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angulo\AppData\Local\Microsoft\Windows\Temporary Internet Files\Content.Outlook\IKIIBU5P\"/>
    </mc:Choice>
  </mc:AlternateContent>
  <bookViews>
    <workbookView xWindow="0" yWindow="0" windowWidth="14355" windowHeight="7290" tabRatio="906"/>
  </bookViews>
  <sheets>
    <sheet name="Indice" sheetId="13" r:id="rId1"/>
    <sheet name="Sección A" sheetId="14" r:id="rId2"/>
    <sheet name="A01" sheetId="15" r:id="rId3"/>
    <sheet name="A02" sheetId="40" r:id="rId4"/>
    <sheet name="Sección C" sheetId="16" r:id="rId5"/>
    <sheet name="C01" sheetId="41" r:id="rId6"/>
    <sheet name="C02" sheetId="1" r:id="rId7"/>
    <sheet name="C03" sheetId="2" r:id="rId8"/>
    <sheet name="C04" sheetId="3" r:id="rId9"/>
    <sheet name="C05" sheetId="42" r:id="rId10"/>
    <sheet name="C06" sheetId="43" r:id="rId11"/>
    <sheet name="C07" sheetId="44" r:id="rId12"/>
    <sheet name="C08" sheetId="45" r:id="rId13"/>
    <sheet name="C09" sheetId="4" r:id="rId14"/>
    <sheet name="C10" sheetId="5" r:id="rId15"/>
    <sheet name="C11" sheetId="6" r:id="rId16"/>
    <sheet name="C12" sheetId="7" r:id="rId17"/>
    <sheet name="Sección D" sheetId="18" r:id="rId18"/>
    <sheet name="D01a" sheetId="19" r:id="rId19"/>
    <sheet name="D01b" sheetId="20" r:id="rId20"/>
    <sheet name="D01c" sheetId="21" r:id="rId21"/>
    <sheet name="D02a" sheetId="22" r:id="rId22"/>
    <sheet name="D02b" sheetId="23" r:id="rId23"/>
    <sheet name="D02c" sheetId="24" r:id="rId24"/>
    <sheet name="D03a" sheetId="25" r:id="rId25"/>
    <sheet name="D03b" sheetId="26" r:id="rId26"/>
    <sheet name="D03c" sheetId="27" r:id="rId27"/>
    <sheet name="D04a" sheetId="28" r:id="rId28"/>
    <sheet name="D04b" sheetId="29" r:id="rId29"/>
    <sheet name="D04c" sheetId="30" r:id="rId30"/>
    <sheet name="D05a 01" sheetId="31" r:id="rId31"/>
    <sheet name="D05b 01" sheetId="32" r:id="rId32"/>
    <sheet name="D05c 01" sheetId="33" r:id="rId33"/>
    <sheet name="D05a 02" sheetId="34" r:id="rId34"/>
    <sheet name="D05b 02" sheetId="35" r:id="rId35"/>
    <sheet name="D05c 02" sheetId="36" r:id="rId36"/>
    <sheet name="D05a 03" sheetId="37" r:id="rId37"/>
    <sheet name="D05b 03" sheetId="38" r:id="rId38"/>
    <sheet name="D05c 03" sheetId="39" r:id="rId39"/>
    <sheet name="Sección F SIL" sheetId="57" r:id="rId40"/>
    <sheet name="F01" sheetId="77" r:id="rId41"/>
    <sheet name="F02" sheetId="78" r:id="rId42"/>
    <sheet name="F03" sheetId="79" r:id="rId43"/>
    <sheet name="F04" sheetId="80" r:id="rId44"/>
    <sheet name="F05" sheetId="81" r:id="rId45"/>
    <sheet name="F06" sheetId="82" r:id="rId46"/>
    <sheet name="F07" sheetId="83" r:id="rId47"/>
    <sheet name="F08" sheetId="84" r:id="rId48"/>
    <sheet name="F09" sheetId="85" r:id="rId49"/>
    <sheet name="F11" sheetId="86" r:id="rId50"/>
    <sheet name="F12" sheetId="87" r:id="rId51"/>
    <sheet name="F13" sheetId="88" r:id="rId52"/>
    <sheet name="Sección PM" sheetId="58" r:id="rId53"/>
    <sheet name="F16" sheetId="59" r:id="rId54"/>
    <sheet name="F17" sheetId="60" r:id="rId55"/>
    <sheet name="F18" sheetId="61" r:id="rId56"/>
    <sheet name="F19" sheetId="89" r:id="rId57"/>
    <sheet name="F20" sheetId="90" r:id="rId58"/>
    <sheet name="F23" sheetId="91" r:id="rId59"/>
    <sheet name="F24" sheetId="92" r:id="rId60"/>
    <sheet name="F25" sheetId="93" r:id="rId61"/>
    <sheet name="F26" sheetId="94" r:id="rId62"/>
    <sheet name="Sección J" sheetId="17" r:id="rId63"/>
    <sheet name="J01a" sheetId="12" r:id="rId64"/>
    <sheet name="J01b" sheetId="10" r:id="rId65"/>
  </sheets>
  <externalReferences>
    <externalReference r:id="rId66"/>
  </externalReferences>
  <definedNames>
    <definedName name="_xlnm._FilterDatabase" localSheetId="9" hidden="1">'C05'!#REF!</definedName>
    <definedName name="_xlnm._FilterDatabase" localSheetId="13" hidden="1">'C09'!$D$23:$F$23</definedName>
    <definedName name="_xlnm._FilterDatabase" localSheetId="15" hidden="1">'C11'!$A$7:$L$328</definedName>
    <definedName name="_xlnm._FilterDatabase" localSheetId="16" hidden="1">'C12'!$A$7:$M$16</definedName>
    <definedName name="_xlnm._FilterDatabase" localSheetId="24" hidden="1">D03a!$A$8:$G$73</definedName>
    <definedName name="_xlnm._FilterDatabase" localSheetId="63" hidden="1">J01a!$A$5:$AE$384</definedName>
    <definedName name="_xlnm._FilterDatabase" localSheetId="64" hidden="1">J01b!$A$5:$DC$382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5" i="91" l="1"/>
  <c r="D45" i="91"/>
  <c r="C46" i="91"/>
  <c r="D46" i="91"/>
  <c r="C47" i="91"/>
  <c r="D47" i="91"/>
  <c r="C48" i="91"/>
  <c r="D48" i="91"/>
  <c r="C49" i="91"/>
  <c r="D49" i="91"/>
  <c r="C50" i="91"/>
  <c r="D50" i="91"/>
  <c r="D44" i="91"/>
  <c r="C44" i="91"/>
  <c r="F35" i="41" l="1"/>
  <c r="G35" i="41" s="1"/>
  <c r="E35" i="41"/>
  <c r="C35" i="41"/>
  <c r="P41" i="94" l="1"/>
  <c r="N41" i="94"/>
  <c r="M41" i="94"/>
  <c r="L41" i="94"/>
  <c r="K41" i="94"/>
  <c r="J41" i="94"/>
  <c r="I41" i="94"/>
  <c r="H41" i="94"/>
  <c r="G41" i="94"/>
  <c r="F41" i="94"/>
  <c r="E41" i="94"/>
  <c r="D41" i="94"/>
  <c r="C41" i="94"/>
  <c r="N40" i="94"/>
  <c r="M40" i="94"/>
  <c r="L40" i="94"/>
  <c r="K40" i="94"/>
  <c r="J40" i="94"/>
  <c r="I40" i="94"/>
  <c r="H40" i="94"/>
  <c r="G40" i="94"/>
  <c r="F40" i="94"/>
  <c r="E40" i="94"/>
  <c r="D40" i="94"/>
  <c r="C40" i="94"/>
  <c r="Q41" i="94"/>
  <c r="H155" i="92"/>
  <c r="G155" i="92" s="1"/>
  <c r="H154" i="92"/>
  <c r="H153" i="92"/>
  <c r="H152" i="92"/>
  <c r="E152" i="92" s="1"/>
  <c r="H149" i="92"/>
  <c r="H145" i="92"/>
  <c r="H144" i="92"/>
  <c r="E144" i="92" s="1"/>
  <c r="H142" i="92"/>
  <c r="E142" i="92" s="1"/>
  <c r="H141" i="92"/>
  <c r="G141" i="92" s="1"/>
  <c r="H140" i="92"/>
  <c r="G140" i="92" s="1"/>
  <c r="H138" i="92"/>
  <c r="H134" i="92"/>
  <c r="H133" i="92"/>
  <c r="H132" i="92"/>
  <c r="G132" i="92" s="1"/>
  <c r="H131" i="92"/>
  <c r="G131" i="92" s="1"/>
  <c r="H129" i="92"/>
  <c r="H128" i="92"/>
  <c r="H125" i="92"/>
  <c r="H122" i="92"/>
  <c r="G122" i="92" s="1"/>
  <c r="H120" i="92"/>
  <c r="E120" i="92"/>
  <c r="H119" i="92"/>
  <c r="E119" i="92" s="1"/>
  <c r="H115" i="92"/>
  <c r="E115" i="92"/>
  <c r="H113" i="92"/>
  <c r="E113" i="92" s="1"/>
  <c r="G113" i="92"/>
  <c r="H111" i="92"/>
  <c r="H110" i="92"/>
  <c r="G110" i="92" s="1"/>
  <c r="H109" i="92"/>
  <c r="G109" i="92" s="1"/>
  <c r="H105" i="92"/>
  <c r="H103" i="92"/>
  <c r="G103" i="92" s="1"/>
  <c r="H98" i="92"/>
  <c r="E98" i="92" s="1"/>
  <c r="H94" i="92"/>
  <c r="H93" i="92"/>
  <c r="E93" i="92" s="1"/>
  <c r="H84" i="92"/>
  <c r="G84" i="92" s="1"/>
  <c r="E84" i="92"/>
  <c r="H70" i="92"/>
  <c r="H69" i="92"/>
  <c r="H65" i="92"/>
  <c r="H59" i="92"/>
  <c r="H58" i="92"/>
  <c r="G58" i="92" s="1"/>
  <c r="H55" i="92"/>
  <c r="H53" i="92"/>
  <c r="G53" i="92" s="1"/>
  <c r="H51" i="92"/>
  <c r="H47" i="92"/>
  <c r="H45" i="92"/>
  <c r="H44" i="92"/>
  <c r="H43" i="92"/>
  <c r="H42" i="92"/>
  <c r="E42" i="92" s="1"/>
  <c r="H40" i="92"/>
  <c r="H35" i="92"/>
  <c r="H34" i="92"/>
  <c r="H33" i="92"/>
  <c r="H32" i="92"/>
  <c r="H29" i="92"/>
  <c r="H25" i="92"/>
  <c r="H24" i="92"/>
  <c r="H22" i="92"/>
  <c r="H21" i="92"/>
  <c r="G21" i="92" s="1"/>
  <c r="H20" i="92"/>
  <c r="E20" i="92" s="1"/>
  <c r="G20" i="92"/>
  <c r="H15" i="92"/>
  <c r="H14" i="92"/>
  <c r="H13" i="92"/>
  <c r="G13" i="92" s="1"/>
  <c r="H12" i="92"/>
  <c r="G12" i="92" s="1"/>
  <c r="H9" i="92"/>
  <c r="E9" i="92"/>
  <c r="H8" i="92"/>
  <c r="E8" i="92"/>
  <c r="B51" i="91"/>
  <c r="E50" i="91"/>
  <c r="B50" i="91"/>
  <c r="E49" i="91"/>
  <c r="B49" i="91"/>
  <c r="E48" i="91"/>
  <c r="B48" i="91"/>
  <c r="E47" i="91"/>
  <c r="B47" i="91"/>
  <c r="E46" i="91"/>
  <c r="B46" i="91"/>
  <c r="E45" i="91"/>
  <c r="B45" i="91"/>
  <c r="E44" i="91"/>
  <c r="B44" i="91"/>
  <c r="D35" i="91"/>
  <c r="D52" i="91" s="1"/>
  <c r="C35" i="91"/>
  <c r="C52" i="91" s="1"/>
  <c r="B35" i="91"/>
  <c r="B52" i="91" s="1"/>
  <c r="D34" i="91"/>
  <c r="C34" i="91"/>
  <c r="C51" i="91" s="1"/>
  <c r="B34" i="91"/>
  <c r="E33" i="91"/>
  <c r="E32" i="91"/>
  <c r="E31" i="91"/>
  <c r="E30" i="91"/>
  <c r="E29" i="91"/>
  <c r="E28" i="91"/>
  <c r="E27" i="91"/>
  <c r="E26" i="91"/>
  <c r="E25" i="91"/>
  <c r="E24" i="91"/>
  <c r="E23" i="91"/>
  <c r="E22" i="91"/>
  <c r="E21" i="91"/>
  <c r="E20" i="91"/>
  <c r="E19" i="91"/>
  <c r="E18" i="91"/>
  <c r="E17" i="91"/>
  <c r="E16" i="91"/>
  <c r="E15" i="91"/>
  <c r="E14" i="91"/>
  <c r="E13" i="91"/>
  <c r="E12" i="91"/>
  <c r="E11" i="91"/>
  <c r="E10" i="91"/>
  <c r="E9" i="91"/>
  <c r="D41" i="90"/>
  <c r="D40" i="90"/>
  <c r="D39" i="90"/>
  <c r="D38" i="90"/>
  <c r="D37" i="90"/>
  <c r="D36" i="90"/>
  <c r="D35" i="90"/>
  <c r="D34" i="90"/>
  <c r="D33" i="90"/>
  <c r="D32" i="90"/>
  <c r="D31" i="90"/>
  <c r="D30" i="90"/>
  <c r="D29" i="90"/>
  <c r="D28" i="90"/>
  <c r="D27" i="90"/>
  <c r="D26" i="90"/>
  <c r="D25" i="90"/>
  <c r="D24" i="90"/>
  <c r="D23" i="90"/>
  <c r="D22" i="90"/>
  <c r="D21" i="90"/>
  <c r="D20" i="90"/>
  <c r="D19" i="90"/>
  <c r="D18" i="90"/>
  <c r="D17" i="90"/>
  <c r="D16" i="90"/>
  <c r="D15" i="90"/>
  <c r="D14" i="90"/>
  <c r="D13" i="90"/>
  <c r="D12" i="90"/>
  <c r="D11" i="90"/>
  <c r="D10" i="90"/>
  <c r="N26" i="61"/>
  <c r="M26" i="61"/>
  <c r="L26" i="61"/>
  <c r="K26" i="61"/>
  <c r="L25" i="61"/>
  <c r="K25" i="61"/>
  <c r="N25" i="61"/>
  <c r="M25" i="61"/>
  <c r="N24" i="61"/>
  <c r="M24" i="61"/>
  <c r="L24" i="61"/>
  <c r="K24" i="61"/>
  <c r="L23" i="61"/>
  <c r="N23" i="61"/>
  <c r="M23" i="61"/>
  <c r="K23" i="61"/>
  <c r="L22" i="61"/>
  <c r="N22" i="61"/>
  <c r="M22" i="61"/>
  <c r="K22" i="61"/>
  <c r="L21" i="61"/>
  <c r="N21" i="61"/>
  <c r="M21" i="61"/>
  <c r="K21" i="61"/>
  <c r="N20" i="61"/>
  <c r="M20" i="61"/>
  <c r="L20" i="61"/>
  <c r="K20" i="61"/>
  <c r="L19" i="61"/>
  <c r="N19" i="61"/>
  <c r="M19" i="61"/>
  <c r="K19" i="61"/>
  <c r="K18" i="61"/>
  <c r="N18" i="61"/>
  <c r="M18" i="61"/>
  <c r="L18" i="61"/>
  <c r="L17" i="61"/>
  <c r="N17" i="61"/>
  <c r="M17" i="61"/>
  <c r="K17" i="61"/>
  <c r="M16" i="61"/>
  <c r="N16" i="61"/>
  <c r="L16" i="61"/>
  <c r="K16" i="61"/>
  <c r="L15" i="61"/>
  <c r="N15" i="61"/>
  <c r="M15" i="61"/>
  <c r="K15" i="61"/>
  <c r="N14" i="61"/>
  <c r="M14" i="61"/>
  <c r="L14" i="61"/>
  <c r="K14" i="61"/>
  <c r="L13" i="61"/>
  <c r="K13" i="61"/>
  <c r="N13" i="61"/>
  <c r="M13" i="61"/>
  <c r="D26" i="60"/>
  <c r="I26" i="60"/>
  <c r="H26" i="60"/>
  <c r="G25" i="60"/>
  <c r="I25" i="60"/>
  <c r="H25" i="60"/>
  <c r="H24" i="60"/>
  <c r="G24" i="60"/>
  <c r="I24" i="60"/>
  <c r="I23" i="60"/>
  <c r="G23" i="60"/>
  <c r="H23" i="60"/>
  <c r="D23" i="60"/>
  <c r="I22" i="60"/>
  <c r="H22" i="60"/>
  <c r="D22" i="60"/>
  <c r="I21" i="60"/>
  <c r="D21" i="60"/>
  <c r="H21" i="60"/>
  <c r="G20" i="60"/>
  <c r="D20" i="60"/>
  <c r="H20" i="60"/>
  <c r="H19" i="60"/>
  <c r="G19" i="60"/>
  <c r="D19" i="60"/>
  <c r="I18" i="60"/>
  <c r="G18" i="60"/>
  <c r="D18" i="60"/>
  <c r="H18" i="60"/>
  <c r="G17" i="60"/>
  <c r="I17" i="60"/>
  <c r="H17" i="60"/>
  <c r="H16" i="60"/>
  <c r="G16" i="60"/>
  <c r="I16" i="60"/>
  <c r="I15" i="60"/>
  <c r="G15" i="60"/>
  <c r="H15" i="60"/>
  <c r="D15" i="60"/>
  <c r="I14" i="60"/>
  <c r="H14" i="60"/>
  <c r="D14" i="60"/>
  <c r="I13" i="60"/>
  <c r="D13" i="60"/>
  <c r="H13" i="60"/>
  <c r="G12" i="60"/>
  <c r="D12" i="60"/>
  <c r="H12" i="60"/>
  <c r="H11" i="60"/>
  <c r="G11" i="60"/>
  <c r="D11" i="60"/>
  <c r="I10" i="60"/>
  <c r="G10" i="60"/>
  <c r="D10" i="60"/>
  <c r="H10" i="60"/>
  <c r="F27" i="60"/>
  <c r="E27" i="60"/>
  <c r="I9" i="60"/>
  <c r="H9" i="60"/>
  <c r="M25" i="59"/>
  <c r="L25" i="59"/>
  <c r="H25" i="59"/>
  <c r="E25" i="59"/>
  <c r="K24" i="59"/>
  <c r="L24" i="59"/>
  <c r="H24" i="59"/>
  <c r="E24" i="59"/>
  <c r="M23" i="59"/>
  <c r="L23" i="59"/>
  <c r="K23" i="59"/>
  <c r="H23" i="59"/>
  <c r="E23" i="59"/>
  <c r="M22" i="59"/>
  <c r="L22" i="59"/>
  <c r="H22" i="59"/>
  <c r="E22" i="59"/>
  <c r="L21" i="59"/>
  <c r="K21" i="59"/>
  <c r="H21" i="59"/>
  <c r="E21" i="59"/>
  <c r="M20" i="59"/>
  <c r="K20" i="59"/>
  <c r="L20" i="59"/>
  <c r="H20" i="59"/>
  <c r="E20" i="59"/>
  <c r="M19" i="59"/>
  <c r="L19" i="59"/>
  <c r="H19" i="59"/>
  <c r="E19" i="59"/>
  <c r="M17" i="59"/>
  <c r="L17" i="59"/>
  <c r="H17" i="59"/>
  <c r="E17" i="59"/>
  <c r="K16" i="59"/>
  <c r="L16" i="59"/>
  <c r="H16" i="59"/>
  <c r="E16" i="59"/>
  <c r="M15" i="59"/>
  <c r="L15" i="59"/>
  <c r="K15" i="59"/>
  <c r="H15" i="59"/>
  <c r="E15" i="59"/>
  <c r="M14" i="59"/>
  <c r="L14" i="59"/>
  <c r="H14" i="59"/>
  <c r="E14" i="59"/>
  <c r="L13" i="59"/>
  <c r="K13" i="59"/>
  <c r="H13" i="59"/>
  <c r="E13" i="59"/>
  <c r="M12" i="59"/>
  <c r="K12" i="59"/>
  <c r="L12" i="59"/>
  <c r="G27" i="59"/>
  <c r="F27" i="59"/>
  <c r="E12" i="59"/>
  <c r="J27" i="59"/>
  <c r="L11" i="59"/>
  <c r="H11" i="59"/>
  <c r="E11" i="59"/>
  <c r="M10" i="59"/>
  <c r="L10" i="59"/>
  <c r="K10" i="59"/>
  <c r="I27" i="59"/>
  <c r="H10" i="59"/>
  <c r="D27" i="59"/>
  <c r="C27" i="59"/>
  <c r="E52" i="91" l="1"/>
  <c r="E34" i="91"/>
  <c r="D51" i="91"/>
  <c r="E51" i="91" s="1"/>
  <c r="E35" i="91"/>
  <c r="O41" i="94"/>
  <c r="G142" i="92"/>
  <c r="E122" i="92"/>
  <c r="G42" i="92"/>
  <c r="E58" i="92"/>
  <c r="G94" i="92"/>
  <c r="G153" i="92"/>
  <c r="G133" i="92"/>
  <c r="G154" i="92"/>
  <c r="E131" i="92"/>
  <c r="H117" i="92"/>
  <c r="G117" i="92" s="1"/>
  <c r="H116" i="92"/>
  <c r="G116" i="92" s="1"/>
  <c r="G47" i="92"/>
  <c r="G51" i="92"/>
  <c r="H61" i="92"/>
  <c r="E61" i="92" s="1"/>
  <c r="H92" i="92"/>
  <c r="E92" i="92" s="1"/>
  <c r="H124" i="92"/>
  <c r="E124" i="92" s="1"/>
  <c r="E21" i="92"/>
  <c r="E29" i="92"/>
  <c r="E47" i="92"/>
  <c r="H63" i="92"/>
  <c r="E63" i="92" s="1"/>
  <c r="H130" i="92"/>
  <c r="G130" i="92" s="1"/>
  <c r="E134" i="92"/>
  <c r="G134" i="92"/>
  <c r="H76" i="92"/>
  <c r="E76" i="92" s="1"/>
  <c r="H39" i="92"/>
  <c r="G39" i="92" s="1"/>
  <c r="E105" i="92"/>
  <c r="H108" i="92"/>
  <c r="E108" i="92" s="1"/>
  <c r="E111" i="92"/>
  <c r="G115" i="92"/>
  <c r="B42" i="90"/>
  <c r="G9" i="92"/>
  <c r="H11" i="92"/>
  <c r="E11" i="92" s="1"/>
  <c r="E22" i="92"/>
  <c r="E32" i="92"/>
  <c r="H38" i="92"/>
  <c r="G38" i="92" s="1"/>
  <c r="H74" i="92"/>
  <c r="G74" i="92" s="1"/>
  <c r="H78" i="92"/>
  <c r="E78" i="92" s="1"/>
  <c r="G105" i="92"/>
  <c r="G111" i="92"/>
  <c r="E133" i="92"/>
  <c r="H139" i="92"/>
  <c r="G145" i="92"/>
  <c r="H27" i="92"/>
  <c r="E27" i="92" s="1"/>
  <c r="H135" i="92"/>
  <c r="G135" i="92" s="1"/>
  <c r="H16" i="92"/>
  <c r="E16" i="92" s="1"/>
  <c r="G32" i="92"/>
  <c r="E40" i="92"/>
  <c r="H72" i="92"/>
  <c r="E72" i="92" s="1"/>
  <c r="H157" i="92"/>
  <c r="G157" i="92" s="1"/>
  <c r="E51" i="92"/>
  <c r="H87" i="92"/>
  <c r="G87" i="92" s="1"/>
  <c r="H23" i="92"/>
  <c r="E23" i="92" s="1"/>
  <c r="G23" i="92"/>
  <c r="H37" i="92"/>
  <c r="E37" i="92" s="1"/>
  <c r="C42" i="90"/>
  <c r="H50" i="92"/>
  <c r="G50" i="92" s="1"/>
  <c r="E110" i="92"/>
  <c r="D9" i="90"/>
  <c r="D42" i="90" s="1"/>
  <c r="G8" i="92"/>
  <c r="H57" i="92"/>
  <c r="G57" i="92" s="1"/>
  <c r="H56" i="92"/>
  <c r="G56" i="92" s="1"/>
  <c r="H77" i="92"/>
  <c r="G77" i="92" s="1"/>
  <c r="E69" i="92"/>
  <c r="E117" i="92"/>
  <c r="H121" i="92"/>
  <c r="E121" i="92" s="1"/>
  <c r="H148" i="92"/>
  <c r="H91" i="92"/>
  <c r="E91" i="92" s="1"/>
  <c r="E154" i="92"/>
  <c r="H10" i="92"/>
  <c r="G10" i="92" s="1"/>
  <c r="E13" i="92"/>
  <c r="E12" i="92"/>
  <c r="G40" i="92"/>
  <c r="E53" i="92"/>
  <c r="G59" i="92"/>
  <c r="H62" i="92"/>
  <c r="G62" i="92" s="1"/>
  <c r="G70" i="92"/>
  <c r="H73" i="92"/>
  <c r="G73" i="92" s="1"/>
  <c r="H83" i="92"/>
  <c r="G83" i="92" s="1"/>
  <c r="H88" i="92"/>
  <c r="G88" i="92" s="1"/>
  <c r="H89" i="92"/>
  <c r="G89" i="92" s="1"/>
  <c r="E94" i="92"/>
  <c r="E109" i="92"/>
  <c r="H112" i="92"/>
  <c r="E112" i="92" s="1"/>
  <c r="H136" i="92"/>
  <c r="G136" i="92" s="1"/>
  <c r="H143" i="92"/>
  <c r="E143" i="92" s="1"/>
  <c r="E145" i="92"/>
  <c r="H150" i="92"/>
  <c r="E150" i="92" s="1"/>
  <c r="E153" i="92"/>
  <c r="H146" i="92"/>
  <c r="G146" i="92" s="1"/>
  <c r="E43" i="92"/>
  <c r="G72" i="92"/>
  <c r="H102" i="92"/>
  <c r="E102" i="92" s="1"/>
  <c r="H19" i="92"/>
  <c r="G19" i="92" s="1"/>
  <c r="G22" i="92"/>
  <c r="H54" i="92"/>
  <c r="H66" i="92"/>
  <c r="E66" i="92" s="1"/>
  <c r="H95" i="92"/>
  <c r="G95" i="92" s="1"/>
  <c r="H101" i="92"/>
  <c r="G101" i="92" s="1"/>
  <c r="G120" i="92"/>
  <c r="E129" i="92"/>
  <c r="H18" i="92"/>
  <c r="E18" i="92" s="1"/>
  <c r="E125" i="92"/>
  <c r="H31" i="92"/>
  <c r="E31" i="92" s="1"/>
  <c r="G33" i="92"/>
  <c r="G43" i="92"/>
  <c r="H52" i="92"/>
  <c r="E52" i="92" s="1"/>
  <c r="H90" i="92"/>
  <c r="E90" i="92" s="1"/>
  <c r="G90" i="92"/>
  <c r="G93" i="92"/>
  <c r="H100" i="92"/>
  <c r="E100" i="92" s="1"/>
  <c r="E103" i="92"/>
  <c r="H118" i="92"/>
  <c r="E118" i="92" s="1"/>
  <c r="G119" i="92"/>
  <c r="G125" i="92"/>
  <c r="E140" i="92"/>
  <c r="G144" i="92"/>
  <c r="G152" i="92"/>
  <c r="H156" i="92"/>
  <c r="G156" i="92" s="1"/>
  <c r="E33" i="92"/>
  <c r="H68" i="92"/>
  <c r="G68" i="92" s="1"/>
  <c r="H28" i="92"/>
  <c r="E28" i="92" s="1"/>
  <c r="G29" i="92"/>
  <c r="H30" i="92"/>
  <c r="E30" i="92" s="1"/>
  <c r="H41" i="92"/>
  <c r="G41" i="92" s="1"/>
  <c r="H48" i="92"/>
  <c r="G48" i="92" s="1"/>
  <c r="H49" i="92"/>
  <c r="E49" i="92" s="1"/>
  <c r="G52" i="92"/>
  <c r="E59" i="92"/>
  <c r="H60" i="92"/>
  <c r="G60" i="92" s="1"/>
  <c r="H64" i="92"/>
  <c r="E70" i="92"/>
  <c r="H71" i="92"/>
  <c r="G71" i="92" s="1"/>
  <c r="H85" i="92"/>
  <c r="E85" i="92" s="1"/>
  <c r="G85" i="92"/>
  <c r="G98" i="92"/>
  <c r="H99" i="92"/>
  <c r="G99" i="92" s="1"/>
  <c r="H114" i="92"/>
  <c r="G114" i="92" s="1"/>
  <c r="H123" i="92"/>
  <c r="G123" i="92" s="1"/>
  <c r="E132" i="92"/>
  <c r="H151" i="92"/>
  <c r="E151" i="92" s="1"/>
  <c r="E155" i="92"/>
  <c r="G69" i="92"/>
  <c r="H75" i="92"/>
  <c r="E75" i="92" s="1"/>
  <c r="H79" i="92"/>
  <c r="G79" i="92" s="1"/>
  <c r="H80" i="92"/>
  <c r="E80" i="92" s="1"/>
  <c r="H81" i="92"/>
  <c r="E81" i="92" s="1"/>
  <c r="H82" i="92"/>
  <c r="G82" i="92" s="1"/>
  <c r="H104" i="92"/>
  <c r="E104" i="92" s="1"/>
  <c r="G129" i="92"/>
  <c r="E141" i="92"/>
  <c r="K12" i="61"/>
  <c r="K27" i="61" s="1"/>
  <c r="L12" i="61"/>
  <c r="L27" i="61" s="1"/>
  <c r="M12" i="61"/>
  <c r="M27" i="61" s="1"/>
  <c r="N12" i="61"/>
  <c r="N27" i="61" s="1"/>
  <c r="J16" i="60"/>
  <c r="J18" i="60"/>
  <c r="J13" i="60"/>
  <c r="J21" i="60"/>
  <c r="J10" i="60"/>
  <c r="J24" i="60"/>
  <c r="H27" i="60"/>
  <c r="J9" i="60"/>
  <c r="J17" i="60"/>
  <c r="J25" i="60"/>
  <c r="J15" i="60"/>
  <c r="J23" i="60"/>
  <c r="G27" i="60"/>
  <c r="J14" i="60"/>
  <c r="J22" i="60"/>
  <c r="J26" i="60"/>
  <c r="I11" i="60"/>
  <c r="J11" i="60" s="1"/>
  <c r="G13" i="60"/>
  <c r="D16" i="60"/>
  <c r="I19" i="60"/>
  <c r="J19" i="60" s="1"/>
  <c r="G21" i="60"/>
  <c r="D24" i="60"/>
  <c r="B27" i="60"/>
  <c r="D9" i="60"/>
  <c r="I12" i="60"/>
  <c r="J12" i="60" s="1"/>
  <c r="G14" i="60"/>
  <c r="D17" i="60"/>
  <c r="I20" i="60"/>
  <c r="J20" i="60" s="1"/>
  <c r="G22" i="60"/>
  <c r="D25" i="60"/>
  <c r="C27" i="60"/>
  <c r="G9" i="60"/>
  <c r="E27" i="59"/>
  <c r="L27" i="59"/>
  <c r="H27" i="59"/>
  <c r="K27" i="59"/>
  <c r="M27" i="59"/>
  <c r="K11" i="59"/>
  <c r="H12" i="59"/>
  <c r="M13" i="59"/>
  <c r="K19" i="59"/>
  <c r="M21" i="59"/>
  <c r="K14" i="59"/>
  <c r="M16" i="59"/>
  <c r="K22" i="59"/>
  <c r="M24" i="59"/>
  <c r="E10" i="59"/>
  <c r="M11" i="59"/>
  <c r="K17" i="59"/>
  <c r="K25" i="59"/>
  <c r="E116" i="92" l="1"/>
  <c r="E135" i="92"/>
  <c r="G76" i="92"/>
  <c r="G63" i="92"/>
  <c r="G11" i="92"/>
  <c r="G28" i="92"/>
  <c r="G121" i="92"/>
  <c r="E101" i="92"/>
  <c r="G91" i="92"/>
  <c r="G16" i="92"/>
  <c r="E19" i="92"/>
  <c r="E83" i="92"/>
  <c r="G81" i="92"/>
  <c r="G80" i="92"/>
  <c r="G100" i="92"/>
  <c r="G37" i="92"/>
  <c r="G31" i="92"/>
  <c r="G151" i="92"/>
  <c r="E41" i="92"/>
  <c r="E79" i="92"/>
  <c r="E123" i="92"/>
  <c r="E157" i="92"/>
  <c r="E39" i="92"/>
  <c r="E62" i="92"/>
  <c r="G150" i="92"/>
  <c r="E73" i="92"/>
  <c r="E10" i="92"/>
  <c r="E130" i="92"/>
  <c r="G27" i="92"/>
  <c r="E57" i="92"/>
  <c r="G61" i="92"/>
  <c r="H97" i="92"/>
  <c r="E97" i="92" s="1"/>
  <c r="G78" i="92"/>
  <c r="E99" i="92"/>
  <c r="G143" i="92"/>
  <c r="E95" i="92"/>
  <c r="H67" i="92"/>
  <c r="G67" i="92" s="1"/>
  <c r="G92" i="92"/>
  <c r="G104" i="92"/>
  <c r="E50" i="92"/>
  <c r="E74" i="92"/>
  <c r="E71" i="92"/>
  <c r="G112" i="92"/>
  <c r="E88" i="92"/>
  <c r="H137" i="92"/>
  <c r="G137" i="92" s="1"/>
  <c r="G66" i="92"/>
  <c r="G30" i="92"/>
  <c r="G118" i="92"/>
  <c r="E60" i="92"/>
  <c r="G75" i="92"/>
  <c r="H127" i="92"/>
  <c r="E127" i="92" s="1"/>
  <c r="G127" i="92"/>
  <c r="E68" i="92"/>
  <c r="E38" i="92"/>
  <c r="E136" i="92"/>
  <c r="G124" i="92"/>
  <c r="E77" i="92"/>
  <c r="E146" i="92"/>
  <c r="H126" i="92"/>
  <c r="E126" i="92" s="1"/>
  <c r="H147" i="92"/>
  <c r="E147" i="92" s="1"/>
  <c r="E87" i="92"/>
  <c r="H96" i="92"/>
  <c r="E96" i="92" s="1"/>
  <c r="H86" i="92"/>
  <c r="G86" i="92" s="1"/>
  <c r="H106" i="92"/>
  <c r="E106" i="92" s="1"/>
  <c r="H46" i="92"/>
  <c r="E46" i="92" s="1"/>
  <c r="E82" i="92"/>
  <c r="G49" i="92"/>
  <c r="H36" i="92"/>
  <c r="E36" i="92" s="1"/>
  <c r="E89" i="92"/>
  <c r="H107" i="92"/>
  <c r="E107" i="92" s="1"/>
  <c r="E114" i="92"/>
  <c r="E56" i="92"/>
  <c r="E48" i="92"/>
  <c r="H17" i="92"/>
  <c r="G17" i="92" s="1"/>
  <c r="H26" i="92"/>
  <c r="E26" i="92" s="1"/>
  <c r="G26" i="92"/>
  <c r="G102" i="92"/>
  <c r="E156" i="92"/>
  <c r="G18" i="92"/>
  <c r="G108" i="92"/>
  <c r="D27" i="60"/>
  <c r="I27" i="60"/>
  <c r="J27" i="60" s="1"/>
  <c r="G46" i="92" l="1"/>
  <c r="G107" i="92"/>
  <c r="G106" i="92"/>
  <c r="E137" i="92"/>
  <c r="E67" i="92"/>
  <c r="E17" i="92"/>
  <c r="G36" i="92"/>
  <c r="G147" i="92"/>
  <c r="E86" i="92"/>
  <c r="G126" i="92"/>
  <c r="G96" i="92"/>
  <c r="G97" i="92"/>
  <c r="B10" i="88" l="1"/>
  <c r="B17" i="88"/>
  <c r="C17" i="88"/>
  <c r="D17" i="88"/>
  <c r="B29" i="88"/>
  <c r="C29" i="88"/>
  <c r="D29" i="88"/>
  <c r="B45" i="88"/>
  <c r="C45" i="88"/>
  <c r="D45" i="88"/>
  <c r="B52" i="88"/>
  <c r="B59" i="88"/>
  <c r="C59" i="88"/>
  <c r="D59" i="88"/>
  <c r="B71" i="88"/>
  <c r="C71" i="88"/>
  <c r="D71" i="88"/>
  <c r="B87" i="88"/>
  <c r="C87" i="88"/>
  <c r="D87" i="88"/>
  <c r="B10" i="87"/>
  <c r="B16" i="87"/>
  <c r="C16" i="87"/>
  <c r="D16" i="87"/>
  <c r="B28" i="87"/>
  <c r="C28" i="87"/>
  <c r="D28" i="87"/>
  <c r="B45" i="87"/>
  <c r="C45" i="87"/>
  <c r="D45" i="87"/>
  <c r="B52" i="87"/>
  <c r="B58" i="87"/>
  <c r="C58" i="87"/>
  <c r="D58" i="87"/>
  <c r="B70" i="87"/>
  <c r="C70" i="87"/>
  <c r="D70" i="87"/>
  <c r="B87" i="87"/>
  <c r="C87" i="87"/>
  <c r="D87" i="87"/>
  <c r="B10" i="86"/>
  <c r="B17" i="86"/>
  <c r="C17" i="86"/>
  <c r="D17" i="86"/>
  <c r="B29" i="86"/>
  <c r="C29" i="86"/>
  <c r="D29" i="86"/>
  <c r="B46" i="86"/>
  <c r="C46" i="86"/>
  <c r="D46" i="86"/>
  <c r="B53" i="86"/>
  <c r="B60" i="86"/>
  <c r="C60" i="86"/>
  <c r="D60" i="86"/>
  <c r="B72" i="86"/>
  <c r="C72" i="86"/>
  <c r="D72" i="86"/>
  <c r="B89" i="86"/>
  <c r="C89" i="86"/>
  <c r="D89" i="86"/>
  <c r="B38" i="84"/>
  <c r="B55" i="84"/>
  <c r="C55" i="84"/>
  <c r="D55" i="84"/>
  <c r="B20" i="83"/>
  <c r="B27" i="83"/>
  <c r="C27" i="83"/>
  <c r="D27" i="83"/>
  <c r="E27" i="83"/>
  <c r="F27" i="83"/>
  <c r="G27" i="83"/>
  <c r="H27" i="83"/>
  <c r="I27" i="83"/>
  <c r="J27" i="83"/>
  <c r="K27" i="83"/>
  <c r="L27" i="83"/>
  <c r="M27" i="83"/>
  <c r="N27" i="83"/>
  <c r="B39" i="83"/>
  <c r="C39" i="83"/>
  <c r="D39" i="83"/>
  <c r="E39" i="83"/>
  <c r="F39" i="83"/>
  <c r="G39" i="83"/>
  <c r="H39" i="83"/>
  <c r="I39" i="83"/>
  <c r="J39" i="83"/>
  <c r="K39" i="83"/>
  <c r="L39" i="83"/>
  <c r="M39" i="83"/>
  <c r="N39" i="83"/>
  <c r="B59" i="83"/>
  <c r="C59" i="83"/>
  <c r="D59" i="83"/>
  <c r="E59" i="83"/>
  <c r="F59" i="83"/>
  <c r="G59" i="83"/>
  <c r="H59" i="83"/>
  <c r="I59" i="83"/>
  <c r="J59" i="83"/>
  <c r="K59" i="83"/>
  <c r="L59" i="83"/>
  <c r="M59" i="83"/>
  <c r="N59" i="83"/>
  <c r="B76" i="83"/>
  <c r="B83" i="83"/>
  <c r="C83" i="83"/>
  <c r="D83" i="83"/>
  <c r="E83" i="83"/>
  <c r="F83" i="83"/>
  <c r="G83" i="83"/>
  <c r="H83" i="83"/>
  <c r="I83" i="83"/>
  <c r="J83" i="83"/>
  <c r="K83" i="83"/>
  <c r="L83" i="83"/>
  <c r="M83" i="83"/>
  <c r="N83" i="83"/>
  <c r="B95" i="83"/>
  <c r="C95" i="83"/>
  <c r="D95" i="83"/>
  <c r="E95" i="83"/>
  <c r="F95" i="83"/>
  <c r="G95" i="83"/>
  <c r="H95" i="83"/>
  <c r="I95" i="83"/>
  <c r="J95" i="83"/>
  <c r="K95" i="83"/>
  <c r="L95" i="83"/>
  <c r="M95" i="83"/>
  <c r="N95" i="83"/>
  <c r="B115" i="83"/>
  <c r="C115" i="83"/>
  <c r="D115" i="83"/>
  <c r="E115" i="83"/>
  <c r="F115" i="83"/>
  <c r="G115" i="83"/>
  <c r="H115" i="83"/>
  <c r="I115" i="83"/>
  <c r="J115" i="83"/>
  <c r="K115" i="83"/>
  <c r="L115" i="83"/>
  <c r="M115" i="83"/>
  <c r="N115" i="83"/>
  <c r="B20" i="82"/>
  <c r="B27" i="82"/>
  <c r="C27" i="82"/>
  <c r="D27" i="82"/>
  <c r="E27" i="82"/>
  <c r="F27" i="82"/>
  <c r="G27" i="82"/>
  <c r="H27" i="82"/>
  <c r="I27" i="82"/>
  <c r="J27" i="82"/>
  <c r="K27" i="82"/>
  <c r="L27" i="82"/>
  <c r="M27" i="82"/>
  <c r="N27" i="82"/>
  <c r="B39" i="82"/>
  <c r="C39" i="82"/>
  <c r="D39" i="82"/>
  <c r="E39" i="82"/>
  <c r="F39" i="82"/>
  <c r="G39" i="82"/>
  <c r="H39" i="82"/>
  <c r="I39" i="82"/>
  <c r="J39" i="82"/>
  <c r="K39" i="82"/>
  <c r="L39" i="82"/>
  <c r="M39" i="82"/>
  <c r="N39" i="82"/>
  <c r="B59" i="82"/>
  <c r="C59" i="82"/>
  <c r="D59" i="82"/>
  <c r="E59" i="82"/>
  <c r="F59" i="82"/>
  <c r="G59" i="82"/>
  <c r="H59" i="82"/>
  <c r="I59" i="82"/>
  <c r="J59" i="82"/>
  <c r="K59" i="82"/>
  <c r="L59" i="82"/>
  <c r="M59" i="82"/>
  <c r="N59" i="82"/>
  <c r="B76" i="82"/>
  <c r="B83" i="82"/>
  <c r="C83" i="82"/>
  <c r="D83" i="82"/>
  <c r="E83" i="82"/>
  <c r="F83" i="82"/>
  <c r="G83" i="82"/>
  <c r="H83" i="82"/>
  <c r="I83" i="82"/>
  <c r="J83" i="82"/>
  <c r="K83" i="82"/>
  <c r="L83" i="82"/>
  <c r="M83" i="82"/>
  <c r="N83" i="82"/>
  <c r="B95" i="82"/>
  <c r="C95" i="82"/>
  <c r="D95" i="82"/>
  <c r="E95" i="82"/>
  <c r="F95" i="82"/>
  <c r="G95" i="82"/>
  <c r="H95" i="82"/>
  <c r="I95" i="82"/>
  <c r="J95" i="82"/>
  <c r="K95" i="82"/>
  <c r="L95" i="82"/>
  <c r="M95" i="82"/>
  <c r="N95" i="82"/>
  <c r="B115" i="82"/>
  <c r="C115" i="82"/>
  <c r="D115" i="82"/>
  <c r="E115" i="82"/>
  <c r="F115" i="82"/>
  <c r="G115" i="82"/>
  <c r="H115" i="82"/>
  <c r="I115" i="82"/>
  <c r="J115" i="82"/>
  <c r="K115" i="82"/>
  <c r="L115" i="82"/>
  <c r="M115" i="82"/>
  <c r="N115" i="82"/>
  <c r="B20" i="81"/>
  <c r="B27" i="81"/>
  <c r="C27" i="81"/>
  <c r="D27" i="81"/>
  <c r="E27" i="81"/>
  <c r="F27" i="81"/>
  <c r="G27" i="81"/>
  <c r="H27" i="81"/>
  <c r="I27" i="81"/>
  <c r="J27" i="81"/>
  <c r="K27" i="81"/>
  <c r="L27" i="81"/>
  <c r="M27" i="81"/>
  <c r="N27" i="81"/>
  <c r="B39" i="81"/>
  <c r="C39" i="81"/>
  <c r="D39" i="81"/>
  <c r="E39" i="81"/>
  <c r="F39" i="81"/>
  <c r="G39" i="81"/>
  <c r="H39" i="81"/>
  <c r="I39" i="81"/>
  <c r="J39" i="81"/>
  <c r="K39" i="81"/>
  <c r="L39" i="81"/>
  <c r="M39" i="81"/>
  <c r="N39" i="81"/>
  <c r="B59" i="81"/>
  <c r="C59" i="81"/>
  <c r="D59" i="81"/>
  <c r="E59" i="81"/>
  <c r="F59" i="81"/>
  <c r="G59" i="81"/>
  <c r="H59" i="81"/>
  <c r="I59" i="81"/>
  <c r="J59" i="81"/>
  <c r="K59" i="81"/>
  <c r="L59" i="81"/>
  <c r="M59" i="81"/>
  <c r="N59" i="81"/>
  <c r="B76" i="81"/>
  <c r="B83" i="81"/>
  <c r="C83" i="81"/>
  <c r="D83" i="81"/>
  <c r="E83" i="81"/>
  <c r="F83" i="81"/>
  <c r="G83" i="81"/>
  <c r="H83" i="81"/>
  <c r="I83" i="81"/>
  <c r="J83" i="81"/>
  <c r="K83" i="81"/>
  <c r="L83" i="81"/>
  <c r="M83" i="81"/>
  <c r="N83" i="81"/>
  <c r="B95" i="81"/>
  <c r="C95" i="81"/>
  <c r="D95" i="81"/>
  <c r="E95" i="81"/>
  <c r="F95" i="81"/>
  <c r="G95" i="81"/>
  <c r="H95" i="81"/>
  <c r="I95" i="81"/>
  <c r="J95" i="81"/>
  <c r="K95" i="81"/>
  <c r="L95" i="81"/>
  <c r="M95" i="81"/>
  <c r="N95" i="81"/>
  <c r="B115" i="81"/>
  <c r="C115" i="81"/>
  <c r="D115" i="81"/>
  <c r="E115" i="81"/>
  <c r="F115" i="81"/>
  <c r="G115" i="81"/>
  <c r="H115" i="81"/>
  <c r="I115" i="81"/>
  <c r="J115" i="81"/>
  <c r="K115" i="81"/>
  <c r="L115" i="81"/>
  <c r="M115" i="81"/>
  <c r="N115" i="81"/>
  <c r="B19" i="80"/>
  <c r="C19" i="80"/>
  <c r="B31" i="80"/>
  <c r="C31" i="80"/>
  <c r="B51" i="80"/>
  <c r="C51" i="80"/>
  <c r="B19" i="79"/>
  <c r="C19" i="79"/>
  <c r="B31" i="79"/>
  <c r="C31" i="79"/>
  <c r="B39" i="79"/>
  <c r="C39" i="79"/>
  <c r="B59" i="79"/>
  <c r="C59" i="79"/>
  <c r="B19" i="78"/>
  <c r="C19" i="78"/>
  <c r="B31" i="78"/>
  <c r="C31" i="78"/>
  <c r="B39" i="78"/>
  <c r="C39" i="78"/>
  <c r="B59" i="78"/>
  <c r="C59" i="78"/>
  <c r="B69" i="78"/>
  <c r="C69" i="78"/>
  <c r="B20" i="77"/>
  <c r="B32" i="77"/>
  <c r="B40" i="77"/>
  <c r="B61" i="77"/>
  <c r="B75" i="77"/>
  <c r="B89" i="77"/>
  <c r="M24" i="45" l="1"/>
  <c r="L24" i="45"/>
  <c r="K24" i="45"/>
  <c r="N22" i="45"/>
  <c r="N21" i="45"/>
  <c r="N20" i="45"/>
  <c r="N19" i="45"/>
  <c r="N18" i="45"/>
  <c r="N17" i="45"/>
  <c r="N16" i="45"/>
  <c r="N15" i="45"/>
  <c r="N14" i="45"/>
  <c r="N13" i="45"/>
  <c r="N12" i="45"/>
  <c r="N11" i="45"/>
  <c r="N10" i="45"/>
  <c r="N9" i="45"/>
  <c r="N8" i="45"/>
  <c r="Q24" i="45"/>
  <c r="P24" i="45"/>
  <c r="O24" i="45"/>
  <c r="R22" i="45"/>
  <c r="R21" i="45"/>
  <c r="R20" i="45"/>
  <c r="R19" i="45"/>
  <c r="R18" i="45"/>
  <c r="R17" i="45"/>
  <c r="R16" i="45"/>
  <c r="R15" i="45"/>
  <c r="R14" i="45"/>
  <c r="R13" i="45"/>
  <c r="R12" i="45"/>
  <c r="R11" i="45"/>
  <c r="R10" i="45"/>
  <c r="R9" i="45"/>
  <c r="R8" i="45"/>
  <c r="J24" i="45"/>
  <c r="I24" i="45"/>
  <c r="H24" i="45"/>
  <c r="G24" i="45"/>
  <c r="F24" i="45"/>
  <c r="E24" i="45"/>
  <c r="D24" i="45"/>
  <c r="C24" i="45"/>
  <c r="N24" i="45" l="1"/>
  <c r="R24" i="45"/>
  <c r="I42" i="44"/>
  <c r="H42" i="44"/>
  <c r="G42" i="44"/>
  <c r="F42" i="44"/>
  <c r="J26" i="43"/>
  <c r="I26" i="43"/>
  <c r="H26" i="43"/>
  <c r="G26" i="43"/>
  <c r="I23" i="42"/>
  <c r="I22" i="42"/>
  <c r="I21" i="42"/>
  <c r="I20" i="42"/>
  <c r="E42" i="44" l="1"/>
  <c r="D42" i="44"/>
  <c r="C42" i="44"/>
  <c r="B42" i="44"/>
  <c r="F26" i="43"/>
  <c r="E26" i="43"/>
  <c r="D26" i="43"/>
  <c r="C26" i="43"/>
  <c r="G33" i="41"/>
  <c r="F33" i="41"/>
  <c r="E33" i="41"/>
  <c r="C33" i="41"/>
  <c r="G32" i="41"/>
  <c r="F32" i="41"/>
  <c r="E32" i="41"/>
  <c r="C32" i="41"/>
  <c r="G31" i="41"/>
  <c r="F31" i="41"/>
  <c r="E31" i="41"/>
  <c r="C31" i="41"/>
  <c r="G30" i="41"/>
  <c r="F30" i="41"/>
  <c r="E30" i="41"/>
  <c r="C30" i="41"/>
  <c r="G29" i="41"/>
  <c r="F29" i="41"/>
  <c r="E29" i="41"/>
  <c r="C29" i="41"/>
  <c r="G28" i="41"/>
  <c r="F28" i="41"/>
  <c r="E28" i="41"/>
  <c r="C28" i="41"/>
  <c r="G27" i="41"/>
  <c r="F27" i="41"/>
  <c r="E27" i="41"/>
  <c r="C27" i="41"/>
  <c r="G26" i="41"/>
  <c r="F26" i="41"/>
  <c r="E26" i="41"/>
  <c r="C26" i="41"/>
  <c r="G25" i="41"/>
  <c r="F25" i="41"/>
  <c r="E25" i="41"/>
  <c r="C25" i="41"/>
  <c r="G24" i="41"/>
  <c r="F24" i="41"/>
  <c r="E24" i="41"/>
  <c r="C24" i="41"/>
  <c r="G23" i="41"/>
  <c r="F23" i="41"/>
  <c r="E23" i="41"/>
  <c r="C23" i="41"/>
  <c r="G22" i="41"/>
  <c r="F22" i="41"/>
  <c r="E22" i="41"/>
  <c r="C22" i="41"/>
  <c r="G21" i="41"/>
  <c r="F21" i="41"/>
  <c r="E21" i="41"/>
  <c r="C21" i="41"/>
  <c r="G20" i="41"/>
  <c r="F20" i="41"/>
  <c r="E20" i="41"/>
  <c r="C20" i="41"/>
  <c r="G19" i="41"/>
  <c r="F19" i="41"/>
  <c r="E19" i="41"/>
  <c r="C19" i="41"/>
  <c r="G18" i="41"/>
  <c r="F18" i="41"/>
  <c r="E18" i="41"/>
  <c r="C18" i="41"/>
  <c r="G17" i="41"/>
  <c r="F17" i="41"/>
  <c r="E17" i="41"/>
  <c r="C17" i="41"/>
  <c r="G16" i="41"/>
  <c r="F16" i="41"/>
  <c r="E16" i="41"/>
  <c r="C16" i="41"/>
  <c r="G15" i="41"/>
  <c r="F15" i="41"/>
  <c r="E15" i="41"/>
  <c r="C15" i="41"/>
  <c r="G14" i="41"/>
  <c r="F14" i="41"/>
  <c r="E14" i="41"/>
  <c r="C14" i="41"/>
  <c r="G13" i="41"/>
  <c r="F13" i="41"/>
  <c r="E13" i="41"/>
  <c r="C13" i="41"/>
  <c r="G12" i="41"/>
  <c r="F12" i="41"/>
  <c r="E12" i="41"/>
  <c r="C12" i="41"/>
  <c r="G11" i="41"/>
  <c r="F11" i="41"/>
  <c r="E11" i="41"/>
  <c r="C11" i="41"/>
  <c r="G10" i="41"/>
  <c r="F10" i="41"/>
  <c r="E10" i="41"/>
  <c r="C10" i="41"/>
  <c r="G9" i="41"/>
  <c r="F9" i="41"/>
  <c r="E9" i="41"/>
  <c r="C9" i="41"/>
  <c r="G8" i="41"/>
  <c r="F8" i="41"/>
  <c r="E8" i="41"/>
  <c r="C8" i="41"/>
  <c r="J69" i="21" l="1"/>
  <c r="C69" i="30" l="1"/>
  <c r="D69" i="30"/>
  <c r="E69" i="30"/>
  <c r="F69" i="30"/>
  <c r="G69" i="30"/>
  <c r="H69" i="30"/>
  <c r="I69" i="30"/>
  <c r="J69" i="30"/>
  <c r="K69" i="30"/>
  <c r="L69" i="30"/>
  <c r="M69" i="30"/>
  <c r="N69" i="30"/>
  <c r="O69" i="30"/>
  <c r="P69" i="30"/>
  <c r="Q69" i="30"/>
  <c r="R69" i="30"/>
  <c r="S69" i="30"/>
  <c r="T69" i="30"/>
  <c r="U69" i="30" l="1"/>
  <c r="B156" i="24" l="1"/>
  <c r="B155" i="24"/>
  <c r="B154" i="24"/>
  <c r="B153" i="24"/>
  <c r="B152" i="24"/>
  <c r="B151" i="24"/>
  <c r="B150" i="24"/>
  <c r="D150" i="24" s="1"/>
  <c r="B149" i="24"/>
  <c r="D149" i="24" s="1"/>
  <c r="B146" i="24"/>
  <c r="B145" i="24"/>
  <c r="B144" i="24"/>
  <c r="B143" i="24"/>
  <c r="B142" i="24"/>
  <c r="B141" i="24"/>
  <c r="B140" i="24" s="1"/>
  <c r="D140" i="24" s="1"/>
  <c r="B138" i="24"/>
  <c r="B137" i="24"/>
  <c r="B136" i="24"/>
  <c r="D136" i="24" s="1"/>
  <c r="B135" i="24"/>
  <c r="B134" i="24"/>
  <c r="B133" i="24"/>
  <c r="B132" i="24"/>
  <c r="B131" i="24"/>
  <c r="D131" i="24" s="1"/>
  <c r="B130" i="24"/>
  <c r="B129" i="24"/>
  <c r="B128" i="24"/>
  <c r="B127" i="24"/>
  <c r="B126" i="24"/>
  <c r="B125" i="24"/>
  <c r="B124" i="24"/>
  <c r="B121" i="24"/>
  <c r="B120" i="24"/>
  <c r="B119" i="24"/>
  <c r="D119" i="24" s="1"/>
  <c r="B118" i="24"/>
  <c r="B117" i="24"/>
  <c r="B116" i="24"/>
  <c r="B115" i="24"/>
  <c r="D115" i="24" s="1"/>
  <c r="B114" i="24"/>
  <c r="D114" i="24" s="1"/>
  <c r="B113" i="24"/>
  <c r="B112" i="24"/>
  <c r="B111" i="24"/>
  <c r="D111" i="24" s="1"/>
  <c r="B110" i="24"/>
  <c r="B109" i="24"/>
  <c r="B108" i="24"/>
  <c r="B107" i="24"/>
  <c r="B106" i="24"/>
  <c r="B105" i="24"/>
  <c r="B104" i="24"/>
  <c r="B101" i="24"/>
  <c r="B100" i="24"/>
  <c r="B99" i="24"/>
  <c r="B96" i="24"/>
  <c r="B95" i="24"/>
  <c r="B94" i="24"/>
  <c r="B155" i="23"/>
  <c r="B154" i="23"/>
  <c r="B153" i="23"/>
  <c r="B152" i="23"/>
  <c r="B151" i="23"/>
  <c r="D151" i="23" s="1"/>
  <c r="B150" i="23"/>
  <c r="B149" i="23"/>
  <c r="B148" i="23"/>
  <c r="B145" i="23"/>
  <c r="B144" i="23"/>
  <c r="B143" i="23"/>
  <c r="B142" i="23"/>
  <c r="D142" i="23" s="1"/>
  <c r="B141" i="23"/>
  <c r="B140" i="23"/>
  <c r="D140" i="23" s="1"/>
  <c r="B137" i="23"/>
  <c r="B136" i="23"/>
  <c r="B135" i="23"/>
  <c r="B134" i="23"/>
  <c r="B133" i="23"/>
  <c r="B132" i="23"/>
  <c r="B131" i="23"/>
  <c r="B130" i="23"/>
  <c r="B129" i="23"/>
  <c r="B128" i="23"/>
  <c r="B127" i="23"/>
  <c r="B126" i="23"/>
  <c r="B125" i="23"/>
  <c r="B124" i="23"/>
  <c r="B123" i="23"/>
  <c r="B120" i="23"/>
  <c r="B119" i="23"/>
  <c r="B118" i="23"/>
  <c r="B117" i="23"/>
  <c r="B116" i="23"/>
  <c r="B115" i="23"/>
  <c r="B114" i="23"/>
  <c r="D114" i="23" s="1"/>
  <c r="B113" i="23"/>
  <c r="B112" i="23"/>
  <c r="B111" i="23"/>
  <c r="B110" i="23"/>
  <c r="D110" i="23" s="1"/>
  <c r="B109" i="23"/>
  <c r="B108" i="23"/>
  <c r="B107" i="23"/>
  <c r="B106" i="23"/>
  <c r="B105" i="23"/>
  <c r="D105" i="23" s="1"/>
  <c r="B104" i="23"/>
  <c r="B103" i="23"/>
  <c r="B100" i="23"/>
  <c r="B99" i="23"/>
  <c r="B98" i="23"/>
  <c r="B97" i="23" s="1"/>
  <c r="B95" i="23"/>
  <c r="B94" i="23"/>
  <c r="B93" i="23"/>
  <c r="B156" i="22"/>
  <c r="B155" i="22"/>
  <c r="B154" i="22"/>
  <c r="B153" i="22"/>
  <c r="B152" i="22"/>
  <c r="B151" i="22"/>
  <c r="B150" i="22"/>
  <c r="B149" i="22"/>
  <c r="B146" i="22"/>
  <c r="B145" i="22"/>
  <c r="B144" i="22"/>
  <c r="B143" i="22"/>
  <c r="B142" i="22"/>
  <c r="B141" i="22"/>
  <c r="B138" i="22"/>
  <c r="B137" i="22"/>
  <c r="B136" i="22"/>
  <c r="B135" i="22"/>
  <c r="B134" i="22"/>
  <c r="B133" i="22"/>
  <c r="B132" i="22"/>
  <c r="B131" i="22"/>
  <c r="B130" i="22"/>
  <c r="B129" i="22"/>
  <c r="D129" i="22" s="1"/>
  <c r="B128" i="22"/>
  <c r="B127" i="22"/>
  <c r="B126" i="22"/>
  <c r="B125" i="22"/>
  <c r="B124" i="22"/>
  <c r="B121" i="22"/>
  <c r="B120" i="22"/>
  <c r="B119" i="22"/>
  <c r="B118" i="22"/>
  <c r="B117" i="22"/>
  <c r="B116" i="22"/>
  <c r="B115" i="22"/>
  <c r="B114" i="22"/>
  <c r="B113" i="22"/>
  <c r="B112" i="22"/>
  <c r="B111" i="22"/>
  <c r="B110" i="22"/>
  <c r="B109" i="22"/>
  <c r="B108" i="22"/>
  <c r="B107" i="22"/>
  <c r="B106" i="22"/>
  <c r="B105" i="22"/>
  <c r="B104" i="22"/>
  <c r="B101" i="22"/>
  <c r="D101" i="22" s="1"/>
  <c r="B100" i="22"/>
  <c r="B99" i="22"/>
  <c r="B95" i="22"/>
  <c r="B96" i="22"/>
  <c r="B94" i="22"/>
  <c r="E88" i="27"/>
  <c r="E89" i="27"/>
  <c r="E90" i="27"/>
  <c r="E91" i="27"/>
  <c r="E92" i="27"/>
  <c r="E93" i="27"/>
  <c r="E94" i="27"/>
  <c r="E95" i="27"/>
  <c r="E96" i="27"/>
  <c r="E97" i="27"/>
  <c r="E98" i="27"/>
  <c r="E99" i="27"/>
  <c r="E100" i="27"/>
  <c r="G100" i="27" s="1"/>
  <c r="E101" i="27"/>
  <c r="E102" i="27"/>
  <c r="G102" i="27" s="1"/>
  <c r="E103" i="27"/>
  <c r="E104" i="27"/>
  <c r="E105" i="27"/>
  <c r="E106" i="27"/>
  <c r="E107" i="27"/>
  <c r="E108" i="27"/>
  <c r="E109" i="27"/>
  <c r="E110" i="27"/>
  <c r="E111" i="27"/>
  <c r="E112" i="27"/>
  <c r="E113" i="27"/>
  <c r="E114" i="27"/>
  <c r="E115" i="27"/>
  <c r="E116" i="27"/>
  <c r="G116" i="27" s="1"/>
  <c r="E117" i="27"/>
  <c r="E118" i="27"/>
  <c r="G118" i="27" s="1"/>
  <c r="E119" i="27"/>
  <c r="E120" i="27"/>
  <c r="E121" i="27"/>
  <c r="E122" i="27"/>
  <c r="E123" i="27"/>
  <c r="E124" i="27"/>
  <c r="G124" i="27" s="1"/>
  <c r="E125" i="27"/>
  <c r="E126" i="27"/>
  <c r="G126" i="27" s="1"/>
  <c r="E127" i="27"/>
  <c r="E128" i="27"/>
  <c r="E129" i="27"/>
  <c r="E130" i="27"/>
  <c r="E131" i="27"/>
  <c r="E132" i="27"/>
  <c r="E133" i="27"/>
  <c r="E134" i="27"/>
  <c r="E135" i="27"/>
  <c r="E136" i="27"/>
  <c r="E137" i="27"/>
  <c r="E138" i="27"/>
  <c r="E139" i="27"/>
  <c r="E140" i="27"/>
  <c r="G140" i="27" s="1"/>
  <c r="E141" i="27"/>
  <c r="E142" i="27"/>
  <c r="E143" i="27"/>
  <c r="G143" i="27" s="1"/>
  <c r="E144" i="27"/>
  <c r="E145" i="27"/>
  <c r="E146" i="27"/>
  <c r="E147" i="27"/>
  <c r="E148" i="27"/>
  <c r="E87" i="27"/>
  <c r="E88" i="26"/>
  <c r="E89" i="26"/>
  <c r="E90" i="26"/>
  <c r="E91" i="26"/>
  <c r="G91" i="26" s="1"/>
  <c r="E92" i="26"/>
  <c r="G92" i="26" s="1"/>
  <c r="E93" i="26"/>
  <c r="E94" i="26"/>
  <c r="E95" i="26"/>
  <c r="E96" i="26"/>
  <c r="E97" i="26"/>
  <c r="E98" i="26"/>
  <c r="E99" i="26"/>
  <c r="G99" i="26" s="1"/>
  <c r="E100" i="26"/>
  <c r="G100" i="26" s="1"/>
  <c r="E101" i="26"/>
  <c r="E102" i="26"/>
  <c r="E103" i="26"/>
  <c r="E104" i="26"/>
  <c r="E105" i="26"/>
  <c r="E106" i="26"/>
  <c r="E107" i="26"/>
  <c r="G107" i="26" s="1"/>
  <c r="E108" i="26"/>
  <c r="G108" i="26" s="1"/>
  <c r="E109" i="26"/>
  <c r="E110" i="26"/>
  <c r="E111" i="26"/>
  <c r="E112" i="26"/>
  <c r="E113" i="26"/>
  <c r="E114" i="26"/>
  <c r="E115" i="26"/>
  <c r="G115" i="26" s="1"/>
  <c r="E116" i="26"/>
  <c r="G116" i="26" s="1"/>
  <c r="E117" i="26"/>
  <c r="E118" i="26"/>
  <c r="E119" i="26"/>
  <c r="E120" i="26"/>
  <c r="E121" i="26"/>
  <c r="E122" i="26"/>
  <c r="E123" i="26"/>
  <c r="G123" i="26" s="1"/>
  <c r="E124" i="26"/>
  <c r="G124" i="26" s="1"/>
  <c r="E125" i="26"/>
  <c r="E126" i="26"/>
  <c r="E127" i="26"/>
  <c r="E128" i="26"/>
  <c r="E129" i="26"/>
  <c r="E130" i="26"/>
  <c r="E131" i="26"/>
  <c r="G131" i="26" s="1"/>
  <c r="E132" i="26"/>
  <c r="G132" i="26" s="1"/>
  <c r="E133" i="26"/>
  <c r="E134" i="26"/>
  <c r="E135" i="26"/>
  <c r="E136" i="26"/>
  <c r="E137" i="26"/>
  <c r="E138" i="26"/>
  <c r="E139" i="26"/>
  <c r="G139" i="26" s="1"/>
  <c r="E140" i="26"/>
  <c r="G140" i="26" s="1"/>
  <c r="E141" i="26"/>
  <c r="E142" i="26"/>
  <c r="E143" i="26"/>
  <c r="E144" i="26"/>
  <c r="E145" i="26"/>
  <c r="E146" i="26"/>
  <c r="E147" i="26"/>
  <c r="G147" i="26" s="1"/>
  <c r="E148" i="26"/>
  <c r="G148" i="26" s="1"/>
  <c r="E87" i="26"/>
  <c r="E88" i="25"/>
  <c r="E89" i="25"/>
  <c r="E90" i="25"/>
  <c r="E91" i="25"/>
  <c r="E92" i="25"/>
  <c r="E93" i="25"/>
  <c r="E94" i="25"/>
  <c r="G94" i="25" s="1"/>
  <c r="E95" i="25"/>
  <c r="E96" i="25"/>
  <c r="E97" i="25"/>
  <c r="E98" i="25"/>
  <c r="E99" i="25"/>
  <c r="E100" i="25"/>
  <c r="E101" i="25"/>
  <c r="G101" i="25" s="1"/>
  <c r="E102" i="25"/>
  <c r="E103" i="25"/>
  <c r="G103" i="25" s="1"/>
  <c r="E104" i="25"/>
  <c r="E105" i="25"/>
  <c r="E106" i="25"/>
  <c r="E107" i="25"/>
  <c r="E108" i="25"/>
  <c r="E109" i="25"/>
  <c r="E110" i="25"/>
  <c r="E111" i="25"/>
  <c r="G111" i="25" s="1"/>
  <c r="E112" i="25"/>
  <c r="E113" i="25"/>
  <c r="E114" i="25"/>
  <c r="E115" i="25"/>
  <c r="G115" i="25" s="1"/>
  <c r="E116" i="25"/>
  <c r="E117" i="25"/>
  <c r="E118" i="25"/>
  <c r="G118" i="25" s="1"/>
  <c r="E119" i="25"/>
  <c r="G119" i="25" s="1"/>
  <c r="E120" i="25"/>
  <c r="E121" i="25"/>
  <c r="E122" i="25"/>
  <c r="E123" i="25"/>
  <c r="E124" i="25"/>
  <c r="E125" i="25"/>
  <c r="G125" i="25" s="1"/>
  <c r="E126" i="25"/>
  <c r="E127" i="25"/>
  <c r="G127" i="25" s="1"/>
  <c r="E128" i="25"/>
  <c r="E129" i="25"/>
  <c r="E130" i="25"/>
  <c r="E131" i="25"/>
  <c r="E132" i="25"/>
  <c r="E133" i="25"/>
  <c r="E134" i="25"/>
  <c r="G134" i="25" s="1"/>
  <c r="E135" i="25"/>
  <c r="E136" i="25"/>
  <c r="E137" i="25"/>
  <c r="E138" i="25"/>
  <c r="E139" i="25"/>
  <c r="E140" i="25"/>
  <c r="E141" i="25"/>
  <c r="G141" i="25" s="1"/>
  <c r="E142" i="25"/>
  <c r="G142" i="25" s="1"/>
  <c r="E143" i="25"/>
  <c r="E144" i="25"/>
  <c r="E145" i="25"/>
  <c r="E146" i="25"/>
  <c r="E147" i="25"/>
  <c r="E148" i="25"/>
  <c r="E87" i="25"/>
  <c r="G87" i="25" s="1"/>
  <c r="I12" i="40"/>
  <c r="H12" i="40"/>
  <c r="G12" i="40"/>
  <c r="F12" i="40"/>
  <c r="E12" i="40"/>
  <c r="D12" i="40"/>
  <c r="I11" i="40"/>
  <c r="H11" i="40"/>
  <c r="G11" i="40"/>
  <c r="F11" i="40"/>
  <c r="E11" i="40"/>
  <c r="D11" i="40"/>
  <c r="C11" i="40"/>
  <c r="I10" i="40"/>
  <c r="H10" i="40"/>
  <c r="G10" i="40"/>
  <c r="F10" i="40"/>
  <c r="E10" i="40"/>
  <c r="D10" i="40"/>
  <c r="C10" i="40"/>
  <c r="I9" i="40"/>
  <c r="H9" i="40"/>
  <c r="G9" i="40"/>
  <c r="F9" i="40"/>
  <c r="E9" i="40"/>
  <c r="D9" i="40"/>
  <c r="C9" i="40"/>
  <c r="I8" i="40"/>
  <c r="H8" i="40"/>
  <c r="G8" i="40"/>
  <c r="F8" i="40"/>
  <c r="E8" i="40"/>
  <c r="D8" i="40"/>
  <c r="C8" i="40"/>
  <c r="I7" i="40"/>
  <c r="H7" i="40"/>
  <c r="G7" i="40"/>
  <c r="F7" i="40"/>
  <c r="E7" i="40"/>
  <c r="D7" i="40"/>
  <c r="C7" i="40"/>
  <c r="I6" i="40"/>
  <c r="H6" i="40"/>
  <c r="G6" i="40"/>
  <c r="F6" i="40"/>
  <c r="E6" i="40"/>
  <c r="D6" i="40"/>
  <c r="C6" i="40"/>
  <c r="I5" i="40"/>
  <c r="H5" i="40"/>
  <c r="G5" i="40"/>
  <c r="F5" i="40"/>
  <c r="E5" i="40"/>
  <c r="D5" i="40"/>
  <c r="C5" i="40"/>
  <c r="I4" i="40"/>
  <c r="H4" i="40"/>
  <c r="G4" i="40"/>
  <c r="F4" i="40"/>
  <c r="E4" i="40"/>
  <c r="D4" i="40"/>
  <c r="C4" i="40"/>
  <c r="S147" i="39"/>
  <c r="S146" i="39"/>
  <c r="S145" i="39"/>
  <c r="S144" i="39"/>
  <c r="S143" i="39"/>
  <c r="S142" i="39"/>
  <c r="S141" i="39"/>
  <c r="S140" i="39"/>
  <c r="S139" i="39"/>
  <c r="R138" i="39"/>
  <c r="Q138" i="39"/>
  <c r="P138" i="39"/>
  <c r="O138" i="39"/>
  <c r="N138" i="39"/>
  <c r="M138" i="39"/>
  <c r="L138" i="39"/>
  <c r="K138" i="39"/>
  <c r="J138" i="39"/>
  <c r="I138" i="39"/>
  <c r="H138" i="39"/>
  <c r="G138" i="39"/>
  <c r="F138" i="39"/>
  <c r="E138" i="39"/>
  <c r="D138" i="39"/>
  <c r="C138" i="39"/>
  <c r="S137" i="39"/>
  <c r="S136" i="39"/>
  <c r="S135" i="39"/>
  <c r="S134" i="39"/>
  <c r="S133" i="39"/>
  <c r="S132" i="39"/>
  <c r="S131" i="39"/>
  <c r="R130" i="39"/>
  <c r="Q130" i="39"/>
  <c r="P130" i="39"/>
  <c r="O130" i="39"/>
  <c r="N130" i="39"/>
  <c r="M130" i="39"/>
  <c r="L130" i="39"/>
  <c r="K130" i="39"/>
  <c r="J130" i="39"/>
  <c r="I130" i="39"/>
  <c r="H130" i="39"/>
  <c r="G130" i="39"/>
  <c r="F130" i="39"/>
  <c r="E130" i="39"/>
  <c r="D130" i="39"/>
  <c r="C130" i="39"/>
  <c r="S129" i="39"/>
  <c r="S128" i="39"/>
  <c r="S127" i="39"/>
  <c r="S126" i="39"/>
  <c r="S125" i="39"/>
  <c r="S124" i="39"/>
  <c r="S123" i="39"/>
  <c r="S122" i="39"/>
  <c r="S121" i="39"/>
  <c r="S120" i="39"/>
  <c r="S119" i="39"/>
  <c r="S118" i="39"/>
  <c r="S117" i="39"/>
  <c r="S116" i="39"/>
  <c r="S115" i="39"/>
  <c r="S114" i="39"/>
  <c r="R113" i="39"/>
  <c r="Q113" i="39"/>
  <c r="P113" i="39"/>
  <c r="O113" i="39"/>
  <c r="N113" i="39"/>
  <c r="M113" i="39"/>
  <c r="L113" i="39"/>
  <c r="K113" i="39"/>
  <c r="J113" i="39"/>
  <c r="I113" i="39"/>
  <c r="H113" i="39"/>
  <c r="G113" i="39"/>
  <c r="F113" i="39"/>
  <c r="E113" i="39"/>
  <c r="D113" i="39"/>
  <c r="C113" i="39"/>
  <c r="S112" i="39"/>
  <c r="S111" i="39"/>
  <c r="S110" i="39"/>
  <c r="S109" i="39"/>
  <c r="S108" i="39"/>
  <c r="S107" i="39"/>
  <c r="S106" i="39"/>
  <c r="S105" i="39"/>
  <c r="S104" i="39"/>
  <c r="S103" i="39"/>
  <c r="S102" i="39"/>
  <c r="S101" i="39"/>
  <c r="S100" i="39"/>
  <c r="S99" i="39"/>
  <c r="S98" i="39"/>
  <c r="S97" i="39"/>
  <c r="S96" i="39"/>
  <c r="S95" i="39"/>
  <c r="S94" i="39"/>
  <c r="R93" i="39"/>
  <c r="Q93" i="39"/>
  <c r="P93" i="39"/>
  <c r="O93" i="39"/>
  <c r="N93" i="39"/>
  <c r="M93" i="39"/>
  <c r="L93" i="39"/>
  <c r="K93" i="39"/>
  <c r="J93" i="39"/>
  <c r="I93" i="39"/>
  <c r="H93" i="39"/>
  <c r="G93" i="39"/>
  <c r="F93" i="39"/>
  <c r="E93" i="39"/>
  <c r="D93" i="39"/>
  <c r="C93" i="39"/>
  <c r="S92" i="39"/>
  <c r="S91" i="39"/>
  <c r="S90" i="39"/>
  <c r="S89" i="39"/>
  <c r="R88" i="39"/>
  <c r="Q88" i="39"/>
  <c r="P88" i="39"/>
  <c r="O88" i="39"/>
  <c r="N88" i="39"/>
  <c r="M88" i="39"/>
  <c r="M148" i="39" s="1"/>
  <c r="L88" i="39"/>
  <c r="L148" i="39" s="1"/>
  <c r="K88" i="39"/>
  <c r="J88" i="39"/>
  <c r="I88" i="39"/>
  <c r="H88" i="39"/>
  <c r="G88" i="39"/>
  <c r="F88" i="39"/>
  <c r="E88" i="39"/>
  <c r="E148" i="39" s="1"/>
  <c r="D88" i="39"/>
  <c r="D148" i="39" s="1"/>
  <c r="C88" i="39"/>
  <c r="S88" i="39" s="1"/>
  <c r="S87" i="39"/>
  <c r="S86" i="39"/>
  <c r="S85" i="39"/>
  <c r="S84" i="39"/>
  <c r="R83" i="39"/>
  <c r="Q83" i="39"/>
  <c r="P83" i="39"/>
  <c r="O83" i="39"/>
  <c r="N83" i="39"/>
  <c r="M83" i="39"/>
  <c r="L83" i="39"/>
  <c r="K83" i="39"/>
  <c r="J83" i="39"/>
  <c r="I83" i="39"/>
  <c r="H83" i="39"/>
  <c r="G83" i="39"/>
  <c r="F83" i="39"/>
  <c r="E83" i="39"/>
  <c r="D83" i="39"/>
  <c r="C83" i="39"/>
  <c r="S70" i="39"/>
  <c r="S71" i="39"/>
  <c r="S69" i="39"/>
  <c r="S68" i="39"/>
  <c r="S67" i="39"/>
  <c r="S66" i="39"/>
  <c r="S65" i="39"/>
  <c r="S64" i="39"/>
  <c r="R63" i="39"/>
  <c r="Q63" i="39"/>
  <c r="P63" i="39"/>
  <c r="O63" i="39"/>
  <c r="N63" i="39"/>
  <c r="M63" i="39"/>
  <c r="L63" i="39"/>
  <c r="K63" i="39"/>
  <c r="J63" i="39"/>
  <c r="I63" i="39"/>
  <c r="H63" i="39"/>
  <c r="G63" i="39"/>
  <c r="F63" i="39"/>
  <c r="E63" i="39"/>
  <c r="D63" i="39"/>
  <c r="C63" i="39"/>
  <c r="S61" i="39"/>
  <c r="S60" i="39"/>
  <c r="S59" i="39"/>
  <c r="S58" i="39"/>
  <c r="S57" i="39"/>
  <c r="S56" i="39"/>
  <c r="R55" i="39"/>
  <c r="Q55" i="39"/>
  <c r="P55" i="39"/>
  <c r="O55" i="39"/>
  <c r="N55" i="39"/>
  <c r="M55" i="39"/>
  <c r="L55" i="39"/>
  <c r="K55" i="39"/>
  <c r="J55" i="39"/>
  <c r="I55" i="39"/>
  <c r="H55" i="39"/>
  <c r="G55" i="39"/>
  <c r="F55" i="39"/>
  <c r="E55" i="39"/>
  <c r="D55" i="39"/>
  <c r="C55" i="39"/>
  <c r="S53" i="39"/>
  <c r="S52" i="39"/>
  <c r="S51" i="39"/>
  <c r="S50" i="39"/>
  <c r="S49" i="39"/>
  <c r="S48" i="39"/>
  <c r="S47" i="39"/>
  <c r="S46" i="39"/>
  <c r="S45" i="39"/>
  <c r="S44" i="39"/>
  <c r="S43" i="39"/>
  <c r="S42" i="39"/>
  <c r="S41" i="39"/>
  <c r="S40" i="39"/>
  <c r="S39" i="39"/>
  <c r="R38" i="39"/>
  <c r="Q38" i="39"/>
  <c r="P38" i="39"/>
  <c r="O38" i="39"/>
  <c r="N38" i="39"/>
  <c r="M38" i="39"/>
  <c r="L38" i="39"/>
  <c r="K38" i="39"/>
  <c r="J38" i="39"/>
  <c r="I38" i="39"/>
  <c r="H38" i="39"/>
  <c r="G38" i="39"/>
  <c r="F38" i="39"/>
  <c r="E38" i="39"/>
  <c r="D38" i="39"/>
  <c r="C38" i="39"/>
  <c r="S36" i="39"/>
  <c r="S35" i="39"/>
  <c r="S34" i="39"/>
  <c r="S33" i="39"/>
  <c r="S32" i="39"/>
  <c r="S31" i="39"/>
  <c r="S30" i="39"/>
  <c r="S29" i="39"/>
  <c r="S28" i="39"/>
  <c r="S27" i="39"/>
  <c r="S26" i="39"/>
  <c r="S25" i="39"/>
  <c r="S24" i="39"/>
  <c r="S23" i="39"/>
  <c r="S22" i="39"/>
  <c r="S21" i="39"/>
  <c r="S20" i="39"/>
  <c r="S19" i="39"/>
  <c r="R18" i="39"/>
  <c r="Q18" i="39"/>
  <c r="P18" i="39"/>
  <c r="O18" i="39"/>
  <c r="N18" i="39"/>
  <c r="M18" i="39"/>
  <c r="L18" i="39"/>
  <c r="K18" i="39"/>
  <c r="J18" i="39"/>
  <c r="I18" i="39"/>
  <c r="H18" i="39"/>
  <c r="H73" i="39" s="1"/>
  <c r="G18" i="39"/>
  <c r="F18" i="39"/>
  <c r="F73" i="39" s="1"/>
  <c r="E18" i="39"/>
  <c r="D18" i="39"/>
  <c r="C18" i="39"/>
  <c r="S16" i="39"/>
  <c r="S15" i="39"/>
  <c r="S14" i="39"/>
  <c r="R13" i="39"/>
  <c r="Q13" i="39"/>
  <c r="P13" i="39"/>
  <c r="O13" i="39"/>
  <c r="N13" i="39"/>
  <c r="M13" i="39"/>
  <c r="L13" i="39"/>
  <c r="K13" i="39"/>
  <c r="J13" i="39"/>
  <c r="I13" i="39"/>
  <c r="H13" i="39"/>
  <c r="G13" i="39"/>
  <c r="F13" i="39"/>
  <c r="E13" i="39"/>
  <c r="D13" i="39"/>
  <c r="C13" i="39"/>
  <c r="S11" i="39"/>
  <c r="S10" i="39"/>
  <c r="S9" i="39"/>
  <c r="R8" i="39"/>
  <c r="Q8" i="39"/>
  <c r="P8" i="39"/>
  <c r="O8" i="39"/>
  <c r="N8" i="39"/>
  <c r="M8" i="39"/>
  <c r="L8" i="39"/>
  <c r="K8" i="39"/>
  <c r="J8" i="39"/>
  <c r="I8" i="39"/>
  <c r="H8" i="39"/>
  <c r="G8" i="39"/>
  <c r="F8" i="39"/>
  <c r="E8" i="39"/>
  <c r="D8" i="39"/>
  <c r="C8" i="39"/>
  <c r="S147" i="38"/>
  <c r="S146" i="38"/>
  <c r="S145" i="38"/>
  <c r="S144" i="38"/>
  <c r="S143" i="38"/>
  <c r="S142" i="38"/>
  <c r="S141" i="38"/>
  <c r="S140" i="38"/>
  <c r="S139" i="38"/>
  <c r="R138" i="38"/>
  <c r="Q138" i="38"/>
  <c r="P138" i="38"/>
  <c r="O138" i="38"/>
  <c r="N138" i="38"/>
  <c r="M138" i="38"/>
  <c r="L138" i="38"/>
  <c r="K138" i="38"/>
  <c r="J138" i="38"/>
  <c r="I138" i="38"/>
  <c r="H138" i="38"/>
  <c r="G138" i="38"/>
  <c r="F138" i="38"/>
  <c r="E138" i="38"/>
  <c r="D138" i="38"/>
  <c r="C138" i="38"/>
  <c r="S137" i="38"/>
  <c r="S136" i="38"/>
  <c r="S135" i="38"/>
  <c r="S134" i="38"/>
  <c r="S133" i="38"/>
  <c r="S132" i="38"/>
  <c r="S131" i="38"/>
  <c r="R130" i="38"/>
  <c r="Q130" i="38"/>
  <c r="P130" i="38"/>
  <c r="O130" i="38"/>
  <c r="N130" i="38"/>
  <c r="M130" i="38"/>
  <c r="L130" i="38"/>
  <c r="K130" i="38"/>
  <c r="J130" i="38"/>
  <c r="I130" i="38"/>
  <c r="H130" i="38"/>
  <c r="G130" i="38"/>
  <c r="F130" i="38"/>
  <c r="E130" i="38"/>
  <c r="D130" i="38"/>
  <c r="C130" i="38"/>
  <c r="S129" i="38"/>
  <c r="S128" i="38"/>
  <c r="S127" i="38"/>
  <c r="S126" i="38"/>
  <c r="S125" i="38"/>
  <c r="S124" i="38"/>
  <c r="S123" i="38"/>
  <c r="S122" i="38"/>
  <c r="S121" i="38"/>
  <c r="S120" i="38"/>
  <c r="S119" i="38"/>
  <c r="S118" i="38"/>
  <c r="S117" i="38"/>
  <c r="S116" i="38"/>
  <c r="S115" i="38"/>
  <c r="S114" i="38"/>
  <c r="R113" i="38"/>
  <c r="Q113" i="38"/>
  <c r="P113" i="38"/>
  <c r="O113" i="38"/>
  <c r="N113" i="38"/>
  <c r="M113" i="38"/>
  <c r="L113" i="38"/>
  <c r="K113" i="38"/>
  <c r="J113" i="38"/>
  <c r="I113" i="38"/>
  <c r="H113" i="38"/>
  <c r="G113" i="38"/>
  <c r="F113" i="38"/>
  <c r="E113" i="38"/>
  <c r="D113" i="38"/>
  <c r="D148" i="38" s="1"/>
  <c r="C113" i="38"/>
  <c r="S112" i="38"/>
  <c r="S111" i="38"/>
  <c r="S110" i="38"/>
  <c r="S109" i="38"/>
  <c r="S108" i="38"/>
  <c r="S107" i="38"/>
  <c r="S106" i="38"/>
  <c r="S105" i="38"/>
  <c r="S104" i="38"/>
  <c r="S103" i="38"/>
  <c r="S102" i="38"/>
  <c r="S101" i="38"/>
  <c r="S100" i="38"/>
  <c r="S99" i="38"/>
  <c r="S98" i="38"/>
  <c r="S97" i="38"/>
  <c r="S96" i="38"/>
  <c r="S95" i="38"/>
  <c r="S94" i="38"/>
  <c r="R93" i="38"/>
  <c r="Q93" i="38"/>
  <c r="P93" i="38"/>
  <c r="O93" i="38"/>
  <c r="N93" i="38"/>
  <c r="M93" i="38"/>
  <c r="L93" i="38"/>
  <c r="K93" i="38"/>
  <c r="J93" i="38"/>
  <c r="I93" i="38"/>
  <c r="H93" i="38"/>
  <c r="G93" i="38"/>
  <c r="F93" i="38"/>
  <c r="E93" i="38"/>
  <c r="D93" i="38"/>
  <c r="C93" i="38"/>
  <c r="S92" i="38"/>
  <c r="S91" i="38"/>
  <c r="S90" i="38"/>
  <c r="S89" i="38"/>
  <c r="R88" i="38"/>
  <c r="Q88" i="38"/>
  <c r="P88" i="38"/>
  <c r="O88" i="38"/>
  <c r="N88" i="38"/>
  <c r="M88" i="38"/>
  <c r="L88" i="38"/>
  <c r="K88" i="38"/>
  <c r="J88" i="38"/>
  <c r="I88" i="38"/>
  <c r="H88" i="38"/>
  <c r="G88" i="38"/>
  <c r="F88" i="38"/>
  <c r="E88" i="38"/>
  <c r="D88" i="38"/>
  <c r="C88" i="38"/>
  <c r="S87" i="38"/>
  <c r="S86" i="38"/>
  <c r="S85" i="38"/>
  <c r="S84" i="38"/>
  <c r="R83" i="38"/>
  <c r="Q83" i="38"/>
  <c r="P83" i="38"/>
  <c r="O83" i="38"/>
  <c r="N83" i="38"/>
  <c r="M83" i="38"/>
  <c r="L83" i="38"/>
  <c r="K83" i="38"/>
  <c r="J83" i="38"/>
  <c r="I83" i="38"/>
  <c r="H83" i="38"/>
  <c r="G83" i="38"/>
  <c r="F83" i="38"/>
  <c r="E83" i="38"/>
  <c r="D83" i="38"/>
  <c r="C83" i="38"/>
  <c r="S70" i="38"/>
  <c r="S71" i="38"/>
  <c r="S69" i="38"/>
  <c r="S68" i="38"/>
  <c r="S67" i="38"/>
  <c r="S66" i="38"/>
  <c r="S65" i="38"/>
  <c r="S64" i="38"/>
  <c r="R63" i="38"/>
  <c r="Q63" i="38"/>
  <c r="P63" i="38"/>
  <c r="O63" i="38"/>
  <c r="N63" i="38"/>
  <c r="M63" i="38"/>
  <c r="L63" i="38"/>
  <c r="K63" i="38"/>
  <c r="J63" i="38"/>
  <c r="I63" i="38"/>
  <c r="H63" i="38"/>
  <c r="G63" i="38"/>
  <c r="F63" i="38"/>
  <c r="E63" i="38"/>
  <c r="D63" i="38"/>
  <c r="C63" i="38"/>
  <c r="S62" i="38"/>
  <c r="S61" i="38"/>
  <c r="S60" i="38"/>
  <c r="S59" i="38"/>
  <c r="S58" i="38"/>
  <c r="S57" i="38"/>
  <c r="S56" i="38"/>
  <c r="R55" i="38"/>
  <c r="Q55" i="38"/>
  <c r="P55" i="38"/>
  <c r="O55" i="38"/>
  <c r="N55" i="38"/>
  <c r="N73" i="38" s="1"/>
  <c r="M55" i="38"/>
  <c r="M73" i="38" s="1"/>
  <c r="L55" i="38"/>
  <c r="K55" i="38"/>
  <c r="J55" i="38"/>
  <c r="I55" i="38"/>
  <c r="H55" i="38"/>
  <c r="G55" i="38"/>
  <c r="F55" i="38"/>
  <c r="E55" i="38"/>
  <c r="D55" i="38"/>
  <c r="C55" i="38"/>
  <c r="S53" i="38"/>
  <c r="S52" i="38"/>
  <c r="S51" i="38"/>
  <c r="S50" i="38"/>
  <c r="S49" i="38"/>
  <c r="S48" i="38"/>
  <c r="S47" i="38"/>
  <c r="S46" i="38"/>
  <c r="S45" i="38"/>
  <c r="S44" i="38"/>
  <c r="S43" i="38"/>
  <c r="S42" i="38"/>
  <c r="S41" i="38"/>
  <c r="S40" i="38"/>
  <c r="S39" i="38"/>
  <c r="R38" i="38"/>
  <c r="Q38" i="38"/>
  <c r="P38" i="38"/>
  <c r="O38" i="38"/>
  <c r="N38" i="38"/>
  <c r="M38" i="38"/>
  <c r="L38" i="38"/>
  <c r="K38" i="38"/>
  <c r="J38" i="38"/>
  <c r="I38" i="38"/>
  <c r="H38" i="38"/>
  <c r="G38" i="38"/>
  <c r="F38" i="38"/>
  <c r="E38" i="38"/>
  <c r="D38" i="38"/>
  <c r="C38" i="38"/>
  <c r="S36" i="38"/>
  <c r="S35" i="38"/>
  <c r="S34" i="38"/>
  <c r="S33" i="38"/>
  <c r="S32" i="38"/>
  <c r="S31" i="38"/>
  <c r="S30" i="38"/>
  <c r="S29" i="38"/>
  <c r="S28" i="38"/>
  <c r="S27" i="38"/>
  <c r="S26" i="38"/>
  <c r="S25" i="38"/>
  <c r="S24" i="38"/>
  <c r="S23" i="38"/>
  <c r="S22" i="38"/>
  <c r="S21" i="38"/>
  <c r="S20" i="38"/>
  <c r="S19" i="38"/>
  <c r="R18" i="38"/>
  <c r="Q18" i="38"/>
  <c r="P18" i="38"/>
  <c r="O18" i="38"/>
  <c r="N18" i="38"/>
  <c r="M18" i="38"/>
  <c r="L18" i="38"/>
  <c r="K18" i="38"/>
  <c r="J18" i="38"/>
  <c r="I18" i="38"/>
  <c r="H18" i="38"/>
  <c r="G18" i="38"/>
  <c r="F18" i="38"/>
  <c r="E18" i="38"/>
  <c r="D18" i="38"/>
  <c r="C18" i="38"/>
  <c r="S17" i="38"/>
  <c r="S16" i="38"/>
  <c r="S15" i="38"/>
  <c r="S14" i="38"/>
  <c r="R13" i="38"/>
  <c r="Q13" i="38"/>
  <c r="P13" i="38"/>
  <c r="O13" i="38"/>
  <c r="N13" i="38"/>
  <c r="M13" i="38"/>
  <c r="L13" i="38"/>
  <c r="K13" i="38"/>
  <c r="J13" i="38"/>
  <c r="I13" i="38"/>
  <c r="H13" i="38"/>
  <c r="G13" i="38"/>
  <c r="F13" i="38"/>
  <c r="E13" i="38"/>
  <c r="D13" i="38"/>
  <c r="C13" i="38"/>
  <c r="S11" i="38"/>
  <c r="S10" i="38"/>
  <c r="S9" i="38"/>
  <c r="R8" i="38"/>
  <c r="Q8" i="38"/>
  <c r="P8" i="38"/>
  <c r="O8" i="38"/>
  <c r="N8" i="38"/>
  <c r="M8" i="38"/>
  <c r="L8" i="38"/>
  <c r="K8" i="38"/>
  <c r="J8" i="38"/>
  <c r="I8" i="38"/>
  <c r="H8" i="38"/>
  <c r="G8" i="38"/>
  <c r="F8" i="38"/>
  <c r="E8" i="38"/>
  <c r="D8" i="38"/>
  <c r="C8" i="38"/>
  <c r="S147" i="37"/>
  <c r="S146" i="37"/>
  <c r="S145" i="37"/>
  <c r="S144" i="37"/>
  <c r="S143" i="37"/>
  <c r="S142" i="37"/>
  <c r="S141" i="37"/>
  <c r="S140" i="37"/>
  <c r="S139" i="37"/>
  <c r="R138" i="37"/>
  <c r="Q138" i="37"/>
  <c r="P138" i="37"/>
  <c r="O138" i="37"/>
  <c r="N138" i="37"/>
  <c r="M138" i="37"/>
  <c r="L138" i="37"/>
  <c r="K138" i="37"/>
  <c r="J138" i="37"/>
  <c r="I138" i="37"/>
  <c r="H138" i="37"/>
  <c r="G138" i="37"/>
  <c r="F138" i="37"/>
  <c r="E138" i="37"/>
  <c r="D138" i="37"/>
  <c r="C138" i="37"/>
  <c r="S137" i="37"/>
  <c r="S136" i="37"/>
  <c r="S135" i="37"/>
  <c r="S134" i="37"/>
  <c r="S133" i="37"/>
  <c r="S132" i="37"/>
  <c r="S131" i="37"/>
  <c r="R130" i="37"/>
  <c r="Q130" i="37"/>
  <c r="P130" i="37"/>
  <c r="O130" i="37"/>
  <c r="N130" i="37"/>
  <c r="M130" i="37"/>
  <c r="L130" i="37"/>
  <c r="K130" i="37"/>
  <c r="J130" i="37"/>
  <c r="I130" i="37"/>
  <c r="H130" i="37"/>
  <c r="G130" i="37"/>
  <c r="F130" i="37"/>
  <c r="E130" i="37"/>
  <c r="D130" i="37"/>
  <c r="C130" i="37"/>
  <c r="S129" i="37"/>
  <c r="S128" i="37"/>
  <c r="S127" i="37"/>
  <c r="S126" i="37"/>
  <c r="S125" i="37"/>
  <c r="S124" i="37"/>
  <c r="S123" i="37"/>
  <c r="S122" i="37"/>
  <c r="S121" i="37"/>
  <c r="S120" i="37"/>
  <c r="S119" i="37"/>
  <c r="S118" i="37"/>
  <c r="S117" i="37"/>
  <c r="S116" i="37"/>
  <c r="S115" i="37"/>
  <c r="S114" i="37"/>
  <c r="R113" i="37"/>
  <c r="Q113" i="37"/>
  <c r="P113" i="37"/>
  <c r="O113" i="37"/>
  <c r="N113" i="37"/>
  <c r="M113" i="37"/>
  <c r="L113" i="37"/>
  <c r="K113" i="37"/>
  <c r="J113" i="37"/>
  <c r="I113" i="37"/>
  <c r="H113" i="37"/>
  <c r="G113" i="37"/>
  <c r="F113" i="37"/>
  <c r="E113" i="37"/>
  <c r="D113" i="37"/>
  <c r="C113" i="37"/>
  <c r="S112" i="37"/>
  <c r="S111" i="37"/>
  <c r="S110" i="37"/>
  <c r="S109" i="37"/>
  <c r="S108" i="37"/>
  <c r="S107" i="37"/>
  <c r="S106" i="37"/>
  <c r="S105" i="37"/>
  <c r="S104" i="37"/>
  <c r="S103" i="37"/>
  <c r="S102" i="37"/>
  <c r="S101" i="37"/>
  <c r="S100" i="37"/>
  <c r="S99" i="37"/>
  <c r="S98" i="37"/>
  <c r="S97" i="37"/>
  <c r="S96" i="37"/>
  <c r="S95" i="37"/>
  <c r="S94" i="37"/>
  <c r="R93" i="37"/>
  <c r="Q93" i="37"/>
  <c r="P93" i="37"/>
  <c r="O93" i="37"/>
  <c r="N93" i="37"/>
  <c r="M93" i="37"/>
  <c r="L93" i="37"/>
  <c r="K93" i="37"/>
  <c r="J93" i="37"/>
  <c r="I93" i="37"/>
  <c r="H93" i="37"/>
  <c r="G93" i="37"/>
  <c r="F93" i="37"/>
  <c r="E93" i="37"/>
  <c r="D93" i="37"/>
  <c r="C93" i="37"/>
  <c r="S92" i="37"/>
  <c r="S91" i="37"/>
  <c r="S90" i="37"/>
  <c r="S89" i="37"/>
  <c r="R88" i="37"/>
  <c r="Q88" i="37"/>
  <c r="P88" i="37"/>
  <c r="O88" i="37"/>
  <c r="N88" i="37"/>
  <c r="M88" i="37"/>
  <c r="L88" i="37"/>
  <c r="K88" i="37"/>
  <c r="J88" i="37"/>
  <c r="I88" i="37"/>
  <c r="H88" i="37"/>
  <c r="G88" i="37"/>
  <c r="F88" i="37"/>
  <c r="E88" i="37"/>
  <c r="D88" i="37"/>
  <c r="C88" i="37"/>
  <c r="S87" i="37"/>
  <c r="S86" i="37"/>
  <c r="S85" i="37"/>
  <c r="S84" i="37"/>
  <c r="R83" i="37"/>
  <c r="Q83" i="37"/>
  <c r="P83" i="37"/>
  <c r="O83" i="37"/>
  <c r="N83" i="37"/>
  <c r="M83" i="37"/>
  <c r="L83" i="37"/>
  <c r="K83" i="37"/>
  <c r="J83" i="37"/>
  <c r="I83" i="37"/>
  <c r="H83" i="37"/>
  <c r="G83" i="37"/>
  <c r="F83" i="37"/>
  <c r="E83" i="37"/>
  <c r="D83" i="37"/>
  <c r="C83" i="37"/>
  <c r="S70" i="37"/>
  <c r="S71" i="37"/>
  <c r="S69" i="37"/>
  <c r="S68" i="37"/>
  <c r="S67" i="37"/>
  <c r="S66" i="37"/>
  <c r="S65" i="37"/>
  <c r="S64" i="37"/>
  <c r="R63" i="37"/>
  <c r="Q63" i="37"/>
  <c r="P63" i="37"/>
  <c r="O63" i="37"/>
  <c r="O73" i="37" s="1"/>
  <c r="N63" i="37"/>
  <c r="M63" i="37"/>
  <c r="L63" i="37"/>
  <c r="K63" i="37"/>
  <c r="J63" i="37"/>
  <c r="I63" i="37"/>
  <c r="H63" i="37"/>
  <c r="G63" i="37"/>
  <c r="F63" i="37"/>
  <c r="E63" i="37"/>
  <c r="D63" i="37"/>
  <c r="C63" i="37"/>
  <c r="S61" i="37"/>
  <c r="S60" i="37"/>
  <c r="S59" i="37"/>
  <c r="S58" i="37"/>
  <c r="S57" i="37"/>
  <c r="S56" i="37"/>
  <c r="S55" i="37"/>
  <c r="S53" i="37"/>
  <c r="S52" i="37"/>
  <c r="S51" i="37"/>
  <c r="S50" i="37"/>
  <c r="S49" i="37"/>
  <c r="S48" i="37"/>
  <c r="S47" i="37"/>
  <c r="S46" i="37"/>
  <c r="S45" i="37"/>
  <c r="S44" i="37"/>
  <c r="S43" i="37"/>
  <c r="S42" i="37"/>
  <c r="S41" i="37"/>
  <c r="S40" i="37"/>
  <c r="S39" i="37"/>
  <c r="R38" i="37"/>
  <c r="Q38" i="37"/>
  <c r="P38" i="37"/>
  <c r="O38" i="37"/>
  <c r="N38" i="37"/>
  <c r="M38" i="37"/>
  <c r="L38" i="37"/>
  <c r="K38" i="37"/>
  <c r="J38" i="37"/>
  <c r="I38" i="37"/>
  <c r="H38" i="37"/>
  <c r="G38" i="37"/>
  <c r="F38" i="37"/>
  <c r="E38" i="37"/>
  <c r="D38" i="37"/>
  <c r="C38" i="37"/>
  <c r="S36" i="37"/>
  <c r="S35" i="37"/>
  <c r="S34" i="37"/>
  <c r="S33" i="37"/>
  <c r="S32" i="37"/>
  <c r="S31" i="37"/>
  <c r="S30" i="37"/>
  <c r="S29" i="37"/>
  <c r="S28" i="37"/>
  <c r="S27" i="37"/>
  <c r="S26" i="37"/>
  <c r="S25" i="37"/>
  <c r="S24" i="37"/>
  <c r="S23" i="37"/>
  <c r="S22" i="37"/>
  <c r="S21" i="37"/>
  <c r="S20" i="37"/>
  <c r="S19" i="37"/>
  <c r="R18" i="37"/>
  <c r="Q18" i="37"/>
  <c r="P18" i="37"/>
  <c r="O18" i="37"/>
  <c r="N18" i="37"/>
  <c r="M18" i="37"/>
  <c r="L18" i="37"/>
  <c r="K18" i="37"/>
  <c r="J18" i="37"/>
  <c r="I18" i="37"/>
  <c r="H18" i="37"/>
  <c r="G18" i="37"/>
  <c r="F18" i="37"/>
  <c r="E18" i="37"/>
  <c r="D18" i="37"/>
  <c r="C18" i="37"/>
  <c r="S16" i="37"/>
  <c r="S15" i="37"/>
  <c r="S14" i="37"/>
  <c r="R13" i="37"/>
  <c r="Q13" i="37"/>
  <c r="P13" i="37"/>
  <c r="O13" i="37"/>
  <c r="N13" i="37"/>
  <c r="M13" i="37"/>
  <c r="L13" i="37"/>
  <c r="K13" i="37"/>
  <c r="J13" i="37"/>
  <c r="I13" i="37"/>
  <c r="H13" i="37"/>
  <c r="G13" i="37"/>
  <c r="F13" i="37"/>
  <c r="E13" i="37"/>
  <c r="D13" i="37"/>
  <c r="C13" i="37"/>
  <c r="S11" i="37"/>
  <c r="S10" i="37"/>
  <c r="S9" i="37"/>
  <c r="R8" i="37"/>
  <c r="Q8" i="37"/>
  <c r="P8" i="37"/>
  <c r="O8" i="37"/>
  <c r="N8" i="37"/>
  <c r="M8" i="37"/>
  <c r="L8" i="37"/>
  <c r="K8" i="37"/>
  <c r="J8" i="37"/>
  <c r="I8" i="37"/>
  <c r="H8" i="37"/>
  <c r="G8" i="37"/>
  <c r="F8" i="37"/>
  <c r="E8" i="37"/>
  <c r="D8" i="37"/>
  <c r="C8" i="37"/>
  <c r="O147" i="36"/>
  <c r="O146" i="36"/>
  <c r="O145" i="36"/>
  <c r="O144" i="36"/>
  <c r="O143" i="36"/>
  <c r="O142" i="36"/>
  <c r="O141" i="36"/>
  <c r="O140" i="36"/>
  <c r="O139" i="36"/>
  <c r="N138" i="36"/>
  <c r="M138" i="36"/>
  <c r="L138" i="36"/>
  <c r="K138" i="36"/>
  <c r="J138" i="36"/>
  <c r="I138" i="36"/>
  <c r="I148" i="36" s="1"/>
  <c r="H138" i="36"/>
  <c r="G138" i="36"/>
  <c r="F138" i="36"/>
  <c r="E138" i="36"/>
  <c r="D138" i="36"/>
  <c r="C138" i="36"/>
  <c r="O137" i="36"/>
  <c r="O136" i="36"/>
  <c r="O135" i="36"/>
  <c r="O134" i="36"/>
  <c r="O133" i="36"/>
  <c r="O132" i="36"/>
  <c r="O131" i="36"/>
  <c r="N130" i="36"/>
  <c r="M130" i="36"/>
  <c r="L130" i="36"/>
  <c r="K130" i="36"/>
  <c r="J130" i="36"/>
  <c r="I130" i="36"/>
  <c r="H130" i="36"/>
  <c r="G130" i="36"/>
  <c r="F130" i="36"/>
  <c r="E130" i="36"/>
  <c r="D130" i="36"/>
  <c r="C130" i="36"/>
  <c r="O129" i="36"/>
  <c r="O128" i="36"/>
  <c r="O127" i="36"/>
  <c r="O126" i="36"/>
  <c r="O125" i="36"/>
  <c r="O124" i="36"/>
  <c r="O123" i="36"/>
  <c r="O122" i="36"/>
  <c r="O121" i="36"/>
  <c r="O120" i="36"/>
  <c r="O119" i="36"/>
  <c r="O118" i="36"/>
  <c r="O117" i="36"/>
  <c r="O116" i="36"/>
  <c r="O115" i="36"/>
  <c r="O114" i="36"/>
  <c r="N113" i="36"/>
  <c r="M113" i="36"/>
  <c r="L113" i="36"/>
  <c r="K113" i="36"/>
  <c r="J113" i="36"/>
  <c r="I113" i="36"/>
  <c r="H113" i="36"/>
  <c r="G113" i="36"/>
  <c r="F113" i="36"/>
  <c r="E113" i="36"/>
  <c r="D113" i="36"/>
  <c r="C113" i="36"/>
  <c r="O112" i="36"/>
  <c r="O111" i="36"/>
  <c r="O110" i="36"/>
  <c r="O109" i="36"/>
  <c r="O108" i="36"/>
  <c r="O107" i="36"/>
  <c r="O106" i="36"/>
  <c r="O105" i="36"/>
  <c r="O104" i="36"/>
  <c r="O103" i="36"/>
  <c r="O102" i="36"/>
  <c r="O101" i="36"/>
  <c r="O100" i="36"/>
  <c r="O99" i="36"/>
  <c r="O98" i="36"/>
  <c r="O97" i="36"/>
  <c r="O96" i="36"/>
  <c r="O95" i="36"/>
  <c r="O94" i="36"/>
  <c r="N93" i="36"/>
  <c r="M93" i="36"/>
  <c r="L93" i="36"/>
  <c r="K93" i="36"/>
  <c r="J93" i="36"/>
  <c r="I93" i="36"/>
  <c r="H93" i="36"/>
  <c r="G93" i="36"/>
  <c r="F93" i="36"/>
  <c r="E93" i="36"/>
  <c r="D93" i="36"/>
  <c r="C93" i="36"/>
  <c r="O92" i="36"/>
  <c r="O91" i="36"/>
  <c r="O90" i="36"/>
  <c r="O89" i="36"/>
  <c r="N88" i="36"/>
  <c r="M88" i="36"/>
  <c r="L88" i="36"/>
  <c r="K88" i="36"/>
  <c r="J88" i="36"/>
  <c r="I88" i="36"/>
  <c r="H88" i="36"/>
  <c r="G88" i="36"/>
  <c r="F88" i="36"/>
  <c r="E88" i="36"/>
  <c r="D88" i="36"/>
  <c r="C88" i="36"/>
  <c r="O87" i="36"/>
  <c r="O86" i="36"/>
  <c r="O85" i="36"/>
  <c r="O84" i="36"/>
  <c r="N83" i="36"/>
  <c r="M83" i="36"/>
  <c r="L83" i="36"/>
  <c r="K83" i="36"/>
  <c r="J83" i="36"/>
  <c r="I83" i="36"/>
  <c r="H83" i="36"/>
  <c r="G83" i="36"/>
  <c r="F83" i="36"/>
  <c r="E83" i="36"/>
  <c r="D83" i="36"/>
  <c r="C83" i="36"/>
  <c r="O70" i="36"/>
  <c r="O71" i="36"/>
  <c r="O69" i="36"/>
  <c r="O68" i="36"/>
  <c r="O67" i="36"/>
  <c r="O66" i="36"/>
  <c r="O65" i="36"/>
  <c r="O64" i="36"/>
  <c r="N63" i="36"/>
  <c r="M63" i="36"/>
  <c r="L63" i="36"/>
  <c r="K63" i="36"/>
  <c r="J63" i="36"/>
  <c r="I63" i="36"/>
  <c r="H63" i="36"/>
  <c r="G63" i="36"/>
  <c r="G73" i="36" s="1"/>
  <c r="F63" i="36"/>
  <c r="E63" i="36"/>
  <c r="D63" i="36"/>
  <c r="C63" i="36"/>
  <c r="O61" i="36"/>
  <c r="O60" i="36"/>
  <c r="O59" i="36"/>
  <c r="O58" i="36"/>
  <c r="O57" i="36"/>
  <c r="O56" i="36"/>
  <c r="N55" i="36"/>
  <c r="M55" i="36"/>
  <c r="L55" i="36"/>
  <c r="K55" i="36"/>
  <c r="J55" i="36"/>
  <c r="I55" i="36"/>
  <c r="H55" i="36"/>
  <c r="G55" i="36"/>
  <c r="F55" i="36"/>
  <c r="O55" i="36" s="1"/>
  <c r="E55" i="36"/>
  <c r="D55" i="36"/>
  <c r="C55" i="36"/>
  <c r="O53" i="36"/>
  <c r="O52" i="36"/>
  <c r="O51" i="36"/>
  <c r="O50" i="36"/>
  <c r="O49" i="36"/>
  <c r="O48" i="36"/>
  <c r="O47" i="36"/>
  <c r="O46" i="36"/>
  <c r="O45" i="36"/>
  <c r="O44" i="36"/>
  <c r="O43" i="36"/>
  <c r="O42" i="36"/>
  <c r="O41" i="36"/>
  <c r="O40" i="36"/>
  <c r="O39" i="36"/>
  <c r="N38" i="36"/>
  <c r="M38" i="36"/>
  <c r="L38" i="36"/>
  <c r="K38" i="36"/>
  <c r="J38" i="36"/>
  <c r="I38" i="36"/>
  <c r="H38" i="36"/>
  <c r="G38" i="36"/>
  <c r="F38" i="36"/>
  <c r="E38" i="36"/>
  <c r="D38" i="36"/>
  <c r="C38" i="36"/>
  <c r="O36" i="36"/>
  <c r="O35" i="36"/>
  <c r="O34" i="36"/>
  <c r="O33" i="36"/>
  <c r="O32" i="36"/>
  <c r="O31" i="36"/>
  <c r="O30" i="36"/>
  <c r="O29" i="36"/>
  <c r="O28" i="36"/>
  <c r="O27" i="36"/>
  <c r="O26" i="36"/>
  <c r="O25" i="36"/>
  <c r="O24" i="36"/>
  <c r="O23" i="36"/>
  <c r="O22" i="36"/>
  <c r="O21" i="36"/>
  <c r="O20" i="36"/>
  <c r="O19" i="36"/>
  <c r="N18" i="36"/>
  <c r="M18" i="36"/>
  <c r="L18" i="36"/>
  <c r="K18" i="36"/>
  <c r="J18" i="36"/>
  <c r="I18" i="36"/>
  <c r="H18" i="36"/>
  <c r="G18" i="36"/>
  <c r="F18" i="36"/>
  <c r="E18" i="36"/>
  <c r="D18" i="36"/>
  <c r="C18" i="36"/>
  <c r="O16" i="36"/>
  <c r="O15" i="36"/>
  <c r="O14" i="36"/>
  <c r="N13" i="36"/>
  <c r="M13" i="36"/>
  <c r="L13" i="36"/>
  <c r="K13" i="36"/>
  <c r="J13" i="36"/>
  <c r="I13" i="36"/>
  <c r="H13" i="36"/>
  <c r="G13" i="36"/>
  <c r="O13" i="36" s="1"/>
  <c r="F13" i="36"/>
  <c r="E13" i="36"/>
  <c r="D13" i="36"/>
  <c r="C13" i="36"/>
  <c r="O11" i="36"/>
  <c r="O10" i="36"/>
  <c r="O9" i="36"/>
  <c r="N8" i="36"/>
  <c r="M8" i="36"/>
  <c r="L8" i="36"/>
  <c r="K8" i="36"/>
  <c r="J8" i="36"/>
  <c r="I8" i="36"/>
  <c r="H8" i="36"/>
  <c r="G8" i="36"/>
  <c r="F8" i="36"/>
  <c r="E8" i="36"/>
  <c r="D8" i="36"/>
  <c r="C8" i="36"/>
  <c r="O147" i="35"/>
  <c r="O144" i="35"/>
  <c r="O143" i="35"/>
  <c r="O142" i="35"/>
  <c r="O141" i="35"/>
  <c r="O140" i="35"/>
  <c r="O139" i="35"/>
  <c r="N138" i="35"/>
  <c r="M138" i="35"/>
  <c r="L138" i="35"/>
  <c r="K138" i="35"/>
  <c r="J138" i="35"/>
  <c r="I138" i="35"/>
  <c r="H138" i="35"/>
  <c r="G138" i="35"/>
  <c r="F138" i="35"/>
  <c r="E138" i="35"/>
  <c r="D138" i="35"/>
  <c r="C138" i="35"/>
  <c r="O137" i="35"/>
  <c r="O136" i="35"/>
  <c r="O135" i="35"/>
  <c r="O134" i="35"/>
  <c r="O133" i="35"/>
  <c r="O132" i="35"/>
  <c r="O131" i="35"/>
  <c r="N130" i="35"/>
  <c r="M130" i="35"/>
  <c r="L130" i="35"/>
  <c r="K130" i="35"/>
  <c r="J130" i="35"/>
  <c r="I130" i="35"/>
  <c r="H130" i="35"/>
  <c r="G130" i="35"/>
  <c r="F130" i="35"/>
  <c r="E130" i="35"/>
  <c r="D130" i="35"/>
  <c r="C130" i="35"/>
  <c r="O129" i="35"/>
  <c r="O128" i="35"/>
  <c r="O127" i="35"/>
  <c r="O126" i="35"/>
  <c r="O125" i="35"/>
  <c r="O124" i="35"/>
  <c r="O123" i="35"/>
  <c r="O122" i="35"/>
  <c r="O121" i="35"/>
  <c r="O120" i="35"/>
  <c r="O119" i="35"/>
  <c r="O118" i="35"/>
  <c r="O117" i="35"/>
  <c r="O116" i="35"/>
  <c r="O115" i="35"/>
  <c r="O114" i="35"/>
  <c r="N113" i="35"/>
  <c r="M113" i="35"/>
  <c r="L113" i="35"/>
  <c r="K113" i="35"/>
  <c r="J113" i="35"/>
  <c r="I113" i="35"/>
  <c r="H113" i="35"/>
  <c r="G113" i="35"/>
  <c r="F113" i="35"/>
  <c r="E113" i="35"/>
  <c r="D113" i="35"/>
  <c r="C113" i="35"/>
  <c r="O112" i="35"/>
  <c r="O111" i="35"/>
  <c r="O110" i="35"/>
  <c r="O109" i="35"/>
  <c r="O108" i="35"/>
  <c r="O107" i="35"/>
  <c r="O106" i="35"/>
  <c r="O105" i="35"/>
  <c r="O104" i="35"/>
  <c r="O103" i="35"/>
  <c r="O102" i="35"/>
  <c r="O101" i="35"/>
  <c r="O100" i="35"/>
  <c r="O99" i="35"/>
  <c r="O98" i="35"/>
  <c r="O97" i="35"/>
  <c r="O96" i="35"/>
  <c r="O95" i="35"/>
  <c r="O94" i="35"/>
  <c r="N93" i="35"/>
  <c r="M93" i="35"/>
  <c r="L93" i="35"/>
  <c r="K93" i="35"/>
  <c r="J93" i="35"/>
  <c r="I93" i="35"/>
  <c r="H93" i="35"/>
  <c r="G93" i="35"/>
  <c r="F93" i="35"/>
  <c r="E93" i="35"/>
  <c r="D93" i="35"/>
  <c r="C93" i="35"/>
  <c r="O92" i="35"/>
  <c r="O91" i="35"/>
  <c r="O90" i="35"/>
  <c r="O89" i="35"/>
  <c r="N88" i="35"/>
  <c r="M88" i="35"/>
  <c r="L88" i="35"/>
  <c r="K88" i="35"/>
  <c r="J88" i="35"/>
  <c r="I88" i="35"/>
  <c r="H88" i="35"/>
  <c r="G88" i="35"/>
  <c r="F88" i="35"/>
  <c r="E88" i="35"/>
  <c r="D88" i="35"/>
  <c r="C88" i="35"/>
  <c r="O87" i="35"/>
  <c r="O86" i="35"/>
  <c r="O85" i="35"/>
  <c r="O84" i="35"/>
  <c r="N83" i="35"/>
  <c r="M83" i="35"/>
  <c r="L83" i="35"/>
  <c r="K83" i="35"/>
  <c r="J83" i="35"/>
  <c r="I83" i="35"/>
  <c r="H83" i="35"/>
  <c r="G83" i="35"/>
  <c r="F83" i="35"/>
  <c r="E83" i="35"/>
  <c r="D83" i="35"/>
  <c r="C83" i="35"/>
  <c r="O70" i="35"/>
  <c r="O71" i="35"/>
  <c r="O69" i="35"/>
  <c r="O68" i="35"/>
  <c r="O67" i="35"/>
  <c r="O66" i="35"/>
  <c r="O65" i="35"/>
  <c r="O64" i="35"/>
  <c r="N63" i="35"/>
  <c r="M63" i="35"/>
  <c r="L63" i="35"/>
  <c r="K63" i="35"/>
  <c r="J63" i="35"/>
  <c r="I63" i="35"/>
  <c r="H63" i="35"/>
  <c r="H73" i="35" s="1"/>
  <c r="G63" i="35"/>
  <c r="F63" i="35"/>
  <c r="E63" i="35"/>
  <c r="D63" i="35"/>
  <c r="C63" i="35"/>
  <c r="O61" i="35"/>
  <c r="O60" i="35"/>
  <c r="O59" i="35"/>
  <c r="O58" i="35"/>
  <c r="O57" i="35"/>
  <c r="O56" i="35"/>
  <c r="N55" i="35"/>
  <c r="M55" i="35"/>
  <c r="L55" i="35"/>
  <c r="K55" i="35"/>
  <c r="J55" i="35"/>
  <c r="I55" i="35"/>
  <c r="H55" i="35"/>
  <c r="G55" i="35"/>
  <c r="F55" i="35"/>
  <c r="E55" i="35"/>
  <c r="D55" i="35"/>
  <c r="C55" i="35"/>
  <c r="O53" i="35"/>
  <c r="O52" i="35"/>
  <c r="O51" i="35"/>
  <c r="O50" i="35"/>
  <c r="O49" i="35"/>
  <c r="O48" i="35"/>
  <c r="O47" i="35"/>
  <c r="O46" i="35"/>
  <c r="O45" i="35"/>
  <c r="O44" i="35"/>
  <c r="O43" i="35"/>
  <c r="O42" i="35"/>
  <c r="O41" i="35"/>
  <c r="O40" i="35"/>
  <c r="O39" i="35"/>
  <c r="N38" i="35"/>
  <c r="M38" i="35"/>
  <c r="L38" i="35"/>
  <c r="K38" i="35"/>
  <c r="J38" i="35"/>
  <c r="J73" i="35" s="1"/>
  <c r="I38" i="35"/>
  <c r="H38" i="35"/>
  <c r="G38" i="35"/>
  <c r="F38" i="35"/>
  <c r="E38" i="35"/>
  <c r="D38" i="35"/>
  <c r="C38" i="35"/>
  <c r="O36" i="35"/>
  <c r="O35" i="35"/>
  <c r="O34" i="35"/>
  <c r="O33" i="35"/>
  <c r="O32" i="35"/>
  <c r="O31" i="35"/>
  <c r="O30" i="35"/>
  <c r="O29" i="35"/>
  <c r="O28" i="35"/>
  <c r="O27" i="35"/>
  <c r="O26" i="35"/>
  <c r="O25" i="35"/>
  <c r="O24" i="35"/>
  <c r="O23" i="35"/>
  <c r="O22" i="35"/>
  <c r="O21" i="35"/>
  <c r="O20" i="35"/>
  <c r="O19" i="35"/>
  <c r="N18" i="35"/>
  <c r="M18" i="35"/>
  <c r="L18" i="35"/>
  <c r="K18" i="35"/>
  <c r="J18" i="35"/>
  <c r="I18" i="35"/>
  <c r="H18" i="35"/>
  <c r="G18" i="35"/>
  <c r="F18" i="35"/>
  <c r="E18" i="35"/>
  <c r="D18" i="35"/>
  <c r="C18" i="35"/>
  <c r="O16" i="35"/>
  <c r="O15" i="35"/>
  <c r="O14" i="35"/>
  <c r="N13" i="35"/>
  <c r="M13" i="35"/>
  <c r="L13" i="35"/>
  <c r="K13" i="35"/>
  <c r="J13" i="35"/>
  <c r="I13" i="35"/>
  <c r="H13" i="35"/>
  <c r="G13" i="35"/>
  <c r="F13" i="35"/>
  <c r="E13" i="35"/>
  <c r="D13" i="35"/>
  <c r="C13" i="35"/>
  <c r="O11" i="35"/>
  <c r="O10" i="35"/>
  <c r="O9" i="35"/>
  <c r="N8" i="35"/>
  <c r="M8" i="35"/>
  <c r="L8" i="35"/>
  <c r="K8" i="35"/>
  <c r="J8" i="35"/>
  <c r="I8" i="35"/>
  <c r="H8" i="35"/>
  <c r="G8" i="35"/>
  <c r="F8" i="35"/>
  <c r="E8" i="35"/>
  <c r="D8" i="35"/>
  <c r="C8" i="35"/>
  <c r="O148" i="34"/>
  <c r="O145" i="34"/>
  <c r="O144" i="34"/>
  <c r="O143" i="34"/>
  <c r="O142" i="34"/>
  <c r="O141" i="34"/>
  <c r="O140" i="34"/>
  <c r="N139" i="34"/>
  <c r="M139" i="34"/>
  <c r="L139" i="34"/>
  <c r="K139" i="34"/>
  <c r="J139" i="34"/>
  <c r="I139" i="34"/>
  <c r="I149" i="34" s="1"/>
  <c r="H139" i="34"/>
  <c r="G139" i="34"/>
  <c r="F139" i="34"/>
  <c r="E139" i="34"/>
  <c r="D139" i="34"/>
  <c r="C139" i="34"/>
  <c r="O138" i="34"/>
  <c r="O137" i="34"/>
  <c r="O136" i="34"/>
  <c r="O135" i="34"/>
  <c r="O134" i="34"/>
  <c r="O133" i="34"/>
  <c r="O132" i="34"/>
  <c r="N131" i="34"/>
  <c r="M131" i="34"/>
  <c r="L131" i="34"/>
  <c r="K131" i="34"/>
  <c r="J131" i="34"/>
  <c r="I131" i="34"/>
  <c r="H131" i="34"/>
  <c r="G131" i="34"/>
  <c r="F131" i="34"/>
  <c r="E131" i="34"/>
  <c r="D131" i="34"/>
  <c r="C131" i="34"/>
  <c r="O130" i="34"/>
  <c r="O129" i="34"/>
  <c r="O128" i="34"/>
  <c r="O127" i="34"/>
  <c r="O126" i="34"/>
  <c r="O125" i="34"/>
  <c r="O124" i="34"/>
  <c r="O123" i="34"/>
  <c r="O122" i="34"/>
  <c r="O121" i="34"/>
  <c r="O120" i="34"/>
  <c r="O119" i="34"/>
  <c r="O118" i="34"/>
  <c r="O117" i="34"/>
  <c r="O116" i="34"/>
  <c r="O115" i="34"/>
  <c r="N114" i="34"/>
  <c r="M114" i="34"/>
  <c r="L114" i="34"/>
  <c r="K114" i="34"/>
  <c r="J114" i="34"/>
  <c r="I114" i="34"/>
  <c r="H114" i="34"/>
  <c r="G114" i="34"/>
  <c r="F114" i="34"/>
  <c r="E114" i="34"/>
  <c r="D114" i="34"/>
  <c r="C114" i="34"/>
  <c r="O113" i="34"/>
  <c r="O112" i="34"/>
  <c r="O111" i="34"/>
  <c r="O110" i="34"/>
  <c r="O109" i="34"/>
  <c r="O108" i="34"/>
  <c r="O107" i="34"/>
  <c r="O106" i="34"/>
  <c r="O105" i="34"/>
  <c r="O104" i="34"/>
  <c r="O103" i="34"/>
  <c r="O102" i="34"/>
  <c r="O101" i="34"/>
  <c r="O100" i="34"/>
  <c r="O99" i="34"/>
  <c r="O98" i="34"/>
  <c r="O97" i="34"/>
  <c r="O96" i="34"/>
  <c r="O95" i="34"/>
  <c r="N94" i="34"/>
  <c r="M94" i="34"/>
  <c r="L94" i="34"/>
  <c r="K94" i="34"/>
  <c r="J94" i="34"/>
  <c r="I94" i="34"/>
  <c r="H94" i="34"/>
  <c r="G94" i="34"/>
  <c r="F94" i="34"/>
  <c r="E94" i="34"/>
  <c r="D94" i="34"/>
  <c r="C94" i="34"/>
  <c r="O93" i="34"/>
  <c r="O92" i="34"/>
  <c r="O91" i="34"/>
  <c r="O90" i="34"/>
  <c r="N89" i="34"/>
  <c r="M89" i="34"/>
  <c r="L89" i="34"/>
  <c r="K89" i="34"/>
  <c r="J89" i="34"/>
  <c r="I89" i="34"/>
  <c r="H89" i="34"/>
  <c r="G89" i="34"/>
  <c r="F89" i="34"/>
  <c r="E89" i="34"/>
  <c r="D89" i="34"/>
  <c r="C89" i="34"/>
  <c r="O88" i="34"/>
  <c r="O87" i="34"/>
  <c r="O86" i="34"/>
  <c r="O85" i="34"/>
  <c r="N84" i="34"/>
  <c r="M84" i="34"/>
  <c r="L84" i="34"/>
  <c r="K84" i="34"/>
  <c r="J84" i="34"/>
  <c r="I84" i="34"/>
  <c r="H84" i="34"/>
  <c r="G84" i="34"/>
  <c r="F84" i="34"/>
  <c r="E84" i="34"/>
  <c r="D84" i="34"/>
  <c r="C84" i="34"/>
  <c r="O70" i="34"/>
  <c r="O71" i="34"/>
  <c r="O69" i="34"/>
  <c r="O68" i="34"/>
  <c r="O67" i="34"/>
  <c r="O66" i="34"/>
  <c r="O65" i="34"/>
  <c r="O64" i="34"/>
  <c r="N63" i="34"/>
  <c r="M63" i="34"/>
  <c r="L63" i="34"/>
  <c r="K63" i="34"/>
  <c r="J63" i="34"/>
  <c r="I63" i="34"/>
  <c r="H63" i="34"/>
  <c r="G63" i="34"/>
  <c r="F63" i="34"/>
  <c r="E63" i="34"/>
  <c r="D63" i="34"/>
  <c r="C63" i="34"/>
  <c r="O61" i="34"/>
  <c r="O60" i="34"/>
  <c r="O59" i="34"/>
  <c r="O58" i="34"/>
  <c r="O57" i="34"/>
  <c r="O56" i="34"/>
  <c r="N55" i="34"/>
  <c r="M55" i="34"/>
  <c r="L55" i="34"/>
  <c r="K55" i="34"/>
  <c r="J55" i="34"/>
  <c r="I55" i="34"/>
  <c r="H55" i="34"/>
  <c r="G55" i="34"/>
  <c r="F55" i="34"/>
  <c r="E55" i="34"/>
  <c r="D55" i="34"/>
  <c r="C55" i="34"/>
  <c r="O53" i="34"/>
  <c r="O52" i="34"/>
  <c r="O51" i="34"/>
  <c r="O50" i="34"/>
  <c r="O49" i="34"/>
  <c r="O48" i="34"/>
  <c r="O47" i="34"/>
  <c r="O46" i="34"/>
  <c r="O45" i="34"/>
  <c r="O44" i="34"/>
  <c r="O43" i="34"/>
  <c r="O42" i="34"/>
  <c r="O41" i="34"/>
  <c r="O40" i="34"/>
  <c r="O39" i="34"/>
  <c r="N38" i="34"/>
  <c r="M38" i="34"/>
  <c r="L38" i="34"/>
  <c r="K38" i="34"/>
  <c r="J38" i="34"/>
  <c r="I38" i="34"/>
  <c r="H38" i="34"/>
  <c r="G38" i="34"/>
  <c r="F38" i="34"/>
  <c r="E38" i="34"/>
  <c r="D38" i="34"/>
  <c r="C38" i="34"/>
  <c r="O36" i="34"/>
  <c r="O35" i="34"/>
  <c r="O34" i="34"/>
  <c r="O33" i="34"/>
  <c r="O32" i="34"/>
  <c r="O31" i="34"/>
  <c r="O30" i="34"/>
  <c r="O29" i="34"/>
  <c r="O28" i="34"/>
  <c r="O27" i="34"/>
  <c r="O26" i="34"/>
  <c r="O25" i="34"/>
  <c r="O24" i="34"/>
  <c r="O23" i="34"/>
  <c r="O22" i="34"/>
  <c r="O21" i="34"/>
  <c r="O20" i="34"/>
  <c r="O19" i="34"/>
  <c r="N18" i="34"/>
  <c r="M18" i="34"/>
  <c r="L18" i="34"/>
  <c r="K18" i="34"/>
  <c r="J18" i="34"/>
  <c r="I18" i="34"/>
  <c r="H18" i="34"/>
  <c r="G18" i="34"/>
  <c r="G73" i="34" s="1"/>
  <c r="F18" i="34"/>
  <c r="E18" i="34"/>
  <c r="D18" i="34"/>
  <c r="C18" i="34"/>
  <c r="O16" i="34"/>
  <c r="O15" i="34"/>
  <c r="O14" i="34"/>
  <c r="N13" i="34"/>
  <c r="M13" i="34"/>
  <c r="L13" i="34"/>
  <c r="K13" i="34"/>
  <c r="J13" i="34"/>
  <c r="I13" i="34"/>
  <c r="H13" i="34"/>
  <c r="G13" i="34"/>
  <c r="F13" i="34"/>
  <c r="E13" i="34"/>
  <c r="D13" i="34"/>
  <c r="C13" i="34"/>
  <c r="O11" i="34"/>
  <c r="O10" i="34"/>
  <c r="O9" i="34"/>
  <c r="N8" i="34"/>
  <c r="N73" i="34" s="1"/>
  <c r="M8" i="34"/>
  <c r="L8" i="34"/>
  <c r="K8" i="34"/>
  <c r="J8" i="34"/>
  <c r="I8" i="34"/>
  <c r="H8" i="34"/>
  <c r="G8" i="34"/>
  <c r="F8" i="34"/>
  <c r="E8" i="34"/>
  <c r="D8" i="34"/>
  <c r="C8" i="34"/>
  <c r="AP150" i="33"/>
  <c r="AO150" i="33"/>
  <c r="U147" i="33"/>
  <c r="U146" i="33"/>
  <c r="U145" i="33"/>
  <c r="U144" i="33"/>
  <c r="U143" i="33"/>
  <c r="U142" i="33"/>
  <c r="U141" i="33"/>
  <c r="U140" i="33"/>
  <c r="U139" i="33"/>
  <c r="T138" i="33"/>
  <c r="S138" i="33"/>
  <c r="R138" i="33"/>
  <c r="Q138" i="33"/>
  <c r="P138" i="33"/>
  <c r="O138" i="33"/>
  <c r="N138" i="33"/>
  <c r="M138" i="33"/>
  <c r="L138" i="33"/>
  <c r="K138" i="33"/>
  <c r="J138" i="33"/>
  <c r="I138" i="33"/>
  <c r="H138" i="33"/>
  <c r="G138" i="33"/>
  <c r="F138" i="33"/>
  <c r="E138" i="33"/>
  <c r="D138" i="33"/>
  <c r="C138" i="33"/>
  <c r="U137" i="33"/>
  <c r="U136" i="33"/>
  <c r="U135" i="33"/>
  <c r="U134" i="33"/>
  <c r="U133" i="33"/>
  <c r="U132" i="33"/>
  <c r="U131" i="33"/>
  <c r="T130" i="33"/>
  <c r="S130" i="33"/>
  <c r="R130" i="33"/>
  <c r="Q130" i="33"/>
  <c r="P130" i="33"/>
  <c r="O130" i="33"/>
  <c r="N130" i="33"/>
  <c r="M130" i="33"/>
  <c r="L130" i="33"/>
  <c r="K130" i="33"/>
  <c r="J130" i="33"/>
  <c r="I130" i="33"/>
  <c r="H130" i="33"/>
  <c r="G130" i="33"/>
  <c r="F130" i="33"/>
  <c r="E130" i="33"/>
  <c r="D130" i="33"/>
  <c r="C130" i="33"/>
  <c r="U129" i="33"/>
  <c r="U128" i="33"/>
  <c r="U127" i="33"/>
  <c r="U126" i="33"/>
  <c r="U125" i="33"/>
  <c r="U124" i="33"/>
  <c r="U123" i="33"/>
  <c r="U122" i="33"/>
  <c r="U121" i="33"/>
  <c r="U120" i="33"/>
  <c r="U119" i="33"/>
  <c r="U118" i="33"/>
  <c r="U117" i="33"/>
  <c r="U116" i="33"/>
  <c r="U115" i="33"/>
  <c r="U114" i="33"/>
  <c r="T113" i="33"/>
  <c r="S113" i="33"/>
  <c r="R113" i="33"/>
  <c r="Q113" i="33"/>
  <c r="P113" i="33"/>
  <c r="O113" i="33"/>
  <c r="N113" i="33"/>
  <c r="M113" i="33"/>
  <c r="L113" i="33"/>
  <c r="K113" i="33"/>
  <c r="J113" i="33"/>
  <c r="I113" i="33"/>
  <c r="H113" i="33"/>
  <c r="G113" i="33"/>
  <c r="F113" i="33"/>
  <c r="E113" i="33"/>
  <c r="D113" i="33"/>
  <c r="C113" i="33"/>
  <c r="U112" i="33"/>
  <c r="U111" i="33"/>
  <c r="U110" i="33"/>
  <c r="U109" i="33"/>
  <c r="U108" i="33"/>
  <c r="U107" i="33"/>
  <c r="U106" i="33"/>
  <c r="U105" i="33"/>
  <c r="U104" i="33"/>
  <c r="U103" i="33"/>
  <c r="U102" i="33"/>
  <c r="U101" i="33"/>
  <c r="U100" i="33"/>
  <c r="U99" i="33"/>
  <c r="U98" i="33"/>
  <c r="U97" i="33"/>
  <c r="U96" i="33"/>
  <c r="U95" i="33"/>
  <c r="U94" i="33"/>
  <c r="T93" i="33"/>
  <c r="S93" i="33"/>
  <c r="R93" i="33"/>
  <c r="Q93" i="33"/>
  <c r="P93" i="33"/>
  <c r="O93" i="33"/>
  <c r="N93" i="33"/>
  <c r="M93" i="33"/>
  <c r="L93" i="33"/>
  <c r="K93" i="33"/>
  <c r="J93" i="33"/>
  <c r="I93" i="33"/>
  <c r="H93" i="33"/>
  <c r="G93" i="33"/>
  <c r="F93" i="33"/>
  <c r="E93" i="33"/>
  <c r="D93" i="33"/>
  <c r="C93" i="33"/>
  <c r="U92" i="33"/>
  <c r="U91" i="33"/>
  <c r="U90" i="33"/>
  <c r="U89" i="33"/>
  <c r="T88" i="33"/>
  <c r="S88" i="33"/>
  <c r="R88" i="33"/>
  <c r="Q88" i="33"/>
  <c r="P88" i="33"/>
  <c r="O88" i="33"/>
  <c r="N88" i="33"/>
  <c r="M88" i="33"/>
  <c r="L88" i="33"/>
  <c r="K88" i="33"/>
  <c r="J88" i="33"/>
  <c r="I88" i="33"/>
  <c r="H88" i="33"/>
  <c r="G88" i="33"/>
  <c r="F88" i="33"/>
  <c r="E88" i="33"/>
  <c r="D88" i="33"/>
  <c r="C88" i="33"/>
  <c r="U87" i="33"/>
  <c r="U86" i="33"/>
  <c r="U85" i="33"/>
  <c r="U84" i="33"/>
  <c r="T83" i="33"/>
  <c r="S83" i="33"/>
  <c r="R83" i="33"/>
  <c r="Q83" i="33"/>
  <c r="P83" i="33"/>
  <c r="O83" i="33"/>
  <c r="N83" i="33"/>
  <c r="M83" i="33"/>
  <c r="L83" i="33"/>
  <c r="K83" i="33"/>
  <c r="J83" i="33"/>
  <c r="I83" i="33"/>
  <c r="H83" i="33"/>
  <c r="G83" i="33"/>
  <c r="F83" i="33"/>
  <c r="E83" i="33"/>
  <c r="D83" i="33"/>
  <c r="C83" i="33"/>
  <c r="U70" i="33"/>
  <c r="U71" i="33"/>
  <c r="U69" i="33"/>
  <c r="U68" i="33"/>
  <c r="U67" i="33"/>
  <c r="U66" i="33"/>
  <c r="U65" i="33"/>
  <c r="U64" i="33"/>
  <c r="T63" i="33"/>
  <c r="S63" i="33"/>
  <c r="R63" i="33"/>
  <c r="Q63" i="33"/>
  <c r="P63" i="33"/>
  <c r="O63" i="33"/>
  <c r="N63" i="33"/>
  <c r="M63" i="33"/>
  <c r="L63" i="33"/>
  <c r="K63" i="33"/>
  <c r="J63" i="33"/>
  <c r="I63" i="33"/>
  <c r="H63" i="33"/>
  <c r="G63" i="33"/>
  <c r="F63" i="33"/>
  <c r="E63" i="33"/>
  <c r="D63" i="33"/>
  <c r="C63" i="33"/>
  <c r="U61" i="33"/>
  <c r="U60" i="33"/>
  <c r="U59" i="33"/>
  <c r="U58" i="33"/>
  <c r="U57" i="33"/>
  <c r="U56" i="33"/>
  <c r="T55" i="33"/>
  <c r="S55" i="33"/>
  <c r="R55" i="33"/>
  <c r="Q55" i="33"/>
  <c r="P55" i="33"/>
  <c r="O55" i="33"/>
  <c r="O73" i="33" s="1"/>
  <c r="N55" i="33"/>
  <c r="M55" i="33"/>
  <c r="L55" i="33"/>
  <c r="K55" i="33"/>
  <c r="J55" i="33"/>
  <c r="I55" i="33"/>
  <c r="H55" i="33"/>
  <c r="G55" i="33"/>
  <c r="F55" i="33"/>
  <c r="E55" i="33"/>
  <c r="D55" i="33"/>
  <c r="C55" i="33"/>
  <c r="U53" i="33"/>
  <c r="U52" i="33"/>
  <c r="U51" i="33"/>
  <c r="U50" i="33"/>
  <c r="U49" i="33"/>
  <c r="U48" i="33"/>
  <c r="U47" i="33"/>
  <c r="U46" i="33"/>
  <c r="U45" i="33"/>
  <c r="U44" i="33"/>
  <c r="U43" i="33"/>
  <c r="U42" i="33"/>
  <c r="U41" i="33"/>
  <c r="U40" i="33"/>
  <c r="U39" i="33"/>
  <c r="T38" i="33"/>
  <c r="S38" i="33"/>
  <c r="R38" i="33"/>
  <c r="Q38" i="33"/>
  <c r="P38" i="33"/>
  <c r="O38" i="33"/>
  <c r="N38" i="33"/>
  <c r="M38" i="33"/>
  <c r="L38" i="33"/>
  <c r="K38" i="33"/>
  <c r="J38" i="33"/>
  <c r="I38" i="33"/>
  <c r="H38" i="33"/>
  <c r="G38" i="33"/>
  <c r="G73" i="33" s="1"/>
  <c r="F38" i="33"/>
  <c r="E38" i="33"/>
  <c r="D38" i="33"/>
  <c r="C38" i="33"/>
  <c r="U36" i="33"/>
  <c r="U35" i="33"/>
  <c r="U34" i="33"/>
  <c r="U33" i="33"/>
  <c r="U32" i="33"/>
  <c r="U31" i="33"/>
  <c r="U30" i="33"/>
  <c r="U29" i="33"/>
  <c r="U28" i="33"/>
  <c r="U27" i="33"/>
  <c r="U26" i="33"/>
  <c r="U25" i="33"/>
  <c r="U24" i="33"/>
  <c r="U23" i="33"/>
  <c r="U22" i="33"/>
  <c r="U21" i="33"/>
  <c r="U20" i="33"/>
  <c r="U19" i="33"/>
  <c r="T18" i="33"/>
  <c r="S18" i="33"/>
  <c r="R18" i="33"/>
  <c r="Q18" i="33"/>
  <c r="P18" i="33"/>
  <c r="O18" i="33"/>
  <c r="N18" i="33"/>
  <c r="M18" i="33"/>
  <c r="L18" i="33"/>
  <c r="K18" i="33"/>
  <c r="J18" i="33"/>
  <c r="I18" i="33"/>
  <c r="H18" i="33"/>
  <c r="G18" i="33"/>
  <c r="F18" i="33"/>
  <c r="E18" i="33"/>
  <c r="D18" i="33"/>
  <c r="C18" i="33"/>
  <c r="U16" i="33"/>
  <c r="U15" i="33"/>
  <c r="U14" i="33"/>
  <c r="T13" i="33"/>
  <c r="S13" i="33"/>
  <c r="R13" i="33"/>
  <c r="Q13" i="33"/>
  <c r="P13" i="33"/>
  <c r="O13" i="33"/>
  <c r="N13" i="33"/>
  <c r="M13" i="33"/>
  <c r="L13" i="33"/>
  <c r="K13" i="33"/>
  <c r="J13" i="33"/>
  <c r="I13" i="33"/>
  <c r="H13" i="33"/>
  <c r="G13" i="33"/>
  <c r="F13" i="33"/>
  <c r="E13" i="33"/>
  <c r="D13" i="33"/>
  <c r="C13" i="33"/>
  <c r="U11" i="33"/>
  <c r="U10" i="33"/>
  <c r="U9" i="33"/>
  <c r="T8" i="33"/>
  <c r="S8" i="33"/>
  <c r="R8" i="33"/>
  <c r="Q8" i="33"/>
  <c r="P8" i="33"/>
  <c r="O8" i="33"/>
  <c r="N8" i="33"/>
  <c r="M8" i="33"/>
  <c r="L8" i="33"/>
  <c r="K8" i="33"/>
  <c r="J8" i="33"/>
  <c r="I8" i="33"/>
  <c r="H8" i="33"/>
  <c r="G8" i="33"/>
  <c r="F8" i="33"/>
  <c r="E8" i="33"/>
  <c r="D8" i="33"/>
  <c r="C8" i="33"/>
  <c r="U147" i="32"/>
  <c r="U146" i="32"/>
  <c r="U145" i="32"/>
  <c r="U144" i="32"/>
  <c r="U143" i="32"/>
  <c r="U142" i="32"/>
  <c r="U141" i="32"/>
  <c r="U140" i="32"/>
  <c r="U139" i="32"/>
  <c r="T138" i="32"/>
  <c r="S138" i="32"/>
  <c r="R138" i="32"/>
  <c r="Q138" i="32"/>
  <c r="P138" i="32"/>
  <c r="O138" i="32"/>
  <c r="N138" i="32"/>
  <c r="M138" i="32"/>
  <c r="L138" i="32"/>
  <c r="K138" i="32"/>
  <c r="J138" i="32"/>
  <c r="I138" i="32"/>
  <c r="H138" i="32"/>
  <c r="G138" i="32"/>
  <c r="F138" i="32"/>
  <c r="E138" i="32"/>
  <c r="D138" i="32"/>
  <c r="C138" i="32"/>
  <c r="U137" i="32"/>
  <c r="U136" i="32"/>
  <c r="U135" i="32"/>
  <c r="U134" i="32"/>
  <c r="U133" i="32"/>
  <c r="U132" i="32"/>
  <c r="U131" i="32"/>
  <c r="T130" i="32"/>
  <c r="S130" i="32"/>
  <c r="R130" i="32"/>
  <c r="Q130" i="32"/>
  <c r="P130" i="32"/>
  <c r="O130" i="32"/>
  <c r="N130" i="32"/>
  <c r="M130" i="32"/>
  <c r="L130" i="32"/>
  <c r="K130" i="32"/>
  <c r="J130" i="32"/>
  <c r="I130" i="32"/>
  <c r="H130" i="32"/>
  <c r="G130" i="32"/>
  <c r="F130" i="32"/>
  <c r="E130" i="32"/>
  <c r="D130" i="32"/>
  <c r="C130" i="32"/>
  <c r="U129" i="32"/>
  <c r="U128" i="32"/>
  <c r="U127" i="32"/>
  <c r="U126" i="32"/>
  <c r="U125" i="32"/>
  <c r="U124" i="32"/>
  <c r="U123" i="32"/>
  <c r="U122" i="32"/>
  <c r="U121" i="32"/>
  <c r="U120" i="32"/>
  <c r="U119" i="32"/>
  <c r="U118" i="32"/>
  <c r="U117" i="32"/>
  <c r="U116" i="32"/>
  <c r="U115" i="32"/>
  <c r="U114" i="32"/>
  <c r="T113" i="32"/>
  <c r="S113" i="32"/>
  <c r="R113" i="32"/>
  <c r="Q113" i="32"/>
  <c r="P113" i="32"/>
  <c r="O113" i="32"/>
  <c r="N113" i="32"/>
  <c r="M113" i="32"/>
  <c r="L113" i="32"/>
  <c r="K113" i="32"/>
  <c r="J113" i="32"/>
  <c r="I113" i="32"/>
  <c r="H113" i="32"/>
  <c r="G113" i="32"/>
  <c r="F113" i="32"/>
  <c r="E113" i="32"/>
  <c r="D113" i="32"/>
  <c r="C113" i="32"/>
  <c r="U112" i="32"/>
  <c r="U111" i="32"/>
  <c r="U110" i="32"/>
  <c r="U109" i="32"/>
  <c r="U108" i="32"/>
  <c r="U107" i="32"/>
  <c r="U106" i="32"/>
  <c r="U105" i="32"/>
  <c r="U104" i="32"/>
  <c r="U103" i="32"/>
  <c r="U102" i="32"/>
  <c r="U101" i="32"/>
  <c r="U100" i="32"/>
  <c r="U99" i="32"/>
  <c r="U98" i="32"/>
  <c r="U97" i="32"/>
  <c r="U96" i="32"/>
  <c r="U95" i="32"/>
  <c r="U94" i="32"/>
  <c r="T93" i="32"/>
  <c r="S93" i="32"/>
  <c r="R93" i="32"/>
  <c r="Q93" i="32"/>
  <c r="P93" i="32"/>
  <c r="O93" i="32"/>
  <c r="N93" i="32"/>
  <c r="M93" i="32"/>
  <c r="L93" i="32"/>
  <c r="K93" i="32"/>
  <c r="J93" i="32"/>
  <c r="I93" i="32"/>
  <c r="H93" i="32"/>
  <c r="G93" i="32"/>
  <c r="F93" i="32"/>
  <c r="E93" i="32"/>
  <c r="D93" i="32"/>
  <c r="C93" i="32"/>
  <c r="U92" i="32"/>
  <c r="U91" i="32"/>
  <c r="U90" i="32"/>
  <c r="U89" i="32"/>
  <c r="T88" i="32"/>
  <c r="S88" i="32"/>
  <c r="R88" i="32"/>
  <c r="Q88" i="32"/>
  <c r="P88" i="32"/>
  <c r="O88" i="32"/>
  <c r="N88" i="32"/>
  <c r="M88" i="32"/>
  <c r="L88" i="32"/>
  <c r="K88" i="32"/>
  <c r="J88" i="32"/>
  <c r="I88" i="32"/>
  <c r="H88" i="32"/>
  <c r="G88" i="32"/>
  <c r="F88" i="32"/>
  <c r="E88" i="32"/>
  <c r="D88" i="32"/>
  <c r="C88" i="32"/>
  <c r="U87" i="32"/>
  <c r="U86" i="32"/>
  <c r="U85" i="32"/>
  <c r="U84" i="32"/>
  <c r="T83" i="32"/>
  <c r="S83" i="32"/>
  <c r="R83" i="32"/>
  <c r="Q83" i="32"/>
  <c r="P83" i="32"/>
  <c r="O83" i="32"/>
  <c r="N83" i="32"/>
  <c r="M83" i="32"/>
  <c r="L83" i="32"/>
  <c r="K83" i="32"/>
  <c r="J83" i="32"/>
  <c r="I83" i="32"/>
  <c r="H83" i="32"/>
  <c r="G83" i="32"/>
  <c r="F83" i="32"/>
  <c r="E83" i="32"/>
  <c r="D83" i="32"/>
  <c r="C83" i="32"/>
  <c r="U70" i="32"/>
  <c r="U71" i="32"/>
  <c r="U69" i="32"/>
  <c r="U68" i="32"/>
  <c r="U67" i="32"/>
  <c r="U66" i="32"/>
  <c r="U65" i="32"/>
  <c r="U64" i="32"/>
  <c r="T63" i="32"/>
  <c r="S63" i="32"/>
  <c r="R63" i="32"/>
  <c r="Q63" i="32"/>
  <c r="P63" i="32"/>
  <c r="O63" i="32"/>
  <c r="N63" i="32"/>
  <c r="M63" i="32"/>
  <c r="L63" i="32"/>
  <c r="K63" i="32"/>
  <c r="J63" i="32"/>
  <c r="I63" i="32"/>
  <c r="H63" i="32"/>
  <c r="G63" i="32"/>
  <c r="F63" i="32"/>
  <c r="E63" i="32"/>
  <c r="D63" i="32"/>
  <c r="C63" i="32"/>
  <c r="U61" i="32"/>
  <c r="U60" i="32"/>
  <c r="U59" i="32"/>
  <c r="U58" i="32"/>
  <c r="U57" i="32"/>
  <c r="U56" i="32"/>
  <c r="T55" i="32"/>
  <c r="S55" i="32"/>
  <c r="R55" i="32"/>
  <c r="Q55" i="32"/>
  <c r="P55" i="32"/>
  <c r="O55" i="32"/>
  <c r="N55" i="32"/>
  <c r="M55" i="32"/>
  <c r="L55" i="32"/>
  <c r="K55" i="32"/>
  <c r="J55" i="32"/>
  <c r="I55" i="32"/>
  <c r="H55" i="32"/>
  <c r="G55" i="32"/>
  <c r="F55" i="32"/>
  <c r="E55" i="32"/>
  <c r="D55" i="32"/>
  <c r="C55" i="32"/>
  <c r="U53" i="32"/>
  <c r="U52" i="32"/>
  <c r="U51" i="32"/>
  <c r="U50" i="32"/>
  <c r="U49" i="32"/>
  <c r="U48" i="32"/>
  <c r="U47" i="32"/>
  <c r="U46" i="32"/>
  <c r="U45" i="32"/>
  <c r="U44" i="32"/>
  <c r="U43" i="32"/>
  <c r="U42" i="32"/>
  <c r="U41" i="32"/>
  <c r="U40" i="32"/>
  <c r="U39" i="32"/>
  <c r="T38" i="32"/>
  <c r="S38" i="32"/>
  <c r="R38" i="32"/>
  <c r="Q38" i="32"/>
  <c r="P38" i="32"/>
  <c r="O38" i="32"/>
  <c r="N38" i="32"/>
  <c r="M38" i="32"/>
  <c r="L38" i="32"/>
  <c r="K38" i="32"/>
  <c r="J38" i="32"/>
  <c r="I38" i="32"/>
  <c r="H38" i="32"/>
  <c r="G38" i="32"/>
  <c r="F38" i="32"/>
  <c r="E38" i="32"/>
  <c r="D38" i="32"/>
  <c r="C38" i="32"/>
  <c r="U36" i="32"/>
  <c r="U35" i="32"/>
  <c r="U34" i="32"/>
  <c r="U33" i="32"/>
  <c r="U32" i="32"/>
  <c r="U31" i="32"/>
  <c r="U30" i="32"/>
  <c r="U29" i="32"/>
  <c r="U28" i="32"/>
  <c r="U27" i="32"/>
  <c r="U26" i="32"/>
  <c r="U25" i="32"/>
  <c r="U24" i="32"/>
  <c r="U23" i="32"/>
  <c r="U22" i="32"/>
  <c r="U21" i="32"/>
  <c r="U20" i="32"/>
  <c r="U19" i="32"/>
  <c r="T18" i="32"/>
  <c r="S18" i="32"/>
  <c r="R18" i="32"/>
  <c r="Q18" i="32"/>
  <c r="P18" i="32"/>
  <c r="O18" i="32"/>
  <c r="N18" i="32"/>
  <c r="M18" i="32"/>
  <c r="L18" i="32"/>
  <c r="K18" i="32"/>
  <c r="J18" i="32"/>
  <c r="I18" i="32"/>
  <c r="H18" i="32"/>
  <c r="G18" i="32"/>
  <c r="F18" i="32"/>
  <c r="E18" i="32"/>
  <c r="D18" i="32"/>
  <c r="C18" i="32"/>
  <c r="U16" i="32"/>
  <c r="U15" i="32"/>
  <c r="U14" i="32"/>
  <c r="T13" i="32"/>
  <c r="S13" i="32"/>
  <c r="R13" i="32"/>
  <c r="Q13" i="32"/>
  <c r="P13" i="32"/>
  <c r="O13" i="32"/>
  <c r="N13" i="32"/>
  <c r="M13" i="32"/>
  <c r="L13" i="32"/>
  <c r="K13" i="32"/>
  <c r="J13" i="32"/>
  <c r="I13" i="32"/>
  <c r="H13" i="32"/>
  <c r="G13" i="32"/>
  <c r="F13" i="32"/>
  <c r="E13" i="32"/>
  <c r="D13" i="32"/>
  <c r="C13" i="32"/>
  <c r="U11" i="32"/>
  <c r="U10" i="32"/>
  <c r="U9" i="32"/>
  <c r="T8" i="32"/>
  <c r="S8" i="32"/>
  <c r="R8" i="32"/>
  <c r="Q8" i="32"/>
  <c r="P8" i="32"/>
  <c r="O8" i="32"/>
  <c r="N8" i="32"/>
  <c r="M8" i="32"/>
  <c r="L8" i="32"/>
  <c r="K8" i="32"/>
  <c r="J8" i="32"/>
  <c r="I8" i="32"/>
  <c r="H8" i="32"/>
  <c r="G8" i="32"/>
  <c r="F8" i="32"/>
  <c r="E8" i="32"/>
  <c r="D8" i="32"/>
  <c r="C8" i="32"/>
  <c r="U147" i="31"/>
  <c r="U146" i="31"/>
  <c r="U145" i="31"/>
  <c r="U144" i="31"/>
  <c r="U143" i="31"/>
  <c r="U142" i="31"/>
  <c r="U141" i="31"/>
  <c r="U140" i="31"/>
  <c r="U139" i="31"/>
  <c r="T138" i="31"/>
  <c r="S138" i="31"/>
  <c r="R138" i="31"/>
  <c r="Q138" i="31"/>
  <c r="P138" i="31"/>
  <c r="O138" i="31"/>
  <c r="N138" i="31"/>
  <c r="M138" i="31"/>
  <c r="L138" i="31"/>
  <c r="K138" i="31"/>
  <c r="J138" i="31"/>
  <c r="I138" i="31"/>
  <c r="H138" i="31"/>
  <c r="G138" i="31"/>
  <c r="F138" i="31"/>
  <c r="E138" i="31"/>
  <c r="D138" i="31"/>
  <c r="C138" i="31"/>
  <c r="U137" i="31"/>
  <c r="U136" i="31"/>
  <c r="U135" i="31"/>
  <c r="U134" i="31"/>
  <c r="U133" i="31"/>
  <c r="U132" i="31"/>
  <c r="U131" i="31"/>
  <c r="T130" i="31"/>
  <c r="S130" i="31"/>
  <c r="R130" i="31"/>
  <c r="Q130" i="31"/>
  <c r="P130" i="31"/>
  <c r="O130" i="31"/>
  <c r="N130" i="31"/>
  <c r="N148" i="31" s="1"/>
  <c r="M130" i="31"/>
  <c r="L130" i="31"/>
  <c r="K130" i="31"/>
  <c r="J130" i="31"/>
  <c r="I130" i="31"/>
  <c r="H130" i="31"/>
  <c r="G130" i="31"/>
  <c r="F130" i="31"/>
  <c r="E130" i="31"/>
  <c r="D130" i="31"/>
  <c r="C130" i="31"/>
  <c r="U129" i="31"/>
  <c r="U128" i="31"/>
  <c r="U127" i="31"/>
  <c r="U126" i="31"/>
  <c r="U125" i="31"/>
  <c r="U124" i="31"/>
  <c r="U123" i="31"/>
  <c r="U122" i="31"/>
  <c r="U121" i="31"/>
  <c r="U120" i="31"/>
  <c r="U119" i="31"/>
  <c r="U118" i="31"/>
  <c r="U117" i="31"/>
  <c r="U116" i="31"/>
  <c r="U115" i="31"/>
  <c r="U114" i="31"/>
  <c r="T113" i="31"/>
  <c r="S113" i="31"/>
  <c r="R113" i="31"/>
  <c r="Q113" i="31"/>
  <c r="P113" i="31"/>
  <c r="O113" i="31"/>
  <c r="N113" i="31"/>
  <c r="M113" i="31"/>
  <c r="L113" i="31"/>
  <c r="K113" i="31"/>
  <c r="J113" i="31"/>
  <c r="I113" i="31"/>
  <c r="H113" i="31"/>
  <c r="G113" i="31"/>
  <c r="F113" i="31"/>
  <c r="E113" i="31"/>
  <c r="D113" i="31"/>
  <c r="C113" i="31"/>
  <c r="U112" i="31"/>
  <c r="U111" i="31"/>
  <c r="U110" i="31"/>
  <c r="U109" i="31"/>
  <c r="U108" i="31"/>
  <c r="U107" i="31"/>
  <c r="U106" i="31"/>
  <c r="U105" i="31"/>
  <c r="U104" i="31"/>
  <c r="U103" i="31"/>
  <c r="U102" i="31"/>
  <c r="U101" i="31"/>
  <c r="U100" i="31"/>
  <c r="U99" i="31"/>
  <c r="U98" i="31"/>
  <c r="U97" i="31"/>
  <c r="U96" i="31"/>
  <c r="U95" i="31"/>
  <c r="U94" i="31"/>
  <c r="T93" i="31"/>
  <c r="S93" i="31"/>
  <c r="R93" i="31"/>
  <c r="Q93" i="31"/>
  <c r="P93" i="31"/>
  <c r="O93" i="31"/>
  <c r="N93" i="31"/>
  <c r="M93" i="31"/>
  <c r="L93" i="31"/>
  <c r="K93" i="31"/>
  <c r="J93" i="31"/>
  <c r="I93" i="31"/>
  <c r="H93" i="31"/>
  <c r="G93" i="31"/>
  <c r="F93" i="31"/>
  <c r="E93" i="31"/>
  <c r="D93" i="31"/>
  <c r="C93" i="31"/>
  <c r="U92" i="31"/>
  <c r="U91" i="31"/>
  <c r="U90" i="31"/>
  <c r="U89" i="31"/>
  <c r="T88" i="31"/>
  <c r="S88" i="31"/>
  <c r="R88" i="31"/>
  <c r="Q88" i="31"/>
  <c r="P88" i="31"/>
  <c r="O88" i="31"/>
  <c r="N88" i="31"/>
  <c r="M88" i="31"/>
  <c r="L88" i="31"/>
  <c r="K88" i="31"/>
  <c r="J88" i="31"/>
  <c r="I88" i="31"/>
  <c r="H88" i="31"/>
  <c r="G88" i="31"/>
  <c r="F88" i="31"/>
  <c r="E88" i="31"/>
  <c r="D88" i="31"/>
  <c r="C88" i="31"/>
  <c r="U87" i="31"/>
  <c r="U86" i="31"/>
  <c r="U85" i="31"/>
  <c r="U84" i="31"/>
  <c r="T83" i="31"/>
  <c r="S83" i="31"/>
  <c r="R83" i="31"/>
  <c r="Q83" i="31"/>
  <c r="P83" i="31"/>
  <c r="O83" i="31"/>
  <c r="N83" i="31"/>
  <c r="M83" i="31"/>
  <c r="L83" i="31"/>
  <c r="K83" i="31"/>
  <c r="J83" i="31"/>
  <c r="I83" i="31"/>
  <c r="H83" i="31"/>
  <c r="G83" i="31"/>
  <c r="F83" i="31"/>
  <c r="E83" i="31"/>
  <c r="D83" i="31"/>
  <c r="C83" i="31"/>
  <c r="U70" i="31"/>
  <c r="U71" i="31"/>
  <c r="U69" i="31"/>
  <c r="U68" i="31"/>
  <c r="U67" i="31"/>
  <c r="U66" i="31"/>
  <c r="U65" i="31"/>
  <c r="U64" i="31"/>
  <c r="T63" i="31"/>
  <c r="S63" i="31"/>
  <c r="R63" i="31"/>
  <c r="Q63" i="31"/>
  <c r="P63" i="31"/>
  <c r="O63" i="31"/>
  <c r="N63" i="31"/>
  <c r="M63" i="31"/>
  <c r="L63" i="31"/>
  <c r="K63" i="31"/>
  <c r="J63" i="31"/>
  <c r="I63" i="31"/>
  <c r="H63" i="31"/>
  <c r="G63" i="31"/>
  <c r="F63" i="31"/>
  <c r="E63" i="31"/>
  <c r="D63" i="31"/>
  <c r="C63" i="31"/>
  <c r="U61" i="31"/>
  <c r="U60" i="31"/>
  <c r="U59" i="31"/>
  <c r="U58" i="31"/>
  <c r="U57" i="31"/>
  <c r="U56" i="31"/>
  <c r="T55" i="31"/>
  <c r="S55" i="31"/>
  <c r="R55" i="31"/>
  <c r="Q55" i="31"/>
  <c r="P55" i="31"/>
  <c r="O55" i="31"/>
  <c r="N55" i="31"/>
  <c r="M55" i="31"/>
  <c r="L55" i="31"/>
  <c r="K55" i="31"/>
  <c r="J55" i="31"/>
  <c r="I55" i="31"/>
  <c r="H55" i="31"/>
  <c r="G55" i="31"/>
  <c r="F55" i="31"/>
  <c r="E55" i="31"/>
  <c r="D55" i="31"/>
  <c r="C55" i="31"/>
  <c r="U53" i="31"/>
  <c r="U52" i="31"/>
  <c r="U51" i="31"/>
  <c r="U50" i="31"/>
  <c r="U49" i="31"/>
  <c r="U48" i="31"/>
  <c r="U47" i="31"/>
  <c r="U46" i="31"/>
  <c r="U45" i="31"/>
  <c r="U44" i="31"/>
  <c r="U43" i="31"/>
  <c r="U42" i="31"/>
  <c r="U41" i="31"/>
  <c r="U40" i="31"/>
  <c r="U39" i="31"/>
  <c r="T38" i="31"/>
  <c r="S38" i="31"/>
  <c r="R38" i="31"/>
  <c r="Q38" i="31"/>
  <c r="P38" i="31"/>
  <c r="O38" i="31"/>
  <c r="N38" i="31"/>
  <c r="M38" i="31"/>
  <c r="L38" i="31"/>
  <c r="K38" i="31"/>
  <c r="J38" i="31"/>
  <c r="I38" i="31"/>
  <c r="H38" i="31"/>
  <c r="G38" i="31"/>
  <c r="F38" i="31"/>
  <c r="E38" i="31"/>
  <c r="D38" i="31"/>
  <c r="C38" i="31"/>
  <c r="U36" i="31"/>
  <c r="U35" i="31"/>
  <c r="U34" i="31"/>
  <c r="U33" i="31"/>
  <c r="U32" i="31"/>
  <c r="U31" i="31"/>
  <c r="U30" i="31"/>
  <c r="U29" i="31"/>
  <c r="U28" i="31"/>
  <c r="U27" i="31"/>
  <c r="U26" i="31"/>
  <c r="U25" i="31"/>
  <c r="U24" i="31"/>
  <c r="U23" i="31"/>
  <c r="U22" i="31"/>
  <c r="U21" i="31"/>
  <c r="U20" i="31"/>
  <c r="U19" i="31"/>
  <c r="T18" i="31"/>
  <c r="S18" i="31"/>
  <c r="R18" i="31"/>
  <c r="Q18" i="31"/>
  <c r="P18" i="31"/>
  <c r="O18" i="31"/>
  <c r="N18" i="31"/>
  <c r="M18" i="31"/>
  <c r="L18" i="31"/>
  <c r="K18" i="31"/>
  <c r="J18" i="31"/>
  <c r="I18" i="31"/>
  <c r="H18" i="31"/>
  <c r="G18" i="31"/>
  <c r="F18" i="31"/>
  <c r="E18" i="31"/>
  <c r="D18" i="31"/>
  <c r="C18" i="31"/>
  <c r="U16" i="31"/>
  <c r="U15" i="31"/>
  <c r="U14" i="31"/>
  <c r="T13" i="31"/>
  <c r="S13" i="31"/>
  <c r="R13" i="31"/>
  <c r="Q13" i="31"/>
  <c r="P13" i="31"/>
  <c r="O13" i="31"/>
  <c r="N13" i="31"/>
  <c r="M13" i="31"/>
  <c r="L13" i="31"/>
  <c r="K13" i="31"/>
  <c r="J13" i="31"/>
  <c r="I13" i="31"/>
  <c r="H13" i="31"/>
  <c r="G13" i="31"/>
  <c r="F13" i="31"/>
  <c r="E13" i="31"/>
  <c r="D13" i="31"/>
  <c r="C13" i="31"/>
  <c r="U11" i="31"/>
  <c r="U10" i="31"/>
  <c r="U9" i="31"/>
  <c r="T8" i="31"/>
  <c r="S8" i="31"/>
  <c r="R8" i="31"/>
  <c r="Q8" i="31"/>
  <c r="P8" i="31"/>
  <c r="O8" i="31"/>
  <c r="N8" i="31"/>
  <c r="M8" i="31"/>
  <c r="L8" i="31"/>
  <c r="K8" i="31"/>
  <c r="J8" i="31"/>
  <c r="I8" i="31"/>
  <c r="H8" i="31"/>
  <c r="G8" i="31"/>
  <c r="F8" i="31"/>
  <c r="E8" i="31"/>
  <c r="D8" i="31"/>
  <c r="C8" i="31"/>
  <c r="AP150" i="30"/>
  <c r="AO150" i="30"/>
  <c r="U147" i="30"/>
  <c r="T146" i="30"/>
  <c r="S146" i="30"/>
  <c r="R146" i="30"/>
  <c r="Q146" i="30"/>
  <c r="P146" i="30"/>
  <c r="O146" i="30"/>
  <c r="N146" i="30"/>
  <c r="M146" i="30"/>
  <c r="L146" i="30"/>
  <c r="K146" i="30"/>
  <c r="J146" i="30"/>
  <c r="I146" i="30"/>
  <c r="H146" i="30"/>
  <c r="G146" i="30"/>
  <c r="F146" i="30"/>
  <c r="E146" i="30"/>
  <c r="D146" i="30"/>
  <c r="C146" i="30"/>
  <c r="T145" i="30"/>
  <c r="S145" i="30"/>
  <c r="R145" i="30"/>
  <c r="Q145" i="30"/>
  <c r="P145" i="30"/>
  <c r="O145" i="30"/>
  <c r="N145" i="30"/>
  <c r="M145" i="30"/>
  <c r="L145" i="30"/>
  <c r="K145" i="30"/>
  <c r="J145" i="30"/>
  <c r="I145" i="30"/>
  <c r="H145" i="30"/>
  <c r="G145" i="30"/>
  <c r="F145" i="30"/>
  <c r="E145" i="30"/>
  <c r="D145" i="30"/>
  <c r="C145" i="30"/>
  <c r="T144" i="30"/>
  <c r="S144" i="30"/>
  <c r="R144" i="30"/>
  <c r="Q144" i="30"/>
  <c r="P144" i="30"/>
  <c r="O144" i="30"/>
  <c r="N144" i="30"/>
  <c r="M144" i="30"/>
  <c r="L144" i="30"/>
  <c r="K144" i="30"/>
  <c r="J144" i="30"/>
  <c r="I144" i="30"/>
  <c r="H144" i="30"/>
  <c r="G144" i="30"/>
  <c r="F144" i="30"/>
  <c r="E144" i="30"/>
  <c r="D144" i="30"/>
  <c r="C144" i="30"/>
  <c r="T143" i="30"/>
  <c r="S143" i="30"/>
  <c r="R143" i="30"/>
  <c r="Q143" i="30"/>
  <c r="P143" i="30"/>
  <c r="O143" i="30"/>
  <c r="N143" i="30"/>
  <c r="M143" i="30"/>
  <c r="L143" i="30"/>
  <c r="K143" i="30"/>
  <c r="J143" i="30"/>
  <c r="I143" i="30"/>
  <c r="H143" i="30"/>
  <c r="G143" i="30"/>
  <c r="F143" i="30"/>
  <c r="E143" i="30"/>
  <c r="D143" i="30"/>
  <c r="C143" i="30"/>
  <c r="T142" i="30"/>
  <c r="S142" i="30"/>
  <c r="R142" i="30"/>
  <c r="Q142" i="30"/>
  <c r="P142" i="30"/>
  <c r="O142" i="30"/>
  <c r="N142" i="30"/>
  <c r="M142" i="30"/>
  <c r="L142" i="30"/>
  <c r="K142" i="30"/>
  <c r="J142" i="30"/>
  <c r="I142" i="30"/>
  <c r="H142" i="30"/>
  <c r="G142" i="30"/>
  <c r="F142" i="30"/>
  <c r="E142" i="30"/>
  <c r="D142" i="30"/>
  <c r="C142" i="30"/>
  <c r="T141" i="30"/>
  <c r="S141" i="30"/>
  <c r="R141" i="30"/>
  <c r="Q141" i="30"/>
  <c r="P141" i="30"/>
  <c r="O141" i="30"/>
  <c r="N141" i="30"/>
  <c r="M141" i="30"/>
  <c r="L141" i="30"/>
  <c r="K141" i="30"/>
  <c r="J141" i="30"/>
  <c r="I141" i="30"/>
  <c r="H141" i="30"/>
  <c r="G141" i="30"/>
  <c r="F141" i="30"/>
  <c r="E141" i="30"/>
  <c r="D141" i="30"/>
  <c r="C141" i="30"/>
  <c r="T140" i="30"/>
  <c r="S140" i="30"/>
  <c r="R140" i="30"/>
  <c r="Q140" i="30"/>
  <c r="P140" i="30"/>
  <c r="O140" i="30"/>
  <c r="N140" i="30"/>
  <c r="M140" i="30"/>
  <c r="L140" i="30"/>
  <c r="K140" i="30"/>
  <c r="J140" i="30"/>
  <c r="I140" i="30"/>
  <c r="H140" i="30"/>
  <c r="G140" i="30"/>
  <c r="F140" i="30"/>
  <c r="E140" i="30"/>
  <c r="D140" i="30"/>
  <c r="C140" i="30"/>
  <c r="T139" i="30"/>
  <c r="S139" i="30"/>
  <c r="R139" i="30"/>
  <c r="Q139" i="30"/>
  <c r="P139" i="30"/>
  <c r="O139" i="30"/>
  <c r="N139" i="30"/>
  <c r="M139" i="30"/>
  <c r="L139" i="30"/>
  <c r="K139" i="30"/>
  <c r="J139" i="30"/>
  <c r="I139" i="30"/>
  <c r="H139" i="30"/>
  <c r="G139" i="30"/>
  <c r="F139" i="30"/>
  <c r="E139" i="30"/>
  <c r="D139" i="30"/>
  <c r="C139" i="30"/>
  <c r="U137" i="30"/>
  <c r="T136" i="30"/>
  <c r="S136" i="30"/>
  <c r="R136" i="30"/>
  <c r="Q136" i="30"/>
  <c r="P136" i="30"/>
  <c r="O136" i="30"/>
  <c r="N136" i="30"/>
  <c r="M136" i="30"/>
  <c r="L136" i="30"/>
  <c r="K136" i="30"/>
  <c r="J136" i="30"/>
  <c r="I136" i="30"/>
  <c r="H136" i="30"/>
  <c r="G136" i="30"/>
  <c r="F136" i="30"/>
  <c r="E136" i="30"/>
  <c r="D136" i="30"/>
  <c r="C136" i="30"/>
  <c r="T135" i="30"/>
  <c r="S135" i="30"/>
  <c r="R135" i="30"/>
  <c r="Q135" i="30"/>
  <c r="P135" i="30"/>
  <c r="O135" i="30"/>
  <c r="N135" i="30"/>
  <c r="M135" i="30"/>
  <c r="L135" i="30"/>
  <c r="K135" i="30"/>
  <c r="J135" i="30"/>
  <c r="I135" i="30"/>
  <c r="H135" i="30"/>
  <c r="G135" i="30"/>
  <c r="F135" i="30"/>
  <c r="E135" i="30"/>
  <c r="D135" i="30"/>
  <c r="C135" i="30"/>
  <c r="T134" i="30"/>
  <c r="S134" i="30"/>
  <c r="R134" i="30"/>
  <c r="Q134" i="30"/>
  <c r="P134" i="30"/>
  <c r="O134" i="30"/>
  <c r="N134" i="30"/>
  <c r="M134" i="30"/>
  <c r="L134" i="30"/>
  <c r="K134" i="30"/>
  <c r="J134" i="30"/>
  <c r="I134" i="30"/>
  <c r="H134" i="30"/>
  <c r="G134" i="30"/>
  <c r="F134" i="30"/>
  <c r="E134" i="30"/>
  <c r="D134" i="30"/>
  <c r="C134" i="30"/>
  <c r="T133" i="30"/>
  <c r="S133" i="30"/>
  <c r="R133" i="30"/>
  <c r="Q133" i="30"/>
  <c r="P133" i="30"/>
  <c r="O133" i="30"/>
  <c r="N133" i="30"/>
  <c r="M133" i="30"/>
  <c r="L133" i="30"/>
  <c r="K133" i="30"/>
  <c r="J133" i="30"/>
  <c r="I133" i="30"/>
  <c r="H133" i="30"/>
  <c r="G133" i="30"/>
  <c r="F133" i="30"/>
  <c r="E133" i="30"/>
  <c r="D133" i="30"/>
  <c r="C133" i="30"/>
  <c r="T132" i="30"/>
  <c r="S132" i="30"/>
  <c r="R132" i="30"/>
  <c r="Q132" i="30"/>
  <c r="P132" i="30"/>
  <c r="O132" i="30"/>
  <c r="N132" i="30"/>
  <c r="M132" i="30"/>
  <c r="L132" i="30"/>
  <c r="K132" i="30"/>
  <c r="J132" i="30"/>
  <c r="I132" i="30"/>
  <c r="H132" i="30"/>
  <c r="G132" i="30"/>
  <c r="F132" i="30"/>
  <c r="E132" i="30"/>
  <c r="D132" i="30"/>
  <c r="C132" i="30"/>
  <c r="T131" i="30"/>
  <c r="S131" i="30"/>
  <c r="R131" i="30"/>
  <c r="Q131" i="30"/>
  <c r="P131" i="30"/>
  <c r="O131" i="30"/>
  <c r="N131" i="30"/>
  <c r="M131" i="30"/>
  <c r="L131" i="30"/>
  <c r="K131" i="30"/>
  <c r="J131" i="30"/>
  <c r="I131" i="30"/>
  <c r="H131" i="30"/>
  <c r="G131" i="30"/>
  <c r="F131" i="30"/>
  <c r="E131" i="30"/>
  <c r="D131" i="30"/>
  <c r="C131" i="30"/>
  <c r="U129" i="30"/>
  <c r="T128" i="30"/>
  <c r="S128" i="30"/>
  <c r="R128" i="30"/>
  <c r="Q128" i="30"/>
  <c r="P128" i="30"/>
  <c r="O128" i="30"/>
  <c r="N128" i="30"/>
  <c r="M128" i="30"/>
  <c r="L128" i="30"/>
  <c r="K128" i="30"/>
  <c r="J128" i="30"/>
  <c r="I128" i="30"/>
  <c r="H128" i="30"/>
  <c r="G128" i="30"/>
  <c r="F128" i="30"/>
  <c r="E128" i="30"/>
  <c r="D128" i="30"/>
  <c r="C128" i="30"/>
  <c r="T127" i="30"/>
  <c r="S127" i="30"/>
  <c r="R127" i="30"/>
  <c r="Q127" i="30"/>
  <c r="P127" i="30"/>
  <c r="O127" i="30"/>
  <c r="N127" i="30"/>
  <c r="M127" i="30"/>
  <c r="L127" i="30"/>
  <c r="K127" i="30"/>
  <c r="J127" i="30"/>
  <c r="I127" i="30"/>
  <c r="H127" i="30"/>
  <c r="G127" i="30"/>
  <c r="F127" i="30"/>
  <c r="E127" i="30"/>
  <c r="D127" i="30"/>
  <c r="C127" i="30"/>
  <c r="T126" i="30"/>
  <c r="S126" i="30"/>
  <c r="R126" i="30"/>
  <c r="Q126" i="30"/>
  <c r="P126" i="30"/>
  <c r="O126" i="30"/>
  <c r="N126" i="30"/>
  <c r="M126" i="30"/>
  <c r="L126" i="30"/>
  <c r="K126" i="30"/>
  <c r="J126" i="30"/>
  <c r="I126" i="30"/>
  <c r="H126" i="30"/>
  <c r="G126" i="30"/>
  <c r="F126" i="30"/>
  <c r="E126" i="30"/>
  <c r="D126" i="30"/>
  <c r="C126" i="30"/>
  <c r="T125" i="30"/>
  <c r="S125" i="30"/>
  <c r="R125" i="30"/>
  <c r="Q125" i="30"/>
  <c r="P125" i="30"/>
  <c r="O125" i="30"/>
  <c r="N125" i="30"/>
  <c r="M125" i="30"/>
  <c r="L125" i="30"/>
  <c r="K125" i="30"/>
  <c r="J125" i="30"/>
  <c r="I125" i="30"/>
  <c r="H125" i="30"/>
  <c r="G125" i="30"/>
  <c r="F125" i="30"/>
  <c r="E125" i="30"/>
  <c r="D125" i="30"/>
  <c r="C125" i="30"/>
  <c r="T124" i="30"/>
  <c r="S124" i="30"/>
  <c r="R124" i="30"/>
  <c r="Q124" i="30"/>
  <c r="P124" i="30"/>
  <c r="O124" i="30"/>
  <c r="N124" i="30"/>
  <c r="M124" i="30"/>
  <c r="L124" i="30"/>
  <c r="K124" i="30"/>
  <c r="J124" i="30"/>
  <c r="I124" i="30"/>
  <c r="H124" i="30"/>
  <c r="G124" i="30"/>
  <c r="F124" i="30"/>
  <c r="E124" i="30"/>
  <c r="D124" i="30"/>
  <c r="C124" i="30"/>
  <c r="T123" i="30"/>
  <c r="S123" i="30"/>
  <c r="R123" i="30"/>
  <c r="Q123" i="30"/>
  <c r="P123" i="30"/>
  <c r="O123" i="30"/>
  <c r="N123" i="30"/>
  <c r="M123" i="30"/>
  <c r="L123" i="30"/>
  <c r="K123" i="30"/>
  <c r="J123" i="30"/>
  <c r="I123" i="30"/>
  <c r="H123" i="30"/>
  <c r="G123" i="30"/>
  <c r="F123" i="30"/>
  <c r="E123" i="30"/>
  <c r="D123" i="30"/>
  <c r="C123" i="30"/>
  <c r="T122" i="30"/>
  <c r="S122" i="30"/>
  <c r="R122" i="30"/>
  <c r="Q122" i="30"/>
  <c r="P122" i="30"/>
  <c r="O122" i="30"/>
  <c r="N122" i="30"/>
  <c r="M122" i="30"/>
  <c r="L122" i="30"/>
  <c r="K122" i="30"/>
  <c r="J122" i="30"/>
  <c r="I122" i="30"/>
  <c r="H122" i="30"/>
  <c r="G122" i="30"/>
  <c r="F122" i="30"/>
  <c r="E122" i="30"/>
  <c r="D122" i="30"/>
  <c r="C122" i="30"/>
  <c r="T121" i="30"/>
  <c r="S121" i="30"/>
  <c r="R121" i="30"/>
  <c r="Q121" i="30"/>
  <c r="P121" i="30"/>
  <c r="O121" i="30"/>
  <c r="N121" i="30"/>
  <c r="M121" i="30"/>
  <c r="L121" i="30"/>
  <c r="K121" i="30"/>
  <c r="J121" i="30"/>
  <c r="I121" i="30"/>
  <c r="H121" i="30"/>
  <c r="G121" i="30"/>
  <c r="F121" i="30"/>
  <c r="E121" i="30"/>
  <c r="D121" i="30"/>
  <c r="C121" i="30"/>
  <c r="T120" i="30"/>
  <c r="S120" i="30"/>
  <c r="R120" i="30"/>
  <c r="Q120" i="30"/>
  <c r="P120" i="30"/>
  <c r="O120" i="30"/>
  <c r="N120" i="30"/>
  <c r="M120" i="30"/>
  <c r="L120" i="30"/>
  <c r="K120" i="30"/>
  <c r="J120" i="30"/>
  <c r="I120" i="30"/>
  <c r="H120" i="30"/>
  <c r="G120" i="30"/>
  <c r="F120" i="30"/>
  <c r="E120" i="30"/>
  <c r="D120" i="30"/>
  <c r="C120" i="30"/>
  <c r="T119" i="30"/>
  <c r="S119" i="30"/>
  <c r="R119" i="30"/>
  <c r="Q119" i="30"/>
  <c r="P119" i="30"/>
  <c r="O119" i="30"/>
  <c r="N119" i="30"/>
  <c r="M119" i="30"/>
  <c r="L119" i="30"/>
  <c r="K119" i="30"/>
  <c r="J119" i="30"/>
  <c r="I119" i="30"/>
  <c r="H119" i="30"/>
  <c r="G119" i="30"/>
  <c r="F119" i="30"/>
  <c r="E119" i="30"/>
  <c r="D119" i="30"/>
  <c r="C119" i="30"/>
  <c r="T118" i="30"/>
  <c r="S118" i="30"/>
  <c r="R118" i="30"/>
  <c r="Q118" i="30"/>
  <c r="P118" i="30"/>
  <c r="O118" i="30"/>
  <c r="N118" i="30"/>
  <c r="M118" i="30"/>
  <c r="L118" i="30"/>
  <c r="K118" i="30"/>
  <c r="J118" i="30"/>
  <c r="I118" i="30"/>
  <c r="H118" i="30"/>
  <c r="G118" i="30"/>
  <c r="F118" i="30"/>
  <c r="E118" i="30"/>
  <c r="D118" i="30"/>
  <c r="C118" i="30"/>
  <c r="T117" i="30"/>
  <c r="S117" i="30"/>
  <c r="R117" i="30"/>
  <c r="Q117" i="30"/>
  <c r="P117" i="30"/>
  <c r="O117" i="30"/>
  <c r="N117" i="30"/>
  <c r="M117" i="30"/>
  <c r="L117" i="30"/>
  <c r="K117" i="30"/>
  <c r="J117" i="30"/>
  <c r="I117" i="30"/>
  <c r="H117" i="30"/>
  <c r="G117" i="30"/>
  <c r="F117" i="30"/>
  <c r="E117" i="30"/>
  <c r="D117" i="30"/>
  <c r="C117" i="30"/>
  <c r="T116" i="30"/>
  <c r="S116" i="30"/>
  <c r="R116" i="30"/>
  <c r="Q116" i="30"/>
  <c r="P116" i="30"/>
  <c r="O116" i="30"/>
  <c r="N116" i="30"/>
  <c r="M116" i="30"/>
  <c r="L116" i="30"/>
  <c r="K116" i="30"/>
  <c r="J116" i="30"/>
  <c r="I116" i="30"/>
  <c r="H116" i="30"/>
  <c r="G116" i="30"/>
  <c r="F116" i="30"/>
  <c r="E116" i="30"/>
  <c r="D116" i="30"/>
  <c r="C116" i="30"/>
  <c r="T115" i="30"/>
  <c r="S115" i="30"/>
  <c r="R115" i="30"/>
  <c r="Q115" i="30"/>
  <c r="P115" i="30"/>
  <c r="O115" i="30"/>
  <c r="N115" i="30"/>
  <c r="M115" i="30"/>
  <c r="L115" i="30"/>
  <c r="K115" i="30"/>
  <c r="J115" i="30"/>
  <c r="I115" i="30"/>
  <c r="H115" i="30"/>
  <c r="G115" i="30"/>
  <c r="F115" i="30"/>
  <c r="E115" i="30"/>
  <c r="D115" i="30"/>
  <c r="C115" i="30"/>
  <c r="T114" i="30"/>
  <c r="S114" i="30"/>
  <c r="R114" i="30"/>
  <c r="Q114" i="30"/>
  <c r="P114" i="30"/>
  <c r="O114" i="30"/>
  <c r="N114" i="30"/>
  <c r="M114" i="30"/>
  <c r="L114" i="30"/>
  <c r="K114" i="30"/>
  <c r="J114" i="30"/>
  <c r="I114" i="30"/>
  <c r="H114" i="30"/>
  <c r="G114" i="30"/>
  <c r="F114" i="30"/>
  <c r="E114" i="30"/>
  <c r="D114" i="30"/>
  <c r="C114" i="30"/>
  <c r="U112" i="30"/>
  <c r="T111" i="30"/>
  <c r="S111" i="30"/>
  <c r="R111" i="30"/>
  <c r="Q111" i="30"/>
  <c r="P111" i="30"/>
  <c r="O111" i="30"/>
  <c r="N111" i="30"/>
  <c r="M111" i="30"/>
  <c r="L111" i="30"/>
  <c r="K111" i="30"/>
  <c r="J111" i="30"/>
  <c r="I111" i="30"/>
  <c r="H111" i="30"/>
  <c r="G111" i="30"/>
  <c r="F111" i="30"/>
  <c r="E111" i="30"/>
  <c r="D111" i="30"/>
  <c r="C111" i="30"/>
  <c r="T110" i="30"/>
  <c r="S110" i="30"/>
  <c r="R110" i="30"/>
  <c r="Q110" i="30"/>
  <c r="P110" i="30"/>
  <c r="O110" i="30"/>
  <c r="N110" i="30"/>
  <c r="M110" i="30"/>
  <c r="L110" i="30"/>
  <c r="K110" i="30"/>
  <c r="J110" i="30"/>
  <c r="I110" i="30"/>
  <c r="H110" i="30"/>
  <c r="G110" i="30"/>
  <c r="F110" i="30"/>
  <c r="E110" i="30"/>
  <c r="D110" i="30"/>
  <c r="C110" i="30"/>
  <c r="T109" i="30"/>
  <c r="S109" i="30"/>
  <c r="R109" i="30"/>
  <c r="Q109" i="30"/>
  <c r="P109" i="30"/>
  <c r="O109" i="30"/>
  <c r="N109" i="30"/>
  <c r="M109" i="30"/>
  <c r="L109" i="30"/>
  <c r="K109" i="30"/>
  <c r="J109" i="30"/>
  <c r="I109" i="30"/>
  <c r="H109" i="30"/>
  <c r="G109" i="30"/>
  <c r="F109" i="30"/>
  <c r="E109" i="30"/>
  <c r="D109" i="30"/>
  <c r="C109" i="30"/>
  <c r="T108" i="30"/>
  <c r="S108" i="30"/>
  <c r="R108" i="30"/>
  <c r="Q108" i="30"/>
  <c r="P108" i="30"/>
  <c r="O108" i="30"/>
  <c r="N108" i="30"/>
  <c r="M108" i="30"/>
  <c r="L108" i="30"/>
  <c r="K108" i="30"/>
  <c r="J108" i="30"/>
  <c r="I108" i="30"/>
  <c r="H108" i="30"/>
  <c r="G108" i="30"/>
  <c r="F108" i="30"/>
  <c r="E108" i="30"/>
  <c r="D108" i="30"/>
  <c r="C108" i="30"/>
  <c r="T107" i="30"/>
  <c r="S107" i="30"/>
  <c r="R107" i="30"/>
  <c r="Q107" i="30"/>
  <c r="P107" i="30"/>
  <c r="O107" i="30"/>
  <c r="N107" i="30"/>
  <c r="M107" i="30"/>
  <c r="L107" i="30"/>
  <c r="K107" i="30"/>
  <c r="J107" i="30"/>
  <c r="I107" i="30"/>
  <c r="H107" i="30"/>
  <c r="G107" i="30"/>
  <c r="F107" i="30"/>
  <c r="E107" i="30"/>
  <c r="D107" i="30"/>
  <c r="C107" i="30"/>
  <c r="T106" i="30"/>
  <c r="S106" i="30"/>
  <c r="R106" i="30"/>
  <c r="Q106" i="30"/>
  <c r="P106" i="30"/>
  <c r="O106" i="30"/>
  <c r="N106" i="30"/>
  <c r="M106" i="30"/>
  <c r="L106" i="30"/>
  <c r="K106" i="30"/>
  <c r="J106" i="30"/>
  <c r="I106" i="30"/>
  <c r="H106" i="30"/>
  <c r="G106" i="30"/>
  <c r="F106" i="30"/>
  <c r="E106" i="30"/>
  <c r="D106" i="30"/>
  <c r="C106" i="30"/>
  <c r="T105" i="30"/>
  <c r="S105" i="30"/>
  <c r="R105" i="30"/>
  <c r="Q105" i="30"/>
  <c r="P105" i="30"/>
  <c r="O105" i="30"/>
  <c r="N105" i="30"/>
  <c r="M105" i="30"/>
  <c r="L105" i="30"/>
  <c r="K105" i="30"/>
  <c r="J105" i="30"/>
  <c r="I105" i="30"/>
  <c r="H105" i="30"/>
  <c r="G105" i="30"/>
  <c r="F105" i="30"/>
  <c r="E105" i="30"/>
  <c r="D105" i="30"/>
  <c r="C105" i="30"/>
  <c r="T104" i="30"/>
  <c r="S104" i="30"/>
  <c r="R104" i="30"/>
  <c r="Q104" i="30"/>
  <c r="P104" i="30"/>
  <c r="O104" i="30"/>
  <c r="N104" i="30"/>
  <c r="M104" i="30"/>
  <c r="L104" i="30"/>
  <c r="K104" i="30"/>
  <c r="J104" i="30"/>
  <c r="I104" i="30"/>
  <c r="H104" i="30"/>
  <c r="G104" i="30"/>
  <c r="F104" i="30"/>
  <c r="E104" i="30"/>
  <c r="D104" i="30"/>
  <c r="C104" i="30"/>
  <c r="T103" i="30"/>
  <c r="S103" i="30"/>
  <c r="R103" i="30"/>
  <c r="Q103" i="30"/>
  <c r="P103" i="30"/>
  <c r="O103" i="30"/>
  <c r="N103" i="30"/>
  <c r="M103" i="30"/>
  <c r="L103" i="30"/>
  <c r="K103" i="30"/>
  <c r="J103" i="30"/>
  <c r="I103" i="30"/>
  <c r="H103" i="30"/>
  <c r="G103" i="30"/>
  <c r="F103" i="30"/>
  <c r="E103" i="30"/>
  <c r="D103" i="30"/>
  <c r="C103" i="30"/>
  <c r="T102" i="30"/>
  <c r="S102" i="30"/>
  <c r="R102" i="30"/>
  <c r="Q102" i="30"/>
  <c r="P102" i="30"/>
  <c r="O102" i="30"/>
  <c r="N102" i="30"/>
  <c r="M102" i="30"/>
  <c r="L102" i="30"/>
  <c r="K102" i="30"/>
  <c r="J102" i="30"/>
  <c r="I102" i="30"/>
  <c r="H102" i="30"/>
  <c r="G102" i="30"/>
  <c r="F102" i="30"/>
  <c r="E102" i="30"/>
  <c r="D102" i="30"/>
  <c r="C102" i="30"/>
  <c r="T101" i="30"/>
  <c r="S101" i="30"/>
  <c r="R101" i="30"/>
  <c r="Q101" i="30"/>
  <c r="P101" i="30"/>
  <c r="O101" i="30"/>
  <c r="N101" i="30"/>
  <c r="M101" i="30"/>
  <c r="L101" i="30"/>
  <c r="K101" i="30"/>
  <c r="J101" i="30"/>
  <c r="I101" i="30"/>
  <c r="H101" i="30"/>
  <c r="G101" i="30"/>
  <c r="F101" i="30"/>
  <c r="E101" i="30"/>
  <c r="D101" i="30"/>
  <c r="C101" i="30"/>
  <c r="T100" i="30"/>
  <c r="S100" i="30"/>
  <c r="R100" i="30"/>
  <c r="Q100" i="30"/>
  <c r="P100" i="30"/>
  <c r="O100" i="30"/>
  <c r="N100" i="30"/>
  <c r="M100" i="30"/>
  <c r="L100" i="30"/>
  <c r="K100" i="30"/>
  <c r="J100" i="30"/>
  <c r="I100" i="30"/>
  <c r="H100" i="30"/>
  <c r="G100" i="30"/>
  <c r="F100" i="30"/>
  <c r="E100" i="30"/>
  <c r="D100" i="30"/>
  <c r="C100" i="30"/>
  <c r="T99" i="30"/>
  <c r="S99" i="30"/>
  <c r="R99" i="30"/>
  <c r="Q99" i="30"/>
  <c r="P99" i="30"/>
  <c r="O99" i="30"/>
  <c r="N99" i="30"/>
  <c r="M99" i="30"/>
  <c r="L99" i="30"/>
  <c r="K99" i="30"/>
  <c r="J99" i="30"/>
  <c r="I99" i="30"/>
  <c r="H99" i="30"/>
  <c r="G99" i="30"/>
  <c r="F99" i="30"/>
  <c r="E99" i="30"/>
  <c r="D99" i="30"/>
  <c r="C99" i="30"/>
  <c r="T98" i="30"/>
  <c r="S98" i="30"/>
  <c r="R98" i="30"/>
  <c r="Q98" i="30"/>
  <c r="P98" i="30"/>
  <c r="O98" i="30"/>
  <c r="N98" i="30"/>
  <c r="M98" i="30"/>
  <c r="L98" i="30"/>
  <c r="K98" i="30"/>
  <c r="J98" i="30"/>
  <c r="I98" i="30"/>
  <c r="H98" i="30"/>
  <c r="G98" i="30"/>
  <c r="F98" i="30"/>
  <c r="E98" i="30"/>
  <c r="D98" i="30"/>
  <c r="C98" i="30"/>
  <c r="T97" i="30"/>
  <c r="S97" i="30"/>
  <c r="R97" i="30"/>
  <c r="Q97" i="30"/>
  <c r="P97" i="30"/>
  <c r="O97" i="30"/>
  <c r="N97" i="30"/>
  <c r="M97" i="30"/>
  <c r="L97" i="30"/>
  <c r="K97" i="30"/>
  <c r="J97" i="30"/>
  <c r="I97" i="30"/>
  <c r="H97" i="30"/>
  <c r="G97" i="30"/>
  <c r="F97" i="30"/>
  <c r="E97" i="30"/>
  <c r="D97" i="30"/>
  <c r="C97" i="30"/>
  <c r="T96" i="30"/>
  <c r="S96" i="30"/>
  <c r="R96" i="30"/>
  <c r="Q96" i="30"/>
  <c r="P96" i="30"/>
  <c r="O96" i="30"/>
  <c r="N96" i="30"/>
  <c r="M96" i="30"/>
  <c r="L96" i="30"/>
  <c r="K96" i="30"/>
  <c r="J96" i="30"/>
  <c r="I96" i="30"/>
  <c r="H96" i="30"/>
  <c r="G96" i="30"/>
  <c r="F96" i="30"/>
  <c r="E96" i="30"/>
  <c r="D96" i="30"/>
  <c r="C96" i="30"/>
  <c r="T95" i="30"/>
  <c r="S95" i="30"/>
  <c r="R95" i="30"/>
  <c r="Q95" i="30"/>
  <c r="P95" i="30"/>
  <c r="O95" i="30"/>
  <c r="N95" i="30"/>
  <c r="M95" i="30"/>
  <c r="L95" i="30"/>
  <c r="K95" i="30"/>
  <c r="J95" i="30"/>
  <c r="I95" i="30"/>
  <c r="H95" i="30"/>
  <c r="G95" i="30"/>
  <c r="F95" i="30"/>
  <c r="E95" i="30"/>
  <c r="D95" i="30"/>
  <c r="C95" i="30"/>
  <c r="T94" i="30"/>
  <c r="S94" i="30"/>
  <c r="R94" i="30"/>
  <c r="Q94" i="30"/>
  <c r="P94" i="30"/>
  <c r="O94" i="30"/>
  <c r="N94" i="30"/>
  <c r="M94" i="30"/>
  <c r="L94" i="30"/>
  <c r="K94" i="30"/>
  <c r="J94" i="30"/>
  <c r="I94" i="30"/>
  <c r="H94" i="30"/>
  <c r="G94" i="30"/>
  <c r="F94" i="30"/>
  <c r="E94" i="30"/>
  <c r="D94" i="30"/>
  <c r="C94" i="30"/>
  <c r="U92" i="30"/>
  <c r="T91" i="30"/>
  <c r="S91" i="30"/>
  <c r="R91" i="30"/>
  <c r="Q91" i="30"/>
  <c r="P91" i="30"/>
  <c r="O91" i="30"/>
  <c r="N91" i="30"/>
  <c r="M91" i="30"/>
  <c r="L91" i="30"/>
  <c r="K91" i="30"/>
  <c r="J91" i="30"/>
  <c r="I91" i="30"/>
  <c r="H91" i="30"/>
  <c r="G91" i="30"/>
  <c r="F91" i="30"/>
  <c r="E91" i="30"/>
  <c r="D91" i="30"/>
  <c r="C91" i="30"/>
  <c r="T90" i="30"/>
  <c r="S90" i="30"/>
  <c r="R90" i="30"/>
  <c r="Q90" i="30"/>
  <c r="P90" i="30"/>
  <c r="O90" i="30"/>
  <c r="N90" i="30"/>
  <c r="M90" i="30"/>
  <c r="L90" i="30"/>
  <c r="K90" i="30"/>
  <c r="J90" i="30"/>
  <c r="I90" i="30"/>
  <c r="H90" i="30"/>
  <c r="G90" i="30"/>
  <c r="F90" i="30"/>
  <c r="E90" i="30"/>
  <c r="D90" i="30"/>
  <c r="C90" i="30"/>
  <c r="T89" i="30"/>
  <c r="S89" i="30"/>
  <c r="R89" i="30"/>
  <c r="Q89" i="30"/>
  <c r="P89" i="30"/>
  <c r="O89" i="30"/>
  <c r="N89" i="30"/>
  <c r="M89" i="30"/>
  <c r="L89" i="30"/>
  <c r="K89" i="30"/>
  <c r="J89" i="30"/>
  <c r="I89" i="30"/>
  <c r="H89" i="30"/>
  <c r="G89" i="30"/>
  <c r="F89" i="30"/>
  <c r="E89" i="30"/>
  <c r="D89" i="30"/>
  <c r="C89" i="30"/>
  <c r="U87" i="30"/>
  <c r="T86" i="30"/>
  <c r="S86" i="30"/>
  <c r="R86" i="30"/>
  <c r="Q86" i="30"/>
  <c r="P86" i="30"/>
  <c r="O86" i="30"/>
  <c r="N86" i="30"/>
  <c r="M86" i="30"/>
  <c r="L86" i="30"/>
  <c r="K86" i="30"/>
  <c r="J86" i="30"/>
  <c r="I86" i="30"/>
  <c r="H86" i="30"/>
  <c r="G86" i="30"/>
  <c r="F86" i="30"/>
  <c r="E86" i="30"/>
  <c r="D86" i="30"/>
  <c r="C86" i="30"/>
  <c r="T85" i="30"/>
  <c r="S85" i="30"/>
  <c r="R85" i="30"/>
  <c r="Q85" i="30"/>
  <c r="P85" i="30"/>
  <c r="O85" i="30"/>
  <c r="N85" i="30"/>
  <c r="M85" i="30"/>
  <c r="L85" i="30"/>
  <c r="K85" i="30"/>
  <c r="J85" i="30"/>
  <c r="I85" i="30"/>
  <c r="H85" i="30"/>
  <c r="G85" i="30"/>
  <c r="F85" i="30"/>
  <c r="E85" i="30"/>
  <c r="D85" i="30"/>
  <c r="C85" i="30"/>
  <c r="T84" i="30"/>
  <c r="S84" i="30"/>
  <c r="R84" i="30"/>
  <c r="Q84" i="30"/>
  <c r="P84" i="30"/>
  <c r="O84" i="30"/>
  <c r="N84" i="30"/>
  <c r="M84" i="30"/>
  <c r="L84" i="30"/>
  <c r="K84" i="30"/>
  <c r="J84" i="30"/>
  <c r="I84" i="30"/>
  <c r="H84" i="30"/>
  <c r="G84" i="30"/>
  <c r="F84" i="30"/>
  <c r="E84" i="30"/>
  <c r="D84" i="30"/>
  <c r="C84" i="30"/>
  <c r="T70" i="30"/>
  <c r="S70" i="30"/>
  <c r="R70" i="30"/>
  <c r="Q70" i="30"/>
  <c r="P70" i="30"/>
  <c r="O70" i="30"/>
  <c r="N70" i="30"/>
  <c r="M70" i="30"/>
  <c r="L70" i="30"/>
  <c r="K70" i="30"/>
  <c r="J70" i="30"/>
  <c r="I70" i="30"/>
  <c r="H70" i="30"/>
  <c r="G70" i="30"/>
  <c r="F70" i="30"/>
  <c r="E70" i="30"/>
  <c r="D70" i="30"/>
  <c r="C70" i="30"/>
  <c r="T71" i="30"/>
  <c r="S71" i="30"/>
  <c r="R71" i="30"/>
  <c r="Q71" i="30"/>
  <c r="P71" i="30"/>
  <c r="O71" i="30"/>
  <c r="N71" i="30"/>
  <c r="M71" i="30"/>
  <c r="L71" i="30"/>
  <c r="K71" i="30"/>
  <c r="J71" i="30"/>
  <c r="I71" i="30"/>
  <c r="H71" i="30"/>
  <c r="G71" i="30"/>
  <c r="F71" i="30"/>
  <c r="E71" i="30"/>
  <c r="D71" i="30"/>
  <c r="C71" i="30"/>
  <c r="T68" i="30"/>
  <c r="S68" i="30"/>
  <c r="R68" i="30"/>
  <c r="Q68" i="30"/>
  <c r="P68" i="30"/>
  <c r="O68" i="30"/>
  <c r="N68" i="30"/>
  <c r="M68" i="30"/>
  <c r="L68" i="30"/>
  <c r="K68" i="30"/>
  <c r="J68" i="30"/>
  <c r="I68" i="30"/>
  <c r="H68" i="30"/>
  <c r="G68" i="30"/>
  <c r="F68" i="30"/>
  <c r="E68" i="30"/>
  <c r="D68" i="30"/>
  <c r="C68" i="30"/>
  <c r="T67" i="30"/>
  <c r="S67" i="30"/>
  <c r="R67" i="30"/>
  <c r="Q67" i="30"/>
  <c r="P67" i="30"/>
  <c r="O67" i="30"/>
  <c r="N67" i="30"/>
  <c r="M67" i="30"/>
  <c r="L67" i="30"/>
  <c r="K67" i="30"/>
  <c r="J67" i="30"/>
  <c r="I67" i="30"/>
  <c r="H67" i="30"/>
  <c r="G67" i="30"/>
  <c r="F67" i="30"/>
  <c r="E67" i="30"/>
  <c r="D67" i="30"/>
  <c r="C67" i="30"/>
  <c r="T66" i="30"/>
  <c r="S66" i="30"/>
  <c r="R66" i="30"/>
  <c r="Q66" i="30"/>
  <c r="P66" i="30"/>
  <c r="O66" i="30"/>
  <c r="N66" i="30"/>
  <c r="M66" i="30"/>
  <c r="L66" i="30"/>
  <c r="K66" i="30"/>
  <c r="J66" i="30"/>
  <c r="I66" i="30"/>
  <c r="H66" i="30"/>
  <c r="G66" i="30"/>
  <c r="F66" i="30"/>
  <c r="E66" i="30"/>
  <c r="D66" i="30"/>
  <c r="C66" i="30"/>
  <c r="T65" i="30"/>
  <c r="S65" i="30"/>
  <c r="R65" i="30"/>
  <c r="Q65" i="30"/>
  <c r="P65" i="30"/>
  <c r="O65" i="30"/>
  <c r="N65" i="30"/>
  <c r="M65" i="30"/>
  <c r="L65" i="30"/>
  <c r="K65" i="30"/>
  <c r="J65" i="30"/>
  <c r="I65" i="30"/>
  <c r="H65" i="30"/>
  <c r="G65" i="30"/>
  <c r="F65" i="30"/>
  <c r="E65" i="30"/>
  <c r="D65" i="30"/>
  <c r="C65" i="30"/>
  <c r="T64" i="30"/>
  <c r="S64" i="30"/>
  <c r="R64" i="30"/>
  <c r="Q64" i="30"/>
  <c r="P64" i="30"/>
  <c r="O64" i="30"/>
  <c r="N64" i="30"/>
  <c r="M64" i="30"/>
  <c r="L64" i="30"/>
  <c r="K64" i="30"/>
  <c r="J64" i="30"/>
  <c r="I64" i="30"/>
  <c r="H64" i="30"/>
  <c r="G64" i="30"/>
  <c r="F64" i="30"/>
  <c r="E64" i="30"/>
  <c r="D64" i="30"/>
  <c r="C64" i="30"/>
  <c r="T61" i="30"/>
  <c r="S61" i="30"/>
  <c r="R61" i="30"/>
  <c r="Q61" i="30"/>
  <c r="P61" i="30"/>
  <c r="O61" i="30"/>
  <c r="N61" i="30"/>
  <c r="M61" i="30"/>
  <c r="L61" i="30"/>
  <c r="K61" i="30"/>
  <c r="J61" i="30"/>
  <c r="I61" i="30"/>
  <c r="H61" i="30"/>
  <c r="G61" i="30"/>
  <c r="F61" i="30"/>
  <c r="E61" i="30"/>
  <c r="D61" i="30"/>
  <c r="C61" i="30"/>
  <c r="T60" i="30"/>
  <c r="S60" i="30"/>
  <c r="R60" i="30"/>
  <c r="Q60" i="30"/>
  <c r="P60" i="30"/>
  <c r="O60" i="30"/>
  <c r="N60" i="30"/>
  <c r="M60" i="30"/>
  <c r="L60" i="30"/>
  <c r="K60" i="30"/>
  <c r="J60" i="30"/>
  <c r="I60" i="30"/>
  <c r="H60" i="30"/>
  <c r="G60" i="30"/>
  <c r="F60" i="30"/>
  <c r="E60" i="30"/>
  <c r="D60" i="30"/>
  <c r="C60" i="30"/>
  <c r="T59" i="30"/>
  <c r="S59" i="30"/>
  <c r="R59" i="30"/>
  <c r="Q59" i="30"/>
  <c r="P59" i="30"/>
  <c r="O59" i="30"/>
  <c r="N59" i="30"/>
  <c r="M59" i="30"/>
  <c r="L59" i="30"/>
  <c r="K59" i="30"/>
  <c r="J59" i="30"/>
  <c r="I59" i="30"/>
  <c r="H59" i="30"/>
  <c r="G59" i="30"/>
  <c r="F59" i="30"/>
  <c r="E59" i="30"/>
  <c r="D59" i="30"/>
  <c r="C59" i="30"/>
  <c r="T58" i="30"/>
  <c r="S58" i="30"/>
  <c r="R58" i="30"/>
  <c r="Q58" i="30"/>
  <c r="P58" i="30"/>
  <c r="O58" i="30"/>
  <c r="N58" i="30"/>
  <c r="M58" i="30"/>
  <c r="L58" i="30"/>
  <c r="K58" i="30"/>
  <c r="J58" i="30"/>
  <c r="I58" i="30"/>
  <c r="H58" i="30"/>
  <c r="G58" i="30"/>
  <c r="F58" i="30"/>
  <c r="E58" i="30"/>
  <c r="D58" i="30"/>
  <c r="C58" i="30"/>
  <c r="T57" i="30"/>
  <c r="S57" i="30"/>
  <c r="R57" i="30"/>
  <c r="Q57" i="30"/>
  <c r="P57" i="30"/>
  <c r="O57" i="30"/>
  <c r="N57" i="30"/>
  <c r="M57" i="30"/>
  <c r="L57" i="30"/>
  <c r="K57" i="30"/>
  <c r="J57" i="30"/>
  <c r="I57" i="30"/>
  <c r="H57" i="30"/>
  <c r="G57" i="30"/>
  <c r="F57" i="30"/>
  <c r="E57" i="30"/>
  <c r="D57" i="30"/>
  <c r="C57" i="30"/>
  <c r="T56" i="30"/>
  <c r="S56" i="30"/>
  <c r="R56" i="30"/>
  <c r="Q56" i="30"/>
  <c r="P56" i="30"/>
  <c r="O56" i="30"/>
  <c r="N56" i="30"/>
  <c r="M56" i="30"/>
  <c r="L56" i="30"/>
  <c r="K56" i="30"/>
  <c r="J56" i="30"/>
  <c r="I56" i="30"/>
  <c r="H56" i="30"/>
  <c r="G56" i="30"/>
  <c r="F56" i="30"/>
  <c r="E56" i="30"/>
  <c r="D56" i="30"/>
  <c r="C56" i="30"/>
  <c r="T53" i="30"/>
  <c r="S53" i="30"/>
  <c r="R53" i="30"/>
  <c r="Q53" i="30"/>
  <c r="P53" i="30"/>
  <c r="O53" i="30"/>
  <c r="N53" i="30"/>
  <c r="M53" i="30"/>
  <c r="L53" i="30"/>
  <c r="K53" i="30"/>
  <c r="J53" i="30"/>
  <c r="I53" i="30"/>
  <c r="H53" i="30"/>
  <c r="G53" i="30"/>
  <c r="F53" i="30"/>
  <c r="E53" i="30"/>
  <c r="D53" i="30"/>
  <c r="C53" i="30"/>
  <c r="T52" i="30"/>
  <c r="S52" i="30"/>
  <c r="R52" i="30"/>
  <c r="Q52" i="30"/>
  <c r="P52" i="30"/>
  <c r="O52" i="30"/>
  <c r="N52" i="30"/>
  <c r="M52" i="30"/>
  <c r="L52" i="30"/>
  <c r="K52" i="30"/>
  <c r="J52" i="30"/>
  <c r="I52" i="30"/>
  <c r="H52" i="30"/>
  <c r="G52" i="30"/>
  <c r="F52" i="30"/>
  <c r="E52" i="30"/>
  <c r="D52" i="30"/>
  <c r="C52" i="30"/>
  <c r="T51" i="30"/>
  <c r="S51" i="30"/>
  <c r="R51" i="30"/>
  <c r="Q51" i="30"/>
  <c r="P51" i="30"/>
  <c r="O51" i="30"/>
  <c r="N51" i="30"/>
  <c r="M51" i="30"/>
  <c r="L51" i="30"/>
  <c r="K51" i="30"/>
  <c r="J51" i="30"/>
  <c r="I51" i="30"/>
  <c r="H51" i="30"/>
  <c r="G51" i="30"/>
  <c r="F51" i="30"/>
  <c r="E51" i="30"/>
  <c r="D51" i="30"/>
  <c r="C51" i="30"/>
  <c r="T50" i="30"/>
  <c r="S50" i="30"/>
  <c r="R50" i="30"/>
  <c r="Q50" i="30"/>
  <c r="P50" i="30"/>
  <c r="O50" i="30"/>
  <c r="N50" i="30"/>
  <c r="M50" i="30"/>
  <c r="L50" i="30"/>
  <c r="K50" i="30"/>
  <c r="J50" i="30"/>
  <c r="I50" i="30"/>
  <c r="H50" i="30"/>
  <c r="G50" i="30"/>
  <c r="F50" i="30"/>
  <c r="E50" i="30"/>
  <c r="D50" i="30"/>
  <c r="C50" i="30"/>
  <c r="T49" i="30"/>
  <c r="S49" i="30"/>
  <c r="R49" i="30"/>
  <c r="Q49" i="30"/>
  <c r="P49" i="30"/>
  <c r="O49" i="30"/>
  <c r="N49" i="30"/>
  <c r="M49" i="30"/>
  <c r="L49" i="30"/>
  <c r="K49" i="30"/>
  <c r="J49" i="30"/>
  <c r="I49" i="30"/>
  <c r="H49" i="30"/>
  <c r="G49" i="30"/>
  <c r="F49" i="30"/>
  <c r="E49" i="30"/>
  <c r="D49" i="30"/>
  <c r="C49" i="30"/>
  <c r="T48" i="30"/>
  <c r="S48" i="30"/>
  <c r="R48" i="30"/>
  <c r="Q48" i="30"/>
  <c r="P48" i="30"/>
  <c r="O48" i="30"/>
  <c r="N48" i="30"/>
  <c r="M48" i="30"/>
  <c r="L48" i="30"/>
  <c r="K48" i="30"/>
  <c r="J48" i="30"/>
  <c r="I48" i="30"/>
  <c r="H48" i="30"/>
  <c r="G48" i="30"/>
  <c r="F48" i="30"/>
  <c r="E48" i="30"/>
  <c r="D48" i="30"/>
  <c r="C48" i="30"/>
  <c r="T47" i="30"/>
  <c r="S47" i="30"/>
  <c r="R47" i="30"/>
  <c r="Q47" i="30"/>
  <c r="P47" i="30"/>
  <c r="O47" i="30"/>
  <c r="N47" i="30"/>
  <c r="M47" i="30"/>
  <c r="L47" i="30"/>
  <c r="K47" i="30"/>
  <c r="J47" i="30"/>
  <c r="I47" i="30"/>
  <c r="H47" i="30"/>
  <c r="G47" i="30"/>
  <c r="F47" i="30"/>
  <c r="E47" i="30"/>
  <c r="D47" i="30"/>
  <c r="C47" i="30"/>
  <c r="T46" i="30"/>
  <c r="S46" i="30"/>
  <c r="R46" i="30"/>
  <c r="Q46" i="30"/>
  <c r="P46" i="30"/>
  <c r="O46" i="30"/>
  <c r="N46" i="30"/>
  <c r="M46" i="30"/>
  <c r="L46" i="30"/>
  <c r="K46" i="30"/>
  <c r="J46" i="30"/>
  <c r="I46" i="30"/>
  <c r="H46" i="30"/>
  <c r="G46" i="30"/>
  <c r="F46" i="30"/>
  <c r="E46" i="30"/>
  <c r="D46" i="30"/>
  <c r="C46" i="30"/>
  <c r="T45" i="30"/>
  <c r="S45" i="30"/>
  <c r="R45" i="30"/>
  <c r="Q45" i="30"/>
  <c r="P45" i="30"/>
  <c r="O45" i="30"/>
  <c r="N45" i="30"/>
  <c r="M45" i="30"/>
  <c r="L45" i="30"/>
  <c r="K45" i="30"/>
  <c r="J45" i="30"/>
  <c r="I45" i="30"/>
  <c r="H45" i="30"/>
  <c r="G45" i="30"/>
  <c r="F45" i="30"/>
  <c r="E45" i="30"/>
  <c r="D45" i="30"/>
  <c r="C45" i="30"/>
  <c r="T44" i="30"/>
  <c r="S44" i="30"/>
  <c r="R44" i="30"/>
  <c r="Q44" i="30"/>
  <c r="P44" i="30"/>
  <c r="O44" i="30"/>
  <c r="N44" i="30"/>
  <c r="M44" i="30"/>
  <c r="L44" i="30"/>
  <c r="K44" i="30"/>
  <c r="J44" i="30"/>
  <c r="I44" i="30"/>
  <c r="H44" i="30"/>
  <c r="G44" i="30"/>
  <c r="F44" i="30"/>
  <c r="E44" i="30"/>
  <c r="D44" i="30"/>
  <c r="C44" i="30"/>
  <c r="T43" i="30"/>
  <c r="S43" i="30"/>
  <c r="R43" i="30"/>
  <c r="Q43" i="30"/>
  <c r="P43" i="30"/>
  <c r="O43" i="30"/>
  <c r="N43" i="30"/>
  <c r="M43" i="30"/>
  <c r="L43" i="30"/>
  <c r="K43" i="30"/>
  <c r="J43" i="30"/>
  <c r="I43" i="30"/>
  <c r="H43" i="30"/>
  <c r="G43" i="30"/>
  <c r="F43" i="30"/>
  <c r="E43" i="30"/>
  <c r="D43" i="30"/>
  <c r="C43" i="30"/>
  <c r="T42" i="30"/>
  <c r="S42" i="30"/>
  <c r="R42" i="30"/>
  <c r="Q42" i="30"/>
  <c r="P42" i="30"/>
  <c r="O42" i="30"/>
  <c r="N42" i="30"/>
  <c r="M42" i="30"/>
  <c r="L42" i="30"/>
  <c r="K42" i="30"/>
  <c r="J42" i="30"/>
  <c r="I42" i="30"/>
  <c r="H42" i="30"/>
  <c r="G42" i="30"/>
  <c r="F42" i="30"/>
  <c r="E42" i="30"/>
  <c r="D42" i="30"/>
  <c r="C42" i="30"/>
  <c r="T41" i="30"/>
  <c r="S41" i="30"/>
  <c r="R41" i="30"/>
  <c r="Q41" i="30"/>
  <c r="P41" i="30"/>
  <c r="O41" i="30"/>
  <c r="N41" i="30"/>
  <c r="M41" i="30"/>
  <c r="L41" i="30"/>
  <c r="K41" i="30"/>
  <c r="J41" i="30"/>
  <c r="I41" i="30"/>
  <c r="H41" i="30"/>
  <c r="G41" i="30"/>
  <c r="F41" i="30"/>
  <c r="E41" i="30"/>
  <c r="D41" i="30"/>
  <c r="C41" i="30"/>
  <c r="T40" i="30"/>
  <c r="S40" i="30"/>
  <c r="R40" i="30"/>
  <c r="Q40" i="30"/>
  <c r="P40" i="30"/>
  <c r="O40" i="30"/>
  <c r="N40" i="30"/>
  <c r="M40" i="30"/>
  <c r="L40" i="30"/>
  <c r="K40" i="30"/>
  <c r="J40" i="30"/>
  <c r="I40" i="30"/>
  <c r="H40" i="30"/>
  <c r="G40" i="30"/>
  <c r="F40" i="30"/>
  <c r="E40" i="30"/>
  <c r="D40" i="30"/>
  <c r="C40" i="30"/>
  <c r="T39" i="30"/>
  <c r="S39" i="30"/>
  <c r="R39" i="30"/>
  <c r="Q39" i="30"/>
  <c r="P39" i="30"/>
  <c r="O39" i="30"/>
  <c r="N39" i="30"/>
  <c r="M39" i="30"/>
  <c r="L39" i="30"/>
  <c r="K39" i="30"/>
  <c r="J39" i="30"/>
  <c r="I39" i="30"/>
  <c r="H39" i="30"/>
  <c r="G39" i="30"/>
  <c r="F39" i="30"/>
  <c r="E39" i="30"/>
  <c r="D39" i="30"/>
  <c r="C39" i="30"/>
  <c r="T36" i="30"/>
  <c r="S36" i="30"/>
  <c r="R36" i="30"/>
  <c r="Q36" i="30"/>
  <c r="P36" i="30"/>
  <c r="O36" i="30"/>
  <c r="N36" i="30"/>
  <c r="M36" i="30"/>
  <c r="L36" i="30"/>
  <c r="K36" i="30"/>
  <c r="J36" i="30"/>
  <c r="I36" i="30"/>
  <c r="H36" i="30"/>
  <c r="G36" i="30"/>
  <c r="F36" i="30"/>
  <c r="E36" i="30"/>
  <c r="D36" i="30"/>
  <c r="C36" i="30"/>
  <c r="T35" i="30"/>
  <c r="S35" i="30"/>
  <c r="R35" i="30"/>
  <c r="Q35" i="30"/>
  <c r="P35" i="30"/>
  <c r="O35" i="30"/>
  <c r="N35" i="30"/>
  <c r="M35" i="30"/>
  <c r="L35" i="30"/>
  <c r="K35" i="30"/>
  <c r="J35" i="30"/>
  <c r="I35" i="30"/>
  <c r="H35" i="30"/>
  <c r="G35" i="30"/>
  <c r="F35" i="30"/>
  <c r="E35" i="30"/>
  <c r="D35" i="30"/>
  <c r="C35" i="30"/>
  <c r="T34" i="30"/>
  <c r="S34" i="30"/>
  <c r="R34" i="30"/>
  <c r="Q34" i="30"/>
  <c r="P34" i="30"/>
  <c r="O34" i="30"/>
  <c r="N34" i="30"/>
  <c r="M34" i="30"/>
  <c r="L34" i="30"/>
  <c r="K34" i="30"/>
  <c r="J34" i="30"/>
  <c r="I34" i="30"/>
  <c r="H34" i="30"/>
  <c r="G34" i="30"/>
  <c r="F34" i="30"/>
  <c r="E34" i="30"/>
  <c r="D34" i="30"/>
  <c r="C34" i="30"/>
  <c r="T33" i="30"/>
  <c r="S33" i="30"/>
  <c r="R33" i="30"/>
  <c r="Q33" i="30"/>
  <c r="P33" i="30"/>
  <c r="O33" i="30"/>
  <c r="N33" i="30"/>
  <c r="M33" i="30"/>
  <c r="L33" i="30"/>
  <c r="K33" i="30"/>
  <c r="J33" i="30"/>
  <c r="I33" i="30"/>
  <c r="H33" i="30"/>
  <c r="G33" i="30"/>
  <c r="F33" i="30"/>
  <c r="E33" i="30"/>
  <c r="D33" i="30"/>
  <c r="C33" i="30"/>
  <c r="T32" i="30"/>
  <c r="S32" i="30"/>
  <c r="R32" i="30"/>
  <c r="Q32" i="30"/>
  <c r="P32" i="30"/>
  <c r="O32" i="30"/>
  <c r="N32" i="30"/>
  <c r="M32" i="30"/>
  <c r="L32" i="30"/>
  <c r="K32" i="30"/>
  <c r="J32" i="30"/>
  <c r="I32" i="30"/>
  <c r="H32" i="30"/>
  <c r="G32" i="30"/>
  <c r="F32" i="30"/>
  <c r="E32" i="30"/>
  <c r="D32" i="30"/>
  <c r="C32" i="30"/>
  <c r="T31" i="30"/>
  <c r="S31" i="30"/>
  <c r="R31" i="30"/>
  <c r="Q31" i="30"/>
  <c r="P31" i="30"/>
  <c r="O31" i="30"/>
  <c r="N31" i="30"/>
  <c r="M31" i="30"/>
  <c r="L31" i="30"/>
  <c r="K31" i="30"/>
  <c r="J31" i="30"/>
  <c r="I31" i="30"/>
  <c r="H31" i="30"/>
  <c r="G31" i="30"/>
  <c r="F31" i="30"/>
  <c r="E31" i="30"/>
  <c r="D31" i="30"/>
  <c r="C31" i="30"/>
  <c r="T30" i="30"/>
  <c r="S30" i="30"/>
  <c r="R30" i="30"/>
  <c r="Q30" i="30"/>
  <c r="P30" i="30"/>
  <c r="O30" i="30"/>
  <c r="N30" i="30"/>
  <c r="M30" i="30"/>
  <c r="L30" i="30"/>
  <c r="K30" i="30"/>
  <c r="J30" i="30"/>
  <c r="I30" i="30"/>
  <c r="H30" i="30"/>
  <c r="G30" i="30"/>
  <c r="F30" i="30"/>
  <c r="E30" i="30"/>
  <c r="D30" i="30"/>
  <c r="C30" i="30"/>
  <c r="T29" i="30"/>
  <c r="S29" i="30"/>
  <c r="R29" i="30"/>
  <c r="Q29" i="30"/>
  <c r="P29" i="30"/>
  <c r="O29" i="30"/>
  <c r="N29" i="30"/>
  <c r="M29" i="30"/>
  <c r="L29" i="30"/>
  <c r="K29" i="30"/>
  <c r="J29" i="30"/>
  <c r="I29" i="30"/>
  <c r="H29" i="30"/>
  <c r="G29" i="30"/>
  <c r="F29" i="30"/>
  <c r="E29" i="30"/>
  <c r="D29" i="30"/>
  <c r="C29" i="30"/>
  <c r="T28" i="30"/>
  <c r="S28" i="30"/>
  <c r="R28" i="30"/>
  <c r="Q28" i="30"/>
  <c r="P28" i="30"/>
  <c r="O28" i="30"/>
  <c r="N28" i="30"/>
  <c r="M28" i="30"/>
  <c r="L28" i="30"/>
  <c r="K28" i="30"/>
  <c r="J28" i="30"/>
  <c r="I28" i="30"/>
  <c r="H28" i="30"/>
  <c r="G28" i="30"/>
  <c r="F28" i="30"/>
  <c r="E28" i="30"/>
  <c r="D28" i="30"/>
  <c r="C28" i="30"/>
  <c r="T27" i="30"/>
  <c r="S27" i="30"/>
  <c r="R27" i="30"/>
  <c r="Q27" i="30"/>
  <c r="P27" i="30"/>
  <c r="O27" i="30"/>
  <c r="N27" i="30"/>
  <c r="M27" i="30"/>
  <c r="L27" i="30"/>
  <c r="K27" i="30"/>
  <c r="J27" i="30"/>
  <c r="I27" i="30"/>
  <c r="H27" i="30"/>
  <c r="G27" i="30"/>
  <c r="F27" i="30"/>
  <c r="E27" i="30"/>
  <c r="D27" i="30"/>
  <c r="C27" i="30"/>
  <c r="T26" i="30"/>
  <c r="S26" i="30"/>
  <c r="R26" i="30"/>
  <c r="Q26" i="30"/>
  <c r="P26" i="30"/>
  <c r="O26" i="30"/>
  <c r="N26" i="30"/>
  <c r="M26" i="30"/>
  <c r="L26" i="30"/>
  <c r="K26" i="30"/>
  <c r="J26" i="30"/>
  <c r="I26" i="30"/>
  <c r="H26" i="30"/>
  <c r="G26" i="30"/>
  <c r="F26" i="30"/>
  <c r="E26" i="30"/>
  <c r="D26" i="30"/>
  <c r="C26" i="30"/>
  <c r="T25" i="30"/>
  <c r="S25" i="30"/>
  <c r="R25" i="30"/>
  <c r="Q25" i="30"/>
  <c r="P25" i="30"/>
  <c r="O25" i="30"/>
  <c r="N25" i="30"/>
  <c r="M25" i="30"/>
  <c r="L25" i="30"/>
  <c r="K25" i="30"/>
  <c r="J25" i="30"/>
  <c r="I25" i="30"/>
  <c r="H25" i="30"/>
  <c r="G25" i="30"/>
  <c r="F25" i="30"/>
  <c r="E25" i="30"/>
  <c r="D25" i="30"/>
  <c r="C25" i="30"/>
  <c r="T24" i="30"/>
  <c r="S24" i="30"/>
  <c r="R24" i="30"/>
  <c r="Q24" i="30"/>
  <c r="P24" i="30"/>
  <c r="O24" i="30"/>
  <c r="N24" i="30"/>
  <c r="L24" i="30"/>
  <c r="K24" i="30"/>
  <c r="J24" i="30"/>
  <c r="I24" i="30"/>
  <c r="H24" i="30"/>
  <c r="G24" i="30"/>
  <c r="F24" i="30"/>
  <c r="E24" i="30"/>
  <c r="D24" i="30"/>
  <c r="C24" i="30"/>
  <c r="T23" i="30"/>
  <c r="S23" i="30"/>
  <c r="R23" i="30"/>
  <c r="Q23" i="30"/>
  <c r="P23" i="30"/>
  <c r="O23" i="30"/>
  <c r="N23" i="30"/>
  <c r="M23" i="30"/>
  <c r="L23" i="30"/>
  <c r="K23" i="30"/>
  <c r="J23" i="30"/>
  <c r="I23" i="30"/>
  <c r="H23" i="30"/>
  <c r="G23" i="30"/>
  <c r="F23" i="30"/>
  <c r="E23" i="30"/>
  <c r="D23" i="30"/>
  <c r="C23" i="30"/>
  <c r="T22" i="30"/>
  <c r="S22" i="30"/>
  <c r="R22" i="30"/>
  <c r="Q22" i="30"/>
  <c r="P22" i="30"/>
  <c r="O22" i="30"/>
  <c r="N22" i="30"/>
  <c r="M22" i="30"/>
  <c r="L22" i="30"/>
  <c r="K22" i="30"/>
  <c r="J22" i="30"/>
  <c r="I22" i="30"/>
  <c r="H22" i="30"/>
  <c r="G22" i="30"/>
  <c r="F22" i="30"/>
  <c r="E22" i="30"/>
  <c r="D22" i="30"/>
  <c r="C22" i="30"/>
  <c r="T21" i="30"/>
  <c r="S21" i="30"/>
  <c r="R21" i="30"/>
  <c r="Q21" i="30"/>
  <c r="P21" i="30"/>
  <c r="O21" i="30"/>
  <c r="N21" i="30"/>
  <c r="M21" i="30"/>
  <c r="L21" i="30"/>
  <c r="K21" i="30"/>
  <c r="J21" i="30"/>
  <c r="I21" i="30"/>
  <c r="H21" i="30"/>
  <c r="G21" i="30"/>
  <c r="F21" i="30"/>
  <c r="E21" i="30"/>
  <c r="D21" i="30"/>
  <c r="C21" i="30"/>
  <c r="T20" i="30"/>
  <c r="S20" i="30"/>
  <c r="R20" i="30"/>
  <c r="Q20" i="30"/>
  <c r="P20" i="30"/>
  <c r="O20" i="30"/>
  <c r="N20" i="30"/>
  <c r="M20" i="30"/>
  <c r="L20" i="30"/>
  <c r="K20" i="30"/>
  <c r="J20" i="30"/>
  <c r="I20" i="30"/>
  <c r="H20" i="30"/>
  <c r="G20" i="30"/>
  <c r="F20" i="30"/>
  <c r="E20" i="30"/>
  <c r="D20" i="30"/>
  <c r="C20" i="30"/>
  <c r="T19" i="30"/>
  <c r="S19" i="30"/>
  <c r="R19" i="30"/>
  <c r="Q19" i="30"/>
  <c r="P19" i="30"/>
  <c r="O19" i="30"/>
  <c r="N19" i="30"/>
  <c r="M19" i="30"/>
  <c r="L19" i="30"/>
  <c r="K19" i="30"/>
  <c r="J19" i="30"/>
  <c r="I19" i="30"/>
  <c r="H19" i="30"/>
  <c r="G19" i="30"/>
  <c r="F19" i="30"/>
  <c r="E19" i="30"/>
  <c r="D19" i="30"/>
  <c r="C19" i="30"/>
  <c r="T16" i="30"/>
  <c r="S16" i="30"/>
  <c r="R16" i="30"/>
  <c r="Q16" i="30"/>
  <c r="P16" i="30"/>
  <c r="O16" i="30"/>
  <c r="N16" i="30"/>
  <c r="M16" i="30"/>
  <c r="L16" i="30"/>
  <c r="K16" i="30"/>
  <c r="J16" i="30"/>
  <c r="I16" i="30"/>
  <c r="H16" i="30"/>
  <c r="G16" i="30"/>
  <c r="F16" i="30"/>
  <c r="E16" i="30"/>
  <c r="D16" i="30"/>
  <c r="C16" i="30"/>
  <c r="T15" i="30"/>
  <c r="S15" i="30"/>
  <c r="R15" i="30"/>
  <c r="Q15" i="30"/>
  <c r="P15" i="30"/>
  <c r="O15" i="30"/>
  <c r="N15" i="30"/>
  <c r="M15" i="30"/>
  <c r="L15" i="30"/>
  <c r="K15" i="30"/>
  <c r="J15" i="30"/>
  <c r="I15" i="30"/>
  <c r="H15" i="30"/>
  <c r="G15" i="30"/>
  <c r="F15" i="30"/>
  <c r="E15" i="30"/>
  <c r="D15" i="30"/>
  <c r="C15" i="30"/>
  <c r="T14" i="30"/>
  <c r="S14" i="30"/>
  <c r="R14" i="30"/>
  <c r="Q14" i="30"/>
  <c r="P14" i="30"/>
  <c r="O14" i="30"/>
  <c r="N14" i="30"/>
  <c r="M14" i="30"/>
  <c r="L14" i="30"/>
  <c r="K14" i="30"/>
  <c r="J14" i="30"/>
  <c r="I14" i="30"/>
  <c r="H14" i="30"/>
  <c r="G14" i="30"/>
  <c r="F14" i="30"/>
  <c r="E14" i="30"/>
  <c r="D14" i="30"/>
  <c r="C14" i="30"/>
  <c r="T11" i="30"/>
  <c r="S11" i="30"/>
  <c r="R11" i="30"/>
  <c r="Q11" i="30"/>
  <c r="P11" i="30"/>
  <c r="O11" i="30"/>
  <c r="N11" i="30"/>
  <c r="M11" i="30"/>
  <c r="L11" i="30"/>
  <c r="K11" i="30"/>
  <c r="J11" i="30"/>
  <c r="I11" i="30"/>
  <c r="H11" i="30"/>
  <c r="G11" i="30"/>
  <c r="F11" i="30"/>
  <c r="E11" i="30"/>
  <c r="D11" i="30"/>
  <c r="C11" i="30"/>
  <c r="T10" i="30"/>
  <c r="S10" i="30"/>
  <c r="R10" i="30"/>
  <c r="Q10" i="30"/>
  <c r="P10" i="30"/>
  <c r="O10" i="30"/>
  <c r="N10" i="30"/>
  <c r="M10" i="30"/>
  <c r="L10" i="30"/>
  <c r="K10" i="30"/>
  <c r="J10" i="30"/>
  <c r="I10" i="30"/>
  <c r="H10" i="30"/>
  <c r="G10" i="30"/>
  <c r="F10" i="30"/>
  <c r="E10" i="30"/>
  <c r="D10" i="30"/>
  <c r="C10" i="30"/>
  <c r="T9" i="30"/>
  <c r="S9" i="30"/>
  <c r="R9" i="30"/>
  <c r="Q9" i="30"/>
  <c r="P9" i="30"/>
  <c r="O9" i="30"/>
  <c r="N9" i="30"/>
  <c r="M9" i="30"/>
  <c r="L9" i="30"/>
  <c r="K9" i="30"/>
  <c r="J9" i="30"/>
  <c r="I9" i="30"/>
  <c r="H9" i="30"/>
  <c r="G9" i="30"/>
  <c r="F9" i="30"/>
  <c r="E9" i="30"/>
  <c r="D9" i="30"/>
  <c r="C9" i="30"/>
  <c r="U147" i="29"/>
  <c r="U146" i="29"/>
  <c r="U145" i="29"/>
  <c r="U144" i="29"/>
  <c r="U143" i="29"/>
  <c r="U142" i="29"/>
  <c r="U141" i="29"/>
  <c r="U140" i="29"/>
  <c r="U139" i="29"/>
  <c r="T138" i="29"/>
  <c r="S138" i="29"/>
  <c r="S148" i="29" s="1"/>
  <c r="R138" i="29"/>
  <c r="Q138" i="29"/>
  <c r="P138" i="29"/>
  <c r="O138" i="29"/>
  <c r="N138" i="29"/>
  <c r="M138" i="29"/>
  <c r="L138" i="29"/>
  <c r="L148" i="29" s="1"/>
  <c r="K138" i="29"/>
  <c r="J138" i="29"/>
  <c r="I138" i="29"/>
  <c r="H138" i="29"/>
  <c r="G138" i="29"/>
  <c r="F138" i="29"/>
  <c r="E138" i="29"/>
  <c r="D138" i="29"/>
  <c r="C138" i="29"/>
  <c r="U137" i="29"/>
  <c r="U136" i="29"/>
  <c r="U135" i="29"/>
  <c r="U134" i="29"/>
  <c r="U133" i="29"/>
  <c r="U132" i="29"/>
  <c r="U131" i="29"/>
  <c r="T130" i="29"/>
  <c r="S130" i="29"/>
  <c r="R130" i="29"/>
  <c r="Q130" i="29"/>
  <c r="P130" i="29"/>
  <c r="O130" i="29"/>
  <c r="N130" i="29"/>
  <c r="M130" i="29"/>
  <c r="L130" i="29"/>
  <c r="K130" i="29"/>
  <c r="J130" i="29"/>
  <c r="I130" i="29"/>
  <c r="H130" i="29"/>
  <c r="G130" i="29"/>
  <c r="F130" i="29"/>
  <c r="E130" i="29"/>
  <c r="D130" i="29"/>
  <c r="D148" i="29" s="1"/>
  <c r="C130" i="29"/>
  <c r="U129" i="29"/>
  <c r="U128" i="29"/>
  <c r="U127" i="29"/>
  <c r="U126" i="29"/>
  <c r="U125" i="29"/>
  <c r="U124" i="29"/>
  <c r="U123" i="29"/>
  <c r="U122" i="29"/>
  <c r="U121" i="29"/>
  <c r="U120" i="29"/>
  <c r="U119" i="29"/>
  <c r="U118" i="29"/>
  <c r="U117" i="29"/>
  <c r="U116" i="29"/>
  <c r="U115" i="29"/>
  <c r="U114" i="29"/>
  <c r="T113" i="29"/>
  <c r="S113" i="29"/>
  <c r="R113" i="29"/>
  <c r="Q113" i="29"/>
  <c r="P113" i="29"/>
  <c r="O113" i="29"/>
  <c r="N113" i="29"/>
  <c r="M113" i="29"/>
  <c r="L113" i="29"/>
  <c r="K113" i="29"/>
  <c r="J113" i="29"/>
  <c r="I113" i="29"/>
  <c r="H113" i="29"/>
  <c r="G113" i="29"/>
  <c r="F113" i="29"/>
  <c r="E113" i="29"/>
  <c r="D113" i="29"/>
  <c r="C113" i="29"/>
  <c r="U112" i="29"/>
  <c r="U111" i="29"/>
  <c r="U110" i="29"/>
  <c r="U109" i="29"/>
  <c r="U108" i="29"/>
  <c r="U107" i="29"/>
  <c r="U106" i="29"/>
  <c r="U105" i="29"/>
  <c r="U104" i="29"/>
  <c r="U103" i="29"/>
  <c r="U102" i="29"/>
  <c r="U101" i="29"/>
  <c r="U100" i="29"/>
  <c r="U99" i="29"/>
  <c r="U98" i="29"/>
  <c r="U97" i="29"/>
  <c r="U96" i="29"/>
  <c r="U95" i="29"/>
  <c r="U94" i="29"/>
  <c r="T93" i="29"/>
  <c r="S93" i="29"/>
  <c r="R93" i="29"/>
  <c r="Q93" i="29"/>
  <c r="P93" i="29"/>
  <c r="O93" i="29"/>
  <c r="N93" i="29"/>
  <c r="M93" i="29"/>
  <c r="L93" i="29"/>
  <c r="K93" i="29"/>
  <c r="J93" i="29"/>
  <c r="I93" i="29"/>
  <c r="H93" i="29"/>
  <c r="G93" i="29"/>
  <c r="F93" i="29"/>
  <c r="E93" i="29"/>
  <c r="D93" i="29"/>
  <c r="C93" i="29"/>
  <c r="U92" i="29"/>
  <c r="U91" i="29"/>
  <c r="U90" i="29"/>
  <c r="U89" i="29"/>
  <c r="T88" i="29"/>
  <c r="S88" i="29"/>
  <c r="R88" i="29"/>
  <c r="Q88" i="29"/>
  <c r="P88" i="29"/>
  <c r="O88" i="29"/>
  <c r="N88" i="29"/>
  <c r="M88" i="29"/>
  <c r="L88" i="29"/>
  <c r="K88" i="29"/>
  <c r="J88" i="29"/>
  <c r="I88" i="29"/>
  <c r="H88" i="29"/>
  <c r="G88" i="29"/>
  <c r="F88" i="29"/>
  <c r="E88" i="29"/>
  <c r="D88" i="29"/>
  <c r="C88" i="29"/>
  <c r="U87" i="29"/>
  <c r="U86" i="29"/>
  <c r="U85" i="29"/>
  <c r="U84" i="29"/>
  <c r="T83" i="29"/>
  <c r="S83" i="29"/>
  <c r="R83" i="29"/>
  <c r="Q83" i="29"/>
  <c r="P83" i="29"/>
  <c r="O83" i="29"/>
  <c r="N83" i="29"/>
  <c r="M83" i="29"/>
  <c r="L83" i="29"/>
  <c r="K83" i="29"/>
  <c r="J83" i="29"/>
  <c r="I83" i="29"/>
  <c r="H83" i="29"/>
  <c r="G83" i="29"/>
  <c r="F83" i="29"/>
  <c r="E83" i="29"/>
  <c r="D83" i="29"/>
  <c r="C83" i="29"/>
  <c r="U70" i="29"/>
  <c r="U71" i="29"/>
  <c r="U69" i="29"/>
  <c r="U68" i="29"/>
  <c r="U67" i="29"/>
  <c r="U66" i="29"/>
  <c r="U65" i="29"/>
  <c r="U64" i="29"/>
  <c r="T63" i="29"/>
  <c r="S63" i="29"/>
  <c r="R63" i="29"/>
  <c r="Q63" i="29"/>
  <c r="P63" i="29"/>
  <c r="O63" i="29"/>
  <c r="N63" i="29"/>
  <c r="M63" i="29"/>
  <c r="L63" i="29"/>
  <c r="K63" i="29"/>
  <c r="J63" i="29"/>
  <c r="I63" i="29"/>
  <c r="H63" i="29"/>
  <c r="G63" i="29"/>
  <c r="F63" i="29"/>
  <c r="E63" i="29"/>
  <c r="D63" i="29"/>
  <c r="C63" i="29"/>
  <c r="U61" i="29"/>
  <c r="U60" i="29"/>
  <c r="U59" i="29"/>
  <c r="U58" i="29"/>
  <c r="U57" i="29"/>
  <c r="U56" i="29"/>
  <c r="T55" i="29"/>
  <c r="S55" i="29"/>
  <c r="R55" i="29"/>
  <c r="Q55" i="29"/>
  <c r="P55" i="29"/>
  <c r="O55" i="29"/>
  <c r="N55" i="29"/>
  <c r="M55" i="29"/>
  <c r="L55" i="29"/>
  <c r="K55" i="29"/>
  <c r="J55" i="29"/>
  <c r="I55" i="29"/>
  <c r="H55" i="29"/>
  <c r="G55" i="29"/>
  <c r="F55" i="29"/>
  <c r="E55" i="29"/>
  <c r="D55" i="29"/>
  <c r="C55" i="29"/>
  <c r="U53" i="29"/>
  <c r="U52" i="29"/>
  <c r="U51" i="29"/>
  <c r="U50" i="29"/>
  <c r="U49" i="29"/>
  <c r="U48" i="29"/>
  <c r="U47" i="29"/>
  <c r="U46" i="29"/>
  <c r="U45" i="29"/>
  <c r="U44" i="29"/>
  <c r="U43" i="29"/>
  <c r="U42" i="29"/>
  <c r="U41" i="29"/>
  <c r="U40" i="29"/>
  <c r="U39" i="29"/>
  <c r="T38" i="29"/>
  <c r="S38" i="29"/>
  <c r="R38" i="29"/>
  <c r="Q38" i="29"/>
  <c r="P38" i="29"/>
  <c r="O38" i="29"/>
  <c r="N38" i="29"/>
  <c r="M38" i="29"/>
  <c r="L38" i="29"/>
  <c r="K38" i="29"/>
  <c r="J38" i="29"/>
  <c r="I38" i="29"/>
  <c r="H38" i="29"/>
  <c r="G38" i="29"/>
  <c r="F38" i="29"/>
  <c r="E38" i="29"/>
  <c r="D38" i="29"/>
  <c r="C38" i="29"/>
  <c r="U36" i="29"/>
  <c r="U35" i="29"/>
  <c r="U34" i="29"/>
  <c r="U33" i="29"/>
  <c r="U32" i="29"/>
  <c r="U31" i="29"/>
  <c r="U30" i="29"/>
  <c r="U29" i="29"/>
  <c r="U28" i="29"/>
  <c r="U27" i="29"/>
  <c r="U26" i="29"/>
  <c r="U25" i="29"/>
  <c r="U24" i="29"/>
  <c r="U23" i="29"/>
  <c r="U22" i="29"/>
  <c r="U21" i="29"/>
  <c r="U20" i="29"/>
  <c r="U19" i="29"/>
  <c r="T18" i="29"/>
  <c r="S18" i="29"/>
  <c r="R18" i="29"/>
  <c r="Q18" i="29"/>
  <c r="P18" i="29"/>
  <c r="O18" i="29"/>
  <c r="N18" i="29"/>
  <c r="M18" i="29"/>
  <c r="L18" i="29"/>
  <c r="K18" i="29"/>
  <c r="J18" i="29"/>
  <c r="I18" i="29"/>
  <c r="H18" i="29"/>
  <c r="G18" i="29"/>
  <c r="F18" i="29"/>
  <c r="E18" i="29"/>
  <c r="D18" i="29"/>
  <c r="C18" i="29"/>
  <c r="U16" i="29"/>
  <c r="U15" i="29"/>
  <c r="U14" i="29"/>
  <c r="T13" i="29"/>
  <c r="S13" i="29"/>
  <c r="R13" i="29"/>
  <c r="Q13" i="29"/>
  <c r="P13" i="29"/>
  <c r="O13" i="29"/>
  <c r="N13" i="29"/>
  <c r="M13" i="29"/>
  <c r="L13" i="29"/>
  <c r="K13" i="29"/>
  <c r="J13" i="29"/>
  <c r="I13" i="29"/>
  <c r="H13" i="29"/>
  <c r="G13" i="29"/>
  <c r="F13" i="29"/>
  <c r="E13" i="29"/>
  <c r="D13" i="29"/>
  <c r="C13" i="29"/>
  <c r="U11" i="29"/>
  <c r="U10" i="29"/>
  <c r="U9" i="29"/>
  <c r="T8" i="29"/>
  <c r="S8" i="29"/>
  <c r="R8" i="29"/>
  <c r="Q8" i="29"/>
  <c r="P8" i="29"/>
  <c r="O8" i="29"/>
  <c r="N8" i="29"/>
  <c r="M8" i="29"/>
  <c r="L8" i="29"/>
  <c r="K8" i="29"/>
  <c r="J8" i="29"/>
  <c r="I8" i="29"/>
  <c r="H8" i="29"/>
  <c r="G8" i="29"/>
  <c r="F8" i="29"/>
  <c r="E8" i="29"/>
  <c r="D8" i="29"/>
  <c r="C8" i="29"/>
  <c r="U8" i="29" s="1"/>
  <c r="U147" i="28"/>
  <c r="U146" i="28"/>
  <c r="U145" i="28"/>
  <c r="U144" i="28"/>
  <c r="U143" i="28"/>
  <c r="U142" i="28"/>
  <c r="U141" i="28"/>
  <c r="U140" i="28"/>
  <c r="U139" i="28"/>
  <c r="T138" i="28"/>
  <c r="S138" i="28"/>
  <c r="R138" i="28"/>
  <c r="Q138" i="28"/>
  <c r="Q148" i="28" s="1"/>
  <c r="P138" i="28"/>
  <c r="O138" i="28"/>
  <c r="N138" i="28"/>
  <c r="M138" i="28"/>
  <c r="L138" i="28"/>
  <c r="K138" i="28"/>
  <c r="J138" i="28"/>
  <c r="I138" i="28"/>
  <c r="H138" i="28"/>
  <c r="G138" i="28"/>
  <c r="F138" i="28"/>
  <c r="E138" i="28"/>
  <c r="D138" i="28"/>
  <c r="C138" i="28"/>
  <c r="U137" i="28"/>
  <c r="U136" i="28"/>
  <c r="U135" i="28"/>
  <c r="U134" i="28"/>
  <c r="U133" i="28"/>
  <c r="U132" i="28"/>
  <c r="U131" i="28"/>
  <c r="T130" i="28"/>
  <c r="S130" i="28"/>
  <c r="R130" i="28"/>
  <c r="Q130" i="28"/>
  <c r="P130" i="28"/>
  <c r="O130" i="28"/>
  <c r="N130" i="28"/>
  <c r="M130" i="28"/>
  <c r="L130" i="28"/>
  <c r="K130" i="28"/>
  <c r="J130" i="28"/>
  <c r="I130" i="28"/>
  <c r="H130" i="28"/>
  <c r="H148" i="28" s="1"/>
  <c r="G130" i="28"/>
  <c r="F130" i="28"/>
  <c r="E130" i="28"/>
  <c r="D130" i="28"/>
  <c r="C130" i="28"/>
  <c r="U129" i="28"/>
  <c r="U128" i="28"/>
  <c r="U127" i="28"/>
  <c r="U126" i="28"/>
  <c r="U125" i="28"/>
  <c r="U124" i="28"/>
  <c r="U123" i="28"/>
  <c r="U122" i="28"/>
  <c r="U121" i="28"/>
  <c r="U120" i="28"/>
  <c r="U119" i="28"/>
  <c r="U118" i="28"/>
  <c r="U117" i="28"/>
  <c r="U116" i="28"/>
  <c r="U115" i="28"/>
  <c r="U114" i="28"/>
  <c r="T113" i="28"/>
  <c r="S113" i="28"/>
  <c r="R113" i="28"/>
  <c r="Q113" i="28"/>
  <c r="P113" i="28"/>
  <c r="O113" i="28"/>
  <c r="N113" i="28"/>
  <c r="M113" i="28"/>
  <c r="L113" i="28"/>
  <c r="K113" i="28"/>
  <c r="J113" i="28"/>
  <c r="I113" i="28"/>
  <c r="H113" i="28"/>
  <c r="G113" i="28"/>
  <c r="F113" i="28"/>
  <c r="E113" i="28"/>
  <c r="D113" i="28"/>
  <c r="C113" i="28"/>
  <c r="U112" i="28"/>
  <c r="U111" i="28"/>
  <c r="U110" i="28"/>
  <c r="U109" i="28"/>
  <c r="U108" i="28"/>
  <c r="U107" i="28"/>
  <c r="U106" i="28"/>
  <c r="U105" i="28"/>
  <c r="U104" i="28"/>
  <c r="U103" i="28"/>
  <c r="U102" i="28"/>
  <c r="U101" i="28"/>
  <c r="U100" i="28"/>
  <c r="U99" i="28"/>
  <c r="U98" i="28"/>
  <c r="U97" i="28"/>
  <c r="U96" i="28"/>
  <c r="U95" i="28"/>
  <c r="U94" i="28"/>
  <c r="T93" i="28"/>
  <c r="S93" i="28"/>
  <c r="R93" i="28"/>
  <c r="Q93" i="28"/>
  <c r="P93" i="28"/>
  <c r="O93" i="28"/>
  <c r="N93" i="28"/>
  <c r="M93" i="28"/>
  <c r="L93" i="28"/>
  <c r="K93" i="28"/>
  <c r="J93" i="28"/>
  <c r="I93" i="28"/>
  <c r="H93" i="28"/>
  <c r="G93" i="28"/>
  <c r="F93" i="28"/>
  <c r="E93" i="28"/>
  <c r="D93" i="28"/>
  <c r="C93" i="28"/>
  <c r="U92" i="28"/>
  <c r="U91" i="28"/>
  <c r="U90" i="28"/>
  <c r="U89" i="28"/>
  <c r="T88" i="28"/>
  <c r="S88" i="28"/>
  <c r="R88" i="28"/>
  <c r="Q88" i="28"/>
  <c r="P88" i="28"/>
  <c r="O88" i="28"/>
  <c r="N88" i="28"/>
  <c r="M88" i="28"/>
  <c r="L88" i="28"/>
  <c r="K88" i="28"/>
  <c r="J88" i="28"/>
  <c r="I88" i="28"/>
  <c r="H88" i="28"/>
  <c r="G88" i="28"/>
  <c r="F88" i="28"/>
  <c r="E88" i="28"/>
  <c r="D88" i="28"/>
  <c r="C88" i="28"/>
  <c r="U87" i="28"/>
  <c r="U86" i="28"/>
  <c r="U85" i="28"/>
  <c r="U84" i="28"/>
  <c r="T83" i="28"/>
  <c r="S83" i="28"/>
  <c r="R83" i="28"/>
  <c r="Q83" i="28"/>
  <c r="P83" i="28"/>
  <c r="O83" i="28"/>
  <c r="N83" i="28"/>
  <c r="M83" i="28"/>
  <c r="L83" i="28"/>
  <c r="K83" i="28"/>
  <c r="J83" i="28"/>
  <c r="I83" i="28"/>
  <c r="H83" i="28"/>
  <c r="G83" i="28"/>
  <c r="F83" i="28"/>
  <c r="E83" i="28"/>
  <c r="D83" i="28"/>
  <c r="C83" i="28"/>
  <c r="U70" i="28"/>
  <c r="U71" i="28"/>
  <c r="U69" i="28"/>
  <c r="U68" i="28"/>
  <c r="U67" i="28"/>
  <c r="U66" i="28"/>
  <c r="U65" i="28"/>
  <c r="U64" i="28"/>
  <c r="T63" i="28"/>
  <c r="S63" i="28"/>
  <c r="R63" i="28"/>
  <c r="Q63" i="28"/>
  <c r="P63" i="28"/>
  <c r="O63" i="28"/>
  <c r="N63" i="28"/>
  <c r="M63" i="28"/>
  <c r="L63" i="28"/>
  <c r="K63" i="28"/>
  <c r="J63" i="28"/>
  <c r="I63" i="28"/>
  <c r="H63" i="28"/>
  <c r="G63" i="28"/>
  <c r="F63" i="28"/>
  <c r="E63" i="28"/>
  <c r="D63" i="28"/>
  <c r="C63" i="28"/>
  <c r="U61" i="28"/>
  <c r="U60" i="28"/>
  <c r="U59" i="28"/>
  <c r="U58" i="28"/>
  <c r="U57" i="28"/>
  <c r="U56" i="28"/>
  <c r="T55" i="28"/>
  <c r="S55" i="28"/>
  <c r="R55" i="28"/>
  <c r="Q55" i="28"/>
  <c r="P55" i="28"/>
  <c r="O55" i="28"/>
  <c r="N55" i="28"/>
  <c r="M55" i="28"/>
  <c r="L55" i="28"/>
  <c r="K55" i="28"/>
  <c r="J55" i="28"/>
  <c r="I55" i="28"/>
  <c r="H55" i="28"/>
  <c r="G55" i="28"/>
  <c r="F55" i="28"/>
  <c r="E55" i="28"/>
  <c r="D55" i="28"/>
  <c r="C55" i="28"/>
  <c r="U53" i="28"/>
  <c r="U52" i="28"/>
  <c r="U51" i="28"/>
  <c r="U50" i="28"/>
  <c r="U49" i="28"/>
  <c r="U48" i="28"/>
  <c r="U47" i="28"/>
  <c r="U46" i="28"/>
  <c r="U45" i="28"/>
  <c r="U44" i="28"/>
  <c r="U43" i="28"/>
  <c r="U42" i="28"/>
  <c r="U41" i="28"/>
  <c r="U40" i="28"/>
  <c r="U39" i="28"/>
  <c r="T38" i="28"/>
  <c r="S38" i="28"/>
  <c r="R38" i="28"/>
  <c r="Q38" i="28"/>
  <c r="P38" i="28"/>
  <c r="O38" i="28"/>
  <c r="N38" i="28"/>
  <c r="M38" i="28"/>
  <c r="L38" i="28"/>
  <c r="K38" i="28"/>
  <c r="J38" i="28"/>
  <c r="I38" i="28"/>
  <c r="H38" i="28"/>
  <c r="G38" i="28"/>
  <c r="F38" i="28"/>
  <c r="E38" i="28"/>
  <c r="D38" i="28"/>
  <c r="C38" i="28"/>
  <c r="U36" i="28"/>
  <c r="U35" i="28"/>
  <c r="U34" i="28"/>
  <c r="U33" i="28"/>
  <c r="U32" i="28"/>
  <c r="U31" i="28"/>
  <c r="U30" i="28"/>
  <c r="U29" i="28"/>
  <c r="U28" i="28"/>
  <c r="U27" i="28"/>
  <c r="U26" i="28"/>
  <c r="U25" i="28"/>
  <c r="U24" i="28"/>
  <c r="U23" i="28"/>
  <c r="U22" i="28"/>
  <c r="U21" i="28"/>
  <c r="U20" i="28"/>
  <c r="U19" i="28"/>
  <c r="T18" i="28"/>
  <c r="S18" i="28"/>
  <c r="R18" i="28"/>
  <c r="Q18" i="28"/>
  <c r="P18" i="28"/>
  <c r="P73" i="28" s="1"/>
  <c r="O18" i="28"/>
  <c r="N18" i="28"/>
  <c r="M18" i="28"/>
  <c r="L18" i="28"/>
  <c r="K18" i="28"/>
  <c r="J18" i="28"/>
  <c r="I18" i="28"/>
  <c r="H18" i="28"/>
  <c r="G18" i="28"/>
  <c r="F18" i="28"/>
  <c r="E18" i="28"/>
  <c r="D18" i="28"/>
  <c r="C18" i="28"/>
  <c r="U16" i="28"/>
  <c r="U15" i="28"/>
  <c r="U14" i="28"/>
  <c r="T13" i="28"/>
  <c r="S13" i="28"/>
  <c r="R13" i="28"/>
  <c r="Q13" i="28"/>
  <c r="P13" i="28"/>
  <c r="O13" i="28"/>
  <c r="N13" i="28"/>
  <c r="M13" i="28"/>
  <c r="L13" i="28"/>
  <c r="K13" i="28"/>
  <c r="J13" i="28"/>
  <c r="I13" i="28"/>
  <c r="H13" i="28"/>
  <c r="G13" i="28"/>
  <c r="F13" i="28"/>
  <c r="E13" i="28"/>
  <c r="D13" i="28"/>
  <c r="C13" i="28"/>
  <c r="U11" i="28"/>
  <c r="U10" i="28"/>
  <c r="U9" i="28"/>
  <c r="T8" i="28"/>
  <c r="S8" i="28"/>
  <c r="R8" i="28"/>
  <c r="Q8" i="28"/>
  <c r="P8" i="28"/>
  <c r="O8" i="28"/>
  <c r="N8" i="28"/>
  <c r="M8" i="28"/>
  <c r="L8" i="28"/>
  <c r="K8" i="28"/>
  <c r="J8" i="28"/>
  <c r="I8" i="28"/>
  <c r="H8" i="28"/>
  <c r="G8" i="28"/>
  <c r="F8" i="28"/>
  <c r="E8" i="28"/>
  <c r="D8" i="28"/>
  <c r="C8" i="28"/>
  <c r="G148" i="27"/>
  <c r="F148" i="27"/>
  <c r="D148" i="27"/>
  <c r="C148" i="27"/>
  <c r="B148" i="27"/>
  <c r="F147" i="27"/>
  <c r="G147" i="27" s="1"/>
  <c r="C147" i="27"/>
  <c r="B147" i="27"/>
  <c r="G146" i="27"/>
  <c r="F146" i="27"/>
  <c r="C146" i="27"/>
  <c r="D146" i="27" s="1"/>
  <c r="B146" i="27"/>
  <c r="F145" i="27"/>
  <c r="G145" i="27" s="1"/>
  <c r="D145" i="27"/>
  <c r="C145" i="27"/>
  <c r="B145" i="27"/>
  <c r="G144" i="27"/>
  <c r="F144" i="27"/>
  <c r="D144" i="27"/>
  <c r="C144" i="27"/>
  <c r="B144" i="27"/>
  <c r="F143" i="27"/>
  <c r="C143" i="27"/>
  <c r="D143" i="27" s="1"/>
  <c r="B143" i="27"/>
  <c r="G142" i="27"/>
  <c r="F142" i="27"/>
  <c r="D142" i="27"/>
  <c r="C142" i="27"/>
  <c r="B142" i="27"/>
  <c r="F141" i="27"/>
  <c r="D141" i="27"/>
  <c r="C141" i="27"/>
  <c r="B141" i="27"/>
  <c r="F140" i="27"/>
  <c r="C140" i="27"/>
  <c r="B140" i="27"/>
  <c r="D140" i="27" s="1"/>
  <c r="F139" i="27"/>
  <c r="G139" i="27" s="1"/>
  <c r="C139" i="27"/>
  <c r="D139" i="27" s="1"/>
  <c r="B139" i="27"/>
  <c r="F138" i="27"/>
  <c r="G138" i="27"/>
  <c r="C138" i="27"/>
  <c r="D138" i="27" s="1"/>
  <c r="B138" i="27"/>
  <c r="F137" i="27"/>
  <c r="G137" i="27" s="1"/>
  <c r="C137" i="27"/>
  <c r="B137" i="27"/>
  <c r="D137" i="27" s="1"/>
  <c r="G136" i="27"/>
  <c r="F136" i="27"/>
  <c r="C136" i="27"/>
  <c r="B136" i="27"/>
  <c r="D136" i="27" s="1"/>
  <c r="F135" i="27"/>
  <c r="C135" i="27"/>
  <c r="D135" i="27" s="1"/>
  <c r="B135" i="27"/>
  <c r="F134" i="27"/>
  <c r="G134" i="27"/>
  <c r="C134" i="27"/>
  <c r="D134" i="27" s="1"/>
  <c r="B134" i="27"/>
  <c r="F133" i="27"/>
  <c r="C133" i="27"/>
  <c r="B133" i="27"/>
  <c r="D133" i="27" s="1"/>
  <c r="G132" i="27"/>
  <c r="F132" i="27"/>
  <c r="D132" i="27"/>
  <c r="C132" i="27"/>
  <c r="B132" i="27"/>
  <c r="F131" i="27"/>
  <c r="G131" i="27" s="1"/>
  <c r="C131" i="27"/>
  <c r="D131" i="27" s="1"/>
  <c r="B131" i="27"/>
  <c r="G130" i="27"/>
  <c r="F130" i="27"/>
  <c r="C130" i="27"/>
  <c r="D130" i="27" s="1"/>
  <c r="B130" i="27"/>
  <c r="F129" i="27"/>
  <c r="D129" i="27"/>
  <c r="C129" i="27"/>
  <c r="B129" i="27"/>
  <c r="G128" i="27"/>
  <c r="F128" i="27"/>
  <c r="C128" i="27"/>
  <c r="D128" i="27" s="1"/>
  <c r="B128" i="27"/>
  <c r="F127" i="27"/>
  <c r="C127" i="27"/>
  <c r="D127" i="27" s="1"/>
  <c r="B127" i="27"/>
  <c r="F126" i="27"/>
  <c r="C126" i="27"/>
  <c r="D126" i="27" s="1"/>
  <c r="B126" i="27"/>
  <c r="F125" i="27"/>
  <c r="C125" i="27"/>
  <c r="D125" i="27" s="1"/>
  <c r="B125" i="27"/>
  <c r="F124" i="27"/>
  <c r="C124" i="27"/>
  <c r="B124" i="27"/>
  <c r="D124" i="27" s="1"/>
  <c r="G123" i="27"/>
  <c r="F123" i="27"/>
  <c r="C123" i="27"/>
  <c r="D123" i="27" s="1"/>
  <c r="B123" i="27"/>
  <c r="F122" i="27"/>
  <c r="G122" i="27"/>
  <c r="D122" i="27"/>
  <c r="C122" i="27"/>
  <c r="B122" i="27"/>
  <c r="F121" i="27"/>
  <c r="G121" i="27" s="1"/>
  <c r="C121" i="27"/>
  <c r="B121" i="27"/>
  <c r="D121" i="27" s="1"/>
  <c r="G120" i="27"/>
  <c r="F120" i="27"/>
  <c r="C120" i="27"/>
  <c r="B120" i="27"/>
  <c r="D120" i="27" s="1"/>
  <c r="F119" i="27"/>
  <c r="G119" i="27" s="1"/>
  <c r="C119" i="27"/>
  <c r="D119" i="27" s="1"/>
  <c r="B119" i="27"/>
  <c r="F118" i="27"/>
  <c r="C118" i="27"/>
  <c r="D118" i="27" s="1"/>
  <c r="B118" i="27"/>
  <c r="F117" i="27"/>
  <c r="G117" i="27" s="1"/>
  <c r="C117" i="27"/>
  <c r="B117" i="27"/>
  <c r="D117" i="27" s="1"/>
  <c r="F116" i="27"/>
  <c r="D116" i="27"/>
  <c r="C116" i="27"/>
  <c r="B116" i="27"/>
  <c r="F115" i="27"/>
  <c r="G115" i="27" s="1"/>
  <c r="C115" i="27"/>
  <c r="B115" i="27"/>
  <c r="G114" i="27"/>
  <c r="F114" i="27"/>
  <c r="C114" i="27"/>
  <c r="D114" i="27" s="1"/>
  <c r="B114" i="27"/>
  <c r="F113" i="27"/>
  <c r="G113" i="27" s="1"/>
  <c r="D113" i="27"/>
  <c r="C113" i="27"/>
  <c r="B113" i="27"/>
  <c r="G112" i="27"/>
  <c r="F112" i="27"/>
  <c r="D112" i="27"/>
  <c r="C112" i="27"/>
  <c r="B112" i="27"/>
  <c r="F111" i="27"/>
  <c r="G111" i="27" s="1"/>
  <c r="C111" i="27"/>
  <c r="B111" i="27"/>
  <c r="D111" i="27" s="1"/>
  <c r="F110" i="27"/>
  <c r="C110" i="27"/>
  <c r="D110" i="27" s="1"/>
  <c r="B110" i="27"/>
  <c r="F109" i="27"/>
  <c r="C109" i="27"/>
  <c r="D109" i="27" s="1"/>
  <c r="B109" i="27"/>
  <c r="B149" i="27" s="1"/>
  <c r="G108" i="27"/>
  <c r="F108" i="27"/>
  <c r="C108" i="27"/>
  <c r="B108" i="27"/>
  <c r="D108" i="27" s="1"/>
  <c r="F107" i="27"/>
  <c r="G107" i="27" s="1"/>
  <c r="C107" i="27"/>
  <c r="D107" i="27" s="1"/>
  <c r="B107" i="27"/>
  <c r="F106" i="27"/>
  <c r="G106" i="27"/>
  <c r="C106" i="27"/>
  <c r="D106" i="27" s="1"/>
  <c r="B106" i="27"/>
  <c r="F105" i="27"/>
  <c r="G105" i="27" s="1"/>
  <c r="C105" i="27"/>
  <c r="B105" i="27"/>
  <c r="D105" i="27" s="1"/>
  <c r="G104" i="27"/>
  <c r="F104" i="27"/>
  <c r="C104" i="27"/>
  <c r="B104" i="27"/>
  <c r="D104" i="27" s="1"/>
  <c r="F103" i="27"/>
  <c r="C103" i="27"/>
  <c r="D103" i="27" s="1"/>
  <c r="B103" i="27"/>
  <c r="F102" i="27"/>
  <c r="C102" i="27"/>
  <c r="D102" i="27" s="1"/>
  <c r="B102" i="27"/>
  <c r="F101" i="27"/>
  <c r="G101" i="27" s="1"/>
  <c r="C101" i="27"/>
  <c r="B101" i="27"/>
  <c r="D101" i="27" s="1"/>
  <c r="F100" i="27"/>
  <c r="D100" i="27"/>
  <c r="C100" i="27"/>
  <c r="B100" i="27"/>
  <c r="F99" i="27"/>
  <c r="G99" i="27" s="1"/>
  <c r="C99" i="27"/>
  <c r="D99" i="27" s="1"/>
  <c r="B99" i="27"/>
  <c r="G98" i="27"/>
  <c r="F98" i="27"/>
  <c r="C98" i="27"/>
  <c r="D98" i="27" s="1"/>
  <c r="B98" i="27"/>
  <c r="F97" i="27"/>
  <c r="D97" i="27"/>
  <c r="C97" i="27"/>
  <c r="B97" i="27"/>
  <c r="G96" i="27"/>
  <c r="F96" i="27"/>
  <c r="C96" i="27"/>
  <c r="D96" i="27" s="1"/>
  <c r="B96" i="27"/>
  <c r="F95" i="27"/>
  <c r="G95" i="27" s="1"/>
  <c r="C95" i="27"/>
  <c r="D95" i="27" s="1"/>
  <c r="B95" i="27"/>
  <c r="F94" i="27"/>
  <c r="C94" i="27"/>
  <c r="D94" i="27" s="1"/>
  <c r="B94" i="27"/>
  <c r="F93" i="27"/>
  <c r="C93" i="27"/>
  <c r="B93" i="27"/>
  <c r="D93" i="27" s="1"/>
  <c r="G92" i="27"/>
  <c r="F92" i="27"/>
  <c r="C92" i="27"/>
  <c r="B92" i="27"/>
  <c r="D92" i="27" s="1"/>
  <c r="F91" i="27"/>
  <c r="G91" i="27" s="1"/>
  <c r="C91" i="27"/>
  <c r="D91" i="27" s="1"/>
  <c r="B91" i="27"/>
  <c r="F90" i="27"/>
  <c r="G90" i="27"/>
  <c r="C90" i="27"/>
  <c r="D90" i="27" s="1"/>
  <c r="B90" i="27"/>
  <c r="F89" i="27"/>
  <c r="G89" i="27" s="1"/>
  <c r="C89" i="27"/>
  <c r="B89" i="27"/>
  <c r="D89" i="27" s="1"/>
  <c r="G88" i="27"/>
  <c r="F88" i="27"/>
  <c r="C88" i="27"/>
  <c r="B88" i="27"/>
  <c r="D88" i="27" s="1"/>
  <c r="F87" i="27"/>
  <c r="C87" i="27"/>
  <c r="D87" i="27" s="1"/>
  <c r="B87" i="27"/>
  <c r="F73" i="27"/>
  <c r="E73" i="27"/>
  <c r="G73" i="27" s="1"/>
  <c r="C73" i="27"/>
  <c r="D73" i="27" s="1"/>
  <c r="B73" i="27"/>
  <c r="G72" i="27"/>
  <c r="D72" i="27"/>
  <c r="G71" i="27"/>
  <c r="D71" i="27"/>
  <c r="G70" i="27"/>
  <c r="D70" i="27"/>
  <c r="G69" i="27"/>
  <c r="D69" i="27"/>
  <c r="G68" i="27"/>
  <c r="D68" i="27"/>
  <c r="G67" i="27"/>
  <c r="D67" i="27"/>
  <c r="G66" i="27"/>
  <c r="D66" i="27"/>
  <c r="G65" i="27"/>
  <c r="D65" i="27"/>
  <c r="G64" i="27"/>
  <c r="D64" i="27"/>
  <c r="G63" i="27"/>
  <c r="D63" i="27"/>
  <c r="G62" i="27"/>
  <c r="D62" i="27"/>
  <c r="G61" i="27"/>
  <c r="D61" i="27"/>
  <c r="G60" i="27"/>
  <c r="D60" i="27"/>
  <c r="G59" i="27"/>
  <c r="D59" i="27"/>
  <c r="G58" i="27"/>
  <c r="D58" i="27"/>
  <c r="G57" i="27"/>
  <c r="D57" i="27"/>
  <c r="G56" i="27"/>
  <c r="D56" i="27"/>
  <c r="G55" i="27"/>
  <c r="D55" i="27"/>
  <c r="G54" i="27"/>
  <c r="D54" i="27"/>
  <c r="G53" i="27"/>
  <c r="D53" i="27"/>
  <c r="G52" i="27"/>
  <c r="D52" i="27"/>
  <c r="G51" i="27"/>
  <c r="D51" i="27"/>
  <c r="G50" i="27"/>
  <c r="D50" i="27"/>
  <c r="G49" i="27"/>
  <c r="D49" i="27"/>
  <c r="G48" i="27"/>
  <c r="D48" i="27"/>
  <c r="G47" i="27"/>
  <c r="D47" i="27"/>
  <c r="G46" i="27"/>
  <c r="D46" i="27"/>
  <c r="G45" i="27"/>
  <c r="D45" i="27"/>
  <c r="G44" i="27"/>
  <c r="D44" i="27"/>
  <c r="G43" i="27"/>
  <c r="D43" i="27"/>
  <c r="G42" i="27"/>
  <c r="D42" i="27"/>
  <c r="G41" i="27"/>
  <c r="D41" i="27"/>
  <c r="G40" i="27"/>
  <c r="D40" i="27"/>
  <c r="G39" i="27"/>
  <c r="D39" i="27"/>
  <c r="G38" i="27"/>
  <c r="D38" i="27"/>
  <c r="G37" i="27"/>
  <c r="D37" i="27"/>
  <c r="G36" i="27"/>
  <c r="D36" i="27"/>
  <c r="G35" i="27"/>
  <c r="D35" i="27"/>
  <c r="G34" i="27"/>
  <c r="D34" i="27"/>
  <c r="G33" i="27"/>
  <c r="D33" i="27"/>
  <c r="G32" i="27"/>
  <c r="D32" i="27"/>
  <c r="G31" i="27"/>
  <c r="D31" i="27"/>
  <c r="G30" i="27"/>
  <c r="D30" i="27"/>
  <c r="G29" i="27"/>
  <c r="D29" i="27"/>
  <c r="G28" i="27"/>
  <c r="D28" i="27"/>
  <c r="G27" i="27"/>
  <c r="D27" i="27"/>
  <c r="G26" i="27"/>
  <c r="D26" i="27"/>
  <c r="G25" i="27"/>
  <c r="D25" i="27"/>
  <c r="G24" i="27"/>
  <c r="D24" i="27"/>
  <c r="G23" i="27"/>
  <c r="D23" i="27"/>
  <c r="G22" i="27"/>
  <c r="D22" i="27"/>
  <c r="G21" i="27"/>
  <c r="D21" i="27"/>
  <c r="G20" i="27"/>
  <c r="D20" i="27"/>
  <c r="G19" i="27"/>
  <c r="D19" i="27"/>
  <c r="G18" i="27"/>
  <c r="D18" i="27"/>
  <c r="G17" i="27"/>
  <c r="D17" i="27"/>
  <c r="G16" i="27"/>
  <c r="D16" i="27"/>
  <c r="G15" i="27"/>
  <c r="D15" i="27"/>
  <c r="G14" i="27"/>
  <c r="D14" i="27"/>
  <c r="G13" i="27"/>
  <c r="D13" i="27"/>
  <c r="G12" i="27"/>
  <c r="D12" i="27"/>
  <c r="G11" i="27"/>
  <c r="D11" i="27"/>
  <c r="F148" i="26"/>
  <c r="C148" i="26"/>
  <c r="D148" i="26" s="1"/>
  <c r="B148" i="26"/>
  <c r="F147" i="26"/>
  <c r="C147" i="26"/>
  <c r="D147" i="26" s="1"/>
  <c r="B147" i="26"/>
  <c r="F146" i="26"/>
  <c r="G146" i="26" s="1"/>
  <c r="C146" i="26"/>
  <c r="D146" i="26" s="1"/>
  <c r="B146" i="26"/>
  <c r="F145" i="26"/>
  <c r="G145" i="26"/>
  <c r="C145" i="26"/>
  <c r="D145" i="26" s="1"/>
  <c r="B145" i="26"/>
  <c r="F144" i="26"/>
  <c r="G144" i="26"/>
  <c r="C144" i="26"/>
  <c r="B144" i="26"/>
  <c r="G143" i="26"/>
  <c r="F143" i="26"/>
  <c r="C143" i="26"/>
  <c r="D143" i="26" s="1"/>
  <c r="B143" i="26"/>
  <c r="G142" i="26"/>
  <c r="F142" i="26"/>
  <c r="C142" i="26"/>
  <c r="D142" i="26" s="1"/>
  <c r="B142" i="26"/>
  <c r="F141" i="26"/>
  <c r="G141" i="26"/>
  <c r="D141" i="26"/>
  <c r="C141" i="26"/>
  <c r="B141" i="26"/>
  <c r="F140" i="26"/>
  <c r="C140" i="26"/>
  <c r="D140" i="26" s="1"/>
  <c r="B140" i="26"/>
  <c r="F139" i="26"/>
  <c r="C139" i="26"/>
  <c r="D139" i="26" s="1"/>
  <c r="B139" i="26"/>
  <c r="F138" i="26"/>
  <c r="G138" i="26" s="1"/>
  <c r="C138" i="26"/>
  <c r="D138" i="26" s="1"/>
  <c r="B138" i="26"/>
  <c r="F137" i="26"/>
  <c r="G137" i="26"/>
  <c r="C137" i="26"/>
  <c r="D137" i="26" s="1"/>
  <c r="B137" i="26"/>
  <c r="F136" i="26"/>
  <c r="G136" i="26"/>
  <c r="C136" i="26"/>
  <c r="B136" i="26"/>
  <c r="G135" i="26"/>
  <c r="F135" i="26"/>
  <c r="C135" i="26"/>
  <c r="D135" i="26" s="1"/>
  <c r="B135" i="26"/>
  <c r="G134" i="26"/>
  <c r="F134" i="26"/>
  <c r="C134" i="26"/>
  <c r="D134" i="26" s="1"/>
  <c r="B134" i="26"/>
  <c r="F133" i="26"/>
  <c r="G133" i="26"/>
  <c r="D133" i="26"/>
  <c r="C133" i="26"/>
  <c r="B133" i="26"/>
  <c r="F132" i="26"/>
  <c r="C132" i="26"/>
  <c r="D132" i="26" s="1"/>
  <c r="B132" i="26"/>
  <c r="F131" i="26"/>
  <c r="C131" i="26"/>
  <c r="D131" i="26" s="1"/>
  <c r="B131" i="26"/>
  <c r="F130" i="26"/>
  <c r="G130" i="26" s="1"/>
  <c r="C130" i="26"/>
  <c r="D130" i="26" s="1"/>
  <c r="B130" i="26"/>
  <c r="F129" i="26"/>
  <c r="G129" i="26"/>
  <c r="C129" i="26"/>
  <c r="D129" i="26" s="1"/>
  <c r="B129" i="26"/>
  <c r="F128" i="26"/>
  <c r="G128" i="26"/>
  <c r="C128" i="26"/>
  <c r="B128" i="26"/>
  <c r="G127" i="26"/>
  <c r="F127" i="26"/>
  <c r="C127" i="26"/>
  <c r="D127" i="26" s="1"/>
  <c r="B127" i="26"/>
  <c r="G126" i="26"/>
  <c r="F126" i="26"/>
  <c r="C126" i="26"/>
  <c r="D126" i="26" s="1"/>
  <c r="B126" i="26"/>
  <c r="F125" i="26"/>
  <c r="G125" i="26"/>
  <c r="D125" i="26"/>
  <c r="C125" i="26"/>
  <c r="B125" i="26"/>
  <c r="F124" i="26"/>
  <c r="C124" i="26"/>
  <c r="D124" i="26" s="1"/>
  <c r="B124" i="26"/>
  <c r="F123" i="26"/>
  <c r="C123" i="26"/>
  <c r="D123" i="26" s="1"/>
  <c r="B123" i="26"/>
  <c r="F122" i="26"/>
  <c r="G122" i="26" s="1"/>
  <c r="C122" i="26"/>
  <c r="D122" i="26" s="1"/>
  <c r="B122" i="26"/>
  <c r="F121" i="26"/>
  <c r="G121" i="26"/>
  <c r="C121" i="26"/>
  <c r="D121" i="26" s="1"/>
  <c r="B121" i="26"/>
  <c r="F120" i="26"/>
  <c r="G120" i="26"/>
  <c r="C120" i="26"/>
  <c r="B120" i="26"/>
  <c r="G119" i="26"/>
  <c r="F119" i="26"/>
  <c r="C119" i="26"/>
  <c r="D119" i="26" s="1"/>
  <c r="B119" i="26"/>
  <c r="G118" i="26"/>
  <c r="F118" i="26"/>
  <c r="C118" i="26"/>
  <c r="D118" i="26" s="1"/>
  <c r="B118" i="26"/>
  <c r="F117" i="26"/>
  <c r="G117" i="26"/>
  <c r="D117" i="26"/>
  <c r="C117" i="26"/>
  <c r="B117" i="26"/>
  <c r="F116" i="26"/>
  <c r="C116" i="26"/>
  <c r="D116" i="26" s="1"/>
  <c r="B116" i="26"/>
  <c r="F115" i="26"/>
  <c r="C115" i="26"/>
  <c r="D115" i="26" s="1"/>
  <c r="B115" i="26"/>
  <c r="F114" i="26"/>
  <c r="G114" i="26" s="1"/>
  <c r="C114" i="26"/>
  <c r="D114" i="26" s="1"/>
  <c r="B114" i="26"/>
  <c r="F113" i="26"/>
  <c r="G113" i="26"/>
  <c r="C113" i="26"/>
  <c r="D113" i="26" s="1"/>
  <c r="B113" i="26"/>
  <c r="F112" i="26"/>
  <c r="G112" i="26"/>
  <c r="C112" i="26"/>
  <c r="B112" i="26"/>
  <c r="G111" i="26"/>
  <c r="F111" i="26"/>
  <c r="C111" i="26"/>
  <c r="D111" i="26" s="1"/>
  <c r="B111" i="26"/>
  <c r="G110" i="26"/>
  <c r="F110" i="26"/>
  <c r="C110" i="26"/>
  <c r="D110" i="26" s="1"/>
  <c r="B110" i="26"/>
  <c r="F109" i="26"/>
  <c r="G109" i="26"/>
  <c r="D109" i="26"/>
  <c r="C109" i="26"/>
  <c r="B109" i="26"/>
  <c r="F108" i="26"/>
  <c r="C108" i="26"/>
  <c r="D108" i="26" s="1"/>
  <c r="B108" i="26"/>
  <c r="F107" i="26"/>
  <c r="C107" i="26"/>
  <c r="D107" i="26" s="1"/>
  <c r="B107" i="26"/>
  <c r="F106" i="26"/>
  <c r="G106" i="26" s="1"/>
  <c r="C106" i="26"/>
  <c r="D106" i="26" s="1"/>
  <c r="B106" i="26"/>
  <c r="F105" i="26"/>
  <c r="G105" i="26"/>
  <c r="C105" i="26"/>
  <c r="D105" i="26" s="1"/>
  <c r="B105" i="26"/>
  <c r="F104" i="26"/>
  <c r="G104" i="26"/>
  <c r="C104" i="26"/>
  <c r="B104" i="26"/>
  <c r="G103" i="26"/>
  <c r="F103" i="26"/>
  <c r="C103" i="26"/>
  <c r="D103" i="26" s="1"/>
  <c r="B103" i="26"/>
  <c r="G102" i="26"/>
  <c r="F102" i="26"/>
  <c r="C102" i="26"/>
  <c r="D102" i="26" s="1"/>
  <c r="B102" i="26"/>
  <c r="F101" i="26"/>
  <c r="G101" i="26"/>
  <c r="D101" i="26"/>
  <c r="C101" i="26"/>
  <c r="B101" i="26"/>
  <c r="F100" i="26"/>
  <c r="C100" i="26"/>
  <c r="D100" i="26" s="1"/>
  <c r="B100" i="26"/>
  <c r="F99" i="26"/>
  <c r="C99" i="26"/>
  <c r="D99" i="26" s="1"/>
  <c r="B99" i="26"/>
  <c r="F98" i="26"/>
  <c r="G98" i="26" s="1"/>
  <c r="C98" i="26"/>
  <c r="D98" i="26" s="1"/>
  <c r="B98" i="26"/>
  <c r="F97" i="26"/>
  <c r="G97" i="26"/>
  <c r="C97" i="26"/>
  <c r="D97" i="26" s="1"/>
  <c r="B97" i="26"/>
  <c r="F96" i="26"/>
  <c r="G96" i="26"/>
  <c r="C96" i="26"/>
  <c r="B96" i="26"/>
  <c r="G95" i="26"/>
  <c r="F95" i="26"/>
  <c r="C95" i="26"/>
  <c r="D95" i="26" s="1"/>
  <c r="B95" i="26"/>
  <c r="G94" i="26"/>
  <c r="F94" i="26"/>
  <c r="C94" i="26"/>
  <c r="D94" i="26" s="1"/>
  <c r="B94" i="26"/>
  <c r="F93" i="26"/>
  <c r="G93" i="26"/>
  <c r="D93" i="26"/>
  <c r="C93" i="26"/>
  <c r="B93" i="26"/>
  <c r="F92" i="26"/>
  <c r="C92" i="26"/>
  <c r="D92" i="26" s="1"/>
  <c r="B92" i="26"/>
  <c r="F91" i="26"/>
  <c r="C91" i="26"/>
  <c r="D91" i="26" s="1"/>
  <c r="B91" i="26"/>
  <c r="F90" i="26"/>
  <c r="G90" i="26" s="1"/>
  <c r="C90" i="26"/>
  <c r="D90" i="26" s="1"/>
  <c r="B90" i="26"/>
  <c r="F89" i="26"/>
  <c r="G89" i="26"/>
  <c r="C89" i="26"/>
  <c r="C149" i="26" s="1"/>
  <c r="D149" i="26" s="1"/>
  <c r="B89" i="26"/>
  <c r="F88" i="26"/>
  <c r="G88" i="26"/>
  <c r="C88" i="26"/>
  <c r="B88" i="26"/>
  <c r="B149" i="26" s="1"/>
  <c r="G87" i="26"/>
  <c r="F87" i="26"/>
  <c r="C87" i="26"/>
  <c r="D87" i="26" s="1"/>
  <c r="B87" i="26"/>
  <c r="G73" i="26"/>
  <c r="F73" i="26"/>
  <c r="E73" i="26"/>
  <c r="C73" i="26"/>
  <c r="D73" i="26" s="1"/>
  <c r="B73" i="26"/>
  <c r="G72" i="26"/>
  <c r="D72" i="26"/>
  <c r="G71" i="26"/>
  <c r="D71" i="26"/>
  <c r="G70" i="26"/>
  <c r="D70" i="26"/>
  <c r="G69" i="26"/>
  <c r="D69" i="26"/>
  <c r="G68" i="26"/>
  <c r="D68" i="26"/>
  <c r="G67" i="26"/>
  <c r="D67" i="26"/>
  <c r="G66" i="26"/>
  <c r="G65" i="26"/>
  <c r="G64" i="26"/>
  <c r="D64" i="26"/>
  <c r="G63" i="26"/>
  <c r="D63" i="26"/>
  <c r="G62" i="26"/>
  <c r="D62" i="26"/>
  <c r="G61" i="26"/>
  <c r="D61" i="26"/>
  <c r="G60" i="26"/>
  <c r="D60" i="26"/>
  <c r="G59" i="26"/>
  <c r="G58" i="26"/>
  <c r="D58" i="26"/>
  <c r="G57" i="26"/>
  <c r="D57" i="26"/>
  <c r="G56" i="26"/>
  <c r="D56" i="26"/>
  <c r="G55" i="26"/>
  <c r="D55" i="26"/>
  <c r="G54" i="26"/>
  <c r="D54" i="26"/>
  <c r="G53" i="26"/>
  <c r="D53" i="26"/>
  <c r="G52" i="26"/>
  <c r="D52" i="26"/>
  <c r="G51" i="26"/>
  <c r="G50" i="26"/>
  <c r="D50" i="26"/>
  <c r="G49" i="26"/>
  <c r="D49" i="26"/>
  <c r="G48" i="26"/>
  <c r="D48" i="26"/>
  <c r="G47" i="26"/>
  <c r="D47" i="26"/>
  <c r="G46" i="26"/>
  <c r="D46" i="26"/>
  <c r="G45" i="26"/>
  <c r="D45" i="26"/>
  <c r="G44" i="26"/>
  <c r="D44" i="26"/>
  <c r="G43" i="26"/>
  <c r="D43" i="26"/>
  <c r="G42" i="26"/>
  <c r="D42" i="26"/>
  <c r="G41" i="26"/>
  <c r="D41" i="26"/>
  <c r="G40" i="26"/>
  <c r="G39" i="26"/>
  <c r="D39" i="26"/>
  <c r="G38" i="26"/>
  <c r="D38" i="26"/>
  <c r="G37" i="26"/>
  <c r="G36" i="26"/>
  <c r="D36" i="26"/>
  <c r="G35" i="26"/>
  <c r="D35" i="26"/>
  <c r="G34" i="26"/>
  <c r="D34" i="26"/>
  <c r="G33" i="26"/>
  <c r="D33" i="26"/>
  <c r="G32" i="26"/>
  <c r="G31" i="26"/>
  <c r="G30" i="26"/>
  <c r="G29" i="26"/>
  <c r="G28" i="26"/>
  <c r="G27" i="26"/>
  <c r="D27" i="26"/>
  <c r="G26" i="26"/>
  <c r="D26" i="26"/>
  <c r="G25" i="26"/>
  <c r="D25" i="26"/>
  <c r="G24" i="26"/>
  <c r="D24" i="26"/>
  <c r="G23" i="26"/>
  <c r="D23" i="26"/>
  <c r="G22" i="26"/>
  <c r="D22" i="26"/>
  <c r="G21" i="26"/>
  <c r="D21" i="26"/>
  <c r="G20" i="26"/>
  <c r="G19" i="26"/>
  <c r="G18" i="26"/>
  <c r="G17" i="26"/>
  <c r="G16" i="26"/>
  <c r="D16" i="26"/>
  <c r="G15" i="26"/>
  <c r="D15" i="26"/>
  <c r="G14" i="26"/>
  <c r="D14" i="26"/>
  <c r="G13" i="26"/>
  <c r="D13" i="26"/>
  <c r="G12" i="26"/>
  <c r="D12" i="26"/>
  <c r="G11" i="26"/>
  <c r="F148" i="25"/>
  <c r="G148" i="25"/>
  <c r="C148" i="25"/>
  <c r="D148" i="25" s="1"/>
  <c r="B148" i="25"/>
  <c r="A148" i="25"/>
  <c r="F147" i="25"/>
  <c r="D147" i="25"/>
  <c r="C147" i="25"/>
  <c r="B147" i="25"/>
  <c r="A147" i="25"/>
  <c r="G146" i="25"/>
  <c r="F146" i="25"/>
  <c r="D146" i="25"/>
  <c r="C146" i="25"/>
  <c r="B146" i="25"/>
  <c r="A146" i="25"/>
  <c r="F145" i="25"/>
  <c r="G145" i="25" s="1"/>
  <c r="D145" i="25"/>
  <c r="C145" i="25"/>
  <c r="B145" i="25"/>
  <c r="A145" i="25"/>
  <c r="F144" i="25"/>
  <c r="G144" i="25"/>
  <c r="C144" i="25"/>
  <c r="B144" i="25"/>
  <c r="A144" i="25"/>
  <c r="F143" i="25"/>
  <c r="C143" i="25"/>
  <c r="B143" i="25"/>
  <c r="D143" i="25" s="1"/>
  <c r="A143" i="25"/>
  <c r="F142" i="25"/>
  <c r="C142" i="25"/>
  <c r="B142" i="25"/>
  <c r="A142" i="25"/>
  <c r="F141" i="25"/>
  <c r="C141" i="25"/>
  <c r="B141" i="25"/>
  <c r="A141" i="25"/>
  <c r="F140" i="25"/>
  <c r="G140" i="25"/>
  <c r="C140" i="25"/>
  <c r="D140" i="25" s="1"/>
  <c r="B140" i="25"/>
  <c r="A140" i="25"/>
  <c r="F139" i="25"/>
  <c r="G139" i="25" s="1"/>
  <c r="C139" i="25"/>
  <c r="D139" i="25" s="1"/>
  <c r="B139" i="25"/>
  <c r="A139" i="25"/>
  <c r="F138" i="25"/>
  <c r="G138" i="25"/>
  <c r="C138" i="25"/>
  <c r="D138" i="25" s="1"/>
  <c r="B138" i="25"/>
  <c r="A138" i="25"/>
  <c r="F137" i="25"/>
  <c r="G137" i="25" s="1"/>
  <c r="D137" i="25"/>
  <c r="C137" i="25"/>
  <c r="B137" i="25"/>
  <c r="A137" i="25"/>
  <c r="G136" i="25"/>
  <c r="F136" i="25"/>
  <c r="C136" i="25"/>
  <c r="B136" i="25"/>
  <c r="A136" i="25"/>
  <c r="F135" i="25"/>
  <c r="C135" i="25"/>
  <c r="B135" i="25"/>
  <c r="A135" i="25"/>
  <c r="F134" i="25"/>
  <c r="D134" i="25"/>
  <c r="C134" i="25"/>
  <c r="B134" i="25"/>
  <c r="A134" i="25"/>
  <c r="F133" i="25"/>
  <c r="D133" i="25"/>
  <c r="C133" i="25"/>
  <c r="B133" i="25"/>
  <c r="A133" i="25"/>
  <c r="F132" i="25"/>
  <c r="G132" i="25"/>
  <c r="C132" i="25"/>
  <c r="B132" i="25"/>
  <c r="A132" i="25"/>
  <c r="F131" i="25"/>
  <c r="C131" i="25"/>
  <c r="B131" i="25"/>
  <c r="D131" i="25" s="1"/>
  <c r="A131" i="25"/>
  <c r="G130" i="25"/>
  <c r="F130" i="25"/>
  <c r="C130" i="25"/>
  <c r="D130" i="25" s="1"/>
  <c r="B130" i="25"/>
  <c r="A130" i="25"/>
  <c r="G129" i="25"/>
  <c r="F129" i="25"/>
  <c r="C129" i="25"/>
  <c r="B129" i="25"/>
  <c r="D129" i="25" s="1"/>
  <c r="A129" i="25"/>
  <c r="F128" i="25"/>
  <c r="G128" i="25"/>
  <c r="C128" i="25"/>
  <c r="B128" i="25"/>
  <c r="A128" i="25"/>
  <c r="F127" i="25"/>
  <c r="C127" i="25"/>
  <c r="D127" i="25" s="1"/>
  <c r="B127" i="25"/>
  <c r="A127" i="25"/>
  <c r="F126" i="25"/>
  <c r="D126" i="25"/>
  <c r="C126" i="25"/>
  <c r="B126" i="25"/>
  <c r="A126" i="25"/>
  <c r="F125" i="25"/>
  <c r="C125" i="25"/>
  <c r="B125" i="25"/>
  <c r="A125" i="25"/>
  <c r="G124" i="25"/>
  <c r="F124" i="25"/>
  <c r="C124" i="25"/>
  <c r="D124" i="25" s="1"/>
  <c r="B124" i="25"/>
  <c r="A124" i="25"/>
  <c r="F123" i="25"/>
  <c r="C123" i="25"/>
  <c r="B123" i="25"/>
  <c r="A123" i="25"/>
  <c r="F122" i="25"/>
  <c r="D122" i="25"/>
  <c r="C122" i="25"/>
  <c r="B122" i="25"/>
  <c r="A122" i="25"/>
  <c r="F121" i="25"/>
  <c r="G121" i="25"/>
  <c r="D121" i="25"/>
  <c r="C121" i="25"/>
  <c r="B121" i="25"/>
  <c r="A121" i="25"/>
  <c r="F120" i="25"/>
  <c r="G120" i="25" s="1"/>
  <c r="C120" i="25"/>
  <c r="D120" i="25" s="1"/>
  <c r="B120" i="25"/>
  <c r="A120" i="25"/>
  <c r="F119" i="25"/>
  <c r="C119" i="25"/>
  <c r="B119" i="25"/>
  <c r="A119" i="25"/>
  <c r="F118" i="25"/>
  <c r="C118" i="25"/>
  <c r="D118" i="25" s="1"/>
  <c r="B118" i="25"/>
  <c r="A118" i="25"/>
  <c r="G117" i="25"/>
  <c r="F117" i="25"/>
  <c r="C117" i="25"/>
  <c r="B117" i="25"/>
  <c r="D117" i="25" s="1"/>
  <c r="A117" i="25"/>
  <c r="F116" i="25"/>
  <c r="G116" i="25"/>
  <c r="C116" i="25"/>
  <c r="B116" i="25"/>
  <c r="A116" i="25"/>
  <c r="F115" i="25"/>
  <c r="C115" i="25"/>
  <c r="D115" i="25" s="1"/>
  <c r="B115" i="25"/>
  <c r="A115" i="25"/>
  <c r="F114" i="25"/>
  <c r="G114" i="25" s="1"/>
  <c r="D114" i="25"/>
  <c r="C114" i="25"/>
  <c r="B114" i="25"/>
  <c r="A114" i="25"/>
  <c r="F113" i="25"/>
  <c r="G113" i="25"/>
  <c r="C113" i="25"/>
  <c r="D113" i="25" s="1"/>
  <c r="B113" i="25"/>
  <c r="A113" i="25"/>
  <c r="F112" i="25"/>
  <c r="G112" i="25" s="1"/>
  <c r="C112" i="25"/>
  <c r="B112" i="25"/>
  <c r="D112" i="25" s="1"/>
  <c r="A112" i="25"/>
  <c r="F111" i="25"/>
  <c r="C111" i="25"/>
  <c r="D111" i="25" s="1"/>
  <c r="B111" i="25"/>
  <c r="A111" i="25"/>
  <c r="F110" i="25"/>
  <c r="C110" i="25"/>
  <c r="B110" i="25"/>
  <c r="D110" i="25" s="1"/>
  <c r="A110" i="25"/>
  <c r="F109" i="25"/>
  <c r="G109" i="25"/>
  <c r="C109" i="25"/>
  <c r="D109" i="25" s="1"/>
  <c r="B109" i="25"/>
  <c r="A109" i="25"/>
  <c r="F108" i="25"/>
  <c r="C108" i="25"/>
  <c r="B108" i="25"/>
  <c r="A108" i="25"/>
  <c r="F107" i="25"/>
  <c r="G107" i="25" s="1"/>
  <c r="C107" i="25"/>
  <c r="B107" i="25"/>
  <c r="A107" i="25"/>
  <c r="F106" i="25"/>
  <c r="G106" i="25" s="1"/>
  <c r="C106" i="25"/>
  <c r="B106" i="25"/>
  <c r="A106" i="25"/>
  <c r="G105" i="25"/>
  <c r="F105" i="25"/>
  <c r="C105" i="25"/>
  <c r="B105" i="25"/>
  <c r="D105" i="25" s="1"/>
  <c r="A105" i="25"/>
  <c r="G104" i="25"/>
  <c r="F104" i="25"/>
  <c r="C104" i="25"/>
  <c r="B104" i="25"/>
  <c r="A104" i="25"/>
  <c r="F103" i="25"/>
  <c r="C103" i="25"/>
  <c r="D103" i="25" s="1"/>
  <c r="B103" i="25"/>
  <c r="A103" i="25"/>
  <c r="F102" i="25"/>
  <c r="C102" i="25"/>
  <c r="D102" i="25" s="1"/>
  <c r="B102" i="25"/>
  <c r="A102" i="25"/>
  <c r="F101" i="25"/>
  <c r="C101" i="25"/>
  <c r="B101" i="25"/>
  <c r="A101" i="25"/>
  <c r="G100" i="25"/>
  <c r="F100" i="25"/>
  <c r="C100" i="25"/>
  <c r="B100" i="25"/>
  <c r="A100" i="25"/>
  <c r="F99" i="25"/>
  <c r="C99" i="25"/>
  <c r="B99" i="25"/>
  <c r="A99" i="25"/>
  <c r="F98" i="25"/>
  <c r="G98" i="25"/>
  <c r="C98" i="25"/>
  <c r="D98" i="25" s="1"/>
  <c r="B98" i="25"/>
  <c r="A98" i="25"/>
  <c r="F97" i="25"/>
  <c r="G97" i="25" s="1"/>
  <c r="C97" i="25"/>
  <c r="B97" i="25"/>
  <c r="D97" i="25" s="1"/>
  <c r="A97" i="25"/>
  <c r="F96" i="25"/>
  <c r="G96" i="25"/>
  <c r="C96" i="25"/>
  <c r="D96" i="25" s="1"/>
  <c r="B96" i="25"/>
  <c r="A96" i="25"/>
  <c r="F95" i="25"/>
  <c r="C95" i="25"/>
  <c r="B95" i="25"/>
  <c r="A95" i="25"/>
  <c r="F94" i="25"/>
  <c r="C94" i="25"/>
  <c r="B94" i="25"/>
  <c r="A94" i="25"/>
  <c r="F93" i="25"/>
  <c r="C93" i="25"/>
  <c r="B93" i="25"/>
  <c r="A93" i="25"/>
  <c r="F92" i="25"/>
  <c r="D92" i="25"/>
  <c r="C92" i="25"/>
  <c r="B92" i="25"/>
  <c r="A92" i="25"/>
  <c r="F91" i="25"/>
  <c r="G91" i="25"/>
  <c r="C91" i="25"/>
  <c r="B91" i="25"/>
  <c r="A91" i="25"/>
  <c r="F90" i="25"/>
  <c r="G90" i="25" s="1"/>
  <c r="C90" i="25"/>
  <c r="B90" i="25"/>
  <c r="D90" i="25" s="1"/>
  <c r="A90" i="25"/>
  <c r="G89" i="25"/>
  <c r="F89" i="25"/>
  <c r="C89" i="25"/>
  <c r="D89" i="25" s="1"/>
  <c r="B89" i="25"/>
  <c r="A89" i="25"/>
  <c r="G88" i="25"/>
  <c r="F88" i="25"/>
  <c r="C88" i="25"/>
  <c r="B88" i="25"/>
  <c r="D88" i="25" s="1"/>
  <c r="A88" i="25"/>
  <c r="F87" i="25"/>
  <c r="C87" i="25"/>
  <c r="D87" i="25" s="1"/>
  <c r="B87" i="25"/>
  <c r="A87" i="25"/>
  <c r="F73" i="25"/>
  <c r="E73" i="25"/>
  <c r="D73" i="25"/>
  <c r="C73" i="25"/>
  <c r="B73" i="25"/>
  <c r="G72" i="25"/>
  <c r="D72" i="25"/>
  <c r="G71" i="25"/>
  <c r="D71" i="25"/>
  <c r="G70" i="25"/>
  <c r="D70" i="25"/>
  <c r="G69" i="25"/>
  <c r="D69" i="25"/>
  <c r="G68" i="25"/>
  <c r="D68" i="25"/>
  <c r="G67" i="25"/>
  <c r="D67" i="25"/>
  <c r="G66" i="25"/>
  <c r="D66" i="25"/>
  <c r="G65" i="25"/>
  <c r="D65" i="25"/>
  <c r="G64" i="25"/>
  <c r="D64" i="25"/>
  <c r="G63" i="25"/>
  <c r="D63" i="25"/>
  <c r="G62" i="25"/>
  <c r="D62" i="25"/>
  <c r="G61" i="25"/>
  <c r="D61" i="25"/>
  <c r="G60" i="25"/>
  <c r="D60" i="25"/>
  <c r="G59" i="25"/>
  <c r="D59" i="25"/>
  <c r="G58" i="25"/>
  <c r="D58" i="25"/>
  <c r="G57" i="25"/>
  <c r="D57" i="25"/>
  <c r="G56" i="25"/>
  <c r="D56" i="25"/>
  <c r="G55" i="25"/>
  <c r="D55" i="25"/>
  <c r="G54" i="25"/>
  <c r="D54" i="25"/>
  <c r="G53" i="25"/>
  <c r="D53" i="25"/>
  <c r="G52" i="25"/>
  <c r="D52" i="25"/>
  <c r="G51" i="25"/>
  <c r="D51" i="25"/>
  <c r="G50" i="25"/>
  <c r="D50" i="25"/>
  <c r="G49" i="25"/>
  <c r="D49" i="25"/>
  <c r="G48" i="25"/>
  <c r="D48" i="25"/>
  <c r="G47" i="25"/>
  <c r="D47" i="25"/>
  <c r="G46" i="25"/>
  <c r="D46" i="25"/>
  <c r="G45" i="25"/>
  <c r="D45" i="25"/>
  <c r="G44" i="25"/>
  <c r="D44" i="25"/>
  <c r="G43" i="25"/>
  <c r="D43" i="25"/>
  <c r="G42" i="25"/>
  <c r="D42" i="25"/>
  <c r="G41" i="25"/>
  <c r="D41" i="25"/>
  <c r="G40" i="25"/>
  <c r="D40" i="25"/>
  <c r="G39" i="25"/>
  <c r="D39" i="25"/>
  <c r="G38" i="25"/>
  <c r="D38" i="25"/>
  <c r="G37" i="25"/>
  <c r="D37" i="25"/>
  <c r="G36" i="25"/>
  <c r="D36" i="25"/>
  <c r="G35" i="25"/>
  <c r="D35" i="25"/>
  <c r="G34" i="25"/>
  <c r="D34" i="25"/>
  <c r="G33" i="25"/>
  <c r="D33" i="25"/>
  <c r="G32" i="25"/>
  <c r="D32" i="25"/>
  <c r="G31" i="25"/>
  <c r="D31" i="25"/>
  <c r="G30" i="25"/>
  <c r="D30" i="25"/>
  <c r="G29" i="25"/>
  <c r="D29" i="25"/>
  <c r="G28" i="25"/>
  <c r="D28" i="25"/>
  <c r="G27" i="25"/>
  <c r="D27" i="25"/>
  <c r="G26" i="25"/>
  <c r="D26" i="25"/>
  <c r="G25" i="25"/>
  <c r="D25" i="25"/>
  <c r="G24" i="25"/>
  <c r="D24" i="25"/>
  <c r="G23" i="25"/>
  <c r="D23" i="25"/>
  <c r="G22" i="25"/>
  <c r="D22" i="25"/>
  <c r="G21" i="25"/>
  <c r="D21" i="25"/>
  <c r="G20" i="25"/>
  <c r="D20" i="25"/>
  <c r="G19" i="25"/>
  <c r="D19" i="25"/>
  <c r="G18" i="25"/>
  <c r="D18" i="25"/>
  <c r="G17" i="25"/>
  <c r="D17" i="25"/>
  <c r="G16" i="25"/>
  <c r="D16" i="25"/>
  <c r="G15" i="25"/>
  <c r="D15" i="25"/>
  <c r="G14" i="25"/>
  <c r="D14" i="25"/>
  <c r="G13" i="25"/>
  <c r="D13" i="25"/>
  <c r="G12" i="25"/>
  <c r="D12" i="25"/>
  <c r="G11" i="25"/>
  <c r="D11" i="25"/>
  <c r="C156" i="24"/>
  <c r="D156" i="24" s="1"/>
  <c r="C155" i="24"/>
  <c r="D154" i="24"/>
  <c r="C154" i="24"/>
  <c r="C153" i="24"/>
  <c r="D153" i="24" s="1"/>
  <c r="C152" i="24"/>
  <c r="D152" i="24"/>
  <c r="C151" i="24"/>
  <c r="D151" i="24" s="1"/>
  <c r="C150" i="24"/>
  <c r="C149" i="24"/>
  <c r="C146" i="24"/>
  <c r="D145" i="24"/>
  <c r="C145" i="24"/>
  <c r="C144" i="24"/>
  <c r="D144" i="24" s="1"/>
  <c r="D143" i="24"/>
  <c r="C143" i="24"/>
  <c r="C142" i="24"/>
  <c r="D142" i="24" s="1"/>
  <c r="C141" i="24"/>
  <c r="C140" i="24"/>
  <c r="C138" i="24"/>
  <c r="D138" i="24"/>
  <c r="C137" i="24"/>
  <c r="C136" i="24"/>
  <c r="C135" i="24"/>
  <c r="D135" i="24" s="1"/>
  <c r="C134" i="24"/>
  <c r="D134" i="24"/>
  <c r="C133" i="24"/>
  <c r="D133" i="24" s="1"/>
  <c r="D132" i="24"/>
  <c r="C132" i="24"/>
  <c r="C131" i="24"/>
  <c r="C130" i="24"/>
  <c r="D130" i="24"/>
  <c r="C129" i="24"/>
  <c r="D129" i="24" s="1"/>
  <c r="D128" i="24"/>
  <c r="C128" i="24"/>
  <c r="C127" i="24"/>
  <c r="D127" i="24" s="1"/>
  <c r="C126" i="24"/>
  <c r="D126" i="24" s="1"/>
  <c r="C125" i="24"/>
  <c r="C124" i="24"/>
  <c r="C123" i="24"/>
  <c r="C121" i="24"/>
  <c r="D121" i="24"/>
  <c r="C120" i="24"/>
  <c r="D120" i="24" s="1"/>
  <c r="C119" i="24"/>
  <c r="C118" i="24"/>
  <c r="D118" i="24" s="1"/>
  <c r="D117" i="24"/>
  <c r="C117" i="24"/>
  <c r="C116" i="24"/>
  <c r="C115" i="24"/>
  <c r="C114" i="24"/>
  <c r="C113" i="24"/>
  <c r="D113" i="24"/>
  <c r="C112" i="24"/>
  <c r="C111" i="24"/>
  <c r="C110" i="24"/>
  <c r="D110" i="24" s="1"/>
  <c r="C109" i="24"/>
  <c r="D109" i="24" s="1"/>
  <c r="C108" i="24"/>
  <c r="D108" i="24" s="1"/>
  <c r="C107" i="24"/>
  <c r="D107" i="24"/>
  <c r="C106" i="24"/>
  <c r="C105" i="24"/>
  <c r="D105" i="24"/>
  <c r="C104" i="24"/>
  <c r="C101" i="24"/>
  <c r="D101" i="24" s="1"/>
  <c r="D100" i="24"/>
  <c r="C100" i="24"/>
  <c r="B98" i="24"/>
  <c r="C99" i="24"/>
  <c r="D99" i="24" s="1"/>
  <c r="C96" i="24"/>
  <c r="D96" i="24" s="1"/>
  <c r="C95" i="24"/>
  <c r="D95" i="24"/>
  <c r="C94" i="24"/>
  <c r="B93" i="24"/>
  <c r="D72" i="24"/>
  <c r="D71" i="24"/>
  <c r="D69" i="24"/>
  <c r="D68" i="24"/>
  <c r="D67" i="24"/>
  <c r="D66" i="24"/>
  <c r="D65" i="24"/>
  <c r="C64" i="24"/>
  <c r="B64" i="24"/>
  <c r="B73" i="24" s="1"/>
  <c r="D62" i="24"/>
  <c r="D61" i="24"/>
  <c r="D60" i="24"/>
  <c r="D59" i="24"/>
  <c r="D58" i="24"/>
  <c r="D57" i="24"/>
  <c r="C56" i="24"/>
  <c r="B56" i="24"/>
  <c r="D54" i="24"/>
  <c r="D53" i="24"/>
  <c r="D52" i="24"/>
  <c r="D51" i="24"/>
  <c r="D50" i="24"/>
  <c r="D49" i="24"/>
  <c r="D48" i="24"/>
  <c r="D47" i="24"/>
  <c r="D46" i="24"/>
  <c r="D45" i="24"/>
  <c r="D44" i="24"/>
  <c r="D43" i="24"/>
  <c r="D42" i="24"/>
  <c r="D41" i="24"/>
  <c r="D40" i="24"/>
  <c r="D39" i="24"/>
  <c r="C39" i="24"/>
  <c r="B39" i="24"/>
  <c r="D37" i="24"/>
  <c r="D36" i="24"/>
  <c r="D35" i="24"/>
  <c r="D34" i="24"/>
  <c r="D33" i="24"/>
  <c r="D32" i="24"/>
  <c r="D31" i="24"/>
  <c r="D30" i="24"/>
  <c r="D29" i="24"/>
  <c r="D28" i="24"/>
  <c r="D27" i="24"/>
  <c r="D26" i="24"/>
  <c r="D25" i="24"/>
  <c r="D24" i="24"/>
  <c r="D23" i="24"/>
  <c r="D22" i="24"/>
  <c r="D21" i="24"/>
  <c r="D20" i="24"/>
  <c r="C19" i="24"/>
  <c r="B19" i="24"/>
  <c r="D17" i="24"/>
  <c r="D16" i="24"/>
  <c r="D15" i="24"/>
  <c r="C14" i="24"/>
  <c r="D14" i="24" s="1"/>
  <c r="B14" i="24"/>
  <c r="D12" i="24"/>
  <c r="D11" i="24"/>
  <c r="D10" i="24"/>
  <c r="C9" i="24"/>
  <c r="D9" i="24" s="1"/>
  <c r="B9" i="24"/>
  <c r="C155" i="23"/>
  <c r="D155" i="23" s="1"/>
  <c r="C154" i="23"/>
  <c r="D154" i="23"/>
  <c r="C153" i="23"/>
  <c r="C152" i="23"/>
  <c r="C151" i="23"/>
  <c r="C150" i="23"/>
  <c r="D149" i="23"/>
  <c r="C149" i="23"/>
  <c r="C148" i="23"/>
  <c r="D148" i="23" s="1"/>
  <c r="B147" i="23"/>
  <c r="C145" i="23"/>
  <c r="D145" i="23" s="1"/>
  <c r="C144" i="23"/>
  <c r="D144" i="23"/>
  <c r="C143" i="23"/>
  <c r="D143" i="23" s="1"/>
  <c r="C142" i="23"/>
  <c r="C141" i="23"/>
  <c r="C140" i="23"/>
  <c r="C139" i="23"/>
  <c r="C137" i="23"/>
  <c r="D137" i="23" s="1"/>
  <c r="C136" i="23"/>
  <c r="C135" i="23"/>
  <c r="C134" i="23"/>
  <c r="D134" i="23" s="1"/>
  <c r="D133" i="23"/>
  <c r="C133" i="23"/>
  <c r="C132" i="23"/>
  <c r="C131" i="23"/>
  <c r="C130" i="23"/>
  <c r="C129" i="23"/>
  <c r="D129" i="23"/>
  <c r="C128" i="23"/>
  <c r="D128" i="23" s="1"/>
  <c r="C127" i="23"/>
  <c r="D127" i="23"/>
  <c r="C126" i="23"/>
  <c r="D125" i="23"/>
  <c r="C125" i="23"/>
  <c r="C124" i="23"/>
  <c r="C123" i="23"/>
  <c r="C120" i="23"/>
  <c r="D120" i="23"/>
  <c r="C119" i="23"/>
  <c r="C118" i="23"/>
  <c r="C117" i="23"/>
  <c r="C116" i="23"/>
  <c r="D116" i="23" s="1"/>
  <c r="C115" i="23"/>
  <c r="D115" i="23" s="1"/>
  <c r="C114" i="23"/>
  <c r="C113" i="23"/>
  <c r="C112" i="23"/>
  <c r="D112" i="23"/>
  <c r="C111" i="23"/>
  <c r="C110" i="23"/>
  <c r="C109" i="23"/>
  <c r="D109" i="23" s="1"/>
  <c r="C108" i="23"/>
  <c r="D108" i="23"/>
  <c r="C107" i="23"/>
  <c r="D107" i="23" s="1"/>
  <c r="D106" i="23"/>
  <c r="C106" i="23"/>
  <c r="C105" i="23"/>
  <c r="C104" i="23"/>
  <c r="D104" i="23"/>
  <c r="C103" i="23"/>
  <c r="C100" i="23"/>
  <c r="D100" i="23" s="1"/>
  <c r="C99" i="23"/>
  <c r="D99" i="23" s="1"/>
  <c r="C98" i="23"/>
  <c r="D95" i="23"/>
  <c r="C95" i="23"/>
  <c r="D94" i="23"/>
  <c r="C94" i="23"/>
  <c r="B92" i="23"/>
  <c r="C93" i="23"/>
  <c r="D72" i="23"/>
  <c r="D71" i="23"/>
  <c r="D70" i="23"/>
  <c r="D68" i="23"/>
  <c r="D67" i="23"/>
  <c r="D66" i="23"/>
  <c r="D65" i="23"/>
  <c r="C64" i="23"/>
  <c r="B64" i="23"/>
  <c r="B74" i="23" s="1"/>
  <c r="D62" i="23"/>
  <c r="D61" i="23"/>
  <c r="D60" i="23"/>
  <c r="D59" i="23"/>
  <c r="D58" i="23"/>
  <c r="D57" i="23"/>
  <c r="C56" i="23"/>
  <c r="D56" i="23" s="1"/>
  <c r="B56" i="23"/>
  <c r="D54" i="23"/>
  <c r="D51" i="23"/>
  <c r="D50" i="23"/>
  <c r="D49" i="23"/>
  <c r="D48" i="23"/>
  <c r="D47" i="23"/>
  <c r="D46" i="23"/>
  <c r="D45" i="23"/>
  <c r="D44" i="23"/>
  <c r="D43" i="23"/>
  <c r="D42" i="23"/>
  <c r="D41" i="23"/>
  <c r="D40" i="23"/>
  <c r="C39" i="23"/>
  <c r="D39" i="23" s="1"/>
  <c r="B39" i="23"/>
  <c r="D37" i="23"/>
  <c r="D34" i="23"/>
  <c r="D33" i="23"/>
  <c r="D32" i="23"/>
  <c r="D31" i="23"/>
  <c r="D30" i="23"/>
  <c r="D29" i="23"/>
  <c r="D28" i="23"/>
  <c r="D27" i="23"/>
  <c r="D26" i="23"/>
  <c r="D25" i="23"/>
  <c r="D24" i="23"/>
  <c r="D23" i="23"/>
  <c r="D22" i="23"/>
  <c r="D21" i="23"/>
  <c r="D20" i="23"/>
  <c r="C19" i="23"/>
  <c r="D19" i="23" s="1"/>
  <c r="B19" i="23"/>
  <c r="D17" i="23"/>
  <c r="D16" i="23"/>
  <c r="D15" i="23"/>
  <c r="C14" i="23"/>
  <c r="D14" i="23" s="1"/>
  <c r="B14" i="23"/>
  <c r="D12" i="23"/>
  <c r="D11" i="23"/>
  <c r="D10" i="23"/>
  <c r="C9" i="23"/>
  <c r="D9" i="23" s="1"/>
  <c r="B9" i="23"/>
  <c r="C156" i="22"/>
  <c r="C155" i="22"/>
  <c r="D155" i="22"/>
  <c r="C154" i="22"/>
  <c r="D154" i="22" s="1"/>
  <c r="C153" i="22"/>
  <c r="C152" i="22"/>
  <c r="C151" i="22"/>
  <c r="C150" i="22"/>
  <c r="C149" i="22"/>
  <c r="C146" i="22"/>
  <c r="C145" i="22"/>
  <c r="D145" i="22" s="1"/>
  <c r="C144" i="22"/>
  <c r="D144" i="22" s="1"/>
  <c r="C143" i="22"/>
  <c r="C142" i="22"/>
  <c r="C141" i="22"/>
  <c r="C138" i="22"/>
  <c r="C137" i="22"/>
  <c r="C136" i="22"/>
  <c r="C135" i="22"/>
  <c r="D135" i="22" s="1"/>
  <c r="C134" i="22"/>
  <c r="D134" i="22" s="1"/>
  <c r="C133" i="22"/>
  <c r="C132" i="22"/>
  <c r="C131" i="22"/>
  <c r="C130" i="22"/>
  <c r="C129" i="22"/>
  <c r="C128" i="22"/>
  <c r="C127" i="22"/>
  <c r="C126" i="22"/>
  <c r="C125" i="22"/>
  <c r="C124" i="22"/>
  <c r="C121" i="22"/>
  <c r="C120" i="22"/>
  <c r="C119" i="22"/>
  <c r="C118" i="22"/>
  <c r="C117" i="22"/>
  <c r="D117" i="22" s="1"/>
  <c r="C116" i="22"/>
  <c r="D116" i="22" s="1"/>
  <c r="C115" i="22"/>
  <c r="C114" i="22"/>
  <c r="C113" i="22"/>
  <c r="C112" i="22"/>
  <c r="C111" i="22"/>
  <c r="C110" i="22"/>
  <c r="C109" i="22"/>
  <c r="C108" i="22"/>
  <c r="D108" i="22" s="1"/>
  <c r="C107" i="22"/>
  <c r="C106" i="22"/>
  <c r="C105" i="22"/>
  <c r="C104" i="22"/>
  <c r="C101" i="22"/>
  <c r="C100" i="22"/>
  <c r="C99" i="22"/>
  <c r="C98" i="22" s="1"/>
  <c r="C96" i="22"/>
  <c r="D96" i="22" s="1"/>
  <c r="C95" i="22"/>
  <c r="D95" i="22" s="1"/>
  <c r="C94" i="22"/>
  <c r="D72" i="22"/>
  <c r="D71" i="22"/>
  <c r="D70" i="22"/>
  <c r="D69" i="22"/>
  <c r="D68" i="22"/>
  <c r="D67" i="22"/>
  <c r="D66" i="22"/>
  <c r="D65" i="22"/>
  <c r="C64" i="22"/>
  <c r="B64" i="22"/>
  <c r="D62" i="22"/>
  <c r="D61" i="22"/>
  <c r="D60" i="22"/>
  <c r="D59" i="22"/>
  <c r="D58" i="22"/>
  <c r="D57" i="22"/>
  <c r="C56" i="22"/>
  <c r="B56" i="22"/>
  <c r="D56" i="22" s="1"/>
  <c r="D54" i="22"/>
  <c r="D53" i="22"/>
  <c r="D52" i="22"/>
  <c r="D51" i="22"/>
  <c r="D50" i="22"/>
  <c r="D49" i="22"/>
  <c r="D48" i="22"/>
  <c r="D47" i="22"/>
  <c r="D46" i="22"/>
  <c r="D45" i="22"/>
  <c r="D44" i="22"/>
  <c r="D43" i="22"/>
  <c r="D42" i="22"/>
  <c r="D41" i="22"/>
  <c r="D40" i="22"/>
  <c r="C39" i="22"/>
  <c r="B39" i="22"/>
  <c r="D37" i="22"/>
  <c r="D36" i="22"/>
  <c r="D35" i="22"/>
  <c r="D34" i="22"/>
  <c r="D33" i="22"/>
  <c r="D32" i="22"/>
  <c r="D31" i="22"/>
  <c r="D30" i="22"/>
  <c r="D29" i="22"/>
  <c r="D28" i="22"/>
  <c r="D27" i="22"/>
  <c r="D26" i="22"/>
  <c r="D25" i="22"/>
  <c r="D24" i="22"/>
  <c r="D23" i="22"/>
  <c r="D22" i="22"/>
  <c r="D21" i="22"/>
  <c r="D20" i="22"/>
  <c r="C19" i="22"/>
  <c r="B19" i="22"/>
  <c r="D17" i="22"/>
  <c r="D16" i="22"/>
  <c r="D15" i="22"/>
  <c r="C14" i="22"/>
  <c r="B14" i="22"/>
  <c r="D12" i="22"/>
  <c r="D11" i="22"/>
  <c r="D10" i="22"/>
  <c r="C9" i="22"/>
  <c r="B9" i="22"/>
  <c r="I71" i="21"/>
  <c r="I72" i="21"/>
  <c r="I70" i="21"/>
  <c r="I69" i="21"/>
  <c r="I68" i="21"/>
  <c r="I67" i="21"/>
  <c r="I66" i="21"/>
  <c r="I65" i="21"/>
  <c r="G64" i="21"/>
  <c r="F64" i="21"/>
  <c r="E64" i="21"/>
  <c r="D64" i="21"/>
  <c r="C64" i="21"/>
  <c r="B64" i="21"/>
  <c r="I62" i="21"/>
  <c r="I61" i="21"/>
  <c r="I60" i="21"/>
  <c r="I59" i="21"/>
  <c r="I58" i="21"/>
  <c r="I57" i="21"/>
  <c r="G56" i="21"/>
  <c r="F56" i="21"/>
  <c r="E56" i="21"/>
  <c r="D56" i="21"/>
  <c r="C56" i="21"/>
  <c r="B56" i="21"/>
  <c r="I54" i="21"/>
  <c r="H54" i="21"/>
  <c r="I53" i="21"/>
  <c r="J53" i="21" s="1"/>
  <c r="H53" i="21"/>
  <c r="I52" i="21"/>
  <c r="H52" i="21"/>
  <c r="I51" i="21"/>
  <c r="H51" i="21"/>
  <c r="I50" i="21"/>
  <c r="H50" i="21"/>
  <c r="I49" i="21"/>
  <c r="J49" i="21" s="1"/>
  <c r="H49" i="21"/>
  <c r="I48" i="21"/>
  <c r="H48" i="21"/>
  <c r="I47" i="21"/>
  <c r="H47" i="21"/>
  <c r="I46" i="21"/>
  <c r="H46" i="21"/>
  <c r="I45" i="21"/>
  <c r="H45" i="21"/>
  <c r="I44" i="21"/>
  <c r="H44" i="21"/>
  <c r="I43" i="21"/>
  <c r="H43" i="21"/>
  <c r="I42" i="21"/>
  <c r="H42" i="21"/>
  <c r="J41" i="21"/>
  <c r="I41" i="21"/>
  <c r="H41" i="21"/>
  <c r="I40" i="21"/>
  <c r="H40" i="21"/>
  <c r="G39" i="21"/>
  <c r="F39" i="21"/>
  <c r="E39" i="21"/>
  <c r="D39" i="21"/>
  <c r="C39" i="21"/>
  <c r="B39" i="21"/>
  <c r="I37" i="21"/>
  <c r="H37" i="21"/>
  <c r="I36" i="21"/>
  <c r="H36" i="21"/>
  <c r="I35" i="21"/>
  <c r="H35" i="21"/>
  <c r="I34" i="21"/>
  <c r="H34" i="21"/>
  <c r="I33" i="21"/>
  <c r="H33" i="21"/>
  <c r="I32" i="21"/>
  <c r="H32" i="21"/>
  <c r="I31" i="21"/>
  <c r="H31" i="21"/>
  <c r="I30" i="21"/>
  <c r="H30" i="21"/>
  <c r="I29" i="21"/>
  <c r="J29" i="21" s="1"/>
  <c r="H29" i="21"/>
  <c r="I28" i="21"/>
  <c r="H28" i="21"/>
  <c r="I27" i="21"/>
  <c r="H27" i="21"/>
  <c r="I26" i="21"/>
  <c r="H26" i="21"/>
  <c r="I25" i="21"/>
  <c r="H25" i="21"/>
  <c r="J25" i="21" s="1"/>
  <c r="I24" i="21"/>
  <c r="H24" i="21"/>
  <c r="J24" i="21" s="1"/>
  <c r="I23" i="21"/>
  <c r="J23" i="21" s="1"/>
  <c r="H23" i="21"/>
  <c r="I22" i="21"/>
  <c r="H22" i="21"/>
  <c r="I21" i="21"/>
  <c r="H21" i="21"/>
  <c r="J21" i="21" s="1"/>
  <c r="I20" i="21"/>
  <c r="H20" i="21"/>
  <c r="G19" i="21"/>
  <c r="F19" i="21"/>
  <c r="E19" i="21"/>
  <c r="D19" i="21"/>
  <c r="C19" i="21"/>
  <c r="B19" i="21"/>
  <c r="I17" i="21"/>
  <c r="H17" i="21"/>
  <c r="I16" i="21"/>
  <c r="H16" i="21"/>
  <c r="I15" i="21"/>
  <c r="H15" i="21"/>
  <c r="G14" i="21"/>
  <c r="F14" i="21"/>
  <c r="E14" i="21"/>
  <c r="D14" i="21"/>
  <c r="C14" i="21"/>
  <c r="B14" i="21"/>
  <c r="I12" i="21"/>
  <c r="H12" i="21"/>
  <c r="I11" i="21"/>
  <c r="H11" i="21"/>
  <c r="I10" i="21"/>
  <c r="H10" i="21"/>
  <c r="G9" i="21"/>
  <c r="F9" i="21"/>
  <c r="E9" i="21"/>
  <c r="D9" i="21"/>
  <c r="C9" i="21"/>
  <c r="B9" i="21"/>
  <c r="I71" i="20"/>
  <c r="H71" i="20"/>
  <c r="I72" i="20"/>
  <c r="H72" i="20"/>
  <c r="I70" i="20"/>
  <c r="H70" i="20"/>
  <c r="I69" i="20"/>
  <c r="H69" i="20"/>
  <c r="I68" i="20"/>
  <c r="H68" i="20"/>
  <c r="J68" i="20" s="1"/>
  <c r="I67" i="20"/>
  <c r="J67" i="20" s="1"/>
  <c r="H67" i="20"/>
  <c r="I66" i="20"/>
  <c r="H66" i="20"/>
  <c r="I65" i="20"/>
  <c r="H65" i="20"/>
  <c r="G64" i="20"/>
  <c r="E64" i="20"/>
  <c r="C64" i="20"/>
  <c r="I62" i="20"/>
  <c r="H62" i="20"/>
  <c r="H62" i="21" s="1"/>
  <c r="J62" i="21" s="1"/>
  <c r="I61" i="20"/>
  <c r="H61" i="20"/>
  <c r="I60" i="20"/>
  <c r="H60" i="20"/>
  <c r="J60" i="20" s="1"/>
  <c r="I59" i="20"/>
  <c r="J59" i="20" s="1"/>
  <c r="H59" i="20"/>
  <c r="I58" i="20"/>
  <c r="H58" i="20"/>
  <c r="J58" i="20" s="1"/>
  <c r="I57" i="20"/>
  <c r="H57" i="20"/>
  <c r="G56" i="20"/>
  <c r="E56" i="20"/>
  <c r="C56" i="20"/>
  <c r="I54" i="20"/>
  <c r="H54" i="20"/>
  <c r="I53" i="20"/>
  <c r="H53" i="20"/>
  <c r="I52" i="20"/>
  <c r="H52" i="20"/>
  <c r="I51" i="20"/>
  <c r="H51" i="20"/>
  <c r="I50" i="20"/>
  <c r="H50" i="20"/>
  <c r="I49" i="20"/>
  <c r="H49" i="20"/>
  <c r="I48" i="20"/>
  <c r="H48" i="20"/>
  <c r="I47" i="20"/>
  <c r="H47" i="20"/>
  <c r="I46" i="20"/>
  <c r="J46" i="20" s="1"/>
  <c r="H46" i="20"/>
  <c r="I45" i="20"/>
  <c r="H45" i="20"/>
  <c r="J45" i="20" s="1"/>
  <c r="I44" i="20"/>
  <c r="H44" i="20"/>
  <c r="J44" i="20" s="1"/>
  <c r="I43" i="20"/>
  <c r="H43" i="20"/>
  <c r="I42" i="20"/>
  <c r="H42" i="20"/>
  <c r="I41" i="20"/>
  <c r="H41" i="20"/>
  <c r="I40" i="20"/>
  <c r="H40" i="20"/>
  <c r="G39" i="20"/>
  <c r="E39" i="20"/>
  <c r="C39" i="20"/>
  <c r="I37" i="20"/>
  <c r="J37" i="20" s="1"/>
  <c r="H37" i="20"/>
  <c r="I36" i="20"/>
  <c r="H36" i="20"/>
  <c r="I35" i="20"/>
  <c r="H35" i="20"/>
  <c r="J35" i="20" s="1"/>
  <c r="I34" i="20"/>
  <c r="J34" i="20" s="1"/>
  <c r="H34" i="20"/>
  <c r="I33" i="20"/>
  <c r="H33" i="20"/>
  <c r="I32" i="20"/>
  <c r="H32" i="20"/>
  <c r="I31" i="20"/>
  <c r="J31" i="20" s="1"/>
  <c r="H31" i="20"/>
  <c r="I30" i="20"/>
  <c r="J30" i="20" s="1"/>
  <c r="H30" i="20"/>
  <c r="I29" i="20"/>
  <c r="H29" i="20"/>
  <c r="J29" i="20" s="1"/>
  <c r="I28" i="20"/>
  <c r="H28" i="20"/>
  <c r="I27" i="20"/>
  <c r="H27" i="20"/>
  <c r="J27" i="20" s="1"/>
  <c r="I26" i="20"/>
  <c r="H26" i="20"/>
  <c r="I25" i="20"/>
  <c r="H25" i="20"/>
  <c r="J25" i="20" s="1"/>
  <c r="I24" i="20"/>
  <c r="H24" i="20"/>
  <c r="I23" i="20"/>
  <c r="H23" i="20"/>
  <c r="I22" i="20"/>
  <c r="H22" i="20"/>
  <c r="I21" i="20"/>
  <c r="H21" i="20"/>
  <c r="I20" i="20"/>
  <c r="H20" i="20"/>
  <c r="G19" i="20"/>
  <c r="E19" i="20"/>
  <c r="C19" i="20"/>
  <c r="I17" i="20"/>
  <c r="H17" i="20"/>
  <c r="J17" i="20" s="1"/>
  <c r="I16" i="20"/>
  <c r="H16" i="20"/>
  <c r="I15" i="20"/>
  <c r="H15" i="20"/>
  <c r="J15" i="20" s="1"/>
  <c r="G14" i="20"/>
  <c r="E14" i="20"/>
  <c r="C14" i="20"/>
  <c r="I12" i="20"/>
  <c r="H12" i="20"/>
  <c r="I11" i="20"/>
  <c r="H11" i="20"/>
  <c r="I10" i="20"/>
  <c r="H10" i="20"/>
  <c r="G9" i="20"/>
  <c r="E9" i="20"/>
  <c r="C9" i="20"/>
  <c r="I71" i="19"/>
  <c r="H71" i="19"/>
  <c r="I72" i="19"/>
  <c r="H72" i="19"/>
  <c r="H72" i="21" s="1"/>
  <c r="J72" i="21" s="1"/>
  <c r="I70" i="19"/>
  <c r="H70" i="19"/>
  <c r="I69" i="19"/>
  <c r="H69" i="19"/>
  <c r="I68" i="19"/>
  <c r="H68" i="19"/>
  <c r="I67" i="19"/>
  <c r="H67" i="19"/>
  <c r="H67" i="21" s="1"/>
  <c r="I66" i="19"/>
  <c r="H66" i="19"/>
  <c r="I65" i="19"/>
  <c r="H65" i="19"/>
  <c r="G64" i="19"/>
  <c r="E64" i="19"/>
  <c r="C64" i="19"/>
  <c r="I62" i="19"/>
  <c r="H62" i="19"/>
  <c r="I61" i="19"/>
  <c r="H61" i="19"/>
  <c r="I60" i="19"/>
  <c r="J60" i="19" s="1"/>
  <c r="H60" i="19"/>
  <c r="I59" i="19"/>
  <c r="H59" i="19"/>
  <c r="J59" i="19" s="1"/>
  <c r="I58" i="19"/>
  <c r="H58" i="19"/>
  <c r="I57" i="19"/>
  <c r="H57" i="19"/>
  <c r="J57" i="19" s="1"/>
  <c r="G56" i="19"/>
  <c r="E56" i="19"/>
  <c r="C56" i="19"/>
  <c r="I54" i="19"/>
  <c r="H54" i="19"/>
  <c r="I53" i="19"/>
  <c r="H53" i="19"/>
  <c r="I52" i="19"/>
  <c r="J52" i="19" s="1"/>
  <c r="H52" i="19"/>
  <c r="I51" i="19"/>
  <c r="H51" i="19"/>
  <c r="J50" i="19"/>
  <c r="I50" i="19"/>
  <c r="H50" i="19"/>
  <c r="I49" i="19"/>
  <c r="H49" i="19"/>
  <c r="J49" i="19" s="1"/>
  <c r="I48" i="19"/>
  <c r="H48" i="19"/>
  <c r="I47" i="19"/>
  <c r="H47" i="19"/>
  <c r="I46" i="19"/>
  <c r="H46" i="19"/>
  <c r="I45" i="19"/>
  <c r="H45" i="19"/>
  <c r="I44" i="19"/>
  <c r="H44" i="19"/>
  <c r="J44" i="19" s="1"/>
  <c r="I43" i="19"/>
  <c r="H43" i="19"/>
  <c r="I42" i="19"/>
  <c r="H42" i="19"/>
  <c r="I41" i="19"/>
  <c r="H41" i="19"/>
  <c r="I40" i="19"/>
  <c r="H40" i="19"/>
  <c r="G39" i="19"/>
  <c r="E39" i="19"/>
  <c r="C39" i="19"/>
  <c r="I37" i="19"/>
  <c r="H37" i="19"/>
  <c r="I36" i="19"/>
  <c r="H36" i="19"/>
  <c r="J36" i="19" s="1"/>
  <c r="I35" i="19"/>
  <c r="H35" i="19"/>
  <c r="J35" i="19" s="1"/>
  <c r="I34" i="19"/>
  <c r="H34" i="19"/>
  <c r="I33" i="19"/>
  <c r="H33" i="19"/>
  <c r="I32" i="19"/>
  <c r="H32" i="19"/>
  <c r="I31" i="19"/>
  <c r="H31" i="19"/>
  <c r="I30" i="19"/>
  <c r="H30" i="19"/>
  <c r="I29" i="19"/>
  <c r="H29" i="19"/>
  <c r="I28" i="19"/>
  <c r="J28" i="19" s="1"/>
  <c r="H28" i="19"/>
  <c r="I27" i="19"/>
  <c r="H27" i="19"/>
  <c r="I26" i="19"/>
  <c r="J26" i="19" s="1"/>
  <c r="H26" i="19"/>
  <c r="I25" i="19"/>
  <c r="H25" i="19"/>
  <c r="I24" i="19"/>
  <c r="H24" i="19"/>
  <c r="I23" i="19"/>
  <c r="H23" i="19"/>
  <c r="I22" i="19"/>
  <c r="H22" i="19"/>
  <c r="I21" i="19"/>
  <c r="H21" i="19"/>
  <c r="I20" i="19"/>
  <c r="H20" i="19"/>
  <c r="G19" i="19"/>
  <c r="E19" i="19"/>
  <c r="C19" i="19"/>
  <c r="I17" i="19"/>
  <c r="H17" i="19"/>
  <c r="I16" i="19"/>
  <c r="H16" i="19"/>
  <c r="I15" i="19"/>
  <c r="H15" i="19"/>
  <c r="G14" i="19"/>
  <c r="E14" i="19"/>
  <c r="C14" i="19"/>
  <c r="I12" i="19"/>
  <c r="J12" i="19" s="1"/>
  <c r="H12" i="19"/>
  <c r="I11" i="19"/>
  <c r="H11" i="19"/>
  <c r="I10" i="19"/>
  <c r="J10" i="19" s="1"/>
  <c r="H10" i="19"/>
  <c r="G9" i="19"/>
  <c r="E9" i="19"/>
  <c r="C9" i="19"/>
  <c r="S8" i="39" l="1"/>
  <c r="E73" i="39"/>
  <c r="N73" i="39"/>
  <c r="S93" i="39"/>
  <c r="L73" i="39"/>
  <c r="S18" i="39"/>
  <c r="S38" i="39"/>
  <c r="C73" i="39"/>
  <c r="K73" i="39"/>
  <c r="D73" i="39"/>
  <c r="S113" i="39"/>
  <c r="O73" i="39"/>
  <c r="G73" i="39"/>
  <c r="O73" i="38"/>
  <c r="F148" i="38"/>
  <c r="N148" i="38"/>
  <c r="S13" i="38"/>
  <c r="H148" i="38"/>
  <c r="P148" i="38"/>
  <c r="S55" i="38"/>
  <c r="S130" i="38"/>
  <c r="S8" i="38"/>
  <c r="R148" i="38"/>
  <c r="G148" i="38"/>
  <c r="O148" i="38"/>
  <c r="K148" i="38"/>
  <c r="E73" i="38"/>
  <c r="L148" i="38"/>
  <c r="C148" i="38"/>
  <c r="S18" i="38"/>
  <c r="F73" i="38"/>
  <c r="G73" i="38"/>
  <c r="D148" i="37"/>
  <c r="Q148" i="37"/>
  <c r="L148" i="37"/>
  <c r="I148" i="37"/>
  <c r="G73" i="37"/>
  <c r="S13" i="37"/>
  <c r="H73" i="37"/>
  <c r="J148" i="37"/>
  <c r="R148" i="37"/>
  <c r="P73" i="37"/>
  <c r="I73" i="37"/>
  <c r="Q73" i="37"/>
  <c r="C148" i="37"/>
  <c r="K148" i="37"/>
  <c r="S8" i="37"/>
  <c r="J73" i="37"/>
  <c r="R73" i="37"/>
  <c r="S113" i="37"/>
  <c r="E73" i="37"/>
  <c r="S93" i="37"/>
  <c r="S38" i="37"/>
  <c r="M148" i="37"/>
  <c r="F73" i="37"/>
  <c r="N73" i="37"/>
  <c r="O113" i="36"/>
  <c r="H148" i="36"/>
  <c r="H73" i="36"/>
  <c r="O93" i="36"/>
  <c r="F148" i="36"/>
  <c r="N148" i="36"/>
  <c r="O113" i="35"/>
  <c r="O130" i="35"/>
  <c r="O38" i="35"/>
  <c r="O88" i="35"/>
  <c r="J148" i="35"/>
  <c r="O18" i="35"/>
  <c r="O55" i="35"/>
  <c r="F73" i="35"/>
  <c r="N73" i="35"/>
  <c r="F73" i="34"/>
  <c r="J149" i="34"/>
  <c r="O114" i="34"/>
  <c r="K149" i="34"/>
  <c r="H73" i="34"/>
  <c r="O84" i="34"/>
  <c r="D149" i="34"/>
  <c r="L149" i="34"/>
  <c r="O8" i="34"/>
  <c r="O55" i="34"/>
  <c r="G149" i="34"/>
  <c r="F149" i="34"/>
  <c r="N149" i="34"/>
  <c r="O18" i="34"/>
  <c r="D73" i="33"/>
  <c r="L73" i="33"/>
  <c r="T73" i="33"/>
  <c r="U13" i="33"/>
  <c r="U88" i="33"/>
  <c r="D148" i="33"/>
  <c r="L148" i="33"/>
  <c r="T148" i="33"/>
  <c r="U18" i="33"/>
  <c r="F73" i="33"/>
  <c r="H73" i="33"/>
  <c r="P73" i="33"/>
  <c r="J148" i="33"/>
  <c r="R148" i="33"/>
  <c r="N73" i="33"/>
  <c r="C148" i="33"/>
  <c r="K148" i="33"/>
  <c r="S148" i="33"/>
  <c r="M73" i="33"/>
  <c r="P73" i="32"/>
  <c r="E148" i="32"/>
  <c r="U8" i="32"/>
  <c r="G73" i="32"/>
  <c r="O73" i="32"/>
  <c r="K73" i="32"/>
  <c r="U113" i="32"/>
  <c r="I148" i="32"/>
  <c r="I73" i="32"/>
  <c r="Q73" i="32"/>
  <c r="D148" i="32"/>
  <c r="L148" i="32"/>
  <c r="T148" i="32"/>
  <c r="R73" i="32"/>
  <c r="G148" i="32"/>
  <c r="M148" i="32"/>
  <c r="S73" i="32"/>
  <c r="U93" i="32"/>
  <c r="J73" i="32"/>
  <c r="U83" i="32"/>
  <c r="H73" i="32"/>
  <c r="R73" i="31"/>
  <c r="U38" i="31"/>
  <c r="L73" i="31"/>
  <c r="T73" i="31"/>
  <c r="U93" i="31"/>
  <c r="J73" i="31"/>
  <c r="U113" i="31"/>
  <c r="E73" i="31"/>
  <c r="U83" i="31"/>
  <c r="U8" i="31"/>
  <c r="U88" i="31"/>
  <c r="F148" i="31"/>
  <c r="L148" i="31"/>
  <c r="U18" i="31"/>
  <c r="K148" i="31"/>
  <c r="E148" i="31"/>
  <c r="M148" i="31"/>
  <c r="F73" i="31"/>
  <c r="M73" i="31"/>
  <c r="N73" i="31"/>
  <c r="H138" i="30"/>
  <c r="L138" i="30"/>
  <c r="K73" i="29"/>
  <c r="D73" i="29"/>
  <c r="L73" i="29"/>
  <c r="T73" i="29"/>
  <c r="U130" i="29"/>
  <c r="K148" i="29"/>
  <c r="C13" i="30"/>
  <c r="E73" i="29"/>
  <c r="M73" i="29"/>
  <c r="T148" i="29"/>
  <c r="P73" i="29"/>
  <c r="U83" i="29"/>
  <c r="U88" i="29"/>
  <c r="G148" i="29"/>
  <c r="O148" i="29"/>
  <c r="J148" i="29"/>
  <c r="R148" i="29"/>
  <c r="S73" i="29"/>
  <c r="F113" i="30"/>
  <c r="N113" i="30"/>
  <c r="R113" i="30"/>
  <c r="H130" i="30"/>
  <c r="P130" i="30"/>
  <c r="F130" i="30"/>
  <c r="N130" i="30"/>
  <c r="S83" i="30"/>
  <c r="G130" i="30"/>
  <c r="P88" i="30"/>
  <c r="I83" i="30"/>
  <c r="Q83" i="30"/>
  <c r="P8" i="30"/>
  <c r="H88" i="30"/>
  <c r="J8" i="30"/>
  <c r="R8" i="30"/>
  <c r="U63" i="28"/>
  <c r="S148" i="28"/>
  <c r="P13" i="30"/>
  <c r="M83" i="30"/>
  <c r="I148" i="28"/>
  <c r="D63" i="30"/>
  <c r="U13" i="28"/>
  <c r="H73" i="28"/>
  <c r="K13" i="30"/>
  <c r="S13" i="30"/>
  <c r="D83" i="30"/>
  <c r="L83" i="30"/>
  <c r="T83" i="30"/>
  <c r="U140" i="30"/>
  <c r="U8" i="28"/>
  <c r="C148" i="28"/>
  <c r="N8" i="30"/>
  <c r="H13" i="30"/>
  <c r="H55" i="30"/>
  <c r="T88" i="30"/>
  <c r="Q13" i="30"/>
  <c r="U38" i="28"/>
  <c r="U93" i="28"/>
  <c r="S63" i="30"/>
  <c r="I55" i="30"/>
  <c r="Q55" i="30"/>
  <c r="S88" i="30"/>
  <c r="P148" i="28"/>
  <c r="K148" i="28"/>
  <c r="H8" i="30"/>
  <c r="L88" i="30"/>
  <c r="K63" i="30"/>
  <c r="C83" i="30"/>
  <c r="U113" i="28"/>
  <c r="U130" i="28"/>
  <c r="T148" i="28"/>
  <c r="G148" i="28"/>
  <c r="O148" i="28"/>
  <c r="N13" i="30"/>
  <c r="C38" i="30"/>
  <c r="I38" i="30"/>
  <c r="M38" i="30"/>
  <c r="D55" i="30"/>
  <c r="T55" i="30"/>
  <c r="P55" i="30"/>
  <c r="U144" i="30"/>
  <c r="G18" i="30"/>
  <c r="E38" i="30"/>
  <c r="K83" i="30"/>
  <c r="I93" i="30"/>
  <c r="Q93" i="30"/>
  <c r="Q73" i="28"/>
  <c r="I13" i="30"/>
  <c r="G13" i="30"/>
  <c r="O13" i="30"/>
  <c r="J18" i="30"/>
  <c r="H18" i="30"/>
  <c r="F55" i="30"/>
  <c r="N55" i="30"/>
  <c r="L55" i="30"/>
  <c r="G63" i="30"/>
  <c r="O63" i="30"/>
  <c r="R88" i="30"/>
  <c r="J113" i="30"/>
  <c r="J13" i="30"/>
  <c r="U110" i="30"/>
  <c r="C130" i="30"/>
  <c r="S130" i="30"/>
  <c r="U135" i="30"/>
  <c r="E73" i="28"/>
  <c r="F18" i="30"/>
  <c r="U31" i="30"/>
  <c r="D88" i="30"/>
  <c r="D138" i="30"/>
  <c r="P138" i="30"/>
  <c r="Q38" i="30"/>
  <c r="N63" i="30"/>
  <c r="G83" i="30"/>
  <c r="O83" i="30"/>
  <c r="E83" i="30"/>
  <c r="C88" i="30"/>
  <c r="K88" i="30"/>
  <c r="E93" i="30"/>
  <c r="M93" i="30"/>
  <c r="K130" i="30"/>
  <c r="O130" i="30"/>
  <c r="R18" i="30"/>
  <c r="N18" i="30"/>
  <c r="N83" i="30"/>
  <c r="T138" i="30"/>
  <c r="F8" i="30"/>
  <c r="C63" i="30"/>
  <c r="K8" i="30"/>
  <c r="M18" i="30"/>
  <c r="G55" i="30"/>
  <c r="N138" i="30"/>
  <c r="D8" i="30"/>
  <c r="T8" i="30"/>
  <c r="U25" i="30"/>
  <c r="U32" i="30"/>
  <c r="F63" i="30"/>
  <c r="U84" i="30"/>
  <c r="U103" i="30"/>
  <c r="P113" i="30"/>
  <c r="U20" i="30"/>
  <c r="L38" i="30"/>
  <c r="U58" i="30"/>
  <c r="U125" i="30"/>
  <c r="U126" i="30"/>
  <c r="S8" i="30"/>
  <c r="R13" i="30"/>
  <c r="E18" i="30"/>
  <c r="O55" i="30"/>
  <c r="U67" i="30"/>
  <c r="U70" i="30"/>
  <c r="U91" i="30"/>
  <c r="U116" i="30"/>
  <c r="U124" i="30"/>
  <c r="F138" i="30"/>
  <c r="L8" i="30"/>
  <c r="P18" i="30"/>
  <c r="U33" i="30"/>
  <c r="U36" i="30"/>
  <c r="H113" i="30"/>
  <c r="E13" i="30"/>
  <c r="M13" i="30"/>
  <c r="I18" i="30"/>
  <c r="U49" i="30"/>
  <c r="L63" i="30"/>
  <c r="T63" i="30"/>
  <c r="J88" i="30"/>
  <c r="U108" i="30"/>
  <c r="U118" i="30"/>
  <c r="E130" i="30"/>
  <c r="M130" i="30"/>
  <c r="U136" i="30"/>
  <c r="U143" i="30"/>
  <c r="U146" i="30"/>
  <c r="U65" i="30"/>
  <c r="U71" i="30"/>
  <c r="U90" i="30"/>
  <c r="G93" i="30"/>
  <c r="O93" i="30"/>
  <c r="U122" i="30"/>
  <c r="U26" i="30"/>
  <c r="U30" i="30"/>
  <c r="U34" i="30"/>
  <c r="U42" i="30"/>
  <c r="K38" i="30"/>
  <c r="S38" i="30"/>
  <c r="J55" i="30"/>
  <c r="R55" i="30"/>
  <c r="U85" i="30"/>
  <c r="F88" i="30"/>
  <c r="N88" i="30"/>
  <c r="J93" i="30"/>
  <c r="R93" i="30"/>
  <c r="H93" i="30"/>
  <c r="P93" i="30"/>
  <c r="U97" i="30"/>
  <c r="I8" i="30"/>
  <c r="Q8" i="30"/>
  <c r="G8" i="30"/>
  <c r="O8" i="30"/>
  <c r="E8" i="30"/>
  <c r="M8" i="30"/>
  <c r="F13" i="30"/>
  <c r="K55" i="30"/>
  <c r="S55" i="30"/>
  <c r="U60" i="30"/>
  <c r="U61" i="30"/>
  <c r="H83" i="30"/>
  <c r="P83" i="30"/>
  <c r="F83" i="30"/>
  <c r="G88" i="30"/>
  <c r="O88" i="30"/>
  <c r="U109" i="30"/>
  <c r="I113" i="30"/>
  <c r="Q113" i="30"/>
  <c r="U119" i="30"/>
  <c r="U128" i="30"/>
  <c r="J31" i="21"/>
  <c r="J32" i="21"/>
  <c r="J11" i="21"/>
  <c r="J33" i="21"/>
  <c r="J40" i="21"/>
  <c r="J43" i="21"/>
  <c r="J47" i="21"/>
  <c r="J12" i="21"/>
  <c r="J22" i="21"/>
  <c r="J44" i="21"/>
  <c r="J48" i="21"/>
  <c r="J27" i="21"/>
  <c r="J10" i="21"/>
  <c r="J20" i="21"/>
  <c r="J54" i="21"/>
  <c r="J36" i="21"/>
  <c r="J16" i="21"/>
  <c r="J37" i="21"/>
  <c r="J50" i="21"/>
  <c r="J26" i="21"/>
  <c r="J30" i="21"/>
  <c r="J17" i="21"/>
  <c r="J34" i="21"/>
  <c r="J51" i="21"/>
  <c r="J35" i="21"/>
  <c r="J45" i="21"/>
  <c r="J52" i="21"/>
  <c r="J28" i="21"/>
  <c r="J42" i="21"/>
  <c r="J46" i="21"/>
  <c r="J47" i="20"/>
  <c r="C74" i="20"/>
  <c r="J12" i="20"/>
  <c r="J33" i="20"/>
  <c r="J10" i="20"/>
  <c r="G74" i="20"/>
  <c r="J51" i="20"/>
  <c r="J20" i="20"/>
  <c r="J28" i="20"/>
  <c r="J48" i="20"/>
  <c r="H60" i="21"/>
  <c r="J60" i="21" s="1"/>
  <c r="I56" i="20"/>
  <c r="J61" i="20"/>
  <c r="J50" i="20"/>
  <c r="H64" i="20"/>
  <c r="H65" i="21"/>
  <c r="J65" i="21" s="1"/>
  <c r="H69" i="21"/>
  <c r="E74" i="20"/>
  <c r="J66" i="20"/>
  <c r="H66" i="21"/>
  <c r="J66" i="21" s="1"/>
  <c r="H70" i="21"/>
  <c r="J70" i="21" s="1"/>
  <c r="I39" i="20"/>
  <c r="J65" i="20"/>
  <c r="H58" i="21"/>
  <c r="J58" i="21" s="1"/>
  <c r="J22" i="20"/>
  <c r="J26" i="20"/>
  <c r="J40" i="20"/>
  <c r="H56" i="20"/>
  <c r="J56" i="20" s="1"/>
  <c r="G74" i="21"/>
  <c r="H61" i="21"/>
  <c r="J61" i="21" s="1"/>
  <c r="J71" i="20"/>
  <c r="I64" i="21"/>
  <c r="H19" i="20"/>
  <c r="J49" i="20"/>
  <c r="I64" i="20"/>
  <c r="J54" i="20"/>
  <c r="H9" i="20"/>
  <c r="J23" i="20"/>
  <c r="J41" i="20"/>
  <c r="J70" i="20"/>
  <c r="H68" i="21"/>
  <c r="J68" i="21" s="1"/>
  <c r="J11" i="20"/>
  <c r="J42" i="20"/>
  <c r="J72" i="20"/>
  <c r="H9" i="19"/>
  <c r="J21" i="19"/>
  <c r="J32" i="19"/>
  <c r="J48" i="19"/>
  <c r="J22" i="19"/>
  <c r="J29" i="19"/>
  <c r="J42" i="19"/>
  <c r="J66" i="19"/>
  <c r="H14" i="19"/>
  <c r="J27" i="19"/>
  <c r="J34" i="19"/>
  <c r="J62" i="19"/>
  <c r="J68" i="19"/>
  <c r="C74" i="19"/>
  <c r="E74" i="19"/>
  <c r="J71" i="19"/>
  <c r="I56" i="21"/>
  <c r="J23" i="19"/>
  <c r="J30" i="19"/>
  <c r="J37" i="19"/>
  <c r="I19" i="19"/>
  <c r="H19" i="19"/>
  <c r="H74" i="19" s="1"/>
  <c r="J45" i="19"/>
  <c r="H56" i="19"/>
  <c r="H14" i="21"/>
  <c r="I14" i="19"/>
  <c r="J20" i="19"/>
  <c r="J24" i="19"/>
  <c r="J31" i="19"/>
  <c r="J72" i="19"/>
  <c r="F74" i="21"/>
  <c r="J17" i="19"/>
  <c r="J25" i="19"/>
  <c r="J43" i="19"/>
  <c r="J46" i="19"/>
  <c r="J53" i="19"/>
  <c r="H64" i="19"/>
  <c r="H9" i="21"/>
  <c r="I39" i="21"/>
  <c r="J15" i="19"/>
  <c r="J70" i="19"/>
  <c r="D74" i="21"/>
  <c r="H39" i="19"/>
  <c r="I9" i="21"/>
  <c r="I9" i="19"/>
  <c r="J9" i="19" s="1"/>
  <c r="J33" i="19"/>
  <c r="I39" i="19"/>
  <c r="J39" i="19" s="1"/>
  <c r="J47" i="19"/>
  <c r="J51" i="19"/>
  <c r="J54" i="19"/>
  <c r="J61" i="19"/>
  <c r="H19" i="21"/>
  <c r="J41" i="19"/>
  <c r="J58" i="19"/>
  <c r="I64" i="19"/>
  <c r="I14" i="21"/>
  <c r="I19" i="21"/>
  <c r="H39" i="21"/>
  <c r="B74" i="21"/>
  <c r="F148" i="39"/>
  <c r="N148" i="39"/>
  <c r="J148" i="38"/>
  <c r="E148" i="37"/>
  <c r="O138" i="36"/>
  <c r="O139" i="34"/>
  <c r="N148" i="33"/>
  <c r="F148" i="33"/>
  <c r="F148" i="32"/>
  <c r="N148" i="32"/>
  <c r="D148" i="31"/>
  <c r="T148" i="31"/>
  <c r="C73" i="24"/>
  <c r="D73" i="24" s="1"/>
  <c r="D39" i="22"/>
  <c r="D19" i="22"/>
  <c r="D151" i="22"/>
  <c r="D110" i="22"/>
  <c r="D118" i="22"/>
  <c r="D64" i="22"/>
  <c r="D94" i="22"/>
  <c r="D125" i="22"/>
  <c r="D153" i="22"/>
  <c r="B98" i="22"/>
  <c r="B140" i="22"/>
  <c r="D138" i="22"/>
  <c r="D142" i="22"/>
  <c r="D121" i="22"/>
  <c r="D143" i="22"/>
  <c r="D137" i="22"/>
  <c r="D9" i="22"/>
  <c r="D131" i="22"/>
  <c r="D114" i="22"/>
  <c r="D152" i="22"/>
  <c r="D133" i="22"/>
  <c r="B74" i="22"/>
  <c r="D112" i="22"/>
  <c r="D119" i="22"/>
  <c r="D126" i="22"/>
  <c r="D113" i="22"/>
  <c r="D120" i="22"/>
  <c r="D99" i="22"/>
  <c r="D127" i="22"/>
  <c r="D146" i="22"/>
  <c r="D100" i="22"/>
  <c r="D130" i="22"/>
  <c r="B103" i="22"/>
  <c r="B123" i="22"/>
  <c r="D104" i="22"/>
  <c r="D136" i="22"/>
  <c r="D105" i="22"/>
  <c r="D106" i="22"/>
  <c r="D111" i="22"/>
  <c r="C147" i="23"/>
  <c r="D147" i="23" s="1"/>
  <c r="M73" i="37"/>
  <c r="U18" i="32"/>
  <c r="O18" i="36"/>
  <c r="S18" i="37"/>
  <c r="M73" i="39"/>
  <c r="M73" i="28"/>
  <c r="B148" i="24"/>
  <c r="D125" i="24"/>
  <c r="D116" i="24"/>
  <c r="D106" i="24"/>
  <c r="D139" i="23"/>
  <c r="B139" i="23"/>
  <c r="D141" i="23"/>
  <c r="D124" i="23"/>
  <c r="D130" i="23"/>
  <c r="D131" i="23"/>
  <c r="D132" i="23"/>
  <c r="D113" i="23"/>
  <c r="D117" i="23"/>
  <c r="D156" i="22"/>
  <c r="D128" i="22"/>
  <c r="D109" i="22"/>
  <c r="D115" i="22"/>
  <c r="G125" i="27"/>
  <c r="G93" i="27"/>
  <c r="G109" i="27"/>
  <c r="G141" i="27"/>
  <c r="G94" i="27"/>
  <c r="G133" i="27"/>
  <c r="G110" i="27"/>
  <c r="G127" i="27"/>
  <c r="G99" i="25"/>
  <c r="G126" i="25"/>
  <c r="G131" i="25"/>
  <c r="G92" i="25"/>
  <c r="G108" i="25"/>
  <c r="G123" i="25"/>
  <c r="G135" i="25"/>
  <c r="G95" i="25"/>
  <c r="G102" i="25"/>
  <c r="G110" i="25"/>
  <c r="G133" i="25"/>
  <c r="G143" i="25"/>
  <c r="J14" i="19"/>
  <c r="J67" i="19"/>
  <c r="C93" i="22"/>
  <c r="H39" i="20"/>
  <c r="H59" i="21"/>
  <c r="J59" i="21" s="1"/>
  <c r="J16" i="20"/>
  <c r="J43" i="20"/>
  <c r="J15" i="21"/>
  <c r="J67" i="21"/>
  <c r="C74" i="22"/>
  <c r="C103" i="22"/>
  <c r="D132" i="22"/>
  <c r="D150" i="22"/>
  <c r="D98" i="23"/>
  <c r="C97" i="23"/>
  <c r="D97" i="23" s="1"/>
  <c r="D153" i="23"/>
  <c r="D146" i="24"/>
  <c r="G73" i="25"/>
  <c r="G93" i="25"/>
  <c r="G147" i="25"/>
  <c r="D88" i="26"/>
  <c r="D96" i="26"/>
  <c r="D104" i="26"/>
  <c r="D112" i="26"/>
  <c r="D120" i="26"/>
  <c r="D128" i="26"/>
  <c r="D136" i="26"/>
  <c r="D144" i="26"/>
  <c r="D115" i="27"/>
  <c r="G129" i="27"/>
  <c r="D147" i="27"/>
  <c r="C73" i="28"/>
  <c r="K73" i="28"/>
  <c r="S73" i="28"/>
  <c r="E148" i="28"/>
  <c r="M148" i="28"/>
  <c r="U138" i="28"/>
  <c r="U38" i="29"/>
  <c r="U22" i="30"/>
  <c r="U52" i="30"/>
  <c r="U132" i="30"/>
  <c r="I138" i="30"/>
  <c r="Q138" i="30"/>
  <c r="G138" i="30"/>
  <c r="O138" i="30"/>
  <c r="U141" i="30"/>
  <c r="C102" i="23"/>
  <c r="D103" i="23"/>
  <c r="E149" i="26"/>
  <c r="H14" i="20"/>
  <c r="C74" i="23"/>
  <c r="D74" i="23" s="1"/>
  <c r="G97" i="27"/>
  <c r="L148" i="28"/>
  <c r="I148" i="29"/>
  <c r="Q148" i="29"/>
  <c r="P38" i="30"/>
  <c r="U138" i="31"/>
  <c r="G74" i="19"/>
  <c r="J16" i="19"/>
  <c r="J40" i="19"/>
  <c r="I14" i="20"/>
  <c r="J32" i="20"/>
  <c r="H57" i="21"/>
  <c r="J57" i="21" s="1"/>
  <c r="C74" i="21"/>
  <c r="H71" i="21"/>
  <c r="J71" i="21" s="1"/>
  <c r="D14" i="22"/>
  <c r="C123" i="22"/>
  <c r="D124" i="22"/>
  <c r="C148" i="22"/>
  <c r="D19" i="24"/>
  <c r="B123" i="24"/>
  <c r="B158" i="24" s="1"/>
  <c r="C148" i="24"/>
  <c r="D155" i="24"/>
  <c r="D91" i="25"/>
  <c r="D132" i="25"/>
  <c r="D144" i="25"/>
  <c r="G135" i="27"/>
  <c r="U18" i="28"/>
  <c r="U83" i="28"/>
  <c r="U35" i="30"/>
  <c r="U138" i="33"/>
  <c r="U23" i="30"/>
  <c r="I56" i="19"/>
  <c r="J56" i="19" s="1"/>
  <c r="J69" i="19"/>
  <c r="D64" i="23"/>
  <c r="D150" i="23"/>
  <c r="D56" i="24"/>
  <c r="D112" i="24"/>
  <c r="B149" i="25"/>
  <c r="J11" i="19"/>
  <c r="J62" i="20"/>
  <c r="B148" i="22"/>
  <c r="B122" i="23"/>
  <c r="U55" i="28"/>
  <c r="H73" i="29"/>
  <c r="U11" i="30"/>
  <c r="J24" i="20"/>
  <c r="J57" i="20"/>
  <c r="E74" i="21"/>
  <c r="B93" i="22"/>
  <c r="D111" i="23"/>
  <c r="C122" i="23"/>
  <c r="D126" i="23"/>
  <c r="C93" i="24"/>
  <c r="D93" i="24" s="1"/>
  <c r="D94" i="24"/>
  <c r="B103" i="24"/>
  <c r="D124" i="24"/>
  <c r="D137" i="24"/>
  <c r="F149" i="25"/>
  <c r="F149" i="26"/>
  <c r="D89" i="26"/>
  <c r="E149" i="27"/>
  <c r="G103" i="27"/>
  <c r="I73" i="29"/>
  <c r="Q73" i="29"/>
  <c r="Q18" i="30"/>
  <c r="U28" i="30"/>
  <c r="U29" i="30"/>
  <c r="U57" i="30"/>
  <c r="C55" i="30"/>
  <c r="U100" i="30"/>
  <c r="C113" i="30"/>
  <c r="U114" i="30"/>
  <c r="K113" i="30"/>
  <c r="S113" i="30"/>
  <c r="U55" i="29"/>
  <c r="C73" i="29"/>
  <c r="J65" i="19"/>
  <c r="J21" i="20"/>
  <c r="D98" i="22"/>
  <c r="D149" i="22"/>
  <c r="C92" i="23"/>
  <c r="D92" i="23" s="1"/>
  <c r="D93" i="23"/>
  <c r="B102" i="23"/>
  <c r="D123" i="23"/>
  <c r="C103" i="24"/>
  <c r="D103" i="24" s="1"/>
  <c r="D104" i="24"/>
  <c r="F149" i="27"/>
  <c r="G87" i="27"/>
  <c r="G73" i="28"/>
  <c r="O73" i="28"/>
  <c r="I73" i="28"/>
  <c r="D148" i="28"/>
  <c r="J73" i="29"/>
  <c r="R73" i="29"/>
  <c r="U138" i="29"/>
  <c r="M148" i="29"/>
  <c r="C148" i="29"/>
  <c r="U39" i="30"/>
  <c r="D38" i="30"/>
  <c r="T38" i="30"/>
  <c r="I19" i="20"/>
  <c r="J19" i="20" s="1"/>
  <c r="D107" i="22"/>
  <c r="D64" i="24"/>
  <c r="G122" i="25"/>
  <c r="C140" i="22"/>
  <c r="D141" i="22"/>
  <c r="D141" i="24"/>
  <c r="E149" i="25"/>
  <c r="I9" i="20"/>
  <c r="J9" i="20" s="1"/>
  <c r="C149" i="25"/>
  <c r="D149" i="25" s="1"/>
  <c r="J73" i="28"/>
  <c r="R73" i="28"/>
  <c r="U13" i="29"/>
  <c r="U18" i="29"/>
  <c r="F73" i="32"/>
  <c r="N73" i="32"/>
  <c r="C98" i="24"/>
  <c r="D98" i="24" s="1"/>
  <c r="F148" i="28"/>
  <c r="N148" i="28"/>
  <c r="U93" i="29"/>
  <c r="C8" i="30"/>
  <c r="U9" i="30"/>
  <c r="H38" i="30"/>
  <c r="U46" i="30"/>
  <c r="C93" i="30"/>
  <c r="U94" i="30"/>
  <c r="K93" i="30"/>
  <c r="S93" i="30"/>
  <c r="D73" i="31"/>
  <c r="U55" i="33"/>
  <c r="C149" i="27"/>
  <c r="D149" i="27" s="1"/>
  <c r="D73" i="28"/>
  <c r="L73" i="28"/>
  <c r="T73" i="28"/>
  <c r="U63" i="29"/>
  <c r="U113" i="29"/>
  <c r="F148" i="29"/>
  <c r="N148" i="29"/>
  <c r="U16" i="30"/>
  <c r="U21" i="30"/>
  <c r="U27" i="30"/>
  <c r="J38" i="30"/>
  <c r="R38" i="30"/>
  <c r="E63" i="30"/>
  <c r="U106" i="30"/>
  <c r="U134" i="30"/>
  <c r="U130" i="32"/>
  <c r="C148" i="32"/>
  <c r="K148" i="32"/>
  <c r="S148" i="32"/>
  <c r="F73" i="29"/>
  <c r="N73" i="29"/>
  <c r="O18" i="30"/>
  <c r="U24" i="30"/>
  <c r="U68" i="30"/>
  <c r="U142" i="30"/>
  <c r="F73" i="28"/>
  <c r="N73" i="28"/>
  <c r="U88" i="28"/>
  <c r="J148" i="28"/>
  <c r="R148" i="28"/>
  <c r="G73" i="29"/>
  <c r="O73" i="29"/>
  <c r="H148" i="29"/>
  <c r="P148" i="29"/>
  <c r="M63" i="30"/>
  <c r="U120" i="30"/>
  <c r="U138" i="32"/>
  <c r="U45" i="30"/>
  <c r="U48" i="30"/>
  <c r="E55" i="30"/>
  <c r="M55" i="30"/>
  <c r="U56" i="30"/>
  <c r="U59" i="30"/>
  <c r="J83" i="30"/>
  <c r="R83" i="30"/>
  <c r="E88" i="30"/>
  <c r="M88" i="30"/>
  <c r="U89" i="30"/>
  <c r="U96" i="30"/>
  <c r="U99" i="30"/>
  <c r="U115" i="30"/>
  <c r="C73" i="31"/>
  <c r="K73" i="31"/>
  <c r="S73" i="31"/>
  <c r="C148" i="31"/>
  <c r="S148" i="31"/>
  <c r="E73" i="32"/>
  <c r="M73" i="32"/>
  <c r="E148" i="29"/>
  <c r="D13" i="30"/>
  <c r="L13" i="30"/>
  <c r="T13" i="30"/>
  <c r="C18" i="30"/>
  <c r="K18" i="30"/>
  <c r="S18" i="30"/>
  <c r="F38" i="30"/>
  <c r="N38" i="30"/>
  <c r="U40" i="30"/>
  <c r="U43" i="30"/>
  <c r="U53" i="30"/>
  <c r="H63" i="30"/>
  <c r="P63" i="30"/>
  <c r="I88" i="30"/>
  <c r="Q88" i="30"/>
  <c r="D93" i="30"/>
  <c r="L93" i="30"/>
  <c r="T93" i="30"/>
  <c r="U104" i="30"/>
  <c r="U107" i="30"/>
  <c r="D113" i="30"/>
  <c r="L113" i="30"/>
  <c r="T113" i="30"/>
  <c r="U123" i="30"/>
  <c r="I130" i="30"/>
  <c r="Q130" i="30"/>
  <c r="U133" i="30"/>
  <c r="J138" i="30"/>
  <c r="R138" i="30"/>
  <c r="G73" i="31"/>
  <c r="O73" i="31"/>
  <c r="H148" i="32"/>
  <c r="P148" i="32"/>
  <c r="D73" i="34"/>
  <c r="U14" i="30"/>
  <c r="D18" i="30"/>
  <c r="L18" i="30"/>
  <c r="T18" i="30"/>
  <c r="G38" i="30"/>
  <c r="O38" i="30"/>
  <c r="U47" i="30"/>
  <c r="U50" i="30"/>
  <c r="I63" i="30"/>
  <c r="Q63" i="30"/>
  <c r="U66" i="30"/>
  <c r="U98" i="30"/>
  <c r="U101" i="30"/>
  <c r="E113" i="30"/>
  <c r="M113" i="30"/>
  <c r="U117" i="30"/>
  <c r="J130" i="30"/>
  <c r="R130" i="30"/>
  <c r="C138" i="30"/>
  <c r="U139" i="30"/>
  <c r="K138" i="30"/>
  <c r="S138" i="30"/>
  <c r="U55" i="31"/>
  <c r="H73" i="31"/>
  <c r="P73" i="31"/>
  <c r="Q148" i="32"/>
  <c r="O148" i="32"/>
  <c r="U38" i="33"/>
  <c r="E148" i="33"/>
  <c r="M148" i="33"/>
  <c r="E149" i="34"/>
  <c r="M149" i="34"/>
  <c r="U10" i="30"/>
  <c r="U19" i="30"/>
  <c r="U44" i="30"/>
  <c r="J63" i="30"/>
  <c r="R63" i="30"/>
  <c r="F93" i="30"/>
  <c r="N93" i="30"/>
  <c r="U95" i="30"/>
  <c r="U111" i="30"/>
  <c r="U127" i="30"/>
  <c r="U131" i="30"/>
  <c r="U13" i="31"/>
  <c r="I73" i="31"/>
  <c r="Q73" i="31"/>
  <c r="U55" i="32"/>
  <c r="C73" i="32"/>
  <c r="U63" i="32"/>
  <c r="O131" i="34"/>
  <c r="C149" i="34"/>
  <c r="O83" i="35"/>
  <c r="U15" i="30"/>
  <c r="U41" i="30"/>
  <c r="U51" i="30"/>
  <c r="U64" i="30"/>
  <c r="U86" i="30"/>
  <c r="U102" i="30"/>
  <c r="U105" i="30"/>
  <c r="G113" i="30"/>
  <c r="O113" i="30"/>
  <c r="U121" i="30"/>
  <c r="D130" i="30"/>
  <c r="L130" i="30"/>
  <c r="T130" i="30"/>
  <c r="E138" i="30"/>
  <c r="M138" i="30"/>
  <c r="U145" i="30"/>
  <c r="J148" i="31"/>
  <c r="R148" i="31"/>
  <c r="D73" i="32"/>
  <c r="L73" i="32"/>
  <c r="T73" i="32"/>
  <c r="E73" i="33"/>
  <c r="C73" i="33"/>
  <c r="K73" i="33"/>
  <c r="S73" i="33"/>
  <c r="E73" i="34"/>
  <c r="U38" i="32"/>
  <c r="U88" i="32"/>
  <c r="O13" i="34"/>
  <c r="I73" i="34"/>
  <c r="O94" i="34"/>
  <c r="I148" i="35"/>
  <c r="G148" i="31"/>
  <c r="O148" i="31"/>
  <c r="U93" i="33"/>
  <c r="G148" i="33"/>
  <c r="O148" i="33"/>
  <c r="O38" i="34"/>
  <c r="J73" i="34"/>
  <c r="H149" i="34"/>
  <c r="O13" i="35"/>
  <c r="U63" i="31"/>
  <c r="U130" i="31"/>
  <c r="H148" i="31"/>
  <c r="P148" i="31"/>
  <c r="I73" i="33"/>
  <c r="Q73" i="33"/>
  <c r="U113" i="33"/>
  <c r="H148" i="33"/>
  <c r="P148" i="33"/>
  <c r="O138" i="35"/>
  <c r="K148" i="35"/>
  <c r="C148" i="35"/>
  <c r="I148" i="31"/>
  <c r="Q148" i="31"/>
  <c r="J73" i="33"/>
  <c r="R73" i="33"/>
  <c r="U83" i="33"/>
  <c r="I148" i="33"/>
  <c r="Q148" i="33"/>
  <c r="O63" i="34"/>
  <c r="L73" i="34"/>
  <c r="O89" i="34"/>
  <c r="I73" i="35"/>
  <c r="D73" i="35"/>
  <c r="O63" i="35"/>
  <c r="L73" i="35"/>
  <c r="O93" i="35"/>
  <c r="E73" i="36"/>
  <c r="M73" i="36"/>
  <c r="U13" i="32"/>
  <c r="J148" i="32"/>
  <c r="R148" i="32"/>
  <c r="U8" i="33"/>
  <c r="U63" i="33"/>
  <c r="U130" i="33"/>
  <c r="E148" i="35"/>
  <c r="M148" i="35"/>
  <c r="F73" i="36"/>
  <c r="N73" i="36"/>
  <c r="C73" i="34"/>
  <c r="K73" i="34"/>
  <c r="C73" i="35"/>
  <c r="K73" i="35"/>
  <c r="E73" i="35"/>
  <c r="M73" i="35"/>
  <c r="D148" i="35"/>
  <c r="L148" i="35"/>
  <c r="O88" i="36"/>
  <c r="M73" i="34"/>
  <c r="G73" i="35"/>
  <c r="F148" i="35"/>
  <c r="N148" i="35"/>
  <c r="J73" i="38"/>
  <c r="R73" i="38"/>
  <c r="S13" i="39"/>
  <c r="P73" i="39"/>
  <c r="O8" i="35"/>
  <c r="G148" i="35"/>
  <c r="C73" i="38"/>
  <c r="K73" i="38"/>
  <c r="H148" i="35"/>
  <c r="O8" i="36"/>
  <c r="J148" i="36"/>
  <c r="F148" i="37"/>
  <c r="N148" i="37"/>
  <c r="D73" i="38"/>
  <c r="L73" i="38"/>
  <c r="C148" i="36"/>
  <c r="K148" i="36"/>
  <c r="C73" i="37"/>
  <c r="K73" i="37"/>
  <c r="S63" i="37"/>
  <c r="S38" i="38"/>
  <c r="S83" i="38"/>
  <c r="S88" i="38"/>
  <c r="I148" i="38"/>
  <c r="Q148" i="38"/>
  <c r="G148" i="39"/>
  <c r="O148" i="39"/>
  <c r="I73" i="36"/>
  <c r="D148" i="36"/>
  <c r="L148" i="36"/>
  <c r="G148" i="36"/>
  <c r="D73" i="37"/>
  <c r="L73" i="37"/>
  <c r="S93" i="38"/>
  <c r="I73" i="39"/>
  <c r="Q73" i="39"/>
  <c r="S83" i="39"/>
  <c r="H148" i="39"/>
  <c r="P148" i="39"/>
  <c r="J73" i="36"/>
  <c r="E148" i="36"/>
  <c r="M148" i="36"/>
  <c r="S88" i="37"/>
  <c r="S130" i="37"/>
  <c r="S113" i="38"/>
  <c r="S138" i="38"/>
  <c r="S55" i="39"/>
  <c r="J73" i="39"/>
  <c r="R73" i="39"/>
  <c r="I148" i="39"/>
  <c r="Q148" i="39"/>
  <c r="C73" i="36"/>
  <c r="O63" i="36"/>
  <c r="K73" i="36"/>
  <c r="O130" i="36"/>
  <c r="S83" i="37"/>
  <c r="G148" i="37"/>
  <c r="O148" i="37"/>
  <c r="H73" i="38"/>
  <c r="P73" i="38"/>
  <c r="S130" i="39"/>
  <c r="J148" i="39"/>
  <c r="R148" i="39"/>
  <c r="O38" i="36"/>
  <c r="D73" i="36"/>
  <c r="L73" i="36"/>
  <c r="O83" i="36"/>
  <c r="H148" i="37"/>
  <c r="P148" i="37"/>
  <c r="I73" i="38"/>
  <c r="Q73" i="38"/>
  <c r="E148" i="38"/>
  <c r="M148" i="38"/>
  <c r="C148" i="39"/>
  <c r="K148" i="39"/>
  <c r="S138" i="37"/>
  <c r="S63" i="39"/>
  <c r="S63" i="38"/>
  <c r="S138" i="39"/>
  <c r="U13" i="30" l="1"/>
  <c r="N148" i="30"/>
  <c r="F148" i="30"/>
  <c r="G73" i="30"/>
  <c r="H148" i="30"/>
  <c r="U148" i="28"/>
  <c r="L73" i="30"/>
  <c r="T148" i="30"/>
  <c r="I73" i="30"/>
  <c r="R148" i="30"/>
  <c r="P73" i="30"/>
  <c r="K73" i="30"/>
  <c r="T73" i="30"/>
  <c r="L148" i="30"/>
  <c r="H73" i="30"/>
  <c r="P148" i="30"/>
  <c r="N73" i="30"/>
  <c r="M73" i="30"/>
  <c r="D73" i="30"/>
  <c r="U88" i="30"/>
  <c r="O148" i="30"/>
  <c r="S148" i="30"/>
  <c r="U8" i="30"/>
  <c r="G148" i="30"/>
  <c r="O73" i="30"/>
  <c r="U83" i="30"/>
  <c r="Q148" i="30"/>
  <c r="U38" i="30"/>
  <c r="F73" i="30"/>
  <c r="S73" i="30"/>
  <c r="J39" i="20"/>
  <c r="J14" i="21"/>
  <c r="J64" i="20"/>
  <c r="H64" i="21"/>
  <c r="J64" i="21" s="1"/>
  <c r="H56" i="21"/>
  <c r="J56" i="21" s="1"/>
  <c r="H74" i="20"/>
  <c r="J19" i="21"/>
  <c r="J64" i="19"/>
  <c r="J39" i="21"/>
  <c r="H74" i="21"/>
  <c r="J19" i="19"/>
  <c r="I74" i="21"/>
  <c r="J9" i="21"/>
  <c r="S148" i="37"/>
  <c r="U148" i="33"/>
  <c r="D140" i="22"/>
  <c r="D74" i="22"/>
  <c r="D123" i="22"/>
  <c r="D103" i="22"/>
  <c r="B157" i="23"/>
  <c r="G149" i="27"/>
  <c r="G149" i="26"/>
  <c r="U73" i="29"/>
  <c r="J148" i="30"/>
  <c r="S73" i="39"/>
  <c r="O73" i="36"/>
  <c r="O73" i="35"/>
  <c r="U73" i="31"/>
  <c r="U130" i="30"/>
  <c r="Q73" i="30"/>
  <c r="E73" i="30"/>
  <c r="G149" i="25"/>
  <c r="U18" i="30"/>
  <c r="U93" i="30"/>
  <c r="M148" i="30"/>
  <c r="O149" i="34"/>
  <c r="J73" i="30"/>
  <c r="D148" i="30"/>
  <c r="C73" i="30"/>
  <c r="U148" i="29"/>
  <c r="C158" i="22"/>
  <c r="D148" i="22"/>
  <c r="I148" i="30"/>
  <c r="D148" i="24"/>
  <c r="C158" i="24"/>
  <c r="D158" i="24" s="1"/>
  <c r="R73" i="30"/>
  <c r="C157" i="23"/>
  <c r="D123" i="24"/>
  <c r="O148" i="36"/>
  <c r="O73" i="34"/>
  <c r="O148" i="35"/>
  <c r="E148" i="30"/>
  <c r="K148" i="30"/>
  <c r="U55" i="30"/>
  <c r="U63" i="30"/>
  <c r="U73" i="28"/>
  <c r="I74" i="20"/>
  <c r="U148" i="32"/>
  <c r="B158" i="22"/>
  <c r="U73" i="32"/>
  <c r="J14" i="20"/>
  <c r="D102" i="23"/>
  <c r="D93" i="22"/>
  <c r="I74" i="19"/>
  <c r="J74" i="19" s="1"/>
  <c r="S73" i="37"/>
  <c r="U148" i="31"/>
  <c r="U113" i="30"/>
  <c r="S148" i="39"/>
  <c r="S73" i="38"/>
  <c r="S148" i="38"/>
  <c r="U73" i="33"/>
  <c r="U138" i="30"/>
  <c r="C148" i="30"/>
  <c r="D122" i="23"/>
  <c r="U148" i="30" l="1"/>
  <c r="J74" i="21"/>
  <c r="J74" i="20"/>
  <c r="D157" i="23"/>
  <c r="D158" i="22"/>
  <c r="U73" i="30"/>
  <c r="J36" i="5" l="1"/>
  <c r="I36" i="5"/>
  <c r="H36" i="5"/>
  <c r="G36" i="5"/>
  <c r="F36" i="5"/>
  <c r="E36" i="5"/>
  <c r="D36" i="5"/>
  <c r="C36" i="5"/>
  <c r="B36" i="5"/>
  <c r="K36" i="5"/>
  <c r="K328" i="6"/>
  <c r="J328" i="6"/>
  <c r="I328" i="6"/>
  <c r="H328" i="6"/>
  <c r="G328" i="6"/>
  <c r="F328" i="6"/>
  <c r="E328" i="6"/>
  <c r="D328" i="6"/>
  <c r="C328" i="6"/>
  <c r="L328" i="6"/>
  <c r="F16" i="7" l="1"/>
  <c r="H275" i="10" l="1"/>
  <c r="L275" i="10"/>
  <c r="P275" i="10"/>
  <c r="T275" i="10"/>
  <c r="X275" i="10"/>
  <c r="AB275" i="10"/>
  <c r="AF275" i="10"/>
  <c r="AJ275" i="10"/>
  <c r="AN275" i="10"/>
  <c r="AR275" i="10"/>
  <c r="AV275" i="10"/>
  <c r="AZ275" i="10"/>
  <c r="BD275" i="10"/>
  <c r="BH275" i="10"/>
  <c r="BL275" i="10"/>
  <c r="BP275" i="10"/>
  <c r="BT275" i="10"/>
  <c r="BX275" i="10"/>
  <c r="CB275" i="10"/>
  <c r="CD275" i="10"/>
  <c r="CE275" i="10"/>
  <c r="CF275" i="10"/>
  <c r="CG275" i="10" l="1"/>
  <c r="AD384" i="12" l="1"/>
  <c r="AC384" i="12"/>
  <c r="R384" i="12"/>
  <c r="Q384" i="12"/>
  <c r="P384" i="12"/>
  <c r="N384" i="12"/>
  <c r="M384" i="12"/>
  <c r="L384" i="12"/>
  <c r="J384" i="12"/>
  <c r="I384" i="12"/>
  <c r="H384" i="12"/>
  <c r="F384" i="12"/>
  <c r="E384" i="12"/>
  <c r="D384" i="12"/>
  <c r="W383" i="12"/>
  <c r="Z383" i="12" s="1"/>
  <c r="S383" i="12"/>
  <c r="O383" i="12"/>
  <c r="K383" i="12"/>
  <c r="G383" i="12"/>
  <c r="X382" i="12"/>
  <c r="W382" i="12"/>
  <c r="U382" i="12"/>
  <c r="X381" i="12"/>
  <c r="W381" i="12"/>
  <c r="U381" i="12"/>
  <c r="S381" i="12"/>
  <c r="S382" i="12" s="1"/>
  <c r="O381" i="12"/>
  <c r="O382" i="12" s="1"/>
  <c r="K381" i="12"/>
  <c r="K382" i="12" s="1"/>
  <c r="G381" i="12"/>
  <c r="G382" i="12" s="1"/>
  <c r="AE347" i="12"/>
  <c r="X347" i="12"/>
  <c r="Y347" i="12" s="1"/>
  <c r="W347" i="12"/>
  <c r="U347" i="12"/>
  <c r="AE346" i="12"/>
  <c r="X346" i="12"/>
  <c r="Y346" i="12" s="1"/>
  <c r="W346" i="12"/>
  <c r="U346" i="12"/>
  <c r="V346" i="12" s="1"/>
  <c r="S346" i="12"/>
  <c r="O346" i="12"/>
  <c r="K346" i="12"/>
  <c r="G346" i="12"/>
  <c r="AE345" i="12"/>
  <c r="X345" i="12"/>
  <c r="Y345" i="12" s="1"/>
  <c r="W345" i="12"/>
  <c r="U345" i="12"/>
  <c r="S345" i="12"/>
  <c r="O345" i="12"/>
  <c r="K345" i="12"/>
  <c r="G345" i="12"/>
  <c r="AE344" i="12"/>
  <c r="X344" i="12"/>
  <c r="Y344" i="12" s="1"/>
  <c r="W344" i="12"/>
  <c r="U344" i="12"/>
  <c r="V344" i="12" s="1"/>
  <c r="S344" i="12"/>
  <c r="O344" i="12"/>
  <c r="K344" i="12"/>
  <c r="G344" i="12"/>
  <c r="AE343" i="12"/>
  <c r="X343" i="12"/>
  <c r="Y343" i="12" s="1"/>
  <c r="W343" i="12"/>
  <c r="U343" i="12"/>
  <c r="S343" i="12"/>
  <c r="O343" i="12"/>
  <c r="K343" i="12"/>
  <c r="G343" i="12"/>
  <c r="AE342" i="12"/>
  <c r="X342" i="12"/>
  <c r="Y342" i="12" s="1"/>
  <c r="W342" i="12"/>
  <c r="U342" i="12"/>
  <c r="V342" i="12" s="1"/>
  <c r="S342" i="12"/>
  <c r="O342" i="12"/>
  <c r="K342" i="12"/>
  <c r="G342" i="12"/>
  <c r="AE341" i="12"/>
  <c r="X341" i="12"/>
  <c r="Y341" i="12" s="1"/>
  <c r="W341" i="12"/>
  <c r="U341" i="12"/>
  <c r="V341" i="12" s="1"/>
  <c r="S341" i="12"/>
  <c r="O341" i="12"/>
  <c r="K341" i="12"/>
  <c r="G341" i="12"/>
  <c r="AE340" i="12"/>
  <c r="X340" i="12"/>
  <c r="Y340" i="12" s="1"/>
  <c r="W340" i="12"/>
  <c r="U340" i="12"/>
  <c r="S340" i="12"/>
  <c r="O340" i="12"/>
  <c r="K340" i="12"/>
  <c r="G340" i="12"/>
  <c r="AE339" i="12"/>
  <c r="X339" i="12"/>
  <c r="Y339" i="12" s="1"/>
  <c r="W339" i="12"/>
  <c r="U339" i="12"/>
  <c r="S339" i="12"/>
  <c r="O339" i="12"/>
  <c r="K339" i="12"/>
  <c r="G339" i="12"/>
  <c r="AE338" i="12"/>
  <c r="X338" i="12"/>
  <c r="Y338" i="12" s="1"/>
  <c r="W338" i="12"/>
  <c r="U338" i="12"/>
  <c r="S338" i="12"/>
  <c r="O338" i="12"/>
  <c r="K338" i="12"/>
  <c r="G338" i="12"/>
  <c r="AE337" i="12"/>
  <c r="X337" i="12"/>
  <c r="Y337" i="12" s="1"/>
  <c r="W337" i="12"/>
  <c r="U337" i="12"/>
  <c r="S337" i="12"/>
  <c r="O337" i="12"/>
  <c r="K337" i="12"/>
  <c r="G337" i="12"/>
  <c r="AE336" i="12"/>
  <c r="X336" i="12"/>
  <c r="Y336" i="12" s="1"/>
  <c r="W336" i="12"/>
  <c r="U336" i="12"/>
  <c r="S336" i="12"/>
  <c r="O336" i="12"/>
  <c r="K336" i="12"/>
  <c r="G336" i="12"/>
  <c r="AE335" i="12"/>
  <c r="X335" i="12"/>
  <c r="Y335" i="12" s="1"/>
  <c r="W335" i="12"/>
  <c r="U335" i="12"/>
  <c r="S335" i="12"/>
  <c r="O335" i="12"/>
  <c r="K335" i="12"/>
  <c r="G335" i="12"/>
  <c r="AE334" i="12"/>
  <c r="X334" i="12"/>
  <c r="Y334" i="12" s="1"/>
  <c r="W334" i="12"/>
  <c r="U334" i="12"/>
  <c r="V334" i="12" s="1"/>
  <c r="S334" i="12"/>
  <c r="O334" i="12"/>
  <c r="K334" i="12"/>
  <c r="G334" i="12"/>
  <c r="AE333" i="12"/>
  <c r="X333" i="12"/>
  <c r="Y333" i="12" s="1"/>
  <c r="W333" i="12"/>
  <c r="U333" i="12"/>
  <c r="S333" i="12"/>
  <c r="O333" i="12"/>
  <c r="K333" i="12"/>
  <c r="G333" i="12"/>
  <c r="AE332" i="12"/>
  <c r="X332" i="12"/>
  <c r="Y332" i="12" s="1"/>
  <c r="W332" i="12"/>
  <c r="U332" i="12"/>
  <c r="V332" i="12" s="1"/>
  <c r="S332" i="12"/>
  <c r="O332" i="12"/>
  <c r="K332" i="12"/>
  <c r="G332" i="12"/>
  <c r="AE372" i="12"/>
  <c r="X372" i="12"/>
  <c r="Y372" i="12" s="1"/>
  <c r="W372" i="12"/>
  <c r="U372" i="12"/>
  <c r="AE371" i="12"/>
  <c r="X371" i="12"/>
  <c r="Y371" i="12" s="1"/>
  <c r="W371" i="12"/>
  <c r="U371" i="12"/>
  <c r="V371" i="12" s="1"/>
  <c r="S371" i="12"/>
  <c r="O371" i="12"/>
  <c r="K371" i="12"/>
  <c r="G371" i="12"/>
  <c r="AE370" i="12"/>
  <c r="X370" i="12"/>
  <c r="Y370" i="12" s="1"/>
  <c r="W370" i="12"/>
  <c r="U370" i="12"/>
  <c r="S370" i="12"/>
  <c r="O370" i="12"/>
  <c r="K370" i="12"/>
  <c r="G370" i="12"/>
  <c r="AE369" i="12"/>
  <c r="X369" i="12"/>
  <c r="Y369" i="12" s="1"/>
  <c r="W369" i="12"/>
  <c r="U369" i="12"/>
  <c r="V369" i="12" s="1"/>
  <c r="S369" i="12"/>
  <c r="O369" i="12"/>
  <c r="K369" i="12"/>
  <c r="G369" i="12"/>
  <c r="AE368" i="12"/>
  <c r="X368" i="12"/>
  <c r="Y368" i="12" s="1"/>
  <c r="W368" i="12"/>
  <c r="U368" i="12"/>
  <c r="S368" i="12"/>
  <c r="O368" i="12"/>
  <c r="K368" i="12"/>
  <c r="G368" i="12"/>
  <c r="AE367" i="12"/>
  <c r="X367" i="12"/>
  <c r="Y367" i="12" s="1"/>
  <c r="W367" i="12"/>
  <c r="U367" i="12"/>
  <c r="V367" i="12" s="1"/>
  <c r="S367" i="12"/>
  <c r="O367" i="12"/>
  <c r="K367" i="12"/>
  <c r="G367" i="12"/>
  <c r="AE366" i="12"/>
  <c r="X366" i="12"/>
  <c r="Y366" i="12" s="1"/>
  <c r="W366" i="12"/>
  <c r="U366" i="12"/>
  <c r="S366" i="12"/>
  <c r="O366" i="12"/>
  <c r="K366" i="12"/>
  <c r="G366" i="12"/>
  <c r="AE365" i="12"/>
  <c r="X365" i="12"/>
  <c r="Y365" i="12" s="1"/>
  <c r="W365" i="12"/>
  <c r="U365" i="12"/>
  <c r="V365" i="12" s="1"/>
  <c r="S365" i="12"/>
  <c r="O365" i="12"/>
  <c r="K365" i="12"/>
  <c r="G365" i="12"/>
  <c r="AE364" i="12"/>
  <c r="X364" i="12"/>
  <c r="Y364" i="12" s="1"/>
  <c r="W364" i="12"/>
  <c r="U364" i="12"/>
  <c r="S364" i="12"/>
  <c r="O364" i="12"/>
  <c r="K364" i="12"/>
  <c r="G364" i="12"/>
  <c r="AE363" i="12"/>
  <c r="X363" i="12"/>
  <c r="Y363" i="12" s="1"/>
  <c r="W363" i="12"/>
  <c r="U363" i="12"/>
  <c r="V363" i="12" s="1"/>
  <c r="S363" i="12"/>
  <c r="O363" i="12"/>
  <c r="K363" i="12"/>
  <c r="G363" i="12"/>
  <c r="AE362" i="12"/>
  <c r="X362" i="12"/>
  <c r="Y362" i="12" s="1"/>
  <c r="W362" i="12"/>
  <c r="U362" i="12"/>
  <c r="V362" i="12" s="1"/>
  <c r="S362" i="12"/>
  <c r="O362" i="12"/>
  <c r="K362" i="12"/>
  <c r="G362" i="12"/>
  <c r="AE380" i="12"/>
  <c r="X380" i="12"/>
  <c r="Y380" i="12" s="1"/>
  <c r="W380" i="12"/>
  <c r="U380" i="12"/>
  <c r="AE379" i="12"/>
  <c r="X379" i="12"/>
  <c r="Y379" i="12" s="1"/>
  <c r="W379" i="12"/>
  <c r="U379" i="12"/>
  <c r="S379" i="12"/>
  <c r="O379" i="12"/>
  <c r="K379" i="12"/>
  <c r="G379" i="12"/>
  <c r="AE378" i="12"/>
  <c r="X378" i="12"/>
  <c r="Y378" i="12" s="1"/>
  <c r="W378" i="12"/>
  <c r="U378" i="12"/>
  <c r="V378" i="12" s="1"/>
  <c r="S378" i="12"/>
  <c r="O378" i="12"/>
  <c r="K378" i="12"/>
  <c r="G378" i="12"/>
  <c r="AE377" i="12"/>
  <c r="X377" i="12"/>
  <c r="Y377" i="12" s="1"/>
  <c r="W377" i="12"/>
  <c r="U377" i="12"/>
  <c r="S377" i="12"/>
  <c r="O377" i="12"/>
  <c r="K377" i="12"/>
  <c r="G377" i="12"/>
  <c r="AE376" i="12"/>
  <c r="X376" i="12"/>
  <c r="Y376" i="12" s="1"/>
  <c r="W376" i="12"/>
  <c r="U376" i="12"/>
  <c r="V376" i="12" s="1"/>
  <c r="S376" i="12"/>
  <c r="O376" i="12"/>
  <c r="K376" i="12"/>
  <c r="G376" i="12"/>
  <c r="AE375" i="12"/>
  <c r="X375" i="12"/>
  <c r="Y375" i="12" s="1"/>
  <c r="W375" i="12"/>
  <c r="U375" i="12"/>
  <c r="S375" i="12"/>
  <c r="O375" i="12"/>
  <c r="K375" i="12"/>
  <c r="G375" i="12"/>
  <c r="AE374" i="12"/>
  <c r="X374" i="12"/>
  <c r="Y374" i="12" s="1"/>
  <c r="W374" i="12"/>
  <c r="U374" i="12"/>
  <c r="V374" i="12" s="1"/>
  <c r="S374" i="12"/>
  <c r="O374" i="12"/>
  <c r="K374" i="12"/>
  <c r="G374" i="12"/>
  <c r="AE373" i="12"/>
  <c r="X373" i="12"/>
  <c r="Y373" i="12" s="1"/>
  <c r="W373" i="12"/>
  <c r="U373" i="12"/>
  <c r="S373" i="12"/>
  <c r="O373" i="12"/>
  <c r="K373" i="12"/>
  <c r="G373" i="12"/>
  <c r="AE361" i="12"/>
  <c r="X361" i="12"/>
  <c r="Y361" i="12" s="1"/>
  <c r="W361" i="12"/>
  <c r="U361" i="12"/>
  <c r="AE360" i="12"/>
  <c r="X360" i="12"/>
  <c r="Y360" i="12" s="1"/>
  <c r="W360" i="12"/>
  <c r="U360" i="12"/>
  <c r="S360" i="12"/>
  <c r="O360" i="12"/>
  <c r="K360" i="12"/>
  <c r="G360" i="12"/>
  <c r="AE359" i="12"/>
  <c r="X359" i="12"/>
  <c r="Y359" i="12" s="1"/>
  <c r="W359" i="12"/>
  <c r="U359" i="12"/>
  <c r="S359" i="12"/>
  <c r="O359" i="12"/>
  <c r="K359" i="12"/>
  <c r="G359" i="12"/>
  <c r="AE358" i="12"/>
  <c r="X358" i="12"/>
  <c r="Y358" i="12" s="1"/>
  <c r="W358" i="12"/>
  <c r="U358" i="12"/>
  <c r="S358" i="12"/>
  <c r="O358" i="12"/>
  <c r="K358" i="12"/>
  <c r="G358" i="12"/>
  <c r="AE357" i="12"/>
  <c r="X357" i="12"/>
  <c r="Y357" i="12" s="1"/>
  <c r="W357" i="12"/>
  <c r="U357" i="12"/>
  <c r="V357" i="12" s="1"/>
  <c r="S357" i="12"/>
  <c r="O357" i="12"/>
  <c r="K357" i="12"/>
  <c r="G357" i="12"/>
  <c r="AE356" i="12"/>
  <c r="X356" i="12"/>
  <c r="Y356" i="12" s="1"/>
  <c r="W356" i="12"/>
  <c r="U356" i="12"/>
  <c r="S356" i="12"/>
  <c r="O356" i="12"/>
  <c r="K356" i="12"/>
  <c r="G356" i="12"/>
  <c r="AE355" i="12"/>
  <c r="X355" i="12"/>
  <c r="Y355" i="12" s="1"/>
  <c r="W355" i="12"/>
  <c r="U355" i="12"/>
  <c r="V355" i="12" s="1"/>
  <c r="S355" i="12"/>
  <c r="O355" i="12"/>
  <c r="K355" i="12"/>
  <c r="G355" i="12"/>
  <c r="AE354" i="12"/>
  <c r="X354" i="12"/>
  <c r="Y354" i="12" s="1"/>
  <c r="W354" i="12"/>
  <c r="U354" i="12"/>
  <c r="S354" i="12"/>
  <c r="O354" i="12"/>
  <c r="K354" i="12"/>
  <c r="G354" i="12"/>
  <c r="AE353" i="12"/>
  <c r="X353" i="12"/>
  <c r="Y353" i="12" s="1"/>
  <c r="W353" i="12"/>
  <c r="U353" i="12"/>
  <c r="V353" i="12" s="1"/>
  <c r="S353" i="12"/>
  <c r="O353" i="12"/>
  <c r="K353" i="12"/>
  <c r="G353" i="12"/>
  <c r="AE331" i="12"/>
  <c r="X331" i="12"/>
  <c r="Y331" i="12" s="1"/>
  <c r="W331" i="12"/>
  <c r="U331" i="12"/>
  <c r="AE330" i="12"/>
  <c r="X330" i="12"/>
  <c r="Y330" i="12" s="1"/>
  <c r="W330" i="12"/>
  <c r="U330" i="12"/>
  <c r="V330" i="12" s="1"/>
  <c r="S330" i="12"/>
  <c r="O330" i="12"/>
  <c r="K330" i="12"/>
  <c r="G330" i="12"/>
  <c r="AE329" i="12"/>
  <c r="X329" i="12"/>
  <c r="Y329" i="12" s="1"/>
  <c r="W329" i="12"/>
  <c r="U329" i="12"/>
  <c r="S329" i="12"/>
  <c r="O329" i="12"/>
  <c r="K329" i="12"/>
  <c r="G329" i="12"/>
  <c r="AE328" i="12"/>
  <c r="X328" i="12"/>
  <c r="Y328" i="12" s="1"/>
  <c r="W328" i="12"/>
  <c r="U328" i="12"/>
  <c r="V328" i="12" s="1"/>
  <c r="S328" i="12"/>
  <c r="O328" i="12"/>
  <c r="K328" i="12"/>
  <c r="G328" i="12"/>
  <c r="AE327" i="12"/>
  <c r="X327" i="12"/>
  <c r="Y327" i="12" s="1"/>
  <c r="W327" i="12"/>
  <c r="U327" i="12"/>
  <c r="V327" i="12" s="1"/>
  <c r="S327" i="12"/>
  <c r="O327" i="12"/>
  <c r="K327" i="12"/>
  <c r="G327" i="12"/>
  <c r="AE326" i="12"/>
  <c r="X326" i="12"/>
  <c r="Y326" i="12" s="1"/>
  <c r="W326" i="12"/>
  <c r="U326" i="12"/>
  <c r="V326" i="12" s="1"/>
  <c r="S326" i="12"/>
  <c r="O326" i="12"/>
  <c r="K326" i="12"/>
  <c r="G326" i="12"/>
  <c r="AE325" i="12"/>
  <c r="X325" i="12"/>
  <c r="Y325" i="12" s="1"/>
  <c r="W325" i="12"/>
  <c r="U325" i="12"/>
  <c r="V325" i="12" s="1"/>
  <c r="S325" i="12"/>
  <c r="O325" i="12"/>
  <c r="K325" i="12"/>
  <c r="G325" i="12"/>
  <c r="AE324" i="12"/>
  <c r="X324" i="12"/>
  <c r="Y324" i="12" s="1"/>
  <c r="W324" i="12"/>
  <c r="U324" i="12"/>
  <c r="S324" i="12"/>
  <c r="O324" i="12"/>
  <c r="K324" i="12"/>
  <c r="G324" i="12"/>
  <c r="AE323" i="12"/>
  <c r="X323" i="12"/>
  <c r="Y323" i="12" s="1"/>
  <c r="W323" i="12"/>
  <c r="U323" i="12"/>
  <c r="V323" i="12" s="1"/>
  <c r="S323" i="12"/>
  <c r="O323" i="12"/>
  <c r="K323" i="12"/>
  <c r="G323" i="12"/>
  <c r="AE352" i="12"/>
  <c r="X352" i="12"/>
  <c r="Y352" i="12" s="1"/>
  <c r="W352" i="12"/>
  <c r="U352" i="12"/>
  <c r="AE351" i="12"/>
  <c r="X351" i="12"/>
  <c r="Y351" i="12" s="1"/>
  <c r="W351" i="12"/>
  <c r="U351" i="12"/>
  <c r="S351" i="12"/>
  <c r="O351" i="12"/>
  <c r="K351" i="12"/>
  <c r="G351" i="12"/>
  <c r="AE350" i="12"/>
  <c r="X350" i="12"/>
  <c r="Y350" i="12" s="1"/>
  <c r="W350" i="12"/>
  <c r="U350" i="12"/>
  <c r="V350" i="12" s="1"/>
  <c r="S350" i="12"/>
  <c r="O350" i="12"/>
  <c r="K350" i="12"/>
  <c r="G350" i="12"/>
  <c r="AE349" i="12"/>
  <c r="X349" i="12"/>
  <c r="Y349" i="12" s="1"/>
  <c r="W349" i="12"/>
  <c r="U349" i="12"/>
  <c r="S349" i="12"/>
  <c r="O349" i="12"/>
  <c r="K349" i="12"/>
  <c r="G349" i="12"/>
  <c r="AE348" i="12"/>
  <c r="X348" i="12"/>
  <c r="Y348" i="12" s="1"/>
  <c r="W348" i="12"/>
  <c r="U348" i="12"/>
  <c r="V348" i="12" s="1"/>
  <c r="S348" i="12"/>
  <c r="O348" i="12"/>
  <c r="O352" i="12" s="1"/>
  <c r="K348" i="12"/>
  <c r="G348" i="12"/>
  <c r="AE322" i="12"/>
  <c r="X322" i="12"/>
  <c r="Y322" i="12" s="1"/>
  <c r="W322" i="12"/>
  <c r="U322" i="12"/>
  <c r="AE321" i="12"/>
  <c r="X321" i="12"/>
  <c r="Y321" i="12" s="1"/>
  <c r="W321" i="12"/>
  <c r="U321" i="12"/>
  <c r="S321" i="12"/>
  <c r="O321" i="12"/>
  <c r="K321" i="12"/>
  <c r="G321" i="12"/>
  <c r="AE320" i="12"/>
  <c r="X320" i="12"/>
  <c r="Y320" i="12" s="1"/>
  <c r="W320" i="12"/>
  <c r="U320" i="12"/>
  <c r="S320" i="12"/>
  <c r="O320" i="12"/>
  <c r="K320" i="12"/>
  <c r="G320" i="12"/>
  <c r="AE319" i="12"/>
  <c r="X319" i="12"/>
  <c r="Y319" i="12" s="1"/>
  <c r="W319" i="12"/>
  <c r="U319" i="12"/>
  <c r="S319" i="12"/>
  <c r="O319" i="12"/>
  <c r="K319" i="12"/>
  <c r="G319" i="12"/>
  <c r="AE318" i="12"/>
  <c r="X318" i="12"/>
  <c r="Y318" i="12" s="1"/>
  <c r="W318" i="12"/>
  <c r="U318" i="12"/>
  <c r="S318" i="12"/>
  <c r="O318" i="12"/>
  <c r="K318" i="12"/>
  <c r="G318" i="12"/>
  <c r="AE317" i="12"/>
  <c r="X317" i="12"/>
  <c r="Y317" i="12" s="1"/>
  <c r="W317" i="12"/>
  <c r="U317" i="12"/>
  <c r="V317" i="12" s="1"/>
  <c r="S317" i="12"/>
  <c r="O317" i="12"/>
  <c r="K317" i="12"/>
  <c r="G317" i="12"/>
  <c r="AE316" i="12"/>
  <c r="X316" i="12"/>
  <c r="Y316" i="12" s="1"/>
  <c r="W316" i="12"/>
  <c r="U316" i="12"/>
  <c r="S316" i="12"/>
  <c r="O316" i="12"/>
  <c r="K316" i="12"/>
  <c r="G316" i="12"/>
  <c r="AE315" i="12"/>
  <c r="X315" i="12"/>
  <c r="Y315" i="12" s="1"/>
  <c r="W315" i="12"/>
  <c r="U315" i="12"/>
  <c r="V315" i="12" s="1"/>
  <c r="S315" i="12"/>
  <c r="O315" i="12"/>
  <c r="K315" i="12"/>
  <c r="G315" i="12"/>
  <c r="AE314" i="12"/>
  <c r="X314" i="12"/>
  <c r="Y314" i="12" s="1"/>
  <c r="W314" i="12"/>
  <c r="U314" i="12"/>
  <c r="S314" i="12"/>
  <c r="O314" i="12"/>
  <c r="K314" i="12"/>
  <c r="G314" i="12"/>
  <c r="AE313" i="12"/>
  <c r="X313" i="12"/>
  <c r="Y313" i="12" s="1"/>
  <c r="W313" i="12"/>
  <c r="U313" i="12"/>
  <c r="V313" i="12" s="1"/>
  <c r="S313" i="12"/>
  <c r="O313" i="12"/>
  <c r="K313" i="12"/>
  <c r="G313" i="12"/>
  <c r="AE312" i="12"/>
  <c r="X312" i="12"/>
  <c r="Y312" i="12" s="1"/>
  <c r="W312" i="12"/>
  <c r="U312" i="12"/>
  <c r="V312" i="12" s="1"/>
  <c r="S312" i="12"/>
  <c r="O312" i="12"/>
  <c r="K312" i="12"/>
  <c r="G312" i="12"/>
  <c r="AE311" i="12"/>
  <c r="X311" i="12"/>
  <c r="Y311" i="12" s="1"/>
  <c r="W311" i="12"/>
  <c r="U311" i="12"/>
  <c r="V311" i="12" s="1"/>
  <c r="S311" i="12"/>
  <c r="O311" i="12"/>
  <c r="K311" i="12"/>
  <c r="G311" i="12"/>
  <c r="X310" i="12"/>
  <c r="Y310" i="12" s="1"/>
  <c r="W310" i="12"/>
  <c r="U310" i="12"/>
  <c r="V310" i="12" s="1"/>
  <c r="AE309" i="12"/>
  <c r="X309" i="12"/>
  <c r="Y309" i="12" s="1"/>
  <c r="W309" i="12"/>
  <c r="U309" i="12"/>
  <c r="V309" i="12" s="1"/>
  <c r="S309" i="12"/>
  <c r="O309" i="12"/>
  <c r="K309" i="12"/>
  <c r="G309" i="12"/>
  <c r="AE308" i="12"/>
  <c r="X308" i="12"/>
  <c r="Y308" i="12" s="1"/>
  <c r="W308" i="12"/>
  <c r="U308" i="12"/>
  <c r="S308" i="12"/>
  <c r="O308" i="12"/>
  <c r="K308" i="12"/>
  <c r="G308" i="12"/>
  <c r="AE307" i="12"/>
  <c r="X307" i="12"/>
  <c r="Y307" i="12" s="1"/>
  <c r="W307" i="12"/>
  <c r="U307" i="12"/>
  <c r="V307" i="12" s="1"/>
  <c r="S307" i="12"/>
  <c r="O307" i="12"/>
  <c r="K307" i="12"/>
  <c r="G307" i="12"/>
  <c r="AE306" i="12"/>
  <c r="X306" i="12"/>
  <c r="Y306" i="12" s="1"/>
  <c r="W306" i="12"/>
  <c r="U306" i="12"/>
  <c r="S306" i="12"/>
  <c r="O306" i="12"/>
  <c r="K306" i="12"/>
  <c r="G306" i="12"/>
  <c r="AE305" i="12"/>
  <c r="X305" i="12"/>
  <c r="Y305" i="12" s="1"/>
  <c r="W305" i="12"/>
  <c r="U305" i="12"/>
  <c r="V305" i="12" s="1"/>
  <c r="S305" i="12"/>
  <c r="O305" i="12"/>
  <c r="K305" i="12"/>
  <c r="G305" i="12"/>
  <c r="AE304" i="12"/>
  <c r="X304" i="12"/>
  <c r="Y304" i="12" s="1"/>
  <c r="W304" i="12"/>
  <c r="U304" i="12"/>
  <c r="S304" i="12"/>
  <c r="O304" i="12"/>
  <c r="K304" i="12"/>
  <c r="G304" i="12"/>
  <c r="AE303" i="12"/>
  <c r="X303" i="12"/>
  <c r="Y303" i="12" s="1"/>
  <c r="W303" i="12"/>
  <c r="U303" i="12"/>
  <c r="S303" i="12"/>
  <c r="O303" i="12"/>
  <c r="K303" i="12"/>
  <c r="G303" i="12"/>
  <c r="AE302" i="12"/>
  <c r="X302" i="12"/>
  <c r="Y302" i="12" s="1"/>
  <c r="W302" i="12"/>
  <c r="U302" i="12"/>
  <c r="S302" i="12"/>
  <c r="O302" i="12"/>
  <c r="K302" i="12"/>
  <c r="G302" i="12"/>
  <c r="AE301" i="12"/>
  <c r="X301" i="12"/>
  <c r="Y301" i="12" s="1"/>
  <c r="W301" i="12"/>
  <c r="U301" i="12"/>
  <c r="V301" i="12" s="1"/>
  <c r="S301" i="12"/>
  <c r="O301" i="12"/>
  <c r="K301" i="12"/>
  <c r="G301" i="12"/>
  <c r="AE300" i="12"/>
  <c r="X300" i="12"/>
  <c r="Y300" i="12" s="1"/>
  <c r="W300" i="12"/>
  <c r="U300" i="12"/>
  <c r="S300" i="12"/>
  <c r="O300" i="12"/>
  <c r="K300" i="12"/>
  <c r="G300" i="12"/>
  <c r="AE266" i="12"/>
  <c r="X266" i="12"/>
  <c r="Y266" i="12" s="1"/>
  <c r="W266" i="12"/>
  <c r="U266" i="12"/>
  <c r="V266" i="12" s="1"/>
  <c r="AE265" i="12"/>
  <c r="X265" i="12"/>
  <c r="Y265" i="12" s="1"/>
  <c r="W265" i="12"/>
  <c r="U265" i="12"/>
  <c r="V265" i="12" s="1"/>
  <c r="S265" i="12"/>
  <c r="O265" i="12"/>
  <c r="K265" i="12"/>
  <c r="G265" i="12"/>
  <c r="AE264" i="12"/>
  <c r="X264" i="12"/>
  <c r="Y264" i="12" s="1"/>
  <c r="W264" i="12"/>
  <c r="U264" i="12"/>
  <c r="V264" i="12" s="1"/>
  <c r="S264" i="12"/>
  <c r="O264" i="12"/>
  <c r="K264" i="12"/>
  <c r="G264" i="12"/>
  <c r="AE263" i="12"/>
  <c r="X263" i="12"/>
  <c r="Y263" i="12" s="1"/>
  <c r="W263" i="12"/>
  <c r="U263" i="12"/>
  <c r="S263" i="12"/>
  <c r="O263" i="12"/>
  <c r="K263" i="12"/>
  <c r="G263" i="12"/>
  <c r="AE262" i="12"/>
  <c r="X262" i="12"/>
  <c r="Y262" i="12" s="1"/>
  <c r="W262" i="12"/>
  <c r="U262" i="12"/>
  <c r="V262" i="12" s="1"/>
  <c r="S262" i="12"/>
  <c r="O262" i="12"/>
  <c r="K262" i="12"/>
  <c r="G262" i="12"/>
  <c r="AE261" i="12"/>
  <c r="X261" i="12"/>
  <c r="Y261" i="12" s="1"/>
  <c r="W261" i="12"/>
  <c r="U261" i="12"/>
  <c r="V261" i="12" s="1"/>
  <c r="S261" i="12"/>
  <c r="O261" i="12"/>
  <c r="K261" i="12"/>
  <c r="G261" i="12"/>
  <c r="AE260" i="12"/>
  <c r="X260" i="12"/>
  <c r="Y260" i="12" s="1"/>
  <c r="W260" i="12"/>
  <c r="U260" i="12"/>
  <c r="V260" i="12" s="1"/>
  <c r="S260" i="12"/>
  <c r="O260" i="12"/>
  <c r="K260" i="12"/>
  <c r="G260" i="12"/>
  <c r="AE259" i="12"/>
  <c r="X259" i="12"/>
  <c r="Y259" i="12" s="1"/>
  <c r="W259" i="12"/>
  <c r="U259" i="12"/>
  <c r="V259" i="12" s="1"/>
  <c r="S259" i="12"/>
  <c r="O259" i="12"/>
  <c r="K259" i="12"/>
  <c r="G259" i="12"/>
  <c r="AE258" i="12"/>
  <c r="X258" i="12"/>
  <c r="Y258" i="12" s="1"/>
  <c r="W258" i="12"/>
  <c r="U258" i="12"/>
  <c r="V258" i="12" s="1"/>
  <c r="S258" i="12"/>
  <c r="O258" i="12"/>
  <c r="K258" i="12"/>
  <c r="G258" i="12"/>
  <c r="AE257" i="12"/>
  <c r="X257" i="12"/>
  <c r="Y257" i="12" s="1"/>
  <c r="W257" i="12"/>
  <c r="U257" i="12"/>
  <c r="S257" i="12"/>
  <c r="O257" i="12"/>
  <c r="K257" i="12"/>
  <c r="G257" i="12"/>
  <c r="AE256" i="12"/>
  <c r="X256" i="12"/>
  <c r="Y256" i="12" s="1"/>
  <c r="W256" i="12"/>
  <c r="U256" i="12"/>
  <c r="V256" i="12" s="1"/>
  <c r="S256" i="12"/>
  <c r="O256" i="12"/>
  <c r="K256" i="12"/>
  <c r="G256" i="12"/>
  <c r="AE255" i="12"/>
  <c r="X255" i="12"/>
  <c r="Y255" i="12" s="1"/>
  <c r="W255" i="12"/>
  <c r="U255" i="12"/>
  <c r="V255" i="12" s="1"/>
  <c r="S255" i="12"/>
  <c r="O255" i="12"/>
  <c r="K255" i="12"/>
  <c r="G255" i="12"/>
  <c r="AE254" i="12"/>
  <c r="X254" i="12"/>
  <c r="Y254" i="12" s="1"/>
  <c r="W254" i="12"/>
  <c r="U254" i="12"/>
  <c r="V254" i="12" s="1"/>
  <c r="S254" i="12"/>
  <c r="O254" i="12"/>
  <c r="K254" i="12"/>
  <c r="G254" i="12"/>
  <c r="AE274" i="12"/>
  <c r="X274" i="12"/>
  <c r="Y274" i="12" s="1"/>
  <c r="W274" i="12"/>
  <c r="U274" i="12"/>
  <c r="V274" i="12" s="1"/>
  <c r="AE273" i="12"/>
  <c r="X273" i="12"/>
  <c r="Y273" i="12" s="1"/>
  <c r="W273" i="12"/>
  <c r="U273" i="12"/>
  <c r="V273" i="12" s="1"/>
  <c r="S273" i="12"/>
  <c r="O273" i="12"/>
  <c r="K273" i="12"/>
  <c r="G273" i="12"/>
  <c r="AE272" i="12"/>
  <c r="X272" i="12"/>
  <c r="Y272" i="12" s="1"/>
  <c r="W272" i="12"/>
  <c r="U272" i="12"/>
  <c r="V272" i="12" s="1"/>
  <c r="S272" i="12"/>
  <c r="O272" i="12"/>
  <c r="K272" i="12"/>
  <c r="G272" i="12"/>
  <c r="AE271" i="12"/>
  <c r="X271" i="12"/>
  <c r="Y271" i="12" s="1"/>
  <c r="W271" i="12"/>
  <c r="U271" i="12"/>
  <c r="V271" i="12" s="1"/>
  <c r="S271" i="12"/>
  <c r="O271" i="12"/>
  <c r="K271" i="12"/>
  <c r="G271" i="12"/>
  <c r="AE270" i="12"/>
  <c r="X270" i="12"/>
  <c r="Y270" i="12" s="1"/>
  <c r="W270" i="12"/>
  <c r="U270" i="12"/>
  <c r="V270" i="12" s="1"/>
  <c r="S270" i="12"/>
  <c r="O270" i="12"/>
  <c r="K270" i="12"/>
  <c r="G270" i="12"/>
  <c r="AE269" i="12"/>
  <c r="X269" i="12"/>
  <c r="Y269" i="12" s="1"/>
  <c r="W269" i="12"/>
  <c r="U269" i="12"/>
  <c r="V269" i="12" s="1"/>
  <c r="S269" i="12"/>
  <c r="O269" i="12"/>
  <c r="K269" i="12"/>
  <c r="G269" i="12"/>
  <c r="AE268" i="12"/>
  <c r="X268" i="12"/>
  <c r="Y268" i="12" s="1"/>
  <c r="W268" i="12"/>
  <c r="U268" i="12"/>
  <c r="S268" i="12"/>
  <c r="O268" i="12"/>
  <c r="K268" i="12"/>
  <c r="G268" i="12"/>
  <c r="AE267" i="12"/>
  <c r="X267" i="12"/>
  <c r="Y267" i="12" s="1"/>
  <c r="W267" i="12"/>
  <c r="U267" i="12"/>
  <c r="V267" i="12" s="1"/>
  <c r="S267" i="12"/>
  <c r="O267" i="12"/>
  <c r="K267" i="12"/>
  <c r="G267" i="12"/>
  <c r="AE299" i="12"/>
  <c r="X299" i="12"/>
  <c r="Y299" i="12" s="1"/>
  <c r="W299" i="12"/>
  <c r="U299" i="12"/>
  <c r="V299" i="12" s="1"/>
  <c r="AE298" i="12"/>
  <c r="X298" i="12"/>
  <c r="Y298" i="12" s="1"/>
  <c r="W298" i="12"/>
  <c r="U298" i="12"/>
  <c r="V298" i="12" s="1"/>
  <c r="S298" i="12"/>
  <c r="O298" i="12"/>
  <c r="K298" i="12"/>
  <c r="G298" i="12"/>
  <c r="AE297" i="12"/>
  <c r="X297" i="12"/>
  <c r="Y297" i="12" s="1"/>
  <c r="W297" i="12"/>
  <c r="U297" i="12"/>
  <c r="S297" i="12"/>
  <c r="O297" i="12"/>
  <c r="K297" i="12"/>
  <c r="G297" i="12"/>
  <c r="AE296" i="12"/>
  <c r="X296" i="12"/>
  <c r="Y296" i="12" s="1"/>
  <c r="W296" i="12"/>
  <c r="U296" i="12"/>
  <c r="V296" i="12" s="1"/>
  <c r="S296" i="12"/>
  <c r="O296" i="12"/>
  <c r="K296" i="12"/>
  <c r="G296" i="12"/>
  <c r="AE295" i="12"/>
  <c r="X295" i="12"/>
  <c r="Y295" i="12" s="1"/>
  <c r="W295" i="12"/>
  <c r="U295" i="12"/>
  <c r="V295" i="12" s="1"/>
  <c r="S295" i="12"/>
  <c r="O295" i="12"/>
  <c r="K295" i="12"/>
  <c r="G295" i="12"/>
  <c r="AE294" i="12"/>
  <c r="X294" i="12"/>
  <c r="Y294" i="12" s="1"/>
  <c r="W294" i="12"/>
  <c r="U294" i="12"/>
  <c r="V294" i="12" s="1"/>
  <c r="S294" i="12"/>
  <c r="O294" i="12"/>
  <c r="K294" i="12"/>
  <c r="G294" i="12"/>
  <c r="AE293" i="12"/>
  <c r="X293" i="12"/>
  <c r="Y293" i="12" s="1"/>
  <c r="W293" i="12"/>
  <c r="U293" i="12"/>
  <c r="V293" i="12" s="1"/>
  <c r="S293" i="12"/>
  <c r="O293" i="12"/>
  <c r="K293" i="12"/>
  <c r="G293" i="12"/>
  <c r="AE292" i="12"/>
  <c r="X292" i="12"/>
  <c r="Y292" i="12" s="1"/>
  <c r="W292" i="12"/>
  <c r="U292" i="12"/>
  <c r="V292" i="12" s="1"/>
  <c r="S292" i="12"/>
  <c r="O292" i="12"/>
  <c r="K292" i="12"/>
  <c r="G292" i="12"/>
  <c r="AE291" i="12"/>
  <c r="X291" i="12"/>
  <c r="Y291" i="12" s="1"/>
  <c r="W291" i="12"/>
  <c r="U291" i="12"/>
  <c r="S291" i="12"/>
  <c r="O291" i="12"/>
  <c r="K291" i="12"/>
  <c r="G291" i="12"/>
  <c r="AE290" i="12"/>
  <c r="X290" i="12"/>
  <c r="Y290" i="12" s="1"/>
  <c r="W290" i="12"/>
  <c r="U290" i="12"/>
  <c r="V290" i="12" s="1"/>
  <c r="S290" i="12"/>
  <c r="O290" i="12"/>
  <c r="K290" i="12"/>
  <c r="G290" i="12"/>
  <c r="AE289" i="12"/>
  <c r="X289" i="12"/>
  <c r="Y289" i="12" s="1"/>
  <c r="W289" i="12"/>
  <c r="U289" i="12"/>
  <c r="V289" i="12" s="1"/>
  <c r="S289" i="12"/>
  <c r="O289" i="12"/>
  <c r="K289" i="12"/>
  <c r="G289" i="12"/>
  <c r="AE288" i="12"/>
  <c r="X288" i="12"/>
  <c r="Y288" i="12" s="1"/>
  <c r="W288" i="12"/>
  <c r="U288" i="12"/>
  <c r="V288" i="12" s="1"/>
  <c r="AE287" i="12"/>
  <c r="X287" i="12"/>
  <c r="Y287" i="12" s="1"/>
  <c r="W287" i="12"/>
  <c r="U287" i="12"/>
  <c r="S287" i="12"/>
  <c r="O287" i="12"/>
  <c r="K287" i="12"/>
  <c r="G287" i="12"/>
  <c r="AE286" i="12"/>
  <c r="X286" i="12"/>
  <c r="Y286" i="12" s="1"/>
  <c r="W286" i="12"/>
  <c r="U286" i="12"/>
  <c r="V286" i="12" s="1"/>
  <c r="S286" i="12"/>
  <c r="O286" i="12"/>
  <c r="K286" i="12"/>
  <c r="G286" i="12"/>
  <c r="AE285" i="12"/>
  <c r="X285" i="12"/>
  <c r="Y285" i="12" s="1"/>
  <c r="W285" i="12"/>
  <c r="U285" i="12"/>
  <c r="V285" i="12" s="1"/>
  <c r="S285" i="12"/>
  <c r="O285" i="12"/>
  <c r="K285" i="12"/>
  <c r="G285" i="12"/>
  <c r="AE284" i="12"/>
  <c r="X284" i="12"/>
  <c r="Y284" i="12" s="1"/>
  <c r="W284" i="12"/>
  <c r="U284" i="12"/>
  <c r="V284" i="12" s="1"/>
  <c r="S284" i="12"/>
  <c r="O284" i="12"/>
  <c r="K284" i="12"/>
  <c r="G284" i="12"/>
  <c r="AE283" i="12"/>
  <c r="X283" i="12"/>
  <c r="Y283" i="12" s="1"/>
  <c r="W283" i="12"/>
  <c r="U283" i="12"/>
  <c r="V283" i="12" s="1"/>
  <c r="S283" i="12"/>
  <c r="O283" i="12"/>
  <c r="K283" i="12"/>
  <c r="G283" i="12"/>
  <c r="AE282" i="12"/>
  <c r="X282" i="12"/>
  <c r="Y282" i="12" s="1"/>
  <c r="W282" i="12"/>
  <c r="U282" i="12"/>
  <c r="V282" i="12" s="1"/>
  <c r="S282" i="12"/>
  <c r="O282" i="12"/>
  <c r="K282" i="12"/>
  <c r="G282" i="12"/>
  <c r="AE281" i="12"/>
  <c r="X281" i="12"/>
  <c r="Y281" i="12" s="1"/>
  <c r="W281" i="12"/>
  <c r="U281" i="12"/>
  <c r="S281" i="12"/>
  <c r="O281" i="12"/>
  <c r="K281" i="12"/>
  <c r="G281" i="12"/>
  <c r="AE280" i="12"/>
  <c r="X280" i="12"/>
  <c r="Y280" i="12" s="1"/>
  <c r="W280" i="12"/>
  <c r="U280" i="12"/>
  <c r="V280" i="12" s="1"/>
  <c r="S280" i="12"/>
  <c r="O280" i="12"/>
  <c r="K280" i="12"/>
  <c r="G280" i="12"/>
  <c r="AE279" i="12"/>
  <c r="X279" i="12"/>
  <c r="Y279" i="12" s="1"/>
  <c r="W279" i="12"/>
  <c r="U279" i="12"/>
  <c r="V279" i="12" s="1"/>
  <c r="S279" i="12"/>
  <c r="O279" i="12"/>
  <c r="K279" i="12"/>
  <c r="G279" i="12"/>
  <c r="AE278" i="12"/>
  <c r="X278" i="12"/>
  <c r="Y278" i="12" s="1"/>
  <c r="W278" i="12"/>
  <c r="U278" i="12"/>
  <c r="V278" i="12" s="1"/>
  <c r="S278" i="12"/>
  <c r="O278" i="12"/>
  <c r="K278" i="12"/>
  <c r="G278" i="12"/>
  <c r="AE277" i="12"/>
  <c r="X277" i="12"/>
  <c r="Y277" i="12" s="1"/>
  <c r="W277" i="12"/>
  <c r="U277" i="12"/>
  <c r="S277" i="12"/>
  <c r="O277" i="12"/>
  <c r="K277" i="12"/>
  <c r="G277" i="12"/>
  <c r="AE276" i="12"/>
  <c r="X276" i="12"/>
  <c r="Y276" i="12" s="1"/>
  <c r="W276" i="12"/>
  <c r="U276" i="12"/>
  <c r="V276" i="12" s="1"/>
  <c r="S276" i="12"/>
  <c r="O276" i="12"/>
  <c r="K276" i="12"/>
  <c r="G276" i="12"/>
  <c r="AE275" i="12"/>
  <c r="X275" i="12"/>
  <c r="Y275" i="12" s="1"/>
  <c r="W275" i="12"/>
  <c r="U275" i="12"/>
  <c r="S275" i="12"/>
  <c r="O275" i="12"/>
  <c r="O288" i="12" s="1"/>
  <c r="K275" i="12"/>
  <c r="G275" i="12"/>
  <c r="AE231" i="12"/>
  <c r="X231" i="12"/>
  <c r="Y231" i="12" s="1"/>
  <c r="W231" i="12"/>
  <c r="U231" i="12"/>
  <c r="V231" i="12" s="1"/>
  <c r="AE230" i="12"/>
  <c r="X230" i="12"/>
  <c r="Y230" i="12" s="1"/>
  <c r="W230" i="12"/>
  <c r="U230" i="12"/>
  <c r="V230" i="12" s="1"/>
  <c r="S230" i="12"/>
  <c r="O230" i="12"/>
  <c r="K230" i="12"/>
  <c r="G230" i="12"/>
  <c r="AE229" i="12"/>
  <c r="X229" i="12"/>
  <c r="Y229" i="12" s="1"/>
  <c r="W229" i="12"/>
  <c r="U229" i="12"/>
  <c r="V229" i="12" s="1"/>
  <c r="S229" i="12"/>
  <c r="O229" i="12"/>
  <c r="K229" i="12"/>
  <c r="G229" i="12"/>
  <c r="AE228" i="12"/>
  <c r="X228" i="12"/>
  <c r="Y228" i="12" s="1"/>
  <c r="W228" i="12"/>
  <c r="U228" i="12"/>
  <c r="S228" i="12"/>
  <c r="O228" i="12"/>
  <c r="K228" i="12"/>
  <c r="G228" i="12"/>
  <c r="AE227" i="12"/>
  <c r="X227" i="12"/>
  <c r="Y227" i="12" s="1"/>
  <c r="W227" i="12"/>
  <c r="U227" i="12"/>
  <c r="V227" i="12" s="1"/>
  <c r="S227" i="12"/>
  <c r="O227" i="12"/>
  <c r="K227" i="12"/>
  <c r="G227" i="12"/>
  <c r="AE226" i="12"/>
  <c r="X226" i="12"/>
  <c r="Y226" i="12" s="1"/>
  <c r="W226" i="12"/>
  <c r="U226" i="12"/>
  <c r="V226" i="12" s="1"/>
  <c r="S226" i="12"/>
  <c r="O226" i="12"/>
  <c r="K226" i="12"/>
  <c r="G226" i="12"/>
  <c r="AE225" i="12"/>
  <c r="X225" i="12"/>
  <c r="Y225" i="12" s="1"/>
  <c r="W225" i="12"/>
  <c r="U225" i="12"/>
  <c r="V225" i="12" s="1"/>
  <c r="S225" i="12"/>
  <c r="O225" i="12"/>
  <c r="K225" i="12"/>
  <c r="G225" i="12"/>
  <c r="AE224" i="12"/>
  <c r="X224" i="12"/>
  <c r="Y224" i="12" s="1"/>
  <c r="W224" i="12"/>
  <c r="U224" i="12"/>
  <c r="V224" i="12" s="1"/>
  <c r="S224" i="12"/>
  <c r="O224" i="12"/>
  <c r="K224" i="12"/>
  <c r="G224" i="12"/>
  <c r="AE223" i="12"/>
  <c r="X223" i="12"/>
  <c r="Y223" i="12" s="1"/>
  <c r="W223" i="12"/>
  <c r="U223" i="12"/>
  <c r="V223" i="12" s="1"/>
  <c r="S223" i="12"/>
  <c r="O223" i="12"/>
  <c r="K223" i="12"/>
  <c r="G223" i="12"/>
  <c r="AE222" i="12"/>
  <c r="X222" i="12"/>
  <c r="Y222" i="12" s="1"/>
  <c r="W222" i="12"/>
  <c r="U222" i="12"/>
  <c r="S222" i="12"/>
  <c r="O222" i="12"/>
  <c r="K222" i="12"/>
  <c r="G222" i="12"/>
  <c r="AE221" i="12"/>
  <c r="X221" i="12"/>
  <c r="Y221" i="12" s="1"/>
  <c r="W221" i="12"/>
  <c r="U221" i="12"/>
  <c r="V221" i="12" s="1"/>
  <c r="S221" i="12"/>
  <c r="O221" i="12"/>
  <c r="K221" i="12"/>
  <c r="G221" i="12"/>
  <c r="AE220" i="12"/>
  <c r="X220" i="12"/>
  <c r="Y220" i="12" s="1"/>
  <c r="W220" i="12"/>
  <c r="U220" i="12"/>
  <c r="S220" i="12"/>
  <c r="O220" i="12"/>
  <c r="K220" i="12"/>
  <c r="G220" i="12"/>
  <c r="AE253" i="12"/>
  <c r="X253" i="12"/>
  <c r="Y253" i="12" s="1"/>
  <c r="W253" i="12"/>
  <c r="U253" i="12"/>
  <c r="V253" i="12" s="1"/>
  <c r="AE252" i="12"/>
  <c r="X252" i="12"/>
  <c r="Y252" i="12" s="1"/>
  <c r="W252" i="12"/>
  <c r="U252" i="12"/>
  <c r="V252" i="12" s="1"/>
  <c r="S252" i="12"/>
  <c r="O252" i="12"/>
  <c r="K252" i="12"/>
  <c r="G252" i="12"/>
  <c r="AE251" i="12"/>
  <c r="X251" i="12"/>
  <c r="Y251" i="12" s="1"/>
  <c r="W251" i="12"/>
  <c r="U251" i="12"/>
  <c r="V251" i="12" s="1"/>
  <c r="S251" i="12"/>
  <c r="O251" i="12"/>
  <c r="K251" i="12"/>
  <c r="G251" i="12"/>
  <c r="AE250" i="12"/>
  <c r="X250" i="12"/>
  <c r="Y250" i="12" s="1"/>
  <c r="W250" i="12"/>
  <c r="U250" i="12"/>
  <c r="V250" i="12" s="1"/>
  <c r="S250" i="12"/>
  <c r="O250" i="12"/>
  <c r="K250" i="12"/>
  <c r="G250" i="12"/>
  <c r="AE249" i="12"/>
  <c r="X249" i="12"/>
  <c r="Y249" i="12" s="1"/>
  <c r="W249" i="12"/>
  <c r="U249" i="12"/>
  <c r="V249" i="12" s="1"/>
  <c r="S249" i="12"/>
  <c r="O249" i="12"/>
  <c r="K249" i="12"/>
  <c r="G249" i="12"/>
  <c r="AE248" i="12"/>
  <c r="X248" i="12"/>
  <c r="Y248" i="12" s="1"/>
  <c r="W248" i="12"/>
  <c r="U248" i="12"/>
  <c r="S248" i="12"/>
  <c r="O248" i="12"/>
  <c r="K248" i="12"/>
  <c r="G248" i="12"/>
  <c r="AE247" i="12"/>
  <c r="X247" i="12"/>
  <c r="Y247" i="12" s="1"/>
  <c r="W247" i="12"/>
  <c r="U247" i="12"/>
  <c r="V247" i="12" s="1"/>
  <c r="S247" i="12"/>
  <c r="O247" i="12"/>
  <c r="K247" i="12"/>
  <c r="G247" i="12"/>
  <c r="AE246" i="12"/>
  <c r="X246" i="12"/>
  <c r="Y246" i="12" s="1"/>
  <c r="W246" i="12"/>
  <c r="U246" i="12"/>
  <c r="S246" i="12"/>
  <c r="O246" i="12"/>
  <c r="K246" i="12"/>
  <c r="G246" i="12"/>
  <c r="AE245" i="12"/>
  <c r="X245" i="12"/>
  <c r="Y245" i="12" s="1"/>
  <c r="W245" i="12"/>
  <c r="U245" i="12"/>
  <c r="V245" i="12" s="1"/>
  <c r="S245" i="12"/>
  <c r="O245" i="12"/>
  <c r="K245" i="12"/>
  <c r="G245" i="12"/>
  <c r="AE244" i="12"/>
  <c r="X244" i="12"/>
  <c r="Y244" i="12" s="1"/>
  <c r="W244" i="12"/>
  <c r="U244" i="12"/>
  <c r="V244" i="12" s="1"/>
  <c r="S244" i="12"/>
  <c r="O244" i="12"/>
  <c r="K244" i="12"/>
  <c r="G244" i="12"/>
  <c r="AE243" i="12"/>
  <c r="X243" i="12"/>
  <c r="Y243" i="12" s="1"/>
  <c r="W243" i="12"/>
  <c r="U243" i="12"/>
  <c r="V243" i="12" s="1"/>
  <c r="S243" i="12"/>
  <c r="O243" i="12"/>
  <c r="K243" i="12"/>
  <c r="G243" i="12"/>
  <c r="AE242" i="12"/>
  <c r="X242" i="12"/>
  <c r="Y242" i="12" s="1"/>
  <c r="W242" i="12"/>
  <c r="U242" i="12"/>
  <c r="V242" i="12" s="1"/>
  <c r="S242" i="12"/>
  <c r="O242" i="12"/>
  <c r="K242" i="12"/>
  <c r="G242" i="12"/>
  <c r="AE241" i="12"/>
  <c r="X241" i="12"/>
  <c r="Y241" i="12" s="1"/>
  <c r="W241" i="12"/>
  <c r="U241" i="12"/>
  <c r="S241" i="12"/>
  <c r="O241" i="12"/>
  <c r="K241" i="12"/>
  <c r="G241" i="12"/>
  <c r="AE240" i="12"/>
  <c r="X240" i="12"/>
  <c r="Y240" i="12" s="1"/>
  <c r="W240" i="12"/>
  <c r="U240" i="12"/>
  <c r="S240" i="12"/>
  <c r="O240" i="12"/>
  <c r="K240" i="12"/>
  <c r="G240" i="12"/>
  <c r="AE239" i="12"/>
  <c r="X239" i="12"/>
  <c r="Y239" i="12" s="1"/>
  <c r="W239" i="12"/>
  <c r="U239" i="12"/>
  <c r="V239" i="12" s="1"/>
  <c r="S239" i="12"/>
  <c r="O239" i="12"/>
  <c r="K239" i="12"/>
  <c r="G239" i="12"/>
  <c r="AE238" i="12"/>
  <c r="X238" i="12"/>
  <c r="Y238" i="12" s="1"/>
  <c r="W238" i="12"/>
  <c r="U238" i="12"/>
  <c r="S238" i="12"/>
  <c r="O238" i="12"/>
  <c r="K238" i="12"/>
  <c r="G238" i="12"/>
  <c r="AE237" i="12"/>
  <c r="X237" i="12"/>
  <c r="Y237" i="12" s="1"/>
  <c r="W237" i="12"/>
  <c r="U237" i="12"/>
  <c r="V237" i="12" s="1"/>
  <c r="S237" i="12"/>
  <c r="O237" i="12"/>
  <c r="K237" i="12"/>
  <c r="G237" i="12"/>
  <c r="AE236" i="12"/>
  <c r="X236" i="12"/>
  <c r="Y236" i="12" s="1"/>
  <c r="W236" i="12"/>
  <c r="U236" i="12"/>
  <c r="V236" i="12" s="1"/>
  <c r="S236" i="12"/>
  <c r="O236" i="12"/>
  <c r="K236" i="12"/>
  <c r="G236" i="12"/>
  <c r="AE235" i="12"/>
  <c r="X235" i="12"/>
  <c r="Y235" i="12" s="1"/>
  <c r="W235" i="12"/>
  <c r="U235" i="12"/>
  <c r="V235" i="12" s="1"/>
  <c r="S235" i="12"/>
  <c r="O235" i="12"/>
  <c r="K235" i="12"/>
  <c r="G235" i="12"/>
  <c r="AE234" i="12"/>
  <c r="X234" i="12"/>
  <c r="Y234" i="12" s="1"/>
  <c r="W234" i="12"/>
  <c r="U234" i="12"/>
  <c r="V234" i="12" s="1"/>
  <c r="S234" i="12"/>
  <c r="O234" i="12"/>
  <c r="K234" i="12"/>
  <c r="G234" i="12"/>
  <c r="AE233" i="12"/>
  <c r="X233" i="12"/>
  <c r="Y233" i="12" s="1"/>
  <c r="W233" i="12"/>
  <c r="U233" i="12"/>
  <c r="V233" i="12" s="1"/>
  <c r="S233" i="12"/>
  <c r="O233" i="12"/>
  <c r="K233" i="12"/>
  <c r="G233" i="12"/>
  <c r="AE232" i="12"/>
  <c r="X232" i="12"/>
  <c r="Y232" i="12" s="1"/>
  <c r="W232" i="12"/>
  <c r="U232" i="12"/>
  <c r="S232" i="12"/>
  <c r="O232" i="12"/>
  <c r="K232" i="12"/>
  <c r="G232" i="12"/>
  <c r="X182" i="12"/>
  <c r="Y182" i="12" s="1"/>
  <c r="W182" i="12"/>
  <c r="U182" i="12"/>
  <c r="V182" i="12" s="1"/>
  <c r="AE181" i="12"/>
  <c r="X181" i="12"/>
  <c r="Y181" i="12" s="1"/>
  <c r="W181" i="12"/>
  <c r="U181" i="12"/>
  <c r="S181" i="12"/>
  <c r="O181" i="12"/>
  <c r="K181" i="12"/>
  <c r="G181" i="12"/>
  <c r="AE180" i="12"/>
  <c r="X180" i="12"/>
  <c r="Y180" i="12" s="1"/>
  <c r="W180" i="12"/>
  <c r="U180" i="12"/>
  <c r="V180" i="12" s="1"/>
  <c r="S180" i="12"/>
  <c r="O180" i="12"/>
  <c r="K180" i="12"/>
  <c r="G180" i="12"/>
  <c r="AE179" i="12"/>
  <c r="X179" i="12"/>
  <c r="Y179" i="12" s="1"/>
  <c r="W179" i="12"/>
  <c r="U179" i="12"/>
  <c r="V179" i="12" s="1"/>
  <c r="S179" i="12"/>
  <c r="O179" i="12"/>
  <c r="K179" i="12"/>
  <c r="G179" i="12"/>
  <c r="AE178" i="12"/>
  <c r="X178" i="12"/>
  <c r="Y178" i="12" s="1"/>
  <c r="W178" i="12"/>
  <c r="U178" i="12"/>
  <c r="V178" i="12" s="1"/>
  <c r="S178" i="12"/>
  <c r="O178" i="12"/>
  <c r="K178" i="12"/>
  <c r="G178" i="12"/>
  <c r="AE177" i="12"/>
  <c r="X177" i="12"/>
  <c r="Y177" i="12" s="1"/>
  <c r="W177" i="12"/>
  <c r="U177" i="12"/>
  <c r="V177" i="12" s="1"/>
  <c r="S177" i="12"/>
  <c r="O177" i="12"/>
  <c r="K177" i="12"/>
  <c r="G177" i="12"/>
  <c r="AE176" i="12"/>
  <c r="X176" i="12"/>
  <c r="W176" i="12"/>
  <c r="U176" i="12"/>
  <c r="V176" i="12" s="1"/>
  <c r="S176" i="12"/>
  <c r="O176" i="12"/>
  <c r="K176" i="12"/>
  <c r="G176" i="12"/>
  <c r="AE175" i="12"/>
  <c r="X175" i="12"/>
  <c r="Y175" i="12" s="1"/>
  <c r="W175" i="12"/>
  <c r="U175" i="12"/>
  <c r="S175" i="12"/>
  <c r="O175" i="12"/>
  <c r="K175" i="12"/>
  <c r="G175" i="12"/>
  <c r="AE174" i="12"/>
  <c r="X174" i="12"/>
  <c r="Y174" i="12" s="1"/>
  <c r="W174" i="12"/>
  <c r="U174" i="12"/>
  <c r="V174" i="12" s="1"/>
  <c r="S174" i="12"/>
  <c r="O174" i="12"/>
  <c r="K174" i="12"/>
  <c r="G174" i="12"/>
  <c r="AE173" i="12"/>
  <c r="X173" i="12"/>
  <c r="Y173" i="12" s="1"/>
  <c r="W173" i="12"/>
  <c r="U173" i="12"/>
  <c r="S173" i="12"/>
  <c r="O173" i="12"/>
  <c r="K173" i="12"/>
  <c r="G173" i="12"/>
  <c r="AE172" i="12"/>
  <c r="X172" i="12"/>
  <c r="Y172" i="12" s="1"/>
  <c r="W172" i="12"/>
  <c r="U172" i="12"/>
  <c r="V172" i="12" s="1"/>
  <c r="S172" i="12"/>
  <c r="O172" i="12"/>
  <c r="K172" i="12"/>
  <c r="G172" i="12"/>
  <c r="AE171" i="12"/>
  <c r="X171" i="12"/>
  <c r="Y171" i="12" s="1"/>
  <c r="W171" i="12"/>
  <c r="U171" i="12"/>
  <c r="V171" i="12" s="1"/>
  <c r="S171" i="12"/>
  <c r="O171" i="12"/>
  <c r="K171" i="12"/>
  <c r="G171" i="12"/>
  <c r="AE170" i="12"/>
  <c r="X170" i="12"/>
  <c r="Y170" i="12" s="1"/>
  <c r="W170" i="12"/>
  <c r="U170" i="12"/>
  <c r="V170" i="12" s="1"/>
  <c r="S170" i="12"/>
  <c r="O170" i="12"/>
  <c r="K170" i="12"/>
  <c r="G170" i="12"/>
  <c r="AE169" i="12"/>
  <c r="X169" i="12"/>
  <c r="Y169" i="12" s="1"/>
  <c r="W169" i="12"/>
  <c r="U169" i="12"/>
  <c r="V169" i="12" s="1"/>
  <c r="S169" i="12"/>
  <c r="O169" i="12"/>
  <c r="K169" i="12"/>
  <c r="G169" i="12"/>
  <c r="AE168" i="12"/>
  <c r="X168" i="12"/>
  <c r="Y168" i="12" s="1"/>
  <c r="W168" i="12"/>
  <c r="U168" i="12"/>
  <c r="V168" i="12" s="1"/>
  <c r="S168" i="12"/>
  <c r="O168" i="12"/>
  <c r="K168" i="12"/>
  <c r="G168" i="12"/>
  <c r="AE167" i="12"/>
  <c r="X167" i="12"/>
  <c r="Y167" i="12" s="1"/>
  <c r="W167" i="12"/>
  <c r="U167" i="12"/>
  <c r="S167" i="12"/>
  <c r="O167" i="12"/>
  <c r="K167" i="12"/>
  <c r="G167" i="12"/>
  <c r="AE166" i="12"/>
  <c r="X166" i="12"/>
  <c r="Y166" i="12" s="1"/>
  <c r="W166" i="12"/>
  <c r="U166" i="12"/>
  <c r="V166" i="12" s="1"/>
  <c r="S166" i="12"/>
  <c r="O166" i="12"/>
  <c r="K166" i="12"/>
  <c r="G166" i="12"/>
  <c r="AE165" i="12"/>
  <c r="X165" i="12"/>
  <c r="Y165" i="12" s="1"/>
  <c r="W165" i="12"/>
  <c r="U165" i="12"/>
  <c r="S165" i="12"/>
  <c r="O165" i="12"/>
  <c r="K165" i="12"/>
  <c r="G165" i="12"/>
  <c r="AE164" i="12"/>
  <c r="X164" i="12"/>
  <c r="Y164" i="12" s="1"/>
  <c r="W164" i="12"/>
  <c r="U164" i="12"/>
  <c r="S164" i="12"/>
  <c r="O164" i="12"/>
  <c r="K164" i="12"/>
  <c r="G164" i="12"/>
  <c r="AE163" i="12"/>
  <c r="X163" i="12"/>
  <c r="Y163" i="12" s="1"/>
  <c r="W163" i="12"/>
  <c r="U163" i="12"/>
  <c r="V163" i="12" s="1"/>
  <c r="S163" i="12"/>
  <c r="O163" i="12"/>
  <c r="K163" i="12"/>
  <c r="G163" i="12"/>
  <c r="AE162" i="12"/>
  <c r="X162" i="12"/>
  <c r="Y162" i="12" s="1"/>
  <c r="W162" i="12"/>
  <c r="U162" i="12"/>
  <c r="V162" i="12" s="1"/>
  <c r="S162" i="12"/>
  <c r="O162" i="12"/>
  <c r="K162" i="12"/>
  <c r="G162" i="12"/>
  <c r="AE161" i="12"/>
  <c r="X161" i="12"/>
  <c r="Y161" i="12" s="1"/>
  <c r="W161" i="12"/>
  <c r="U161" i="12"/>
  <c r="V161" i="12" s="1"/>
  <c r="S161" i="12"/>
  <c r="O161" i="12"/>
  <c r="K161" i="12"/>
  <c r="G161" i="12"/>
  <c r="X211" i="12"/>
  <c r="Y211" i="12" s="1"/>
  <c r="W211" i="12"/>
  <c r="U211" i="12"/>
  <c r="AE210" i="12"/>
  <c r="X210" i="12"/>
  <c r="Y210" i="12" s="1"/>
  <c r="W210" i="12"/>
  <c r="U210" i="12"/>
  <c r="S210" i="12"/>
  <c r="O210" i="12"/>
  <c r="K210" i="12"/>
  <c r="G210" i="12"/>
  <c r="AE209" i="12"/>
  <c r="X209" i="12"/>
  <c r="Y209" i="12" s="1"/>
  <c r="W209" i="12"/>
  <c r="U209" i="12"/>
  <c r="V209" i="12" s="1"/>
  <c r="S209" i="12"/>
  <c r="O209" i="12"/>
  <c r="K209" i="12"/>
  <c r="G209" i="12"/>
  <c r="AE208" i="12"/>
  <c r="X208" i="12"/>
  <c r="Y208" i="12" s="1"/>
  <c r="W208" i="12"/>
  <c r="U208" i="12"/>
  <c r="S208" i="12"/>
  <c r="O208" i="12"/>
  <c r="K208" i="12"/>
  <c r="G208" i="12"/>
  <c r="AE207" i="12"/>
  <c r="X207" i="12"/>
  <c r="Y207" i="12" s="1"/>
  <c r="W207" i="12"/>
  <c r="U207" i="12"/>
  <c r="V207" i="12" s="1"/>
  <c r="S207" i="12"/>
  <c r="O207" i="12"/>
  <c r="K207" i="12"/>
  <c r="G207" i="12"/>
  <c r="AE206" i="12"/>
  <c r="X206" i="12"/>
  <c r="Y206" i="12" s="1"/>
  <c r="W206" i="12"/>
  <c r="U206" i="12"/>
  <c r="V206" i="12" s="1"/>
  <c r="S206" i="12"/>
  <c r="O206" i="12"/>
  <c r="K206" i="12"/>
  <c r="G206" i="12"/>
  <c r="AE205" i="12"/>
  <c r="X205" i="12"/>
  <c r="Y205" i="12" s="1"/>
  <c r="W205" i="12"/>
  <c r="U205" i="12"/>
  <c r="V205" i="12" s="1"/>
  <c r="S205" i="12"/>
  <c r="O205" i="12"/>
  <c r="K205" i="12"/>
  <c r="G205" i="12"/>
  <c r="AE204" i="12"/>
  <c r="X204" i="12"/>
  <c r="Y204" i="12" s="1"/>
  <c r="W204" i="12"/>
  <c r="U204" i="12"/>
  <c r="V204" i="12" s="1"/>
  <c r="S204" i="12"/>
  <c r="O204" i="12"/>
  <c r="K204" i="12"/>
  <c r="G204" i="12"/>
  <c r="AE203" i="12"/>
  <c r="X203" i="12"/>
  <c r="Y203" i="12" s="1"/>
  <c r="W203" i="12"/>
  <c r="U203" i="12"/>
  <c r="V203" i="12" s="1"/>
  <c r="S203" i="12"/>
  <c r="O203" i="12"/>
  <c r="K203" i="12"/>
  <c r="G203" i="12"/>
  <c r="AE202" i="12"/>
  <c r="X202" i="12"/>
  <c r="Y202" i="12" s="1"/>
  <c r="W202" i="12"/>
  <c r="U202" i="12"/>
  <c r="S202" i="12"/>
  <c r="O202" i="12"/>
  <c r="K202" i="12"/>
  <c r="G202" i="12"/>
  <c r="AE201" i="12"/>
  <c r="X201" i="12"/>
  <c r="Y201" i="12" s="1"/>
  <c r="W201" i="12"/>
  <c r="U201" i="12"/>
  <c r="V201" i="12" s="1"/>
  <c r="S201" i="12"/>
  <c r="O201" i="12"/>
  <c r="K201" i="12"/>
  <c r="G201" i="12"/>
  <c r="AE200" i="12"/>
  <c r="X200" i="12"/>
  <c r="Y200" i="12" s="1"/>
  <c r="W200" i="12"/>
  <c r="U200" i="12"/>
  <c r="S200" i="12"/>
  <c r="O200" i="12"/>
  <c r="K200" i="12"/>
  <c r="G200" i="12"/>
  <c r="AE199" i="12"/>
  <c r="X199" i="12"/>
  <c r="Y199" i="12" s="1"/>
  <c r="W199" i="12"/>
  <c r="U199" i="12"/>
  <c r="S199" i="12"/>
  <c r="O199" i="12"/>
  <c r="K199" i="12"/>
  <c r="G199" i="12"/>
  <c r="AE198" i="12"/>
  <c r="X198" i="12"/>
  <c r="Y198" i="12" s="1"/>
  <c r="W198" i="12"/>
  <c r="U198" i="12"/>
  <c r="V198" i="12" s="1"/>
  <c r="S198" i="12"/>
  <c r="O198" i="12"/>
  <c r="K198" i="12"/>
  <c r="G198" i="12"/>
  <c r="AE197" i="12"/>
  <c r="X197" i="12"/>
  <c r="Y197" i="12" s="1"/>
  <c r="W197" i="12"/>
  <c r="U197" i="12"/>
  <c r="V197" i="12" s="1"/>
  <c r="S197" i="12"/>
  <c r="O197" i="12"/>
  <c r="K197" i="12"/>
  <c r="G197" i="12"/>
  <c r="AE219" i="12"/>
  <c r="X219" i="12"/>
  <c r="Y219" i="12" s="1"/>
  <c r="W219" i="12"/>
  <c r="U219" i="12"/>
  <c r="V219" i="12" s="1"/>
  <c r="AE218" i="12"/>
  <c r="X218" i="12"/>
  <c r="Y218" i="12" s="1"/>
  <c r="W218" i="12"/>
  <c r="U218" i="12"/>
  <c r="V218" i="12" s="1"/>
  <c r="S218" i="12"/>
  <c r="O218" i="12"/>
  <c r="K218" i="12"/>
  <c r="G218" i="12"/>
  <c r="AE217" i="12"/>
  <c r="X217" i="12"/>
  <c r="Y217" i="12" s="1"/>
  <c r="W217" i="12"/>
  <c r="U217" i="12"/>
  <c r="S217" i="12"/>
  <c r="O217" i="12"/>
  <c r="K217" i="12"/>
  <c r="G217" i="12"/>
  <c r="AE216" i="12"/>
  <c r="X216" i="12"/>
  <c r="Y216" i="12" s="1"/>
  <c r="W216" i="12"/>
  <c r="U216" i="12"/>
  <c r="V216" i="12" s="1"/>
  <c r="S216" i="12"/>
  <c r="O216" i="12"/>
  <c r="K216" i="12"/>
  <c r="G216" i="12"/>
  <c r="AE215" i="12"/>
  <c r="X215" i="12"/>
  <c r="Y215" i="12" s="1"/>
  <c r="W215" i="12"/>
  <c r="U215" i="12"/>
  <c r="V215" i="12" s="1"/>
  <c r="S215" i="12"/>
  <c r="O215" i="12"/>
  <c r="K215" i="12"/>
  <c r="G215" i="12"/>
  <c r="AE214" i="12"/>
  <c r="X214" i="12"/>
  <c r="Y214" i="12" s="1"/>
  <c r="W214" i="12"/>
  <c r="U214" i="12"/>
  <c r="V214" i="12" s="1"/>
  <c r="S214" i="12"/>
  <c r="O214" i="12"/>
  <c r="K214" i="12"/>
  <c r="G214" i="12"/>
  <c r="AE213" i="12"/>
  <c r="X213" i="12"/>
  <c r="Y213" i="12" s="1"/>
  <c r="W213" i="12"/>
  <c r="U213" i="12"/>
  <c r="V213" i="12" s="1"/>
  <c r="S213" i="12"/>
  <c r="O213" i="12"/>
  <c r="K213" i="12"/>
  <c r="G213" i="12"/>
  <c r="AE212" i="12"/>
  <c r="X212" i="12"/>
  <c r="Y212" i="12" s="1"/>
  <c r="W212" i="12"/>
  <c r="U212" i="12"/>
  <c r="V212" i="12" s="1"/>
  <c r="S212" i="12"/>
  <c r="O212" i="12"/>
  <c r="K212" i="12"/>
  <c r="G212" i="12"/>
  <c r="X196" i="12"/>
  <c r="Y196" i="12" s="1"/>
  <c r="W196" i="12"/>
  <c r="U196" i="12"/>
  <c r="V196" i="12" s="1"/>
  <c r="AE195" i="12"/>
  <c r="X195" i="12"/>
  <c r="Y195" i="12" s="1"/>
  <c r="W195" i="12"/>
  <c r="U195" i="12"/>
  <c r="V195" i="12" s="1"/>
  <c r="S195" i="12"/>
  <c r="O195" i="12"/>
  <c r="K195" i="12"/>
  <c r="G195" i="12"/>
  <c r="AE194" i="12"/>
  <c r="X194" i="12"/>
  <c r="Y194" i="12" s="1"/>
  <c r="W194" i="12"/>
  <c r="U194" i="12"/>
  <c r="S194" i="12"/>
  <c r="O194" i="12"/>
  <c r="K194" i="12"/>
  <c r="G194" i="12"/>
  <c r="AE193" i="12"/>
  <c r="X193" i="12"/>
  <c r="Y193" i="12" s="1"/>
  <c r="W193" i="12"/>
  <c r="U193" i="12"/>
  <c r="V193" i="12" s="1"/>
  <c r="S193" i="12"/>
  <c r="O193" i="12"/>
  <c r="K193" i="12"/>
  <c r="G193" i="12"/>
  <c r="AE192" i="12"/>
  <c r="X192" i="12"/>
  <c r="Y192" i="12" s="1"/>
  <c r="W192" i="12"/>
  <c r="U192" i="12"/>
  <c r="V192" i="12" s="1"/>
  <c r="S192" i="12"/>
  <c r="O192" i="12"/>
  <c r="K192" i="12"/>
  <c r="G192" i="12"/>
  <c r="X191" i="12"/>
  <c r="Y191" i="12" s="1"/>
  <c r="W191" i="12"/>
  <c r="U191" i="12"/>
  <c r="V191" i="12" s="1"/>
  <c r="AE190" i="12"/>
  <c r="X190" i="12"/>
  <c r="Y190" i="12" s="1"/>
  <c r="W190" i="12"/>
  <c r="U190" i="12"/>
  <c r="S190" i="12"/>
  <c r="O190" i="12"/>
  <c r="K190" i="12"/>
  <c r="G190" i="12"/>
  <c r="AE189" i="12"/>
  <c r="X189" i="12"/>
  <c r="Y189" i="12" s="1"/>
  <c r="W189" i="12"/>
  <c r="U189" i="12"/>
  <c r="V189" i="12" s="1"/>
  <c r="S189" i="12"/>
  <c r="O189" i="12"/>
  <c r="K189" i="12"/>
  <c r="G189" i="12"/>
  <c r="AE188" i="12"/>
  <c r="X188" i="12"/>
  <c r="Y188" i="12" s="1"/>
  <c r="W188" i="12"/>
  <c r="U188" i="12"/>
  <c r="V188" i="12" s="1"/>
  <c r="S188" i="12"/>
  <c r="O188" i="12"/>
  <c r="K188" i="12"/>
  <c r="G188" i="12"/>
  <c r="AE187" i="12"/>
  <c r="X187" i="12"/>
  <c r="Y187" i="12" s="1"/>
  <c r="W187" i="12"/>
  <c r="U187" i="12"/>
  <c r="V187" i="12" s="1"/>
  <c r="S187" i="12"/>
  <c r="O187" i="12"/>
  <c r="K187" i="12"/>
  <c r="G187" i="12"/>
  <c r="AE186" i="12"/>
  <c r="X186" i="12"/>
  <c r="Y186" i="12" s="1"/>
  <c r="W186" i="12"/>
  <c r="U186" i="12"/>
  <c r="V186" i="12" s="1"/>
  <c r="S186" i="12"/>
  <c r="O186" i="12"/>
  <c r="K186" i="12"/>
  <c r="G186" i="12"/>
  <c r="AE185" i="12"/>
  <c r="X185" i="12"/>
  <c r="Y185" i="12" s="1"/>
  <c r="W185" i="12"/>
  <c r="U185" i="12"/>
  <c r="V185" i="12" s="1"/>
  <c r="S185" i="12"/>
  <c r="O185" i="12"/>
  <c r="K185" i="12"/>
  <c r="G185" i="12"/>
  <c r="AE184" i="12"/>
  <c r="X184" i="12"/>
  <c r="Y184" i="12" s="1"/>
  <c r="W184" i="12"/>
  <c r="U184" i="12"/>
  <c r="V184" i="12" s="1"/>
  <c r="S184" i="12"/>
  <c r="O184" i="12"/>
  <c r="K184" i="12"/>
  <c r="G184" i="12"/>
  <c r="AE183" i="12"/>
  <c r="X183" i="12"/>
  <c r="Y183" i="12" s="1"/>
  <c r="W183" i="12"/>
  <c r="U183" i="12"/>
  <c r="S183" i="12"/>
  <c r="O183" i="12"/>
  <c r="K183" i="12"/>
  <c r="G183" i="12"/>
  <c r="AE160" i="12"/>
  <c r="X160" i="12"/>
  <c r="Y160" i="12" s="1"/>
  <c r="W160" i="12"/>
  <c r="U160" i="12"/>
  <c r="AE159" i="12"/>
  <c r="X159" i="12"/>
  <c r="Y159" i="12" s="1"/>
  <c r="W159" i="12"/>
  <c r="U159" i="12"/>
  <c r="S159" i="12"/>
  <c r="O159" i="12"/>
  <c r="K159" i="12"/>
  <c r="G159" i="12"/>
  <c r="AE158" i="12"/>
  <c r="X158" i="12"/>
  <c r="Y158" i="12" s="1"/>
  <c r="W158" i="12"/>
  <c r="U158" i="12"/>
  <c r="S158" i="12"/>
  <c r="O158" i="12"/>
  <c r="K158" i="12"/>
  <c r="G158" i="12"/>
  <c r="AE157" i="12"/>
  <c r="X157" i="12"/>
  <c r="Y157" i="12" s="1"/>
  <c r="W157" i="12"/>
  <c r="U157" i="12"/>
  <c r="V157" i="12" s="1"/>
  <c r="S157" i="12"/>
  <c r="O157" i="12"/>
  <c r="K157" i="12"/>
  <c r="G157" i="12"/>
  <c r="AE156" i="12"/>
  <c r="X156" i="12"/>
  <c r="Y156" i="12" s="1"/>
  <c r="W156" i="12"/>
  <c r="U156" i="12"/>
  <c r="S156" i="12"/>
  <c r="O156" i="12"/>
  <c r="K156" i="12"/>
  <c r="G156" i="12"/>
  <c r="AE155" i="12"/>
  <c r="X155" i="12"/>
  <c r="Y155" i="12" s="1"/>
  <c r="W155" i="12"/>
  <c r="U155" i="12"/>
  <c r="V155" i="12" s="1"/>
  <c r="S155" i="12"/>
  <c r="O155" i="12"/>
  <c r="K155" i="12"/>
  <c r="G155" i="12"/>
  <c r="AE154" i="12"/>
  <c r="X154" i="12"/>
  <c r="Y154" i="12" s="1"/>
  <c r="W154" i="12"/>
  <c r="U154" i="12"/>
  <c r="V154" i="12" s="1"/>
  <c r="S154" i="12"/>
  <c r="O154" i="12"/>
  <c r="K154" i="12"/>
  <c r="G154" i="12"/>
  <c r="AE153" i="12"/>
  <c r="X153" i="12"/>
  <c r="Y153" i="12" s="1"/>
  <c r="W153" i="12"/>
  <c r="U153" i="12"/>
  <c r="V153" i="12" s="1"/>
  <c r="S153" i="12"/>
  <c r="O153" i="12"/>
  <c r="K153" i="12"/>
  <c r="G153" i="12"/>
  <c r="AE152" i="12"/>
  <c r="X152" i="12"/>
  <c r="Y152" i="12" s="1"/>
  <c r="W152" i="12"/>
  <c r="U152" i="12"/>
  <c r="V152" i="12" s="1"/>
  <c r="S152" i="12"/>
  <c r="O152" i="12"/>
  <c r="K152" i="12"/>
  <c r="G152" i="12"/>
  <c r="AE151" i="12"/>
  <c r="X151" i="12"/>
  <c r="Y151" i="12" s="1"/>
  <c r="W151" i="12"/>
  <c r="U151" i="12"/>
  <c r="S151" i="12"/>
  <c r="O151" i="12"/>
  <c r="K151" i="12"/>
  <c r="G151" i="12"/>
  <c r="AE150" i="12"/>
  <c r="X150" i="12"/>
  <c r="Y150" i="12" s="1"/>
  <c r="W150" i="12"/>
  <c r="U150" i="12"/>
  <c r="S150" i="12"/>
  <c r="O150" i="12"/>
  <c r="K150" i="12"/>
  <c r="G150" i="12"/>
  <c r="AE149" i="12"/>
  <c r="X149" i="12"/>
  <c r="Y149" i="12" s="1"/>
  <c r="W149" i="12"/>
  <c r="U149" i="12"/>
  <c r="V149" i="12" s="1"/>
  <c r="S149" i="12"/>
  <c r="O149" i="12"/>
  <c r="K149" i="12"/>
  <c r="G149" i="12"/>
  <c r="AE148" i="12"/>
  <c r="X148" i="12"/>
  <c r="Y148" i="12" s="1"/>
  <c r="W148" i="12"/>
  <c r="U148" i="12"/>
  <c r="S148" i="12"/>
  <c r="O148" i="12"/>
  <c r="K148" i="12"/>
  <c r="G148" i="12"/>
  <c r="AE147" i="12"/>
  <c r="X147" i="12"/>
  <c r="Y147" i="12" s="1"/>
  <c r="W147" i="12"/>
  <c r="U147" i="12"/>
  <c r="S147" i="12"/>
  <c r="O147" i="12"/>
  <c r="K147" i="12"/>
  <c r="G147" i="12"/>
  <c r="AE146" i="12"/>
  <c r="X146" i="12"/>
  <c r="Y146" i="12" s="1"/>
  <c r="W146" i="12"/>
  <c r="U146" i="12"/>
  <c r="V146" i="12" s="1"/>
  <c r="S146" i="12"/>
  <c r="O146" i="12"/>
  <c r="K146" i="12"/>
  <c r="G146" i="12"/>
  <c r="AE145" i="12"/>
  <c r="X145" i="12"/>
  <c r="Y145" i="12" s="1"/>
  <c r="W145" i="12"/>
  <c r="U145" i="12"/>
  <c r="V145" i="12" s="1"/>
  <c r="S145" i="12"/>
  <c r="O145" i="12"/>
  <c r="K145" i="12"/>
  <c r="G145" i="12"/>
  <c r="AE144" i="12"/>
  <c r="X144" i="12"/>
  <c r="Y144" i="12" s="1"/>
  <c r="W144" i="12"/>
  <c r="U144" i="12"/>
  <c r="V144" i="12" s="1"/>
  <c r="S144" i="12"/>
  <c r="O144" i="12"/>
  <c r="K144" i="12"/>
  <c r="G144" i="12"/>
  <c r="AE143" i="12"/>
  <c r="X143" i="12"/>
  <c r="Y143" i="12" s="1"/>
  <c r="W143" i="12"/>
  <c r="U143" i="12"/>
  <c r="V143" i="12" s="1"/>
  <c r="S143" i="12"/>
  <c r="O143" i="12"/>
  <c r="K143" i="12"/>
  <c r="G143" i="12"/>
  <c r="AE142" i="12"/>
  <c r="X142" i="12"/>
  <c r="Y142" i="12" s="1"/>
  <c r="W142" i="12"/>
  <c r="U142" i="12"/>
  <c r="S142" i="12"/>
  <c r="O142" i="12"/>
  <c r="K142" i="12"/>
  <c r="G142" i="12"/>
  <c r="AE141" i="12"/>
  <c r="X141" i="12"/>
  <c r="Y141" i="12" s="1"/>
  <c r="W141" i="12"/>
  <c r="U141" i="12"/>
  <c r="V141" i="12" s="1"/>
  <c r="S141" i="12"/>
  <c r="O141" i="12"/>
  <c r="K141" i="12"/>
  <c r="G141" i="12"/>
  <c r="AE140" i="12"/>
  <c r="X140" i="12"/>
  <c r="Y140" i="12" s="1"/>
  <c r="W140" i="12"/>
  <c r="U140" i="12"/>
  <c r="V140" i="12" s="1"/>
  <c r="S140" i="12"/>
  <c r="O140" i="12"/>
  <c r="K140" i="12"/>
  <c r="G140" i="12"/>
  <c r="AE139" i="12"/>
  <c r="X139" i="12"/>
  <c r="Y139" i="12" s="1"/>
  <c r="W139" i="12"/>
  <c r="U139" i="12"/>
  <c r="V139" i="12" s="1"/>
  <c r="S139" i="12"/>
  <c r="O139" i="12"/>
  <c r="K139" i="12"/>
  <c r="G139" i="12"/>
  <c r="AE138" i="12"/>
  <c r="X138" i="12"/>
  <c r="Y138" i="12" s="1"/>
  <c r="W138" i="12"/>
  <c r="U138" i="12"/>
  <c r="V138" i="12" s="1"/>
  <c r="S138" i="12"/>
  <c r="O138" i="12"/>
  <c r="K138" i="12"/>
  <c r="G138" i="12"/>
  <c r="AE137" i="12"/>
  <c r="X137" i="12"/>
  <c r="Y137" i="12" s="1"/>
  <c r="W137" i="12"/>
  <c r="U137" i="12"/>
  <c r="V137" i="12" s="1"/>
  <c r="S137" i="12"/>
  <c r="O137" i="12"/>
  <c r="K137" i="12"/>
  <c r="G137" i="12"/>
  <c r="AE136" i="12"/>
  <c r="X136" i="12"/>
  <c r="Y136" i="12" s="1"/>
  <c r="W136" i="12"/>
  <c r="U136" i="12"/>
  <c r="V136" i="12" s="1"/>
  <c r="S136" i="12"/>
  <c r="O136" i="12"/>
  <c r="K136" i="12"/>
  <c r="G136" i="12"/>
  <c r="AE135" i="12"/>
  <c r="X135" i="12"/>
  <c r="Y135" i="12" s="1"/>
  <c r="W135" i="12"/>
  <c r="U135" i="12"/>
  <c r="V135" i="12" s="1"/>
  <c r="S135" i="12"/>
  <c r="O135" i="12"/>
  <c r="K135" i="12"/>
  <c r="G135" i="12"/>
  <c r="AE134" i="12"/>
  <c r="X134" i="12"/>
  <c r="Y134" i="12" s="1"/>
  <c r="W134" i="12"/>
  <c r="U134" i="12"/>
  <c r="S134" i="12"/>
  <c r="O134" i="12"/>
  <c r="K134" i="12"/>
  <c r="G134" i="12"/>
  <c r="AE133" i="12"/>
  <c r="X133" i="12"/>
  <c r="Y133" i="12" s="1"/>
  <c r="W133" i="12"/>
  <c r="U133" i="12"/>
  <c r="V133" i="12" s="1"/>
  <c r="S133" i="12"/>
  <c r="O133" i="12"/>
  <c r="K133" i="12"/>
  <c r="G133" i="12"/>
  <c r="AE132" i="12"/>
  <c r="X132" i="12"/>
  <c r="Y132" i="12" s="1"/>
  <c r="W132" i="12"/>
  <c r="U132" i="12"/>
  <c r="S132" i="12"/>
  <c r="O132" i="12"/>
  <c r="K132" i="12"/>
  <c r="G132" i="12"/>
  <c r="AE131" i="12"/>
  <c r="X131" i="12"/>
  <c r="Y131" i="12" s="1"/>
  <c r="W131" i="12"/>
  <c r="U131" i="12"/>
  <c r="V131" i="12" s="1"/>
  <c r="S131" i="12"/>
  <c r="O131" i="12"/>
  <c r="K131" i="12"/>
  <c r="G131" i="12"/>
  <c r="AE130" i="12"/>
  <c r="X130" i="12"/>
  <c r="Y130" i="12" s="1"/>
  <c r="W130" i="12"/>
  <c r="U130" i="12"/>
  <c r="V130" i="12" s="1"/>
  <c r="S130" i="12"/>
  <c r="O130" i="12"/>
  <c r="K130" i="12"/>
  <c r="G130" i="12"/>
  <c r="AE129" i="12"/>
  <c r="X129" i="12"/>
  <c r="Y129" i="12" s="1"/>
  <c r="W129" i="12"/>
  <c r="U129" i="12"/>
  <c r="V129" i="12" s="1"/>
  <c r="AE128" i="12"/>
  <c r="X128" i="12"/>
  <c r="Y128" i="12" s="1"/>
  <c r="W128" i="12"/>
  <c r="U128" i="12"/>
  <c r="V128" i="12" s="1"/>
  <c r="S128" i="12"/>
  <c r="O128" i="12"/>
  <c r="K128" i="12"/>
  <c r="G128" i="12"/>
  <c r="AE127" i="12"/>
  <c r="X127" i="12"/>
  <c r="Y127" i="12" s="1"/>
  <c r="W127" i="12"/>
  <c r="U127" i="12"/>
  <c r="V127" i="12" s="1"/>
  <c r="S127" i="12"/>
  <c r="O127" i="12"/>
  <c r="K127" i="12"/>
  <c r="G127" i="12"/>
  <c r="AE126" i="12"/>
  <c r="X126" i="12"/>
  <c r="Y126" i="12" s="1"/>
  <c r="W126" i="12"/>
  <c r="U126" i="12"/>
  <c r="V126" i="12" s="1"/>
  <c r="S126" i="12"/>
  <c r="O126" i="12"/>
  <c r="K126" i="12"/>
  <c r="G126" i="12"/>
  <c r="AE125" i="12"/>
  <c r="X125" i="12"/>
  <c r="Y125" i="12" s="1"/>
  <c r="W125" i="12"/>
  <c r="U125" i="12"/>
  <c r="V125" i="12" s="1"/>
  <c r="S125" i="12"/>
  <c r="O125" i="12"/>
  <c r="K125" i="12"/>
  <c r="G125" i="12"/>
  <c r="AE124" i="12"/>
  <c r="X124" i="12"/>
  <c r="Y124" i="12" s="1"/>
  <c r="W124" i="12"/>
  <c r="U124" i="12"/>
  <c r="S124" i="12"/>
  <c r="O124" i="12"/>
  <c r="K124" i="12"/>
  <c r="G124" i="12"/>
  <c r="AE123" i="12"/>
  <c r="X123" i="12"/>
  <c r="Y123" i="12" s="1"/>
  <c r="W123" i="12"/>
  <c r="U123" i="12"/>
  <c r="V123" i="12" s="1"/>
  <c r="S123" i="12"/>
  <c r="O123" i="12"/>
  <c r="K123" i="12"/>
  <c r="G123" i="12"/>
  <c r="AE122" i="12"/>
  <c r="X122" i="12"/>
  <c r="Y122" i="12" s="1"/>
  <c r="W122" i="12"/>
  <c r="U122" i="12"/>
  <c r="V122" i="12" s="1"/>
  <c r="S122" i="12"/>
  <c r="O122" i="12"/>
  <c r="K122" i="12"/>
  <c r="G122" i="12"/>
  <c r="AE121" i="12"/>
  <c r="X121" i="12"/>
  <c r="Y121" i="12" s="1"/>
  <c r="W121" i="12"/>
  <c r="U121" i="12"/>
  <c r="S121" i="12"/>
  <c r="O121" i="12"/>
  <c r="K121" i="12"/>
  <c r="G121" i="12"/>
  <c r="AE120" i="12"/>
  <c r="X120" i="12"/>
  <c r="Y120" i="12" s="1"/>
  <c r="W120" i="12"/>
  <c r="U120" i="12"/>
  <c r="S120" i="12"/>
  <c r="O120" i="12"/>
  <c r="K120" i="12"/>
  <c r="G120" i="12"/>
  <c r="AE119" i="12"/>
  <c r="X119" i="12"/>
  <c r="Y119" i="12" s="1"/>
  <c r="W119" i="12"/>
  <c r="U119" i="12"/>
  <c r="V119" i="12" s="1"/>
  <c r="S119" i="12"/>
  <c r="O119" i="12"/>
  <c r="K119" i="12"/>
  <c r="G119" i="12"/>
  <c r="AE118" i="12"/>
  <c r="X118" i="12"/>
  <c r="Y118" i="12" s="1"/>
  <c r="W118" i="12"/>
  <c r="U118" i="12"/>
  <c r="V118" i="12" s="1"/>
  <c r="S118" i="12"/>
  <c r="O118" i="12"/>
  <c r="K118" i="12"/>
  <c r="G118" i="12"/>
  <c r="AE117" i="12"/>
  <c r="X117" i="12"/>
  <c r="Y117" i="12" s="1"/>
  <c r="W117" i="12"/>
  <c r="U117" i="12"/>
  <c r="S117" i="12"/>
  <c r="O117" i="12"/>
  <c r="K117" i="12"/>
  <c r="G117" i="12"/>
  <c r="AE116" i="12"/>
  <c r="X116" i="12"/>
  <c r="Y116" i="12" s="1"/>
  <c r="W116" i="12"/>
  <c r="U116" i="12"/>
  <c r="S116" i="12"/>
  <c r="O116" i="12"/>
  <c r="K116" i="12"/>
  <c r="G116" i="12"/>
  <c r="AE115" i="12"/>
  <c r="X115" i="12"/>
  <c r="Y115" i="12" s="1"/>
  <c r="W115" i="12"/>
  <c r="U115" i="12"/>
  <c r="V115" i="12" s="1"/>
  <c r="S115" i="12"/>
  <c r="O115" i="12"/>
  <c r="K115" i="12"/>
  <c r="G115" i="12"/>
  <c r="AE114" i="12"/>
  <c r="X114" i="12"/>
  <c r="Y114" i="12" s="1"/>
  <c r="W114" i="12"/>
  <c r="U114" i="12"/>
  <c r="V114" i="12" s="1"/>
  <c r="S114" i="12"/>
  <c r="O114" i="12"/>
  <c r="K114" i="12"/>
  <c r="G114" i="12"/>
  <c r="AE113" i="12"/>
  <c r="X113" i="12"/>
  <c r="Y113" i="12" s="1"/>
  <c r="W113" i="12"/>
  <c r="U113" i="12"/>
  <c r="V113" i="12" s="1"/>
  <c r="S113" i="12"/>
  <c r="O113" i="12"/>
  <c r="K113" i="12"/>
  <c r="G113" i="12"/>
  <c r="AE112" i="12"/>
  <c r="X112" i="12"/>
  <c r="Y112" i="12" s="1"/>
  <c r="W112" i="12"/>
  <c r="U112" i="12"/>
  <c r="S112" i="12"/>
  <c r="O112" i="12"/>
  <c r="K112" i="12"/>
  <c r="G112" i="12"/>
  <c r="AE111" i="12"/>
  <c r="X111" i="12"/>
  <c r="Y111" i="12" s="1"/>
  <c r="W111" i="12"/>
  <c r="U111" i="12"/>
  <c r="S111" i="12"/>
  <c r="O111" i="12"/>
  <c r="K111" i="12"/>
  <c r="G111" i="12"/>
  <c r="AE110" i="12"/>
  <c r="X110" i="12"/>
  <c r="Y110" i="12" s="1"/>
  <c r="W110" i="12"/>
  <c r="U110" i="12"/>
  <c r="V110" i="12" s="1"/>
  <c r="S110" i="12"/>
  <c r="O110" i="12"/>
  <c r="K110" i="12"/>
  <c r="G110" i="12"/>
  <c r="AE109" i="12"/>
  <c r="X109" i="12"/>
  <c r="Y109" i="12" s="1"/>
  <c r="W109" i="12"/>
  <c r="U109" i="12"/>
  <c r="S109" i="12"/>
  <c r="O109" i="12"/>
  <c r="K109" i="12"/>
  <c r="G109" i="12"/>
  <c r="AE108" i="12"/>
  <c r="X108" i="12"/>
  <c r="Y108" i="12" s="1"/>
  <c r="W108" i="12"/>
  <c r="U108" i="12"/>
  <c r="S108" i="12"/>
  <c r="O108" i="12"/>
  <c r="K108" i="12"/>
  <c r="G108" i="12"/>
  <c r="AE107" i="12"/>
  <c r="X107" i="12"/>
  <c r="Y107" i="12" s="1"/>
  <c r="W107" i="12"/>
  <c r="U107" i="12"/>
  <c r="V107" i="12" s="1"/>
  <c r="S107" i="12"/>
  <c r="O107" i="12"/>
  <c r="K107" i="12"/>
  <c r="G107" i="12"/>
  <c r="AE106" i="12"/>
  <c r="X106" i="12"/>
  <c r="Y106" i="12" s="1"/>
  <c r="W106" i="12"/>
  <c r="U106" i="12"/>
  <c r="V106" i="12" s="1"/>
  <c r="S106" i="12"/>
  <c r="O106" i="12"/>
  <c r="K106" i="12"/>
  <c r="G106" i="12"/>
  <c r="AE105" i="12"/>
  <c r="X105" i="12"/>
  <c r="Y105" i="12" s="1"/>
  <c r="W105" i="12"/>
  <c r="U105" i="12"/>
  <c r="S105" i="12"/>
  <c r="O105" i="12"/>
  <c r="K105" i="12"/>
  <c r="G105" i="12"/>
  <c r="AE104" i="12"/>
  <c r="X104" i="12"/>
  <c r="Y104" i="12" s="1"/>
  <c r="W104" i="12"/>
  <c r="U104" i="12"/>
  <c r="S104" i="12"/>
  <c r="O104" i="12"/>
  <c r="K104" i="12"/>
  <c r="G104" i="12"/>
  <c r="AE103" i="12"/>
  <c r="X103" i="12"/>
  <c r="W103" i="12"/>
  <c r="U103" i="12"/>
  <c r="V103" i="12" s="1"/>
  <c r="S103" i="12"/>
  <c r="O103" i="12"/>
  <c r="K103" i="12"/>
  <c r="G103" i="12"/>
  <c r="AE102" i="12"/>
  <c r="X102" i="12"/>
  <c r="Y102" i="12" s="1"/>
  <c r="W102" i="12"/>
  <c r="U102" i="12"/>
  <c r="S102" i="12"/>
  <c r="O102" i="12"/>
  <c r="K102" i="12"/>
  <c r="G102" i="12"/>
  <c r="AE101" i="12"/>
  <c r="X101" i="12"/>
  <c r="Y101" i="12" s="1"/>
  <c r="W101" i="12"/>
  <c r="U101" i="12"/>
  <c r="S101" i="12"/>
  <c r="O101" i="12"/>
  <c r="K101" i="12"/>
  <c r="G101" i="12"/>
  <c r="AE100" i="12"/>
  <c r="X100" i="12"/>
  <c r="Y100" i="12" s="1"/>
  <c r="W100" i="12"/>
  <c r="U100" i="12"/>
  <c r="V100" i="12" s="1"/>
  <c r="S100" i="12"/>
  <c r="O100" i="12"/>
  <c r="K100" i="12"/>
  <c r="G100" i="12"/>
  <c r="AE99" i="12"/>
  <c r="X99" i="12"/>
  <c r="Y99" i="12" s="1"/>
  <c r="W99" i="12"/>
  <c r="U99" i="12"/>
  <c r="V99" i="12" s="1"/>
  <c r="S99" i="12"/>
  <c r="O99" i="12"/>
  <c r="K99" i="12"/>
  <c r="G99" i="12"/>
  <c r="AE98" i="12"/>
  <c r="X98" i="12"/>
  <c r="Y98" i="12" s="1"/>
  <c r="W98" i="12"/>
  <c r="U98" i="12"/>
  <c r="S98" i="12"/>
  <c r="O98" i="12"/>
  <c r="K98" i="12"/>
  <c r="G98" i="12"/>
  <c r="AE97" i="12"/>
  <c r="X97" i="12"/>
  <c r="Y97" i="12" s="1"/>
  <c r="W97" i="12"/>
  <c r="U97" i="12"/>
  <c r="V97" i="12" s="1"/>
  <c r="S97" i="12"/>
  <c r="O97" i="12"/>
  <c r="K97" i="12"/>
  <c r="G97" i="12"/>
  <c r="AE96" i="12"/>
  <c r="X96" i="12"/>
  <c r="Y96" i="12" s="1"/>
  <c r="W96" i="12"/>
  <c r="U96" i="12"/>
  <c r="V96" i="12" s="1"/>
  <c r="S96" i="12"/>
  <c r="O96" i="12"/>
  <c r="K96" i="12"/>
  <c r="G96" i="12"/>
  <c r="X95" i="12"/>
  <c r="Y95" i="12" s="1"/>
  <c r="W95" i="12"/>
  <c r="U95" i="12"/>
  <c r="AE94" i="12"/>
  <c r="X94" i="12"/>
  <c r="Y94" i="12" s="1"/>
  <c r="W94" i="12"/>
  <c r="U94" i="12"/>
  <c r="S94" i="12"/>
  <c r="O94" i="12"/>
  <c r="K94" i="12"/>
  <c r="G94" i="12"/>
  <c r="AE93" i="12"/>
  <c r="X93" i="12"/>
  <c r="Y93" i="12" s="1"/>
  <c r="W93" i="12"/>
  <c r="U93" i="12"/>
  <c r="S93" i="12"/>
  <c r="O93" i="12"/>
  <c r="K93" i="12"/>
  <c r="G93" i="12"/>
  <c r="AE92" i="12"/>
  <c r="X92" i="12"/>
  <c r="Y92" i="12" s="1"/>
  <c r="W92" i="12"/>
  <c r="U92" i="12"/>
  <c r="V92" i="12" s="1"/>
  <c r="S92" i="12"/>
  <c r="O92" i="12"/>
  <c r="K92" i="12"/>
  <c r="G92" i="12"/>
  <c r="AE91" i="12"/>
  <c r="X91" i="12"/>
  <c r="Y91" i="12" s="1"/>
  <c r="W91" i="12"/>
  <c r="U91" i="12"/>
  <c r="S91" i="12"/>
  <c r="O91" i="12"/>
  <c r="K91" i="12"/>
  <c r="G91" i="12"/>
  <c r="AE90" i="12"/>
  <c r="X90" i="12"/>
  <c r="Y90" i="12" s="1"/>
  <c r="W90" i="12"/>
  <c r="U90" i="12"/>
  <c r="S90" i="12"/>
  <c r="O90" i="12"/>
  <c r="K90" i="12"/>
  <c r="G90" i="12"/>
  <c r="AE89" i="12"/>
  <c r="X89" i="12"/>
  <c r="Y89" i="12" s="1"/>
  <c r="W89" i="12"/>
  <c r="U89" i="12"/>
  <c r="V89" i="12" s="1"/>
  <c r="S89" i="12"/>
  <c r="O89" i="12"/>
  <c r="K89" i="12"/>
  <c r="G89" i="12"/>
  <c r="AE88" i="12"/>
  <c r="X88" i="12"/>
  <c r="Y88" i="12" s="1"/>
  <c r="W88" i="12"/>
  <c r="U88" i="12"/>
  <c r="V88" i="12" s="1"/>
  <c r="S88" i="12"/>
  <c r="O88" i="12"/>
  <c r="K88" i="12"/>
  <c r="G88" i="12"/>
  <c r="AE87" i="12"/>
  <c r="X87" i="12"/>
  <c r="Y87" i="12" s="1"/>
  <c r="W87" i="12"/>
  <c r="U87" i="12"/>
  <c r="S87" i="12"/>
  <c r="O87" i="12"/>
  <c r="K87" i="12"/>
  <c r="G87" i="12"/>
  <c r="AE86" i="12"/>
  <c r="X86" i="12"/>
  <c r="Y86" i="12" s="1"/>
  <c r="W86" i="12"/>
  <c r="U86" i="12"/>
  <c r="V86" i="12" s="1"/>
  <c r="S86" i="12"/>
  <c r="O86" i="12"/>
  <c r="K86" i="12"/>
  <c r="G86" i="12"/>
  <c r="AE85" i="12"/>
  <c r="X85" i="12"/>
  <c r="Y85" i="12" s="1"/>
  <c r="W85" i="12"/>
  <c r="U85" i="12"/>
  <c r="S85" i="12"/>
  <c r="O85" i="12"/>
  <c r="K85" i="12"/>
  <c r="G85" i="12"/>
  <c r="X63" i="12"/>
  <c r="Y63" i="12" s="1"/>
  <c r="W63" i="12"/>
  <c r="U63" i="12"/>
  <c r="V63" i="12" s="1"/>
  <c r="AE62" i="12"/>
  <c r="X62" i="12"/>
  <c r="Y62" i="12" s="1"/>
  <c r="W62" i="12"/>
  <c r="U62" i="12"/>
  <c r="V62" i="12" s="1"/>
  <c r="S62" i="12"/>
  <c r="O62" i="12"/>
  <c r="K62" i="12"/>
  <c r="G62" i="12"/>
  <c r="AE61" i="12"/>
  <c r="X61" i="12"/>
  <c r="Y61" i="12" s="1"/>
  <c r="W61" i="12"/>
  <c r="U61" i="12"/>
  <c r="V61" i="12" s="1"/>
  <c r="S61" i="12"/>
  <c r="O61" i="12"/>
  <c r="K61" i="12"/>
  <c r="G61" i="12"/>
  <c r="AE60" i="12"/>
  <c r="X60" i="12"/>
  <c r="Y60" i="12" s="1"/>
  <c r="W60" i="12"/>
  <c r="U60" i="12"/>
  <c r="S60" i="12"/>
  <c r="O60" i="12"/>
  <c r="K60" i="12"/>
  <c r="G60" i="12"/>
  <c r="AE59" i="12"/>
  <c r="X59" i="12"/>
  <c r="Y59" i="12" s="1"/>
  <c r="W59" i="12"/>
  <c r="U59" i="12"/>
  <c r="S59" i="12"/>
  <c r="O59" i="12"/>
  <c r="K59" i="12"/>
  <c r="G59" i="12"/>
  <c r="AE58" i="12"/>
  <c r="X58" i="12"/>
  <c r="Y58" i="12" s="1"/>
  <c r="W58" i="12"/>
  <c r="U58" i="12"/>
  <c r="V58" i="12" s="1"/>
  <c r="S58" i="12"/>
  <c r="O58" i="12"/>
  <c r="K58" i="12"/>
  <c r="G58" i="12"/>
  <c r="AE57" i="12"/>
  <c r="X57" i="12"/>
  <c r="Y57" i="12" s="1"/>
  <c r="W57" i="12"/>
  <c r="U57" i="12"/>
  <c r="V57" i="12" s="1"/>
  <c r="S57" i="12"/>
  <c r="O57" i="12"/>
  <c r="K57" i="12"/>
  <c r="G57" i="12"/>
  <c r="AE56" i="12"/>
  <c r="X56" i="12"/>
  <c r="Y56" i="12" s="1"/>
  <c r="W56" i="12"/>
  <c r="U56" i="12"/>
  <c r="S56" i="12"/>
  <c r="O56" i="12"/>
  <c r="K56" i="12"/>
  <c r="G56" i="12"/>
  <c r="AE55" i="12"/>
  <c r="X55" i="12"/>
  <c r="Y55" i="12" s="1"/>
  <c r="W55" i="12"/>
  <c r="U55" i="12"/>
  <c r="V55" i="12" s="1"/>
  <c r="S55" i="12"/>
  <c r="O55" i="12"/>
  <c r="K55" i="12"/>
  <c r="G55" i="12"/>
  <c r="X84" i="12"/>
  <c r="W84" i="12"/>
  <c r="U84" i="12"/>
  <c r="AE83" i="12"/>
  <c r="X83" i="12"/>
  <c r="Y83" i="12" s="1"/>
  <c r="W83" i="12"/>
  <c r="U83" i="12"/>
  <c r="S83" i="12"/>
  <c r="O83" i="12"/>
  <c r="K83" i="12"/>
  <c r="G83" i="12"/>
  <c r="AE82" i="12"/>
  <c r="X82" i="12"/>
  <c r="Y82" i="12" s="1"/>
  <c r="W82" i="12"/>
  <c r="U82" i="12"/>
  <c r="V82" i="12" s="1"/>
  <c r="S82" i="12"/>
  <c r="O82" i="12"/>
  <c r="K82" i="12"/>
  <c r="G82" i="12"/>
  <c r="AE81" i="12"/>
  <c r="X81" i="12"/>
  <c r="Y81" i="12" s="1"/>
  <c r="W81" i="12"/>
  <c r="U81" i="12"/>
  <c r="V81" i="12" s="1"/>
  <c r="S81" i="12"/>
  <c r="O81" i="12"/>
  <c r="K81" i="12"/>
  <c r="G81" i="12"/>
  <c r="AE80" i="12"/>
  <c r="X80" i="12"/>
  <c r="Y80" i="12" s="1"/>
  <c r="W80" i="12"/>
  <c r="U80" i="12"/>
  <c r="S80" i="12"/>
  <c r="O80" i="12"/>
  <c r="K80" i="12"/>
  <c r="G80" i="12"/>
  <c r="AE79" i="12"/>
  <c r="X79" i="12"/>
  <c r="Y79" i="12" s="1"/>
  <c r="W79" i="12"/>
  <c r="U79" i="12"/>
  <c r="S79" i="12"/>
  <c r="O79" i="12"/>
  <c r="K79" i="12"/>
  <c r="G79" i="12"/>
  <c r="AE78" i="12"/>
  <c r="X78" i="12"/>
  <c r="Y78" i="12" s="1"/>
  <c r="W78" i="12"/>
  <c r="U78" i="12"/>
  <c r="V78" i="12" s="1"/>
  <c r="S78" i="12"/>
  <c r="O78" i="12"/>
  <c r="K78" i="12"/>
  <c r="G78" i="12"/>
  <c r="AE77" i="12"/>
  <c r="X77" i="12"/>
  <c r="Y77" i="12" s="1"/>
  <c r="W77" i="12"/>
  <c r="U77" i="12"/>
  <c r="V77" i="12" s="1"/>
  <c r="S77" i="12"/>
  <c r="O77" i="12"/>
  <c r="K77" i="12"/>
  <c r="G77" i="12"/>
  <c r="AE76" i="12"/>
  <c r="X76" i="12"/>
  <c r="Y76" i="12" s="1"/>
  <c r="W76" i="12"/>
  <c r="U76" i="12"/>
  <c r="S76" i="12"/>
  <c r="O76" i="12"/>
  <c r="K76" i="12"/>
  <c r="G76" i="12"/>
  <c r="AE75" i="12"/>
  <c r="X75" i="12"/>
  <c r="Y75" i="12" s="1"/>
  <c r="W75" i="12"/>
  <c r="U75" i="12"/>
  <c r="V75" i="12" s="1"/>
  <c r="S75" i="12"/>
  <c r="O75" i="12"/>
  <c r="K75" i="12"/>
  <c r="G75" i="12"/>
  <c r="AE74" i="12"/>
  <c r="X74" i="12"/>
  <c r="Y74" i="12" s="1"/>
  <c r="W74" i="12"/>
  <c r="U74" i="12"/>
  <c r="S74" i="12"/>
  <c r="O74" i="12"/>
  <c r="K74" i="12"/>
  <c r="G74" i="12"/>
  <c r="AE73" i="12"/>
  <c r="X73" i="12"/>
  <c r="Y73" i="12" s="1"/>
  <c r="W73" i="12"/>
  <c r="U73" i="12"/>
  <c r="V73" i="12" s="1"/>
  <c r="S73" i="12"/>
  <c r="O73" i="12"/>
  <c r="K73" i="12"/>
  <c r="G73" i="12"/>
  <c r="AE72" i="12"/>
  <c r="X72" i="12"/>
  <c r="Y72" i="12" s="1"/>
  <c r="W72" i="12"/>
  <c r="U72" i="12"/>
  <c r="S72" i="12"/>
  <c r="O72" i="12"/>
  <c r="K72" i="12"/>
  <c r="G72" i="12"/>
  <c r="AE71" i="12"/>
  <c r="X71" i="12"/>
  <c r="Y71" i="12" s="1"/>
  <c r="W71" i="12"/>
  <c r="U71" i="12"/>
  <c r="S71" i="12"/>
  <c r="O71" i="12"/>
  <c r="K71" i="12"/>
  <c r="G71" i="12"/>
  <c r="AE70" i="12"/>
  <c r="X70" i="12"/>
  <c r="Y70" i="12" s="1"/>
  <c r="W70" i="12"/>
  <c r="U70" i="12"/>
  <c r="V70" i="12" s="1"/>
  <c r="S70" i="12"/>
  <c r="O70" i="12"/>
  <c r="K70" i="12"/>
  <c r="G70" i="12"/>
  <c r="AE69" i="12"/>
  <c r="X69" i="12"/>
  <c r="Y69" i="12" s="1"/>
  <c r="W69" i="12"/>
  <c r="U69" i="12"/>
  <c r="V69" i="12" s="1"/>
  <c r="S69" i="12"/>
  <c r="O69" i="12"/>
  <c r="K69" i="12"/>
  <c r="G69" i="12"/>
  <c r="AE68" i="12"/>
  <c r="X68" i="12"/>
  <c r="Y68" i="12" s="1"/>
  <c r="W68" i="12"/>
  <c r="U68" i="12"/>
  <c r="V68" i="12" s="1"/>
  <c r="S68" i="12"/>
  <c r="O68" i="12"/>
  <c r="K68" i="12"/>
  <c r="G68" i="12"/>
  <c r="AE67" i="12"/>
  <c r="X67" i="12"/>
  <c r="Y67" i="12" s="1"/>
  <c r="W67" i="12"/>
  <c r="U67" i="12"/>
  <c r="S67" i="12"/>
  <c r="O67" i="12"/>
  <c r="K67" i="12"/>
  <c r="G67" i="12"/>
  <c r="AE66" i="12"/>
  <c r="X66" i="12"/>
  <c r="Y66" i="12" s="1"/>
  <c r="W66" i="12"/>
  <c r="U66" i="12"/>
  <c r="V66" i="12" s="1"/>
  <c r="S66" i="12"/>
  <c r="O66" i="12"/>
  <c r="K66" i="12"/>
  <c r="G66" i="12"/>
  <c r="AE65" i="12"/>
  <c r="X65" i="12"/>
  <c r="Y65" i="12" s="1"/>
  <c r="W65" i="12"/>
  <c r="U65" i="12"/>
  <c r="V65" i="12" s="1"/>
  <c r="S65" i="12"/>
  <c r="O65" i="12"/>
  <c r="K65" i="12"/>
  <c r="G65" i="12"/>
  <c r="AE64" i="12"/>
  <c r="X64" i="12"/>
  <c r="Y64" i="12" s="1"/>
  <c r="W64" i="12"/>
  <c r="U64" i="12"/>
  <c r="S64" i="12"/>
  <c r="O64" i="12"/>
  <c r="K64" i="12"/>
  <c r="G64" i="12"/>
  <c r="AE54" i="12"/>
  <c r="X54" i="12"/>
  <c r="Y54" i="12" s="1"/>
  <c r="W54" i="12"/>
  <c r="U54" i="12"/>
  <c r="AE53" i="12"/>
  <c r="X53" i="12"/>
  <c r="Y53" i="12" s="1"/>
  <c r="W53" i="12"/>
  <c r="U53" i="12"/>
  <c r="S53" i="12"/>
  <c r="O53" i="12"/>
  <c r="K53" i="12"/>
  <c r="G53" i="12"/>
  <c r="AE52" i="12"/>
  <c r="X52" i="12"/>
  <c r="Y52" i="12" s="1"/>
  <c r="W52" i="12"/>
  <c r="U52" i="12"/>
  <c r="V52" i="12" s="1"/>
  <c r="S52" i="12"/>
  <c r="O52" i="12"/>
  <c r="K52" i="12"/>
  <c r="G52" i="12"/>
  <c r="AE51" i="12"/>
  <c r="X51" i="12"/>
  <c r="Y51" i="12" s="1"/>
  <c r="W51" i="12"/>
  <c r="U51" i="12"/>
  <c r="V51" i="12" s="1"/>
  <c r="S51" i="12"/>
  <c r="O51" i="12"/>
  <c r="K51" i="12"/>
  <c r="G51" i="12"/>
  <c r="AE50" i="12"/>
  <c r="X50" i="12"/>
  <c r="Y50" i="12" s="1"/>
  <c r="W50" i="12"/>
  <c r="U50" i="12"/>
  <c r="V50" i="12" s="1"/>
  <c r="S50" i="12"/>
  <c r="O50" i="12"/>
  <c r="K50" i="12"/>
  <c r="G50" i="12"/>
  <c r="AE49" i="12"/>
  <c r="X49" i="12"/>
  <c r="Y49" i="12" s="1"/>
  <c r="W49" i="12"/>
  <c r="U49" i="12"/>
  <c r="V49" i="12" s="1"/>
  <c r="S49" i="12"/>
  <c r="O49" i="12"/>
  <c r="K49" i="12"/>
  <c r="G49" i="12"/>
  <c r="AE48" i="12"/>
  <c r="X48" i="12"/>
  <c r="Y48" i="12" s="1"/>
  <c r="W48" i="12"/>
  <c r="U48" i="12"/>
  <c r="V48" i="12" s="1"/>
  <c r="S48" i="12"/>
  <c r="O48" i="12"/>
  <c r="K48" i="12"/>
  <c r="G48" i="12"/>
  <c r="AE47" i="12"/>
  <c r="X47" i="12"/>
  <c r="Y47" i="12" s="1"/>
  <c r="W47" i="12"/>
  <c r="U47" i="12"/>
  <c r="V47" i="12" s="1"/>
  <c r="S47" i="12"/>
  <c r="O47" i="12"/>
  <c r="K47" i="12"/>
  <c r="G47" i="12"/>
  <c r="AE46" i="12"/>
  <c r="X46" i="12"/>
  <c r="Y46" i="12" s="1"/>
  <c r="W46" i="12"/>
  <c r="U46" i="12"/>
  <c r="V46" i="12" s="1"/>
  <c r="S46" i="12"/>
  <c r="O46" i="12"/>
  <c r="K46" i="12"/>
  <c r="G46" i="12"/>
  <c r="AE45" i="12"/>
  <c r="X45" i="12"/>
  <c r="Y45" i="12" s="1"/>
  <c r="W45" i="12"/>
  <c r="U45" i="12"/>
  <c r="V45" i="12" s="1"/>
  <c r="S45" i="12"/>
  <c r="O45" i="12"/>
  <c r="K45" i="12"/>
  <c r="G45" i="12"/>
  <c r="AE44" i="12"/>
  <c r="X44" i="12"/>
  <c r="Y44" i="12" s="1"/>
  <c r="W44" i="12"/>
  <c r="U44" i="12"/>
  <c r="V44" i="12" s="1"/>
  <c r="S44" i="12"/>
  <c r="O44" i="12"/>
  <c r="K44" i="12"/>
  <c r="G44" i="12"/>
  <c r="AE43" i="12"/>
  <c r="X43" i="12"/>
  <c r="Y43" i="12" s="1"/>
  <c r="W43" i="12"/>
  <c r="U43" i="12"/>
  <c r="V43" i="12" s="1"/>
  <c r="S43" i="12"/>
  <c r="O43" i="12"/>
  <c r="K43" i="12"/>
  <c r="G43" i="12"/>
  <c r="AE42" i="12"/>
  <c r="X42" i="12"/>
  <c r="Y42" i="12" s="1"/>
  <c r="W42" i="12"/>
  <c r="U42" i="12"/>
  <c r="V42" i="12" s="1"/>
  <c r="S42" i="12"/>
  <c r="O42" i="12"/>
  <c r="K42" i="12"/>
  <c r="G42" i="12"/>
  <c r="AE41" i="12"/>
  <c r="X41" i="12"/>
  <c r="Y41" i="12" s="1"/>
  <c r="W41" i="12"/>
  <c r="U41" i="12"/>
  <c r="V41" i="12" s="1"/>
  <c r="S41" i="12"/>
  <c r="O41" i="12"/>
  <c r="K41" i="12"/>
  <c r="G41" i="12"/>
  <c r="AE40" i="12"/>
  <c r="X40" i="12"/>
  <c r="Y40" i="12" s="1"/>
  <c r="W40" i="12"/>
  <c r="U40" i="12"/>
  <c r="V40" i="12" s="1"/>
  <c r="S40" i="12"/>
  <c r="O40" i="12"/>
  <c r="K40" i="12"/>
  <c r="G40" i="12"/>
  <c r="AE39" i="12"/>
  <c r="X39" i="12"/>
  <c r="Y39" i="12" s="1"/>
  <c r="W39" i="12"/>
  <c r="U39" i="12"/>
  <c r="V39" i="12" s="1"/>
  <c r="S39" i="12"/>
  <c r="O39" i="12"/>
  <c r="K39" i="12"/>
  <c r="G39" i="12"/>
  <c r="X38" i="12"/>
  <c r="Y38" i="12" s="1"/>
  <c r="W38" i="12"/>
  <c r="U38" i="12"/>
  <c r="V38" i="12" s="1"/>
  <c r="AE37" i="12"/>
  <c r="X37" i="12"/>
  <c r="Y37" i="12" s="1"/>
  <c r="W37" i="12"/>
  <c r="U37" i="12"/>
  <c r="V37" i="12" s="1"/>
  <c r="S37" i="12"/>
  <c r="O37" i="12"/>
  <c r="K37" i="12"/>
  <c r="G37" i="12"/>
  <c r="AE36" i="12"/>
  <c r="X36" i="12"/>
  <c r="Y36" i="12" s="1"/>
  <c r="W36" i="12"/>
  <c r="U36" i="12"/>
  <c r="V36" i="12" s="1"/>
  <c r="S36" i="12"/>
  <c r="O36" i="12"/>
  <c r="K36" i="12"/>
  <c r="G36" i="12"/>
  <c r="AE35" i="12"/>
  <c r="X35" i="12"/>
  <c r="Y35" i="12" s="1"/>
  <c r="W35" i="12"/>
  <c r="U35" i="12"/>
  <c r="V35" i="12" s="1"/>
  <c r="S35" i="12"/>
  <c r="O35" i="12"/>
  <c r="K35" i="12"/>
  <c r="G35" i="12"/>
  <c r="AE34" i="12"/>
  <c r="X34" i="12"/>
  <c r="Y34" i="12" s="1"/>
  <c r="W34" i="12"/>
  <c r="U34" i="12"/>
  <c r="V34" i="12" s="1"/>
  <c r="S34" i="12"/>
  <c r="O34" i="12"/>
  <c r="K34" i="12"/>
  <c r="G34" i="12"/>
  <c r="AE33" i="12"/>
  <c r="X33" i="12"/>
  <c r="Y33" i="12" s="1"/>
  <c r="W33" i="12"/>
  <c r="U33" i="12"/>
  <c r="V33" i="12" s="1"/>
  <c r="S33" i="12"/>
  <c r="O33" i="12"/>
  <c r="K33" i="12"/>
  <c r="G33" i="12"/>
  <c r="AE32" i="12"/>
  <c r="X32" i="12"/>
  <c r="Y32" i="12" s="1"/>
  <c r="W32" i="12"/>
  <c r="U32" i="12"/>
  <c r="V32" i="12" s="1"/>
  <c r="S32" i="12"/>
  <c r="O32" i="12"/>
  <c r="K32" i="12"/>
  <c r="G32" i="12"/>
  <c r="AE31" i="12"/>
  <c r="X31" i="12"/>
  <c r="Y31" i="12" s="1"/>
  <c r="W31" i="12"/>
  <c r="U31" i="12"/>
  <c r="V31" i="12" s="1"/>
  <c r="S31" i="12"/>
  <c r="O31" i="12"/>
  <c r="K31" i="12"/>
  <c r="G31" i="12"/>
  <c r="AE30" i="12"/>
  <c r="X30" i="12"/>
  <c r="Y30" i="12" s="1"/>
  <c r="W30" i="12"/>
  <c r="U30" i="12"/>
  <c r="V30" i="12" s="1"/>
  <c r="S30" i="12"/>
  <c r="O30" i="12"/>
  <c r="K30" i="12"/>
  <c r="G30" i="12"/>
  <c r="AE29" i="12"/>
  <c r="X29" i="12"/>
  <c r="Y29" i="12" s="1"/>
  <c r="W29" i="12"/>
  <c r="U29" i="12"/>
  <c r="V29" i="12" s="1"/>
  <c r="S29" i="12"/>
  <c r="O29" i="12"/>
  <c r="K29" i="12"/>
  <c r="G29" i="12"/>
  <c r="X28" i="12"/>
  <c r="Y28" i="12" s="1"/>
  <c r="W28" i="12"/>
  <c r="U28" i="12"/>
  <c r="AE27" i="12"/>
  <c r="X27" i="12"/>
  <c r="Y27" i="12" s="1"/>
  <c r="W27" i="12"/>
  <c r="U27" i="12"/>
  <c r="V27" i="12" s="1"/>
  <c r="S27" i="12"/>
  <c r="O27" i="12"/>
  <c r="K27" i="12"/>
  <c r="G27" i="12"/>
  <c r="AE26" i="12"/>
  <c r="X26" i="12"/>
  <c r="Y26" i="12" s="1"/>
  <c r="W26" i="12"/>
  <c r="U26" i="12"/>
  <c r="V26" i="12" s="1"/>
  <c r="S26" i="12"/>
  <c r="O26" i="12"/>
  <c r="K26" i="12"/>
  <c r="G26" i="12"/>
  <c r="AE25" i="12"/>
  <c r="X25" i="12"/>
  <c r="Y25" i="12" s="1"/>
  <c r="W25" i="12"/>
  <c r="U25" i="12"/>
  <c r="V25" i="12" s="1"/>
  <c r="S25" i="12"/>
  <c r="O25" i="12"/>
  <c r="K25" i="12"/>
  <c r="G25" i="12"/>
  <c r="AE24" i="12"/>
  <c r="X24" i="12"/>
  <c r="Y24" i="12" s="1"/>
  <c r="W24" i="12"/>
  <c r="U24" i="12"/>
  <c r="V24" i="12" s="1"/>
  <c r="S24" i="12"/>
  <c r="O24" i="12"/>
  <c r="K24" i="12"/>
  <c r="G24" i="12"/>
  <c r="AE23" i="12"/>
  <c r="X23" i="12"/>
  <c r="Y23" i="12" s="1"/>
  <c r="W23" i="12"/>
  <c r="U23" i="12"/>
  <c r="V23" i="12" s="1"/>
  <c r="S23" i="12"/>
  <c r="O23" i="12"/>
  <c r="K23" i="12"/>
  <c r="G23" i="12"/>
  <c r="AE22" i="12"/>
  <c r="X22" i="12"/>
  <c r="Y22" i="12" s="1"/>
  <c r="W22" i="12"/>
  <c r="U22" i="12"/>
  <c r="S22" i="12"/>
  <c r="O22" i="12"/>
  <c r="K22" i="12"/>
  <c r="G22" i="12"/>
  <c r="AE21" i="12"/>
  <c r="X21" i="12"/>
  <c r="Y21" i="12" s="1"/>
  <c r="W21" i="12"/>
  <c r="U21" i="12"/>
  <c r="V21" i="12" s="1"/>
  <c r="S21" i="12"/>
  <c r="O21" i="12"/>
  <c r="K21" i="12"/>
  <c r="G21" i="12"/>
  <c r="AE20" i="12"/>
  <c r="X20" i="12"/>
  <c r="Y20" i="12" s="1"/>
  <c r="W20" i="12"/>
  <c r="U20" i="12"/>
  <c r="V20" i="12" s="1"/>
  <c r="S20" i="12"/>
  <c r="O20" i="12"/>
  <c r="K20" i="12"/>
  <c r="G20" i="12"/>
  <c r="AE19" i="12"/>
  <c r="X19" i="12"/>
  <c r="Y19" i="12" s="1"/>
  <c r="W19" i="12"/>
  <c r="U19" i="12"/>
  <c r="V19" i="12" s="1"/>
  <c r="S19" i="12"/>
  <c r="O19" i="12"/>
  <c r="K19" i="12"/>
  <c r="G19" i="12"/>
  <c r="AE18" i="12"/>
  <c r="X18" i="12"/>
  <c r="Y18" i="12" s="1"/>
  <c r="W18" i="12"/>
  <c r="U18" i="12"/>
  <c r="V18" i="12" s="1"/>
  <c r="AE17" i="12"/>
  <c r="X17" i="12"/>
  <c r="Y17" i="12" s="1"/>
  <c r="W17" i="12"/>
  <c r="U17" i="12"/>
  <c r="V17" i="12" s="1"/>
  <c r="S17" i="12"/>
  <c r="O17" i="12"/>
  <c r="K17" i="12"/>
  <c r="G17" i="12"/>
  <c r="AE16" i="12"/>
  <c r="X16" i="12"/>
  <c r="Y16" i="12" s="1"/>
  <c r="W16" i="12"/>
  <c r="U16" i="12"/>
  <c r="V16" i="12" s="1"/>
  <c r="S16" i="12"/>
  <c r="O16" i="12"/>
  <c r="K16" i="12"/>
  <c r="G16" i="12"/>
  <c r="AE15" i="12"/>
  <c r="X15" i="12"/>
  <c r="Y15" i="12" s="1"/>
  <c r="W15" i="12"/>
  <c r="U15" i="12"/>
  <c r="V15" i="12" s="1"/>
  <c r="S15" i="12"/>
  <c r="O15" i="12"/>
  <c r="K15" i="12"/>
  <c r="G15" i="12"/>
  <c r="AE14" i="12"/>
  <c r="X14" i="12"/>
  <c r="Y14" i="12" s="1"/>
  <c r="W14" i="12"/>
  <c r="U14" i="12"/>
  <c r="V14" i="12" s="1"/>
  <c r="S14" i="12"/>
  <c r="O14" i="12"/>
  <c r="K14" i="12"/>
  <c r="G14" i="12"/>
  <c r="AE13" i="12"/>
  <c r="X13" i="12"/>
  <c r="Y13" i="12" s="1"/>
  <c r="W13" i="12"/>
  <c r="U13" i="12"/>
  <c r="V13" i="12" s="1"/>
  <c r="S13" i="12"/>
  <c r="O13" i="12"/>
  <c r="K13" i="12"/>
  <c r="G13" i="12"/>
  <c r="AE12" i="12"/>
  <c r="X12" i="12"/>
  <c r="Y12" i="12" s="1"/>
  <c r="W12" i="12"/>
  <c r="U12" i="12"/>
  <c r="V12" i="12" s="1"/>
  <c r="S12" i="12"/>
  <c r="O12" i="12"/>
  <c r="K12" i="12"/>
  <c r="G12" i="12"/>
  <c r="AE11" i="12"/>
  <c r="X11" i="12"/>
  <c r="Y11" i="12" s="1"/>
  <c r="W11" i="12"/>
  <c r="U11" i="12"/>
  <c r="V11" i="12" s="1"/>
  <c r="S11" i="12"/>
  <c r="O11" i="12"/>
  <c r="K11" i="12"/>
  <c r="G11" i="12"/>
  <c r="AE10" i="12"/>
  <c r="X10" i="12"/>
  <c r="Y10" i="12" s="1"/>
  <c r="W10" i="12"/>
  <c r="U10" i="12"/>
  <c r="V10" i="12" s="1"/>
  <c r="AE9" i="12"/>
  <c r="X9" i="12"/>
  <c r="Y9" i="12" s="1"/>
  <c r="W9" i="12"/>
  <c r="U9" i="12"/>
  <c r="V9" i="12" s="1"/>
  <c r="S9" i="12"/>
  <c r="O9" i="12"/>
  <c r="K9" i="12"/>
  <c r="G9" i="12"/>
  <c r="AE8" i="12"/>
  <c r="X8" i="12"/>
  <c r="Y8" i="12" s="1"/>
  <c r="W8" i="12"/>
  <c r="U8" i="12"/>
  <c r="V8" i="12" s="1"/>
  <c r="S8" i="12"/>
  <c r="O8" i="12"/>
  <c r="K8" i="12"/>
  <c r="G8" i="12"/>
  <c r="AE7" i="12"/>
  <c r="X7" i="12"/>
  <c r="Y7" i="12" s="1"/>
  <c r="W7" i="12"/>
  <c r="U7" i="12"/>
  <c r="V7" i="12" s="1"/>
  <c r="S7" i="12"/>
  <c r="O7" i="12"/>
  <c r="K7" i="12"/>
  <c r="G7" i="12"/>
  <c r="AE6" i="12"/>
  <c r="X6" i="12"/>
  <c r="Y6" i="12" s="1"/>
  <c r="W6" i="12"/>
  <c r="U6" i="12"/>
  <c r="V6" i="12" s="1"/>
  <c r="S6" i="12"/>
  <c r="O6" i="12"/>
  <c r="K6" i="12"/>
  <c r="G6" i="12"/>
  <c r="K299" i="12" l="1"/>
  <c r="S95" i="12"/>
  <c r="Z376" i="12"/>
  <c r="AA376" i="12" s="1"/>
  <c r="Z339" i="12"/>
  <c r="AA339" i="12" s="1"/>
  <c r="Z350" i="12"/>
  <c r="AA350" i="12" s="1"/>
  <c r="Z271" i="12"/>
  <c r="AA271" i="12" s="1"/>
  <c r="Z265" i="12"/>
  <c r="AA265" i="12" s="1"/>
  <c r="Z332" i="12"/>
  <c r="AA332" i="12" s="1"/>
  <c r="Z296" i="12"/>
  <c r="AA296" i="12" s="1"/>
  <c r="Z304" i="12"/>
  <c r="AA304" i="12" s="1"/>
  <c r="Z315" i="12"/>
  <c r="AA315" i="12" s="1"/>
  <c r="Z373" i="12"/>
  <c r="AA373" i="12" s="1"/>
  <c r="Z369" i="12"/>
  <c r="AA369" i="12" s="1"/>
  <c r="Z235" i="12"/>
  <c r="AA235" i="12" s="1"/>
  <c r="Z273" i="12"/>
  <c r="AA273" i="12" s="1"/>
  <c r="S322" i="12"/>
  <c r="Z329" i="12"/>
  <c r="AA329" i="12" s="1"/>
  <c r="Z353" i="12"/>
  <c r="AA353" i="12" s="1"/>
  <c r="Z349" i="12"/>
  <c r="AA349" i="12" s="1"/>
  <c r="G361" i="12"/>
  <c r="K380" i="12"/>
  <c r="Z348" i="12"/>
  <c r="AA348" i="12" s="1"/>
  <c r="K361" i="12"/>
  <c r="Z289" i="12"/>
  <c r="AA289" i="12" s="1"/>
  <c r="G352" i="12"/>
  <c r="Z375" i="12"/>
  <c r="AA375" i="12" s="1"/>
  <c r="Z255" i="12"/>
  <c r="AA255" i="12" s="1"/>
  <c r="Z10" i="12"/>
  <c r="AA10" i="12" s="1"/>
  <c r="Z290" i="12"/>
  <c r="AA290" i="12" s="1"/>
  <c r="Z293" i="12"/>
  <c r="AA293" i="12" s="1"/>
  <c r="Z299" i="12"/>
  <c r="AA299" i="12" s="1"/>
  <c r="Z309" i="12"/>
  <c r="AA309" i="12" s="1"/>
  <c r="Z317" i="12"/>
  <c r="AA317" i="12" s="1"/>
  <c r="K352" i="12"/>
  <c r="Z374" i="12"/>
  <c r="AA374" i="12" s="1"/>
  <c r="Z371" i="12"/>
  <c r="AA371" i="12" s="1"/>
  <c r="Z311" i="12"/>
  <c r="AA311" i="12" s="1"/>
  <c r="V349" i="12"/>
  <c r="O331" i="12"/>
  <c r="Z355" i="12"/>
  <c r="AA355" i="12" s="1"/>
  <c r="Z357" i="12"/>
  <c r="AA357" i="12" s="1"/>
  <c r="V373" i="12"/>
  <c r="Z334" i="12"/>
  <c r="AA334" i="12" s="1"/>
  <c r="Z6" i="12"/>
  <c r="AA6" i="12" s="1"/>
  <c r="Z269" i="12"/>
  <c r="AA269" i="12" s="1"/>
  <c r="Z313" i="12"/>
  <c r="AA313" i="12" s="1"/>
  <c r="Z314" i="12"/>
  <c r="AA314" i="12" s="1"/>
  <c r="Z354" i="12"/>
  <c r="AA354" i="12" s="1"/>
  <c r="Z378" i="12"/>
  <c r="AA378" i="12" s="1"/>
  <c r="Z363" i="12"/>
  <c r="AA363" i="12" s="1"/>
  <c r="Z364" i="12"/>
  <c r="AA364" i="12" s="1"/>
  <c r="Z367" i="12"/>
  <c r="AA367" i="12" s="1"/>
  <c r="S347" i="12"/>
  <c r="Z344" i="12"/>
  <c r="AA344" i="12" s="1"/>
  <c r="Z345" i="12"/>
  <c r="AA345" i="12" s="1"/>
  <c r="Z347" i="12"/>
  <c r="AA347" i="12" s="1"/>
  <c r="Z382" i="12"/>
  <c r="U384" i="12"/>
  <c r="V384" i="12" s="1"/>
  <c r="Z233" i="12"/>
  <c r="AA233" i="12" s="1"/>
  <c r="G299" i="12"/>
  <c r="Z292" i="12"/>
  <c r="AA292" i="12" s="1"/>
  <c r="K274" i="12"/>
  <c r="Z258" i="12"/>
  <c r="AA258" i="12" s="1"/>
  <c r="Z301" i="12"/>
  <c r="AA301" i="12" s="1"/>
  <c r="V314" i="12"/>
  <c r="Z330" i="12"/>
  <c r="AA330" i="12" s="1"/>
  <c r="V354" i="12"/>
  <c r="V364" i="12"/>
  <c r="V345" i="12"/>
  <c r="V347" i="12"/>
  <c r="V304" i="12"/>
  <c r="Z322" i="12"/>
  <c r="AA322" i="12" s="1"/>
  <c r="V329" i="12"/>
  <c r="Z331" i="12"/>
  <c r="AA331" i="12" s="1"/>
  <c r="V375" i="12"/>
  <c r="Z294" i="12"/>
  <c r="AA294" i="12" s="1"/>
  <c r="O274" i="12"/>
  <c r="S266" i="12"/>
  <c r="Z260" i="12"/>
  <c r="AA260" i="12" s="1"/>
  <c r="S310" i="12"/>
  <c r="O322" i="12"/>
  <c r="V322" i="12"/>
  <c r="Z328" i="12"/>
  <c r="AA328" i="12" s="1"/>
  <c r="V331" i="12"/>
  <c r="O380" i="12"/>
  <c r="O372" i="12"/>
  <c r="Z365" i="12"/>
  <c r="AA365" i="12" s="1"/>
  <c r="Z366" i="12"/>
  <c r="AA366" i="12" s="1"/>
  <c r="Z343" i="12"/>
  <c r="AA343" i="12" s="1"/>
  <c r="Z346" i="12"/>
  <c r="AA346" i="12" s="1"/>
  <c r="W384" i="12"/>
  <c r="Z284" i="12"/>
  <c r="AA284" i="12" s="1"/>
  <c r="O299" i="12"/>
  <c r="O310" i="12"/>
  <c r="Z312" i="12"/>
  <c r="AA312" i="12" s="1"/>
  <c r="Z326" i="12"/>
  <c r="AA326" i="12" s="1"/>
  <c r="Z327" i="12"/>
  <c r="AA327" i="12" s="1"/>
  <c r="S372" i="12"/>
  <c r="V366" i="12"/>
  <c r="V343" i="12"/>
  <c r="X384" i="12"/>
  <c r="Y384" i="12" s="1"/>
  <c r="Z159" i="12"/>
  <c r="AA159" i="12" s="1"/>
  <c r="Z239" i="12"/>
  <c r="AA239" i="12" s="1"/>
  <c r="Z110" i="12"/>
  <c r="AA110" i="12" s="1"/>
  <c r="Z119" i="12"/>
  <c r="AA119" i="12" s="1"/>
  <c r="Z132" i="12"/>
  <c r="AA132" i="12" s="1"/>
  <c r="Z73" i="12"/>
  <c r="AA73" i="12" s="1"/>
  <c r="Z77" i="12"/>
  <c r="AA77" i="12" s="1"/>
  <c r="Z117" i="12"/>
  <c r="AA117" i="12" s="1"/>
  <c r="Z168" i="12"/>
  <c r="AA168" i="12" s="1"/>
  <c r="Z24" i="12"/>
  <c r="AA24" i="12" s="1"/>
  <c r="Z113" i="12"/>
  <c r="AA113" i="12" s="1"/>
  <c r="Z115" i="12"/>
  <c r="AA115" i="12" s="1"/>
  <c r="V117" i="12"/>
  <c r="Z131" i="12"/>
  <c r="AA131" i="12" s="1"/>
  <c r="Z216" i="12"/>
  <c r="AA216" i="12" s="1"/>
  <c r="Z88" i="12"/>
  <c r="AA88" i="12" s="1"/>
  <c r="Z147" i="12"/>
  <c r="AA147" i="12" s="1"/>
  <c r="Z151" i="12"/>
  <c r="AA151" i="12" s="1"/>
  <c r="Z250" i="12"/>
  <c r="AA250" i="12" s="1"/>
  <c r="Z64" i="12"/>
  <c r="AA64" i="12" s="1"/>
  <c r="Z230" i="12"/>
  <c r="AA230" i="12" s="1"/>
  <c r="Z40" i="12"/>
  <c r="AA40" i="12" s="1"/>
  <c r="Z44" i="12"/>
  <c r="AA44" i="12" s="1"/>
  <c r="Z193" i="12"/>
  <c r="AA193" i="12" s="1"/>
  <c r="Z197" i="12"/>
  <c r="AA197" i="12" s="1"/>
  <c r="Z231" i="12"/>
  <c r="AA231" i="12" s="1"/>
  <c r="Z11" i="12"/>
  <c r="AA11" i="12" s="1"/>
  <c r="Z104" i="12"/>
  <c r="AA104" i="12" s="1"/>
  <c r="Z111" i="12"/>
  <c r="AA111" i="12" s="1"/>
  <c r="Z191" i="12"/>
  <c r="Z209" i="12"/>
  <c r="AA209" i="12" s="1"/>
  <c r="Z172" i="12"/>
  <c r="AA172" i="12" s="1"/>
  <c r="Z174" i="12"/>
  <c r="AA174" i="12" s="1"/>
  <c r="Z16" i="12"/>
  <c r="AA16" i="12" s="1"/>
  <c r="V111" i="12"/>
  <c r="Z145" i="12"/>
  <c r="AA145" i="12" s="1"/>
  <c r="Z195" i="12"/>
  <c r="AA195" i="12" s="1"/>
  <c r="Z212" i="12"/>
  <c r="AA212" i="12" s="1"/>
  <c r="Z176" i="12"/>
  <c r="AA176" i="12" s="1"/>
  <c r="Z237" i="12"/>
  <c r="AA237" i="12" s="1"/>
  <c r="O18" i="12"/>
  <c r="Z26" i="12"/>
  <c r="AA26" i="12" s="1"/>
  <c r="Z96" i="12"/>
  <c r="AA96" i="12" s="1"/>
  <c r="Z98" i="12"/>
  <c r="AA98" i="12" s="1"/>
  <c r="Z112" i="12"/>
  <c r="AA112" i="12" s="1"/>
  <c r="Z127" i="12"/>
  <c r="AA127" i="12" s="1"/>
  <c r="V147" i="12"/>
  <c r="Z156" i="12"/>
  <c r="AA156" i="12" s="1"/>
  <c r="Z166" i="12"/>
  <c r="AA166" i="12" s="1"/>
  <c r="Z8" i="12"/>
  <c r="AA8" i="12" s="1"/>
  <c r="K28" i="12"/>
  <c r="Z37" i="12"/>
  <c r="AA37" i="12" s="1"/>
  <c r="Z41" i="12"/>
  <c r="AA41" i="12" s="1"/>
  <c r="S84" i="12"/>
  <c r="Z101" i="12"/>
  <c r="AA101" i="12" s="1"/>
  <c r="Z120" i="12"/>
  <c r="AA120" i="12" s="1"/>
  <c r="Z121" i="12"/>
  <c r="AA121" i="12" s="1"/>
  <c r="Z155" i="12"/>
  <c r="AA155" i="12" s="1"/>
  <c r="V159" i="12"/>
  <c r="Z185" i="12"/>
  <c r="AA185" i="12" s="1"/>
  <c r="Z207" i="12"/>
  <c r="AA207" i="12" s="1"/>
  <c r="Z247" i="12"/>
  <c r="AA247" i="12" s="1"/>
  <c r="Z253" i="12"/>
  <c r="AA253" i="12" s="1"/>
  <c r="Z46" i="12"/>
  <c r="AA46" i="12" s="1"/>
  <c r="S10" i="12"/>
  <c r="K10" i="12"/>
  <c r="Z14" i="12"/>
  <c r="AA14" i="12" s="1"/>
  <c r="Z19" i="12"/>
  <c r="AA19" i="12" s="1"/>
  <c r="S38" i="12"/>
  <c r="Z72" i="12"/>
  <c r="AA72" i="12" s="1"/>
  <c r="Z103" i="12"/>
  <c r="AA103" i="12" s="1"/>
  <c r="Z109" i="12"/>
  <c r="AA109" i="12" s="1"/>
  <c r="Z149" i="12"/>
  <c r="AA149" i="12" s="1"/>
  <c r="Z170" i="12"/>
  <c r="AA170" i="12" s="1"/>
  <c r="Z282" i="12"/>
  <c r="AA282" i="12" s="1"/>
  <c r="S63" i="12"/>
  <c r="Z135" i="12"/>
  <c r="AA135" i="12" s="1"/>
  <c r="Z52" i="12"/>
  <c r="AA52" i="12" s="1"/>
  <c r="Z63" i="12"/>
  <c r="Z249" i="12"/>
  <c r="AA249" i="12" s="1"/>
  <c r="K18" i="12"/>
  <c r="G18" i="12"/>
  <c r="Z60" i="12"/>
  <c r="AA60" i="12" s="1"/>
  <c r="Z107" i="12"/>
  <c r="AA107" i="12" s="1"/>
  <c r="Z116" i="12"/>
  <c r="AA116" i="12" s="1"/>
  <c r="Z129" i="12"/>
  <c r="AA129" i="12" s="1"/>
  <c r="O191" i="12"/>
  <c r="Z164" i="12"/>
  <c r="AA164" i="12" s="1"/>
  <c r="Z182" i="12"/>
  <c r="Z227" i="12"/>
  <c r="AA227" i="12" s="1"/>
  <c r="Z28" i="12"/>
  <c r="V28" i="12"/>
  <c r="Z29" i="12"/>
  <c r="AA29" i="12" s="1"/>
  <c r="V71" i="12"/>
  <c r="Z71" i="12"/>
  <c r="AA71" i="12" s="1"/>
  <c r="Z220" i="12"/>
  <c r="AA220" i="12" s="1"/>
  <c r="V220" i="12"/>
  <c r="K38" i="12"/>
  <c r="Z36" i="12"/>
  <c r="AA36" i="12" s="1"/>
  <c r="V64" i="12"/>
  <c r="Y103" i="12"/>
  <c r="V104" i="12"/>
  <c r="V121" i="12"/>
  <c r="S160" i="12"/>
  <c r="Z137" i="12"/>
  <c r="AA137" i="12" s="1"/>
  <c r="Z199" i="12"/>
  <c r="AA199" i="12" s="1"/>
  <c r="V199" i="12"/>
  <c r="V222" i="12"/>
  <c r="Z222" i="12"/>
  <c r="AA222" i="12" s="1"/>
  <c r="G38" i="12"/>
  <c r="Z32" i="12"/>
  <c r="AA32" i="12" s="1"/>
  <c r="Z53" i="12"/>
  <c r="AA53" i="12" s="1"/>
  <c r="V72" i="12"/>
  <c r="V98" i="12"/>
  <c r="Z105" i="12"/>
  <c r="AA105" i="12" s="1"/>
  <c r="V105" i="12"/>
  <c r="V116" i="12"/>
  <c r="Z125" i="12"/>
  <c r="AA125" i="12" s="1"/>
  <c r="V151" i="12"/>
  <c r="Z183" i="12"/>
  <c r="AA183" i="12" s="1"/>
  <c r="V183" i="12"/>
  <c r="Z218" i="12"/>
  <c r="AA218" i="12" s="1"/>
  <c r="S182" i="12"/>
  <c r="Y176" i="12"/>
  <c r="G10" i="12"/>
  <c r="Z7" i="12"/>
  <c r="AA7" i="12" s="1"/>
  <c r="Z20" i="12"/>
  <c r="AA20" i="12" s="1"/>
  <c r="Z22" i="12"/>
  <c r="AA22" i="12" s="1"/>
  <c r="V22" i="12"/>
  <c r="Z42" i="12"/>
  <c r="AA42" i="12" s="1"/>
  <c r="V53" i="12"/>
  <c r="Z100" i="12"/>
  <c r="AA100" i="12" s="1"/>
  <c r="V112" i="12"/>
  <c r="Z140" i="12"/>
  <c r="AA140" i="12" s="1"/>
  <c r="Z143" i="12"/>
  <c r="AA143" i="12" s="1"/>
  <c r="AE211" i="12"/>
  <c r="Z201" i="12"/>
  <c r="AA201" i="12" s="1"/>
  <c r="Z203" i="12"/>
  <c r="AA203" i="12" s="1"/>
  <c r="Z241" i="12"/>
  <c r="AA241" i="12" s="1"/>
  <c r="V241" i="12"/>
  <c r="Z224" i="12"/>
  <c r="AA224" i="12" s="1"/>
  <c r="V101" i="12"/>
  <c r="V109" i="12"/>
  <c r="V132" i="12"/>
  <c r="Z139" i="12"/>
  <c r="AA139" i="12" s="1"/>
  <c r="Z23" i="12"/>
  <c r="AA23" i="12" s="1"/>
  <c r="AE38" i="12"/>
  <c r="Z75" i="12"/>
  <c r="AA75" i="12" s="1"/>
  <c r="S129" i="12"/>
  <c r="V102" i="12"/>
  <c r="Z102" i="12"/>
  <c r="AA102" i="12" s="1"/>
  <c r="Z133" i="12"/>
  <c r="AA133" i="12" s="1"/>
  <c r="Z187" i="12"/>
  <c r="AA187" i="12" s="1"/>
  <c r="V164" i="12"/>
  <c r="Z180" i="12"/>
  <c r="AA180" i="12" s="1"/>
  <c r="K253" i="12"/>
  <c r="Z279" i="12"/>
  <c r="AA279" i="12" s="1"/>
  <c r="Z211" i="12"/>
  <c r="V211" i="12"/>
  <c r="V275" i="12"/>
  <c r="Z275" i="12"/>
  <c r="AA275" i="12" s="1"/>
  <c r="Z17" i="12"/>
  <c r="AA17" i="12" s="1"/>
  <c r="AE28" i="12"/>
  <c r="O182" i="12"/>
  <c r="Z30" i="12"/>
  <c r="AA30" i="12" s="1"/>
  <c r="Z13" i="12"/>
  <c r="AA13" i="12" s="1"/>
  <c r="O28" i="12"/>
  <c r="Z25" i="12"/>
  <c r="AA25" i="12" s="1"/>
  <c r="O38" i="12"/>
  <c r="Y84" i="12"/>
  <c r="Z214" i="12"/>
  <c r="AA214" i="12" s="1"/>
  <c r="Z173" i="12"/>
  <c r="AA173" i="12" s="1"/>
  <c r="V173" i="12"/>
  <c r="Z208" i="12"/>
  <c r="AA208" i="12" s="1"/>
  <c r="K182" i="12"/>
  <c r="AE182" i="12"/>
  <c r="G182" i="12"/>
  <c r="Z245" i="12"/>
  <c r="AA245" i="12" s="1"/>
  <c r="Z246" i="12"/>
  <c r="AA246" i="12" s="1"/>
  <c r="Z251" i="12"/>
  <c r="AA251" i="12" s="1"/>
  <c r="O10" i="12"/>
  <c r="G28" i="12"/>
  <c r="Z31" i="12"/>
  <c r="AA31" i="12" s="1"/>
  <c r="Z38" i="12"/>
  <c r="Z48" i="12"/>
  <c r="AA48" i="12" s="1"/>
  <c r="Z66" i="12"/>
  <c r="AA66" i="12" s="1"/>
  <c r="G84" i="12"/>
  <c r="Z80" i="12"/>
  <c r="AA80" i="12" s="1"/>
  <c r="Z55" i="12"/>
  <c r="AA55" i="12" s="1"/>
  <c r="Z97" i="12"/>
  <c r="AA97" i="12" s="1"/>
  <c r="Z141" i="12"/>
  <c r="AA141" i="12" s="1"/>
  <c r="Z157" i="12"/>
  <c r="AA157" i="12" s="1"/>
  <c r="S196" i="12"/>
  <c r="G219" i="12"/>
  <c r="Z165" i="12"/>
  <c r="AA165" i="12" s="1"/>
  <c r="Z178" i="12"/>
  <c r="AA178" i="12" s="1"/>
  <c r="Z280" i="12"/>
  <c r="AA280" i="12" s="1"/>
  <c r="Z200" i="12"/>
  <c r="AA200" i="12" s="1"/>
  <c r="Z12" i="12"/>
  <c r="AA12" i="12" s="1"/>
  <c r="S18" i="12"/>
  <c r="Z18" i="12"/>
  <c r="AA18" i="12" s="1"/>
  <c r="S28" i="12"/>
  <c r="Z33" i="12"/>
  <c r="AA33" i="12" s="1"/>
  <c r="S54" i="12"/>
  <c r="G95" i="12"/>
  <c r="Z91" i="12"/>
  <c r="AA91" i="12" s="1"/>
  <c r="Z122" i="12"/>
  <c r="AA122" i="12" s="1"/>
  <c r="Z148" i="12"/>
  <c r="AA148" i="12" s="1"/>
  <c r="Z153" i="12"/>
  <c r="AA153" i="12" s="1"/>
  <c r="S219" i="12"/>
  <c r="V200" i="12"/>
  <c r="K211" i="12"/>
  <c r="Z238" i="12"/>
  <c r="AA238" i="12" s="1"/>
  <c r="Z283" i="12"/>
  <c r="AA283" i="12" s="1"/>
  <c r="Z226" i="12"/>
  <c r="AA226" i="12" s="1"/>
  <c r="Z27" i="12"/>
  <c r="AA27" i="12" s="1"/>
  <c r="Z34" i="12"/>
  <c r="AA34" i="12" s="1"/>
  <c r="G54" i="12"/>
  <c r="Z45" i="12"/>
  <c r="AA45" i="12" s="1"/>
  <c r="K63" i="12"/>
  <c r="Z93" i="12"/>
  <c r="AA93" i="12" s="1"/>
  <c r="Z99" i="12"/>
  <c r="AA99" i="12" s="1"/>
  <c r="Z106" i="12"/>
  <c r="AA106" i="12" s="1"/>
  <c r="Z123" i="12"/>
  <c r="AA123" i="12" s="1"/>
  <c r="O160" i="12"/>
  <c r="K191" i="12"/>
  <c r="Z189" i="12"/>
  <c r="AA189" i="12" s="1"/>
  <c r="Z196" i="12"/>
  <c r="O211" i="12"/>
  <c r="Z205" i="12"/>
  <c r="AA205" i="12" s="1"/>
  <c r="Z162" i="12"/>
  <c r="AA162" i="12" s="1"/>
  <c r="Z181" i="12"/>
  <c r="AA181" i="12" s="1"/>
  <c r="S253" i="12"/>
  <c r="Z243" i="12"/>
  <c r="AA243" i="12" s="1"/>
  <c r="Z229" i="12"/>
  <c r="AA229" i="12" s="1"/>
  <c r="Z56" i="12"/>
  <c r="AA56" i="12" s="1"/>
  <c r="V56" i="12"/>
  <c r="K84" i="12"/>
  <c r="Z69" i="12"/>
  <c r="AA69" i="12" s="1"/>
  <c r="Z76" i="12"/>
  <c r="AA76" i="12" s="1"/>
  <c r="V76" i="12"/>
  <c r="Z57" i="12"/>
  <c r="AA57" i="12" s="1"/>
  <c r="V281" i="12"/>
  <c r="Z281" i="12"/>
  <c r="AA281" i="12" s="1"/>
  <c r="V287" i="12"/>
  <c r="Z287" i="12"/>
  <c r="AA287" i="12" s="1"/>
  <c r="Z47" i="12"/>
  <c r="AA47" i="12" s="1"/>
  <c r="AE84" i="12"/>
  <c r="K95" i="12"/>
  <c r="AE95" i="12"/>
  <c r="Z158" i="12"/>
  <c r="AA158" i="12" s="1"/>
  <c r="V158" i="12"/>
  <c r="Z194" i="12"/>
  <c r="AA194" i="12" s="1"/>
  <c r="V238" i="12"/>
  <c r="V228" i="12"/>
  <c r="Z228" i="12"/>
  <c r="AA228" i="12" s="1"/>
  <c r="S288" i="12"/>
  <c r="V303" i="12"/>
  <c r="Z303" i="12"/>
  <c r="AA303" i="12" s="1"/>
  <c r="K54" i="12"/>
  <c r="V54" i="12"/>
  <c r="Z54" i="12"/>
  <c r="AA54" i="12" s="1"/>
  <c r="Z84" i="12"/>
  <c r="V84" i="12"/>
  <c r="V60" i="12"/>
  <c r="O95" i="12"/>
  <c r="V94" i="12"/>
  <c r="Z94" i="12"/>
  <c r="AA94" i="12" s="1"/>
  <c r="V120" i="12"/>
  <c r="Z126" i="12"/>
  <c r="AA126" i="12" s="1"/>
  <c r="Z160" i="12"/>
  <c r="AA160" i="12" s="1"/>
  <c r="V160" i="12"/>
  <c r="S191" i="12"/>
  <c r="AE191" i="12"/>
  <c r="V194" i="12"/>
  <c r="Z167" i="12"/>
  <c r="AA167" i="12" s="1"/>
  <c r="V167" i="12"/>
  <c r="V246" i="12"/>
  <c r="O231" i="12"/>
  <c r="G266" i="12"/>
  <c r="G310" i="12"/>
  <c r="G331" i="12"/>
  <c r="Z50" i="12"/>
  <c r="AA50" i="12" s="1"/>
  <c r="V59" i="12"/>
  <c r="Z59" i="12"/>
  <c r="AA59" i="12" s="1"/>
  <c r="Z150" i="12"/>
  <c r="AA150" i="12" s="1"/>
  <c r="V150" i="12"/>
  <c r="G211" i="12"/>
  <c r="Z302" i="12"/>
  <c r="AA302" i="12" s="1"/>
  <c r="V302" i="12"/>
  <c r="G380" i="12"/>
  <c r="Z15" i="12"/>
  <c r="AA15" i="12" s="1"/>
  <c r="Z39" i="12"/>
  <c r="AA39" i="12" s="1"/>
  <c r="O84" i="12"/>
  <c r="V67" i="12"/>
  <c r="Z67" i="12"/>
  <c r="AA67" i="12" s="1"/>
  <c r="Z82" i="12"/>
  <c r="AA82" i="12" s="1"/>
  <c r="Z86" i="12"/>
  <c r="AA86" i="12" s="1"/>
  <c r="V93" i="12"/>
  <c r="Z95" i="12"/>
  <c r="V95" i="12"/>
  <c r="G160" i="12"/>
  <c r="V208" i="12"/>
  <c r="V181" i="12"/>
  <c r="O54" i="12"/>
  <c r="V83" i="12"/>
  <c r="Z83" i="12"/>
  <c r="AA83" i="12" s="1"/>
  <c r="V90" i="12"/>
  <c r="Z90" i="12"/>
  <c r="AA90" i="12" s="1"/>
  <c r="K129" i="12"/>
  <c r="Z114" i="12"/>
  <c r="AA114" i="12" s="1"/>
  <c r="Z124" i="12"/>
  <c r="AA124" i="12" s="1"/>
  <c r="V124" i="12"/>
  <c r="Z186" i="12"/>
  <c r="AA186" i="12" s="1"/>
  <c r="Z190" i="12"/>
  <c r="AA190" i="12" s="1"/>
  <c r="V190" i="12"/>
  <c r="O196" i="12"/>
  <c r="O219" i="12"/>
  <c r="Z202" i="12"/>
  <c r="AA202" i="12" s="1"/>
  <c r="V202" i="12"/>
  <c r="Z175" i="12"/>
  <c r="AA175" i="12" s="1"/>
  <c r="V175" i="12"/>
  <c r="Z232" i="12"/>
  <c r="AA232" i="12" s="1"/>
  <c r="V232" i="12"/>
  <c r="S231" i="12"/>
  <c r="V291" i="12"/>
  <c r="Z291" i="12"/>
  <c r="AA291" i="12" s="1"/>
  <c r="V263" i="12"/>
  <c r="Z263" i="12"/>
  <c r="AA263" i="12" s="1"/>
  <c r="V361" i="12"/>
  <c r="Z361" i="12"/>
  <c r="AA361" i="12" s="1"/>
  <c r="Z85" i="12"/>
  <c r="AA85" i="12" s="1"/>
  <c r="V85" i="12"/>
  <c r="Z108" i="12"/>
  <c r="AA108" i="12" s="1"/>
  <c r="V108" i="12"/>
  <c r="V277" i="12"/>
  <c r="Z277" i="12"/>
  <c r="AA277" i="12" s="1"/>
  <c r="V297" i="12"/>
  <c r="Z297" i="12"/>
  <c r="AA297" i="12" s="1"/>
  <c r="Z43" i="12"/>
  <c r="AA43" i="12" s="1"/>
  <c r="V91" i="12"/>
  <c r="V359" i="12"/>
  <c r="Z359" i="12"/>
  <c r="AA359" i="12" s="1"/>
  <c r="V80" i="12"/>
  <c r="Z134" i="12"/>
  <c r="AA134" i="12" s="1"/>
  <c r="V134" i="12"/>
  <c r="G347" i="12"/>
  <c r="V79" i="12"/>
  <c r="Z79" i="12"/>
  <c r="AA79" i="12" s="1"/>
  <c r="Z210" i="12"/>
  <c r="AA210" i="12" s="1"/>
  <c r="V210" i="12"/>
  <c r="Z240" i="12"/>
  <c r="AA240" i="12" s="1"/>
  <c r="V240" i="12"/>
  <c r="Z9" i="12"/>
  <c r="AA9" i="12" s="1"/>
  <c r="Z21" i="12"/>
  <c r="AA21" i="12" s="1"/>
  <c r="Z35" i="12"/>
  <c r="AA35" i="12" s="1"/>
  <c r="Z74" i="12"/>
  <c r="AA74" i="12" s="1"/>
  <c r="V74" i="12"/>
  <c r="Z62" i="12"/>
  <c r="AA62" i="12" s="1"/>
  <c r="G129" i="12"/>
  <c r="V148" i="12"/>
  <c r="Z213" i="12"/>
  <c r="AA213" i="12" s="1"/>
  <c r="Z217" i="12"/>
  <c r="AA217" i="12" s="1"/>
  <c r="V217" i="12"/>
  <c r="Z248" i="12"/>
  <c r="AA248" i="12" s="1"/>
  <c r="V248" i="12"/>
  <c r="Z270" i="12"/>
  <c r="AA270" i="12" s="1"/>
  <c r="Z358" i="12"/>
  <c r="AA358" i="12" s="1"/>
  <c r="V358" i="12"/>
  <c r="V380" i="12"/>
  <c r="Z380" i="12"/>
  <c r="AA380" i="12" s="1"/>
  <c r="V156" i="12"/>
  <c r="G63" i="12"/>
  <c r="AE63" i="12"/>
  <c r="Z87" i="12"/>
  <c r="AA87" i="12" s="1"/>
  <c r="V87" i="12"/>
  <c r="O129" i="12"/>
  <c r="Z118" i="12"/>
  <c r="AA118" i="12" s="1"/>
  <c r="Z142" i="12"/>
  <c r="AA142" i="12" s="1"/>
  <c r="V142" i="12"/>
  <c r="G191" i="12"/>
  <c r="K219" i="12"/>
  <c r="S211" i="12"/>
  <c r="V165" i="12"/>
  <c r="Z259" i="12"/>
  <c r="AA259" i="12" s="1"/>
  <c r="Z305" i="12"/>
  <c r="AA305" i="12" s="1"/>
  <c r="Z308" i="12"/>
  <c r="AA308" i="12" s="1"/>
  <c r="V308" i="12"/>
  <c r="V338" i="12"/>
  <c r="Z338" i="12"/>
  <c r="AA338" i="12" s="1"/>
  <c r="Z51" i="12"/>
  <c r="AA51" i="12" s="1"/>
  <c r="Z65" i="12"/>
  <c r="AA65" i="12" s="1"/>
  <c r="Z70" i="12"/>
  <c r="AA70" i="12" s="1"/>
  <c r="Z81" i="12"/>
  <c r="AA81" i="12" s="1"/>
  <c r="Z61" i="12"/>
  <c r="AA61" i="12" s="1"/>
  <c r="Z92" i="12"/>
  <c r="AA92" i="12" s="1"/>
  <c r="K160" i="12"/>
  <c r="Z184" i="12"/>
  <c r="AA184" i="12" s="1"/>
  <c r="Z192" i="12"/>
  <c r="AA192" i="12" s="1"/>
  <c r="K231" i="12"/>
  <c r="Z221" i="12"/>
  <c r="AA221" i="12" s="1"/>
  <c r="S274" i="12"/>
  <c r="Z274" i="12"/>
  <c r="AA274" i="12" s="1"/>
  <c r="Z262" i="12"/>
  <c r="AA262" i="12" s="1"/>
  <c r="AE310" i="12"/>
  <c r="Z307" i="12"/>
  <c r="AA307" i="12" s="1"/>
  <c r="Z316" i="12"/>
  <c r="AA316" i="12" s="1"/>
  <c r="V316" i="12"/>
  <c r="Z368" i="12"/>
  <c r="AA368" i="12" s="1"/>
  <c r="V368" i="12"/>
  <c r="Z337" i="12"/>
  <c r="AA337" i="12" s="1"/>
  <c r="V337" i="12"/>
  <c r="Z49" i="12"/>
  <c r="AA49" i="12" s="1"/>
  <c r="Z68" i="12"/>
  <c r="AA68" i="12" s="1"/>
  <c r="O63" i="12"/>
  <c r="Z130" i="12"/>
  <c r="AA130" i="12" s="1"/>
  <c r="Z138" i="12"/>
  <c r="AA138" i="12" s="1"/>
  <c r="Z146" i="12"/>
  <c r="AA146" i="12" s="1"/>
  <c r="Z154" i="12"/>
  <c r="AA154" i="12" s="1"/>
  <c r="Z198" i="12"/>
  <c r="AA198" i="12" s="1"/>
  <c r="Z206" i="12"/>
  <c r="AA206" i="12" s="1"/>
  <c r="Z163" i="12"/>
  <c r="AA163" i="12" s="1"/>
  <c r="Z171" i="12"/>
  <c r="AA171" i="12" s="1"/>
  <c r="Z179" i="12"/>
  <c r="AA179" i="12" s="1"/>
  <c r="Z236" i="12"/>
  <c r="AA236" i="12" s="1"/>
  <c r="Z244" i="12"/>
  <c r="AA244" i="12" s="1"/>
  <c r="Z252" i="12"/>
  <c r="AA252" i="12" s="1"/>
  <c r="K288" i="12"/>
  <c r="G288" i="12"/>
  <c r="Z267" i="12"/>
  <c r="AA267" i="12" s="1"/>
  <c r="V268" i="12"/>
  <c r="Z268" i="12"/>
  <c r="AA268" i="12" s="1"/>
  <c r="G322" i="12"/>
  <c r="Z318" i="12"/>
  <c r="AA318" i="12" s="1"/>
  <c r="V318" i="12"/>
  <c r="V319" i="12"/>
  <c r="Z319" i="12"/>
  <c r="AA319" i="12" s="1"/>
  <c r="Z320" i="12"/>
  <c r="AA320" i="12" s="1"/>
  <c r="V320" i="12"/>
  <c r="Z379" i="12"/>
  <c r="AA379" i="12" s="1"/>
  <c r="V379" i="12"/>
  <c r="V339" i="12"/>
  <c r="Z342" i="12"/>
  <c r="AA342" i="12" s="1"/>
  <c r="Z78" i="12"/>
  <c r="AA78" i="12" s="1"/>
  <c r="Z58" i="12"/>
  <c r="AA58" i="12" s="1"/>
  <c r="Z89" i="12"/>
  <c r="AA89" i="12" s="1"/>
  <c r="Z188" i="12"/>
  <c r="AA188" i="12" s="1"/>
  <c r="G196" i="12"/>
  <c r="Z215" i="12"/>
  <c r="AA215" i="12" s="1"/>
  <c r="G231" i="12"/>
  <c r="O266" i="12"/>
  <c r="Z256" i="12"/>
  <c r="AA256" i="12" s="1"/>
  <c r="V257" i="12"/>
  <c r="Z257" i="12"/>
  <c r="AA257" i="12" s="1"/>
  <c r="Z266" i="12"/>
  <c r="AA266" i="12" s="1"/>
  <c r="V300" i="12"/>
  <c r="Z300" i="12"/>
  <c r="AA300" i="12" s="1"/>
  <c r="S361" i="12"/>
  <c r="Z356" i="12"/>
  <c r="AA356" i="12" s="1"/>
  <c r="V356" i="12"/>
  <c r="V340" i="12"/>
  <c r="Z340" i="12"/>
  <c r="AA340" i="12" s="1"/>
  <c r="Z128" i="12"/>
  <c r="AA128" i="12" s="1"/>
  <c r="Z136" i="12"/>
  <c r="AA136" i="12" s="1"/>
  <c r="Z144" i="12"/>
  <c r="AA144" i="12" s="1"/>
  <c r="Z152" i="12"/>
  <c r="AA152" i="12" s="1"/>
  <c r="K196" i="12"/>
  <c r="AE196" i="12"/>
  <c r="Z219" i="12"/>
  <c r="AA219" i="12" s="1"/>
  <c r="Z204" i="12"/>
  <c r="AA204" i="12" s="1"/>
  <c r="Z161" i="12"/>
  <c r="AA161" i="12" s="1"/>
  <c r="Z169" i="12"/>
  <c r="AA169" i="12" s="1"/>
  <c r="Z177" i="12"/>
  <c r="AA177" i="12" s="1"/>
  <c r="O253" i="12"/>
  <c r="G253" i="12"/>
  <c r="Z234" i="12"/>
  <c r="AA234" i="12" s="1"/>
  <c r="Z242" i="12"/>
  <c r="AA242" i="12" s="1"/>
  <c r="Z286" i="12"/>
  <c r="AA286" i="12" s="1"/>
  <c r="S299" i="12"/>
  <c r="G274" i="12"/>
  <c r="Z333" i="12"/>
  <c r="AA333" i="12" s="1"/>
  <c r="V333" i="12"/>
  <c r="O347" i="12"/>
  <c r="Z225" i="12"/>
  <c r="AA225" i="12" s="1"/>
  <c r="Z278" i="12"/>
  <c r="AA278" i="12" s="1"/>
  <c r="Z288" i="12"/>
  <c r="AA288" i="12" s="1"/>
  <c r="Z254" i="12"/>
  <c r="AA254" i="12" s="1"/>
  <c r="V321" i="12"/>
  <c r="Z321" i="12"/>
  <c r="AA321" i="12" s="1"/>
  <c r="S352" i="12"/>
  <c r="Z351" i="12"/>
  <c r="AA351" i="12" s="1"/>
  <c r="V351" i="12"/>
  <c r="V352" i="12"/>
  <c r="Z352" i="12"/>
  <c r="AA352" i="12" s="1"/>
  <c r="K347" i="12"/>
  <c r="Z335" i="12"/>
  <c r="AA335" i="12" s="1"/>
  <c r="V335" i="12"/>
  <c r="Z298" i="12"/>
  <c r="AA298" i="12" s="1"/>
  <c r="Z264" i="12"/>
  <c r="AA264" i="12" s="1"/>
  <c r="Z323" i="12"/>
  <c r="AA323" i="12" s="1"/>
  <c r="O361" i="12"/>
  <c r="Z360" i="12"/>
  <c r="AA360" i="12" s="1"/>
  <c r="V360" i="12"/>
  <c r="Z370" i="12"/>
  <c r="AA370" i="12" s="1"/>
  <c r="V370" i="12"/>
  <c r="Z372" i="12"/>
  <c r="AA372" i="12" s="1"/>
  <c r="V372" i="12"/>
  <c r="V336" i="12"/>
  <c r="Z336" i="12"/>
  <c r="AA336" i="12" s="1"/>
  <c r="Z223" i="12"/>
  <c r="AA223" i="12" s="1"/>
  <c r="Z276" i="12"/>
  <c r="AA276" i="12" s="1"/>
  <c r="Z285" i="12"/>
  <c r="AA285" i="12" s="1"/>
  <c r="Z295" i="12"/>
  <c r="AA295" i="12" s="1"/>
  <c r="Z272" i="12"/>
  <c r="AA272" i="12" s="1"/>
  <c r="K266" i="12"/>
  <c r="Z261" i="12"/>
  <c r="AA261" i="12" s="1"/>
  <c r="K310" i="12"/>
  <c r="Z306" i="12"/>
  <c r="AA306" i="12" s="1"/>
  <c r="V306" i="12"/>
  <c r="V324" i="12"/>
  <c r="Z324" i="12"/>
  <c r="AA324" i="12" s="1"/>
  <c r="S380" i="12"/>
  <c r="Z377" i="12"/>
  <c r="AA377" i="12" s="1"/>
  <c r="V377" i="12"/>
  <c r="G372" i="12"/>
  <c r="K372" i="12"/>
  <c r="Z310" i="12"/>
  <c r="K322" i="12"/>
  <c r="K331" i="12"/>
  <c r="Z325" i="12"/>
  <c r="AA325" i="12" s="1"/>
  <c r="Z362" i="12"/>
  <c r="AA362" i="12" s="1"/>
  <c r="Z341" i="12"/>
  <c r="AA341" i="12" s="1"/>
  <c r="Z381" i="12"/>
  <c r="S331" i="12"/>
  <c r="AA310" i="12" l="1"/>
  <c r="Z384" i="12"/>
  <c r="AA182" i="12"/>
  <c r="AA63" i="12"/>
  <c r="AA28" i="12"/>
  <c r="AA211" i="12"/>
  <c r="AA191" i="12"/>
  <c r="AA38" i="12"/>
  <c r="AA196" i="12"/>
  <c r="O384" i="12"/>
  <c r="S384" i="12"/>
  <c r="G384" i="12"/>
  <c r="K384" i="12"/>
  <c r="AA95" i="12"/>
  <c r="AA84" i="12"/>
  <c r="AE384" i="12"/>
  <c r="CA384" i="10"/>
  <c r="BZ384" i="10"/>
  <c r="BY384" i="10"/>
  <c r="BW384" i="10"/>
  <c r="BV384" i="10"/>
  <c r="BU384" i="10"/>
  <c r="BS384" i="10"/>
  <c r="BR384" i="10"/>
  <c r="BQ384" i="10"/>
  <c r="BO384" i="10"/>
  <c r="BN384" i="10"/>
  <c r="BM384" i="10"/>
  <c r="BK384" i="10"/>
  <c r="BJ384" i="10"/>
  <c r="BI384" i="10"/>
  <c r="BG384" i="10"/>
  <c r="BF384" i="10"/>
  <c r="BE384" i="10"/>
  <c r="BC384" i="10"/>
  <c r="BB384" i="10"/>
  <c r="BA384" i="10"/>
  <c r="AY384" i="10"/>
  <c r="AX384" i="10"/>
  <c r="AW384" i="10"/>
  <c r="AU384" i="10"/>
  <c r="AT384" i="10"/>
  <c r="AS384" i="10"/>
  <c r="AQ384" i="10"/>
  <c r="AP384" i="10"/>
  <c r="AO384" i="10"/>
  <c r="AM384" i="10"/>
  <c r="AL384" i="10"/>
  <c r="AK384" i="10"/>
  <c r="AI384" i="10"/>
  <c r="AH384" i="10"/>
  <c r="AG384" i="10"/>
  <c r="AE384" i="10"/>
  <c r="AD384" i="10"/>
  <c r="AC384" i="10"/>
  <c r="AA384" i="10"/>
  <c r="Z384" i="10"/>
  <c r="Y384" i="10"/>
  <c r="W384" i="10"/>
  <c r="V384" i="10"/>
  <c r="U384" i="10"/>
  <c r="S384" i="10"/>
  <c r="R384" i="10"/>
  <c r="Q384" i="10"/>
  <c r="O384" i="10"/>
  <c r="N384" i="10"/>
  <c r="M384" i="10"/>
  <c r="K384" i="10"/>
  <c r="J384" i="10"/>
  <c r="I384" i="10"/>
  <c r="G384" i="10"/>
  <c r="F384" i="10"/>
  <c r="E384" i="10"/>
  <c r="CF382" i="10"/>
  <c r="CE382" i="10"/>
  <c r="CD382" i="10"/>
  <c r="CF381" i="10"/>
  <c r="CE381" i="10"/>
  <c r="CD381" i="10"/>
  <c r="CB381" i="10"/>
  <c r="CB382" i="10" s="1"/>
  <c r="BX381" i="10"/>
  <c r="BX382" i="10" s="1"/>
  <c r="BT381" i="10"/>
  <c r="BT382" i="10" s="1"/>
  <c r="BP381" i="10"/>
  <c r="BP382" i="10" s="1"/>
  <c r="BL381" i="10"/>
  <c r="BL382" i="10" s="1"/>
  <c r="BH381" i="10"/>
  <c r="BH382" i="10" s="1"/>
  <c r="BD381" i="10"/>
  <c r="BD382" i="10" s="1"/>
  <c r="AZ381" i="10"/>
  <c r="AZ382" i="10" s="1"/>
  <c r="AV381" i="10"/>
  <c r="AV382" i="10" s="1"/>
  <c r="AR381" i="10"/>
  <c r="AR382" i="10" s="1"/>
  <c r="AN381" i="10"/>
  <c r="AN382" i="10" s="1"/>
  <c r="AJ381" i="10"/>
  <c r="AJ382" i="10" s="1"/>
  <c r="AF381" i="10"/>
  <c r="AF382" i="10" s="1"/>
  <c r="AB381" i="10"/>
  <c r="AB382" i="10" s="1"/>
  <c r="X381" i="10"/>
  <c r="X382" i="10" s="1"/>
  <c r="T381" i="10"/>
  <c r="T382" i="10" s="1"/>
  <c r="P381" i="10"/>
  <c r="P382" i="10" s="1"/>
  <c r="L381" i="10"/>
  <c r="L382" i="10" s="1"/>
  <c r="H381" i="10"/>
  <c r="H382" i="10" s="1"/>
  <c r="CF347" i="10"/>
  <c r="CE347" i="10"/>
  <c r="CD347" i="10"/>
  <c r="CF346" i="10"/>
  <c r="CE346" i="10"/>
  <c r="CD346" i="10"/>
  <c r="CB346" i="10"/>
  <c r="BX346" i="10"/>
  <c r="BT346" i="10"/>
  <c r="BP346" i="10"/>
  <c r="BL346" i="10"/>
  <c r="BH346" i="10"/>
  <c r="BD346" i="10"/>
  <c r="AZ346" i="10"/>
  <c r="AV346" i="10"/>
  <c r="AR346" i="10"/>
  <c r="AN346" i="10"/>
  <c r="AJ346" i="10"/>
  <c r="AF346" i="10"/>
  <c r="AB346" i="10"/>
  <c r="X346" i="10"/>
  <c r="T346" i="10"/>
  <c r="P346" i="10"/>
  <c r="L346" i="10"/>
  <c r="H346" i="10"/>
  <c r="CF345" i="10"/>
  <c r="CE345" i="10"/>
  <c r="CD345" i="10"/>
  <c r="CB345" i="10"/>
  <c r="BX345" i="10"/>
  <c r="BT345" i="10"/>
  <c r="BP345" i="10"/>
  <c r="BL345" i="10"/>
  <c r="BH345" i="10"/>
  <c r="BD345" i="10"/>
  <c r="AZ345" i="10"/>
  <c r="AV345" i="10"/>
  <c r="AR345" i="10"/>
  <c r="AN345" i="10"/>
  <c r="AJ345" i="10"/>
  <c r="AF345" i="10"/>
  <c r="AB345" i="10"/>
  <c r="X345" i="10"/>
  <c r="T345" i="10"/>
  <c r="P345" i="10"/>
  <c r="L345" i="10"/>
  <c r="H345" i="10"/>
  <c r="CF344" i="10"/>
  <c r="CE344" i="10"/>
  <c r="CD344" i="10"/>
  <c r="CB344" i="10"/>
  <c r="BX344" i="10"/>
  <c r="BT344" i="10"/>
  <c r="BP344" i="10"/>
  <c r="BL344" i="10"/>
  <c r="BH344" i="10"/>
  <c r="BD344" i="10"/>
  <c r="AZ344" i="10"/>
  <c r="AV344" i="10"/>
  <c r="AR344" i="10"/>
  <c r="AN344" i="10"/>
  <c r="AJ344" i="10"/>
  <c r="AF344" i="10"/>
  <c r="AB344" i="10"/>
  <c r="X344" i="10"/>
  <c r="T344" i="10"/>
  <c r="P344" i="10"/>
  <c r="L344" i="10"/>
  <c r="H344" i="10"/>
  <c r="CF343" i="10"/>
  <c r="CE343" i="10"/>
  <c r="CD343" i="10"/>
  <c r="CB343" i="10"/>
  <c r="BX343" i="10"/>
  <c r="BT343" i="10"/>
  <c r="BP343" i="10"/>
  <c r="BL343" i="10"/>
  <c r="BH343" i="10"/>
  <c r="BD343" i="10"/>
  <c r="AZ343" i="10"/>
  <c r="AV343" i="10"/>
  <c r="AR343" i="10"/>
  <c r="AN343" i="10"/>
  <c r="AJ343" i="10"/>
  <c r="AF343" i="10"/>
  <c r="AB343" i="10"/>
  <c r="X343" i="10"/>
  <c r="T343" i="10"/>
  <c r="P343" i="10"/>
  <c r="L343" i="10"/>
  <c r="H343" i="10"/>
  <c r="CF342" i="10"/>
  <c r="CE342" i="10"/>
  <c r="CD342" i="10"/>
  <c r="CB342" i="10"/>
  <c r="BX342" i="10"/>
  <c r="BT342" i="10"/>
  <c r="BP342" i="10"/>
  <c r="BL342" i="10"/>
  <c r="BH342" i="10"/>
  <c r="BD342" i="10"/>
  <c r="AZ342" i="10"/>
  <c r="AV342" i="10"/>
  <c r="AR342" i="10"/>
  <c r="AN342" i="10"/>
  <c r="AJ342" i="10"/>
  <c r="AF342" i="10"/>
  <c r="AB342" i="10"/>
  <c r="X342" i="10"/>
  <c r="T342" i="10"/>
  <c r="P342" i="10"/>
  <c r="L342" i="10"/>
  <c r="H342" i="10"/>
  <c r="CF341" i="10"/>
  <c r="CE341" i="10"/>
  <c r="CD341" i="10"/>
  <c r="CB341" i="10"/>
  <c r="BX341" i="10"/>
  <c r="BT341" i="10"/>
  <c r="BP341" i="10"/>
  <c r="BL341" i="10"/>
  <c r="BH341" i="10"/>
  <c r="BD341" i="10"/>
  <c r="AZ341" i="10"/>
  <c r="AV341" i="10"/>
  <c r="AR341" i="10"/>
  <c r="AN341" i="10"/>
  <c r="AJ341" i="10"/>
  <c r="AF341" i="10"/>
  <c r="AB341" i="10"/>
  <c r="X341" i="10"/>
  <c r="T341" i="10"/>
  <c r="P341" i="10"/>
  <c r="L341" i="10"/>
  <c r="H341" i="10"/>
  <c r="CF340" i="10"/>
  <c r="CE340" i="10"/>
  <c r="CD340" i="10"/>
  <c r="CB340" i="10"/>
  <c r="BX340" i="10"/>
  <c r="BT340" i="10"/>
  <c r="BP340" i="10"/>
  <c r="BL340" i="10"/>
  <c r="BH340" i="10"/>
  <c r="BD340" i="10"/>
  <c r="AZ340" i="10"/>
  <c r="AV340" i="10"/>
  <c r="AR340" i="10"/>
  <c r="AN340" i="10"/>
  <c r="AJ340" i="10"/>
  <c r="AF340" i="10"/>
  <c r="AB340" i="10"/>
  <c r="X340" i="10"/>
  <c r="T340" i="10"/>
  <c r="P340" i="10"/>
  <c r="L340" i="10"/>
  <c r="H340" i="10"/>
  <c r="CF339" i="10"/>
  <c r="CE339" i="10"/>
  <c r="CD339" i="10"/>
  <c r="CB339" i="10"/>
  <c r="BX339" i="10"/>
  <c r="BT339" i="10"/>
  <c r="BP339" i="10"/>
  <c r="BL339" i="10"/>
  <c r="BH339" i="10"/>
  <c r="BD339" i="10"/>
  <c r="AZ339" i="10"/>
  <c r="AV339" i="10"/>
  <c r="AR339" i="10"/>
  <c r="AN339" i="10"/>
  <c r="AJ339" i="10"/>
  <c r="AF339" i="10"/>
  <c r="AB339" i="10"/>
  <c r="X339" i="10"/>
  <c r="T339" i="10"/>
  <c r="P339" i="10"/>
  <c r="L339" i="10"/>
  <c r="H339" i="10"/>
  <c r="CF338" i="10"/>
  <c r="CE338" i="10"/>
  <c r="CD338" i="10"/>
  <c r="CB338" i="10"/>
  <c r="BX338" i="10"/>
  <c r="BT338" i="10"/>
  <c r="BP338" i="10"/>
  <c r="BL338" i="10"/>
  <c r="BH338" i="10"/>
  <c r="BD338" i="10"/>
  <c r="AZ338" i="10"/>
  <c r="AV338" i="10"/>
  <c r="AR338" i="10"/>
  <c r="AN338" i="10"/>
  <c r="AJ338" i="10"/>
  <c r="AF338" i="10"/>
  <c r="AB338" i="10"/>
  <c r="X338" i="10"/>
  <c r="T338" i="10"/>
  <c r="P338" i="10"/>
  <c r="L338" i="10"/>
  <c r="H338" i="10"/>
  <c r="CF337" i="10"/>
  <c r="CE337" i="10"/>
  <c r="CD337" i="10"/>
  <c r="CB337" i="10"/>
  <c r="BX337" i="10"/>
  <c r="BT337" i="10"/>
  <c r="BP337" i="10"/>
  <c r="BL337" i="10"/>
  <c r="BH337" i="10"/>
  <c r="BD337" i="10"/>
  <c r="AZ337" i="10"/>
  <c r="AV337" i="10"/>
  <c r="AR337" i="10"/>
  <c r="AN337" i="10"/>
  <c r="AJ337" i="10"/>
  <c r="AF337" i="10"/>
  <c r="AB337" i="10"/>
  <c r="X337" i="10"/>
  <c r="T337" i="10"/>
  <c r="P337" i="10"/>
  <c r="L337" i="10"/>
  <c r="H337" i="10"/>
  <c r="CF336" i="10"/>
  <c r="CE336" i="10"/>
  <c r="CD336" i="10"/>
  <c r="CB336" i="10"/>
  <c r="BX336" i="10"/>
  <c r="BT336" i="10"/>
  <c r="BP336" i="10"/>
  <c r="BL336" i="10"/>
  <c r="BH336" i="10"/>
  <c r="BD336" i="10"/>
  <c r="AZ336" i="10"/>
  <c r="AV336" i="10"/>
  <c r="AR336" i="10"/>
  <c r="AN336" i="10"/>
  <c r="AJ336" i="10"/>
  <c r="AF336" i="10"/>
  <c r="AB336" i="10"/>
  <c r="X336" i="10"/>
  <c r="T336" i="10"/>
  <c r="P336" i="10"/>
  <c r="L336" i="10"/>
  <c r="H336" i="10"/>
  <c r="CF335" i="10"/>
  <c r="CE335" i="10"/>
  <c r="CD335" i="10"/>
  <c r="CB335" i="10"/>
  <c r="BX335" i="10"/>
  <c r="BT335" i="10"/>
  <c r="BP335" i="10"/>
  <c r="BL335" i="10"/>
  <c r="BH335" i="10"/>
  <c r="BD335" i="10"/>
  <c r="AZ335" i="10"/>
  <c r="AV335" i="10"/>
  <c r="AR335" i="10"/>
  <c r="AN335" i="10"/>
  <c r="AJ335" i="10"/>
  <c r="AF335" i="10"/>
  <c r="AB335" i="10"/>
  <c r="X335" i="10"/>
  <c r="T335" i="10"/>
  <c r="P335" i="10"/>
  <c r="L335" i="10"/>
  <c r="H335" i="10"/>
  <c r="CF334" i="10"/>
  <c r="CE334" i="10"/>
  <c r="CD334" i="10"/>
  <c r="CB334" i="10"/>
  <c r="BX334" i="10"/>
  <c r="BT334" i="10"/>
  <c r="BP334" i="10"/>
  <c r="BL334" i="10"/>
  <c r="BH334" i="10"/>
  <c r="BD334" i="10"/>
  <c r="AZ334" i="10"/>
  <c r="AV334" i="10"/>
  <c r="AR334" i="10"/>
  <c r="AN334" i="10"/>
  <c r="AJ334" i="10"/>
  <c r="AF334" i="10"/>
  <c r="AB334" i="10"/>
  <c r="X334" i="10"/>
  <c r="T334" i="10"/>
  <c r="P334" i="10"/>
  <c r="L334" i="10"/>
  <c r="H334" i="10"/>
  <c r="CF333" i="10"/>
  <c r="CE333" i="10"/>
  <c r="CD333" i="10"/>
  <c r="CB333" i="10"/>
  <c r="BX333" i="10"/>
  <c r="BT333" i="10"/>
  <c r="BP333" i="10"/>
  <c r="BL333" i="10"/>
  <c r="BH333" i="10"/>
  <c r="BD333" i="10"/>
  <c r="AZ333" i="10"/>
  <c r="AV333" i="10"/>
  <c r="AR333" i="10"/>
  <c r="AN333" i="10"/>
  <c r="AJ333" i="10"/>
  <c r="AF333" i="10"/>
  <c r="AB333" i="10"/>
  <c r="X333" i="10"/>
  <c r="T333" i="10"/>
  <c r="P333" i="10"/>
  <c r="L333" i="10"/>
  <c r="H333" i="10"/>
  <c r="CF332" i="10"/>
  <c r="CE332" i="10"/>
  <c r="CD332" i="10"/>
  <c r="CB332" i="10"/>
  <c r="BX332" i="10"/>
  <c r="BT332" i="10"/>
  <c r="BP332" i="10"/>
  <c r="BL332" i="10"/>
  <c r="BH332" i="10"/>
  <c r="BD332" i="10"/>
  <c r="AZ332" i="10"/>
  <c r="AV332" i="10"/>
  <c r="AR332" i="10"/>
  <c r="AN332" i="10"/>
  <c r="AJ332" i="10"/>
  <c r="AF332" i="10"/>
  <c r="AB332" i="10"/>
  <c r="X332" i="10"/>
  <c r="T332" i="10"/>
  <c r="P332" i="10"/>
  <c r="L332" i="10"/>
  <c r="H332" i="10"/>
  <c r="CF372" i="10"/>
  <c r="CE372" i="10"/>
  <c r="CD372" i="10"/>
  <c r="CF371" i="10"/>
  <c r="CE371" i="10"/>
  <c r="CD371" i="10"/>
  <c r="CB371" i="10"/>
  <c r="BX371" i="10"/>
  <c r="BT371" i="10"/>
  <c r="BP371" i="10"/>
  <c r="BL371" i="10"/>
  <c r="BH371" i="10"/>
  <c r="BD371" i="10"/>
  <c r="AZ371" i="10"/>
  <c r="AV371" i="10"/>
  <c r="AR371" i="10"/>
  <c r="AN371" i="10"/>
  <c r="AJ371" i="10"/>
  <c r="AF371" i="10"/>
  <c r="AB371" i="10"/>
  <c r="X371" i="10"/>
  <c r="T371" i="10"/>
  <c r="P371" i="10"/>
  <c r="L371" i="10"/>
  <c r="H371" i="10"/>
  <c r="CF370" i="10"/>
  <c r="CE370" i="10"/>
  <c r="CD370" i="10"/>
  <c r="CB370" i="10"/>
  <c r="BX370" i="10"/>
  <c r="BT370" i="10"/>
  <c r="BP370" i="10"/>
  <c r="BL370" i="10"/>
  <c r="BH370" i="10"/>
  <c r="BD370" i="10"/>
  <c r="AZ370" i="10"/>
  <c r="AV370" i="10"/>
  <c r="AR370" i="10"/>
  <c r="AN370" i="10"/>
  <c r="AJ370" i="10"/>
  <c r="AF370" i="10"/>
  <c r="AB370" i="10"/>
  <c r="X370" i="10"/>
  <c r="T370" i="10"/>
  <c r="P370" i="10"/>
  <c r="L370" i="10"/>
  <c r="H370" i="10"/>
  <c r="CF369" i="10"/>
  <c r="CE369" i="10"/>
  <c r="CD369" i="10"/>
  <c r="CB369" i="10"/>
  <c r="BX369" i="10"/>
  <c r="BT369" i="10"/>
  <c r="BP369" i="10"/>
  <c r="BL369" i="10"/>
  <c r="BH369" i="10"/>
  <c r="BD369" i="10"/>
  <c r="AZ369" i="10"/>
  <c r="AV369" i="10"/>
  <c r="AR369" i="10"/>
  <c r="AN369" i="10"/>
  <c r="AJ369" i="10"/>
  <c r="AF369" i="10"/>
  <c r="AB369" i="10"/>
  <c r="X369" i="10"/>
  <c r="T369" i="10"/>
  <c r="P369" i="10"/>
  <c r="L369" i="10"/>
  <c r="H369" i="10"/>
  <c r="CF368" i="10"/>
  <c r="CE368" i="10"/>
  <c r="CD368" i="10"/>
  <c r="CB368" i="10"/>
  <c r="BX368" i="10"/>
  <c r="BT368" i="10"/>
  <c r="BP368" i="10"/>
  <c r="BL368" i="10"/>
  <c r="BH368" i="10"/>
  <c r="BD368" i="10"/>
  <c r="AZ368" i="10"/>
  <c r="AV368" i="10"/>
  <c r="AR368" i="10"/>
  <c r="AN368" i="10"/>
  <c r="AJ368" i="10"/>
  <c r="AF368" i="10"/>
  <c r="AB368" i="10"/>
  <c r="X368" i="10"/>
  <c r="T368" i="10"/>
  <c r="P368" i="10"/>
  <c r="L368" i="10"/>
  <c r="H368" i="10"/>
  <c r="CF367" i="10"/>
  <c r="CE367" i="10"/>
  <c r="CD367" i="10"/>
  <c r="CB367" i="10"/>
  <c r="BX367" i="10"/>
  <c r="BT367" i="10"/>
  <c r="BP367" i="10"/>
  <c r="BL367" i="10"/>
  <c r="BH367" i="10"/>
  <c r="BD367" i="10"/>
  <c r="AZ367" i="10"/>
  <c r="AV367" i="10"/>
  <c r="AR367" i="10"/>
  <c r="AN367" i="10"/>
  <c r="AJ367" i="10"/>
  <c r="AF367" i="10"/>
  <c r="AB367" i="10"/>
  <c r="X367" i="10"/>
  <c r="T367" i="10"/>
  <c r="P367" i="10"/>
  <c r="L367" i="10"/>
  <c r="H367" i="10"/>
  <c r="CF366" i="10"/>
  <c r="CE366" i="10"/>
  <c r="CD366" i="10"/>
  <c r="CB366" i="10"/>
  <c r="BX366" i="10"/>
  <c r="BT366" i="10"/>
  <c r="BP366" i="10"/>
  <c r="BL366" i="10"/>
  <c r="BH366" i="10"/>
  <c r="BD366" i="10"/>
  <c r="AZ366" i="10"/>
  <c r="AV366" i="10"/>
  <c r="AR366" i="10"/>
  <c r="AN366" i="10"/>
  <c r="AJ366" i="10"/>
  <c r="AF366" i="10"/>
  <c r="AB366" i="10"/>
  <c r="X366" i="10"/>
  <c r="T366" i="10"/>
  <c r="P366" i="10"/>
  <c r="L366" i="10"/>
  <c r="H366" i="10"/>
  <c r="CF365" i="10"/>
  <c r="CE365" i="10"/>
  <c r="CD365" i="10"/>
  <c r="CB365" i="10"/>
  <c r="BX365" i="10"/>
  <c r="BT365" i="10"/>
  <c r="BP365" i="10"/>
  <c r="BL365" i="10"/>
  <c r="BH365" i="10"/>
  <c r="BD365" i="10"/>
  <c r="AZ365" i="10"/>
  <c r="AV365" i="10"/>
  <c r="AR365" i="10"/>
  <c r="AN365" i="10"/>
  <c r="AJ365" i="10"/>
  <c r="AF365" i="10"/>
  <c r="AB365" i="10"/>
  <c r="X365" i="10"/>
  <c r="T365" i="10"/>
  <c r="P365" i="10"/>
  <c r="L365" i="10"/>
  <c r="H365" i="10"/>
  <c r="CF364" i="10"/>
  <c r="CE364" i="10"/>
  <c r="CD364" i="10"/>
  <c r="CB364" i="10"/>
  <c r="BX364" i="10"/>
  <c r="BT364" i="10"/>
  <c r="BP364" i="10"/>
  <c r="BL364" i="10"/>
  <c r="BH364" i="10"/>
  <c r="BD364" i="10"/>
  <c r="AZ364" i="10"/>
  <c r="AV364" i="10"/>
  <c r="AR364" i="10"/>
  <c r="AN364" i="10"/>
  <c r="AJ364" i="10"/>
  <c r="AF364" i="10"/>
  <c r="AB364" i="10"/>
  <c r="X364" i="10"/>
  <c r="T364" i="10"/>
  <c r="P364" i="10"/>
  <c r="L364" i="10"/>
  <c r="H364" i="10"/>
  <c r="CF363" i="10"/>
  <c r="CE363" i="10"/>
  <c r="CD363" i="10"/>
  <c r="CB363" i="10"/>
  <c r="BX363" i="10"/>
  <c r="BT363" i="10"/>
  <c r="BP363" i="10"/>
  <c r="BL363" i="10"/>
  <c r="BH363" i="10"/>
  <c r="BD363" i="10"/>
  <c r="AZ363" i="10"/>
  <c r="AV363" i="10"/>
  <c r="AR363" i="10"/>
  <c r="AN363" i="10"/>
  <c r="AJ363" i="10"/>
  <c r="AF363" i="10"/>
  <c r="AB363" i="10"/>
  <c r="X363" i="10"/>
  <c r="T363" i="10"/>
  <c r="P363" i="10"/>
  <c r="L363" i="10"/>
  <c r="H363" i="10"/>
  <c r="CF362" i="10"/>
  <c r="CE362" i="10"/>
  <c r="CD362" i="10"/>
  <c r="CB362" i="10"/>
  <c r="BX362" i="10"/>
  <c r="BT362" i="10"/>
  <c r="BP362" i="10"/>
  <c r="BL362" i="10"/>
  <c r="BH362" i="10"/>
  <c r="BD362" i="10"/>
  <c r="AZ362" i="10"/>
  <c r="AV362" i="10"/>
  <c r="AR362" i="10"/>
  <c r="AN362" i="10"/>
  <c r="AJ362" i="10"/>
  <c r="AF362" i="10"/>
  <c r="AB362" i="10"/>
  <c r="X362" i="10"/>
  <c r="T362" i="10"/>
  <c r="P362" i="10"/>
  <c r="L362" i="10"/>
  <c r="H362" i="10"/>
  <c r="CF380" i="10"/>
  <c r="CE380" i="10"/>
  <c r="CD380" i="10"/>
  <c r="CF379" i="10"/>
  <c r="CE379" i="10"/>
  <c r="CD379" i="10"/>
  <c r="CB379" i="10"/>
  <c r="BX379" i="10"/>
  <c r="BT379" i="10"/>
  <c r="BP379" i="10"/>
  <c r="BL379" i="10"/>
  <c r="BH379" i="10"/>
  <c r="BD379" i="10"/>
  <c r="AZ379" i="10"/>
  <c r="AV379" i="10"/>
  <c r="AR379" i="10"/>
  <c r="AN379" i="10"/>
  <c r="AJ379" i="10"/>
  <c r="AF379" i="10"/>
  <c r="AB379" i="10"/>
  <c r="X379" i="10"/>
  <c r="T379" i="10"/>
  <c r="P379" i="10"/>
  <c r="L379" i="10"/>
  <c r="H379" i="10"/>
  <c r="CF378" i="10"/>
  <c r="CE378" i="10"/>
  <c r="CD378" i="10"/>
  <c r="CB378" i="10"/>
  <c r="BX378" i="10"/>
  <c r="BT378" i="10"/>
  <c r="BP378" i="10"/>
  <c r="BL378" i="10"/>
  <c r="BH378" i="10"/>
  <c r="BD378" i="10"/>
  <c r="AZ378" i="10"/>
  <c r="AV378" i="10"/>
  <c r="AR378" i="10"/>
  <c r="AN378" i="10"/>
  <c r="AJ378" i="10"/>
  <c r="AF378" i="10"/>
  <c r="AB378" i="10"/>
  <c r="X378" i="10"/>
  <c r="T378" i="10"/>
  <c r="P378" i="10"/>
  <c r="L378" i="10"/>
  <c r="H378" i="10"/>
  <c r="CF377" i="10"/>
  <c r="CE377" i="10"/>
  <c r="CD377" i="10"/>
  <c r="CB377" i="10"/>
  <c r="BX377" i="10"/>
  <c r="BT377" i="10"/>
  <c r="BP377" i="10"/>
  <c r="BL377" i="10"/>
  <c r="BH377" i="10"/>
  <c r="BD377" i="10"/>
  <c r="AZ377" i="10"/>
  <c r="AV377" i="10"/>
  <c r="AR377" i="10"/>
  <c r="AN377" i="10"/>
  <c r="AJ377" i="10"/>
  <c r="AF377" i="10"/>
  <c r="AB377" i="10"/>
  <c r="X377" i="10"/>
  <c r="T377" i="10"/>
  <c r="P377" i="10"/>
  <c r="L377" i="10"/>
  <c r="H377" i="10"/>
  <c r="CF376" i="10"/>
  <c r="CE376" i="10"/>
  <c r="CD376" i="10"/>
  <c r="CB376" i="10"/>
  <c r="BX376" i="10"/>
  <c r="BT376" i="10"/>
  <c r="BP376" i="10"/>
  <c r="BL376" i="10"/>
  <c r="BH376" i="10"/>
  <c r="BD376" i="10"/>
  <c r="AZ376" i="10"/>
  <c r="AV376" i="10"/>
  <c r="AR376" i="10"/>
  <c r="AN376" i="10"/>
  <c r="AJ376" i="10"/>
  <c r="AF376" i="10"/>
  <c r="AB376" i="10"/>
  <c r="X376" i="10"/>
  <c r="T376" i="10"/>
  <c r="P376" i="10"/>
  <c r="L376" i="10"/>
  <c r="H376" i="10"/>
  <c r="CF375" i="10"/>
  <c r="CE375" i="10"/>
  <c r="CD375" i="10"/>
  <c r="CB375" i="10"/>
  <c r="BX375" i="10"/>
  <c r="BT375" i="10"/>
  <c r="BP375" i="10"/>
  <c r="BL375" i="10"/>
  <c r="BH375" i="10"/>
  <c r="BD375" i="10"/>
  <c r="AZ375" i="10"/>
  <c r="AV375" i="10"/>
  <c r="AR375" i="10"/>
  <c r="AN375" i="10"/>
  <c r="AJ375" i="10"/>
  <c r="AF375" i="10"/>
  <c r="AB375" i="10"/>
  <c r="X375" i="10"/>
  <c r="T375" i="10"/>
  <c r="P375" i="10"/>
  <c r="L375" i="10"/>
  <c r="H375" i="10"/>
  <c r="CF374" i="10"/>
  <c r="CE374" i="10"/>
  <c r="CD374" i="10"/>
  <c r="CB374" i="10"/>
  <c r="BX374" i="10"/>
  <c r="BT374" i="10"/>
  <c r="BP374" i="10"/>
  <c r="BL374" i="10"/>
  <c r="BH374" i="10"/>
  <c r="BD374" i="10"/>
  <c r="AZ374" i="10"/>
  <c r="AV374" i="10"/>
  <c r="AR374" i="10"/>
  <c r="AN374" i="10"/>
  <c r="AJ374" i="10"/>
  <c r="AF374" i="10"/>
  <c r="AB374" i="10"/>
  <c r="X374" i="10"/>
  <c r="T374" i="10"/>
  <c r="P374" i="10"/>
  <c r="L374" i="10"/>
  <c r="H374" i="10"/>
  <c r="CF373" i="10"/>
  <c r="CE373" i="10"/>
  <c r="CD373" i="10"/>
  <c r="CB373" i="10"/>
  <c r="BX373" i="10"/>
  <c r="BT373" i="10"/>
  <c r="BP373" i="10"/>
  <c r="BL373" i="10"/>
  <c r="BH373" i="10"/>
  <c r="BD373" i="10"/>
  <c r="AZ373" i="10"/>
  <c r="AV373" i="10"/>
  <c r="AR373" i="10"/>
  <c r="AN373" i="10"/>
  <c r="AJ373" i="10"/>
  <c r="AF373" i="10"/>
  <c r="AB373" i="10"/>
  <c r="X373" i="10"/>
  <c r="T373" i="10"/>
  <c r="P373" i="10"/>
  <c r="L373" i="10"/>
  <c r="H373" i="10"/>
  <c r="CF361" i="10"/>
  <c r="CE361" i="10"/>
  <c r="CD361" i="10"/>
  <c r="CF360" i="10"/>
  <c r="CE360" i="10"/>
  <c r="CD360" i="10"/>
  <c r="CB360" i="10"/>
  <c r="BX360" i="10"/>
  <c r="BT360" i="10"/>
  <c r="BP360" i="10"/>
  <c r="BL360" i="10"/>
  <c r="BH360" i="10"/>
  <c r="BD360" i="10"/>
  <c r="AZ360" i="10"/>
  <c r="AV360" i="10"/>
  <c r="AR360" i="10"/>
  <c r="AN360" i="10"/>
  <c r="AJ360" i="10"/>
  <c r="AF360" i="10"/>
  <c r="AB360" i="10"/>
  <c r="X360" i="10"/>
  <c r="T360" i="10"/>
  <c r="P360" i="10"/>
  <c r="L360" i="10"/>
  <c r="H360" i="10"/>
  <c r="CF359" i="10"/>
  <c r="CE359" i="10"/>
  <c r="CD359" i="10"/>
  <c r="CB359" i="10"/>
  <c r="BX359" i="10"/>
  <c r="BT359" i="10"/>
  <c r="BP359" i="10"/>
  <c r="BL359" i="10"/>
  <c r="BH359" i="10"/>
  <c r="BD359" i="10"/>
  <c r="AZ359" i="10"/>
  <c r="AV359" i="10"/>
  <c r="AR359" i="10"/>
  <c r="AN359" i="10"/>
  <c r="AJ359" i="10"/>
  <c r="AF359" i="10"/>
  <c r="AB359" i="10"/>
  <c r="X359" i="10"/>
  <c r="T359" i="10"/>
  <c r="P359" i="10"/>
  <c r="L359" i="10"/>
  <c r="H359" i="10"/>
  <c r="CF358" i="10"/>
  <c r="CE358" i="10"/>
  <c r="CD358" i="10"/>
  <c r="CB358" i="10"/>
  <c r="BX358" i="10"/>
  <c r="BT358" i="10"/>
  <c r="BP358" i="10"/>
  <c r="BL358" i="10"/>
  <c r="BH358" i="10"/>
  <c r="BD358" i="10"/>
  <c r="AZ358" i="10"/>
  <c r="AV358" i="10"/>
  <c r="AR358" i="10"/>
  <c r="AN358" i="10"/>
  <c r="AJ358" i="10"/>
  <c r="AF358" i="10"/>
  <c r="AB358" i="10"/>
  <c r="X358" i="10"/>
  <c r="T358" i="10"/>
  <c r="P358" i="10"/>
  <c r="L358" i="10"/>
  <c r="H358" i="10"/>
  <c r="CF357" i="10"/>
  <c r="CE357" i="10"/>
  <c r="CD357" i="10"/>
  <c r="CB357" i="10"/>
  <c r="BX357" i="10"/>
  <c r="BT357" i="10"/>
  <c r="BP357" i="10"/>
  <c r="BL357" i="10"/>
  <c r="BH357" i="10"/>
  <c r="BD357" i="10"/>
  <c r="AZ357" i="10"/>
  <c r="AV357" i="10"/>
  <c r="AR357" i="10"/>
  <c r="AN357" i="10"/>
  <c r="AJ357" i="10"/>
  <c r="AF357" i="10"/>
  <c r="AB357" i="10"/>
  <c r="X357" i="10"/>
  <c r="T357" i="10"/>
  <c r="P357" i="10"/>
  <c r="L357" i="10"/>
  <c r="H357" i="10"/>
  <c r="CF356" i="10"/>
  <c r="CE356" i="10"/>
  <c r="CD356" i="10"/>
  <c r="CB356" i="10"/>
  <c r="BX356" i="10"/>
  <c r="BT356" i="10"/>
  <c r="BP356" i="10"/>
  <c r="BL356" i="10"/>
  <c r="BH356" i="10"/>
  <c r="BD356" i="10"/>
  <c r="AZ356" i="10"/>
  <c r="AV356" i="10"/>
  <c r="AR356" i="10"/>
  <c r="AN356" i="10"/>
  <c r="AJ356" i="10"/>
  <c r="AF356" i="10"/>
  <c r="AB356" i="10"/>
  <c r="X356" i="10"/>
  <c r="T356" i="10"/>
  <c r="P356" i="10"/>
  <c r="L356" i="10"/>
  <c r="H356" i="10"/>
  <c r="CF355" i="10"/>
  <c r="CE355" i="10"/>
  <c r="CD355" i="10"/>
  <c r="CB355" i="10"/>
  <c r="BX355" i="10"/>
  <c r="BT355" i="10"/>
  <c r="BP355" i="10"/>
  <c r="BL355" i="10"/>
  <c r="BH355" i="10"/>
  <c r="BD355" i="10"/>
  <c r="AZ355" i="10"/>
  <c r="AV355" i="10"/>
  <c r="AR355" i="10"/>
  <c r="AN355" i="10"/>
  <c r="AJ355" i="10"/>
  <c r="AF355" i="10"/>
  <c r="AB355" i="10"/>
  <c r="X355" i="10"/>
  <c r="T355" i="10"/>
  <c r="P355" i="10"/>
  <c r="L355" i="10"/>
  <c r="H355" i="10"/>
  <c r="CF354" i="10"/>
  <c r="CE354" i="10"/>
  <c r="CD354" i="10"/>
  <c r="CB354" i="10"/>
  <c r="BX354" i="10"/>
  <c r="BT354" i="10"/>
  <c r="BP354" i="10"/>
  <c r="BL354" i="10"/>
  <c r="BH354" i="10"/>
  <c r="BD354" i="10"/>
  <c r="AZ354" i="10"/>
  <c r="AV354" i="10"/>
  <c r="AR354" i="10"/>
  <c r="AN354" i="10"/>
  <c r="AJ354" i="10"/>
  <c r="AF354" i="10"/>
  <c r="AB354" i="10"/>
  <c r="X354" i="10"/>
  <c r="T354" i="10"/>
  <c r="P354" i="10"/>
  <c r="L354" i="10"/>
  <c r="H354" i="10"/>
  <c r="CF353" i="10"/>
  <c r="CE353" i="10"/>
  <c r="CD353" i="10"/>
  <c r="CB353" i="10"/>
  <c r="BX353" i="10"/>
  <c r="BT353" i="10"/>
  <c r="BP353" i="10"/>
  <c r="BL353" i="10"/>
  <c r="BH353" i="10"/>
  <c r="BD353" i="10"/>
  <c r="AZ353" i="10"/>
  <c r="AV353" i="10"/>
  <c r="AR353" i="10"/>
  <c r="AN353" i="10"/>
  <c r="AJ353" i="10"/>
  <c r="AF353" i="10"/>
  <c r="AB353" i="10"/>
  <c r="X353" i="10"/>
  <c r="T353" i="10"/>
  <c r="P353" i="10"/>
  <c r="L353" i="10"/>
  <c r="H353" i="10"/>
  <c r="CF331" i="10"/>
  <c r="CE331" i="10"/>
  <c r="CD331" i="10"/>
  <c r="CF330" i="10"/>
  <c r="CE330" i="10"/>
  <c r="CD330" i="10"/>
  <c r="CB330" i="10"/>
  <c r="BX330" i="10"/>
  <c r="BT330" i="10"/>
  <c r="BP330" i="10"/>
  <c r="BL330" i="10"/>
  <c r="BH330" i="10"/>
  <c r="BD330" i="10"/>
  <c r="AZ330" i="10"/>
  <c r="AV330" i="10"/>
  <c r="AR330" i="10"/>
  <c r="AN330" i="10"/>
  <c r="AJ330" i="10"/>
  <c r="AF330" i="10"/>
  <c r="AB330" i="10"/>
  <c r="X330" i="10"/>
  <c r="T330" i="10"/>
  <c r="P330" i="10"/>
  <c r="L330" i="10"/>
  <c r="H330" i="10"/>
  <c r="CF329" i="10"/>
  <c r="CE329" i="10"/>
  <c r="CD329" i="10"/>
  <c r="CB329" i="10"/>
  <c r="BX329" i="10"/>
  <c r="BT329" i="10"/>
  <c r="BP329" i="10"/>
  <c r="BL329" i="10"/>
  <c r="BH329" i="10"/>
  <c r="BD329" i="10"/>
  <c r="AZ329" i="10"/>
  <c r="AV329" i="10"/>
  <c r="AR329" i="10"/>
  <c r="AN329" i="10"/>
  <c r="AJ329" i="10"/>
  <c r="AF329" i="10"/>
  <c r="AB329" i="10"/>
  <c r="X329" i="10"/>
  <c r="T329" i="10"/>
  <c r="P329" i="10"/>
  <c r="L329" i="10"/>
  <c r="H329" i="10"/>
  <c r="CF328" i="10"/>
  <c r="CE328" i="10"/>
  <c r="CD328" i="10"/>
  <c r="CB328" i="10"/>
  <c r="BX328" i="10"/>
  <c r="BT328" i="10"/>
  <c r="BP328" i="10"/>
  <c r="BL328" i="10"/>
  <c r="BH328" i="10"/>
  <c r="BD328" i="10"/>
  <c r="AZ328" i="10"/>
  <c r="AV328" i="10"/>
  <c r="AR328" i="10"/>
  <c r="AN328" i="10"/>
  <c r="AJ328" i="10"/>
  <c r="AF328" i="10"/>
  <c r="AB328" i="10"/>
  <c r="X328" i="10"/>
  <c r="T328" i="10"/>
  <c r="P328" i="10"/>
  <c r="L328" i="10"/>
  <c r="H328" i="10"/>
  <c r="CF327" i="10"/>
  <c r="CE327" i="10"/>
  <c r="CD327" i="10"/>
  <c r="CB327" i="10"/>
  <c r="BX327" i="10"/>
  <c r="BT327" i="10"/>
  <c r="BP327" i="10"/>
  <c r="BL327" i="10"/>
  <c r="BH327" i="10"/>
  <c r="BD327" i="10"/>
  <c r="AZ327" i="10"/>
  <c r="AV327" i="10"/>
  <c r="AR327" i="10"/>
  <c r="AN327" i="10"/>
  <c r="AJ327" i="10"/>
  <c r="AF327" i="10"/>
  <c r="AB327" i="10"/>
  <c r="X327" i="10"/>
  <c r="T327" i="10"/>
  <c r="P327" i="10"/>
  <c r="L327" i="10"/>
  <c r="H327" i="10"/>
  <c r="CF326" i="10"/>
  <c r="CE326" i="10"/>
  <c r="CD326" i="10"/>
  <c r="CB326" i="10"/>
  <c r="BX326" i="10"/>
  <c r="BT326" i="10"/>
  <c r="BP326" i="10"/>
  <c r="BL326" i="10"/>
  <c r="BH326" i="10"/>
  <c r="BD326" i="10"/>
  <c r="AZ326" i="10"/>
  <c r="AV326" i="10"/>
  <c r="AR326" i="10"/>
  <c r="AN326" i="10"/>
  <c r="AJ326" i="10"/>
  <c r="AF326" i="10"/>
  <c r="AB326" i="10"/>
  <c r="X326" i="10"/>
  <c r="T326" i="10"/>
  <c r="P326" i="10"/>
  <c r="L326" i="10"/>
  <c r="H326" i="10"/>
  <c r="CF325" i="10"/>
  <c r="CE325" i="10"/>
  <c r="CD325" i="10"/>
  <c r="CB325" i="10"/>
  <c r="BX325" i="10"/>
  <c r="BT325" i="10"/>
  <c r="BP325" i="10"/>
  <c r="BL325" i="10"/>
  <c r="BH325" i="10"/>
  <c r="BD325" i="10"/>
  <c r="AZ325" i="10"/>
  <c r="AV325" i="10"/>
  <c r="AR325" i="10"/>
  <c r="AN325" i="10"/>
  <c r="AJ325" i="10"/>
  <c r="AF325" i="10"/>
  <c r="AB325" i="10"/>
  <c r="X325" i="10"/>
  <c r="T325" i="10"/>
  <c r="P325" i="10"/>
  <c r="L325" i="10"/>
  <c r="H325" i="10"/>
  <c r="CF324" i="10"/>
  <c r="CE324" i="10"/>
  <c r="CD324" i="10"/>
  <c r="CB324" i="10"/>
  <c r="BX324" i="10"/>
  <c r="BT324" i="10"/>
  <c r="BP324" i="10"/>
  <c r="BL324" i="10"/>
  <c r="BH324" i="10"/>
  <c r="BD324" i="10"/>
  <c r="AZ324" i="10"/>
  <c r="AV324" i="10"/>
  <c r="AR324" i="10"/>
  <c r="AN324" i="10"/>
  <c r="AJ324" i="10"/>
  <c r="AF324" i="10"/>
  <c r="AB324" i="10"/>
  <c r="X324" i="10"/>
  <c r="T324" i="10"/>
  <c r="P324" i="10"/>
  <c r="L324" i="10"/>
  <c r="H324" i="10"/>
  <c r="CF323" i="10"/>
  <c r="CE323" i="10"/>
  <c r="CD323" i="10"/>
  <c r="CB323" i="10"/>
  <c r="BX323" i="10"/>
  <c r="BT323" i="10"/>
  <c r="BP323" i="10"/>
  <c r="BL323" i="10"/>
  <c r="BH323" i="10"/>
  <c r="BD323" i="10"/>
  <c r="AZ323" i="10"/>
  <c r="AV323" i="10"/>
  <c r="AR323" i="10"/>
  <c r="AN323" i="10"/>
  <c r="AJ323" i="10"/>
  <c r="AF323" i="10"/>
  <c r="AB323" i="10"/>
  <c r="X323" i="10"/>
  <c r="T323" i="10"/>
  <c r="P323" i="10"/>
  <c r="L323" i="10"/>
  <c r="H323" i="10"/>
  <c r="CF352" i="10"/>
  <c r="CE352" i="10"/>
  <c r="CD352" i="10"/>
  <c r="CF351" i="10"/>
  <c r="CE351" i="10"/>
  <c r="CD351" i="10"/>
  <c r="CB351" i="10"/>
  <c r="BX351" i="10"/>
  <c r="BT351" i="10"/>
  <c r="BP351" i="10"/>
  <c r="BL351" i="10"/>
  <c r="BH351" i="10"/>
  <c r="BD351" i="10"/>
  <c r="AZ351" i="10"/>
  <c r="AV351" i="10"/>
  <c r="AR351" i="10"/>
  <c r="AN351" i="10"/>
  <c r="AJ351" i="10"/>
  <c r="AF351" i="10"/>
  <c r="AB351" i="10"/>
  <c r="X351" i="10"/>
  <c r="T351" i="10"/>
  <c r="P351" i="10"/>
  <c r="L351" i="10"/>
  <c r="H351" i="10"/>
  <c r="CF350" i="10"/>
  <c r="CE350" i="10"/>
  <c r="CD350" i="10"/>
  <c r="CB350" i="10"/>
  <c r="BX350" i="10"/>
  <c r="BT350" i="10"/>
  <c r="BP350" i="10"/>
  <c r="BL350" i="10"/>
  <c r="BH350" i="10"/>
  <c r="BD350" i="10"/>
  <c r="AZ350" i="10"/>
  <c r="AV350" i="10"/>
  <c r="AR350" i="10"/>
  <c r="AN350" i="10"/>
  <c r="AJ350" i="10"/>
  <c r="AF350" i="10"/>
  <c r="AB350" i="10"/>
  <c r="X350" i="10"/>
  <c r="T350" i="10"/>
  <c r="P350" i="10"/>
  <c r="L350" i="10"/>
  <c r="H350" i="10"/>
  <c r="CF349" i="10"/>
  <c r="CE349" i="10"/>
  <c r="CD349" i="10"/>
  <c r="CB349" i="10"/>
  <c r="BX349" i="10"/>
  <c r="BT349" i="10"/>
  <c r="BP349" i="10"/>
  <c r="BL349" i="10"/>
  <c r="BH349" i="10"/>
  <c r="BD349" i="10"/>
  <c r="AZ349" i="10"/>
  <c r="AV349" i="10"/>
  <c r="AR349" i="10"/>
  <c r="AN349" i="10"/>
  <c r="AJ349" i="10"/>
  <c r="AF349" i="10"/>
  <c r="AB349" i="10"/>
  <c r="X349" i="10"/>
  <c r="T349" i="10"/>
  <c r="P349" i="10"/>
  <c r="L349" i="10"/>
  <c r="H349" i="10"/>
  <c r="CF348" i="10"/>
  <c r="CE348" i="10"/>
  <c r="CD348" i="10"/>
  <c r="CB348" i="10"/>
  <c r="BX348" i="10"/>
  <c r="BT348" i="10"/>
  <c r="BP348" i="10"/>
  <c r="BL348" i="10"/>
  <c r="BH348" i="10"/>
  <c r="BD348" i="10"/>
  <c r="AZ348" i="10"/>
  <c r="AV348" i="10"/>
  <c r="AR348" i="10"/>
  <c r="AN348" i="10"/>
  <c r="AJ348" i="10"/>
  <c r="AF348" i="10"/>
  <c r="AB348" i="10"/>
  <c r="X348" i="10"/>
  <c r="T348" i="10"/>
  <c r="P348" i="10"/>
  <c r="L348" i="10"/>
  <c r="H348" i="10"/>
  <c r="CF322" i="10"/>
  <c r="CE322" i="10"/>
  <c r="CD322" i="10"/>
  <c r="CF321" i="10"/>
  <c r="CE321" i="10"/>
  <c r="CD321" i="10"/>
  <c r="CB321" i="10"/>
  <c r="BX321" i="10"/>
  <c r="BT321" i="10"/>
  <c r="BP321" i="10"/>
  <c r="BL321" i="10"/>
  <c r="BH321" i="10"/>
  <c r="BD321" i="10"/>
  <c r="AZ321" i="10"/>
  <c r="AV321" i="10"/>
  <c r="AR321" i="10"/>
  <c r="AN321" i="10"/>
  <c r="AJ321" i="10"/>
  <c r="AF321" i="10"/>
  <c r="AB321" i="10"/>
  <c r="X321" i="10"/>
  <c r="T321" i="10"/>
  <c r="P321" i="10"/>
  <c r="L321" i="10"/>
  <c r="H321" i="10"/>
  <c r="CF320" i="10"/>
  <c r="CE320" i="10"/>
  <c r="CD320" i="10"/>
  <c r="CB320" i="10"/>
  <c r="BX320" i="10"/>
  <c r="BT320" i="10"/>
  <c r="BP320" i="10"/>
  <c r="BL320" i="10"/>
  <c r="BH320" i="10"/>
  <c r="BD320" i="10"/>
  <c r="AZ320" i="10"/>
  <c r="AV320" i="10"/>
  <c r="AR320" i="10"/>
  <c r="AN320" i="10"/>
  <c r="AJ320" i="10"/>
  <c r="AF320" i="10"/>
  <c r="AB320" i="10"/>
  <c r="X320" i="10"/>
  <c r="T320" i="10"/>
  <c r="P320" i="10"/>
  <c r="L320" i="10"/>
  <c r="H320" i="10"/>
  <c r="CF319" i="10"/>
  <c r="CE319" i="10"/>
  <c r="CD319" i="10"/>
  <c r="CB319" i="10"/>
  <c r="BX319" i="10"/>
  <c r="BT319" i="10"/>
  <c r="BP319" i="10"/>
  <c r="BL319" i="10"/>
  <c r="BH319" i="10"/>
  <c r="BD319" i="10"/>
  <c r="AZ319" i="10"/>
  <c r="AV319" i="10"/>
  <c r="AR319" i="10"/>
  <c r="AN319" i="10"/>
  <c r="AJ319" i="10"/>
  <c r="AF319" i="10"/>
  <c r="AB319" i="10"/>
  <c r="X319" i="10"/>
  <c r="T319" i="10"/>
  <c r="P319" i="10"/>
  <c r="L319" i="10"/>
  <c r="H319" i="10"/>
  <c r="CF318" i="10"/>
  <c r="CE318" i="10"/>
  <c r="CD318" i="10"/>
  <c r="CB318" i="10"/>
  <c r="BX318" i="10"/>
  <c r="BT318" i="10"/>
  <c r="BP318" i="10"/>
  <c r="BL318" i="10"/>
  <c r="BH318" i="10"/>
  <c r="BD318" i="10"/>
  <c r="AZ318" i="10"/>
  <c r="AV318" i="10"/>
  <c r="AR318" i="10"/>
  <c r="AN318" i="10"/>
  <c r="AJ318" i="10"/>
  <c r="AF318" i="10"/>
  <c r="AB318" i="10"/>
  <c r="X318" i="10"/>
  <c r="T318" i="10"/>
  <c r="P318" i="10"/>
  <c r="L318" i="10"/>
  <c r="H318" i="10"/>
  <c r="CF317" i="10"/>
  <c r="CE317" i="10"/>
  <c r="CD317" i="10"/>
  <c r="CB317" i="10"/>
  <c r="BX317" i="10"/>
  <c r="BT317" i="10"/>
  <c r="BP317" i="10"/>
  <c r="BL317" i="10"/>
  <c r="BH317" i="10"/>
  <c r="BD317" i="10"/>
  <c r="AZ317" i="10"/>
  <c r="AV317" i="10"/>
  <c r="AR317" i="10"/>
  <c r="AN317" i="10"/>
  <c r="AJ317" i="10"/>
  <c r="AF317" i="10"/>
  <c r="AB317" i="10"/>
  <c r="X317" i="10"/>
  <c r="T317" i="10"/>
  <c r="P317" i="10"/>
  <c r="L317" i="10"/>
  <c r="H317" i="10"/>
  <c r="CF316" i="10"/>
  <c r="CE316" i="10"/>
  <c r="CD316" i="10"/>
  <c r="CB316" i="10"/>
  <c r="BX316" i="10"/>
  <c r="BT316" i="10"/>
  <c r="BP316" i="10"/>
  <c r="BL316" i="10"/>
  <c r="BH316" i="10"/>
  <c r="BD316" i="10"/>
  <c r="AZ316" i="10"/>
  <c r="AV316" i="10"/>
  <c r="AR316" i="10"/>
  <c r="AN316" i="10"/>
  <c r="AJ316" i="10"/>
  <c r="AF316" i="10"/>
  <c r="AB316" i="10"/>
  <c r="X316" i="10"/>
  <c r="T316" i="10"/>
  <c r="P316" i="10"/>
  <c r="L316" i="10"/>
  <c r="H316" i="10"/>
  <c r="CF315" i="10"/>
  <c r="CE315" i="10"/>
  <c r="CD315" i="10"/>
  <c r="CB315" i="10"/>
  <c r="BX315" i="10"/>
  <c r="BT315" i="10"/>
  <c r="BP315" i="10"/>
  <c r="BL315" i="10"/>
  <c r="BH315" i="10"/>
  <c r="BD315" i="10"/>
  <c r="AZ315" i="10"/>
  <c r="AV315" i="10"/>
  <c r="AR315" i="10"/>
  <c r="AN315" i="10"/>
  <c r="AJ315" i="10"/>
  <c r="AF315" i="10"/>
  <c r="AB315" i="10"/>
  <c r="X315" i="10"/>
  <c r="T315" i="10"/>
  <c r="P315" i="10"/>
  <c r="L315" i="10"/>
  <c r="H315" i="10"/>
  <c r="CF314" i="10"/>
  <c r="CE314" i="10"/>
  <c r="CD314" i="10"/>
  <c r="CB314" i="10"/>
  <c r="BX314" i="10"/>
  <c r="BT314" i="10"/>
  <c r="BP314" i="10"/>
  <c r="BL314" i="10"/>
  <c r="BH314" i="10"/>
  <c r="BD314" i="10"/>
  <c r="AZ314" i="10"/>
  <c r="AV314" i="10"/>
  <c r="AR314" i="10"/>
  <c r="AN314" i="10"/>
  <c r="AJ314" i="10"/>
  <c r="AF314" i="10"/>
  <c r="AB314" i="10"/>
  <c r="X314" i="10"/>
  <c r="T314" i="10"/>
  <c r="P314" i="10"/>
  <c r="L314" i="10"/>
  <c r="H314" i="10"/>
  <c r="CF313" i="10"/>
  <c r="CE313" i="10"/>
  <c r="CD313" i="10"/>
  <c r="CB313" i="10"/>
  <c r="BX313" i="10"/>
  <c r="BT313" i="10"/>
  <c r="BP313" i="10"/>
  <c r="BL313" i="10"/>
  <c r="BH313" i="10"/>
  <c r="BD313" i="10"/>
  <c r="AZ313" i="10"/>
  <c r="AV313" i="10"/>
  <c r="AR313" i="10"/>
  <c r="AN313" i="10"/>
  <c r="AJ313" i="10"/>
  <c r="AF313" i="10"/>
  <c r="AB313" i="10"/>
  <c r="X313" i="10"/>
  <c r="T313" i="10"/>
  <c r="P313" i="10"/>
  <c r="L313" i="10"/>
  <c r="H313" i="10"/>
  <c r="CF312" i="10"/>
  <c r="CE312" i="10"/>
  <c r="CD312" i="10"/>
  <c r="CB312" i="10"/>
  <c r="BX312" i="10"/>
  <c r="BT312" i="10"/>
  <c r="BP312" i="10"/>
  <c r="BL312" i="10"/>
  <c r="BH312" i="10"/>
  <c r="BD312" i="10"/>
  <c r="AZ312" i="10"/>
  <c r="AV312" i="10"/>
  <c r="AR312" i="10"/>
  <c r="AN312" i="10"/>
  <c r="AJ312" i="10"/>
  <c r="AF312" i="10"/>
  <c r="AB312" i="10"/>
  <c r="X312" i="10"/>
  <c r="T312" i="10"/>
  <c r="P312" i="10"/>
  <c r="L312" i="10"/>
  <c r="H312" i="10"/>
  <c r="CF311" i="10"/>
  <c r="CE311" i="10"/>
  <c r="CD311" i="10"/>
  <c r="CB311" i="10"/>
  <c r="BX311" i="10"/>
  <c r="BT311" i="10"/>
  <c r="BP311" i="10"/>
  <c r="BL311" i="10"/>
  <c r="BH311" i="10"/>
  <c r="BD311" i="10"/>
  <c r="AZ311" i="10"/>
  <c r="AV311" i="10"/>
  <c r="AR311" i="10"/>
  <c r="AN311" i="10"/>
  <c r="AJ311" i="10"/>
  <c r="AF311" i="10"/>
  <c r="AB311" i="10"/>
  <c r="X311" i="10"/>
  <c r="T311" i="10"/>
  <c r="P311" i="10"/>
  <c r="L311" i="10"/>
  <c r="H311" i="10"/>
  <c r="CF310" i="10"/>
  <c r="CE310" i="10"/>
  <c r="CD310" i="10"/>
  <c r="CF309" i="10"/>
  <c r="CE309" i="10"/>
  <c r="CD309" i="10"/>
  <c r="CB309" i="10"/>
  <c r="BX309" i="10"/>
  <c r="BT309" i="10"/>
  <c r="BP309" i="10"/>
  <c r="BL309" i="10"/>
  <c r="BH309" i="10"/>
  <c r="BD309" i="10"/>
  <c r="AZ309" i="10"/>
  <c r="AV309" i="10"/>
  <c r="AR309" i="10"/>
  <c r="AN309" i="10"/>
  <c r="AJ309" i="10"/>
  <c r="AF309" i="10"/>
  <c r="AB309" i="10"/>
  <c r="X309" i="10"/>
  <c r="T309" i="10"/>
  <c r="P309" i="10"/>
  <c r="L309" i="10"/>
  <c r="H309" i="10"/>
  <c r="CF308" i="10"/>
  <c r="CE308" i="10"/>
  <c r="CD308" i="10"/>
  <c r="CB308" i="10"/>
  <c r="BX308" i="10"/>
  <c r="BT308" i="10"/>
  <c r="BP308" i="10"/>
  <c r="BL308" i="10"/>
  <c r="BH308" i="10"/>
  <c r="BD308" i="10"/>
  <c r="AZ308" i="10"/>
  <c r="AV308" i="10"/>
  <c r="AR308" i="10"/>
  <c r="AN308" i="10"/>
  <c r="AJ308" i="10"/>
  <c r="AF308" i="10"/>
  <c r="AB308" i="10"/>
  <c r="X308" i="10"/>
  <c r="T308" i="10"/>
  <c r="P308" i="10"/>
  <c r="L308" i="10"/>
  <c r="H308" i="10"/>
  <c r="CF307" i="10"/>
  <c r="CE307" i="10"/>
  <c r="CD307" i="10"/>
  <c r="CB307" i="10"/>
  <c r="BX307" i="10"/>
  <c r="BT307" i="10"/>
  <c r="BP307" i="10"/>
  <c r="BL307" i="10"/>
  <c r="BH307" i="10"/>
  <c r="BD307" i="10"/>
  <c r="AZ307" i="10"/>
  <c r="AV307" i="10"/>
  <c r="AR307" i="10"/>
  <c r="AN307" i="10"/>
  <c r="AJ307" i="10"/>
  <c r="AF307" i="10"/>
  <c r="AB307" i="10"/>
  <c r="X307" i="10"/>
  <c r="T307" i="10"/>
  <c r="P307" i="10"/>
  <c r="L307" i="10"/>
  <c r="H307" i="10"/>
  <c r="CF306" i="10"/>
  <c r="CE306" i="10"/>
  <c r="CD306" i="10"/>
  <c r="CB306" i="10"/>
  <c r="BX306" i="10"/>
  <c r="BT306" i="10"/>
  <c r="BP306" i="10"/>
  <c r="BL306" i="10"/>
  <c r="BH306" i="10"/>
  <c r="BD306" i="10"/>
  <c r="AZ306" i="10"/>
  <c r="AV306" i="10"/>
  <c r="AR306" i="10"/>
  <c r="AN306" i="10"/>
  <c r="AJ306" i="10"/>
  <c r="AF306" i="10"/>
  <c r="AB306" i="10"/>
  <c r="X306" i="10"/>
  <c r="T306" i="10"/>
  <c r="P306" i="10"/>
  <c r="L306" i="10"/>
  <c r="H306" i="10"/>
  <c r="CF305" i="10"/>
  <c r="CE305" i="10"/>
  <c r="CD305" i="10"/>
  <c r="CB305" i="10"/>
  <c r="BX305" i="10"/>
  <c r="BT305" i="10"/>
  <c r="BP305" i="10"/>
  <c r="BL305" i="10"/>
  <c r="BH305" i="10"/>
  <c r="BD305" i="10"/>
  <c r="AZ305" i="10"/>
  <c r="AV305" i="10"/>
  <c r="AR305" i="10"/>
  <c r="AN305" i="10"/>
  <c r="AJ305" i="10"/>
  <c r="AF305" i="10"/>
  <c r="AB305" i="10"/>
  <c r="X305" i="10"/>
  <c r="T305" i="10"/>
  <c r="P305" i="10"/>
  <c r="L305" i="10"/>
  <c r="H305" i="10"/>
  <c r="CF304" i="10"/>
  <c r="CE304" i="10"/>
  <c r="CD304" i="10"/>
  <c r="CB304" i="10"/>
  <c r="BX304" i="10"/>
  <c r="BT304" i="10"/>
  <c r="BP304" i="10"/>
  <c r="BL304" i="10"/>
  <c r="BH304" i="10"/>
  <c r="BD304" i="10"/>
  <c r="AZ304" i="10"/>
  <c r="AV304" i="10"/>
  <c r="AR304" i="10"/>
  <c r="AN304" i="10"/>
  <c r="AJ304" i="10"/>
  <c r="AF304" i="10"/>
  <c r="AB304" i="10"/>
  <c r="X304" i="10"/>
  <c r="T304" i="10"/>
  <c r="P304" i="10"/>
  <c r="L304" i="10"/>
  <c r="H304" i="10"/>
  <c r="CF303" i="10"/>
  <c r="CE303" i="10"/>
  <c r="CD303" i="10"/>
  <c r="CB303" i="10"/>
  <c r="BX303" i="10"/>
  <c r="BT303" i="10"/>
  <c r="BP303" i="10"/>
  <c r="BL303" i="10"/>
  <c r="BH303" i="10"/>
  <c r="BD303" i="10"/>
  <c r="AZ303" i="10"/>
  <c r="AV303" i="10"/>
  <c r="AR303" i="10"/>
  <c r="AN303" i="10"/>
  <c r="AJ303" i="10"/>
  <c r="AF303" i="10"/>
  <c r="AB303" i="10"/>
  <c r="X303" i="10"/>
  <c r="T303" i="10"/>
  <c r="P303" i="10"/>
  <c r="L303" i="10"/>
  <c r="H303" i="10"/>
  <c r="CF302" i="10"/>
  <c r="CE302" i="10"/>
  <c r="CD302" i="10"/>
  <c r="CB302" i="10"/>
  <c r="BX302" i="10"/>
  <c r="BT302" i="10"/>
  <c r="BP302" i="10"/>
  <c r="BL302" i="10"/>
  <c r="BH302" i="10"/>
  <c r="BD302" i="10"/>
  <c r="AZ302" i="10"/>
  <c r="AV302" i="10"/>
  <c r="AR302" i="10"/>
  <c r="AN302" i="10"/>
  <c r="AJ302" i="10"/>
  <c r="AF302" i="10"/>
  <c r="AB302" i="10"/>
  <c r="X302" i="10"/>
  <c r="T302" i="10"/>
  <c r="P302" i="10"/>
  <c r="L302" i="10"/>
  <c r="H302" i="10"/>
  <c r="CF301" i="10"/>
  <c r="CE301" i="10"/>
  <c r="CD301" i="10"/>
  <c r="CB301" i="10"/>
  <c r="BX301" i="10"/>
  <c r="BT301" i="10"/>
  <c r="BP301" i="10"/>
  <c r="BL301" i="10"/>
  <c r="BH301" i="10"/>
  <c r="BD301" i="10"/>
  <c r="AZ301" i="10"/>
  <c r="AV301" i="10"/>
  <c r="AR301" i="10"/>
  <c r="AN301" i="10"/>
  <c r="AJ301" i="10"/>
  <c r="AF301" i="10"/>
  <c r="AB301" i="10"/>
  <c r="X301" i="10"/>
  <c r="T301" i="10"/>
  <c r="P301" i="10"/>
  <c r="L301" i="10"/>
  <c r="H301" i="10"/>
  <c r="CF300" i="10"/>
  <c r="CE300" i="10"/>
  <c r="CD300" i="10"/>
  <c r="CB300" i="10"/>
  <c r="BX300" i="10"/>
  <c r="BT300" i="10"/>
  <c r="BP300" i="10"/>
  <c r="BL300" i="10"/>
  <c r="BH300" i="10"/>
  <c r="BD300" i="10"/>
  <c r="AZ300" i="10"/>
  <c r="AV300" i="10"/>
  <c r="AR300" i="10"/>
  <c r="AN300" i="10"/>
  <c r="AJ300" i="10"/>
  <c r="AF300" i="10"/>
  <c r="AB300" i="10"/>
  <c r="X300" i="10"/>
  <c r="T300" i="10"/>
  <c r="P300" i="10"/>
  <c r="L300" i="10"/>
  <c r="H300" i="10"/>
  <c r="CF266" i="10"/>
  <c r="CE266" i="10"/>
  <c r="CD266" i="10"/>
  <c r="CF265" i="10"/>
  <c r="CE265" i="10"/>
  <c r="CD265" i="10"/>
  <c r="CB265" i="10"/>
  <c r="BX265" i="10"/>
  <c r="BT265" i="10"/>
  <c r="BP265" i="10"/>
  <c r="BL265" i="10"/>
  <c r="BH265" i="10"/>
  <c r="BD265" i="10"/>
  <c r="AZ265" i="10"/>
  <c r="AV265" i="10"/>
  <c r="AR265" i="10"/>
  <c r="AN265" i="10"/>
  <c r="AJ265" i="10"/>
  <c r="AF265" i="10"/>
  <c r="AB265" i="10"/>
  <c r="X265" i="10"/>
  <c r="T265" i="10"/>
  <c r="P265" i="10"/>
  <c r="L265" i="10"/>
  <c r="H265" i="10"/>
  <c r="CF264" i="10"/>
  <c r="CE264" i="10"/>
  <c r="CD264" i="10"/>
  <c r="CB264" i="10"/>
  <c r="BX264" i="10"/>
  <c r="BT264" i="10"/>
  <c r="BP264" i="10"/>
  <c r="BL264" i="10"/>
  <c r="BH264" i="10"/>
  <c r="BD264" i="10"/>
  <c r="AZ264" i="10"/>
  <c r="AV264" i="10"/>
  <c r="AR264" i="10"/>
  <c r="AN264" i="10"/>
  <c r="AJ264" i="10"/>
  <c r="AF264" i="10"/>
  <c r="AB264" i="10"/>
  <c r="X264" i="10"/>
  <c r="T264" i="10"/>
  <c r="P264" i="10"/>
  <c r="L264" i="10"/>
  <c r="H264" i="10"/>
  <c r="CF263" i="10"/>
  <c r="CE263" i="10"/>
  <c r="CD263" i="10"/>
  <c r="CB263" i="10"/>
  <c r="BX263" i="10"/>
  <c r="BT263" i="10"/>
  <c r="BP263" i="10"/>
  <c r="BL263" i="10"/>
  <c r="BH263" i="10"/>
  <c r="BD263" i="10"/>
  <c r="AZ263" i="10"/>
  <c r="AV263" i="10"/>
  <c r="AR263" i="10"/>
  <c r="AN263" i="10"/>
  <c r="AJ263" i="10"/>
  <c r="AF263" i="10"/>
  <c r="AB263" i="10"/>
  <c r="X263" i="10"/>
  <c r="T263" i="10"/>
  <c r="P263" i="10"/>
  <c r="L263" i="10"/>
  <c r="H263" i="10"/>
  <c r="CF262" i="10"/>
  <c r="CE262" i="10"/>
  <c r="CD262" i="10"/>
  <c r="CB262" i="10"/>
  <c r="BX262" i="10"/>
  <c r="BT262" i="10"/>
  <c r="BP262" i="10"/>
  <c r="BL262" i="10"/>
  <c r="BH262" i="10"/>
  <c r="BD262" i="10"/>
  <c r="AZ262" i="10"/>
  <c r="AV262" i="10"/>
  <c r="AR262" i="10"/>
  <c r="AN262" i="10"/>
  <c r="AJ262" i="10"/>
  <c r="AF262" i="10"/>
  <c r="AB262" i="10"/>
  <c r="X262" i="10"/>
  <c r="T262" i="10"/>
  <c r="P262" i="10"/>
  <c r="L262" i="10"/>
  <c r="H262" i="10"/>
  <c r="CF261" i="10"/>
  <c r="CE261" i="10"/>
  <c r="CD261" i="10"/>
  <c r="CB261" i="10"/>
  <c r="BX261" i="10"/>
  <c r="BT261" i="10"/>
  <c r="BP261" i="10"/>
  <c r="BL261" i="10"/>
  <c r="BH261" i="10"/>
  <c r="BD261" i="10"/>
  <c r="AZ261" i="10"/>
  <c r="AV261" i="10"/>
  <c r="AR261" i="10"/>
  <c r="AN261" i="10"/>
  <c r="AJ261" i="10"/>
  <c r="AF261" i="10"/>
  <c r="AB261" i="10"/>
  <c r="X261" i="10"/>
  <c r="T261" i="10"/>
  <c r="P261" i="10"/>
  <c r="L261" i="10"/>
  <c r="H261" i="10"/>
  <c r="CF260" i="10"/>
  <c r="CE260" i="10"/>
  <c r="CD260" i="10"/>
  <c r="CB260" i="10"/>
  <c r="BX260" i="10"/>
  <c r="BT260" i="10"/>
  <c r="BP260" i="10"/>
  <c r="BL260" i="10"/>
  <c r="BH260" i="10"/>
  <c r="BD260" i="10"/>
  <c r="AZ260" i="10"/>
  <c r="AV260" i="10"/>
  <c r="AR260" i="10"/>
  <c r="AN260" i="10"/>
  <c r="AJ260" i="10"/>
  <c r="AF260" i="10"/>
  <c r="AB260" i="10"/>
  <c r="X260" i="10"/>
  <c r="T260" i="10"/>
  <c r="P260" i="10"/>
  <c r="L260" i="10"/>
  <c r="H260" i="10"/>
  <c r="CF259" i="10"/>
  <c r="CE259" i="10"/>
  <c r="CD259" i="10"/>
  <c r="CB259" i="10"/>
  <c r="BX259" i="10"/>
  <c r="BT259" i="10"/>
  <c r="BP259" i="10"/>
  <c r="BL259" i="10"/>
  <c r="BH259" i="10"/>
  <c r="BD259" i="10"/>
  <c r="AZ259" i="10"/>
  <c r="AV259" i="10"/>
  <c r="AR259" i="10"/>
  <c r="AN259" i="10"/>
  <c r="AJ259" i="10"/>
  <c r="AF259" i="10"/>
  <c r="AB259" i="10"/>
  <c r="X259" i="10"/>
  <c r="T259" i="10"/>
  <c r="P259" i="10"/>
  <c r="L259" i="10"/>
  <c r="H259" i="10"/>
  <c r="CF258" i="10"/>
  <c r="CE258" i="10"/>
  <c r="CD258" i="10"/>
  <c r="CB258" i="10"/>
  <c r="BX258" i="10"/>
  <c r="BT258" i="10"/>
  <c r="BP258" i="10"/>
  <c r="BL258" i="10"/>
  <c r="BH258" i="10"/>
  <c r="BD258" i="10"/>
  <c r="AZ258" i="10"/>
  <c r="AV258" i="10"/>
  <c r="AR258" i="10"/>
  <c r="AN258" i="10"/>
  <c r="AJ258" i="10"/>
  <c r="AF258" i="10"/>
  <c r="AB258" i="10"/>
  <c r="X258" i="10"/>
  <c r="T258" i="10"/>
  <c r="P258" i="10"/>
  <c r="L258" i="10"/>
  <c r="H258" i="10"/>
  <c r="CF257" i="10"/>
  <c r="CE257" i="10"/>
  <c r="CD257" i="10"/>
  <c r="CB257" i="10"/>
  <c r="BX257" i="10"/>
  <c r="BT257" i="10"/>
  <c r="BP257" i="10"/>
  <c r="BL257" i="10"/>
  <c r="BH257" i="10"/>
  <c r="BD257" i="10"/>
  <c r="AZ257" i="10"/>
  <c r="AV257" i="10"/>
  <c r="AR257" i="10"/>
  <c r="AN257" i="10"/>
  <c r="AJ257" i="10"/>
  <c r="AF257" i="10"/>
  <c r="AB257" i="10"/>
  <c r="X257" i="10"/>
  <c r="T257" i="10"/>
  <c r="P257" i="10"/>
  <c r="L257" i="10"/>
  <c r="H257" i="10"/>
  <c r="CF256" i="10"/>
  <c r="CE256" i="10"/>
  <c r="CD256" i="10"/>
  <c r="CB256" i="10"/>
  <c r="BX256" i="10"/>
  <c r="BT256" i="10"/>
  <c r="BP256" i="10"/>
  <c r="BL256" i="10"/>
  <c r="BH256" i="10"/>
  <c r="BD256" i="10"/>
  <c r="AZ256" i="10"/>
  <c r="AV256" i="10"/>
  <c r="AR256" i="10"/>
  <c r="AN256" i="10"/>
  <c r="AJ256" i="10"/>
  <c r="AF256" i="10"/>
  <c r="AB256" i="10"/>
  <c r="X256" i="10"/>
  <c r="T256" i="10"/>
  <c r="P256" i="10"/>
  <c r="L256" i="10"/>
  <c r="H256" i="10"/>
  <c r="CF255" i="10"/>
  <c r="CE255" i="10"/>
  <c r="CD255" i="10"/>
  <c r="CB255" i="10"/>
  <c r="BX255" i="10"/>
  <c r="BT255" i="10"/>
  <c r="BP255" i="10"/>
  <c r="BL255" i="10"/>
  <c r="BH255" i="10"/>
  <c r="BD255" i="10"/>
  <c r="AZ255" i="10"/>
  <c r="AV255" i="10"/>
  <c r="AR255" i="10"/>
  <c r="AN255" i="10"/>
  <c r="AJ255" i="10"/>
  <c r="AF255" i="10"/>
  <c r="AB255" i="10"/>
  <c r="X255" i="10"/>
  <c r="T255" i="10"/>
  <c r="P255" i="10"/>
  <c r="L255" i="10"/>
  <c r="H255" i="10"/>
  <c r="CF254" i="10"/>
  <c r="CE254" i="10"/>
  <c r="CD254" i="10"/>
  <c r="CB254" i="10"/>
  <c r="BX254" i="10"/>
  <c r="BT254" i="10"/>
  <c r="BP254" i="10"/>
  <c r="BL254" i="10"/>
  <c r="BH254" i="10"/>
  <c r="BD254" i="10"/>
  <c r="AZ254" i="10"/>
  <c r="AV254" i="10"/>
  <c r="AR254" i="10"/>
  <c r="AN254" i="10"/>
  <c r="AJ254" i="10"/>
  <c r="AF254" i="10"/>
  <c r="AB254" i="10"/>
  <c r="X254" i="10"/>
  <c r="T254" i="10"/>
  <c r="P254" i="10"/>
  <c r="L254" i="10"/>
  <c r="H254" i="10"/>
  <c r="CF274" i="10"/>
  <c r="CE274" i="10"/>
  <c r="CD274" i="10"/>
  <c r="CF273" i="10"/>
  <c r="CE273" i="10"/>
  <c r="CD273" i="10"/>
  <c r="CB273" i="10"/>
  <c r="BX273" i="10"/>
  <c r="BT273" i="10"/>
  <c r="BP273" i="10"/>
  <c r="BL273" i="10"/>
  <c r="BH273" i="10"/>
  <c r="BD273" i="10"/>
  <c r="AZ273" i="10"/>
  <c r="AV273" i="10"/>
  <c r="AR273" i="10"/>
  <c r="AN273" i="10"/>
  <c r="AJ273" i="10"/>
  <c r="AF273" i="10"/>
  <c r="AB273" i="10"/>
  <c r="X273" i="10"/>
  <c r="T273" i="10"/>
  <c r="P273" i="10"/>
  <c r="L273" i="10"/>
  <c r="H273" i="10"/>
  <c r="CF272" i="10"/>
  <c r="CE272" i="10"/>
  <c r="CD272" i="10"/>
  <c r="CB272" i="10"/>
  <c r="BX272" i="10"/>
  <c r="BT272" i="10"/>
  <c r="BP272" i="10"/>
  <c r="BL272" i="10"/>
  <c r="BH272" i="10"/>
  <c r="BD272" i="10"/>
  <c r="AZ272" i="10"/>
  <c r="AV272" i="10"/>
  <c r="AR272" i="10"/>
  <c r="AN272" i="10"/>
  <c r="AJ272" i="10"/>
  <c r="AF272" i="10"/>
  <c r="AB272" i="10"/>
  <c r="X272" i="10"/>
  <c r="T272" i="10"/>
  <c r="P272" i="10"/>
  <c r="L272" i="10"/>
  <c r="H272" i="10"/>
  <c r="CF271" i="10"/>
  <c r="CE271" i="10"/>
  <c r="CD271" i="10"/>
  <c r="CB271" i="10"/>
  <c r="BX271" i="10"/>
  <c r="BT271" i="10"/>
  <c r="BP271" i="10"/>
  <c r="BL271" i="10"/>
  <c r="BH271" i="10"/>
  <c r="BD271" i="10"/>
  <c r="AZ271" i="10"/>
  <c r="AV271" i="10"/>
  <c r="AR271" i="10"/>
  <c r="AN271" i="10"/>
  <c r="AJ271" i="10"/>
  <c r="AF271" i="10"/>
  <c r="AB271" i="10"/>
  <c r="X271" i="10"/>
  <c r="T271" i="10"/>
  <c r="P271" i="10"/>
  <c r="L271" i="10"/>
  <c r="H271" i="10"/>
  <c r="CF270" i="10"/>
  <c r="CE270" i="10"/>
  <c r="CD270" i="10"/>
  <c r="CB270" i="10"/>
  <c r="BX270" i="10"/>
  <c r="BT270" i="10"/>
  <c r="BP270" i="10"/>
  <c r="BL270" i="10"/>
  <c r="BH270" i="10"/>
  <c r="BD270" i="10"/>
  <c r="AZ270" i="10"/>
  <c r="AV270" i="10"/>
  <c r="AR270" i="10"/>
  <c r="AN270" i="10"/>
  <c r="AJ270" i="10"/>
  <c r="AF270" i="10"/>
  <c r="AB270" i="10"/>
  <c r="X270" i="10"/>
  <c r="T270" i="10"/>
  <c r="P270" i="10"/>
  <c r="L270" i="10"/>
  <c r="H270" i="10"/>
  <c r="CF269" i="10"/>
  <c r="CE269" i="10"/>
  <c r="CD269" i="10"/>
  <c r="CB269" i="10"/>
  <c r="BX269" i="10"/>
  <c r="BT269" i="10"/>
  <c r="BP269" i="10"/>
  <c r="BL269" i="10"/>
  <c r="BH269" i="10"/>
  <c r="BD269" i="10"/>
  <c r="AZ269" i="10"/>
  <c r="AV269" i="10"/>
  <c r="AR269" i="10"/>
  <c r="AN269" i="10"/>
  <c r="AJ269" i="10"/>
  <c r="AF269" i="10"/>
  <c r="AB269" i="10"/>
  <c r="X269" i="10"/>
  <c r="T269" i="10"/>
  <c r="P269" i="10"/>
  <c r="L269" i="10"/>
  <c r="H269" i="10"/>
  <c r="CF268" i="10"/>
  <c r="CE268" i="10"/>
  <c r="CD268" i="10"/>
  <c r="CB268" i="10"/>
  <c r="BX268" i="10"/>
  <c r="BT268" i="10"/>
  <c r="BP268" i="10"/>
  <c r="BL268" i="10"/>
  <c r="BH268" i="10"/>
  <c r="BD268" i="10"/>
  <c r="AZ268" i="10"/>
  <c r="AV268" i="10"/>
  <c r="AR268" i="10"/>
  <c r="AN268" i="10"/>
  <c r="AJ268" i="10"/>
  <c r="AF268" i="10"/>
  <c r="AB268" i="10"/>
  <c r="X268" i="10"/>
  <c r="T268" i="10"/>
  <c r="P268" i="10"/>
  <c r="L268" i="10"/>
  <c r="H268" i="10"/>
  <c r="CF267" i="10"/>
  <c r="CE267" i="10"/>
  <c r="CD267" i="10"/>
  <c r="CB267" i="10"/>
  <c r="BX267" i="10"/>
  <c r="BT267" i="10"/>
  <c r="BP267" i="10"/>
  <c r="BL267" i="10"/>
  <c r="BH267" i="10"/>
  <c r="BD267" i="10"/>
  <c r="AZ267" i="10"/>
  <c r="AV267" i="10"/>
  <c r="AR267" i="10"/>
  <c r="AN267" i="10"/>
  <c r="AJ267" i="10"/>
  <c r="AF267" i="10"/>
  <c r="AB267" i="10"/>
  <c r="X267" i="10"/>
  <c r="T267" i="10"/>
  <c r="P267" i="10"/>
  <c r="L267" i="10"/>
  <c r="H267" i="10"/>
  <c r="CF299" i="10"/>
  <c r="CE299" i="10"/>
  <c r="CD299" i="10"/>
  <c r="CF298" i="10"/>
  <c r="CE298" i="10"/>
  <c r="CD298" i="10"/>
  <c r="CB298" i="10"/>
  <c r="BX298" i="10"/>
  <c r="BT298" i="10"/>
  <c r="BP298" i="10"/>
  <c r="BL298" i="10"/>
  <c r="BH298" i="10"/>
  <c r="BD298" i="10"/>
  <c r="AZ298" i="10"/>
  <c r="AV298" i="10"/>
  <c r="AR298" i="10"/>
  <c r="AN298" i="10"/>
  <c r="AJ298" i="10"/>
  <c r="AF298" i="10"/>
  <c r="AB298" i="10"/>
  <c r="X298" i="10"/>
  <c r="T298" i="10"/>
  <c r="P298" i="10"/>
  <c r="L298" i="10"/>
  <c r="H298" i="10"/>
  <c r="CF297" i="10"/>
  <c r="CE297" i="10"/>
  <c r="CD297" i="10"/>
  <c r="CB297" i="10"/>
  <c r="BX297" i="10"/>
  <c r="BT297" i="10"/>
  <c r="BP297" i="10"/>
  <c r="BL297" i="10"/>
  <c r="BH297" i="10"/>
  <c r="BD297" i="10"/>
  <c r="AZ297" i="10"/>
  <c r="AV297" i="10"/>
  <c r="AR297" i="10"/>
  <c r="AN297" i="10"/>
  <c r="AJ297" i="10"/>
  <c r="AF297" i="10"/>
  <c r="AB297" i="10"/>
  <c r="X297" i="10"/>
  <c r="T297" i="10"/>
  <c r="P297" i="10"/>
  <c r="L297" i="10"/>
  <c r="H297" i="10"/>
  <c r="CF296" i="10"/>
  <c r="CE296" i="10"/>
  <c r="CD296" i="10"/>
  <c r="CB296" i="10"/>
  <c r="BX296" i="10"/>
  <c r="BT296" i="10"/>
  <c r="BP296" i="10"/>
  <c r="BL296" i="10"/>
  <c r="BH296" i="10"/>
  <c r="BD296" i="10"/>
  <c r="AZ296" i="10"/>
  <c r="AV296" i="10"/>
  <c r="AR296" i="10"/>
  <c r="AN296" i="10"/>
  <c r="AJ296" i="10"/>
  <c r="AF296" i="10"/>
  <c r="AB296" i="10"/>
  <c r="X296" i="10"/>
  <c r="T296" i="10"/>
  <c r="P296" i="10"/>
  <c r="L296" i="10"/>
  <c r="H296" i="10"/>
  <c r="CF295" i="10"/>
  <c r="CE295" i="10"/>
  <c r="CD295" i="10"/>
  <c r="CB295" i="10"/>
  <c r="BX295" i="10"/>
  <c r="BT295" i="10"/>
  <c r="BP295" i="10"/>
  <c r="BL295" i="10"/>
  <c r="BH295" i="10"/>
  <c r="BD295" i="10"/>
  <c r="AZ295" i="10"/>
  <c r="AV295" i="10"/>
  <c r="AR295" i="10"/>
  <c r="AN295" i="10"/>
  <c r="AJ295" i="10"/>
  <c r="AF295" i="10"/>
  <c r="AB295" i="10"/>
  <c r="X295" i="10"/>
  <c r="T295" i="10"/>
  <c r="P295" i="10"/>
  <c r="L295" i="10"/>
  <c r="H295" i="10"/>
  <c r="CF294" i="10"/>
  <c r="CE294" i="10"/>
  <c r="CD294" i="10"/>
  <c r="CB294" i="10"/>
  <c r="BX294" i="10"/>
  <c r="BT294" i="10"/>
  <c r="BP294" i="10"/>
  <c r="BL294" i="10"/>
  <c r="BH294" i="10"/>
  <c r="BD294" i="10"/>
  <c r="AZ294" i="10"/>
  <c r="AV294" i="10"/>
  <c r="AR294" i="10"/>
  <c r="AN294" i="10"/>
  <c r="AJ294" i="10"/>
  <c r="AF294" i="10"/>
  <c r="AB294" i="10"/>
  <c r="X294" i="10"/>
  <c r="T294" i="10"/>
  <c r="P294" i="10"/>
  <c r="L294" i="10"/>
  <c r="H294" i="10"/>
  <c r="CF293" i="10"/>
  <c r="CE293" i="10"/>
  <c r="CD293" i="10"/>
  <c r="CB293" i="10"/>
  <c r="BX293" i="10"/>
  <c r="BT293" i="10"/>
  <c r="BP293" i="10"/>
  <c r="BL293" i="10"/>
  <c r="BH293" i="10"/>
  <c r="BD293" i="10"/>
  <c r="AZ293" i="10"/>
  <c r="AV293" i="10"/>
  <c r="AR293" i="10"/>
  <c r="AN293" i="10"/>
  <c r="AJ293" i="10"/>
  <c r="AF293" i="10"/>
  <c r="AB293" i="10"/>
  <c r="X293" i="10"/>
  <c r="T293" i="10"/>
  <c r="P293" i="10"/>
  <c r="L293" i="10"/>
  <c r="H293" i="10"/>
  <c r="CF292" i="10"/>
  <c r="CE292" i="10"/>
  <c r="CD292" i="10"/>
  <c r="CB292" i="10"/>
  <c r="BX292" i="10"/>
  <c r="BT292" i="10"/>
  <c r="BP292" i="10"/>
  <c r="BL292" i="10"/>
  <c r="BH292" i="10"/>
  <c r="BD292" i="10"/>
  <c r="AZ292" i="10"/>
  <c r="AV292" i="10"/>
  <c r="AR292" i="10"/>
  <c r="AN292" i="10"/>
  <c r="AJ292" i="10"/>
  <c r="AF292" i="10"/>
  <c r="AB292" i="10"/>
  <c r="X292" i="10"/>
  <c r="T292" i="10"/>
  <c r="P292" i="10"/>
  <c r="L292" i="10"/>
  <c r="H292" i="10"/>
  <c r="CF291" i="10"/>
  <c r="CE291" i="10"/>
  <c r="CD291" i="10"/>
  <c r="CB291" i="10"/>
  <c r="BX291" i="10"/>
  <c r="BT291" i="10"/>
  <c r="BP291" i="10"/>
  <c r="BL291" i="10"/>
  <c r="BH291" i="10"/>
  <c r="BD291" i="10"/>
  <c r="AZ291" i="10"/>
  <c r="AV291" i="10"/>
  <c r="AR291" i="10"/>
  <c r="AN291" i="10"/>
  <c r="AJ291" i="10"/>
  <c r="AF291" i="10"/>
  <c r="AB291" i="10"/>
  <c r="X291" i="10"/>
  <c r="T291" i="10"/>
  <c r="P291" i="10"/>
  <c r="L291" i="10"/>
  <c r="H291" i="10"/>
  <c r="CF290" i="10"/>
  <c r="CE290" i="10"/>
  <c r="CD290" i="10"/>
  <c r="CB290" i="10"/>
  <c r="BX290" i="10"/>
  <c r="BT290" i="10"/>
  <c r="BP290" i="10"/>
  <c r="BL290" i="10"/>
  <c r="BH290" i="10"/>
  <c r="BD290" i="10"/>
  <c r="AZ290" i="10"/>
  <c r="AV290" i="10"/>
  <c r="AR290" i="10"/>
  <c r="AN290" i="10"/>
  <c r="AJ290" i="10"/>
  <c r="AF290" i="10"/>
  <c r="AB290" i="10"/>
  <c r="X290" i="10"/>
  <c r="T290" i="10"/>
  <c r="P290" i="10"/>
  <c r="L290" i="10"/>
  <c r="H290" i="10"/>
  <c r="CF289" i="10"/>
  <c r="CE289" i="10"/>
  <c r="CD289" i="10"/>
  <c r="CB289" i="10"/>
  <c r="BX289" i="10"/>
  <c r="BT289" i="10"/>
  <c r="BP289" i="10"/>
  <c r="BL289" i="10"/>
  <c r="BH289" i="10"/>
  <c r="BD289" i="10"/>
  <c r="AZ289" i="10"/>
  <c r="AV289" i="10"/>
  <c r="AR289" i="10"/>
  <c r="AN289" i="10"/>
  <c r="AJ289" i="10"/>
  <c r="AF289" i="10"/>
  <c r="AB289" i="10"/>
  <c r="X289" i="10"/>
  <c r="T289" i="10"/>
  <c r="P289" i="10"/>
  <c r="L289" i="10"/>
  <c r="H289" i="10"/>
  <c r="CF288" i="10"/>
  <c r="CE288" i="10"/>
  <c r="CD288" i="10"/>
  <c r="CF287" i="10"/>
  <c r="CE287" i="10"/>
  <c r="CD287" i="10"/>
  <c r="CB287" i="10"/>
  <c r="BX287" i="10"/>
  <c r="BT287" i="10"/>
  <c r="BP287" i="10"/>
  <c r="BL287" i="10"/>
  <c r="BH287" i="10"/>
  <c r="BD287" i="10"/>
  <c r="AZ287" i="10"/>
  <c r="AV287" i="10"/>
  <c r="AR287" i="10"/>
  <c r="AN287" i="10"/>
  <c r="AJ287" i="10"/>
  <c r="AF287" i="10"/>
  <c r="AB287" i="10"/>
  <c r="X287" i="10"/>
  <c r="T287" i="10"/>
  <c r="P287" i="10"/>
  <c r="L287" i="10"/>
  <c r="H287" i="10"/>
  <c r="CF286" i="10"/>
  <c r="CE286" i="10"/>
  <c r="CD286" i="10"/>
  <c r="CB286" i="10"/>
  <c r="BX286" i="10"/>
  <c r="BT286" i="10"/>
  <c r="BP286" i="10"/>
  <c r="BL286" i="10"/>
  <c r="BH286" i="10"/>
  <c r="BD286" i="10"/>
  <c r="AZ286" i="10"/>
  <c r="AV286" i="10"/>
  <c r="AR286" i="10"/>
  <c r="AN286" i="10"/>
  <c r="AJ286" i="10"/>
  <c r="AF286" i="10"/>
  <c r="AB286" i="10"/>
  <c r="X286" i="10"/>
  <c r="T286" i="10"/>
  <c r="P286" i="10"/>
  <c r="L286" i="10"/>
  <c r="H286" i="10"/>
  <c r="CF285" i="10"/>
  <c r="CE285" i="10"/>
  <c r="CD285" i="10"/>
  <c r="CB285" i="10"/>
  <c r="BX285" i="10"/>
  <c r="BT285" i="10"/>
  <c r="BP285" i="10"/>
  <c r="BL285" i="10"/>
  <c r="BH285" i="10"/>
  <c r="BD285" i="10"/>
  <c r="AZ285" i="10"/>
  <c r="AV285" i="10"/>
  <c r="AR285" i="10"/>
  <c r="AN285" i="10"/>
  <c r="AJ285" i="10"/>
  <c r="AF285" i="10"/>
  <c r="AB285" i="10"/>
  <c r="X285" i="10"/>
  <c r="T285" i="10"/>
  <c r="P285" i="10"/>
  <c r="L285" i="10"/>
  <c r="H285" i="10"/>
  <c r="CF284" i="10"/>
  <c r="CE284" i="10"/>
  <c r="CD284" i="10"/>
  <c r="CB284" i="10"/>
  <c r="BX284" i="10"/>
  <c r="BT284" i="10"/>
  <c r="BP284" i="10"/>
  <c r="BL284" i="10"/>
  <c r="BH284" i="10"/>
  <c r="BD284" i="10"/>
  <c r="AZ284" i="10"/>
  <c r="AV284" i="10"/>
  <c r="AR284" i="10"/>
  <c r="AN284" i="10"/>
  <c r="AJ284" i="10"/>
  <c r="AF284" i="10"/>
  <c r="AB284" i="10"/>
  <c r="X284" i="10"/>
  <c r="T284" i="10"/>
  <c r="P284" i="10"/>
  <c r="L284" i="10"/>
  <c r="H284" i="10"/>
  <c r="CF283" i="10"/>
  <c r="CE283" i="10"/>
  <c r="CD283" i="10"/>
  <c r="CB283" i="10"/>
  <c r="BX283" i="10"/>
  <c r="BT283" i="10"/>
  <c r="BP283" i="10"/>
  <c r="BL283" i="10"/>
  <c r="BH283" i="10"/>
  <c r="BD283" i="10"/>
  <c r="AZ283" i="10"/>
  <c r="AV283" i="10"/>
  <c r="AR283" i="10"/>
  <c r="AN283" i="10"/>
  <c r="AJ283" i="10"/>
  <c r="AF283" i="10"/>
  <c r="AB283" i="10"/>
  <c r="X283" i="10"/>
  <c r="T283" i="10"/>
  <c r="P283" i="10"/>
  <c r="L283" i="10"/>
  <c r="H283" i="10"/>
  <c r="CF282" i="10"/>
  <c r="CE282" i="10"/>
  <c r="CD282" i="10"/>
  <c r="CB282" i="10"/>
  <c r="BX282" i="10"/>
  <c r="BT282" i="10"/>
  <c r="BP282" i="10"/>
  <c r="BL282" i="10"/>
  <c r="BH282" i="10"/>
  <c r="BD282" i="10"/>
  <c r="AZ282" i="10"/>
  <c r="AV282" i="10"/>
  <c r="AR282" i="10"/>
  <c r="AN282" i="10"/>
  <c r="AJ282" i="10"/>
  <c r="AF282" i="10"/>
  <c r="AB282" i="10"/>
  <c r="X282" i="10"/>
  <c r="T282" i="10"/>
  <c r="P282" i="10"/>
  <c r="L282" i="10"/>
  <c r="H282" i="10"/>
  <c r="CF281" i="10"/>
  <c r="CE281" i="10"/>
  <c r="CD281" i="10"/>
  <c r="CB281" i="10"/>
  <c r="BX281" i="10"/>
  <c r="BT281" i="10"/>
  <c r="BP281" i="10"/>
  <c r="BL281" i="10"/>
  <c r="BH281" i="10"/>
  <c r="BD281" i="10"/>
  <c r="AZ281" i="10"/>
  <c r="AV281" i="10"/>
  <c r="AR281" i="10"/>
  <c r="AN281" i="10"/>
  <c r="AJ281" i="10"/>
  <c r="AF281" i="10"/>
  <c r="AB281" i="10"/>
  <c r="X281" i="10"/>
  <c r="T281" i="10"/>
  <c r="P281" i="10"/>
  <c r="L281" i="10"/>
  <c r="H281" i="10"/>
  <c r="CF280" i="10"/>
  <c r="CE280" i="10"/>
  <c r="CD280" i="10"/>
  <c r="CB280" i="10"/>
  <c r="BX280" i="10"/>
  <c r="BT280" i="10"/>
  <c r="BP280" i="10"/>
  <c r="BL280" i="10"/>
  <c r="BH280" i="10"/>
  <c r="BD280" i="10"/>
  <c r="AZ280" i="10"/>
  <c r="AV280" i="10"/>
  <c r="AR280" i="10"/>
  <c r="AN280" i="10"/>
  <c r="AJ280" i="10"/>
  <c r="AF280" i="10"/>
  <c r="AB280" i="10"/>
  <c r="X280" i="10"/>
  <c r="T280" i="10"/>
  <c r="P280" i="10"/>
  <c r="L280" i="10"/>
  <c r="H280" i="10"/>
  <c r="CF279" i="10"/>
  <c r="CE279" i="10"/>
  <c r="CD279" i="10"/>
  <c r="CB279" i="10"/>
  <c r="BX279" i="10"/>
  <c r="BT279" i="10"/>
  <c r="BP279" i="10"/>
  <c r="BL279" i="10"/>
  <c r="BH279" i="10"/>
  <c r="BD279" i="10"/>
  <c r="AZ279" i="10"/>
  <c r="AV279" i="10"/>
  <c r="AR279" i="10"/>
  <c r="AN279" i="10"/>
  <c r="AJ279" i="10"/>
  <c r="AF279" i="10"/>
  <c r="AB279" i="10"/>
  <c r="X279" i="10"/>
  <c r="T279" i="10"/>
  <c r="P279" i="10"/>
  <c r="L279" i="10"/>
  <c r="H279" i="10"/>
  <c r="CF278" i="10"/>
  <c r="CE278" i="10"/>
  <c r="CD278" i="10"/>
  <c r="CB278" i="10"/>
  <c r="BX278" i="10"/>
  <c r="BT278" i="10"/>
  <c r="BP278" i="10"/>
  <c r="BL278" i="10"/>
  <c r="BH278" i="10"/>
  <c r="BD278" i="10"/>
  <c r="AZ278" i="10"/>
  <c r="AV278" i="10"/>
  <c r="AR278" i="10"/>
  <c r="AN278" i="10"/>
  <c r="AJ278" i="10"/>
  <c r="AF278" i="10"/>
  <c r="AB278" i="10"/>
  <c r="X278" i="10"/>
  <c r="T278" i="10"/>
  <c r="P278" i="10"/>
  <c r="L278" i="10"/>
  <c r="H278" i="10"/>
  <c r="CF277" i="10"/>
  <c r="CE277" i="10"/>
  <c r="CD277" i="10"/>
  <c r="CB277" i="10"/>
  <c r="BX277" i="10"/>
  <c r="BT277" i="10"/>
  <c r="BP277" i="10"/>
  <c r="BL277" i="10"/>
  <c r="BH277" i="10"/>
  <c r="BD277" i="10"/>
  <c r="AZ277" i="10"/>
  <c r="AV277" i="10"/>
  <c r="AR277" i="10"/>
  <c r="AN277" i="10"/>
  <c r="AJ277" i="10"/>
  <c r="AF277" i="10"/>
  <c r="AB277" i="10"/>
  <c r="X277" i="10"/>
  <c r="T277" i="10"/>
  <c r="P277" i="10"/>
  <c r="L277" i="10"/>
  <c r="H277" i="10"/>
  <c r="CF276" i="10"/>
  <c r="CE276" i="10"/>
  <c r="CD276" i="10"/>
  <c r="CB276" i="10"/>
  <c r="BX276" i="10"/>
  <c r="BT276" i="10"/>
  <c r="BP276" i="10"/>
  <c r="BL276" i="10"/>
  <c r="BH276" i="10"/>
  <c r="BD276" i="10"/>
  <c r="AZ276" i="10"/>
  <c r="AV276" i="10"/>
  <c r="AR276" i="10"/>
  <c r="AN276" i="10"/>
  <c r="AJ276" i="10"/>
  <c r="AF276" i="10"/>
  <c r="AB276" i="10"/>
  <c r="X276" i="10"/>
  <c r="T276" i="10"/>
  <c r="P276" i="10"/>
  <c r="L276" i="10"/>
  <c r="H276" i="10"/>
  <c r="CF231" i="10"/>
  <c r="CE231" i="10"/>
  <c r="CD231" i="10"/>
  <c r="CF230" i="10"/>
  <c r="CE230" i="10"/>
  <c r="CD230" i="10"/>
  <c r="CB230" i="10"/>
  <c r="BX230" i="10"/>
  <c r="BT230" i="10"/>
  <c r="BP230" i="10"/>
  <c r="BL230" i="10"/>
  <c r="BH230" i="10"/>
  <c r="BD230" i="10"/>
  <c r="AZ230" i="10"/>
  <c r="AV230" i="10"/>
  <c r="AR230" i="10"/>
  <c r="AN230" i="10"/>
  <c r="AJ230" i="10"/>
  <c r="AF230" i="10"/>
  <c r="AB230" i="10"/>
  <c r="X230" i="10"/>
  <c r="T230" i="10"/>
  <c r="P230" i="10"/>
  <c r="L230" i="10"/>
  <c r="H230" i="10"/>
  <c r="CF229" i="10"/>
  <c r="CE229" i="10"/>
  <c r="CD229" i="10"/>
  <c r="CB229" i="10"/>
  <c r="BX229" i="10"/>
  <c r="BT229" i="10"/>
  <c r="BP229" i="10"/>
  <c r="BL229" i="10"/>
  <c r="BH229" i="10"/>
  <c r="BD229" i="10"/>
  <c r="AZ229" i="10"/>
  <c r="AV229" i="10"/>
  <c r="AR229" i="10"/>
  <c r="AN229" i="10"/>
  <c r="AJ229" i="10"/>
  <c r="AF229" i="10"/>
  <c r="AB229" i="10"/>
  <c r="X229" i="10"/>
  <c r="T229" i="10"/>
  <c r="P229" i="10"/>
  <c r="L229" i="10"/>
  <c r="H229" i="10"/>
  <c r="CF228" i="10"/>
  <c r="CE228" i="10"/>
  <c r="CD228" i="10"/>
  <c r="CB228" i="10"/>
  <c r="BX228" i="10"/>
  <c r="BT228" i="10"/>
  <c r="BP228" i="10"/>
  <c r="BL228" i="10"/>
  <c r="BH228" i="10"/>
  <c r="BD228" i="10"/>
  <c r="AZ228" i="10"/>
  <c r="AV228" i="10"/>
  <c r="AR228" i="10"/>
  <c r="AN228" i="10"/>
  <c r="AJ228" i="10"/>
  <c r="AF228" i="10"/>
  <c r="AB228" i="10"/>
  <c r="X228" i="10"/>
  <c r="T228" i="10"/>
  <c r="P228" i="10"/>
  <c r="L228" i="10"/>
  <c r="H228" i="10"/>
  <c r="CF227" i="10"/>
  <c r="CE227" i="10"/>
  <c r="CD227" i="10"/>
  <c r="CB227" i="10"/>
  <c r="BX227" i="10"/>
  <c r="BT227" i="10"/>
  <c r="BP227" i="10"/>
  <c r="BL227" i="10"/>
  <c r="BH227" i="10"/>
  <c r="BD227" i="10"/>
  <c r="AZ227" i="10"/>
  <c r="AV227" i="10"/>
  <c r="AR227" i="10"/>
  <c r="AN227" i="10"/>
  <c r="AJ227" i="10"/>
  <c r="AF227" i="10"/>
  <c r="AB227" i="10"/>
  <c r="X227" i="10"/>
  <c r="T227" i="10"/>
  <c r="P227" i="10"/>
  <c r="L227" i="10"/>
  <c r="H227" i="10"/>
  <c r="CF226" i="10"/>
  <c r="CE226" i="10"/>
  <c r="CD226" i="10"/>
  <c r="CB226" i="10"/>
  <c r="BX226" i="10"/>
  <c r="BT226" i="10"/>
  <c r="BP226" i="10"/>
  <c r="BL226" i="10"/>
  <c r="BH226" i="10"/>
  <c r="BD226" i="10"/>
  <c r="AZ226" i="10"/>
  <c r="AV226" i="10"/>
  <c r="AR226" i="10"/>
  <c r="AN226" i="10"/>
  <c r="AJ226" i="10"/>
  <c r="AF226" i="10"/>
  <c r="AB226" i="10"/>
  <c r="X226" i="10"/>
  <c r="T226" i="10"/>
  <c r="P226" i="10"/>
  <c r="L226" i="10"/>
  <c r="H226" i="10"/>
  <c r="CF225" i="10"/>
  <c r="CE225" i="10"/>
  <c r="CD225" i="10"/>
  <c r="CB225" i="10"/>
  <c r="BX225" i="10"/>
  <c r="BT225" i="10"/>
  <c r="BP225" i="10"/>
  <c r="BL225" i="10"/>
  <c r="BH225" i="10"/>
  <c r="BD225" i="10"/>
  <c r="AZ225" i="10"/>
  <c r="AV225" i="10"/>
  <c r="AR225" i="10"/>
  <c r="AN225" i="10"/>
  <c r="AJ225" i="10"/>
  <c r="AF225" i="10"/>
  <c r="AB225" i="10"/>
  <c r="X225" i="10"/>
  <c r="T225" i="10"/>
  <c r="P225" i="10"/>
  <c r="L225" i="10"/>
  <c r="H225" i="10"/>
  <c r="CF224" i="10"/>
  <c r="CE224" i="10"/>
  <c r="CD224" i="10"/>
  <c r="CB224" i="10"/>
  <c r="BX224" i="10"/>
  <c r="BT224" i="10"/>
  <c r="BP224" i="10"/>
  <c r="BL224" i="10"/>
  <c r="BH224" i="10"/>
  <c r="BD224" i="10"/>
  <c r="AZ224" i="10"/>
  <c r="AV224" i="10"/>
  <c r="AR224" i="10"/>
  <c r="AN224" i="10"/>
  <c r="AJ224" i="10"/>
  <c r="AF224" i="10"/>
  <c r="AB224" i="10"/>
  <c r="X224" i="10"/>
  <c r="T224" i="10"/>
  <c r="P224" i="10"/>
  <c r="L224" i="10"/>
  <c r="H224" i="10"/>
  <c r="CF223" i="10"/>
  <c r="CE223" i="10"/>
  <c r="CD223" i="10"/>
  <c r="CB223" i="10"/>
  <c r="BX223" i="10"/>
  <c r="BT223" i="10"/>
  <c r="BP223" i="10"/>
  <c r="BL223" i="10"/>
  <c r="BH223" i="10"/>
  <c r="BD223" i="10"/>
  <c r="AZ223" i="10"/>
  <c r="AV223" i="10"/>
  <c r="AR223" i="10"/>
  <c r="AN223" i="10"/>
  <c r="AJ223" i="10"/>
  <c r="AF223" i="10"/>
  <c r="AB223" i="10"/>
  <c r="X223" i="10"/>
  <c r="T223" i="10"/>
  <c r="P223" i="10"/>
  <c r="L223" i="10"/>
  <c r="H223" i="10"/>
  <c r="CF222" i="10"/>
  <c r="CE222" i="10"/>
  <c r="CD222" i="10"/>
  <c r="CB222" i="10"/>
  <c r="BX222" i="10"/>
  <c r="BT222" i="10"/>
  <c r="BP222" i="10"/>
  <c r="BL222" i="10"/>
  <c r="BH222" i="10"/>
  <c r="BD222" i="10"/>
  <c r="AZ222" i="10"/>
  <c r="AV222" i="10"/>
  <c r="AR222" i="10"/>
  <c r="AN222" i="10"/>
  <c r="AJ222" i="10"/>
  <c r="AF222" i="10"/>
  <c r="AB222" i="10"/>
  <c r="X222" i="10"/>
  <c r="T222" i="10"/>
  <c r="P222" i="10"/>
  <c r="L222" i="10"/>
  <c r="H222" i="10"/>
  <c r="CF221" i="10"/>
  <c r="CE221" i="10"/>
  <c r="CD221" i="10"/>
  <c r="CB221" i="10"/>
  <c r="BX221" i="10"/>
  <c r="BT221" i="10"/>
  <c r="BP221" i="10"/>
  <c r="BL221" i="10"/>
  <c r="BH221" i="10"/>
  <c r="BD221" i="10"/>
  <c r="AZ221" i="10"/>
  <c r="AV221" i="10"/>
  <c r="AR221" i="10"/>
  <c r="AN221" i="10"/>
  <c r="AJ221" i="10"/>
  <c r="AF221" i="10"/>
  <c r="AB221" i="10"/>
  <c r="X221" i="10"/>
  <c r="T221" i="10"/>
  <c r="P221" i="10"/>
  <c r="L221" i="10"/>
  <c r="H221" i="10"/>
  <c r="CF220" i="10"/>
  <c r="CE220" i="10"/>
  <c r="CD220" i="10"/>
  <c r="CB220" i="10"/>
  <c r="BX220" i="10"/>
  <c r="BT220" i="10"/>
  <c r="BP220" i="10"/>
  <c r="BL220" i="10"/>
  <c r="BH220" i="10"/>
  <c r="BD220" i="10"/>
  <c r="AZ220" i="10"/>
  <c r="AV220" i="10"/>
  <c r="AR220" i="10"/>
  <c r="AN220" i="10"/>
  <c r="AJ220" i="10"/>
  <c r="AF220" i="10"/>
  <c r="AB220" i="10"/>
  <c r="X220" i="10"/>
  <c r="T220" i="10"/>
  <c r="P220" i="10"/>
  <c r="L220" i="10"/>
  <c r="H220" i="10"/>
  <c r="CF253" i="10"/>
  <c r="CE253" i="10"/>
  <c r="CD253" i="10"/>
  <c r="CF252" i="10"/>
  <c r="CE252" i="10"/>
  <c r="CD252" i="10"/>
  <c r="CB252" i="10"/>
  <c r="BX252" i="10"/>
  <c r="BT252" i="10"/>
  <c r="BP252" i="10"/>
  <c r="BL252" i="10"/>
  <c r="BH252" i="10"/>
  <c r="BD252" i="10"/>
  <c r="AZ252" i="10"/>
  <c r="AV252" i="10"/>
  <c r="AR252" i="10"/>
  <c r="AN252" i="10"/>
  <c r="AJ252" i="10"/>
  <c r="AF252" i="10"/>
  <c r="AB252" i="10"/>
  <c r="X252" i="10"/>
  <c r="T252" i="10"/>
  <c r="P252" i="10"/>
  <c r="L252" i="10"/>
  <c r="H252" i="10"/>
  <c r="CF251" i="10"/>
  <c r="CE251" i="10"/>
  <c r="CD251" i="10"/>
  <c r="CB251" i="10"/>
  <c r="BX251" i="10"/>
  <c r="BT251" i="10"/>
  <c r="BP251" i="10"/>
  <c r="BL251" i="10"/>
  <c r="BH251" i="10"/>
  <c r="BD251" i="10"/>
  <c r="AZ251" i="10"/>
  <c r="AV251" i="10"/>
  <c r="AR251" i="10"/>
  <c r="AN251" i="10"/>
  <c r="AJ251" i="10"/>
  <c r="AF251" i="10"/>
  <c r="AB251" i="10"/>
  <c r="X251" i="10"/>
  <c r="T251" i="10"/>
  <c r="P251" i="10"/>
  <c r="L251" i="10"/>
  <c r="H251" i="10"/>
  <c r="CF250" i="10"/>
  <c r="CE250" i="10"/>
  <c r="CD250" i="10"/>
  <c r="CB250" i="10"/>
  <c r="BX250" i="10"/>
  <c r="BT250" i="10"/>
  <c r="BP250" i="10"/>
  <c r="BL250" i="10"/>
  <c r="BH250" i="10"/>
  <c r="BD250" i="10"/>
  <c r="AZ250" i="10"/>
  <c r="AV250" i="10"/>
  <c r="AR250" i="10"/>
  <c r="AN250" i="10"/>
  <c r="AJ250" i="10"/>
  <c r="AF250" i="10"/>
  <c r="AB250" i="10"/>
  <c r="X250" i="10"/>
  <c r="T250" i="10"/>
  <c r="P250" i="10"/>
  <c r="L250" i="10"/>
  <c r="H250" i="10"/>
  <c r="CF249" i="10"/>
  <c r="CE249" i="10"/>
  <c r="CD249" i="10"/>
  <c r="CB249" i="10"/>
  <c r="BX249" i="10"/>
  <c r="BT249" i="10"/>
  <c r="BP249" i="10"/>
  <c r="BL249" i="10"/>
  <c r="BH249" i="10"/>
  <c r="BD249" i="10"/>
  <c r="AZ249" i="10"/>
  <c r="AV249" i="10"/>
  <c r="AR249" i="10"/>
  <c r="AN249" i="10"/>
  <c r="AJ249" i="10"/>
  <c r="AF249" i="10"/>
  <c r="AB249" i="10"/>
  <c r="X249" i="10"/>
  <c r="T249" i="10"/>
  <c r="P249" i="10"/>
  <c r="L249" i="10"/>
  <c r="H249" i="10"/>
  <c r="CF248" i="10"/>
  <c r="CE248" i="10"/>
  <c r="CD248" i="10"/>
  <c r="CB248" i="10"/>
  <c r="BX248" i="10"/>
  <c r="BT248" i="10"/>
  <c r="BP248" i="10"/>
  <c r="BL248" i="10"/>
  <c r="BH248" i="10"/>
  <c r="BD248" i="10"/>
  <c r="AZ248" i="10"/>
  <c r="AV248" i="10"/>
  <c r="AR248" i="10"/>
  <c r="AN248" i="10"/>
  <c r="AJ248" i="10"/>
  <c r="AF248" i="10"/>
  <c r="AB248" i="10"/>
  <c r="X248" i="10"/>
  <c r="T248" i="10"/>
  <c r="P248" i="10"/>
  <c r="L248" i="10"/>
  <c r="H248" i="10"/>
  <c r="CF247" i="10"/>
  <c r="CE247" i="10"/>
  <c r="CD247" i="10"/>
  <c r="CB247" i="10"/>
  <c r="BX247" i="10"/>
  <c r="BT247" i="10"/>
  <c r="BP247" i="10"/>
  <c r="BL247" i="10"/>
  <c r="BH247" i="10"/>
  <c r="BD247" i="10"/>
  <c r="AZ247" i="10"/>
  <c r="AV247" i="10"/>
  <c r="AR247" i="10"/>
  <c r="AN247" i="10"/>
  <c r="AJ247" i="10"/>
  <c r="AF247" i="10"/>
  <c r="AB247" i="10"/>
  <c r="X247" i="10"/>
  <c r="T247" i="10"/>
  <c r="P247" i="10"/>
  <c r="L247" i="10"/>
  <c r="H247" i="10"/>
  <c r="CF246" i="10"/>
  <c r="CE246" i="10"/>
  <c r="CD246" i="10"/>
  <c r="CB246" i="10"/>
  <c r="BX246" i="10"/>
  <c r="BT246" i="10"/>
  <c r="BP246" i="10"/>
  <c r="BL246" i="10"/>
  <c r="BH246" i="10"/>
  <c r="BD246" i="10"/>
  <c r="AZ246" i="10"/>
  <c r="AV246" i="10"/>
  <c r="AR246" i="10"/>
  <c r="AN246" i="10"/>
  <c r="AJ246" i="10"/>
  <c r="AF246" i="10"/>
  <c r="AB246" i="10"/>
  <c r="X246" i="10"/>
  <c r="T246" i="10"/>
  <c r="P246" i="10"/>
  <c r="L246" i="10"/>
  <c r="H246" i="10"/>
  <c r="CF245" i="10"/>
  <c r="CE245" i="10"/>
  <c r="CD245" i="10"/>
  <c r="CB245" i="10"/>
  <c r="BX245" i="10"/>
  <c r="BT245" i="10"/>
  <c r="BP245" i="10"/>
  <c r="BL245" i="10"/>
  <c r="BH245" i="10"/>
  <c r="BD245" i="10"/>
  <c r="AZ245" i="10"/>
  <c r="AV245" i="10"/>
  <c r="AR245" i="10"/>
  <c r="AN245" i="10"/>
  <c r="AJ245" i="10"/>
  <c r="AF245" i="10"/>
  <c r="AB245" i="10"/>
  <c r="X245" i="10"/>
  <c r="T245" i="10"/>
  <c r="P245" i="10"/>
  <c r="L245" i="10"/>
  <c r="H245" i="10"/>
  <c r="CF244" i="10"/>
  <c r="CE244" i="10"/>
  <c r="CD244" i="10"/>
  <c r="CB244" i="10"/>
  <c r="BX244" i="10"/>
  <c r="BT244" i="10"/>
  <c r="BP244" i="10"/>
  <c r="BL244" i="10"/>
  <c r="BH244" i="10"/>
  <c r="BD244" i="10"/>
  <c r="AZ244" i="10"/>
  <c r="AV244" i="10"/>
  <c r="AR244" i="10"/>
  <c r="AN244" i="10"/>
  <c r="AJ244" i="10"/>
  <c r="AF244" i="10"/>
  <c r="AB244" i="10"/>
  <c r="X244" i="10"/>
  <c r="T244" i="10"/>
  <c r="P244" i="10"/>
  <c r="L244" i="10"/>
  <c r="H244" i="10"/>
  <c r="CF243" i="10"/>
  <c r="CE243" i="10"/>
  <c r="CD243" i="10"/>
  <c r="CB243" i="10"/>
  <c r="BX243" i="10"/>
  <c r="BT243" i="10"/>
  <c r="BP243" i="10"/>
  <c r="BL243" i="10"/>
  <c r="BH243" i="10"/>
  <c r="BD243" i="10"/>
  <c r="AZ243" i="10"/>
  <c r="AV243" i="10"/>
  <c r="AR243" i="10"/>
  <c r="AN243" i="10"/>
  <c r="AJ243" i="10"/>
  <c r="AF243" i="10"/>
  <c r="AB243" i="10"/>
  <c r="X243" i="10"/>
  <c r="T243" i="10"/>
  <c r="P243" i="10"/>
  <c r="L243" i="10"/>
  <c r="H243" i="10"/>
  <c r="CF242" i="10"/>
  <c r="CE242" i="10"/>
  <c r="CD242" i="10"/>
  <c r="CB242" i="10"/>
  <c r="BX242" i="10"/>
  <c r="BT242" i="10"/>
  <c r="BP242" i="10"/>
  <c r="BL242" i="10"/>
  <c r="BH242" i="10"/>
  <c r="BD242" i="10"/>
  <c r="AZ242" i="10"/>
  <c r="AV242" i="10"/>
  <c r="AR242" i="10"/>
  <c r="AN242" i="10"/>
  <c r="AJ242" i="10"/>
  <c r="AF242" i="10"/>
  <c r="AB242" i="10"/>
  <c r="X242" i="10"/>
  <c r="T242" i="10"/>
  <c r="P242" i="10"/>
  <c r="L242" i="10"/>
  <c r="H242" i="10"/>
  <c r="CF241" i="10"/>
  <c r="CE241" i="10"/>
  <c r="CD241" i="10"/>
  <c r="CB241" i="10"/>
  <c r="BX241" i="10"/>
  <c r="BT241" i="10"/>
  <c r="BP241" i="10"/>
  <c r="BL241" i="10"/>
  <c r="BH241" i="10"/>
  <c r="BD241" i="10"/>
  <c r="AZ241" i="10"/>
  <c r="AV241" i="10"/>
  <c r="AR241" i="10"/>
  <c r="AN241" i="10"/>
  <c r="AJ241" i="10"/>
  <c r="AF241" i="10"/>
  <c r="AB241" i="10"/>
  <c r="X241" i="10"/>
  <c r="T241" i="10"/>
  <c r="P241" i="10"/>
  <c r="L241" i="10"/>
  <c r="H241" i="10"/>
  <c r="CF240" i="10"/>
  <c r="CE240" i="10"/>
  <c r="CD240" i="10"/>
  <c r="CB240" i="10"/>
  <c r="BX240" i="10"/>
  <c r="BT240" i="10"/>
  <c r="BP240" i="10"/>
  <c r="BL240" i="10"/>
  <c r="BH240" i="10"/>
  <c r="BD240" i="10"/>
  <c r="AZ240" i="10"/>
  <c r="AV240" i="10"/>
  <c r="AR240" i="10"/>
  <c r="AN240" i="10"/>
  <c r="AJ240" i="10"/>
  <c r="AF240" i="10"/>
  <c r="AB240" i="10"/>
  <c r="X240" i="10"/>
  <c r="T240" i="10"/>
  <c r="P240" i="10"/>
  <c r="L240" i="10"/>
  <c r="H240" i="10"/>
  <c r="CF239" i="10"/>
  <c r="CE239" i="10"/>
  <c r="CD239" i="10"/>
  <c r="CB239" i="10"/>
  <c r="BX239" i="10"/>
  <c r="BT239" i="10"/>
  <c r="BP239" i="10"/>
  <c r="BL239" i="10"/>
  <c r="BH239" i="10"/>
  <c r="BD239" i="10"/>
  <c r="AZ239" i="10"/>
  <c r="AV239" i="10"/>
  <c r="AR239" i="10"/>
  <c r="AN239" i="10"/>
  <c r="AJ239" i="10"/>
  <c r="AF239" i="10"/>
  <c r="AB239" i="10"/>
  <c r="X239" i="10"/>
  <c r="T239" i="10"/>
  <c r="P239" i="10"/>
  <c r="L239" i="10"/>
  <c r="H239" i="10"/>
  <c r="CF238" i="10"/>
  <c r="CE238" i="10"/>
  <c r="CD238" i="10"/>
  <c r="CB238" i="10"/>
  <c r="BX238" i="10"/>
  <c r="BT238" i="10"/>
  <c r="BP238" i="10"/>
  <c r="BL238" i="10"/>
  <c r="BH238" i="10"/>
  <c r="BD238" i="10"/>
  <c r="AZ238" i="10"/>
  <c r="AV238" i="10"/>
  <c r="AR238" i="10"/>
  <c r="AN238" i="10"/>
  <c r="AJ238" i="10"/>
  <c r="AF238" i="10"/>
  <c r="AB238" i="10"/>
  <c r="X238" i="10"/>
  <c r="T238" i="10"/>
  <c r="P238" i="10"/>
  <c r="L238" i="10"/>
  <c r="H238" i="10"/>
  <c r="CF237" i="10"/>
  <c r="CE237" i="10"/>
  <c r="CD237" i="10"/>
  <c r="CB237" i="10"/>
  <c r="BX237" i="10"/>
  <c r="BT237" i="10"/>
  <c r="BP237" i="10"/>
  <c r="BL237" i="10"/>
  <c r="BH237" i="10"/>
  <c r="BD237" i="10"/>
  <c r="AZ237" i="10"/>
  <c r="AV237" i="10"/>
  <c r="AR237" i="10"/>
  <c r="AN237" i="10"/>
  <c r="AJ237" i="10"/>
  <c r="AF237" i="10"/>
  <c r="AB237" i="10"/>
  <c r="X237" i="10"/>
  <c r="T237" i="10"/>
  <c r="P237" i="10"/>
  <c r="L237" i="10"/>
  <c r="H237" i="10"/>
  <c r="CF236" i="10"/>
  <c r="CE236" i="10"/>
  <c r="CD236" i="10"/>
  <c r="CB236" i="10"/>
  <c r="BX236" i="10"/>
  <c r="BT236" i="10"/>
  <c r="BP236" i="10"/>
  <c r="BL236" i="10"/>
  <c r="BH236" i="10"/>
  <c r="BD236" i="10"/>
  <c r="AZ236" i="10"/>
  <c r="AV236" i="10"/>
  <c r="AR236" i="10"/>
  <c r="AN236" i="10"/>
  <c r="AJ236" i="10"/>
  <c r="AF236" i="10"/>
  <c r="AB236" i="10"/>
  <c r="X236" i="10"/>
  <c r="T236" i="10"/>
  <c r="P236" i="10"/>
  <c r="L236" i="10"/>
  <c r="H236" i="10"/>
  <c r="CF235" i="10"/>
  <c r="CE235" i="10"/>
  <c r="CD235" i="10"/>
  <c r="CB235" i="10"/>
  <c r="BX235" i="10"/>
  <c r="BT235" i="10"/>
  <c r="BP235" i="10"/>
  <c r="BL235" i="10"/>
  <c r="BH235" i="10"/>
  <c r="BD235" i="10"/>
  <c r="AZ235" i="10"/>
  <c r="AV235" i="10"/>
  <c r="AR235" i="10"/>
  <c r="AN235" i="10"/>
  <c r="AJ235" i="10"/>
  <c r="AF235" i="10"/>
  <c r="AB235" i="10"/>
  <c r="X235" i="10"/>
  <c r="T235" i="10"/>
  <c r="P235" i="10"/>
  <c r="L235" i="10"/>
  <c r="H235" i="10"/>
  <c r="CF234" i="10"/>
  <c r="CE234" i="10"/>
  <c r="CD234" i="10"/>
  <c r="CB234" i="10"/>
  <c r="BX234" i="10"/>
  <c r="BT234" i="10"/>
  <c r="BP234" i="10"/>
  <c r="BL234" i="10"/>
  <c r="BH234" i="10"/>
  <c r="BD234" i="10"/>
  <c r="AZ234" i="10"/>
  <c r="AV234" i="10"/>
  <c r="AR234" i="10"/>
  <c r="AN234" i="10"/>
  <c r="AJ234" i="10"/>
  <c r="AF234" i="10"/>
  <c r="AB234" i="10"/>
  <c r="X234" i="10"/>
  <c r="T234" i="10"/>
  <c r="P234" i="10"/>
  <c r="L234" i="10"/>
  <c r="H234" i="10"/>
  <c r="CF233" i="10"/>
  <c r="CE233" i="10"/>
  <c r="CD233" i="10"/>
  <c r="CB233" i="10"/>
  <c r="BX233" i="10"/>
  <c r="BT233" i="10"/>
  <c r="BP233" i="10"/>
  <c r="BL233" i="10"/>
  <c r="BH233" i="10"/>
  <c r="BD233" i="10"/>
  <c r="AZ233" i="10"/>
  <c r="AV233" i="10"/>
  <c r="AR233" i="10"/>
  <c r="AN233" i="10"/>
  <c r="AJ233" i="10"/>
  <c r="AF233" i="10"/>
  <c r="AB233" i="10"/>
  <c r="X233" i="10"/>
  <c r="T233" i="10"/>
  <c r="P233" i="10"/>
  <c r="L233" i="10"/>
  <c r="H233" i="10"/>
  <c r="CF232" i="10"/>
  <c r="CE232" i="10"/>
  <c r="CD232" i="10"/>
  <c r="CB232" i="10"/>
  <c r="BX232" i="10"/>
  <c r="BT232" i="10"/>
  <c r="BP232" i="10"/>
  <c r="BL232" i="10"/>
  <c r="BH232" i="10"/>
  <c r="BD232" i="10"/>
  <c r="AZ232" i="10"/>
  <c r="AV232" i="10"/>
  <c r="AR232" i="10"/>
  <c r="AN232" i="10"/>
  <c r="AJ232" i="10"/>
  <c r="AF232" i="10"/>
  <c r="AB232" i="10"/>
  <c r="X232" i="10"/>
  <c r="T232" i="10"/>
  <c r="P232" i="10"/>
  <c r="L232" i="10"/>
  <c r="H232" i="10"/>
  <c r="CF182" i="10"/>
  <c r="CE182" i="10"/>
  <c r="CD182" i="10"/>
  <c r="CF181" i="10"/>
  <c r="CE181" i="10"/>
  <c r="CD181" i="10"/>
  <c r="CB181" i="10"/>
  <c r="BX181" i="10"/>
  <c r="BT181" i="10"/>
  <c r="BP181" i="10"/>
  <c r="BL181" i="10"/>
  <c r="BH181" i="10"/>
  <c r="BD181" i="10"/>
  <c r="AZ181" i="10"/>
  <c r="AV181" i="10"/>
  <c r="AR181" i="10"/>
  <c r="AN181" i="10"/>
  <c r="AJ181" i="10"/>
  <c r="AF181" i="10"/>
  <c r="AB181" i="10"/>
  <c r="X181" i="10"/>
  <c r="T181" i="10"/>
  <c r="P181" i="10"/>
  <c r="L181" i="10"/>
  <c r="H181" i="10"/>
  <c r="CF180" i="10"/>
  <c r="CE180" i="10"/>
  <c r="CD180" i="10"/>
  <c r="CB180" i="10"/>
  <c r="BX180" i="10"/>
  <c r="BT180" i="10"/>
  <c r="BP180" i="10"/>
  <c r="BL180" i="10"/>
  <c r="BH180" i="10"/>
  <c r="BD180" i="10"/>
  <c r="AZ180" i="10"/>
  <c r="AV180" i="10"/>
  <c r="AR180" i="10"/>
  <c r="AN180" i="10"/>
  <c r="AJ180" i="10"/>
  <c r="AF180" i="10"/>
  <c r="AB180" i="10"/>
  <c r="X180" i="10"/>
  <c r="T180" i="10"/>
  <c r="P180" i="10"/>
  <c r="L180" i="10"/>
  <c r="H180" i="10"/>
  <c r="CF179" i="10"/>
  <c r="CE179" i="10"/>
  <c r="CD179" i="10"/>
  <c r="CB179" i="10"/>
  <c r="BX179" i="10"/>
  <c r="BT179" i="10"/>
  <c r="BP179" i="10"/>
  <c r="BL179" i="10"/>
  <c r="BH179" i="10"/>
  <c r="BD179" i="10"/>
  <c r="AZ179" i="10"/>
  <c r="AV179" i="10"/>
  <c r="AR179" i="10"/>
  <c r="AN179" i="10"/>
  <c r="AJ179" i="10"/>
  <c r="AF179" i="10"/>
  <c r="AB179" i="10"/>
  <c r="X179" i="10"/>
  <c r="T179" i="10"/>
  <c r="P179" i="10"/>
  <c r="L179" i="10"/>
  <c r="H179" i="10"/>
  <c r="CF178" i="10"/>
  <c r="CE178" i="10"/>
  <c r="CD178" i="10"/>
  <c r="CB178" i="10"/>
  <c r="BX178" i="10"/>
  <c r="BT178" i="10"/>
  <c r="BP178" i="10"/>
  <c r="BL178" i="10"/>
  <c r="BH178" i="10"/>
  <c r="BD178" i="10"/>
  <c r="AZ178" i="10"/>
  <c r="AV178" i="10"/>
  <c r="AR178" i="10"/>
  <c r="AN178" i="10"/>
  <c r="AJ178" i="10"/>
  <c r="AF178" i="10"/>
  <c r="AB178" i="10"/>
  <c r="X178" i="10"/>
  <c r="T178" i="10"/>
  <c r="P178" i="10"/>
  <c r="L178" i="10"/>
  <c r="H178" i="10"/>
  <c r="CF177" i="10"/>
  <c r="CE177" i="10"/>
  <c r="CD177" i="10"/>
  <c r="CB177" i="10"/>
  <c r="BX177" i="10"/>
  <c r="BT177" i="10"/>
  <c r="BP177" i="10"/>
  <c r="BL177" i="10"/>
  <c r="BH177" i="10"/>
  <c r="BD177" i="10"/>
  <c r="AZ177" i="10"/>
  <c r="AV177" i="10"/>
  <c r="AR177" i="10"/>
  <c r="AN177" i="10"/>
  <c r="AJ177" i="10"/>
  <c r="AF177" i="10"/>
  <c r="AB177" i="10"/>
  <c r="X177" i="10"/>
  <c r="T177" i="10"/>
  <c r="P177" i="10"/>
  <c r="L177" i="10"/>
  <c r="H177" i="10"/>
  <c r="CF176" i="10"/>
  <c r="CE176" i="10"/>
  <c r="CD176" i="10"/>
  <c r="CB176" i="10"/>
  <c r="BX176" i="10"/>
  <c r="BT176" i="10"/>
  <c r="BP176" i="10"/>
  <c r="BL176" i="10"/>
  <c r="BH176" i="10"/>
  <c r="BD176" i="10"/>
  <c r="AZ176" i="10"/>
  <c r="AV176" i="10"/>
  <c r="AR176" i="10"/>
  <c r="AN176" i="10"/>
  <c r="AJ176" i="10"/>
  <c r="AF176" i="10"/>
  <c r="AB176" i="10"/>
  <c r="X176" i="10"/>
  <c r="T176" i="10"/>
  <c r="P176" i="10"/>
  <c r="L176" i="10"/>
  <c r="H176" i="10"/>
  <c r="CF175" i="10"/>
  <c r="CE175" i="10"/>
  <c r="CD175" i="10"/>
  <c r="CB175" i="10"/>
  <c r="BX175" i="10"/>
  <c r="BT175" i="10"/>
  <c r="BP175" i="10"/>
  <c r="BL175" i="10"/>
  <c r="BH175" i="10"/>
  <c r="BD175" i="10"/>
  <c r="AZ175" i="10"/>
  <c r="AV175" i="10"/>
  <c r="AR175" i="10"/>
  <c r="AN175" i="10"/>
  <c r="AJ175" i="10"/>
  <c r="AF175" i="10"/>
  <c r="AB175" i="10"/>
  <c r="X175" i="10"/>
  <c r="T175" i="10"/>
  <c r="P175" i="10"/>
  <c r="L175" i="10"/>
  <c r="H175" i="10"/>
  <c r="CF174" i="10"/>
  <c r="CE174" i="10"/>
  <c r="CD174" i="10"/>
  <c r="CB174" i="10"/>
  <c r="BX174" i="10"/>
  <c r="BT174" i="10"/>
  <c r="BP174" i="10"/>
  <c r="BL174" i="10"/>
  <c r="BH174" i="10"/>
  <c r="BD174" i="10"/>
  <c r="AZ174" i="10"/>
  <c r="AV174" i="10"/>
  <c r="AR174" i="10"/>
  <c r="AN174" i="10"/>
  <c r="AJ174" i="10"/>
  <c r="AF174" i="10"/>
  <c r="AB174" i="10"/>
  <c r="X174" i="10"/>
  <c r="T174" i="10"/>
  <c r="P174" i="10"/>
  <c r="L174" i="10"/>
  <c r="H174" i="10"/>
  <c r="CF173" i="10"/>
  <c r="CE173" i="10"/>
  <c r="CD173" i="10"/>
  <c r="CB173" i="10"/>
  <c r="BX173" i="10"/>
  <c r="BT173" i="10"/>
  <c r="BP173" i="10"/>
  <c r="BL173" i="10"/>
  <c r="BH173" i="10"/>
  <c r="BD173" i="10"/>
  <c r="AZ173" i="10"/>
  <c r="AV173" i="10"/>
  <c r="AR173" i="10"/>
  <c r="AN173" i="10"/>
  <c r="AJ173" i="10"/>
  <c r="AF173" i="10"/>
  <c r="AB173" i="10"/>
  <c r="X173" i="10"/>
  <c r="T173" i="10"/>
  <c r="P173" i="10"/>
  <c r="L173" i="10"/>
  <c r="H173" i="10"/>
  <c r="CF172" i="10"/>
  <c r="CE172" i="10"/>
  <c r="CD172" i="10"/>
  <c r="CB172" i="10"/>
  <c r="BX172" i="10"/>
  <c r="BT172" i="10"/>
  <c r="BP172" i="10"/>
  <c r="BL172" i="10"/>
  <c r="BH172" i="10"/>
  <c r="BD172" i="10"/>
  <c r="AZ172" i="10"/>
  <c r="AV172" i="10"/>
  <c r="AR172" i="10"/>
  <c r="AN172" i="10"/>
  <c r="AJ172" i="10"/>
  <c r="AF172" i="10"/>
  <c r="AB172" i="10"/>
  <c r="X172" i="10"/>
  <c r="T172" i="10"/>
  <c r="P172" i="10"/>
  <c r="L172" i="10"/>
  <c r="H172" i="10"/>
  <c r="CF171" i="10"/>
  <c r="CE171" i="10"/>
  <c r="CD171" i="10"/>
  <c r="CB171" i="10"/>
  <c r="BX171" i="10"/>
  <c r="BT171" i="10"/>
  <c r="BP171" i="10"/>
  <c r="BL171" i="10"/>
  <c r="BH171" i="10"/>
  <c r="BD171" i="10"/>
  <c r="AZ171" i="10"/>
  <c r="AV171" i="10"/>
  <c r="AR171" i="10"/>
  <c r="AN171" i="10"/>
  <c r="AJ171" i="10"/>
  <c r="AF171" i="10"/>
  <c r="AB171" i="10"/>
  <c r="X171" i="10"/>
  <c r="T171" i="10"/>
  <c r="P171" i="10"/>
  <c r="L171" i="10"/>
  <c r="H171" i="10"/>
  <c r="CF170" i="10"/>
  <c r="CE170" i="10"/>
  <c r="CD170" i="10"/>
  <c r="CB170" i="10"/>
  <c r="BX170" i="10"/>
  <c r="BT170" i="10"/>
  <c r="BP170" i="10"/>
  <c r="BL170" i="10"/>
  <c r="BH170" i="10"/>
  <c r="BD170" i="10"/>
  <c r="AZ170" i="10"/>
  <c r="AV170" i="10"/>
  <c r="AR170" i="10"/>
  <c r="AN170" i="10"/>
  <c r="AJ170" i="10"/>
  <c r="AF170" i="10"/>
  <c r="AB170" i="10"/>
  <c r="X170" i="10"/>
  <c r="T170" i="10"/>
  <c r="P170" i="10"/>
  <c r="L170" i="10"/>
  <c r="H170" i="10"/>
  <c r="CF169" i="10"/>
  <c r="CE169" i="10"/>
  <c r="CD169" i="10"/>
  <c r="CB169" i="10"/>
  <c r="BX169" i="10"/>
  <c r="BT169" i="10"/>
  <c r="BP169" i="10"/>
  <c r="BL169" i="10"/>
  <c r="BH169" i="10"/>
  <c r="BD169" i="10"/>
  <c r="AZ169" i="10"/>
  <c r="AV169" i="10"/>
  <c r="AR169" i="10"/>
  <c r="AN169" i="10"/>
  <c r="AJ169" i="10"/>
  <c r="AF169" i="10"/>
  <c r="AB169" i="10"/>
  <c r="X169" i="10"/>
  <c r="T169" i="10"/>
  <c r="P169" i="10"/>
  <c r="L169" i="10"/>
  <c r="H169" i="10"/>
  <c r="CF168" i="10"/>
  <c r="CE168" i="10"/>
  <c r="CD168" i="10"/>
  <c r="CB168" i="10"/>
  <c r="BX168" i="10"/>
  <c r="BT168" i="10"/>
  <c r="BP168" i="10"/>
  <c r="BL168" i="10"/>
  <c r="BH168" i="10"/>
  <c r="BD168" i="10"/>
  <c r="AZ168" i="10"/>
  <c r="AV168" i="10"/>
  <c r="AR168" i="10"/>
  <c r="AN168" i="10"/>
  <c r="AJ168" i="10"/>
  <c r="AF168" i="10"/>
  <c r="AB168" i="10"/>
  <c r="X168" i="10"/>
  <c r="T168" i="10"/>
  <c r="P168" i="10"/>
  <c r="L168" i="10"/>
  <c r="H168" i="10"/>
  <c r="CF167" i="10"/>
  <c r="CE167" i="10"/>
  <c r="CD167" i="10"/>
  <c r="CB167" i="10"/>
  <c r="BX167" i="10"/>
  <c r="BT167" i="10"/>
  <c r="BP167" i="10"/>
  <c r="BL167" i="10"/>
  <c r="BH167" i="10"/>
  <c r="BD167" i="10"/>
  <c r="AZ167" i="10"/>
  <c r="AV167" i="10"/>
  <c r="AR167" i="10"/>
  <c r="AN167" i="10"/>
  <c r="AJ167" i="10"/>
  <c r="AF167" i="10"/>
  <c r="AB167" i="10"/>
  <c r="X167" i="10"/>
  <c r="T167" i="10"/>
  <c r="P167" i="10"/>
  <c r="L167" i="10"/>
  <c r="H167" i="10"/>
  <c r="CF166" i="10"/>
  <c r="CE166" i="10"/>
  <c r="CD166" i="10"/>
  <c r="CB166" i="10"/>
  <c r="BX166" i="10"/>
  <c r="BT166" i="10"/>
  <c r="BP166" i="10"/>
  <c r="BL166" i="10"/>
  <c r="BH166" i="10"/>
  <c r="BD166" i="10"/>
  <c r="AZ166" i="10"/>
  <c r="AV166" i="10"/>
  <c r="AR166" i="10"/>
  <c r="AN166" i="10"/>
  <c r="AJ166" i="10"/>
  <c r="AF166" i="10"/>
  <c r="AB166" i="10"/>
  <c r="X166" i="10"/>
  <c r="T166" i="10"/>
  <c r="P166" i="10"/>
  <c r="L166" i="10"/>
  <c r="H166" i="10"/>
  <c r="CF165" i="10"/>
  <c r="CE165" i="10"/>
  <c r="CD165" i="10"/>
  <c r="CB165" i="10"/>
  <c r="BX165" i="10"/>
  <c r="BT165" i="10"/>
  <c r="BP165" i="10"/>
  <c r="BL165" i="10"/>
  <c r="BH165" i="10"/>
  <c r="BD165" i="10"/>
  <c r="AZ165" i="10"/>
  <c r="AV165" i="10"/>
  <c r="AR165" i="10"/>
  <c r="AN165" i="10"/>
  <c r="AJ165" i="10"/>
  <c r="AF165" i="10"/>
  <c r="AB165" i="10"/>
  <c r="X165" i="10"/>
  <c r="T165" i="10"/>
  <c r="P165" i="10"/>
  <c r="L165" i="10"/>
  <c r="H165" i="10"/>
  <c r="CF164" i="10"/>
  <c r="CE164" i="10"/>
  <c r="CD164" i="10"/>
  <c r="CB164" i="10"/>
  <c r="BX164" i="10"/>
  <c r="BT164" i="10"/>
  <c r="BP164" i="10"/>
  <c r="BL164" i="10"/>
  <c r="BH164" i="10"/>
  <c r="BD164" i="10"/>
  <c r="AZ164" i="10"/>
  <c r="AV164" i="10"/>
  <c r="AR164" i="10"/>
  <c r="AN164" i="10"/>
  <c r="AJ164" i="10"/>
  <c r="AF164" i="10"/>
  <c r="AB164" i="10"/>
  <c r="X164" i="10"/>
  <c r="T164" i="10"/>
  <c r="P164" i="10"/>
  <c r="L164" i="10"/>
  <c r="H164" i="10"/>
  <c r="CF163" i="10"/>
  <c r="CE163" i="10"/>
  <c r="CD163" i="10"/>
  <c r="CB163" i="10"/>
  <c r="BX163" i="10"/>
  <c r="BT163" i="10"/>
  <c r="BP163" i="10"/>
  <c r="BL163" i="10"/>
  <c r="BH163" i="10"/>
  <c r="BD163" i="10"/>
  <c r="AZ163" i="10"/>
  <c r="AV163" i="10"/>
  <c r="AR163" i="10"/>
  <c r="AN163" i="10"/>
  <c r="AJ163" i="10"/>
  <c r="AF163" i="10"/>
  <c r="AB163" i="10"/>
  <c r="X163" i="10"/>
  <c r="T163" i="10"/>
  <c r="P163" i="10"/>
  <c r="L163" i="10"/>
  <c r="H163" i="10"/>
  <c r="CF162" i="10"/>
  <c r="CE162" i="10"/>
  <c r="CD162" i="10"/>
  <c r="CB162" i="10"/>
  <c r="BX162" i="10"/>
  <c r="BT162" i="10"/>
  <c r="BP162" i="10"/>
  <c r="BL162" i="10"/>
  <c r="BH162" i="10"/>
  <c r="BD162" i="10"/>
  <c r="AZ162" i="10"/>
  <c r="AV162" i="10"/>
  <c r="AR162" i="10"/>
  <c r="AN162" i="10"/>
  <c r="AJ162" i="10"/>
  <c r="AF162" i="10"/>
  <c r="AB162" i="10"/>
  <c r="X162" i="10"/>
  <c r="T162" i="10"/>
  <c r="P162" i="10"/>
  <c r="L162" i="10"/>
  <c r="H162" i="10"/>
  <c r="CF161" i="10"/>
  <c r="CE161" i="10"/>
  <c r="CD161" i="10"/>
  <c r="CB161" i="10"/>
  <c r="BX161" i="10"/>
  <c r="BT161" i="10"/>
  <c r="BP161" i="10"/>
  <c r="BL161" i="10"/>
  <c r="BH161" i="10"/>
  <c r="BD161" i="10"/>
  <c r="AZ161" i="10"/>
  <c r="AV161" i="10"/>
  <c r="AR161" i="10"/>
  <c r="AN161" i="10"/>
  <c r="AJ161" i="10"/>
  <c r="AF161" i="10"/>
  <c r="AB161" i="10"/>
  <c r="X161" i="10"/>
  <c r="T161" i="10"/>
  <c r="P161" i="10"/>
  <c r="L161" i="10"/>
  <c r="H161" i="10"/>
  <c r="CF211" i="10"/>
  <c r="CE211" i="10"/>
  <c r="CD211" i="10"/>
  <c r="CF210" i="10"/>
  <c r="CE210" i="10"/>
  <c r="CD210" i="10"/>
  <c r="CB210" i="10"/>
  <c r="BX210" i="10"/>
  <c r="BT210" i="10"/>
  <c r="BP210" i="10"/>
  <c r="BL210" i="10"/>
  <c r="BH210" i="10"/>
  <c r="BD210" i="10"/>
  <c r="AZ210" i="10"/>
  <c r="AV210" i="10"/>
  <c r="AR210" i="10"/>
  <c r="AN210" i="10"/>
  <c r="AJ210" i="10"/>
  <c r="AF210" i="10"/>
  <c r="AB210" i="10"/>
  <c r="X210" i="10"/>
  <c r="T210" i="10"/>
  <c r="P210" i="10"/>
  <c r="L210" i="10"/>
  <c r="H210" i="10"/>
  <c r="CF209" i="10"/>
  <c r="CE209" i="10"/>
  <c r="CD209" i="10"/>
  <c r="CB209" i="10"/>
  <c r="BX209" i="10"/>
  <c r="BT209" i="10"/>
  <c r="BP209" i="10"/>
  <c r="BL209" i="10"/>
  <c r="BH209" i="10"/>
  <c r="BD209" i="10"/>
  <c r="AZ209" i="10"/>
  <c r="AV209" i="10"/>
  <c r="AR209" i="10"/>
  <c r="AN209" i="10"/>
  <c r="AJ209" i="10"/>
  <c r="AF209" i="10"/>
  <c r="AB209" i="10"/>
  <c r="X209" i="10"/>
  <c r="T209" i="10"/>
  <c r="P209" i="10"/>
  <c r="L209" i="10"/>
  <c r="H209" i="10"/>
  <c r="CF208" i="10"/>
  <c r="CE208" i="10"/>
  <c r="CD208" i="10"/>
  <c r="CB208" i="10"/>
  <c r="BX208" i="10"/>
  <c r="BT208" i="10"/>
  <c r="BP208" i="10"/>
  <c r="BL208" i="10"/>
  <c r="BH208" i="10"/>
  <c r="BD208" i="10"/>
  <c r="AZ208" i="10"/>
  <c r="AV208" i="10"/>
  <c r="AR208" i="10"/>
  <c r="AN208" i="10"/>
  <c r="AJ208" i="10"/>
  <c r="AF208" i="10"/>
  <c r="AB208" i="10"/>
  <c r="X208" i="10"/>
  <c r="T208" i="10"/>
  <c r="P208" i="10"/>
  <c r="L208" i="10"/>
  <c r="H208" i="10"/>
  <c r="CF207" i="10"/>
  <c r="CE207" i="10"/>
  <c r="CD207" i="10"/>
  <c r="CB207" i="10"/>
  <c r="BX207" i="10"/>
  <c r="BT207" i="10"/>
  <c r="BP207" i="10"/>
  <c r="BL207" i="10"/>
  <c r="BH207" i="10"/>
  <c r="BD207" i="10"/>
  <c r="AZ207" i="10"/>
  <c r="AV207" i="10"/>
  <c r="AR207" i="10"/>
  <c r="AN207" i="10"/>
  <c r="AJ207" i="10"/>
  <c r="AF207" i="10"/>
  <c r="AB207" i="10"/>
  <c r="X207" i="10"/>
  <c r="T207" i="10"/>
  <c r="P207" i="10"/>
  <c r="L207" i="10"/>
  <c r="H207" i="10"/>
  <c r="CF206" i="10"/>
  <c r="CE206" i="10"/>
  <c r="CD206" i="10"/>
  <c r="CB206" i="10"/>
  <c r="BX206" i="10"/>
  <c r="BT206" i="10"/>
  <c r="BP206" i="10"/>
  <c r="BL206" i="10"/>
  <c r="BH206" i="10"/>
  <c r="BD206" i="10"/>
  <c r="AZ206" i="10"/>
  <c r="AV206" i="10"/>
  <c r="AR206" i="10"/>
  <c r="AN206" i="10"/>
  <c r="AJ206" i="10"/>
  <c r="AF206" i="10"/>
  <c r="AB206" i="10"/>
  <c r="X206" i="10"/>
  <c r="T206" i="10"/>
  <c r="P206" i="10"/>
  <c r="L206" i="10"/>
  <c r="H206" i="10"/>
  <c r="CF205" i="10"/>
  <c r="CE205" i="10"/>
  <c r="CD205" i="10"/>
  <c r="CB205" i="10"/>
  <c r="BX205" i="10"/>
  <c r="BT205" i="10"/>
  <c r="BP205" i="10"/>
  <c r="BL205" i="10"/>
  <c r="BH205" i="10"/>
  <c r="BD205" i="10"/>
  <c r="AZ205" i="10"/>
  <c r="AV205" i="10"/>
  <c r="AR205" i="10"/>
  <c r="AN205" i="10"/>
  <c r="AJ205" i="10"/>
  <c r="AF205" i="10"/>
  <c r="AB205" i="10"/>
  <c r="X205" i="10"/>
  <c r="T205" i="10"/>
  <c r="P205" i="10"/>
  <c r="L205" i="10"/>
  <c r="H205" i="10"/>
  <c r="CF204" i="10"/>
  <c r="CE204" i="10"/>
  <c r="CD204" i="10"/>
  <c r="CB204" i="10"/>
  <c r="BX204" i="10"/>
  <c r="BT204" i="10"/>
  <c r="BP204" i="10"/>
  <c r="BL204" i="10"/>
  <c r="BH204" i="10"/>
  <c r="BD204" i="10"/>
  <c r="AZ204" i="10"/>
  <c r="AV204" i="10"/>
  <c r="AR204" i="10"/>
  <c r="AN204" i="10"/>
  <c r="AJ204" i="10"/>
  <c r="AF204" i="10"/>
  <c r="AB204" i="10"/>
  <c r="X204" i="10"/>
  <c r="T204" i="10"/>
  <c r="P204" i="10"/>
  <c r="L204" i="10"/>
  <c r="H204" i="10"/>
  <c r="CF203" i="10"/>
  <c r="CE203" i="10"/>
  <c r="CD203" i="10"/>
  <c r="CB203" i="10"/>
  <c r="BX203" i="10"/>
  <c r="BT203" i="10"/>
  <c r="BP203" i="10"/>
  <c r="BL203" i="10"/>
  <c r="BH203" i="10"/>
  <c r="BD203" i="10"/>
  <c r="AZ203" i="10"/>
  <c r="AV203" i="10"/>
  <c r="AR203" i="10"/>
  <c r="AN203" i="10"/>
  <c r="AJ203" i="10"/>
  <c r="AF203" i="10"/>
  <c r="AB203" i="10"/>
  <c r="X203" i="10"/>
  <c r="T203" i="10"/>
  <c r="P203" i="10"/>
  <c r="L203" i="10"/>
  <c r="H203" i="10"/>
  <c r="CF202" i="10"/>
  <c r="CE202" i="10"/>
  <c r="CD202" i="10"/>
  <c r="CB202" i="10"/>
  <c r="BX202" i="10"/>
  <c r="BT202" i="10"/>
  <c r="BP202" i="10"/>
  <c r="BL202" i="10"/>
  <c r="BH202" i="10"/>
  <c r="BD202" i="10"/>
  <c r="AZ202" i="10"/>
  <c r="AV202" i="10"/>
  <c r="AR202" i="10"/>
  <c r="AN202" i="10"/>
  <c r="AJ202" i="10"/>
  <c r="AF202" i="10"/>
  <c r="AB202" i="10"/>
  <c r="X202" i="10"/>
  <c r="T202" i="10"/>
  <c r="P202" i="10"/>
  <c r="L202" i="10"/>
  <c r="H202" i="10"/>
  <c r="CF201" i="10"/>
  <c r="CE201" i="10"/>
  <c r="CD201" i="10"/>
  <c r="CB201" i="10"/>
  <c r="BX201" i="10"/>
  <c r="BT201" i="10"/>
  <c r="BP201" i="10"/>
  <c r="BL201" i="10"/>
  <c r="BH201" i="10"/>
  <c r="BD201" i="10"/>
  <c r="AZ201" i="10"/>
  <c r="AV201" i="10"/>
  <c r="AR201" i="10"/>
  <c r="AN201" i="10"/>
  <c r="AJ201" i="10"/>
  <c r="AF201" i="10"/>
  <c r="AB201" i="10"/>
  <c r="X201" i="10"/>
  <c r="T201" i="10"/>
  <c r="P201" i="10"/>
  <c r="L201" i="10"/>
  <c r="H201" i="10"/>
  <c r="CF200" i="10"/>
  <c r="CE200" i="10"/>
  <c r="CD200" i="10"/>
  <c r="CB200" i="10"/>
  <c r="BX200" i="10"/>
  <c r="BT200" i="10"/>
  <c r="BP200" i="10"/>
  <c r="BL200" i="10"/>
  <c r="BH200" i="10"/>
  <c r="BD200" i="10"/>
  <c r="AZ200" i="10"/>
  <c r="AV200" i="10"/>
  <c r="AR200" i="10"/>
  <c r="AN200" i="10"/>
  <c r="AJ200" i="10"/>
  <c r="AF200" i="10"/>
  <c r="AB200" i="10"/>
  <c r="X200" i="10"/>
  <c r="T200" i="10"/>
  <c r="P200" i="10"/>
  <c r="L200" i="10"/>
  <c r="H200" i="10"/>
  <c r="CF199" i="10"/>
  <c r="CE199" i="10"/>
  <c r="CD199" i="10"/>
  <c r="CB199" i="10"/>
  <c r="BX199" i="10"/>
  <c r="BT199" i="10"/>
  <c r="BP199" i="10"/>
  <c r="BL199" i="10"/>
  <c r="BH199" i="10"/>
  <c r="BD199" i="10"/>
  <c r="AZ199" i="10"/>
  <c r="AV199" i="10"/>
  <c r="AR199" i="10"/>
  <c r="AN199" i="10"/>
  <c r="AJ199" i="10"/>
  <c r="AF199" i="10"/>
  <c r="AB199" i="10"/>
  <c r="X199" i="10"/>
  <c r="T199" i="10"/>
  <c r="P199" i="10"/>
  <c r="L199" i="10"/>
  <c r="H199" i="10"/>
  <c r="CF198" i="10"/>
  <c r="CE198" i="10"/>
  <c r="CD198" i="10"/>
  <c r="CB198" i="10"/>
  <c r="BX198" i="10"/>
  <c r="BT198" i="10"/>
  <c r="BP198" i="10"/>
  <c r="BL198" i="10"/>
  <c r="BH198" i="10"/>
  <c r="BD198" i="10"/>
  <c r="AZ198" i="10"/>
  <c r="AV198" i="10"/>
  <c r="AR198" i="10"/>
  <c r="AN198" i="10"/>
  <c r="AJ198" i="10"/>
  <c r="AF198" i="10"/>
  <c r="AB198" i="10"/>
  <c r="X198" i="10"/>
  <c r="T198" i="10"/>
  <c r="P198" i="10"/>
  <c r="L198" i="10"/>
  <c r="H198" i="10"/>
  <c r="CF197" i="10"/>
  <c r="CE197" i="10"/>
  <c r="CD197" i="10"/>
  <c r="CB197" i="10"/>
  <c r="BX197" i="10"/>
  <c r="BT197" i="10"/>
  <c r="BP197" i="10"/>
  <c r="BL197" i="10"/>
  <c r="BH197" i="10"/>
  <c r="BD197" i="10"/>
  <c r="AZ197" i="10"/>
  <c r="AV197" i="10"/>
  <c r="AR197" i="10"/>
  <c r="AN197" i="10"/>
  <c r="AJ197" i="10"/>
  <c r="AF197" i="10"/>
  <c r="AB197" i="10"/>
  <c r="X197" i="10"/>
  <c r="T197" i="10"/>
  <c r="P197" i="10"/>
  <c r="L197" i="10"/>
  <c r="H197" i="10"/>
  <c r="CF219" i="10"/>
  <c r="CE219" i="10"/>
  <c r="CD219" i="10"/>
  <c r="CF218" i="10"/>
  <c r="CE218" i="10"/>
  <c r="CD218" i="10"/>
  <c r="CB218" i="10"/>
  <c r="BX218" i="10"/>
  <c r="BT218" i="10"/>
  <c r="BP218" i="10"/>
  <c r="BL218" i="10"/>
  <c r="BH218" i="10"/>
  <c r="BD218" i="10"/>
  <c r="AZ218" i="10"/>
  <c r="AV218" i="10"/>
  <c r="AR218" i="10"/>
  <c r="AN218" i="10"/>
  <c r="AJ218" i="10"/>
  <c r="AF218" i="10"/>
  <c r="AB218" i="10"/>
  <c r="X218" i="10"/>
  <c r="T218" i="10"/>
  <c r="P218" i="10"/>
  <c r="L218" i="10"/>
  <c r="H218" i="10"/>
  <c r="CF217" i="10"/>
  <c r="CE217" i="10"/>
  <c r="CD217" i="10"/>
  <c r="CB217" i="10"/>
  <c r="BX217" i="10"/>
  <c r="BT217" i="10"/>
  <c r="BP217" i="10"/>
  <c r="BL217" i="10"/>
  <c r="BH217" i="10"/>
  <c r="BD217" i="10"/>
  <c r="AZ217" i="10"/>
  <c r="AV217" i="10"/>
  <c r="AR217" i="10"/>
  <c r="AN217" i="10"/>
  <c r="AJ217" i="10"/>
  <c r="AF217" i="10"/>
  <c r="AB217" i="10"/>
  <c r="X217" i="10"/>
  <c r="T217" i="10"/>
  <c r="P217" i="10"/>
  <c r="L217" i="10"/>
  <c r="H217" i="10"/>
  <c r="CF216" i="10"/>
  <c r="CE216" i="10"/>
  <c r="CD216" i="10"/>
  <c r="CB216" i="10"/>
  <c r="BX216" i="10"/>
  <c r="BT216" i="10"/>
  <c r="BP216" i="10"/>
  <c r="BL216" i="10"/>
  <c r="BH216" i="10"/>
  <c r="BD216" i="10"/>
  <c r="AZ216" i="10"/>
  <c r="AV216" i="10"/>
  <c r="AR216" i="10"/>
  <c r="AN216" i="10"/>
  <c r="AJ216" i="10"/>
  <c r="AF216" i="10"/>
  <c r="AB216" i="10"/>
  <c r="X216" i="10"/>
  <c r="T216" i="10"/>
  <c r="P216" i="10"/>
  <c r="L216" i="10"/>
  <c r="H216" i="10"/>
  <c r="CF215" i="10"/>
  <c r="CE215" i="10"/>
  <c r="CD215" i="10"/>
  <c r="CB215" i="10"/>
  <c r="BX215" i="10"/>
  <c r="BT215" i="10"/>
  <c r="BP215" i="10"/>
  <c r="BL215" i="10"/>
  <c r="BH215" i="10"/>
  <c r="BD215" i="10"/>
  <c r="AZ215" i="10"/>
  <c r="AV215" i="10"/>
  <c r="AR215" i="10"/>
  <c r="AN215" i="10"/>
  <c r="AJ215" i="10"/>
  <c r="AF215" i="10"/>
  <c r="AB215" i="10"/>
  <c r="X215" i="10"/>
  <c r="T215" i="10"/>
  <c r="P215" i="10"/>
  <c r="L215" i="10"/>
  <c r="H215" i="10"/>
  <c r="CF214" i="10"/>
  <c r="CE214" i="10"/>
  <c r="CD214" i="10"/>
  <c r="CB214" i="10"/>
  <c r="BX214" i="10"/>
  <c r="BT214" i="10"/>
  <c r="BP214" i="10"/>
  <c r="BL214" i="10"/>
  <c r="BH214" i="10"/>
  <c r="BD214" i="10"/>
  <c r="AZ214" i="10"/>
  <c r="AV214" i="10"/>
  <c r="AR214" i="10"/>
  <c r="AN214" i="10"/>
  <c r="AJ214" i="10"/>
  <c r="AF214" i="10"/>
  <c r="AB214" i="10"/>
  <c r="X214" i="10"/>
  <c r="T214" i="10"/>
  <c r="P214" i="10"/>
  <c r="L214" i="10"/>
  <c r="H214" i="10"/>
  <c r="CF213" i="10"/>
  <c r="CE213" i="10"/>
  <c r="CD213" i="10"/>
  <c r="CB213" i="10"/>
  <c r="BX213" i="10"/>
  <c r="BT213" i="10"/>
  <c r="BP213" i="10"/>
  <c r="BL213" i="10"/>
  <c r="BH213" i="10"/>
  <c r="BD213" i="10"/>
  <c r="AZ213" i="10"/>
  <c r="AV213" i="10"/>
  <c r="AR213" i="10"/>
  <c r="AN213" i="10"/>
  <c r="AJ213" i="10"/>
  <c r="AF213" i="10"/>
  <c r="AB213" i="10"/>
  <c r="X213" i="10"/>
  <c r="T213" i="10"/>
  <c r="P213" i="10"/>
  <c r="L213" i="10"/>
  <c r="H213" i="10"/>
  <c r="CF212" i="10"/>
  <c r="CE212" i="10"/>
  <c r="CD212" i="10"/>
  <c r="CB212" i="10"/>
  <c r="BX212" i="10"/>
  <c r="BT212" i="10"/>
  <c r="BP212" i="10"/>
  <c r="BL212" i="10"/>
  <c r="BH212" i="10"/>
  <c r="BD212" i="10"/>
  <c r="AZ212" i="10"/>
  <c r="AV212" i="10"/>
  <c r="AR212" i="10"/>
  <c r="AN212" i="10"/>
  <c r="AJ212" i="10"/>
  <c r="AF212" i="10"/>
  <c r="AB212" i="10"/>
  <c r="X212" i="10"/>
  <c r="T212" i="10"/>
  <c r="P212" i="10"/>
  <c r="L212" i="10"/>
  <c r="H212" i="10"/>
  <c r="CF196" i="10"/>
  <c r="CE196" i="10"/>
  <c r="CD196" i="10"/>
  <c r="CF195" i="10"/>
  <c r="CE195" i="10"/>
  <c r="CD195" i="10"/>
  <c r="CB195" i="10"/>
  <c r="BX195" i="10"/>
  <c r="BT195" i="10"/>
  <c r="BP195" i="10"/>
  <c r="BL195" i="10"/>
  <c r="BH195" i="10"/>
  <c r="BD195" i="10"/>
  <c r="AZ195" i="10"/>
  <c r="AV195" i="10"/>
  <c r="AR195" i="10"/>
  <c r="AN195" i="10"/>
  <c r="AJ195" i="10"/>
  <c r="AF195" i="10"/>
  <c r="AB195" i="10"/>
  <c r="X195" i="10"/>
  <c r="T195" i="10"/>
  <c r="P195" i="10"/>
  <c r="L195" i="10"/>
  <c r="H195" i="10"/>
  <c r="CF194" i="10"/>
  <c r="CE194" i="10"/>
  <c r="CD194" i="10"/>
  <c r="CB194" i="10"/>
  <c r="BX194" i="10"/>
  <c r="BT194" i="10"/>
  <c r="BP194" i="10"/>
  <c r="BL194" i="10"/>
  <c r="BH194" i="10"/>
  <c r="BD194" i="10"/>
  <c r="AZ194" i="10"/>
  <c r="AV194" i="10"/>
  <c r="AR194" i="10"/>
  <c r="AN194" i="10"/>
  <c r="AJ194" i="10"/>
  <c r="AF194" i="10"/>
  <c r="AB194" i="10"/>
  <c r="X194" i="10"/>
  <c r="T194" i="10"/>
  <c r="P194" i="10"/>
  <c r="L194" i="10"/>
  <c r="H194" i="10"/>
  <c r="CF193" i="10"/>
  <c r="CE193" i="10"/>
  <c r="CD193" i="10"/>
  <c r="CB193" i="10"/>
  <c r="BX193" i="10"/>
  <c r="BT193" i="10"/>
  <c r="BP193" i="10"/>
  <c r="BL193" i="10"/>
  <c r="BH193" i="10"/>
  <c r="BD193" i="10"/>
  <c r="AZ193" i="10"/>
  <c r="AV193" i="10"/>
  <c r="AR193" i="10"/>
  <c r="AN193" i="10"/>
  <c r="AJ193" i="10"/>
  <c r="AF193" i="10"/>
  <c r="AB193" i="10"/>
  <c r="X193" i="10"/>
  <c r="T193" i="10"/>
  <c r="P193" i="10"/>
  <c r="L193" i="10"/>
  <c r="H193" i="10"/>
  <c r="CF192" i="10"/>
  <c r="CE192" i="10"/>
  <c r="CD192" i="10"/>
  <c r="CB192" i="10"/>
  <c r="BX192" i="10"/>
  <c r="BT192" i="10"/>
  <c r="BP192" i="10"/>
  <c r="BL192" i="10"/>
  <c r="BH192" i="10"/>
  <c r="BD192" i="10"/>
  <c r="AZ192" i="10"/>
  <c r="AV192" i="10"/>
  <c r="AR192" i="10"/>
  <c r="AN192" i="10"/>
  <c r="AJ192" i="10"/>
  <c r="AF192" i="10"/>
  <c r="AB192" i="10"/>
  <c r="X192" i="10"/>
  <c r="T192" i="10"/>
  <c r="P192" i="10"/>
  <c r="L192" i="10"/>
  <c r="H192" i="10"/>
  <c r="CF191" i="10"/>
  <c r="CE191" i="10"/>
  <c r="CD191" i="10"/>
  <c r="CF190" i="10"/>
  <c r="CE190" i="10"/>
  <c r="CD190" i="10"/>
  <c r="CB190" i="10"/>
  <c r="BX190" i="10"/>
  <c r="BT190" i="10"/>
  <c r="BP190" i="10"/>
  <c r="BL190" i="10"/>
  <c r="BH190" i="10"/>
  <c r="BD190" i="10"/>
  <c r="AZ190" i="10"/>
  <c r="AV190" i="10"/>
  <c r="AR190" i="10"/>
  <c r="AN190" i="10"/>
  <c r="AJ190" i="10"/>
  <c r="AF190" i="10"/>
  <c r="AB190" i="10"/>
  <c r="X190" i="10"/>
  <c r="T190" i="10"/>
  <c r="P190" i="10"/>
  <c r="L190" i="10"/>
  <c r="H190" i="10"/>
  <c r="CF189" i="10"/>
  <c r="CE189" i="10"/>
  <c r="CD189" i="10"/>
  <c r="CB189" i="10"/>
  <c r="BX189" i="10"/>
  <c r="BT189" i="10"/>
  <c r="BP189" i="10"/>
  <c r="BL189" i="10"/>
  <c r="BH189" i="10"/>
  <c r="BD189" i="10"/>
  <c r="AZ189" i="10"/>
  <c r="AV189" i="10"/>
  <c r="AR189" i="10"/>
  <c r="AN189" i="10"/>
  <c r="AJ189" i="10"/>
  <c r="AF189" i="10"/>
  <c r="AB189" i="10"/>
  <c r="X189" i="10"/>
  <c r="T189" i="10"/>
  <c r="P189" i="10"/>
  <c r="L189" i="10"/>
  <c r="H189" i="10"/>
  <c r="CF188" i="10"/>
  <c r="CE188" i="10"/>
  <c r="CD188" i="10"/>
  <c r="CB188" i="10"/>
  <c r="BX188" i="10"/>
  <c r="BT188" i="10"/>
  <c r="BP188" i="10"/>
  <c r="BL188" i="10"/>
  <c r="BH188" i="10"/>
  <c r="BD188" i="10"/>
  <c r="AZ188" i="10"/>
  <c r="AV188" i="10"/>
  <c r="AR188" i="10"/>
  <c r="AN188" i="10"/>
  <c r="AJ188" i="10"/>
  <c r="AF188" i="10"/>
  <c r="AB188" i="10"/>
  <c r="X188" i="10"/>
  <c r="T188" i="10"/>
  <c r="P188" i="10"/>
  <c r="L188" i="10"/>
  <c r="H188" i="10"/>
  <c r="CF187" i="10"/>
  <c r="CE187" i="10"/>
  <c r="CD187" i="10"/>
  <c r="CB187" i="10"/>
  <c r="BX187" i="10"/>
  <c r="BT187" i="10"/>
  <c r="BP187" i="10"/>
  <c r="BL187" i="10"/>
  <c r="BH187" i="10"/>
  <c r="BD187" i="10"/>
  <c r="AZ187" i="10"/>
  <c r="AV187" i="10"/>
  <c r="AR187" i="10"/>
  <c r="AN187" i="10"/>
  <c r="AJ187" i="10"/>
  <c r="AF187" i="10"/>
  <c r="AB187" i="10"/>
  <c r="X187" i="10"/>
  <c r="T187" i="10"/>
  <c r="P187" i="10"/>
  <c r="L187" i="10"/>
  <c r="H187" i="10"/>
  <c r="CF186" i="10"/>
  <c r="CE186" i="10"/>
  <c r="CD186" i="10"/>
  <c r="CB186" i="10"/>
  <c r="BX186" i="10"/>
  <c r="BT186" i="10"/>
  <c r="BP186" i="10"/>
  <c r="BL186" i="10"/>
  <c r="BH186" i="10"/>
  <c r="BD186" i="10"/>
  <c r="AZ186" i="10"/>
  <c r="AV186" i="10"/>
  <c r="AR186" i="10"/>
  <c r="AN186" i="10"/>
  <c r="AJ186" i="10"/>
  <c r="AF186" i="10"/>
  <c r="AB186" i="10"/>
  <c r="X186" i="10"/>
  <c r="T186" i="10"/>
  <c r="P186" i="10"/>
  <c r="L186" i="10"/>
  <c r="H186" i="10"/>
  <c r="CF185" i="10"/>
  <c r="CE185" i="10"/>
  <c r="CD185" i="10"/>
  <c r="CB185" i="10"/>
  <c r="BX185" i="10"/>
  <c r="BT185" i="10"/>
  <c r="BP185" i="10"/>
  <c r="BL185" i="10"/>
  <c r="BH185" i="10"/>
  <c r="BD185" i="10"/>
  <c r="AZ185" i="10"/>
  <c r="AV185" i="10"/>
  <c r="AR185" i="10"/>
  <c r="AN185" i="10"/>
  <c r="AJ185" i="10"/>
  <c r="AF185" i="10"/>
  <c r="AB185" i="10"/>
  <c r="X185" i="10"/>
  <c r="T185" i="10"/>
  <c r="P185" i="10"/>
  <c r="L185" i="10"/>
  <c r="H185" i="10"/>
  <c r="CF184" i="10"/>
  <c r="CE184" i="10"/>
  <c r="CD184" i="10"/>
  <c r="CB184" i="10"/>
  <c r="BX184" i="10"/>
  <c r="BT184" i="10"/>
  <c r="BP184" i="10"/>
  <c r="BL184" i="10"/>
  <c r="BH184" i="10"/>
  <c r="BD184" i="10"/>
  <c r="AZ184" i="10"/>
  <c r="AV184" i="10"/>
  <c r="AR184" i="10"/>
  <c r="AN184" i="10"/>
  <c r="AJ184" i="10"/>
  <c r="AF184" i="10"/>
  <c r="AB184" i="10"/>
  <c r="X184" i="10"/>
  <c r="T184" i="10"/>
  <c r="P184" i="10"/>
  <c r="L184" i="10"/>
  <c r="H184" i="10"/>
  <c r="CF183" i="10"/>
  <c r="CE183" i="10"/>
  <c r="CD183" i="10"/>
  <c r="CB183" i="10"/>
  <c r="BX183" i="10"/>
  <c r="BT183" i="10"/>
  <c r="BP183" i="10"/>
  <c r="BL183" i="10"/>
  <c r="BH183" i="10"/>
  <c r="BD183" i="10"/>
  <c r="AZ183" i="10"/>
  <c r="AV183" i="10"/>
  <c r="AR183" i="10"/>
  <c r="AN183" i="10"/>
  <c r="AJ183" i="10"/>
  <c r="AF183" i="10"/>
  <c r="AB183" i="10"/>
  <c r="X183" i="10"/>
  <c r="T183" i="10"/>
  <c r="P183" i="10"/>
  <c r="L183" i="10"/>
  <c r="H183" i="10"/>
  <c r="CF160" i="10"/>
  <c r="CE160" i="10"/>
  <c r="CD160" i="10"/>
  <c r="CF159" i="10"/>
  <c r="CE159" i="10"/>
  <c r="CD159" i="10"/>
  <c r="CB159" i="10"/>
  <c r="BX159" i="10"/>
  <c r="BT159" i="10"/>
  <c r="BP159" i="10"/>
  <c r="BL159" i="10"/>
  <c r="BH159" i="10"/>
  <c r="BD159" i="10"/>
  <c r="AZ159" i="10"/>
  <c r="AV159" i="10"/>
  <c r="AR159" i="10"/>
  <c r="AN159" i="10"/>
  <c r="AJ159" i="10"/>
  <c r="AF159" i="10"/>
  <c r="AB159" i="10"/>
  <c r="X159" i="10"/>
  <c r="T159" i="10"/>
  <c r="P159" i="10"/>
  <c r="L159" i="10"/>
  <c r="H159" i="10"/>
  <c r="CF158" i="10"/>
  <c r="CE158" i="10"/>
  <c r="CD158" i="10"/>
  <c r="CB158" i="10"/>
  <c r="BX158" i="10"/>
  <c r="BT158" i="10"/>
  <c r="BP158" i="10"/>
  <c r="BL158" i="10"/>
  <c r="BH158" i="10"/>
  <c r="BD158" i="10"/>
  <c r="AZ158" i="10"/>
  <c r="AV158" i="10"/>
  <c r="AR158" i="10"/>
  <c r="AN158" i="10"/>
  <c r="AJ158" i="10"/>
  <c r="AF158" i="10"/>
  <c r="AB158" i="10"/>
  <c r="X158" i="10"/>
  <c r="T158" i="10"/>
  <c r="P158" i="10"/>
  <c r="L158" i="10"/>
  <c r="H158" i="10"/>
  <c r="CF157" i="10"/>
  <c r="CE157" i="10"/>
  <c r="CD157" i="10"/>
  <c r="CB157" i="10"/>
  <c r="BX157" i="10"/>
  <c r="BT157" i="10"/>
  <c r="BP157" i="10"/>
  <c r="BL157" i="10"/>
  <c r="BH157" i="10"/>
  <c r="BD157" i="10"/>
  <c r="AZ157" i="10"/>
  <c r="AV157" i="10"/>
  <c r="AR157" i="10"/>
  <c r="AN157" i="10"/>
  <c r="AJ157" i="10"/>
  <c r="AF157" i="10"/>
  <c r="AB157" i="10"/>
  <c r="X157" i="10"/>
  <c r="T157" i="10"/>
  <c r="P157" i="10"/>
  <c r="L157" i="10"/>
  <c r="H157" i="10"/>
  <c r="CF156" i="10"/>
  <c r="CE156" i="10"/>
  <c r="CD156" i="10"/>
  <c r="CB156" i="10"/>
  <c r="BX156" i="10"/>
  <c r="BT156" i="10"/>
  <c r="BP156" i="10"/>
  <c r="BL156" i="10"/>
  <c r="BH156" i="10"/>
  <c r="BD156" i="10"/>
  <c r="AZ156" i="10"/>
  <c r="AV156" i="10"/>
  <c r="AR156" i="10"/>
  <c r="AN156" i="10"/>
  <c r="AJ156" i="10"/>
  <c r="AF156" i="10"/>
  <c r="AB156" i="10"/>
  <c r="X156" i="10"/>
  <c r="T156" i="10"/>
  <c r="P156" i="10"/>
  <c r="L156" i="10"/>
  <c r="H156" i="10"/>
  <c r="CF155" i="10"/>
  <c r="CE155" i="10"/>
  <c r="CD155" i="10"/>
  <c r="CB155" i="10"/>
  <c r="BX155" i="10"/>
  <c r="BT155" i="10"/>
  <c r="BP155" i="10"/>
  <c r="BL155" i="10"/>
  <c r="BH155" i="10"/>
  <c r="BD155" i="10"/>
  <c r="AZ155" i="10"/>
  <c r="AV155" i="10"/>
  <c r="AR155" i="10"/>
  <c r="AN155" i="10"/>
  <c r="AJ155" i="10"/>
  <c r="AF155" i="10"/>
  <c r="AB155" i="10"/>
  <c r="X155" i="10"/>
  <c r="T155" i="10"/>
  <c r="P155" i="10"/>
  <c r="L155" i="10"/>
  <c r="H155" i="10"/>
  <c r="CF154" i="10"/>
  <c r="CE154" i="10"/>
  <c r="CD154" i="10"/>
  <c r="CB154" i="10"/>
  <c r="BX154" i="10"/>
  <c r="BT154" i="10"/>
  <c r="BP154" i="10"/>
  <c r="BL154" i="10"/>
  <c r="BH154" i="10"/>
  <c r="BD154" i="10"/>
  <c r="AZ154" i="10"/>
  <c r="AV154" i="10"/>
  <c r="AR154" i="10"/>
  <c r="AN154" i="10"/>
  <c r="AJ154" i="10"/>
  <c r="AF154" i="10"/>
  <c r="AB154" i="10"/>
  <c r="X154" i="10"/>
  <c r="T154" i="10"/>
  <c r="P154" i="10"/>
  <c r="L154" i="10"/>
  <c r="H154" i="10"/>
  <c r="CF153" i="10"/>
  <c r="CE153" i="10"/>
  <c r="CD153" i="10"/>
  <c r="CB153" i="10"/>
  <c r="BX153" i="10"/>
  <c r="BT153" i="10"/>
  <c r="BP153" i="10"/>
  <c r="BL153" i="10"/>
  <c r="BH153" i="10"/>
  <c r="BD153" i="10"/>
  <c r="AZ153" i="10"/>
  <c r="AV153" i="10"/>
  <c r="AR153" i="10"/>
  <c r="AN153" i="10"/>
  <c r="AJ153" i="10"/>
  <c r="AF153" i="10"/>
  <c r="AB153" i="10"/>
  <c r="X153" i="10"/>
  <c r="T153" i="10"/>
  <c r="P153" i="10"/>
  <c r="L153" i="10"/>
  <c r="H153" i="10"/>
  <c r="CF152" i="10"/>
  <c r="CE152" i="10"/>
  <c r="CD152" i="10"/>
  <c r="CB152" i="10"/>
  <c r="BX152" i="10"/>
  <c r="BT152" i="10"/>
  <c r="BP152" i="10"/>
  <c r="BL152" i="10"/>
  <c r="BH152" i="10"/>
  <c r="BD152" i="10"/>
  <c r="AZ152" i="10"/>
  <c r="AV152" i="10"/>
  <c r="AR152" i="10"/>
  <c r="AN152" i="10"/>
  <c r="AJ152" i="10"/>
  <c r="AF152" i="10"/>
  <c r="AB152" i="10"/>
  <c r="X152" i="10"/>
  <c r="T152" i="10"/>
  <c r="P152" i="10"/>
  <c r="L152" i="10"/>
  <c r="H152" i="10"/>
  <c r="CF151" i="10"/>
  <c r="CE151" i="10"/>
  <c r="CD151" i="10"/>
  <c r="CB151" i="10"/>
  <c r="BX151" i="10"/>
  <c r="BT151" i="10"/>
  <c r="BP151" i="10"/>
  <c r="BL151" i="10"/>
  <c r="BH151" i="10"/>
  <c r="BD151" i="10"/>
  <c r="AZ151" i="10"/>
  <c r="AV151" i="10"/>
  <c r="AR151" i="10"/>
  <c r="AN151" i="10"/>
  <c r="AJ151" i="10"/>
  <c r="AF151" i="10"/>
  <c r="AB151" i="10"/>
  <c r="X151" i="10"/>
  <c r="T151" i="10"/>
  <c r="P151" i="10"/>
  <c r="L151" i="10"/>
  <c r="H151" i="10"/>
  <c r="CF150" i="10"/>
  <c r="CE150" i="10"/>
  <c r="CD150" i="10"/>
  <c r="CB150" i="10"/>
  <c r="BX150" i="10"/>
  <c r="BT150" i="10"/>
  <c r="BP150" i="10"/>
  <c r="BL150" i="10"/>
  <c r="BH150" i="10"/>
  <c r="BD150" i="10"/>
  <c r="AZ150" i="10"/>
  <c r="AV150" i="10"/>
  <c r="AR150" i="10"/>
  <c r="AN150" i="10"/>
  <c r="AJ150" i="10"/>
  <c r="AF150" i="10"/>
  <c r="AB150" i="10"/>
  <c r="X150" i="10"/>
  <c r="T150" i="10"/>
  <c r="P150" i="10"/>
  <c r="L150" i="10"/>
  <c r="H150" i="10"/>
  <c r="CF149" i="10"/>
  <c r="CE149" i="10"/>
  <c r="CD149" i="10"/>
  <c r="CB149" i="10"/>
  <c r="BX149" i="10"/>
  <c r="BT149" i="10"/>
  <c r="BP149" i="10"/>
  <c r="BL149" i="10"/>
  <c r="BH149" i="10"/>
  <c r="BD149" i="10"/>
  <c r="AZ149" i="10"/>
  <c r="AV149" i="10"/>
  <c r="AR149" i="10"/>
  <c r="AN149" i="10"/>
  <c r="AJ149" i="10"/>
  <c r="AF149" i="10"/>
  <c r="AB149" i="10"/>
  <c r="X149" i="10"/>
  <c r="T149" i="10"/>
  <c r="P149" i="10"/>
  <c r="L149" i="10"/>
  <c r="H149" i="10"/>
  <c r="CF148" i="10"/>
  <c r="CE148" i="10"/>
  <c r="CD148" i="10"/>
  <c r="CB148" i="10"/>
  <c r="BX148" i="10"/>
  <c r="BT148" i="10"/>
  <c r="BP148" i="10"/>
  <c r="BL148" i="10"/>
  <c r="BH148" i="10"/>
  <c r="BD148" i="10"/>
  <c r="AZ148" i="10"/>
  <c r="AV148" i="10"/>
  <c r="AR148" i="10"/>
  <c r="AN148" i="10"/>
  <c r="AJ148" i="10"/>
  <c r="AF148" i="10"/>
  <c r="AB148" i="10"/>
  <c r="X148" i="10"/>
  <c r="T148" i="10"/>
  <c r="P148" i="10"/>
  <c r="L148" i="10"/>
  <c r="H148" i="10"/>
  <c r="CF147" i="10"/>
  <c r="CE147" i="10"/>
  <c r="CD147" i="10"/>
  <c r="CB147" i="10"/>
  <c r="BX147" i="10"/>
  <c r="BT147" i="10"/>
  <c r="BP147" i="10"/>
  <c r="BL147" i="10"/>
  <c r="BH147" i="10"/>
  <c r="BD147" i="10"/>
  <c r="AZ147" i="10"/>
  <c r="AV147" i="10"/>
  <c r="AR147" i="10"/>
  <c r="AN147" i="10"/>
  <c r="AJ147" i="10"/>
  <c r="AF147" i="10"/>
  <c r="AB147" i="10"/>
  <c r="X147" i="10"/>
  <c r="T147" i="10"/>
  <c r="P147" i="10"/>
  <c r="L147" i="10"/>
  <c r="H147" i="10"/>
  <c r="CF146" i="10"/>
  <c r="CE146" i="10"/>
  <c r="CD146" i="10"/>
  <c r="CB146" i="10"/>
  <c r="BX146" i="10"/>
  <c r="BT146" i="10"/>
  <c r="BP146" i="10"/>
  <c r="BL146" i="10"/>
  <c r="BH146" i="10"/>
  <c r="BD146" i="10"/>
  <c r="AZ146" i="10"/>
  <c r="AV146" i="10"/>
  <c r="AR146" i="10"/>
  <c r="AN146" i="10"/>
  <c r="AJ146" i="10"/>
  <c r="AF146" i="10"/>
  <c r="AB146" i="10"/>
  <c r="X146" i="10"/>
  <c r="T146" i="10"/>
  <c r="P146" i="10"/>
  <c r="L146" i="10"/>
  <c r="H146" i="10"/>
  <c r="CF145" i="10"/>
  <c r="CE145" i="10"/>
  <c r="CD145" i="10"/>
  <c r="CB145" i="10"/>
  <c r="BX145" i="10"/>
  <c r="BT145" i="10"/>
  <c r="BP145" i="10"/>
  <c r="BL145" i="10"/>
  <c r="BH145" i="10"/>
  <c r="BD145" i="10"/>
  <c r="AZ145" i="10"/>
  <c r="AV145" i="10"/>
  <c r="AR145" i="10"/>
  <c r="AN145" i="10"/>
  <c r="AJ145" i="10"/>
  <c r="AF145" i="10"/>
  <c r="AB145" i="10"/>
  <c r="X145" i="10"/>
  <c r="T145" i="10"/>
  <c r="P145" i="10"/>
  <c r="L145" i="10"/>
  <c r="H145" i="10"/>
  <c r="CF144" i="10"/>
  <c r="CE144" i="10"/>
  <c r="CD144" i="10"/>
  <c r="CB144" i="10"/>
  <c r="BX144" i="10"/>
  <c r="BT144" i="10"/>
  <c r="BP144" i="10"/>
  <c r="BL144" i="10"/>
  <c r="BH144" i="10"/>
  <c r="BD144" i="10"/>
  <c r="AZ144" i="10"/>
  <c r="AV144" i="10"/>
  <c r="AR144" i="10"/>
  <c r="AN144" i="10"/>
  <c r="AJ144" i="10"/>
  <c r="AF144" i="10"/>
  <c r="AB144" i="10"/>
  <c r="X144" i="10"/>
  <c r="T144" i="10"/>
  <c r="P144" i="10"/>
  <c r="L144" i="10"/>
  <c r="H144" i="10"/>
  <c r="CF143" i="10"/>
  <c r="CE143" i="10"/>
  <c r="CD143" i="10"/>
  <c r="CB143" i="10"/>
  <c r="BX143" i="10"/>
  <c r="BT143" i="10"/>
  <c r="BP143" i="10"/>
  <c r="BL143" i="10"/>
  <c r="BH143" i="10"/>
  <c r="BD143" i="10"/>
  <c r="AZ143" i="10"/>
  <c r="AV143" i="10"/>
  <c r="AR143" i="10"/>
  <c r="AN143" i="10"/>
  <c r="AJ143" i="10"/>
  <c r="AF143" i="10"/>
  <c r="AB143" i="10"/>
  <c r="X143" i="10"/>
  <c r="T143" i="10"/>
  <c r="P143" i="10"/>
  <c r="L143" i="10"/>
  <c r="H143" i="10"/>
  <c r="CF142" i="10"/>
  <c r="CE142" i="10"/>
  <c r="CD142" i="10"/>
  <c r="CB142" i="10"/>
  <c r="BX142" i="10"/>
  <c r="BT142" i="10"/>
  <c r="BP142" i="10"/>
  <c r="BL142" i="10"/>
  <c r="BH142" i="10"/>
  <c r="BD142" i="10"/>
  <c r="AZ142" i="10"/>
  <c r="AV142" i="10"/>
  <c r="AR142" i="10"/>
  <c r="AN142" i="10"/>
  <c r="AJ142" i="10"/>
  <c r="AF142" i="10"/>
  <c r="AB142" i="10"/>
  <c r="X142" i="10"/>
  <c r="T142" i="10"/>
  <c r="P142" i="10"/>
  <c r="L142" i="10"/>
  <c r="H142" i="10"/>
  <c r="CF141" i="10"/>
  <c r="CE141" i="10"/>
  <c r="CD141" i="10"/>
  <c r="CB141" i="10"/>
  <c r="BX141" i="10"/>
  <c r="BT141" i="10"/>
  <c r="BP141" i="10"/>
  <c r="BL141" i="10"/>
  <c r="BH141" i="10"/>
  <c r="BD141" i="10"/>
  <c r="AZ141" i="10"/>
  <c r="AV141" i="10"/>
  <c r="AR141" i="10"/>
  <c r="AN141" i="10"/>
  <c r="AJ141" i="10"/>
  <c r="AF141" i="10"/>
  <c r="AB141" i="10"/>
  <c r="X141" i="10"/>
  <c r="T141" i="10"/>
  <c r="P141" i="10"/>
  <c r="L141" i="10"/>
  <c r="H141" i="10"/>
  <c r="CF140" i="10"/>
  <c r="CE140" i="10"/>
  <c r="CD140" i="10"/>
  <c r="CB140" i="10"/>
  <c r="BX140" i="10"/>
  <c r="BT140" i="10"/>
  <c r="BP140" i="10"/>
  <c r="BL140" i="10"/>
  <c r="BH140" i="10"/>
  <c r="BD140" i="10"/>
  <c r="AZ140" i="10"/>
  <c r="AV140" i="10"/>
  <c r="AR140" i="10"/>
  <c r="AN140" i="10"/>
  <c r="AJ140" i="10"/>
  <c r="AF140" i="10"/>
  <c r="AB140" i="10"/>
  <c r="X140" i="10"/>
  <c r="T140" i="10"/>
  <c r="P140" i="10"/>
  <c r="L140" i="10"/>
  <c r="H140" i="10"/>
  <c r="CF139" i="10"/>
  <c r="CE139" i="10"/>
  <c r="CD139" i="10"/>
  <c r="CB139" i="10"/>
  <c r="BX139" i="10"/>
  <c r="BT139" i="10"/>
  <c r="BP139" i="10"/>
  <c r="BL139" i="10"/>
  <c r="BH139" i="10"/>
  <c r="BD139" i="10"/>
  <c r="AZ139" i="10"/>
  <c r="AV139" i="10"/>
  <c r="AR139" i="10"/>
  <c r="AN139" i="10"/>
  <c r="AJ139" i="10"/>
  <c r="AF139" i="10"/>
  <c r="AB139" i="10"/>
  <c r="X139" i="10"/>
  <c r="T139" i="10"/>
  <c r="P139" i="10"/>
  <c r="L139" i="10"/>
  <c r="H139" i="10"/>
  <c r="CF138" i="10"/>
  <c r="CE138" i="10"/>
  <c r="CD138" i="10"/>
  <c r="CB138" i="10"/>
  <c r="BX138" i="10"/>
  <c r="BT138" i="10"/>
  <c r="BP138" i="10"/>
  <c r="BL138" i="10"/>
  <c r="BH138" i="10"/>
  <c r="BD138" i="10"/>
  <c r="AZ138" i="10"/>
  <c r="AV138" i="10"/>
  <c r="AR138" i="10"/>
  <c r="AN138" i="10"/>
  <c r="AJ138" i="10"/>
  <c r="AF138" i="10"/>
  <c r="AB138" i="10"/>
  <c r="X138" i="10"/>
  <c r="T138" i="10"/>
  <c r="P138" i="10"/>
  <c r="L138" i="10"/>
  <c r="H138" i="10"/>
  <c r="CF137" i="10"/>
  <c r="CE137" i="10"/>
  <c r="CD137" i="10"/>
  <c r="CB137" i="10"/>
  <c r="BX137" i="10"/>
  <c r="BT137" i="10"/>
  <c r="BP137" i="10"/>
  <c r="BL137" i="10"/>
  <c r="BH137" i="10"/>
  <c r="BD137" i="10"/>
  <c r="AZ137" i="10"/>
  <c r="AV137" i="10"/>
  <c r="AR137" i="10"/>
  <c r="AN137" i="10"/>
  <c r="AJ137" i="10"/>
  <c r="AF137" i="10"/>
  <c r="AB137" i="10"/>
  <c r="X137" i="10"/>
  <c r="T137" i="10"/>
  <c r="P137" i="10"/>
  <c r="L137" i="10"/>
  <c r="H137" i="10"/>
  <c r="CF136" i="10"/>
  <c r="CE136" i="10"/>
  <c r="CD136" i="10"/>
  <c r="CB136" i="10"/>
  <c r="BX136" i="10"/>
  <c r="BT136" i="10"/>
  <c r="BP136" i="10"/>
  <c r="BL136" i="10"/>
  <c r="BH136" i="10"/>
  <c r="BD136" i="10"/>
  <c r="AZ136" i="10"/>
  <c r="AV136" i="10"/>
  <c r="AR136" i="10"/>
  <c r="AN136" i="10"/>
  <c r="AJ136" i="10"/>
  <c r="AF136" i="10"/>
  <c r="AB136" i="10"/>
  <c r="X136" i="10"/>
  <c r="T136" i="10"/>
  <c r="P136" i="10"/>
  <c r="L136" i="10"/>
  <c r="H136" i="10"/>
  <c r="CF135" i="10"/>
  <c r="CE135" i="10"/>
  <c r="CD135" i="10"/>
  <c r="CB135" i="10"/>
  <c r="BX135" i="10"/>
  <c r="BT135" i="10"/>
  <c r="BP135" i="10"/>
  <c r="BL135" i="10"/>
  <c r="BH135" i="10"/>
  <c r="BD135" i="10"/>
  <c r="AZ135" i="10"/>
  <c r="AV135" i="10"/>
  <c r="AR135" i="10"/>
  <c r="AN135" i="10"/>
  <c r="AJ135" i="10"/>
  <c r="AF135" i="10"/>
  <c r="AB135" i="10"/>
  <c r="X135" i="10"/>
  <c r="T135" i="10"/>
  <c r="P135" i="10"/>
  <c r="L135" i="10"/>
  <c r="H135" i="10"/>
  <c r="CF134" i="10"/>
  <c r="CE134" i="10"/>
  <c r="CD134" i="10"/>
  <c r="CB134" i="10"/>
  <c r="BX134" i="10"/>
  <c r="BT134" i="10"/>
  <c r="BP134" i="10"/>
  <c r="BL134" i="10"/>
  <c r="BH134" i="10"/>
  <c r="BD134" i="10"/>
  <c r="AZ134" i="10"/>
  <c r="AV134" i="10"/>
  <c r="AR134" i="10"/>
  <c r="AN134" i="10"/>
  <c r="AJ134" i="10"/>
  <c r="AF134" i="10"/>
  <c r="AB134" i="10"/>
  <c r="X134" i="10"/>
  <c r="T134" i="10"/>
  <c r="P134" i="10"/>
  <c r="L134" i="10"/>
  <c r="H134" i="10"/>
  <c r="CF133" i="10"/>
  <c r="CE133" i="10"/>
  <c r="CD133" i="10"/>
  <c r="CB133" i="10"/>
  <c r="BX133" i="10"/>
  <c r="BT133" i="10"/>
  <c r="BP133" i="10"/>
  <c r="BL133" i="10"/>
  <c r="BH133" i="10"/>
  <c r="BD133" i="10"/>
  <c r="AZ133" i="10"/>
  <c r="AV133" i="10"/>
  <c r="AR133" i="10"/>
  <c r="AN133" i="10"/>
  <c r="AJ133" i="10"/>
  <c r="AF133" i="10"/>
  <c r="AB133" i="10"/>
  <c r="X133" i="10"/>
  <c r="T133" i="10"/>
  <c r="P133" i="10"/>
  <c r="L133" i="10"/>
  <c r="H133" i="10"/>
  <c r="CF132" i="10"/>
  <c r="CE132" i="10"/>
  <c r="CD132" i="10"/>
  <c r="CB132" i="10"/>
  <c r="BX132" i="10"/>
  <c r="BT132" i="10"/>
  <c r="BP132" i="10"/>
  <c r="BL132" i="10"/>
  <c r="BH132" i="10"/>
  <c r="BD132" i="10"/>
  <c r="AZ132" i="10"/>
  <c r="AV132" i="10"/>
  <c r="AR132" i="10"/>
  <c r="AN132" i="10"/>
  <c r="AJ132" i="10"/>
  <c r="AF132" i="10"/>
  <c r="AB132" i="10"/>
  <c r="X132" i="10"/>
  <c r="T132" i="10"/>
  <c r="P132" i="10"/>
  <c r="L132" i="10"/>
  <c r="H132" i="10"/>
  <c r="CF131" i="10"/>
  <c r="CE131" i="10"/>
  <c r="CD131" i="10"/>
  <c r="CB131" i="10"/>
  <c r="BX131" i="10"/>
  <c r="BT131" i="10"/>
  <c r="BP131" i="10"/>
  <c r="BL131" i="10"/>
  <c r="BH131" i="10"/>
  <c r="BD131" i="10"/>
  <c r="AZ131" i="10"/>
  <c r="AV131" i="10"/>
  <c r="AR131" i="10"/>
  <c r="AN131" i="10"/>
  <c r="AJ131" i="10"/>
  <c r="AF131" i="10"/>
  <c r="AB131" i="10"/>
  <c r="X131" i="10"/>
  <c r="T131" i="10"/>
  <c r="P131" i="10"/>
  <c r="L131" i="10"/>
  <c r="H131" i="10"/>
  <c r="CF130" i="10"/>
  <c r="CE130" i="10"/>
  <c r="CD130" i="10"/>
  <c r="CB130" i="10"/>
  <c r="BX130" i="10"/>
  <c r="BT130" i="10"/>
  <c r="BP130" i="10"/>
  <c r="BL130" i="10"/>
  <c r="BH130" i="10"/>
  <c r="BD130" i="10"/>
  <c r="AZ130" i="10"/>
  <c r="AV130" i="10"/>
  <c r="AR130" i="10"/>
  <c r="AN130" i="10"/>
  <c r="AJ130" i="10"/>
  <c r="AF130" i="10"/>
  <c r="AB130" i="10"/>
  <c r="X130" i="10"/>
  <c r="T130" i="10"/>
  <c r="P130" i="10"/>
  <c r="L130" i="10"/>
  <c r="H130" i="10"/>
  <c r="CF129" i="10"/>
  <c r="CE129" i="10"/>
  <c r="CD129" i="10"/>
  <c r="CF128" i="10"/>
  <c r="CE128" i="10"/>
  <c r="CD128" i="10"/>
  <c r="CB128" i="10"/>
  <c r="BX128" i="10"/>
  <c r="BT128" i="10"/>
  <c r="BP128" i="10"/>
  <c r="BL128" i="10"/>
  <c r="BH128" i="10"/>
  <c r="BD128" i="10"/>
  <c r="AZ128" i="10"/>
  <c r="AV128" i="10"/>
  <c r="AR128" i="10"/>
  <c r="AN128" i="10"/>
  <c r="AJ128" i="10"/>
  <c r="AF128" i="10"/>
  <c r="AB128" i="10"/>
  <c r="X128" i="10"/>
  <c r="T128" i="10"/>
  <c r="P128" i="10"/>
  <c r="L128" i="10"/>
  <c r="H128" i="10"/>
  <c r="CF127" i="10"/>
  <c r="CE127" i="10"/>
  <c r="CD127" i="10"/>
  <c r="CB127" i="10"/>
  <c r="BX127" i="10"/>
  <c r="BT127" i="10"/>
  <c r="BP127" i="10"/>
  <c r="BL127" i="10"/>
  <c r="BH127" i="10"/>
  <c r="BD127" i="10"/>
  <c r="AZ127" i="10"/>
  <c r="AV127" i="10"/>
  <c r="AR127" i="10"/>
  <c r="AN127" i="10"/>
  <c r="AJ127" i="10"/>
  <c r="AF127" i="10"/>
  <c r="AB127" i="10"/>
  <c r="X127" i="10"/>
  <c r="T127" i="10"/>
  <c r="P127" i="10"/>
  <c r="L127" i="10"/>
  <c r="H127" i="10"/>
  <c r="CF126" i="10"/>
  <c r="CE126" i="10"/>
  <c r="CD126" i="10"/>
  <c r="CB126" i="10"/>
  <c r="BX126" i="10"/>
  <c r="BT126" i="10"/>
  <c r="BP126" i="10"/>
  <c r="BL126" i="10"/>
  <c r="BH126" i="10"/>
  <c r="BD126" i="10"/>
  <c r="AZ126" i="10"/>
  <c r="AV126" i="10"/>
  <c r="AR126" i="10"/>
  <c r="AN126" i="10"/>
  <c r="AJ126" i="10"/>
  <c r="AF126" i="10"/>
  <c r="AB126" i="10"/>
  <c r="X126" i="10"/>
  <c r="T126" i="10"/>
  <c r="P126" i="10"/>
  <c r="L126" i="10"/>
  <c r="H126" i="10"/>
  <c r="CF125" i="10"/>
  <c r="CE125" i="10"/>
  <c r="CD125" i="10"/>
  <c r="CB125" i="10"/>
  <c r="BX125" i="10"/>
  <c r="BT125" i="10"/>
  <c r="BP125" i="10"/>
  <c r="BL125" i="10"/>
  <c r="BH125" i="10"/>
  <c r="BD125" i="10"/>
  <c r="AZ125" i="10"/>
  <c r="AV125" i="10"/>
  <c r="AR125" i="10"/>
  <c r="AN125" i="10"/>
  <c r="AJ125" i="10"/>
  <c r="AF125" i="10"/>
  <c r="AB125" i="10"/>
  <c r="X125" i="10"/>
  <c r="T125" i="10"/>
  <c r="P125" i="10"/>
  <c r="L125" i="10"/>
  <c r="H125" i="10"/>
  <c r="CF124" i="10"/>
  <c r="CE124" i="10"/>
  <c r="CD124" i="10"/>
  <c r="CB124" i="10"/>
  <c r="BX124" i="10"/>
  <c r="BT124" i="10"/>
  <c r="BP124" i="10"/>
  <c r="BL124" i="10"/>
  <c r="BH124" i="10"/>
  <c r="BD124" i="10"/>
  <c r="AZ124" i="10"/>
  <c r="AV124" i="10"/>
  <c r="AR124" i="10"/>
  <c r="AN124" i="10"/>
  <c r="AJ124" i="10"/>
  <c r="AF124" i="10"/>
  <c r="AB124" i="10"/>
  <c r="X124" i="10"/>
  <c r="T124" i="10"/>
  <c r="P124" i="10"/>
  <c r="L124" i="10"/>
  <c r="H124" i="10"/>
  <c r="CF123" i="10"/>
  <c r="CE123" i="10"/>
  <c r="CD123" i="10"/>
  <c r="CB123" i="10"/>
  <c r="BX123" i="10"/>
  <c r="BT123" i="10"/>
  <c r="BP123" i="10"/>
  <c r="BL123" i="10"/>
  <c r="BH123" i="10"/>
  <c r="BD123" i="10"/>
  <c r="AZ123" i="10"/>
  <c r="AV123" i="10"/>
  <c r="AR123" i="10"/>
  <c r="AN123" i="10"/>
  <c r="AJ123" i="10"/>
  <c r="AF123" i="10"/>
  <c r="AB123" i="10"/>
  <c r="X123" i="10"/>
  <c r="T123" i="10"/>
  <c r="P123" i="10"/>
  <c r="L123" i="10"/>
  <c r="H123" i="10"/>
  <c r="CF122" i="10"/>
  <c r="CE122" i="10"/>
  <c r="CD122" i="10"/>
  <c r="CB122" i="10"/>
  <c r="BX122" i="10"/>
  <c r="BT122" i="10"/>
  <c r="BP122" i="10"/>
  <c r="BL122" i="10"/>
  <c r="BH122" i="10"/>
  <c r="BD122" i="10"/>
  <c r="AZ122" i="10"/>
  <c r="AV122" i="10"/>
  <c r="AR122" i="10"/>
  <c r="AN122" i="10"/>
  <c r="AJ122" i="10"/>
  <c r="AF122" i="10"/>
  <c r="AB122" i="10"/>
  <c r="X122" i="10"/>
  <c r="T122" i="10"/>
  <c r="P122" i="10"/>
  <c r="L122" i="10"/>
  <c r="H122" i="10"/>
  <c r="CF121" i="10"/>
  <c r="CE121" i="10"/>
  <c r="CD121" i="10"/>
  <c r="CB121" i="10"/>
  <c r="BX121" i="10"/>
  <c r="BT121" i="10"/>
  <c r="BP121" i="10"/>
  <c r="BL121" i="10"/>
  <c r="BH121" i="10"/>
  <c r="BD121" i="10"/>
  <c r="AZ121" i="10"/>
  <c r="AV121" i="10"/>
  <c r="AR121" i="10"/>
  <c r="AN121" i="10"/>
  <c r="AJ121" i="10"/>
  <c r="AF121" i="10"/>
  <c r="AB121" i="10"/>
  <c r="X121" i="10"/>
  <c r="T121" i="10"/>
  <c r="P121" i="10"/>
  <c r="L121" i="10"/>
  <c r="H121" i="10"/>
  <c r="CF120" i="10"/>
  <c r="CE120" i="10"/>
  <c r="CD120" i="10"/>
  <c r="CB120" i="10"/>
  <c r="BX120" i="10"/>
  <c r="BT120" i="10"/>
  <c r="BP120" i="10"/>
  <c r="BL120" i="10"/>
  <c r="BH120" i="10"/>
  <c r="BD120" i="10"/>
  <c r="AZ120" i="10"/>
  <c r="AV120" i="10"/>
  <c r="AR120" i="10"/>
  <c r="AN120" i="10"/>
  <c r="AJ120" i="10"/>
  <c r="AF120" i="10"/>
  <c r="AB120" i="10"/>
  <c r="X120" i="10"/>
  <c r="T120" i="10"/>
  <c r="P120" i="10"/>
  <c r="L120" i="10"/>
  <c r="H120" i="10"/>
  <c r="CF119" i="10"/>
  <c r="CE119" i="10"/>
  <c r="CD119" i="10"/>
  <c r="CB119" i="10"/>
  <c r="BX119" i="10"/>
  <c r="BT119" i="10"/>
  <c r="BP119" i="10"/>
  <c r="BL119" i="10"/>
  <c r="BH119" i="10"/>
  <c r="BD119" i="10"/>
  <c r="AZ119" i="10"/>
  <c r="AV119" i="10"/>
  <c r="AR119" i="10"/>
  <c r="AN119" i="10"/>
  <c r="AJ119" i="10"/>
  <c r="AF119" i="10"/>
  <c r="AB119" i="10"/>
  <c r="X119" i="10"/>
  <c r="T119" i="10"/>
  <c r="P119" i="10"/>
  <c r="L119" i="10"/>
  <c r="H119" i="10"/>
  <c r="CF118" i="10"/>
  <c r="CE118" i="10"/>
  <c r="CD118" i="10"/>
  <c r="CB118" i="10"/>
  <c r="BX118" i="10"/>
  <c r="BT118" i="10"/>
  <c r="BP118" i="10"/>
  <c r="BL118" i="10"/>
  <c r="BH118" i="10"/>
  <c r="BD118" i="10"/>
  <c r="AZ118" i="10"/>
  <c r="AV118" i="10"/>
  <c r="AR118" i="10"/>
  <c r="AN118" i="10"/>
  <c r="AJ118" i="10"/>
  <c r="AF118" i="10"/>
  <c r="AB118" i="10"/>
  <c r="X118" i="10"/>
  <c r="T118" i="10"/>
  <c r="P118" i="10"/>
  <c r="L118" i="10"/>
  <c r="H118" i="10"/>
  <c r="CF117" i="10"/>
  <c r="CE117" i="10"/>
  <c r="CD117" i="10"/>
  <c r="CB117" i="10"/>
  <c r="BX117" i="10"/>
  <c r="BT117" i="10"/>
  <c r="BP117" i="10"/>
  <c r="BL117" i="10"/>
  <c r="BH117" i="10"/>
  <c r="BD117" i="10"/>
  <c r="AZ117" i="10"/>
  <c r="AV117" i="10"/>
  <c r="AR117" i="10"/>
  <c r="AN117" i="10"/>
  <c r="AJ117" i="10"/>
  <c r="AF117" i="10"/>
  <c r="AB117" i="10"/>
  <c r="X117" i="10"/>
  <c r="T117" i="10"/>
  <c r="P117" i="10"/>
  <c r="L117" i="10"/>
  <c r="H117" i="10"/>
  <c r="CF116" i="10"/>
  <c r="CE116" i="10"/>
  <c r="CD116" i="10"/>
  <c r="CB116" i="10"/>
  <c r="BX116" i="10"/>
  <c r="BT116" i="10"/>
  <c r="BP116" i="10"/>
  <c r="BL116" i="10"/>
  <c r="BH116" i="10"/>
  <c r="BD116" i="10"/>
  <c r="AZ116" i="10"/>
  <c r="AV116" i="10"/>
  <c r="AR116" i="10"/>
  <c r="AN116" i="10"/>
  <c r="AJ116" i="10"/>
  <c r="AF116" i="10"/>
  <c r="AB116" i="10"/>
  <c r="X116" i="10"/>
  <c r="T116" i="10"/>
  <c r="P116" i="10"/>
  <c r="L116" i="10"/>
  <c r="H116" i="10"/>
  <c r="CF115" i="10"/>
  <c r="CE115" i="10"/>
  <c r="CD115" i="10"/>
  <c r="CB115" i="10"/>
  <c r="BX115" i="10"/>
  <c r="BT115" i="10"/>
  <c r="BP115" i="10"/>
  <c r="BL115" i="10"/>
  <c r="BH115" i="10"/>
  <c r="BD115" i="10"/>
  <c r="AZ115" i="10"/>
  <c r="AV115" i="10"/>
  <c r="AR115" i="10"/>
  <c r="AN115" i="10"/>
  <c r="AJ115" i="10"/>
  <c r="AF115" i="10"/>
  <c r="AB115" i="10"/>
  <c r="X115" i="10"/>
  <c r="T115" i="10"/>
  <c r="P115" i="10"/>
  <c r="L115" i="10"/>
  <c r="H115" i="10"/>
  <c r="CF114" i="10"/>
  <c r="CE114" i="10"/>
  <c r="CD114" i="10"/>
  <c r="CB114" i="10"/>
  <c r="BX114" i="10"/>
  <c r="BT114" i="10"/>
  <c r="BP114" i="10"/>
  <c r="BL114" i="10"/>
  <c r="BH114" i="10"/>
  <c r="BD114" i="10"/>
  <c r="AZ114" i="10"/>
  <c r="AV114" i="10"/>
  <c r="AR114" i="10"/>
  <c r="AN114" i="10"/>
  <c r="AJ114" i="10"/>
  <c r="AF114" i="10"/>
  <c r="AB114" i="10"/>
  <c r="X114" i="10"/>
  <c r="T114" i="10"/>
  <c r="P114" i="10"/>
  <c r="L114" i="10"/>
  <c r="H114" i="10"/>
  <c r="CF113" i="10"/>
  <c r="CE113" i="10"/>
  <c r="CD113" i="10"/>
  <c r="CB113" i="10"/>
  <c r="BX113" i="10"/>
  <c r="BT113" i="10"/>
  <c r="BP113" i="10"/>
  <c r="BL113" i="10"/>
  <c r="BH113" i="10"/>
  <c r="BD113" i="10"/>
  <c r="AZ113" i="10"/>
  <c r="AV113" i="10"/>
  <c r="AR113" i="10"/>
  <c r="AN113" i="10"/>
  <c r="AJ113" i="10"/>
  <c r="AF113" i="10"/>
  <c r="AB113" i="10"/>
  <c r="X113" i="10"/>
  <c r="T113" i="10"/>
  <c r="P113" i="10"/>
  <c r="L113" i="10"/>
  <c r="H113" i="10"/>
  <c r="CF112" i="10"/>
  <c r="CE112" i="10"/>
  <c r="CD112" i="10"/>
  <c r="CB112" i="10"/>
  <c r="BX112" i="10"/>
  <c r="BT112" i="10"/>
  <c r="BP112" i="10"/>
  <c r="BL112" i="10"/>
  <c r="BH112" i="10"/>
  <c r="BD112" i="10"/>
  <c r="AZ112" i="10"/>
  <c r="AV112" i="10"/>
  <c r="AR112" i="10"/>
  <c r="AN112" i="10"/>
  <c r="AJ112" i="10"/>
  <c r="AF112" i="10"/>
  <c r="AB112" i="10"/>
  <c r="X112" i="10"/>
  <c r="T112" i="10"/>
  <c r="P112" i="10"/>
  <c r="L112" i="10"/>
  <c r="H112" i="10"/>
  <c r="CF111" i="10"/>
  <c r="CE111" i="10"/>
  <c r="CD111" i="10"/>
  <c r="CB111" i="10"/>
  <c r="BX111" i="10"/>
  <c r="BT111" i="10"/>
  <c r="BP111" i="10"/>
  <c r="BL111" i="10"/>
  <c r="BH111" i="10"/>
  <c r="BD111" i="10"/>
  <c r="AZ111" i="10"/>
  <c r="AV111" i="10"/>
  <c r="AR111" i="10"/>
  <c r="AN111" i="10"/>
  <c r="AJ111" i="10"/>
  <c r="AF111" i="10"/>
  <c r="AB111" i="10"/>
  <c r="X111" i="10"/>
  <c r="T111" i="10"/>
  <c r="P111" i="10"/>
  <c r="L111" i="10"/>
  <c r="H111" i="10"/>
  <c r="CF110" i="10"/>
  <c r="CE110" i="10"/>
  <c r="CD110" i="10"/>
  <c r="CB110" i="10"/>
  <c r="BX110" i="10"/>
  <c r="BT110" i="10"/>
  <c r="BP110" i="10"/>
  <c r="BL110" i="10"/>
  <c r="BH110" i="10"/>
  <c r="BD110" i="10"/>
  <c r="AZ110" i="10"/>
  <c r="AV110" i="10"/>
  <c r="AR110" i="10"/>
  <c r="AN110" i="10"/>
  <c r="AJ110" i="10"/>
  <c r="AF110" i="10"/>
  <c r="AB110" i="10"/>
  <c r="X110" i="10"/>
  <c r="T110" i="10"/>
  <c r="P110" i="10"/>
  <c r="L110" i="10"/>
  <c r="H110" i="10"/>
  <c r="CF109" i="10"/>
  <c r="CE109" i="10"/>
  <c r="CD109" i="10"/>
  <c r="CB109" i="10"/>
  <c r="BX109" i="10"/>
  <c r="BT109" i="10"/>
  <c r="BP109" i="10"/>
  <c r="BL109" i="10"/>
  <c r="BH109" i="10"/>
  <c r="BD109" i="10"/>
  <c r="AZ109" i="10"/>
  <c r="AV109" i="10"/>
  <c r="AR109" i="10"/>
  <c r="AN109" i="10"/>
  <c r="AJ109" i="10"/>
  <c r="AF109" i="10"/>
  <c r="AB109" i="10"/>
  <c r="X109" i="10"/>
  <c r="T109" i="10"/>
  <c r="P109" i="10"/>
  <c r="L109" i="10"/>
  <c r="H109" i="10"/>
  <c r="CF108" i="10"/>
  <c r="CE108" i="10"/>
  <c r="CD108" i="10"/>
  <c r="CB108" i="10"/>
  <c r="BX108" i="10"/>
  <c r="BT108" i="10"/>
  <c r="BP108" i="10"/>
  <c r="BL108" i="10"/>
  <c r="BH108" i="10"/>
  <c r="BD108" i="10"/>
  <c r="AZ108" i="10"/>
  <c r="AV108" i="10"/>
  <c r="AR108" i="10"/>
  <c r="AN108" i="10"/>
  <c r="AJ108" i="10"/>
  <c r="AF108" i="10"/>
  <c r="AB108" i="10"/>
  <c r="X108" i="10"/>
  <c r="T108" i="10"/>
  <c r="P108" i="10"/>
  <c r="L108" i="10"/>
  <c r="H108" i="10"/>
  <c r="CF107" i="10"/>
  <c r="CE107" i="10"/>
  <c r="CD107" i="10"/>
  <c r="CB107" i="10"/>
  <c r="BX107" i="10"/>
  <c r="BT107" i="10"/>
  <c r="BP107" i="10"/>
  <c r="BL107" i="10"/>
  <c r="BH107" i="10"/>
  <c r="BD107" i="10"/>
  <c r="AZ107" i="10"/>
  <c r="AV107" i="10"/>
  <c r="AR107" i="10"/>
  <c r="AN107" i="10"/>
  <c r="AJ107" i="10"/>
  <c r="AF107" i="10"/>
  <c r="AB107" i="10"/>
  <c r="X107" i="10"/>
  <c r="T107" i="10"/>
  <c r="P107" i="10"/>
  <c r="L107" i="10"/>
  <c r="H107" i="10"/>
  <c r="CF106" i="10"/>
  <c r="CE106" i="10"/>
  <c r="CD106" i="10"/>
  <c r="CB106" i="10"/>
  <c r="BX106" i="10"/>
  <c r="BT106" i="10"/>
  <c r="BP106" i="10"/>
  <c r="BL106" i="10"/>
  <c r="BH106" i="10"/>
  <c r="BD106" i="10"/>
  <c r="AZ106" i="10"/>
  <c r="AV106" i="10"/>
  <c r="AR106" i="10"/>
  <c r="AN106" i="10"/>
  <c r="AJ106" i="10"/>
  <c r="AF106" i="10"/>
  <c r="AB106" i="10"/>
  <c r="X106" i="10"/>
  <c r="T106" i="10"/>
  <c r="P106" i="10"/>
  <c r="L106" i="10"/>
  <c r="H106" i="10"/>
  <c r="CF105" i="10"/>
  <c r="CE105" i="10"/>
  <c r="CD105" i="10"/>
  <c r="CB105" i="10"/>
  <c r="BX105" i="10"/>
  <c r="BT105" i="10"/>
  <c r="BP105" i="10"/>
  <c r="BL105" i="10"/>
  <c r="BH105" i="10"/>
  <c r="BD105" i="10"/>
  <c r="AZ105" i="10"/>
  <c r="AV105" i="10"/>
  <c r="AR105" i="10"/>
  <c r="AN105" i="10"/>
  <c r="AJ105" i="10"/>
  <c r="AF105" i="10"/>
  <c r="AB105" i="10"/>
  <c r="X105" i="10"/>
  <c r="T105" i="10"/>
  <c r="P105" i="10"/>
  <c r="L105" i="10"/>
  <c r="H105" i="10"/>
  <c r="CF104" i="10"/>
  <c r="CE104" i="10"/>
  <c r="CD104" i="10"/>
  <c r="CB104" i="10"/>
  <c r="BX104" i="10"/>
  <c r="BT104" i="10"/>
  <c r="BP104" i="10"/>
  <c r="BL104" i="10"/>
  <c r="BH104" i="10"/>
  <c r="BD104" i="10"/>
  <c r="AZ104" i="10"/>
  <c r="AV104" i="10"/>
  <c r="AR104" i="10"/>
  <c r="AN104" i="10"/>
  <c r="AJ104" i="10"/>
  <c r="AF104" i="10"/>
  <c r="AB104" i="10"/>
  <c r="X104" i="10"/>
  <c r="T104" i="10"/>
  <c r="P104" i="10"/>
  <c r="L104" i="10"/>
  <c r="H104" i="10"/>
  <c r="CF103" i="10"/>
  <c r="CE103" i="10"/>
  <c r="CD103" i="10"/>
  <c r="CB103" i="10"/>
  <c r="BX103" i="10"/>
  <c r="BT103" i="10"/>
  <c r="BP103" i="10"/>
  <c r="BL103" i="10"/>
  <c r="BH103" i="10"/>
  <c r="BD103" i="10"/>
  <c r="AZ103" i="10"/>
  <c r="AV103" i="10"/>
  <c r="AR103" i="10"/>
  <c r="AN103" i="10"/>
  <c r="AJ103" i="10"/>
  <c r="AF103" i="10"/>
  <c r="AB103" i="10"/>
  <c r="X103" i="10"/>
  <c r="T103" i="10"/>
  <c r="P103" i="10"/>
  <c r="L103" i="10"/>
  <c r="H103" i="10"/>
  <c r="CF102" i="10"/>
  <c r="CE102" i="10"/>
  <c r="CD102" i="10"/>
  <c r="CB102" i="10"/>
  <c r="BX102" i="10"/>
  <c r="BT102" i="10"/>
  <c r="BP102" i="10"/>
  <c r="BL102" i="10"/>
  <c r="BH102" i="10"/>
  <c r="BD102" i="10"/>
  <c r="AZ102" i="10"/>
  <c r="AV102" i="10"/>
  <c r="AR102" i="10"/>
  <c r="AN102" i="10"/>
  <c r="AJ102" i="10"/>
  <c r="AF102" i="10"/>
  <c r="AB102" i="10"/>
  <c r="X102" i="10"/>
  <c r="T102" i="10"/>
  <c r="P102" i="10"/>
  <c r="L102" i="10"/>
  <c r="H102" i="10"/>
  <c r="CF101" i="10"/>
  <c r="CE101" i="10"/>
  <c r="CD101" i="10"/>
  <c r="CB101" i="10"/>
  <c r="BX101" i="10"/>
  <c r="BT101" i="10"/>
  <c r="BP101" i="10"/>
  <c r="BL101" i="10"/>
  <c r="BH101" i="10"/>
  <c r="BD101" i="10"/>
  <c r="AZ101" i="10"/>
  <c r="AV101" i="10"/>
  <c r="AR101" i="10"/>
  <c r="AN101" i="10"/>
  <c r="AJ101" i="10"/>
  <c r="AF101" i="10"/>
  <c r="AB101" i="10"/>
  <c r="X101" i="10"/>
  <c r="T101" i="10"/>
  <c r="P101" i="10"/>
  <c r="L101" i="10"/>
  <c r="H101" i="10"/>
  <c r="CF100" i="10"/>
  <c r="CE100" i="10"/>
  <c r="CD100" i="10"/>
  <c r="CB100" i="10"/>
  <c r="BX100" i="10"/>
  <c r="BT100" i="10"/>
  <c r="BP100" i="10"/>
  <c r="BL100" i="10"/>
  <c r="BH100" i="10"/>
  <c r="BD100" i="10"/>
  <c r="AZ100" i="10"/>
  <c r="AV100" i="10"/>
  <c r="AR100" i="10"/>
  <c r="AN100" i="10"/>
  <c r="AJ100" i="10"/>
  <c r="AF100" i="10"/>
  <c r="AB100" i="10"/>
  <c r="X100" i="10"/>
  <c r="T100" i="10"/>
  <c r="P100" i="10"/>
  <c r="L100" i="10"/>
  <c r="H100" i="10"/>
  <c r="CF99" i="10"/>
  <c r="CE99" i="10"/>
  <c r="CD99" i="10"/>
  <c r="CB99" i="10"/>
  <c r="BX99" i="10"/>
  <c r="BT99" i="10"/>
  <c r="BP99" i="10"/>
  <c r="BL99" i="10"/>
  <c r="BH99" i="10"/>
  <c r="BD99" i="10"/>
  <c r="AZ99" i="10"/>
  <c r="AV99" i="10"/>
  <c r="AR99" i="10"/>
  <c r="AN99" i="10"/>
  <c r="AJ99" i="10"/>
  <c r="AF99" i="10"/>
  <c r="AB99" i="10"/>
  <c r="X99" i="10"/>
  <c r="T99" i="10"/>
  <c r="P99" i="10"/>
  <c r="L99" i="10"/>
  <c r="H99" i="10"/>
  <c r="CF98" i="10"/>
  <c r="CE98" i="10"/>
  <c r="CD98" i="10"/>
  <c r="CB98" i="10"/>
  <c r="BX98" i="10"/>
  <c r="BT98" i="10"/>
  <c r="BP98" i="10"/>
  <c r="BL98" i="10"/>
  <c r="BH98" i="10"/>
  <c r="BD98" i="10"/>
  <c r="AZ98" i="10"/>
  <c r="AV98" i="10"/>
  <c r="AR98" i="10"/>
  <c r="AN98" i="10"/>
  <c r="AJ98" i="10"/>
  <c r="AF98" i="10"/>
  <c r="AB98" i="10"/>
  <c r="X98" i="10"/>
  <c r="T98" i="10"/>
  <c r="P98" i="10"/>
  <c r="L98" i="10"/>
  <c r="H98" i="10"/>
  <c r="CF97" i="10"/>
  <c r="CE97" i="10"/>
  <c r="CD97" i="10"/>
  <c r="CB97" i="10"/>
  <c r="BX97" i="10"/>
  <c r="BT97" i="10"/>
  <c r="BP97" i="10"/>
  <c r="BL97" i="10"/>
  <c r="BH97" i="10"/>
  <c r="BD97" i="10"/>
  <c r="AZ97" i="10"/>
  <c r="AV97" i="10"/>
  <c r="AR97" i="10"/>
  <c r="AN97" i="10"/>
  <c r="AJ97" i="10"/>
  <c r="AF97" i="10"/>
  <c r="AB97" i="10"/>
  <c r="X97" i="10"/>
  <c r="T97" i="10"/>
  <c r="P97" i="10"/>
  <c r="L97" i="10"/>
  <c r="H97" i="10"/>
  <c r="CF96" i="10"/>
  <c r="CE96" i="10"/>
  <c r="CD96" i="10"/>
  <c r="CB96" i="10"/>
  <c r="BX96" i="10"/>
  <c r="BT96" i="10"/>
  <c r="BP96" i="10"/>
  <c r="BL96" i="10"/>
  <c r="BH96" i="10"/>
  <c r="BD96" i="10"/>
  <c r="AZ96" i="10"/>
  <c r="AV96" i="10"/>
  <c r="AR96" i="10"/>
  <c r="AN96" i="10"/>
  <c r="AJ96" i="10"/>
  <c r="AF96" i="10"/>
  <c r="AB96" i="10"/>
  <c r="X96" i="10"/>
  <c r="T96" i="10"/>
  <c r="P96" i="10"/>
  <c r="L96" i="10"/>
  <c r="H96" i="10"/>
  <c r="CF95" i="10"/>
  <c r="CE95" i="10"/>
  <c r="CD95" i="10"/>
  <c r="CF94" i="10"/>
  <c r="CE94" i="10"/>
  <c r="CD94" i="10"/>
  <c r="CB94" i="10"/>
  <c r="BX94" i="10"/>
  <c r="BT94" i="10"/>
  <c r="BP94" i="10"/>
  <c r="BL94" i="10"/>
  <c r="BH94" i="10"/>
  <c r="BD94" i="10"/>
  <c r="AZ94" i="10"/>
  <c r="AV94" i="10"/>
  <c r="AR94" i="10"/>
  <c r="AN94" i="10"/>
  <c r="AJ94" i="10"/>
  <c r="AF94" i="10"/>
  <c r="AB94" i="10"/>
  <c r="X94" i="10"/>
  <c r="T94" i="10"/>
  <c r="P94" i="10"/>
  <c r="L94" i="10"/>
  <c r="H94" i="10"/>
  <c r="CF93" i="10"/>
  <c r="CE93" i="10"/>
  <c r="CD93" i="10"/>
  <c r="CB93" i="10"/>
  <c r="BX93" i="10"/>
  <c r="BT93" i="10"/>
  <c r="BP93" i="10"/>
  <c r="BL93" i="10"/>
  <c r="BH93" i="10"/>
  <c r="BD93" i="10"/>
  <c r="AZ93" i="10"/>
  <c r="AV93" i="10"/>
  <c r="AR93" i="10"/>
  <c r="AN93" i="10"/>
  <c r="AJ93" i="10"/>
  <c r="AF93" i="10"/>
  <c r="AB93" i="10"/>
  <c r="X93" i="10"/>
  <c r="T93" i="10"/>
  <c r="P93" i="10"/>
  <c r="L93" i="10"/>
  <c r="H93" i="10"/>
  <c r="CF92" i="10"/>
  <c r="CE92" i="10"/>
  <c r="CD92" i="10"/>
  <c r="CB92" i="10"/>
  <c r="BX92" i="10"/>
  <c r="BT92" i="10"/>
  <c r="BP92" i="10"/>
  <c r="BL92" i="10"/>
  <c r="BH92" i="10"/>
  <c r="BD92" i="10"/>
  <c r="AZ92" i="10"/>
  <c r="AV92" i="10"/>
  <c r="AR92" i="10"/>
  <c r="AN92" i="10"/>
  <c r="AJ92" i="10"/>
  <c r="AF92" i="10"/>
  <c r="AB92" i="10"/>
  <c r="X92" i="10"/>
  <c r="T92" i="10"/>
  <c r="P92" i="10"/>
  <c r="L92" i="10"/>
  <c r="H92" i="10"/>
  <c r="CF91" i="10"/>
  <c r="CE91" i="10"/>
  <c r="CD91" i="10"/>
  <c r="CB91" i="10"/>
  <c r="BX91" i="10"/>
  <c r="BT91" i="10"/>
  <c r="BP91" i="10"/>
  <c r="BL91" i="10"/>
  <c r="BH91" i="10"/>
  <c r="BD91" i="10"/>
  <c r="AZ91" i="10"/>
  <c r="AV91" i="10"/>
  <c r="AR91" i="10"/>
  <c r="AN91" i="10"/>
  <c r="AJ91" i="10"/>
  <c r="AF91" i="10"/>
  <c r="AB91" i="10"/>
  <c r="X91" i="10"/>
  <c r="T91" i="10"/>
  <c r="P91" i="10"/>
  <c r="L91" i="10"/>
  <c r="H91" i="10"/>
  <c r="CF90" i="10"/>
  <c r="CE90" i="10"/>
  <c r="CD90" i="10"/>
  <c r="CB90" i="10"/>
  <c r="BX90" i="10"/>
  <c r="BT90" i="10"/>
  <c r="BP90" i="10"/>
  <c r="BL90" i="10"/>
  <c r="BH90" i="10"/>
  <c r="BD90" i="10"/>
  <c r="AZ90" i="10"/>
  <c r="AV90" i="10"/>
  <c r="AR90" i="10"/>
  <c r="AN90" i="10"/>
  <c r="AJ90" i="10"/>
  <c r="AF90" i="10"/>
  <c r="AB90" i="10"/>
  <c r="X90" i="10"/>
  <c r="T90" i="10"/>
  <c r="P90" i="10"/>
  <c r="L90" i="10"/>
  <c r="H90" i="10"/>
  <c r="CF89" i="10"/>
  <c r="CE89" i="10"/>
  <c r="CD89" i="10"/>
  <c r="CB89" i="10"/>
  <c r="BX89" i="10"/>
  <c r="BT89" i="10"/>
  <c r="BP89" i="10"/>
  <c r="BL89" i="10"/>
  <c r="BH89" i="10"/>
  <c r="BD89" i="10"/>
  <c r="AZ89" i="10"/>
  <c r="AV89" i="10"/>
  <c r="AR89" i="10"/>
  <c r="AN89" i="10"/>
  <c r="AJ89" i="10"/>
  <c r="AF89" i="10"/>
  <c r="AB89" i="10"/>
  <c r="X89" i="10"/>
  <c r="T89" i="10"/>
  <c r="P89" i="10"/>
  <c r="L89" i="10"/>
  <c r="H89" i="10"/>
  <c r="CF88" i="10"/>
  <c r="CE88" i="10"/>
  <c r="CD88" i="10"/>
  <c r="CB88" i="10"/>
  <c r="BX88" i="10"/>
  <c r="BT88" i="10"/>
  <c r="BP88" i="10"/>
  <c r="BL88" i="10"/>
  <c r="BH88" i="10"/>
  <c r="BD88" i="10"/>
  <c r="AZ88" i="10"/>
  <c r="AV88" i="10"/>
  <c r="AR88" i="10"/>
  <c r="AN88" i="10"/>
  <c r="AJ88" i="10"/>
  <c r="AF88" i="10"/>
  <c r="AB88" i="10"/>
  <c r="X88" i="10"/>
  <c r="T88" i="10"/>
  <c r="P88" i="10"/>
  <c r="L88" i="10"/>
  <c r="H88" i="10"/>
  <c r="CF87" i="10"/>
  <c r="CE87" i="10"/>
  <c r="CD87" i="10"/>
  <c r="CB87" i="10"/>
  <c r="BX87" i="10"/>
  <c r="BT87" i="10"/>
  <c r="BP87" i="10"/>
  <c r="BL87" i="10"/>
  <c r="BH87" i="10"/>
  <c r="BD87" i="10"/>
  <c r="AZ87" i="10"/>
  <c r="AV87" i="10"/>
  <c r="AR87" i="10"/>
  <c r="AN87" i="10"/>
  <c r="AJ87" i="10"/>
  <c r="AF87" i="10"/>
  <c r="AB87" i="10"/>
  <c r="X87" i="10"/>
  <c r="T87" i="10"/>
  <c r="P87" i="10"/>
  <c r="L87" i="10"/>
  <c r="H87" i="10"/>
  <c r="CF86" i="10"/>
  <c r="CE86" i="10"/>
  <c r="CD86" i="10"/>
  <c r="CB86" i="10"/>
  <c r="BX86" i="10"/>
  <c r="BT86" i="10"/>
  <c r="BP86" i="10"/>
  <c r="BL86" i="10"/>
  <c r="BH86" i="10"/>
  <c r="BD86" i="10"/>
  <c r="AZ86" i="10"/>
  <c r="AV86" i="10"/>
  <c r="AR86" i="10"/>
  <c r="AN86" i="10"/>
  <c r="AJ86" i="10"/>
  <c r="AF86" i="10"/>
  <c r="AB86" i="10"/>
  <c r="X86" i="10"/>
  <c r="T86" i="10"/>
  <c r="P86" i="10"/>
  <c r="L86" i="10"/>
  <c r="H86" i="10"/>
  <c r="CF85" i="10"/>
  <c r="CE85" i="10"/>
  <c r="CD85" i="10"/>
  <c r="CB85" i="10"/>
  <c r="BX85" i="10"/>
  <c r="BT85" i="10"/>
  <c r="BP85" i="10"/>
  <c r="BL85" i="10"/>
  <c r="BH85" i="10"/>
  <c r="BD85" i="10"/>
  <c r="AZ85" i="10"/>
  <c r="AV85" i="10"/>
  <c r="AR85" i="10"/>
  <c r="AN85" i="10"/>
  <c r="AJ85" i="10"/>
  <c r="AF85" i="10"/>
  <c r="AB85" i="10"/>
  <c r="X85" i="10"/>
  <c r="T85" i="10"/>
  <c r="P85" i="10"/>
  <c r="L85" i="10"/>
  <c r="H85" i="10"/>
  <c r="CF63" i="10"/>
  <c r="CE63" i="10"/>
  <c r="CD63" i="10"/>
  <c r="CF62" i="10"/>
  <c r="CE62" i="10"/>
  <c r="CD62" i="10"/>
  <c r="CB62" i="10"/>
  <c r="BX62" i="10"/>
  <c r="BT62" i="10"/>
  <c r="BP62" i="10"/>
  <c r="BL62" i="10"/>
  <c r="BH62" i="10"/>
  <c r="BD62" i="10"/>
  <c r="AZ62" i="10"/>
  <c r="AV62" i="10"/>
  <c r="AR62" i="10"/>
  <c r="AN62" i="10"/>
  <c r="AJ62" i="10"/>
  <c r="AF62" i="10"/>
  <c r="AB62" i="10"/>
  <c r="X62" i="10"/>
  <c r="T62" i="10"/>
  <c r="P62" i="10"/>
  <c r="L62" i="10"/>
  <c r="H62" i="10"/>
  <c r="CF61" i="10"/>
  <c r="CE61" i="10"/>
  <c r="CD61" i="10"/>
  <c r="CB61" i="10"/>
  <c r="BX61" i="10"/>
  <c r="BT61" i="10"/>
  <c r="BP61" i="10"/>
  <c r="BL61" i="10"/>
  <c r="BH61" i="10"/>
  <c r="BD61" i="10"/>
  <c r="AZ61" i="10"/>
  <c r="AV61" i="10"/>
  <c r="AR61" i="10"/>
  <c r="AN61" i="10"/>
  <c r="AJ61" i="10"/>
  <c r="AF61" i="10"/>
  <c r="AB61" i="10"/>
  <c r="X61" i="10"/>
  <c r="T61" i="10"/>
  <c r="P61" i="10"/>
  <c r="L61" i="10"/>
  <c r="H61" i="10"/>
  <c r="CF60" i="10"/>
  <c r="CE60" i="10"/>
  <c r="CD60" i="10"/>
  <c r="CB60" i="10"/>
  <c r="BX60" i="10"/>
  <c r="BT60" i="10"/>
  <c r="BP60" i="10"/>
  <c r="BL60" i="10"/>
  <c r="BH60" i="10"/>
  <c r="BD60" i="10"/>
  <c r="AZ60" i="10"/>
  <c r="AV60" i="10"/>
  <c r="AR60" i="10"/>
  <c r="AN60" i="10"/>
  <c r="AJ60" i="10"/>
  <c r="AF60" i="10"/>
  <c r="AB60" i="10"/>
  <c r="X60" i="10"/>
  <c r="T60" i="10"/>
  <c r="P60" i="10"/>
  <c r="L60" i="10"/>
  <c r="H60" i="10"/>
  <c r="CF59" i="10"/>
  <c r="CE59" i="10"/>
  <c r="CD59" i="10"/>
  <c r="CB59" i="10"/>
  <c r="BX59" i="10"/>
  <c r="BT59" i="10"/>
  <c r="BP59" i="10"/>
  <c r="BL59" i="10"/>
  <c r="BH59" i="10"/>
  <c r="BD59" i="10"/>
  <c r="AZ59" i="10"/>
  <c r="AV59" i="10"/>
  <c r="AR59" i="10"/>
  <c r="AN59" i="10"/>
  <c r="AJ59" i="10"/>
  <c r="AF59" i="10"/>
  <c r="AB59" i="10"/>
  <c r="X59" i="10"/>
  <c r="T59" i="10"/>
  <c r="P59" i="10"/>
  <c r="L59" i="10"/>
  <c r="H59" i="10"/>
  <c r="CF58" i="10"/>
  <c r="CE58" i="10"/>
  <c r="CD58" i="10"/>
  <c r="CB58" i="10"/>
  <c r="BX58" i="10"/>
  <c r="BT58" i="10"/>
  <c r="BP58" i="10"/>
  <c r="BL58" i="10"/>
  <c r="BH58" i="10"/>
  <c r="BD58" i="10"/>
  <c r="AZ58" i="10"/>
  <c r="AV58" i="10"/>
  <c r="AR58" i="10"/>
  <c r="AN58" i="10"/>
  <c r="AJ58" i="10"/>
  <c r="AF58" i="10"/>
  <c r="AB58" i="10"/>
  <c r="X58" i="10"/>
  <c r="T58" i="10"/>
  <c r="P58" i="10"/>
  <c r="L58" i="10"/>
  <c r="H58" i="10"/>
  <c r="CF57" i="10"/>
  <c r="CE57" i="10"/>
  <c r="CD57" i="10"/>
  <c r="CB57" i="10"/>
  <c r="BX57" i="10"/>
  <c r="BT57" i="10"/>
  <c r="BP57" i="10"/>
  <c r="BL57" i="10"/>
  <c r="BH57" i="10"/>
  <c r="BD57" i="10"/>
  <c r="AZ57" i="10"/>
  <c r="AV57" i="10"/>
  <c r="AR57" i="10"/>
  <c r="AN57" i="10"/>
  <c r="AJ57" i="10"/>
  <c r="AF57" i="10"/>
  <c r="AB57" i="10"/>
  <c r="X57" i="10"/>
  <c r="T57" i="10"/>
  <c r="P57" i="10"/>
  <c r="L57" i="10"/>
  <c r="H57" i="10"/>
  <c r="CF56" i="10"/>
  <c r="CE56" i="10"/>
  <c r="CD56" i="10"/>
  <c r="CB56" i="10"/>
  <c r="BX56" i="10"/>
  <c r="BT56" i="10"/>
  <c r="BP56" i="10"/>
  <c r="BL56" i="10"/>
  <c r="BH56" i="10"/>
  <c r="BD56" i="10"/>
  <c r="AZ56" i="10"/>
  <c r="AV56" i="10"/>
  <c r="AR56" i="10"/>
  <c r="AN56" i="10"/>
  <c r="AJ56" i="10"/>
  <c r="AF56" i="10"/>
  <c r="AB56" i="10"/>
  <c r="X56" i="10"/>
  <c r="T56" i="10"/>
  <c r="P56" i="10"/>
  <c r="L56" i="10"/>
  <c r="H56" i="10"/>
  <c r="CF55" i="10"/>
  <c r="CE55" i="10"/>
  <c r="CD55" i="10"/>
  <c r="CB55" i="10"/>
  <c r="BX55" i="10"/>
  <c r="BT55" i="10"/>
  <c r="BP55" i="10"/>
  <c r="BL55" i="10"/>
  <c r="BH55" i="10"/>
  <c r="BD55" i="10"/>
  <c r="AZ55" i="10"/>
  <c r="AV55" i="10"/>
  <c r="AR55" i="10"/>
  <c r="AN55" i="10"/>
  <c r="AJ55" i="10"/>
  <c r="AF55" i="10"/>
  <c r="AB55" i="10"/>
  <c r="X55" i="10"/>
  <c r="T55" i="10"/>
  <c r="P55" i="10"/>
  <c r="L55" i="10"/>
  <c r="H55" i="10"/>
  <c r="CF83" i="10"/>
  <c r="CE83" i="10"/>
  <c r="CD83" i="10"/>
  <c r="CB83" i="10"/>
  <c r="BX83" i="10"/>
  <c r="BT83" i="10"/>
  <c r="BP83" i="10"/>
  <c r="BL83" i="10"/>
  <c r="BH83" i="10"/>
  <c r="BD83" i="10"/>
  <c r="AZ83" i="10"/>
  <c r="AV83" i="10"/>
  <c r="AR83" i="10"/>
  <c r="AN83" i="10"/>
  <c r="AJ83" i="10"/>
  <c r="AF83" i="10"/>
  <c r="AB83" i="10"/>
  <c r="X83" i="10"/>
  <c r="T83" i="10"/>
  <c r="P83" i="10"/>
  <c r="L83" i="10"/>
  <c r="H83" i="10"/>
  <c r="CF82" i="10"/>
  <c r="CE82" i="10"/>
  <c r="CD82" i="10"/>
  <c r="CB82" i="10"/>
  <c r="BX82" i="10"/>
  <c r="BT82" i="10"/>
  <c r="BP82" i="10"/>
  <c r="BL82" i="10"/>
  <c r="BH82" i="10"/>
  <c r="BD82" i="10"/>
  <c r="AZ82" i="10"/>
  <c r="AV82" i="10"/>
  <c r="AR82" i="10"/>
  <c r="AN82" i="10"/>
  <c r="AJ82" i="10"/>
  <c r="AF82" i="10"/>
  <c r="AB82" i="10"/>
  <c r="X82" i="10"/>
  <c r="T82" i="10"/>
  <c r="P82" i="10"/>
  <c r="L82" i="10"/>
  <c r="H82" i="10"/>
  <c r="CF81" i="10"/>
  <c r="CE81" i="10"/>
  <c r="CD81" i="10"/>
  <c r="CB81" i="10"/>
  <c r="BX81" i="10"/>
  <c r="BT81" i="10"/>
  <c r="BP81" i="10"/>
  <c r="BL81" i="10"/>
  <c r="BH81" i="10"/>
  <c r="BD81" i="10"/>
  <c r="AZ81" i="10"/>
  <c r="AV81" i="10"/>
  <c r="AR81" i="10"/>
  <c r="AN81" i="10"/>
  <c r="AJ81" i="10"/>
  <c r="AF81" i="10"/>
  <c r="AB81" i="10"/>
  <c r="X81" i="10"/>
  <c r="T81" i="10"/>
  <c r="P81" i="10"/>
  <c r="L81" i="10"/>
  <c r="H81" i="10"/>
  <c r="CF80" i="10"/>
  <c r="CE80" i="10"/>
  <c r="CD80" i="10"/>
  <c r="CB80" i="10"/>
  <c r="BX80" i="10"/>
  <c r="BT80" i="10"/>
  <c r="BP80" i="10"/>
  <c r="BL80" i="10"/>
  <c r="BH80" i="10"/>
  <c r="BD80" i="10"/>
  <c r="AZ80" i="10"/>
  <c r="AV80" i="10"/>
  <c r="AR80" i="10"/>
  <c r="AN80" i="10"/>
  <c r="AJ80" i="10"/>
  <c r="AF80" i="10"/>
  <c r="AB80" i="10"/>
  <c r="X80" i="10"/>
  <c r="T80" i="10"/>
  <c r="P80" i="10"/>
  <c r="L80" i="10"/>
  <c r="H80" i="10"/>
  <c r="CF79" i="10"/>
  <c r="CE79" i="10"/>
  <c r="CD79" i="10"/>
  <c r="CB79" i="10"/>
  <c r="BX79" i="10"/>
  <c r="BT79" i="10"/>
  <c r="BP79" i="10"/>
  <c r="BL79" i="10"/>
  <c r="BH79" i="10"/>
  <c r="BD79" i="10"/>
  <c r="AZ79" i="10"/>
  <c r="AV79" i="10"/>
  <c r="AR79" i="10"/>
  <c r="AN79" i="10"/>
  <c r="AJ79" i="10"/>
  <c r="AF79" i="10"/>
  <c r="AB79" i="10"/>
  <c r="X79" i="10"/>
  <c r="T79" i="10"/>
  <c r="P79" i="10"/>
  <c r="L79" i="10"/>
  <c r="H79" i="10"/>
  <c r="CF78" i="10"/>
  <c r="CE78" i="10"/>
  <c r="CD78" i="10"/>
  <c r="CB78" i="10"/>
  <c r="BX78" i="10"/>
  <c r="BT78" i="10"/>
  <c r="BP78" i="10"/>
  <c r="BL78" i="10"/>
  <c r="BH78" i="10"/>
  <c r="BD78" i="10"/>
  <c r="AZ78" i="10"/>
  <c r="AV78" i="10"/>
  <c r="AR78" i="10"/>
  <c r="AN78" i="10"/>
  <c r="AJ78" i="10"/>
  <c r="AF78" i="10"/>
  <c r="AB78" i="10"/>
  <c r="X78" i="10"/>
  <c r="T78" i="10"/>
  <c r="P78" i="10"/>
  <c r="L78" i="10"/>
  <c r="H78" i="10"/>
  <c r="CF77" i="10"/>
  <c r="CE77" i="10"/>
  <c r="CD77" i="10"/>
  <c r="CB77" i="10"/>
  <c r="BX77" i="10"/>
  <c r="BT77" i="10"/>
  <c r="BP77" i="10"/>
  <c r="BL77" i="10"/>
  <c r="BH77" i="10"/>
  <c r="BD77" i="10"/>
  <c r="AZ77" i="10"/>
  <c r="AV77" i="10"/>
  <c r="AR77" i="10"/>
  <c r="AN77" i="10"/>
  <c r="AJ77" i="10"/>
  <c r="AF77" i="10"/>
  <c r="AB77" i="10"/>
  <c r="X77" i="10"/>
  <c r="T77" i="10"/>
  <c r="P77" i="10"/>
  <c r="L77" i="10"/>
  <c r="H77" i="10"/>
  <c r="CF76" i="10"/>
  <c r="CE76" i="10"/>
  <c r="CD76" i="10"/>
  <c r="CB76" i="10"/>
  <c r="BX76" i="10"/>
  <c r="BT76" i="10"/>
  <c r="BP76" i="10"/>
  <c r="BL76" i="10"/>
  <c r="BH76" i="10"/>
  <c r="BD76" i="10"/>
  <c r="AZ76" i="10"/>
  <c r="AV76" i="10"/>
  <c r="AR76" i="10"/>
  <c r="AN76" i="10"/>
  <c r="AJ76" i="10"/>
  <c r="AF76" i="10"/>
  <c r="AB76" i="10"/>
  <c r="X76" i="10"/>
  <c r="T76" i="10"/>
  <c r="P76" i="10"/>
  <c r="L76" i="10"/>
  <c r="H76" i="10"/>
  <c r="CF75" i="10"/>
  <c r="CE75" i="10"/>
  <c r="CD75" i="10"/>
  <c r="CB75" i="10"/>
  <c r="BX75" i="10"/>
  <c r="BT75" i="10"/>
  <c r="BP75" i="10"/>
  <c r="BL75" i="10"/>
  <c r="BH75" i="10"/>
  <c r="BD75" i="10"/>
  <c r="AZ75" i="10"/>
  <c r="AV75" i="10"/>
  <c r="AR75" i="10"/>
  <c r="AN75" i="10"/>
  <c r="AJ75" i="10"/>
  <c r="AF75" i="10"/>
  <c r="AB75" i="10"/>
  <c r="X75" i="10"/>
  <c r="T75" i="10"/>
  <c r="P75" i="10"/>
  <c r="L75" i="10"/>
  <c r="H75" i="10"/>
  <c r="CF74" i="10"/>
  <c r="CE74" i="10"/>
  <c r="CD74" i="10"/>
  <c r="CB74" i="10"/>
  <c r="BX74" i="10"/>
  <c r="BT74" i="10"/>
  <c r="BP74" i="10"/>
  <c r="BL74" i="10"/>
  <c r="BH74" i="10"/>
  <c r="BD74" i="10"/>
  <c r="AZ74" i="10"/>
  <c r="AV74" i="10"/>
  <c r="AR74" i="10"/>
  <c r="AN74" i="10"/>
  <c r="AJ74" i="10"/>
  <c r="AF74" i="10"/>
  <c r="AB74" i="10"/>
  <c r="X74" i="10"/>
  <c r="T74" i="10"/>
  <c r="P74" i="10"/>
  <c r="L74" i="10"/>
  <c r="H74" i="10"/>
  <c r="CF73" i="10"/>
  <c r="CE73" i="10"/>
  <c r="CD73" i="10"/>
  <c r="CB73" i="10"/>
  <c r="BX73" i="10"/>
  <c r="BT73" i="10"/>
  <c r="BP73" i="10"/>
  <c r="BL73" i="10"/>
  <c r="BH73" i="10"/>
  <c r="BD73" i="10"/>
  <c r="AZ73" i="10"/>
  <c r="AV73" i="10"/>
  <c r="AR73" i="10"/>
  <c r="AN73" i="10"/>
  <c r="AJ73" i="10"/>
  <c r="AF73" i="10"/>
  <c r="AB73" i="10"/>
  <c r="X73" i="10"/>
  <c r="T73" i="10"/>
  <c r="P73" i="10"/>
  <c r="L73" i="10"/>
  <c r="H73" i="10"/>
  <c r="CF72" i="10"/>
  <c r="CE72" i="10"/>
  <c r="CD72" i="10"/>
  <c r="CB72" i="10"/>
  <c r="BX72" i="10"/>
  <c r="BT72" i="10"/>
  <c r="BP72" i="10"/>
  <c r="BL72" i="10"/>
  <c r="BH72" i="10"/>
  <c r="BD72" i="10"/>
  <c r="AZ72" i="10"/>
  <c r="AV72" i="10"/>
  <c r="AR72" i="10"/>
  <c r="AN72" i="10"/>
  <c r="AJ72" i="10"/>
  <c r="AF72" i="10"/>
  <c r="AB72" i="10"/>
  <c r="X72" i="10"/>
  <c r="T72" i="10"/>
  <c r="P72" i="10"/>
  <c r="L72" i="10"/>
  <c r="H72" i="10"/>
  <c r="CF71" i="10"/>
  <c r="CE71" i="10"/>
  <c r="CD71" i="10"/>
  <c r="CB71" i="10"/>
  <c r="BX71" i="10"/>
  <c r="BT71" i="10"/>
  <c r="BP71" i="10"/>
  <c r="BL71" i="10"/>
  <c r="BH71" i="10"/>
  <c r="BD71" i="10"/>
  <c r="AZ71" i="10"/>
  <c r="AV71" i="10"/>
  <c r="AR71" i="10"/>
  <c r="AN71" i="10"/>
  <c r="AJ71" i="10"/>
  <c r="AF71" i="10"/>
  <c r="AB71" i="10"/>
  <c r="X71" i="10"/>
  <c r="T71" i="10"/>
  <c r="P71" i="10"/>
  <c r="L71" i="10"/>
  <c r="H71" i="10"/>
  <c r="CF70" i="10"/>
  <c r="CE70" i="10"/>
  <c r="CD70" i="10"/>
  <c r="CB70" i="10"/>
  <c r="BX70" i="10"/>
  <c r="BT70" i="10"/>
  <c r="BP70" i="10"/>
  <c r="BL70" i="10"/>
  <c r="BH70" i="10"/>
  <c r="BD70" i="10"/>
  <c r="AZ70" i="10"/>
  <c r="AV70" i="10"/>
  <c r="AR70" i="10"/>
  <c r="AN70" i="10"/>
  <c r="AJ70" i="10"/>
  <c r="AF70" i="10"/>
  <c r="AB70" i="10"/>
  <c r="X70" i="10"/>
  <c r="T70" i="10"/>
  <c r="P70" i="10"/>
  <c r="L70" i="10"/>
  <c r="H70" i="10"/>
  <c r="CF69" i="10"/>
  <c r="CE69" i="10"/>
  <c r="CD69" i="10"/>
  <c r="CB69" i="10"/>
  <c r="BX69" i="10"/>
  <c r="BT69" i="10"/>
  <c r="BP69" i="10"/>
  <c r="BL69" i="10"/>
  <c r="BH69" i="10"/>
  <c r="BD69" i="10"/>
  <c r="AZ69" i="10"/>
  <c r="AV69" i="10"/>
  <c r="AR69" i="10"/>
  <c r="AN69" i="10"/>
  <c r="AJ69" i="10"/>
  <c r="AF69" i="10"/>
  <c r="AB69" i="10"/>
  <c r="X69" i="10"/>
  <c r="T69" i="10"/>
  <c r="P69" i="10"/>
  <c r="L69" i="10"/>
  <c r="H69" i="10"/>
  <c r="CF68" i="10"/>
  <c r="CE68" i="10"/>
  <c r="CD68" i="10"/>
  <c r="CB68" i="10"/>
  <c r="BX68" i="10"/>
  <c r="BT68" i="10"/>
  <c r="BP68" i="10"/>
  <c r="BL68" i="10"/>
  <c r="BH68" i="10"/>
  <c r="BD68" i="10"/>
  <c r="AZ68" i="10"/>
  <c r="AV68" i="10"/>
  <c r="AR68" i="10"/>
  <c r="AN68" i="10"/>
  <c r="AJ68" i="10"/>
  <c r="AF68" i="10"/>
  <c r="AB68" i="10"/>
  <c r="X68" i="10"/>
  <c r="T68" i="10"/>
  <c r="P68" i="10"/>
  <c r="L68" i="10"/>
  <c r="H68" i="10"/>
  <c r="CF67" i="10"/>
  <c r="CE67" i="10"/>
  <c r="CD67" i="10"/>
  <c r="CB67" i="10"/>
  <c r="BX67" i="10"/>
  <c r="BT67" i="10"/>
  <c r="BP67" i="10"/>
  <c r="BL67" i="10"/>
  <c r="BH67" i="10"/>
  <c r="BD67" i="10"/>
  <c r="AZ67" i="10"/>
  <c r="AV67" i="10"/>
  <c r="AR67" i="10"/>
  <c r="AN67" i="10"/>
  <c r="AJ67" i="10"/>
  <c r="AF67" i="10"/>
  <c r="AB67" i="10"/>
  <c r="X67" i="10"/>
  <c r="T67" i="10"/>
  <c r="P67" i="10"/>
  <c r="L67" i="10"/>
  <c r="H67" i="10"/>
  <c r="CF66" i="10"/>
  <c r="CE66" i="10"/>
  <c r="CD66" i="10"/>
  <c r="CB66" i="10"/>
  <c r="BX66" i="10"/>
  <c r="BT66" i="10"/>
  <c r="BP66" i="10"/>
  <c r="BL66" i="10"/>
  <c r="BH66" i="10"/>
  <c r="BD66" i="10"/>
  <c r="AZ66" i="10"/>
  <c r="AV66" i="10"/>
  <c r="AR66" i="10"/>
  <c r="AN66" i="10"/>
  <c r="AJ66" i="10"/>
  <c r="AF66" i="10"/>
  <c r="AB66" i="10"/>
  <c r="X66" i="10"/>
  <c r="T66" i="10"/>
  <c r="P66" i="10"/>
  <c r="L66" i="10"/>
  <c r="H66" i="10"/>
  <c r="CF65" i="10"/>
  <c r="CE65" i="10"/>
  <c r="CD65" i="10"/>
  <c r="CB65" i="10"/>
  <c r="BX65" i="10"/>
  <c r="BT65" i="10"/>
  <c r="BP65" i="10"/>
  <c r="BL65" i="10"/>
  <c r="BH65" i="10"/>
  <c r="BD65" i="10"/>
  <c r="AZ65" i="10"/>
  <c r="AV65" i="10"/>
  <c r="AR65" i="10"/>
  <c r="AN65" i="10"/>
  <c r="AJ65" i="10"/>
  <c r="AF65" i="10"/>
  <c r="AB65" i="10"/>
  <c r="X65" i="10"/>
  <c r="T65" i="10"/>
  <c r="P65" i="10"/>
  <c r="L65" i="10"/>
  <c r="H65" i="10"/>
  <c r="CF64" i="10"/>
  <c r="CE64" i="10"/>
  <c r="CD64" i="10"/>
  <c r="CB64" i="10"/>
  <c r="BX64" i="10"/>
  <c r="BT64" i="10"/>
  <c r="BP64" i="10"/>
  <c r="BL64" i="10"/>
  <c r="BH64" i="10"/>
  <c r="BD64" i="10"/>
  <c r="AZ64" i="10"/>
  <c r="AV64" i="10"/>
  <c r="AR64" i="10"/>
  <c r="AN64" i="10"/>
  <c r="AJ64" i="10"/>
  <c r="AF64" i="10"/>
  <c r="AB64" i="10"/>
  <c r="X64" i="10"/>
  <c r="T64" i="10"/>
  <c r="P64" i="10"/>
  <c r="L64" i="10"/>
  <c r="H64" i="10"/>
  <c r="CF54" i="10"/>
  <c r="CE54" i="10"/>
  <c r="CD54" i="10"/>
  <c r="CF53" i="10"/>
  <c r="CE53" i="10"/>
  <c r="CD53" i="10"/>
  <c r="CB53" i="10"/>
  <c r="BX53" i="10"/>
  <c r="BT53" i="10"/>
  <c r="BP53" i="10"/>
  <c r="BL53" i="10"/>
  <c r="BH53" i="10"/>
  <c r="BD53" i="10"/>
  <c r="AZ53" i="10"/>
  <c r="AV53" i="10"/>
  <c r="AR53" i="10"/>
  <c r="AN53" i="10"/>
  <c r="AJ53" i="10"/>
  <c r="AF53" i="10"/>
  <c r="AB53" i="10"/>
  <c r="X53" i="10"/>
  <c r="T53" i="10"/>
  <c r="P53" i="10"/>
  <c r="L53" i="10"/>
  <c r="H53" i="10"/>
  <c r="CF52" i="10"/>
  <c r="CE52" i="10"/>
  <c r="CD52" i="10"/>
  <c r="CB52" i="10"/>
  <c r="BX52" i="10"/>
  <c r="BT52" i="10"/>
  <c r="BP52" i="10"/>
  <c r="BL52" i="10"/>
  <c r="BH52" i="10"/>
  <c r="BD52" i="10"/>
  <c r="AZ52" i="10"/>
  <c r="AV52" i="10"/>
  <c r="AR52" i="10"/>
  <c r="AN52" i="10"/>
  <c r="AJ52" i="10"/>
  <c r="AF52" i="10"/>
  <c r="AB52" i="10"/>
  <c r="X52" i="10"/>
  <c r="T52" i="10"/>
  <c r="P52" i="10"/>
  <c r="L52" i="10"/>
  <c r="H52" i="10"/>
  <c r="CF51" i="10"/>
  <c r="CE51" i="10"/>
  <c r="CD51" i="10"/>
  <c r="CB51" i="10"/>
  <c r="BX51" i="10"/>
  <c r="BT51" i="10"/>
  <c r="BP51" i="10"/>
  <c r="BL51" i="10"/>
  <c r="BH51" i="10"/>
  <c r="BD51" i="10"/>
  <c r="AZ51" i="10"/>
  <c r="AV51" i="10"/>
  <c r="AR51" i="10"/>
  <c r="AN51" i="10"/>
  <c r="AJ51" i="10"/>
  <c r="AF51" i="10"/>
  <c r="AB51" i="10"/>
  <c r="X51" i="10"/>
  <c r="T51" i="10"/>
  <c r="P51" i="10"/>
  <c r="L51" i="10"/>
  <c r="H51" i="10"/>
  <c r="CF50" i="10"/>
  <c r="CE50" i="10"/>
  <c r="CD50" i="10"/>
  <c r="CB50" i="10"/>
  <c r="BX50" i="10"/>
  <c r="BT50" i="10"/>
  <c r="BP50" i="10"/>
  <c r="BL50" i="10"/>
  <c r="BH50" i="10"/>
  <c r="BD50" i="10"/>
  <c r="AZ50" i="10"/>
  <c r="AV50" i="10"/>
  <c r="AR50" i="10"/>
  <c r="AN50" i="10"/>
  <c r="AJ50" i="10"/>
  <c r="AF50" i="10"/>
  <c r="AB50" i="10"/>
  <c r="X50" i="10"/>
  <c r="T50" i="10"/>
  <c r="P50" i="10"/>
  <c r="L50" i="10"/>
  <c r="H50" i="10"/>
  <c r="CF49" i="10"/>
  <c r="CE49" i="10"/>
  <c r="CD49" i="10"/>
  <c r="CB49" i="10"/>
  <c r="BX49" i="10"/>
  <c r="BT49" i="10"/>
  <c r="BP49" i="10"/>
  <c r="BL49" i="10"/>
  <c r="BH49" i="10"/>
  <c r="BD49" i="10"/>
  <c r="AZ49" i="10"/>
  <c r="AV49" i="10"/>
  <c r="AR49" i="10"/>
  <c r="AN49" i="10"/>
  <c r="AJ49" i="10"/>
  <c r="AF49" i="10"/>
  <c r="AB49" i="10"/>
  <c r="X49" i="10"/>
  <c r="T49" i="10"/>
  <c r="P49" i="10"/>
  <c r="L49" i="10"/>
  <c r="H49" i="10"/>
  <c r="CF48" i="10"/>
  <c r="CE48" i="10"/>
  <c r="CD48" i="10"/>
  <c r="CB48" i="10"/>
  <c r="BX48" i="10"/>
  <c r="BT48" i="10"/>
  <c r="BP48" i="10"/>
  <c r="BL48" i="10"/>
  <c r="BH48" i="10"/>
  <c r="BD48" i="10"/>
  <c r="AZ48" i="10"/>
  <c r="AV48" i="10"/>
  <c r="AR48" i="10"/>
  <c r="AN48" i="10"/>
  <c r="AJ48" i="10"/>
  <c r="AF48" i="10"/>
  <c r="AB48" i="10"/>
  <c r="X48" i="10"/>
  <c r="T48" i="10"/>
  <c r="P48" i="10"/>
  <c r="L48" i="10"/>
  <c r="H48" i="10"/>
  <c r="CF47" i="10"/>
  <c r="CE47" i="10"/>
  <c r="CD47" i="10"/>
  <c r="CB47" i="10"/>
  <c r="BX47" i="10"/>
  <c r="BT47" i="10"/>
  <c r="BP47" i="10"/>
  <c r="BL47" i="10"/>
  <c r="BH47" i="10"/>
  <c r="BD47" i="10"/>
  <c r="AZ47" i="10"/>
  <c r="AV47" i="10"/>
  <c r="AR47" i="10"/>
  <c r="AN47" i="10"/>
  <c r="AJ47" i="10"/>
  <c r="AF47" i="10"/>
  <c r="AB47" i="10"/>
  <c r="X47" i="10"/>
  <c r="T47" i="10"/>
  <c r="P47" i="10"/>
  <c r="L47" i="10"/>
  <c r="H47" i="10"/>
  <c r="CF46" i="10"/>
  <c r="CE46" i="10"/>
  <c r="CD46" i="10"/>
  <c r="CB46" i="10"/>
  <c r="BX46" i="10"/>
  <c r="BT46" i="10"/>
  <c r="BP46" i="10"/>
  <c r="BL46" i="10"/>
  <c r="BH46" i="10"/>
  <c r="BD46" i="10"/>
  <c r="AZ46" i="10"/>
  <c r="AV46" i="10"/>
  <c r="AR46" i="10"/>
  <c r="AN46" i="10"/>
  <c r="AJ46" i="10"/>
  <c r="AF46" i="10"/>
  <c r="AB46" i="10"/>
  <c r="X46" i="10"/>
  <c r="T46" i="10"/>
  <c r="P46" i="10"/>
  <c r="L46" i="10"/>
  <c r="H46" i="10"/>
  <c r="CF45" i="10"/>
  <c r="CE45" i="10"/>
  <c r="CD45" i="10"/>
  <c r="CB45" i="10"/>
  <c r="BX45" i="10"/>
  <c r="BT45" i="10"/>
  <c r="BP45" i="10"/>
  <c r="BL45" i="10"/>
  <c r="BH45" i="10"/>
  <c r="BD45" i="10"/>
  <c r="AZ45" i="10"/>
  <c r="AV45" i="10"/>
  <c r="AR45" i="10"/>
  <c r="AN45" i="10"/>
  <c r="AJ45" i="10"/>
  <c r="AF45" i="10"/>
  <c r="AB45" i="10"/>
  <c r="X45" i="10"/>
  <c r="T45" i="10"/>
  <c r="P45" i="10"/>
  <c r="L45" i="10"/>
  <c r="H45" i="10"/>
  <c r="CF44" i="10"/>
  <c r="CE44" i="10"/>
  <c r="CD44" i="10"/>
  <c r="CB44" i="10"/>
  <c r="BX44" i="10"/>
  <c r="BT44" i="10"/>
  <c r="BP44" i="10"/>
  <c r="BL44" i="10"/>
  <c r="BH44" i="10"/>
  <c r="BD44" i="10"/>
  <c r="AZ44" i="10"/>
  <c r="AV44" i="10"/>
  <c r="AR44" i="10"/>
  <c r="AN44" i="10"/>
  <c r="AJ44" i="10"/>
  <c r="AF44" i="10"/>
  <c r="AB44" i="10"/>
  <c r="X44" i="10"/>
  <c r="T44" i="10"/>
  <c r="P44" i="10"/>
  <c r="L44" i="10"/>
  <c r="H44" i="10"/>
  <c r="CF43" i="10"/>
  <c r="CE43" i="10"/>
  <c r="CD43" i="10"/>
  <c r="CB43" i="10"/>
  <c r="BX43" i="10"/>
  <c r="BT43" i="10"/>
  <c r="BP43" i="10"/>
  <c r="BL43" i="10"/>
  <c r="BH43" i="10"/>
  <c r="BD43" i="10"/>
  <c r="AZ43" i="10"/>
  <c r="AV43" i="10"/>
  <c r="AR43" i="10"/>
  <c r="AN43" i="10"/>
  <c r="AJ43" i="10"/>
  <c r="AF43" i="10"/>
  <c r="AB43" i="10"/>
  <c r="X43" i="10"/>
  <c r="T43" i="10"/>
  <c r="P43" i="10"/>
  <c r="L43" i="10"/>
  <c r="H43" i="10"/>
  <c r="CF42" i="10"/>
  <c r="CE42" i="10"/>
  <c r="CD42" i="10"/>
  <c r="CB42" i="10"/>
  <c r="BX42" i="10"/>
  <c r="BT42" i="10"/>
  <c r="BP42" i="10"/>
  <c r="BL42" i="10"/>
  <c r="BH42" i="10"/>
  <c r="BD42" i="10"/>
  <c r="AZ42" i="10"/>
  <c r="AV42" i="10"/>
  <c r="AR42" i="10"/>
  <c r="AN42" i="10"/>
  <c r="AJ42" i="10"/>
  <c r="AF42" i="10"/>
  <c r="AB42" i="10"/>
  <c r="X42" i="10"/>
  <c r="T42" i="10"/>
  <c r="P42" i="10"/>
  <c r="L42" i="10"/>
  <c r="H42" i="10"/>
  <c r="CF41" i="10"/>
  <c r="CE41" i="10"/>
  <c r="CD41" i="10"/>
  <c r="CB41" i="10"/>
  <c r="BX41" i="10"/>
  <c r="BT41" i="10"/>
  <c r="BP41" i="10"/>
  <c r="BL41" i="10"/>
  <c r="BH41" i="10"/>
  <c r="BD41" i="10"/>
  <c r="AZ41" i="10"/>
  <c r="AV41" i="10"/>
  <c r="AR41" i="10"/>
  <c r="AN41" i="10"/>
  <c r="AJ41" i="10"/>
  <c r="AF41" i="10"/>
  <c r="AB41" i="10"/>
  <c r="X41" i="10"/>
  <c r="T41" i="10"/>
  <c r="P41" i="10"/>
  <c r="L41" i="10"/>
  <c r="H41" i="10"/>
  <c r="CF40" i="10"/>
  <c r="CE40" i="10"/>
  <c r="CD40" i="10"/>
  <c r="CB40" i="10"/>
  <c r="BX40" i="10"/>
  <c r="BT40" i="10"/>
  <c r="BP40" i="10"/>
  <c r="BL40" i="10"/>
  <c r="BH40" i="10"/>
  <c r="BD40" i="10"/>
  <c r="AZ40" i="10"/>
  <c r="AV40" i="10"/>
  <c r="AR40" i="10"/>
  <c r="AN40" i="10"/>
  <c r="AJ40" i="10"/>
  <c r="AF40" i="10"/>
  <c r="AB40" i="10"/>
  <c r="X40" i="10"/>
  <c r="T40" i="10"/>
  <c r="P40" i="10"/>
  <c r="L40" i="10"/>
  <c r="H40" i="10"/>
  <c r="CF39" i="10"/>
  <c r="CE39" i="10"/>
  <c r="CD39" i="10"/>
  <c r="CB39" i="10"/>
  <c r="BX39" i="10"/>
  <c r="BT39" i="10"/>
  <c r="BP39" i="10"/>
  <c r="BL39" i="10"/>
  <c r="BH39" i="10"/>
  <c r="BD39" i="10"/>
  <c r="AZ39" i="10"/>
  <c r="AV39" i="10"/>
  <c r="AR39" i="10"/>
  <c r="AN39" i="10"/>
  <c r="AJ39" i="10"/>
  <c r="AF39" i="10"/>
  <c r="AB39" i="10"/>
  <c r="X39" i="10"/>
  <c r="T39" i="10"/>
  <c r="P39" i="10"/>
  <c r="L39" i="10"/>
  <c r="H39" i="10"/>
  <c r="CF38" i="10"/>
  <c r="CE38" i="10"/>
  <c r="CD38" i="10"/>
  <c r="CF37" i="10"/>
  <c r="CE37" i="10"/>
  <c r="CD37" i="10"/>
  <c r="CB37" i="10"/>
  <c r="BX37" i="10"/>
  <c r="BT37" i="10"/>
  <c r="BP37" i="10"/>
  <c r="BL37" i="10"/>
  <c r="BH37" i="10"/>
  <c r="BD37" i="10"/>
  <c r="AZ37" i="10"/>
  <c r="AV37" i="10"/>
  <c r="AR37" i="10"/>
  <c r="AN37" i="10"/>
  <c r="AJ37" i="10"/>
  <c r="AF37" i="10"/>
  <c r="AB37" i="10"/>
  <c r="X37" i="10"/>
  <c r="T37" i="10"/>
  <c r="P37" i="10"/>
  <c r="L37" i="10"/>
  <c r="H37" i="10"/>
  <c r="CF36" i="10"/>
  <c r="CE36" i="10"/>
  <c r="CD36" i="10"/>
  <c r="CB36" i="10"/>
  <c r="BX36" i="10"/>
  <c r="BT36" i="10"/>
  <c r="BP36" i="10"/>
  <c r="BL36" i="10"/>
  <c r="BH36" i="10"/>
  <c r="BD36" i="10"/>
  <c r="AZ36" i="10"/>
  <c r="AV36" i="10"/>
  <c r="AR36" i="10"/>
  <c r="AN36" i="10"/>
  <c r="AJ36" i="10"/>
  <c r="AF36" i="10"/>
  <c r="AB36" i="10"/>
  <c r="X36" i="10"/>
  <c r="T36" i="10"/>
  <c r="P36" i="10"/>
  <c r="L36" i="10"/>
  <c r="H36" i="10"/>
  <c r="CF35" i="10"/>
  <c r="CE35" i="10"/>
  <c r="CD35" i="10"/>
  <c r="CB35" i="10"/>
  <c r="BX35" i="10"/>
  <c r="BT35" i="10"/>
  <c r="BP35" i="10"/>
  <c r="BL35" i="10"/>
  <c r="BH35" i="10"/>
  <c r="BD35" i="10"/>
  <c r="AZ35" i="10"/>
  <c r="AV35" i="10"/>
  <c r="AR35" i="10"/>
  <c r="AN35" i="10"/>
  <c r="AJ35" i="10"/>
  <c r="AF35" i="10"/>
  <c r="AB35" i="10"/>
  <c r="X35" i="10"/>
  <c r="T35" i="10"/>
  <c r="P35" i="10"/>
  <c r="L35" i="10"/>
  <c r="H35" i="10"/>
  <c r="CF34" i="10"/>
  <c r="CE34" i="10"/>
  <c r="CD34" i="10"/>
  <c r="CB34" i="10"/>
  <c r="BX34" i="10"/>
  <c r="BT34" i="10"/>
  <c r="BP34" i="10"/>
  <c r="BL34" i="10"/>
  <c r="BH34" i="10"/>
  <c r="BD34" i="10"/>
  <c r="AZ34" i="10"/>
  <c r="AV34" i="10"/>
  <c r="AR34" i="10"/>
  <c r="AN34" i="10"/>
  <c r="AJ34" i="10"/>
  <c r="AF34" i="10"/>
  <c r="AB34" i="10"/>
  <c r="X34" i="10"/>
  <c r="T34" i="10"/>
  <c r="P34" i="10"/>
  <c r="L34" i="10"/>
  <c r="H34" i="10"/>
  <c r="CF33" i="10"/>
  <c r="CE33" i="10"/>
  <c r="CD33" i="10"/>
  <c r="CB33" i="10"/>
  <c r="BX33" i="10"/>
  <c r="BT33" i="10"/>
  <c r="BP33" i="10"/>
  <c r="BL33" i="10"/>
  <c r="BH33" i="10"/>
  <c r="BD33" i="10"/>
  <c r="AZ33" i="10"/>
  <c r="AV33" i="10"/>
  <c r="AR33" i="10"/>
  <c r="AN33" i="10"/>
  <c r="AJ33" i="10"/>
  <c r="AF33" i="10"/>
  <c r="AB33" i="10"/>
  <c r="X33" i="10"/>
  <c r="T33" i="10"/>
  <c r="P33" i="10"/>
  <c r="L33" i="10"/>
  <c r="H33" i="10"/>
  <c r="CF32" i="10"/>
  <c r="CE32" i="10"/>
  <c r="CD32" i="10"/>
  <c r="CB32" i="10"/>
  <c r="BX32" i="10"/>
  <c r="BT32" i="10"/>
  <c r="BP32" i="10"/>
  <c r="BL32" i="10"/>
  <c r="BH32" i="10"/>
  <c r="BD32" i="10"/>
  <c r="AZ32" i="10"/>
  <c r="AV32" i="10"/>
  <c r="AR32" i="10"/>
  <c r="AN32" i="10"/>
  <c r="AJ32" i="10"/>
  <c r="AF32" i="10"/>
  <c r="AB32" i="10"/>
  <c r="X32" i="10"/>
  <c r="T32" i="10"/>
  <c r="P32" i="10"/>
  <c r="L32" i="10"/>
  <c r="H32" i="10"/>
  <c r="CF31" i="10"/>
  <c r="CE31" i="10"/>
  <c r="CD31" i="10"/>
  <c r="CB31" i="10"/>
  <c r="BX31" i="10"/>
  <c r="BT31" i="10"/>
  <c r="BP31" i="10"/>
  <c r="BL31" i="10"/>
  <c r="BH31" i="10"/>
  <c r="BD31" i="10"/>
  <c r="AZ31" i="10"/>
  <c r="AV31" i="10"/>
  <c r="AR31" i="10"/>
  <c r="AN31" i="10"/>
  <c r="AJ31" i="10"/>
  <c r="AF31" i="10"/>
  <c r="AB31" i="10"/>
  <c r="X31" i="10"/>
  <c r="T31" i="10"/>
  <c r="P31" i="10"/>
  <c r="L31" i="10"/>
  <c r="H31" i="10"/>
  <c r="CF30" i="10"/>
  <c r="CE30" i="10"/>
  <c r="CD30" i="10"/>
  <c r="CB30" i="10"/>
  <c r="BX30" i="10"/>
  <c r="BT30" i="10"/>
  <c r="BP30" i="10"/>
  <c r="BL30" i="10"/>
  <c r="BH30" i="10"/>
  <c r="BD30" i="10"/>
  <c r="AZ30" i="10"/>
  <c r="AV30" i="10"/>
  <c r="AR30" i="10"/>
  <c r="AN30" i="10"/>
  <c r="AJ30" i="10"/>
  <c r="AF30" i="10"/>
  <c r="AB30" i="10"/>
  <c r="X30" i="10"/>
  <c r="T30" i="10"/>
  <c r="P30" i="10"/>
  <c r="L30" i="10"/>
  <c r="H30" i="10"/>
  <c r="CF29" i="10"/>
  <c r="CE29" i="10"/>
  <c r="CD29" i="10"/>
  <c r="CB29" i="10"/>
  <c r="BX29" i="10"/>
  <c r="BT29" i="10"/>
  <c r="BP29" i="10"/>
  <c r="BL29" i="10"/>
  <c r="BH29" i="10"/>
  <c r="BD29" i="10"/>
  <c r="AZ29" i="10"/>
  <c r="AV29" i="10"/>
  <c r="AR29" i="10"/>
  <c r="AN29" i="10"/>
  <c r="AJ29" i="10"/>
  <c r="AF29" i="10"/>
  <c r="AB29" i="10"/>
  <c r="X29" i="10"/>
  <c r="T29" i="10"/>
  <c r="P29" i="10"/>
  <c r="L29" i="10"/>
  <c r="H29" i="10"/>
  <c r="CF28" i="10"/>
  <c r="CE28" i="10"/>
  <c r="CD28" i="10"/>
  <c r="CF27" i="10"/>
  <c r="CE27" i="10"/>
  <c r="CD27" i="10"/>
  <c r="CB27" i="10"/>
  <c r="BX27" i="10"/>
  <c r="BT27" i="10"/>
  <c r="BP27" i="10"/>
  <c r="BL27" i="10"/>
  <c r="BH27" i="10"/>
  <c r="BD27" i="10"/>
  <c r="AZ27" i="10"/>
  <c r="AV27" i="10"/>
  <c r="AR27" i="10"/>
  <c r="AN27" i="10"/>
  <c r="AJ27" i="10"/>
  <c r="AF27" i="10"/>
  <c r="AB27" i="10"/>
  <c r="X27" i="10"/>
  <c r="T27" i="10"/>
  <c r="P27" i="10"/>
  <c r="L27" i="10"/>
  <c r="H27" i="10"/>
  <c r="CF26" i="10"/>
  <c r="CE26" i="10"/>
  <c r="CD26" i="10"/>
  <c r="CB26" i="10"/>
  <c r="BX26" i="10"/>
  <c r="BT26" i="10"/>
  <c r="BP26" i="10"/>
  <c r="BL26" i="10"/>
  <c r="BH26" i="10"/>
  <c r="BD26" i="10"/>
  <c r="AZ26" i="10"/>
  <c r="AV26" i="10"/>
  <c r="AR26" i="10"/>
  <c r="AN26" i="10"/>
  <c r="AJ26" i="10"/>
  <c r="AF26" i="10"/>
  <c r="AB26" i="10"/>
  <c r="X26" i="10"/>
  <c r="T26" i="10"/>
  <c r="P26" i="10"/>
  <c r="L26" i="10"/>
  <c r="H26" i="10"/>
  <c r="CF25" i="10"/>
  <c r="CE25" i="10"/>
  <c r="CD25" i="10"/>
  <c r="CB25" i="10"/>
  <c r="BX25" i="10"/>
  <c r="BT25" i="10"/>
  <c r="BP25" i="10"/>
  <c r="BL25" i="10"/>
  <c r="BH25" i="10"/>
  <c r="BD25" i="10"/>
  <c r="AZ25" i="10"/>
  <c r="AV25" i="10"/>
  <c r="AR25" i="10"/>
  <c r="AN25" i="10"/>
  <c r="AJ25" i="10"/>
  <c r="AF25" i="10"/>
  <c r="AB25" i="10"/>
  <c r="X25" i="10"/>
  <c r="T25" i="10"/>
  <c r="P25" i="10"/>
  <c r="L25" i="10"/>
  <c r="H25" i="10"/>
  <c r="CF24" i="10"/>
  <c r="CE24" i="10"/>
  <c r="CD24" i="10"/>
  <c r="CB24" i="10"/>
  <c r="BX24" i="10"/>
  <c r="BT24" i="10"/>
  <c r="BP24" i="10"/>
  <c r="BL24" i="10"/>
  <c r="BH24" i="10"/>
  <c r="BD24" i="10"/>
  <c r="AZ24" i="10"/>
  <c r="AV24" i="10"/>
  <c r="AR24" i="10"/>
  <c r="AN24" i="10"/>
  <c r="AJ24" i="10"/>
  <c r="AF24" i="10"/>
  <c r="AB24" i="10"/>
  <c r="X24" i="10"/>
  <c r="T24" i="10"/>
  <c r="P24" i="10"/>
  <c r="L24" i="10"/>
  <c r="H24" i="10"/>
  <c r="CF23" i="10"/>
  <c r="CE23" i="10"/>
  <c r="CD23" i="10"/>
  <c r="CB23" i="10"/>
  <c r="BX23" i="10"/>
  <c r="BT23" i="10"/>
  <c r="BP23" i="10"/>
  <c r="BL23" i="10"/>
  <c r="BH23" i="10"/>
  <c r="BD23" i="10"/>
  <c r="AZ23" i="10"/>
  <c r="AV23" i="10"/>
  <c r="AR23" i="10"/>
  <c r="AN23" i="10"/>
  <c r="AJ23" i="10"/>
  <c r="AF23" i="10"/>
  <c r="AB23" i="10"/>
  <c r="X23" i="10"/>
  <c r="T23" i="10"/>
  <c r="P23" i="10"/>
  <c r="L23" i="10"/>
  <c r="H23" i="10"/>
  <c r="CF22" i="10"/>
  <c r="CE22" i="10"/>
  <c r="CD22" i="10"/>
  <c r="CB22" i="10"/>
  <c r="BX22" i="10"/>
  <c r="BT22" i="10"/>
  <c r="BP22" i="10"/>
  <c r="BL22" i="10"/>
  <c r="BH22" i="10"/>
  <c r="BD22" i="10"/>
  <c r="AZ22" i="10"/>
  <c r="AV22" i="10"/>
  <c r="AR22" i="10"/>
  <c r="AN22" i="10"/>
  <c r="AJ22" i="10"/>
  <c r="AF22" i="10"/>
  <c r="AB22" i="10"/>
  <c r="X22" i="10"/>
  <c r="T22" i="10"/>
  <c r="P22" i="10"/>
  <c r="L22" i="10"/>
  <c r="H22" i="10"/>
  <c r="CF21" i="10"/>
  <c r="CE21" i="10"/>
  <c r="CD21" i="10"/>
  <c r="CB21" i="10"/>
  <c r="BX21" i="10"/>
  <c r="BT21" i="10"/>
  <c r="BP21" i="10"/>
  <c r="BL21" i="10"/>
  <c r="BH21" i="10"/>
  <c r="BD21" i="10"/>
  <c r="AZ21" i="10"/>
  <c r="AV21" i="10"/>
  <c r="AR21" i="10"/>
  <c r="AN21" i="10"/>
  <c r="AJ21" i="10"/>
  <c r="AF21" i="10"/>
  <c r="AB21" i="10"/>
  <c r="X21" i="10"/>
  <c r="T21" i="10"/>
  <c r="P21" i="10"/>
  <c r="L21" i="10"/>
  <c r="H21" i="10"/>
  <c r="CF20" i="10"/>
  <c r="CE20" i="10"/>
  <c r="CD20" i="10"/>
  <c r="CB20" i="10"/>
  <c r="BX20" i="10"/>
  <c r="BT20" i="10"/>
  <c r="BP20" i="10"/>
  <c r="BL20" i="10"/>
  <c r="BH20" i="10"/>
  <c r="BD20" i="10"/>
  <c r="AZ20" i="10"/>
  <c r="AV20" i="10"/>
  <c r="AR20" i="10"/>
  <c r="AN20" i="10"/>
  <c r="AJ20" i="10"/>
  <c r="AF20" i="10"/>
  <c r="AB20" i="10"/>
  <c r="X20" i="10"/>
  <c r="T20" i="10"/>
  <c r="P20" i="10"/>
  <c r="L20" i="10"/>
  <c r="H20" i="10"/>
  <c r="CF19" i="10"/>
  <c r="CE19" i="10"/>
  <c r="CD19" i="10"/>
  <c r="CB19" i="10"/>
  <c r="BX19" i="10"/>
  <c r="BT19" i="10"/>
  <c r="BP19" i="10"/>
  <c r="BL19" i="10"/>
  <c r="BH19" i="10"/>
  <c r="BD19" i="10"/>
  <c r="AZ19" i="10"/>
  <c r="AV19" i="10"/>
  <c r="AR19" i="10"/>
  <c r="AN19" i="10"/>
  <c r="AJ19" i="10"/>
  <c r="AF19" i="10"/>
  <c r="AB19" i="10"/>
  <c r="X19" i="10"/>
  <c r="T19" i="10"/>
  <c r="P19" i="10"/>
  <c r="L19" i="10"/>
  <c r="H19" i="10"/>
  <c r="CF18" i="10"/>
  <c r="CE18" i="10"/>
  <c r="CD18" i="10"/>
  <c r="CF17" i="10"/>
  <c r="CE17" i="10"/>
  <c r="CD17" i="10"/>
  <c r="CB17" i="10"/>
  <c r="BX17" i="10"/>
  <c r="BT17" i="10"/>
  <c r="BP17" i="10"/>
  <c r="BL17" i="10"/>
  <c r="BH17" i="10"/>
  <c r="BD17" i="10"/>
  <c r="AZ17" i="10"/>
  <c r="AV17" i="10"/>
  <c r="AR17" i="10"/>
  <c r="AN17" i="10"/>
  <c r="AJ17" i="10"/>
  <c r="AF17" i="10"/>
  <c r="AB17" i="10"/>
  <c r="X17" i="10"/>
  <c r="T17" i="10"/>
  <c r="P17" i="10"/>
  <c r="L17" i="10"/>
  <c r="H17" i="10"/>
  <c r="CF16" i="10"/>
  <c r="CE16" i="10"/>
  <c r="CD16" i="10"/>
  <c r="CB16" i="10"/>
  <c r="BX16" i="10"/>
  <c r="BT16" i="10"/>
  <c r="BP16" i="10"/>
  <c r="BL16" i="10"/>
  <c r="BH16" i="10"/>
  <c r="BD16" i="10"/>
  <c r="AZ16" i="10"/>
  <c r="AV16" i="10"/>
  <c r="AR16" i="10"/>
  <c r="AN16" i="10"/>
  <c r="AJ16" i="10"/>
  <c r="AF16" i="10"/>
  <c r="AB16" i="10"/>
  <c r="X16" i="10"/>
  <c r="T16" i="10"/>
  <c r="P16" i="10"/>
  <c r="L16" i="10"/>
  <c r="H16" i="10"/>
  <c r="CF15" i="10"/>
  <c r="CE15" i="10"/>
  <c r="CD15" i="10"/>
  <c r="CB15" i="10"/>
  <c r="BX15" i="10"/>
  <c r="BT15" i="10"/>
  <c r="BP15" i="10"/>
  <c r="BL15" i="10"/>
  <c r="BH15" i="10"/>
  <c r="BD15" i="10"/>
  <c r="AZ15" i="10"/>
  <c r="AV15" i="10"/>
  <c r="AR15" i="10"/>
  <c r="AN15" i="10"/>
  <c r="AJ15" i="10"/>
  <c r="AF15" i="10"/>
  <c r="AB15" i="10"/>
  <c r="X15" i="10"/>
  <c r="T15" i="10"/>
  <c r="P15" i="10"/>
  <c r="L15" i="10"/>
  <c r="H15" i="10"/>
  <c r="CF14" i="10"/>
  <c r="CE14" i="10"/>
  <c r="CD14" i="10"/>
  <c r="CB14" i="10"/>
  <c r="BX14" i="10"/>
  <c r="BT14" i="10"/>
  <c r="BP14" i="10"/>
  <c r="BL14" i="10"/>
  <c r="BH14" i="10"/>
  <c r="BD14" i="10"/>
  <c r="AZ14" i="10"/>
  <c r="AV14" i="10"/>
  <c r="AR14" i="10"/>
  <c r="AN14" i="10"/>
  <c r="AJ14" i="10"/>
  <c r="AF14" i="10"/>
  <c r="AB14" i="10"/>
  <c r="X14" i="10"/>
  <c r="T14" i="10"/>
  <c r="P14" i="10"/>
  <c r="L14" i="10"/>
  <c r="H14" i="10"/>
  <c r="CF13" i="10"/>
  <c r="CE13" i="10"/>
  <c r="CD13" i="10"/>
  <c r="CB13" i="10"/>
  <c r="BX13" i="10"/>
  <c r="BT13" i="10"/>
  <c r="BP13" i="10"/>
  <c r="BL13" i="10"/>
  <c r="BH13" i="10"/>
  <c r="BD13" i="10"/>
  <c r="AZ13" i="10"/>
  <c r="AV13" i="10"/>
  <c r="AR13" i="10"/>
  <c r="AN13" i="10"/>
  <c r="AJ13" i="10"/>
  <c r="AF13" i="10"/>
  <c r="AB13" i="10"/>
  <c r="X13" i="10"/>
  <c r="T13" i="10"/>
  <c r="P13" i="10"/>
  <c r="L13" i="10"/>
  <c r="H13" i="10"/>
  <c r="CF12" i="10"/>
  <c r="CE12" i="10"/>
  <c r="CD12" i="10"/>
  <c r="CB12" i="10"/>
  <c r="BX12" i="10"/>
  <c r="BT12" i="10"/>
  <c r="BP12" i="10"/>
  <c r="BL12" i="10"/>
  <c r="BH12" i="10"/>
  <c r="BD12" i="10"/>
  <c r="AZ12" i="10"/>
  <c r="AV12" i="10"/>
  <c r="AR12" i="10"/>
  <c r="AN12" i="10"/>
  <c r="AJ12" i="10"/>
  <c r="AF12" i="10"/>
  <c r="AB12" i="10"/>
  <c r="X12" i="10"/>
  <c r="T12" i="10"/>
  <c r="P12" i="10"/>
  <c r="L12" i="10"/>
  <c r="H12" i="10"/>
  <c r="CF11" i="10"/>
  <c r="CE11" i="10"/>
  <c r="CD11" i="10"/>
  <c r="CB11" i="10"/>
  <c r="BX11" i="10"/>
  <c r="BT11" i="10"/>
  <c r="BP11" i="10"/>
  <c r="BL11" i="10"/>
  <c r="BH11" i="10"/>
  <c r="BD11" i="10"/>
  <c r="AZ11" i="10"/>
  <c r="AV11" i="10"/>
  <c r="AR11" i="10"/>
  <c r="AN11" i="10"/>
  <c r="AJ11" i="10"/>
  <c r="AF11" i="10"/>
  <c r="AB11" i="10"/>
  <c r="X11" i="10"/>
  <c r="T11" i="10"/>
  <c r="P11" i="10"/>
  <c r="L11" i="10"/>
  <c r="H11" i="10"/>
  <c r="CF10" i="10"/>
  <c r="CE10" i="10"/>
  <c r="CD10" i="10"/>
  <c r="CF9" i="10"/>
  <c r="CE9" i="10"/>
  <c r="CD9" i="10"/>
  <c r="CB9" i="10"/>
  <c r="BX9" i="10"/>
  <c r="BT9" i="10"/>
  <c r="BP9" i="10"/>
  <c r="BL9" i="10"/>
  <c r="BH9" i="10"/>
  <c r="BD9" i="10"/>
  <c r="AZ9" i="10"/>
  <c r="AV9" i="10"/>
  <c r="AR9" i="10"/>
  <c r="AN9" i="10"/>
  <c r="AJ9" i="10"/>
  <c r="AF9" i="10"/>
  <c r="AB9" i="10"/>
  <c r="X9" i="10"/>
  <c r="T9" i="10"/>
  <c r="P9" i="10"/>
  <c r="L9" i="10"/>
  <c r="H9" i="10"/>
  <c r="CF8" i="10"/>
  <c r="CE8" i="10"/>
  <c r="CD8" i="10"/>
  <c r="CB8" i="10"/>
  <c r="BX8" i="10"/>
  <c r="BT8" i="10"/>
  <c r="BP8" i="10"/>
  <c r="BL8" i="10"/>
  <c r="BH8" i="10"/>
  <c r="BD8" i="10"/>
  <c r="AZ8" i="10"/>
  <c r="AV8" i="10"/>
  <c r="AR8" i="10"/>
  <c r="AN8" i="10"/>
  <c r="AJ8" i="10"/>
  <c r="AF8" i="10"/>
  <c r="AB8" i="10"/>
  <c r="X8" i="10"/>
  <c r="T8" i="10"/>
  <c r="P8" i="10"/>
  <c r="L8" i="10"/>
  <c r="H8" i="10"/>
  <c r="CF7" i="10"/>
  <c r="CE7" i="10"/>
  <c r="CD7" i="10"/>
  <c r="CB7" i="10"/>
  <c r="BX7" i="10"/>
  <c r="BT7" i="10"/>
  <c r="BP7" i="10"/>
  <c r="BL7" i="10"/>
  <c r="BH7" i="10"/>
  <c r="BD7" i="10"/>
  <c r="AZ7" i="10"/>
  <c r="AV7" i="10"/>
  <c r="AR7" i="10"/>
  <c r="AN7" i="10"/>
  <c r="AJ7" i="10"/>
  <c r="AF7" i="10"/>
  <c r="AB7" i="10"/>
  <c r="X7" i="10"/>
  <c r="T7" i="10"/>
  <c r="P7" i="10"/>
  <c r="L7" i="10"/>
  <c r="H7" i="10"/>
  <c r="CF6" i="10"/>
  <c r="CE6" i="10"/>
  <c r="CD6" i="10"/>
  <c r="CB6" i="10"/>
  <c r="BX6" i="10"/>
  <c r="BT6" i="10"/>
  <c r="BP6" i="10"/>
  <c r="BL6" i="10"/>
  <c r="BH6" i="10"/>
  <c r="BD6" i="10"/>
  <c r="AZ6" i="10"/>
  <c r="AV6" i="10"/>
  <c r="AR6" i="10"/>
  <c r="AN6" i="10"/>
  <c r="AJ6" i="10"/>
  <c r="AF6" i="10"/>
  <c r="AB6" i="10"/>
  <c r="X6" i="10"/>
  <c r="T6" i="10"/>
  <c r="P6" i="10"/>
  <c r="L6" i="10"/>
  <c r="H6" i="10"/>
  <c r="AA384" i="12" l="1"/>
  <c r="CG340" i="10"/>
  <c r="CG365" i="10"/>
  <c r="CG299" i="10"/>
  <c r="CG256" i="10"/>
  <c r="CG366" i="10"/>
  <c r="CG370" i="10"/>
  <c r="CG334" i="10"/>
  <c r="CG376" i="10"/>
  <c r="CG368" i="10"/>
  <c r="CG157" i="10"/>
  <c r="CG375" i="10"/>
  <c r="CG332" i="10"/>
  <c r="CG357" i="10"/>
  <c r="CG380" i="10"/>
  <c r="CG328" i="10"/>
  <c r="CG331" i="10"/>
  <c r="CG264" i="10"/>
  <c r="AN310" i="10"/>
  <c r="CG304" i="10"/>
  <c r="H352" i="10"/>
  <c r="P352" i="10"/>
  <c r="CB352" i="10"/>
  <c r="CG296" i="10"/>
  <c r="CG269" i="10"/>
  <c r="CG241" i="10"/>
  <c r="CG160" i="10"/>
  <c r="CG250" i="10"/>
  <c r="CG183" i="10"/>
  <c r="CG207" i="10"/>
  <c r="CG170" i="10"/>
  <c r="CG146" i="10"/>
  <c r="CG249" i="10"/>
  <c r="CG213" i="10"/>
  <c r="CG209" i="10"/>
  <c r="CG64" i="10"/>
  <c r="CG143" i="10"/>
  <c r="CG195" i="10"/>
  <c r="CG138" i="10"/>
  <c r="CG126" i="10"/>
  <c r="CG41" i="10"/>
  <c r="CG112" i="10"/>
  <c r="CG59" i="10"/>
  <c r="CG22" i="10"/>
  <c r="CG111" i="10"/>
  <c r="CG122" i="10"/>
  <c r="CG10" i="10"/>
  <c r="CG7" i="10"/>
  <c r="CB63" i="10"/>
  <c r="BX191" i="10"/>
  <c r="AB191" i="10"/>
  <c r="AV231" i="10"/>
  <c r="CG125" i="10"/>
  <c r="BP196" i="10"/>
  <c r="CG96" i="10"/>
  <c r="CG130" i="10"/>
  <c r="CG216" i="10"/>
  <c r="CG211" i="10"/>
  <c r="CG239" i="10"/>
  <c r="AJ191" i="10"/>
  <c r="L191" i="10"/>
  <c r="CG68" i="10"/>
  <c r="CG278" i="10"/>
  <c r="CG95" i="10"/>
  <c r="AZ219" i="10"/>
  <c r="CG214" i="10"/>
  <c r="CG218" i="10"/>
  <c r="CG8" i="10"/>
  <c r="CG18" i="10"/>
  <c r="BL63" i="10"/>
  <c r="CG128" i="10"/>
  <c r="CG176" i="10"/>
  <c r="CG180" i="10"/>
  <c r="AR274" i="10"/>
  <c r="CG271" i="10"/>
  <c r="CG257" i="10"/>
  <c r="CG261" i="10"/>
  <c r="CG311" i="10"/>
  <c r="CG31" i="10"/>
  <c r="CG35" i="10"/>
  <c r="CG204" i="10"/>
  <c r="X182" i="10"/>
  <c r="CG172" i="10"/>
  <c r="CG240" i="10"/>
  <c r="CG228" i="10"/>
  <c r="CG231" i="10"/>
  <c r="CG297" i="10"/>
  <c r="CG301" i="10"/>
  <c r="AZ331" i="10"/>
  <c r="CG323" i="10"/>
  <c r="CG355" i="10"/>
  <c r="AJ347" i="10"/>
  <c r="CG336" i="10"/>
  <c r="CG343" i="10"/>
  <c r="CG87" i="10"/>
  <c r="P129" i="10"/>
  <c r="CG102" i="10"/>
  <c r="CG114" i="10"/>
  <c r="CG149" i="10"/>
  <c r="CG193" i="10"/>
  <c r="CG179" i="10"/>
  <c r="P231" i="10"/>
  <c r="CG286" i="10"/>
  <c r="AV352" i="10"/>
  <c r="BT352" i="10"/>
  <c r="AF331" i="10"/>
  <c r="CG326" i="10"/>
  <c r="BL380" i="10"/>
  <c r="AF54" i="10"/>
  <c r="CG44" i="10"/>
  <c r="CG72" i="10"/>
  <c r="CG80" i="10"/>
  <c r="CG97" i="10"/>
  <c r="CG105" i="10"/>
  <c r="CG109" i="10"/>
  <c r="CG117" i="10"/>
  <c r="CG136" i="10"/>
  <c r="CG140" i="10"/>
  <c r="CG198" i="10"/>
  <c r="CG203" i="10"/>
  <c r="CG263" i="10"/>
  <c r="H28" i="10"/>
  <c r="AF28" i="10"/>
  <c r="BL28" i="10"/>
  <c r="BP28" i="10"/>
  <c r="AR28" i="10"/>
  <c r="CG25" i="10"/>
  <c r="CG94" i="10"/>
  <c r="CG144" i="10"/>
  <c r="CG190" i="10"/>
  <c r="AZ196" i="10"/>
  <c r="CG182" i="10"/>
  <c r="CG223" i="10"/>
  <c r="CG300" i="10"/>
  <c r="L352" i="10"/>
  <c r="AR352" i="10"/>
  <c r="BX352" i="10"/>
  <c r="T352" i="10"/>
  <c r="AZ352" i="10"/>
  <c r="CG359" i="10"/>
  <c r="CG360" i="10"/>
  <c r="CG372" i="10"/>
  <c r="CG339" i="10"/>
  <c r="H18" i="10"/>
  <c r="AN18" i="10"/>
  <c r="BT18" i="10"/>
  <c r="AV18" i="10"/>
  <c r="CB18" i="10"/>
  <c r="CG19" i="10"/>
  <c r="CG30" i="10"/>
  <c r="CG99" i="10"/>
  <c r="CG151" i="10"/>
  <c r="CG188" i="10"/>
  <c r="CG161" i="10"/>
  <c r="CG174" i="10"/>
  <c r="CG320" i="10"/>
  <c r="BD352" i="10"/>
  <c r="T331" i="10"/>
  <c r="CG329" i="10"/>
  <c r="CG353" i="10"/>
  <c r="CG337" i="10"/>
  <c r="CG381" i="10"/>
  <c r="AB10" i="10"/>
  <c r="BH10" i="10"/>
  <c r="CG12" i="10"/>
  <c r="AN38" i="10"/>
  <c r="CG81" i="10"/>
  <c r="CG119" i="10"/>
  <c r="BT191" i="10"/>
  <c r="X211" i="10"/>
  <c r="BD211" i="10"/>
  <c r="AF211" i="10"/>
  <c r="BL211" i="10"/>
  <c r="AJ211" i="10"/>
  <c r="BP211" i="10"/>
  <c r="CG202" i="10"/>
  <c r="L231" i="10"/>
  <c r="AR231" i="10"/>
  <c r="BX231" i="10"/>
  <c r="CG222" i="10"/>
  <c r="CG230" i="10"/>
  <c r="CG290" i="10"/>
  <c r="CG294" i="10"/>
  <c r="CG272" i="10"/>
  <c r="CG309" i="10"/>
  <c r="P380" i="10"/>
  <c r="CG379" i="10"/>
  <c r="AJ372" i="10"/>
  <c r="L28" i="10"/>
  <c r="CG39" i="10"/>
  <c r="P63" i="10"/>
  <c r="CG88" i="10"/>
  <c r="CG92" i="10"/>
  <c r="CG120" i="10"/>
  <c r="CG131" i="10"/>
  <c r="CG135" i="10"/>
  <c r="BP231" i="10"/>
  <c r="CG13" i="10"/>
  <c r="CG17" i="10"/>
  <c r="AV28" i="10"/>
  <c r="CG43" i="10"/>
  <c r="AZ63" i="10"/>
  <c r="CG115" i="10"/>
  <c r="AN211" i="10"/>
  <c r="CG168" i="10"/>
  <c r="CG281" i="10"/>
  <c r="CG284" i="10"/>
  <c r="CG285" i="10"/>
  <c r="CG259" i="10"/>
  <c r="CG313" i="10"/>
  <c r="CG317" i="10"/>
  <c r="BP380" i="10"/>
  <c r="BT54" i="10"/>
  <c r="CG6" i="10"/>
  <c r="AN219" i="10"/>
  <c r="AF10" i="10"/>
  <c r="T219" i="10"/>
  <c r="BL182" i="10"/>
  <c r="X274" i="10"/>
  <c r="P331" i="10"/>
  <c r="CB331" i="10"/>
  <c r="BT28" i="10"/>
  <c r="CG26" i="10"/>
  <c r="CG82" i="10"/>
  <c r="AJ63" i="10"/>
  <c r="BP63" i="10"/>
  <c r="CG57" i="10"/>
  <c r="CG154" i="10"/>
  <c r="H196" i="10"/>
  <c r="AN196" i="10"/>
  <c r="CG166" i="10"/>
  <c r="CG167" i="10"/>
  <c r="CG243" i="10"/>
  <c r="CG248" i="10"/>
  <c r="AN266" i="10"/>
  <c r="H310" i="10"/>
  <c r="T322" i="10"/>
  <c r="H54" i="10"/>
  <c r="H219" i="10"/>
  <c r="BT219" i="10"/>
  <c r="BT310" i="10"/>
  <c r="AZ361" i="10"/>
  <c r="CG110" i="10"/>
  <c r="BH191" i="10"/>
  <c r="T38" i="10"/>
  <c r="AZ38" i="10"/>
  <c r="CG34" i="10"/>
  <c r="CG69" i="10"/>
  <c r="CG73" i="10"/>
  <c r="CG77" i="10"/>
  <c r="CG104" i="10"/>
  <c r="CG159" i="10"/>
  <c r="T191" i="10"/>
  <c r="AZ191" i="10"/>
  <c r="CG178" i="10"/>
  <c r="BL253" i="10"/>
  <c r="AJ231" i="10"/>
  <c r="AZ231" i="10"/>
  <c r="CG288" i="10"/>
  <c r="CG350" i="10"/>
  <c r="AB54" i="10"/>
  <c r="BH54" i="10"/>
  <c r="CG48" i="10"/>
  <c r="CG52" i="10"/>
  <c r="CG78" i="10"/>
  <c r="CG83" i="10"/>
  <c r="CG93" i="10"/>
  <c r="CG124" i="10"/>
  <c r="X160" i="10"/>
  <c r="BD160" i="10"/>
  <c r="CG141" i="10"/>
  <c r="CG155" i="10"/>
  <c r="CG156" i="10"/>
  <c r="P191" i="10"/>
  <c r="CG189" i="10"/>
  <c r="T196" i="10"/>
  <c r="CG192" i="10"/>
  <c r="CG217" i="10"/>
  <c r="CG206" i="10"/>
  <c r="CG252" i="10"/>
  <c r="CG221" i="10"/>
  <c r="CG229" i="10"/>
  <c r="L288" i="10"/>
  <c r="AR288" i="10"/>
  <c r="BX288" i="10"/>
  <c r="CG276" i="10"/>
  <c r="AB288" i="10"/>
  <c r="BL288" i="10"/>
  <c r="CG289" i="10"/>
  <c r="CG292" i="10"/>
  <c r="CG254" i="10"/>
  <c r="CG255" i="10"/>
  <c r="L310" i="10"/>
  <c r="BX310" i="10"/>
  <c r="H322" i="10"/>
  <c r="AN322" i="10"/>
  <c r="BT322" i="10"/>
  <c r="AN352" i="10"/>
  <c r="CG325" i="10"/>
  <c r="CG356" i="10"/>
  <c r="CG374" i="10"/>
  <c r="AF380" i="10"/>
  <c r="CG364" i="10"/>
  <c r="BP372" i="10"/>
  <c r="CG344" i="10"/>
  <c r="H347" i="10"/>
  <c r="AN347" i="10"/>
  <c r="BT347" i="10"/>
  <c r="CG335" i="10"/>
  <c r="BX28" i="10"/>
  <c r="BL54" i="10"/>
  <c r="L54" i="10"/>
  <c r="AR54" i="10"/>
  <c r="BX54" i="10"/>
  <c r="CG51" i="10"/>
  <c r="CG58" i="10"/>
  <c r="CG127" i="10"/>
  <c r="CG145" i="10"/>
  <c r="CG150" i="10"/>
  <c r="CG184" i="10"/>
  <c r="L196" i="10"/>
  <c r="AR196" i="10"/>
  <c r="BX196" i="10"/>
  <c r="L219" i="10"/>
  <c r="BX219" i="10"/>
  <c r="X219" i="10"/>
  <c r="CG201" i="10"/>
  <c r="CG210" i="10"/>
  <c r="L182" i="10"/>
  <c r="AR182" i="10"/>
  <c r="BX182" i="10"/>
  <c r="CG162" i="10"/>
  <c r="AB182" i="10"/>
  <c r="L253" i="10"/>
  <c r="AR253" i="10"/>
  <c r="BX253" i="10"/>
  <c r="T253" i="10"/>
  <c r="AZ253" i="10"/>
  <c r="CG233" i="10"/>
  <c r="CG237" i="10"/>
  <c r="CG247" i="10"/>
  <c r="BH288" i="10"/>
  <c r="X288" i="10"/>
  <c r="BD288" i="10"/>
  <c r="CG280" i="10"/>
  <c r="BP274" i="10"/>
  <c r="CG274" i="10"/>
  <c r="BT266" i="10"/>
  <c r="CG266" i="10"/>
  <c r="CG321" i="10"/>
  <c r="CG324" i="10"/>
  <c r="P361" i="10"/>
  <c r="AV361" i="10"/>
  <c r="CB361" i="10"/>
  <c r="BD361" i="10"/>
  <c r="T380" i="10"/>
  <c r="CG377" i="10"/>
  <c r="T372" i="10"/>
  <c r="AZ372" i="10"/>
  <c r="CG362" i="10"/>
  <c r="BH372" i="10"/>
  <c r="CG347" i="10"/>
  <c r="BD380" i="10"/>
  <c r="CB372" i="10"/>
  <c r="BT10" i="10"/>
  <c r="AV10" i="10"/>
  <c r="T28" i="10"/>
  <c r="AZ28" i="10"/>
  <c r="CG33" i="10"/>
  <c r="CG47" i="10"/>
  <c r="AF63" i="10"/>
  <c r="AV95" i="10"/>
  <c r="CG118" i="10"/>
  <c r="BP160" i="10"/>
  <c r="BT182" i="10"/>
  <c r="CG171" i="10"/>
  <c r="CG253" i="10"/>
  <c r="T299" i="10"/>
  <c r="AZ299" i="10"/>
  <c r="BT274" i="10"/>
  <c r="BX266" i="10"/>
  <c r="CG307" i="10"/>
  <c r="CG315" i="10"/>
  <c r="CG348" i="10"/>
  <c r="CG361" i="10"/>
  <c r="AB372" i="10"/>
  <c r="L372" i="10"/>
  <c r="BX372" i="10"/>
  <c r="AV347" i="10"/>
  <c r="L10" i="10"/>
  <c r="AR10" i="10"/>
  <c r="BX10" i="10"/>
  <c r="AF18" i="10"/>
  <c r="BL18" i="10"/>
  <c r="BP18" i="10"/>
  <c r="CG16" i="10"/>
  <c r="CG50" i="10"/>
  <c r="CG60" i="10"/>
  <c r="AF95" i="10"/>
  <c r="BP95" i="10"/>
  <c r="AR95" i="10"/>
  <c r="AB95" i="10"/>
  <c r="CG91" i="10"/>
  <c r="CG107" i="10"/>
  <c r="CG134" i="10"/>
  <c r="CG186" i="10"/>
  <c r="CG187" i="10"/>
  <c r="H211" i="10"/>
  <c r="BT211" i="10"/>
  <c r="CG199" i="10"/>
  <c r="CG226" i="10"/>
  <c r="CG282" i="10"/>
  <c r="CG268" i="10"/>
  <c r="CG273" i="10"/>
  <c r="CG265" i="10"/>
  <c r="T310" i="10"/>
  <c r="BP322" i="10"/>
  <c r="BX331" i="10"/>
  <c r="X347" i="10"/>
  <c r="BD347" i="10"/>
  <c r="L274" i="10"/>
  <c r="BX274" i="10"/>
  <c r="T274" i="10"/>
  <c r="AJ310" i="10"/>
  <c r="CG308" i="10"/>
  <c r="CG316" i="10"/>
  <c r="AB352" i="10"/>
  <c r="BH352" i="10"/>
  <c r="CG349" i="10"/>
  <c r="X380" i="10"/>
  <c r="P372" i="10"/>
  <c r="AV372" i="10"/>
  <c r="CG371" i="10"/>
  <c r="P10" i="10"/>
  <c r="CB10" i="10"/>
  <c r="CG24" i="10"/>
  <c r="AF38" i="10"/>
  <c r="CG54" i="10"/>
  <c r="CG67" i="10"/>
  <c r="BT129" i="10"/>
  <c r="CG158" i="10"/>
  <c r="X18" i="10"/>
  <c r="CG15" i="10"/>
  <c r="CG28" i="10"/>
  <c r="CG36" i="10"/>
  <c r="AR84" i="10"/>
  <c r="T84" i="10"/>
  <c r="CG70" i="10"/>
  <c r="CG71" i="10"/>
  <c r="X63" i="10"/>
  <c r="BD63" i="10"/>
  <c r="T95" i="10"/>
  <c r="AZ95" i="10"/>
  <c r="CG85" i="10"/>
  <c r="CG86" i="10"/>
  <c r="CG90" i="10"/>
  <c r="CG98" i="10"/>
  <c r="AB129" i="10"/>
  <c r="CG103" i="10"/>
  <c r="CG133" i="10"/>
  <c r="CG152" i="10"/>
  <c r="AF191" i="10"/>
  <c r="BL191" i="10"/>
  <c r="H191" i="10"/>
  <c r="CG194" i="10"/>
  <c r="CG164" i="10"/>
  <c r="CG175" i="10"/>
  <c r="CG232" i="10"/>
  <c r="CG235" i="10"/>
  <c r="AJ299" i="10"/>
  <c r="CG298" i="10"/>
  <c r="CG260" i="10"/>
  <c r="BD322" i="10"/>
  <c r="CG318" i="10"/>
  <c r="BL331" i="10"/>
  <c r="AB331" i="10"/>
  <c r="CG327" i="10"/>
  <c r="CG345" i="10"/>
  <c r="CB160" i="10"/>
  <c r="AV84" i="10"/>
  <c r="BP129" i="10"/>
  <c r="L347" i="10"/>
  <c r="AR347" i="10"/>
  <c r="BX347" i="10"/>
  <c r="X38" i="10"/>
  <c r="AJ129" i="10"/>
  <c r="BH95" i="10"/>
  <c r="CG382" i="10"/>
  <c r="AB18" i="10"/>
  <c r="BH18" i="10"/>
  <c r="AF84" i="10"/>
  <c r="BL84" i="10"/>
  <c r="L84" i="10"/>
  <c r="BX84" i="10"/>
  <c r="AB84" i="10"/>
  <c r="BH84" i="10"/>
  <c r="BX95" i="10"/>
  <c r="BD38" i="10"/>
  <c r="L63" i="10"/>
  <c r="AR63" i="10"/>
  <c r="BX63" i="10"/>
  <c r="CG142" i="10"/>
  <c r="BX18" i="10"/>
  <c r="X54" i="10"/>
  <c r="BD54" i="10"/>
  <c r="BD129" i="10"/>
  <c r="P160" i="10"/>
  <c r="AV160" i="10"/>
  <c r="L160" i="10"/>
  <c r="BX160" i="10"/>
  <c r="AF347" i="10"/>
  <c r="BP347" i="10"/>
  <c r="X10" i="10"/>
  <c r="BD10" i="10"/>
  <c r="AJ28" i="10"/>
  <c r="AB38" i="10"/>
  <c r="BH38" i="10"/>
  <c r="CG32" i="10"/>
  <c r="CG38" i="10"/>
  <c r="CG76" i="10"/>
  <c r="T63" i="10"/>
  <c r="CG55" i="10"/>
  <c r="AV129" i="10"/>
  <c r="CB129" i="10"/>
  <c r="CG245" i="10"/>
  <c r="L299" i="10"/>
  <c r="AR299" i="10"/>
  <c r="BX299" i="10"/>
  <c r="AN160" i="10"/>
  <c r="P28" i="10"/>
  <c r="CB28" i="10"/>
  <c r="X28" i="10"/>
  <c r="BD28" i="10"/>
  <c r="H38" i="10"/>
  <c r="BT38" i="10"/>
  <c r="P38" i="10"/>
  <c r="AV38" i="10"/>
  <c r="BH129" i="10"/>
  <c r="CG100" i="10"/>
  <c r="AJ160" i="10"/>
  <c r="BL10" i="10"/>
  <c r="AJ10" i="10"/>
  <c r="BP10" i="10"/>
  <c r="AR18" i="10"/>
  <c r="P84" i="10"/>
  <c r="CB84" i="10"/>
  <c r="AZ84" i="10"/>
  <c r="CG65" i="10"/>
  <c r="CD84" i="10"/>
  <c r="H160" i="10"/>
  <c r="BT288" i="10"/>
  <c r="H10" i="10"/>
  <c r="AN10" i="10"/>
  <c r="CG9" i="10"/>
  <c r="T18" i="10"/>
  <c r="AZ18" i="10"/>
  <c r="CG11" i="10"/>
  <c r="L38" i="10"/>
  <c r="AR38" i="10"/>
  <c r="BX38" i="10"/>
  <c r="CG74" i="10"/>
  <c r="CG79" i="10"/>
  <c r="CG62" i="10"/>
  <c r="CG63" i="10"/>
  <c r="AF129" i="10"/>
  <c r="BL129" i="10"/>
  <c r="L129" i="10"/>
  <c r="BD253" i="10"/>
  <c r="CG14" i="10"/>
  <c r="CG20" i="10"/>
  <c r="AJ38" i="10"/>
  <c r="BP38" i="10"/>
  <c r="AJ54" i="10"/>
  <c r="BP54" i="10"/>
  <c r="AN54" i="10"/>
  <c r="AV63" i="10"/>
  <c r="CG61" i="10"/>
  <c r="X95" i="10"/>
  <c r="BD95" i="10"/>
  <c r="BL95" i="10"/>
  <c r="CG108" i="10"/>
  <c r="CG123" i="10"/>
  <c r="AF196" i="10"/>
  <c r="BL196" i="10"/>
  <c r="L18" i="10"/>
  <c r="CG23" i="10"/>
  <c r="P54" i="10"/>
  <c r="AV54" i="10"/>
  <c r="CB54" i="10"/>
  <c r="CG40" i="10"/>
  <c r="CG45" i="10"/>
  <c r="AJ84" i="10"/>
  <c r="BP84" i="10"/>
  <c r="H84" i="10"/>
  <c r="AN84" i="10"/>
  <c r="BT84" i="10"/>
  <c r="AB63" i="10"/>
  <c r="BH63" i="10"/>
  <c r="AJ95" i="10"/>
  <c r="L95" i="10"/>
  <c r="P95" i="10"/>
  <c r="CB95" i="10"/>
  <c r="AF160" i="10"/>
  <c r="BL160" i="10"/>
  <c r="P253" i="10"/>
  <c r="AB231" i="10"/>
  <c r="BH231" i="10"/>
  <c r="P266" i="10"/>
  <c r="AV266" i="10"/>
  <c r="CB266" i="10"/>
  <c r="AF266" i="10"/>
  <c r="P18" i="10"/>
  <c r="BD18" i="10"/>
  <c r="CG29" i="10"/>
  <c r="T54" i="10"/>
  <c r="AZ54" i="10"/>
  <c r="CG49" i="10"/>
  <c r="CF84" i="10"/>
  <c r="CF384" i="10" s="1"/>
  <c r="H95" i="10"/>
  <c r="AN95" i="10"/>
  <c r="BT95" i="10"/>
  <c r="CG106" i="10"/>
  <c r="BD219" i="10"/>
  <c r="L211" i="10"/>
  <c r="AR211" i="10"/>
  <c r="BX211" i="10"/>
  <c r="T211" i="10"/>
  <c r="AZ211" i="10"/>
  <c r="X299" i="10"/>
  <c r="BD299" i="10"/>
  <c r="CG295" i="10"/>
  <c r="AB266" i="10"/>
  <c r="BP310" i="10"/>
  <c r="AJ18" i="10"/>
  <c r="AN28" i="10"/>
  <c r="CG27" i="10"/>
  <c r="BL38" i="10"/>
  <c r="CG46" i="10"/>
  <c r="X84" i="10"/>
  <c r="BD84" i="10"/>
  <c r="CE84" i="10"/>
  <c r="CE384" i="10" s="1"/>
  <c r="H63" i="10"/>
  <c r="AN63" i="10"/>
  <c r="BT63" i="10"/>
  <c r="T129" i="10"/>
  <c r="AZ129" i="10"/>
  <c r="CG139" i="10"/>
  <c r="AV191" i="10"/>
  <c r="CB191" i="10"/>
  <c r="P211" i="10"/>
  <c r="AV211" i="10"/>
  <c r="CB211" i="10"/>
  <c r="BD182" i="10"/>
  <c r="AF182" i="10"/>
  <c r="P274" i="10"/>
  <c r="AV274" i="10"/>
  <c r="CB274" i="10"/>
  <c r="AB322" i="10"/>
  <c r="BH322" i="10"/>
  <c r="AJ322" i="10"/>
  <c r="L331" i="10"/>
  <c r="AR331" i="10"/>
  <c r="H380" i="10"/>
  <c r="AN380" i="10"/>
  <c r="BT380" i="10"/>
  <c r="P196" i="10"/>
  <c r="AV196" i="10"/>
  <c r="CB196" i="10"/>
  <c r="AJ182" i="10"/>
  <c r="BP182" i="10"/>
  <c r="CG163" i="10"/>
  <c r="AV253" i="10"/>
  <c r="CB253" i="10"/>
  <c r="P299" i="10"/>
  <c r="AV299" i="10"/>
  <c r="CB299" i="10"/>
  <c r="H299" i="10"/>
  <c r="CG305" i="10"/>
  <c r="CG147" i="10"/>
  <c r="CG258" i="10"/>
  <c r="BH331" i="10"/>
  <c r="X361" i="10"/>
  <c r="P347" i="10"/>
  <c r="T10" i="10"/>
  <c r="AZ10" i="10"/>
  <c r="AB28" i="10"/>
  <c r="BH28" i="10"/>
  <c r="CB38" i="10"/>
  <c r="CG37" i="10"/>
  <c r="CG42" i="10"/>
  <c r="CG53" i="10"/>
  <c r="CG75" i="10"/>
  <c r="CG56" i="10"/>
  <c r="CG89" i="10"/>
  <c r="X129" i="10"/>
  <c r="CG101" i="10"/>
  <c r="CG113" i="10"/>
  <c r="CG129" i="10"/>
  <c r="AB160" i="10"/>
  <c r="BH160" i="10"/>
  <c r="X196" i="10"/>
  <c r="BD196" i="10"/>
  <c r="AR219" i="10"/>
  <c r="CG236" i="10"/>
  <c r="H231" i="10"/>
  <c r="AN231" i="10"/>
  <c r="BT231" i="10"/>
  <c r="BL231" i="10"/>
  <c r="AJ331" i="10"/>
  <c r="BP331" i="10"/>
  <c r="T361" i="10"/>
  <c r="CB347" i="10"/>
  <c r="BT160" i="10"/>
  <c r="CG148" i="10"/>
  <c r="BP191" i="10"/>
  <c r="AR191" i="10"/>
  <c r="CG185" i="10"/>
  <c r="AJ196" i="10"/>
  <c r="AJ219" i="10"/>
  <c r="BP219" i="10"/>
  <c r="AF253" i="10"/>
  <c r="AJ288" i="10"/>
  <c r="BP288" i="10"/>
  <c r="CG277" i="10"/>
  <c r="T266" i="10"/>
  <c r="AZ266" i="10"/>
  <c r="BH266" i="10"/>
  <c r="H266" i="10"/>
  <c r="X322" i="10"/>
  <c r="AV331" i="10"/>
  <c r="AF361" i="10"/>
  <c r="BL361" i="10"/>
  <c r="AB380" i="10"/>
  <c r="BH380" i="10"/>
  <c r="AV380" i="10"/>
  <c r="CG21" i="10"/>
  <c r="CG66" i="10"/>
  <c r="H129" i="10"/>
  <c r="AN129" i="10"/>
  <c r="AR129" i="10"/>
  <c r="BX129" i="10"/>
  <c r="CG116" i="10"/>
  <c r="AR160" i="10"/>
  <c r="CG132" i="10"/>
  <c r="AN191" i="10"/>
  <c r="BT196" i="10"/>
  <c r="AN182" i="10"/>
  <c r="AJ253" i="10"/>
  <c r="BP253" i="10"/>
  <c r="AF231" i="10"/>
  <c r="H288" i="10"/>
  <c r="AN288" i="10"/>
  <c r="AF288" i="10"/>
  <c r="BP299" i="10"/>
  <c r="H274" i="10"/>
  <c r="AN274" i="10"/>
  <c r="BD274" i="10"/>
  <c r="X266" i="10"/>
  <c r="AR310" i="10"/>
  <c r="AZ310" i="10"/>
  <c r="X310" i="10"/>
  <c r="BD310" i="10"/>
  <c r="CG306" i="10"/>
  <c r="AJ361" i="10"/>
  <c r="BP361" i="10"/>
  <c r="CB380" i="10"/>
  <c r="CG363" i="10"/>
  <c r="BL372" i="10"/>
  <c r="CG338" i="10"/>
  <c r="CG121" i="10"/>
  <c r="CG153" i="10"/>
  <c r="P219" i="10"/>
  <c r="AV219" i="10"/>
  <c r="CB219" i="10"/>
  <c r="CG205" i="10"/>
  <c r="H182" i="10"/>
  <c r="CG251" i="10"/>
  <c r="T231" i="10"/>
  <c r="CG293" i="10"/>
  <c r="AZ274" i="10"/>
  <c r="AJ274" i="10"/>
  <c r="L266" i="10"/>
  <c r="AR266" i="10"/>
  <c r="P310" i="10"/>
  <c r="AV310" i="10"/>
  <c r="CB310" i="10"/>
  <c r="AF322" i="10"/>
  <c r="BL322" i="10"/>
  <c r="CG319" i="10"/>
  <c r="X352" i="10"/>
  <c r="H331" i="10"/>
  <c r="AN331" i="10"/>
  <c r="BT331" i="10"/>
  <c r="L361" i="10"/>
  <c r="AR361" i="10"/>
  <c r="BX361" i="10"/>
  <c r="CG354" i="10"/>
  <c r="AZ380" i="10"/>
  <c r="CG373" i="10"/>
  <c r="AF372" i="10"/>
  <c r="AB347" i="10"/>
  <c r="BH347" i="10"/>
  <c r="T160" i="10"/>
  <c r="AZ160" i="10"/>
  <c r="X191" i="10"/>
  <c r="BD191" i="10"/>
  <c r="T182" i="10"/>
  <c r="AZ182" i="10"/>
  <c r="BH182" i="10"/>
  <c r="CG177" i="10"/>
  <c r="CG234" i="10"/>
  <c r="CG244" i="10"/>
  <c r="CB231" i="10"/>
  <c r="AN299" i="10"/>
  <c r="BT299" i="10"/>
  <c r="BD266" i="10"/>
  <c r="BL266" i="10"/>
  <c r="AB310" i="10"/>
  <c r="BH310" i="10"/>
  <c r="L322" i="10"/>
  <c r="AR322" i="10"/>
  <c r="BX322" i="10"/>
  <c r="AZ322" i="10"/>
  <c r="CG312" i="10"/>
  <c r="AJ352" i="10"/>
  <c r="BP352" i="10"/>
  <c r="AR372" i="10"/>
  <c r="CG369" i="10"/>
  <c r="CG341" i="10"/>
  <c r="CG346" i="10"/>
  <c r="CG137" i="10"/>
  <c r="CG191" i="10"/>
  <c r="AF219" i="10"/>
  <c r="BL219" i="10"/>
  <c r="CG215" i="10"/>
  <c r="CG197" i="10"/>
  <c r="CG208" i="10"/>
  <c r="CG165" i="10"/>
  <c r="X253" i="10"/>
  <c r="CG238" i="10"/>
  <c r="CG227" i="10"/>
  <c r="CG283" i="10"/>
  <c r="CG291" i="10"/>
  <c r="AB274" i="10"/>
  <c r="BH274" i="10"/>
  <c r="CG270" i="10"/>
  <c r="P322" i="10"/>
  <c r="AV322" i="10"/>
  <c r="CB322" i="10"/>
  <c r="X331" i="10"/>
  <c r="BD331" i="10"/>
  <c r="AJ380" i="10"/>
  <c r="H372" i="10"/>
  <c r="AN372" i="10"/>
  <c r="BT372" i="10"/>
  <c r="BL347" i="10"/>
  <c r="CG196" i="10"/>
  <c r="AB219" i="10"/>
  <c r="BH219" i="10"/>
  <c r="CG200" i="10"/>
  <c r="P182" i="10"/>
  <c r="AV182" i="10"/>
  <c r="CB182" i="10"/>
  <c r="CG173" i="10"/>
  <c r="H253" i="10"/>
  <c r="AN253" i="10"/>
  <c r="BT253" i="10"/>
  <c r="CG246" i="10"/>
  <c r="CG224" i="10"/>
  <c r="CG279" i="10"/>
  <c r="AF274" i="10"/>
  <c r="BL274" i="10"/>
  <c r="CG262" i="10"/>
  <c r="CG302" i="10"/>
  <c r="CG314" i="10"/>
  <c r="CG351" i="10"/>
  <c r="CG352" i="10"/>
  <c r="H361" i="10"/>
  <c r="AN361" i="10"/>
  <c r="BT361" i="10"/>
  <c r="CG378" i="10"/>
  <c r="CG342" i="10"/>
  <c r="CG181" i="10"/>
  <c r="AB253" i="10"/>
  <c r="BH253" i="10"/>
  <c r="CG220" i="10"/>
  <c r="P288" i="10"/>
  <c r="AV288" i="10"/>
  <c r="CB288" i="10"/>
  <c r="CG287" i="10"/>
  <c r="AB299" i="10"/>
  <c r="BH299" i="10"/>
  <c r="CG267" i="10"/>
  <c r="AJ266" i="10"/>
  <c r="BP266" i="10"/>
  <c r="AF310" i="10"/>
  <c r="BL310" i="10"/>
  <c r="CG322" i="10"/>
  <c r="CG330" i="10"/>
  <c r="AB361" i="10"/>
  <c r="BH361" i="10"/>
  <c r="CG358" i="10"/>
  <c r="L380" i="10"/>
  <c r="AR380" i="10"/>
  <c r="BX380" i="10"/>
  <c r="X372" i="10"/>
  <c r="BD372" i="10"/>
  <c r="CG367" i="10"/>
  <c r="CG333" i="10"/>
  <c r="AB196" i="10"/>
  <c r="BH196" i="10"/>
  <c r="CG212" i="10"/>
  <c r="CG219" i="10"/>
  <c r="AB211" i="10"/>
  <c r="BH211" i="10"/>
  <c r="CG169" i="10"/>
  <c r="CG242" i="10"/>
  <c r="X231" i="10"/>
  <c r="BD231" i="10"/>
  <c r="CG225" i="10"/>
  <c r="T288" i="10"/>
  <c r="AZ288" i="10"/>
  <c r="AF299" i="10"/>
  <c r="BL299" i="10"/>
  <c r="CG303" i="10"/>
  <c r="CG310" i="10"/>
  <c r="AF352" i="10"/>
  <c r="BL352" i="10"/>
  <c r="T347" i="10"/>
  <c r="AZ347" i="10"/>
  <c r="BX384" i="10" l="1"/>
  <c r="AB384" i="10"/>
  <c r="BD384" i="10"/>
  <c r="BH384" i="10"/>
  <c r="CG84" i="10"/>
  <c r="CG384" i="10" s="1"/>
  <c r="CB384" i="10"/>
  <c r="BL384" i="10"/>
  <c r="P384" i="10"/>
  <c r="AV384" i="10"/>
  <c r="AZ384" i="10"/>
  <c r="H384" i="10"/>
  <c r="BP384" i="10"/>
  <c r="T384" i="10"/>
  <c r="L384" i="10"/>
  <c r="BT384" i="10"/>
  <c r="AN384" i="10"/>
  <c r="AF384" i="10"/>
  <c r="AR384" i="10"/>
  <c r="X384" i="10"/>
  <c r="AJ384" i="10"/>
  <c r="CD384" i="10"/>
  <c r="H8" i="7" l="1"/>
  <c r="H9" i="7"/>
  <c r="H10" i="7"/>
  <c r="H11" i="7"/>
  <c r="H12" i="7"/>
  <c r="H13" i="7"/>
  <c r="H14" i="7"/>
  <c r="H15" i="7"/>
  <c r="E16" i="7"/>
  <c r="G16" i="7"/>
  <c r="I16" i="7"/>
  <c r="J16" i="7"/>
  <c r="K16" i="7"/>
  <c r="L16" i="7"/>
  <c r="D16" i="7"/>
  <c r="M9" i="7"/>
  <c r="M10" i="7"/>
  <c r="M11" i="7"/>
  <c r="M12" i="7"/>
  <c r="M13" i="7"/>
  <c r="M14" i="7"/>
  <c r="M15" i="7"/>
  <c r="M8" i="7"/>
  <c r="L18" i="6"/>
  <c r="L22" i="6"/>
  <c r="L27" i="6"/>
  <c r="L45" i="6"/>
  <c r="L59" i="6"/>
  <c r="L91" i="6"/>
  <c r="L101" i="6"/>
  <c r="L139" i="6"/>
  <c r="L161" i="6"/>
  <c r="L197" i="6"/>
  <c r="L204" i="6"/>
  <c r="L206" i="6"/>
  <c r="L214" i="6"/>
  <c r="L218" i="6"/>
  <c r="L220" i="6"/>
  <c r="L222" i="6"/>
  <c r="L226" i="6"/>
  <c r="L248" i="6"/>
  <c r="L250" i="6"/>
  <c r="L254" i="6"/>
  <c r="L258" i="6"/>
  <c r="L266" i="6"/>
  <c r="L326" i="6"/>
  <c r="L14" i="6"/>
  <c r="L20" i="6"/>
  <c r="L23" i="6"/>
  <c r="L113" i="6"/>
  <c r="L230" i="6"/>
  <c r="L246" i="6"/>
  <c r="L271" i="6"/>
  <c r="L275" i="6"/>
  <c r="L277" i="6"/>
  <c r="L24" i="6"/>
  <c r="L25" i="6"/>
  <c r="L198" i="6"/>
  <c r="L270" i="6"/>
  <c r="L274" i="6"/>
  <c r="L276" i="6"/>
  <c r="L278"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231" i="6"/>
  <c r="G232" i="6"/>
  <c r="G233" i="6"/>
  <c r="G234" i="6"/>
  <c r="G235" i="6"/>
  <c r="G236" i="6"/>
  <c r="G237" i="6"/>
  <c r="G238" i="6"/>
  <c r="G239" i="6"/>
  <c r="G240" i="6"/>
  <c r="G241" i="6"/>
  <c r="G242" i="6"/>
  <c r="G8" i="6"/>
  <c r="G9" i="6"/>
  <c r="G10" i="6"/>
  <c r="G11" i="6"/>
  <c r="K10" i="5"/>
  <c r="K23" i="5"/>
  <c r="K24" i="5"/>
  <c r="K22" i="5"/>
  <c r="K8" i="5"/>
  <c r="K11" i="5"/>
  <c r="K21" i="5"/>
  <c r="K28" i="5"/>
  <c r="K19" i="5"/>
  <c r="K12" i="5"/>
  <c r="K16" i="5"/>
  <c r="K17" i="5"/>
  <c r="K27" i="5"/>
  <c r="K9" i="5"/>
  <c r="K29" i="5"/>
  <c r="K32" i="5"/>
  <c r="K30" i="5"/>
  <c r="K31" i="5"/>
  <c r="K33" i="5"/>
  <c r="K34" i="5"/>
  <c r="K35" i="5"/>
  <c r="K18" i="5"/>
  <c r="K26" i="5"/>
  <c r="K20" i="5"/>
  <c r="K25" i="5"/>
  <c r="K13" i="5"/>
  <c r="K14" i="5"/>
  <c r="K15" i="5"/>
  <c r="F10" i="5"/>
  <c r="F23" i="5"/>
  <c r="F24" i="5"/>
  <c r="F22" i="5"/>
  <c r="F8" i="5"/>
  <c r="F11" i="5"/>
  <c r="F21" i="5"/>
  <c r="F28" i="5"/>
  <c r="F19" i="5"/>
  <c r="F12" i="5"/>
  <c r="F16" i="5"/>
  <c r="F17" i="5"/>
  <c r="F27" i="5"/>
  <c r="F9" i="5"/>
  <c r="F29" i="5"/>
  <c r="F32" i="5"/>
  <c r="F30" i="5"/>
  <c r="F31" i="5"/>
  <c r="F33" i="5"/>
  <c r="F34" i="5"/>
  <c r="F35" i="5"/>
  <c r="F18" i="5"/>
  <c r="F26" i="5"/>
  <c r="F20" i="5"/>
  <c r="F25" i="5"/>
  <c r="F13" i="5"/>
  <c r="F14" i="5"/>
  <c r="F15" i="5"/>
  <c r="K8" i="4"/>
  <c r="K7" i="4"/>
  <c r="F8" i="4"/>
  <c r="F7" i="4"/>
  <c r="J9" i="4"/>
  <c r="I9" i="4"/>
  <c r="H9" i="4"/>
  <c r="G9" i="4"/>
  <c r="C9" i="4"/>
  <c r="D9" i="4"/>
  <c r="E9" i="4"/>
  <c r="B9" i="4"/>
  <c r="F9" i="4" l="1"/>
  <c r="K9" i="4"/>
  <c r="M16" i="7"/>
  <c r="H16" i="7"/>
  <c r="L322" i="6"/>
  <c r="L296" i="6"/>
  <c r="L294" i="6"/>
  <c r="L170" i="6"/>
  <c r="L138" i="6"/>
  <c r="L190" i="6"/>
  <c r="L262" i="6"/>
  <c r="L210" i="6"/>
  <c r="L133" i="6"/>
  <c r="L69" i="6"/>
  <c r="L264" i="6"/>
  <c r="L228" i="6"/>
  <c r="L212" i="6"/>
  <c r="L81" i="6"/>
  <c r="L106" i="6"/>
  <c r="L74" i="6"/>
  <c r="L312" i="6"/>
  <c r="L116" i="6"/>
  <c r="L94" i="6"/>
  <c r="L92" i="6"/>
  <c r="L84" i="6"/>
  <c r="L62" i="6"/>
  <c r="L50" i="6"/>
  <c r="L36" i="6"/>
  <c r="L34" i="6"/>
  <c r="L241" i="6"/>
  <c r="L239" i="6"/>
  <c r="L237" i="6"/>
  <c r="L233" i="6"/>
  <c r="L231" i="6"/>
  <c r="L310" i="6"/>
  <c r="L306" i="6"/>
  <c r="L302" i="6"/>
  <c r="L298" i="6"/>
  <c r="L286" i="6"/>
  <c r="L282" i="6"/>
  <c r="L280" i="6"/>
  <c r="L148" i="6"/>
  <c r="L288" i="6"/>
  <c r="L318" i="6"/>
  <c r="L290" i="6"/>
  <c r="L126" i="6"/>
  <c r="L10" i="6"/>
  <c r="L202" i="6"/>
  <c r="L193" i="6"/>
  <c r="L173" i="6"/>
  <c r="L165" i="6"/>
  <c r="L155" i="6"/>
  <c r="L145" i="6"/>
  <c r="L129" i="6"/>
  <c r="L123" i="6"/>
  <c r="L117" i="6"/>
  <c r="L107" i="6"/>
  <c r="L65" i="6"/>
  <c r="L320" i="6"/>
  <c r="L196" i="6"/>
  <c r="L194" i="6"/>
  <c r="L188" i="6"/>
  <c r="L186" i="6"/>
  <c r="L182" i="6"/>
  <c r="L180" i="6"/>
  <c r="L178" i="6"/>
  <c r="L174" i="6"/>
  <c r="L172" i="6"/>
  <c r="L166" i="6"/>
  <c r="L164" i="6"/>
  <c r="L162" i="6"/>
  <c r="L158" i="6"/>
  <c r="L156" i="6"/>
  <c r="L154" i="6"/>
  <c r="L150" i="6"/>
  <c r="L146" i="6"/>
  <c r="L142" i="6"/>
  <c r="L140" i="6"/>
  <c r="L134" i="6"/>
  <c r="L132" i="6"/>
  <c r="L130" i="6"/>
  <c r="L124" i="6"/>
  <c r="L122" i="6"/>
  <c r="L118" i="6"/>
  <c r="L114" i="6"/>
  <c r="L110" i="6"/>
  <c r="L108" i="6"/>
  <c r="L102" i="6"/>
  <c r="L100" i="6"/>
  <c r="L98" i="6"/>
  <c r="L90" i="6"/>
  <c r="L86" i="6"/>
  <c r="L82" i="6"/>
  <c r="L78" i="6"/>
  <c r="L76" i="6"/>
  <c r="L70" i="6"/>
  <c r="L68" i="6"/>
  <c r="L66" i="6"/>
  <c r="L60" i="6"/>
  <c r="L58" i="6"/>
  <c r="L54" i="6"/>
  <c r="L52" i="6"/>
  <c r="L46" i="6"/>
  <c r="L44" i="6"/>
  <c r="L42" i="6"/>
  <c r="L38" i="6"/>
  <c r="L30" i="6"/>
  <c r="L28" i="6"/>
  <c r="L26" i="6"/>
  <c r="L304" i="6"/>
  <c r="L195" i="6"/>
  <c r="L149" i="6"/>
  <c r="L85" i="6"/>
  <c r="L75" i="6"/>
  <c r="L269" i="6"/>
  <c r="L257" i="6"/>
  <c r="L249" i="6"/>
  <c r="L227" i="6"/>
  <c r="L225" i="6"/>
  <c r="L217" i="6"/>
  <c r="L213" i="6"/>
  <c r="L205" i="6"/>
  <c r="L203" i="6"/>
  <c r="L256" i="6"/>
  <c r="L314" i="6"/>
  <c r="L187" i="6"/>
  <c r="L185" i="6"/>
  <c r="L181" i="6"/>
  <c r="L177" i="6"/>
  <c r="L171" i="6"/>
  <c r="L97" i="6"/>
  <c r="L240" i="6"/>
  <c r="L327" i="6"/>
  <c r="L317" i="6"/>
  <c r="L305" i="6"/>
  <c r="L295" i="6"/>
  <c r="L285" i="6"/>
  <c r="L272" i="6"/>
  <c r="L247" i="6"/>
  <c r="L9" i="6"/>
  <c r="L232" i="6"/>
  <c r="L319" i="6"/>
  <c r="L309" i="6"/>
  <c r="L297" i="6"/>
  <c r="L287" i="6"/>
  <c r="L273" i="6"/>
  <c r="L263" i="6"/>
  <c r="L253" i="6"/>
  <c r="L229" i="6"/>
  <c r="L219" i="6"/>
  <c r="L209" i="6"/>
  <c r="L51" i="6"/>
  <c r="L37" i="6"/>
  <c r="L13" i="6"/>
  <c r="L265" i="6"/>
  <c r="L255" i="6"/>
  <c r="L245" i="6"/>
  <c r="L221" i="6"/>
  <c r="L211" i="6"/>
  <c r="L201" i="6"/>
  <c r="L189" i="6"/>
  <c r="L179" i="6"/>
  <c r="L169" i="6"/>
  <c r="L163" i="6"/>
  <c r="L157" i="6"/>
  <c r="L153" i="6"/>
  <c r="L147" i="6"/>
  <c r="L141" i="6"/>
  <c r="L137" i="6"/>
  <c r="L131" i="6"/>
  <c r="L125" i="6"/>
  <c r="L121" i="6"/>
  <c r="L115" i="6"/>
  <c r="L109" i="6"/>
  <c r="L105" i="6"/>
  <c r="L99" i="6"/>
  <c r="L93" i="6"/>
  <c r="L89" i="6"/>
  <c r="L83" i="6"/>
  <c r="L77" i="6"/>
  <c r="L73" i="6"/>
  <c r="L67" i="6"/>
  <c r="L61" i="6"/>
  <c r="L53" i="6"/>
  <c r="L43" i="6"/>
  <c r="L35" i="6"/>
  <c r="L29" i="6"/>
  <c r="L21" i="6"/>
  <c r="L19" i="6"/>
  <c r="L11" i="6"/>
  <c r="L238" i="6"/>
  <c r="L236" i="6"/>
  <c r="L325" i="6"/>
  <c r="L321" i="6"/>
  <c r="L313" i="6"/>
  <c r="L311" i="6"/>
  <c r="L303" i="6"/>
  <c r="L301" i="6"/>
  <c r="L293" i="6"/>
  <c r="L289" i="6"/>
  <c r="L281" i="6"/>
  <c r="L279" i="6"/>
  <c r="L261" i="6"/>
  <c r="L8" i="6"/>
  <c r="L235" i="6"/>
  <c r="L324" i="6"/>
  <c r="L316" i="6"/>
  <c r="L308" i="6"/>
  <c r="L300" i="6"/>
  <c r="L292" i="6"/>
  <c r="L284" i="6"/>
  <c r="L268" i="6"/>
  <c r="L260" i="6"/>
  <c r="L252" i="6"/>
  <c r="L244" i="6"/>
  <c r="L224" i="6"/>
  <c r="L216" i="6"/>
  <c r="L208" i="6"/>
  <c r="L200" i="6"/>
  <c r="L192" i="6"/>
  <c r="L184" i="6"/>
  <c r="L176" i="6"/>
  <c r="L168" i="6"/>
  <c r="L160" i="6"/>
  <c r="L152" i="6"/>
  <c r="L144" i="6"/>
  <c r="L136" i="6"/>
  <c r="L128" i="6"/>
  <c r="L120" i="6"/>
  <c r="L112" i="6"/>
  <c r="L104" i="6"/>
  <c r="L96" i="6"/>
  <c r="L88" i="6"/>
  <c r="L80" i="6"/>
  <c r="L72" i="6"/>
  <c r="L64" i="6"/>
  <c r="L56" i="6"/>
  <c r="L48" i="6"/>
  <c r="L40" i="6"/>
  <c r="L32" i="6"/>
  <c r="L16" i="6"/>
  <c r="L57" i="6"/>
  <c r="L41" i="6"/>
  <c r="L33" i="6"/>
  <c r="L17" i="6"/>
  <c r="L49" i="6"/>
  <c r="L242" i="6"/>
  <c r="L234" i="6"/>
  <c r="L323" i="6"/>
  <c r="L315" i="6"/>
  <c r="L307" i="6"/>
  <c r="L299" i="6"/>
  <c r="L291" i="6"/>
  <c r="L283" i="6"/>
  <c r="L267" i="6"/>
  <c r="L259" i="6"/>
  <c r="L251" i="6"/>
  <c r="L243" i="6"/>
  <c r="L223" i="6"/>
  <c r="L215" i="6"/>
  <c r="L207" i="6"/>
  <c r="L199" i="6"/>
  <c r="L191" i="6"/>
  <c r="L183" i="6"/>
  <c r="L175" i="6"/>
  <c r="L167" i="6"/>
  <c r="L159" i="6"/>
  <c r="L151" i="6"/>
  <c r="L143" i="6"/>
  <c r="L135" i="6"/>
  <c r="L127" i="6"/>
  <c r="L119" i="6"/>
  <c r="L111" i="6"/>
  <c r="L103" i="6"/>
  <c r="L95" i="6"/>
  <c r="L87" i="6"/>
  <c r="L79" i="6"/>
  <c r="L71" i="6"/>
  <c r="L63" i="6"/>
  <c r="L55" i="6"/>
  <c r="L47" i="6"/>
  <c r="L39" i="6"/>
  <c r="L31" i="6"/>
  <c r="L15" i="6"/>
  <c r="L12" i="6"/>
  <c r="G12" i="6"/>
  <c r="N40" i="3" l="1"/>
  <c r="N43" i="3"/>
  <c r="M45" i="3"/>
  <c r="L45" i="3"/>
  <c r="D45" i="3"/>
  <c r="E45" i="3"/>
  <c r="F45" i="3"/>
  <c r="G45" i="3"/>
  <c r="H45" i="3"/>
  <c r="I45" i="3"/>
  <c r="C45" i="3"/>
  <c r="E44" i="3"/>
  <c r="J43" i="3"/>
  <c r="F44" i="3" s="1"/>
  <c r="C44" i="3" l="1"/>
  <c r="L44" i="3"/>
  <c r="D44" i="3"/>
  <c r="J44" i="3"/>
  <c r="J45" i="3"/>
  <c r="M44" i="3"/>
  <c r="I44" i="3"/>
  <c r="H44" i="3"/>
  <c r="G44" i="3"/>
  <c r="N45" i="3"/>
  <c r="J49" i="2"/>
  <c r="H49" i="2"/>
  <c r="I49" i="2" s="1"/>
  <c r="F49" i="2"/>
  <c r="D49" i="2"/>
  <c r="C49" i="2"/>
  <c r="N48" i="2"/>
  <c r="L48" i="2"/>
  <c r="N47" i="2"/>
  <c r="O47" i="2" s="1"/>
  <c r="L47" i="2"/>
  <c r="M47" i="2" s="1"/>
  <c r="K47" i="2"/>
  <c r="I47" i="2"/>
  <c r="G47" i="2"/>
  <c r="E47" i="2"/>
  <c r="N46" i="2"/>
  <c r="O46" i="2" s="1"/>
  <c r="L46" i="2"/>
  <c r="M46" i="2" s="1"/>
  <c r="K46" i="2"/>
  <c r="I46" i="2"/>
  <c r="G46" i="2"/>
  <c r="E46" i="2"/>
  <c r="N45" i="2"/>
  <c r="O45" i="2" s="1"/>
  <c r="L45" i="2"/>
  <c r="M45" i="2" s="1"/>
  <c r="K45" i="2"/>
  <c r="I45" i="2"/>
  <c r="G45" i="2"/>
  <c r="E45" i="2"/>
  <c r="N44" i="2"/>
  <c r="O44" i="2" s="1"/>
  <c r="M44" i="2"/>
  <c r="L44" i="2"/>
  <c r="K44" i="2"/>
  <c r="I44" i="2"/>
  <c r="G44" i="2"/>
  <c r="E44" i="2"/>
  <c r="N43" i="2"/>
  <c r="O43" i="2" s="1"/>
  <c r="L43" i="2"/>
  <c r="M43" i="2" s="1"/>
  <c r="K43" i="2"/>
  <c r="I43" i="2"/>
  <c r="G43" i="2"/>
  <c r="E43" i="2"/>
  <c r="N42" i="2"/>
  <c r="O42" i="2" s="1"/>
  <c r="L42" i="2"/>
  <c r="M42" i="2" s="1"/>
  <c r="K42" i="2"/>
  <c r="I42" i="2"/>
  <c r="G42" i="2"/>
  <c r="E42" i="2"/>
  <c r="N41" i="2"/>
  <c r="O41" i="2" s="1"/>
  <c r="M41" i="2"/>
  <c r="L41" i="2"/>
  <c r="K41" i="2"/>
  <c r="I41" i="2"/>
  <c r="G41" i="2"/>
  <c r="E41" i="2"/>
  <c r="N40" i="2"/>
  <c r="O40" i="2" s="1"/>
  <c r="L40" i="2"/>
  <c r="M40" i="2" s="1"/>
  <c r="K40" i="2"/>
  <c r="I40" i="2"/>
  <c r="G40" i="2"/>
  <c r="E40" i="2"/>
  <c r="N39" i="2"/>
  <c r="O39" i="2" s="1"/>
  <c r="L39" i="2"/>
  <c r="M39" i="2" s="1"/>
  <c r="K39" i="2"/>
  <c r="I39" i="2"/>
  <c r="G39" i="2"/>
  <c r="E39" i="2"/>
  <c r="N38" i="2"/>
  <c r="O38" i="2" s="1"/>
  <c r="L38" i="2"/>
  <c r="M38" i="2" s="1"/>
  <c r="K38" i="2"/>
  <c r="I38" i="2"/>
  <c r="G38" i="2"/>
  <c r="E38" i="2"/>
  <c r="N37" i="2"/>
  <c r="O37" i="2" s="1"/>
  <c r="L37" i="2"/>
  <c r="M37" i="2" s="1"/>
  <c r="K37" i="2"/>
  <c r="I37" i="2"/>
  <c r="G37" i="2"/>
  <c r="E37" i="2"/>
  <c r="N36" i="2"/>
  <c r="O36" i="2" s="1"/>
  <c r="M36" i="2"/>
  <c r="L36" i="2"/>
  <c r="K36" i="2"/>
  <c r="I36" i="2"/>
  <c r="G36" i="2"/>
  <c r="E36" i="2"/>
  <c r="N35" i="2"/>
  <c r="O35" i="2" s="1"/>
  <c r="L35" i="2"/>
  <c r="M35" i="2" s="1"/>
  <c r="K35" i="2"/>
  <c r="I35" i="2"/>
  <c r="G35" i="2"/>
  <c r="E35" i="2"/>
  <c r="N34" i="2"/>
  <c r="O34" i="2" s="1"/>
  <c r="L34" i="2"/>
  <c r="M34" i="2" s="1"/>
  <c r="K34" i="2"/>
  <c r="I34" i="2"/>
  <c r="G34" i="2"/>
  <c r="E34" i="2"/>
  <c r="N33" i="2"/>
  <c r="O33" i="2" s="1"/>
  <c r="L33" i="2"/>
  <c r="M33" i="2" s="1"/>
  <c r="K33" i="2"/>
  <c r="I33" i="2"/>
  <c r="G33" i="2"/>
  <c r="E33" i="2"/>
  <c r="J24" i="2"/>
  <c r="H24" i="2"/>
  <c r="F24" i="2"/>
  <c r="D24" i="2"/>
  <c r="C24" i="2"/>
  <c r="L23" i="2"/>
  <c r="N23" i="2" s="1"/>
  <c r="L22" i="2"/>
  <c r="N22" i="2" s="1"/>
  <c r="O22" i="2" s="1"/>
  <c r="K22" i="2"/>
  <c r="I22" i="2"/>
  <c r="G22" i="2"/>
  <c r="E22" i="2"/>
  <c r="L21" i="2"/>
  <c r="N21" i="2" s="1"/>
  <c r="O21" i="2" s="1"/>
  <c r="K21" i="2"/>
  <c r="I21" i="2"/>
  <c r="G21" i="2"/>
  <c r="E21" i="2"/>
  <c r="L20" i="2"/>
  <c r="N20" i="2" s="1"/>
  <c r="O20" i="2" s="1"/>
  <c r="K20" i="2"/>
  <c r="I20" i="2"/>
  <c r="G20" i="2"/>
  <c r="E20" i="2"/>
  <c r="L19" i="2"/>
  <c r="N19" i="2" s="1"/>
  <c r="O19" i="2" s="1"/>
  <c r="K19" i="2"/>
  <c r="I19" i="2"/>
  <c r="G19" i="2"/>
  <c r="E19" i="2"/>
  <c r="L18" i="2"/>
  <c r="N18" i="2" s="1"/>
  <c r="O18" i="2" s="1"/>
  <c r="K18" i="2"/>
  <c r="I18" i="2"/>
  <c r="G18" i="2"/>
  <c r="E18" i="2"/>
  <c r="L17" i="2"/>
  <c r="N17" i="2" s="1"/>
  <c r="O17" i="2" s="1"/>
  <c r="K17" i="2"/>
  <c r="I17" i="2"/>
  <c r="G17" i="2"/>
  <c r="E17" i="2"/>
  <c r="L16" i="2"/>
  <c r="N16" i="2" s="1"/>
  <c r="O16" i="2" s="1"/>
  <c r="K16" i="2"/>
  <c r="I16" i="2"/>
  <c r="G16" i="2"/>
  <c r="E16" i="2"/>
  <c r="L15" i="2"/>
  <c r="N15" i="2" s="1"/>
  <c r="O15" i="2" s="1"/>
  <c r="K15" i="2"/>
  <c r="I15" i="2"/>
  <c r="G15" i="2"/>
  <c r="E15" i="2"/>
  <c r="L14" i="2"/>
  <c r="N14" i="2" s="1"/>
  <c r="O14" i="2" s="1"/>
  <c r="K14" i="2"/>
  <c r="I14" i="2"/>
  <c r="G14" i="2"/>
  <c r="E14" i="2"/>
  <c r="L13" i="2"/>
  <c r="N13" i="2" s="1"/>
  <c r="O13" i="2" s="1"/>
  <c r="K13" i="2"/>
  <c r="I13" i="2"/>
  <c r="G13" i="2"/>
  <c r="E13" i="2"/>
  <c r="L12" i="2"/>
  <c r="N12" i="2" s="1"/>
  <c r="O12" i="2" s="1"/>
  <c r="K12" i="2"/>
  <c r="I12" i="2"/>
  <c r="G12" i="2"/>
  <c r="E12" i="2"/>
  <c r="L11" i="2"/>
  <c r="N11" i="2" s="1"/>
  <c r="O11" i="2" s="1"/>
  <c r="K11" i="2"/>
  <c r="I11" i="2"/>
  <c r="G11" i="2"/>
  <c r="E11" i="2"/>
  <c r="L10" i="2"/>
  <c r="N10" i="2" s="1"/>
  <c r="O10" i="2" s="1"/>
  <c r="K10" i="2"/>
  <c r="I10" i="2"/>
  <c r="G10" i="2"/>
  <c r="E10" i="2"/>
  <c r="L9" i="2"/>
  <c r="N9" i="2" s="1"/>
  <c r="O9" i="2" s="1"/>
  <c r="K9" i="2"/>
  <c r="I9" i="2"/>
  <c r="G9" i="2"/>
  <c r="E9" i="2"/>
  <c r="L8" i="2"/>
  <c r="N8" i="2" s="1"/>
  <c r="K8" i="2"/>
  <c r="I8" i="2"/>
  <c r="G8" i="2"/>
  <c r="E8" i="2"/>
  <c r="L26" i="1"/>
  <c r="K26" i="1"/>
  <c r="I26" i="1"/>
  <c r="H26" i="1"/>
  <c r="F26" i="1"/>
  <c r="C26" i="1" s="1"/>
  <c r="E26" i="1"/>
  <c r="J25" i="1"/>
  <c r="G25" i="1"/>
  <c r="C25" i="1"/>
  <c r="B25" i="1"/>
  <c r="J24" i="1"/>
  <c r="G24" i="1"/>
  <c r="C24" i="1"/>
  <c r="B24" i="1"/>
  <c r="J23" i="1"/>
  <c r="G23" i="1"/>
  <c r="C23" i="1"/>
  <c r="D23" i="1" s="1"/>
  <c r="B23" i="1"/>
  <c r="J22" i="1"/>
  <c r="G22" i="1"/>
  <c r="C22" i="1"/>
  <c r="B22" i="1"/>
  <c r="J21" i="1"/>
  <c r="G21" i="1"/>
  <c r="C21" i="1"/>
  <c r="D21" i="1" s="1"/>
  <c r="B21" i="1"/>
  <c r="J20" i="1"/>
  <c r="G20" i="1"/>
  <c r="C20" i="1"/>
  <c r="B20" i="1"/>
  <c r="J19" i="1"/>
  <c r="G19" i="1"/>
  <c r="C19" i="1"/>
  <c r="D19" i="1" s="1"/>
  <c r="B19" i="1"/>
  <c r="J18" i="1"/>
  <c r="G18" i="1"/>
  <c r="C18" i="1"/>
  <c r="B18" i="1"/>
  <c r="J17" i="1"/>
  <c r="G17" i="1"/>
  <c r="C17" i="1"/>
  <c r="D17" i="1" s="1"/>
  <c r="B17" i="1"/>
  <c r="J16" i="1"/>
  <c r="G16" i="1"/>
  <c r="C16" i="1"/>
  <c r="B16" i="1"/>
  <c r="J15" i="1"/>
  <c r="G15" i="1"/>
  <c r="C15" i="1"/>
  <c r="B15" i="1"/>
  <c r="D15" i="1" s="1"/>
  <c r="J14" i="1"/>
  <c r="G14" i="1"/>
  <c r="C14" i="1"/>
  <c r="B14" i="1"/>
  <c r="J13" i="1"/>
  <c r="G13" i="1"/>
  <c r="C13" i="1"/>
  <c r="B13" i="1"/>
  <c r="J12" i="1"/>
  <c r="G12" i="1"/>
  <c r="C12" i="1"/>
  <c r="B12" i="1"/>
  <c r="J11" i="1"/>
  <c r="G11" i="1"/>
  <c r="C11" i="1"/>
  <c r="B11" i="1"/>
  <c r="J10" i="1"/>
  <c r="G10" i="1"/>
  <c r="C10" i="1"/>
  <c r="B10" i="1"/>
  <c r="J9" i="1"/>
  <c r="G9" i="1"/>
  <c r="C9" i="1"/>
  <c r="B9" i="1"/>
  <c r="J8" i="1"/>
  <c r="G8" i="1"/>
  <c r="C8" i="1"/>
  <c r="B8" i="1"/>
  <c r="I39" i="3"/>
  <c r="H39" i="3"/>
  <c r="G39" i="3"/>
  <c r="F39" i="3"/>
  <c r="E39" i="3"/>
  <c r="D39" i="3"/>
  <c r="C39" i="3"/>
  <c r="M37" i="3"/>
  <c r="M39" i="3" s="1"/>
  <c r="L37" i="3"/>
  <c r="N37" i="3" s="1"/>
  <c r="J37" i="3"/>
  <c r="L38" i="3" s="1"/>
  <c r="M36" i="3"/>
  <c r="L36" i="3"/>
  <c r="I36" i="3"/>
  <c r="H36" i="3"/>
  <c r="G36" i="3"/>
  <c r="F36" i="3"/>
  <c r="E36" i="3"/>
  <c r="D36" i="3"/>
  <c r="C36" i="3"/>
  <c r="M35" i="3"/>
  <c r="L35" i="3"/>
  <c r="I35" i="3"/>
  <c r="H35" i="3"/>
  <c r="G35" i="3"/>
  <c r="F35" i="3"/>
  <c r="E35" i="3"/>
  <c r="D35" i="3"/>
  <c r="C35" i="3"/>
  <c r="N34" i="3"/>
  <c r="M33" i="3"/>
  <c r="L33" i="3"/>
  <c r="I33" i="3"/>
  <c r="H33" i="3"/>
  <c r="G33" i="3"/>
  <c r="F33" i="3"/>
  <c r="E33" i="3"/>
  <c r="D33" i="3"/>
  <c r="C33" i="3"/>
  <c r="N31" i="3"/>
  <c r="J31" i="3"/>
  <c r="L32" i="3" s="1"/>
  <c r="M30" i="3"/>
  <c r="L30" i="3"/>
  <c r="I30" i="3"/>
  <c r="H30" i="3"/>
  <c r="G30" i="3"/>
  <c r="F30" i="3"/>
  <c r="E30" i="3"/>
  <c r="D30" i="3"/>
  <c r="C30" i="3"/>
  <c r="N28" i="3"/>
  <c r="J28" i="3"/>
  <c r="L29" i="3" s="1"/>
  <c r="M27" i="3"/>
  <c r="L27" i="3"/>
  <c r="I27" i="3"/>
  <c r="H27" i="3"/>
  <c r="G27" i="3"/>
  <c r="F27" i="3"/>
  <c r="E27" i="3"/>
  <c r="D27" i="3"/>
  <c r="C27" i="3"/>
  <c r="N25" i="3"/>
  <c r="N30" i="3" s="1"/>
  <c r="J25" i="3"/>
  <c r="L26" i="3" s="1"/>
  <c r="M24" i="3"/>
  <c r="L24" i="3"/>
  <c r="I24" i="3"/>
  <c r="H24" i="3"/>
  <c r="G24" i="3"/>
  <c r="F24" i="3"/>
  <c r="E24" i="3"/>
  <c r="D24" i="3"/>
  <c r="C24" i="3"/>
  <c r="N22" i="3"/>
  <c r="J22" i="3"/>
  <c r="L23" i="3" s="1"/>
  <c r="M21" i="3"/>
  <c r="L21" i="3"/>
  <c r="I21" i="3"/>
  <c r="H21" i="3"/>
  <c r="G21" i="3"/>
  <c r="F21" i="3"/>
  <c r="E21" i="3"/>
  <c r="D21" i="3"/>
  <c r="C21" i="3"/>
  <c r="N19" i="3"/>
  <c r="J19" i="3"/>
  <c r="L20" i="3" s="1"/>
  <c r="M18" i="3"/>
  <c r="L18" i="3"/>
  <c r="I18" i="3"/>
  <c r="H18" i="3"/>
  <c r="G18" i="3"/>
  <c r="F18" i="3"/>
  <c r="E18" i="3"/>
  <c r="D18" i="3"/>
  <c r="C18" i="3"/>
  <c r="N16" i="3"/>
  <c r="N18" i="3" s="1"/>
  <c r="J16" i="3"/>
  <c r="L17" i="3" s="1"/>
  <c r="M15" i="3"/>
  <c r="L15" i="3"/>
  <c r="I15" i="3"/>
  <c r="H15" i="3"/>
  <c r="G15" i="3"/>
  <c r="F15" i="3"/>
  <c r="E15" i="3"/>
  <c r="D15" i="3"/>
  <c r="C15" i="3"/>
  <c r="N13" i="3"/>
  <c r="J13" i="3"/>
  <c r="L14" i="3" s="1"/>
  <c r="M12" i="3"/>
  <c r="L12" i="3"/>
  <c r="I12" i="3"/>
  <c r="H12" i="3"/>
  <c r="G12" i="3"/>
  <c r="F12" i="3"/>
  <c r="E12" i="3"/>
  <c r="D12" i="3"/>
  <c r="C12" i="3"/>
  <c r="N10" i="3"/>
  <c r="J10" i="3"/>
  <c r="L11" i="3" s="1"/>
  <c r="N8" i="3"/>
  <c r="N12" i="3" s="1"/>
  <c r="J8" i="3"/>
  <c r="I9" i="3" s="1"/>
  <c r="D16" i="1" l="1"/>
  <c r="D20" i="1"/>
  <c r="C27" i="1"/>
  <c r="D18" i="1"/>
  <c r="D22" i="1"/>
  <c r="E26" i="3"/>
  <c r="E29" i="3"/>
  <c r="F26" i="3"/>
  <c r="H29" i="3"/>
  <c r="M32" i="3"/>
  <c r="N32" i="3" s="1"/>
  <c r="J33" i="3"/>
  <c r="G26" i="3"/>
  <c r="M29" i="3"/>
  <c r="J30" i="3"/>
  <c r="D29" i="3"/>
  <c r="E32" i="3"/>
  <c r="F32" i="3"/>
  <c r="N15" i="3"/>
  <c r="H26" i="3"/>
  <c r="N24" i="3"/>
  <c r="N36" i="3"/>
  <c r="N35" i="3"/>
  <c r="M9" i="3"/>
  <c r="D14" i="3"/>
  <c r="D17" i="3"/>
  <c r="F23" i="3"/>
  <c r="E11" i="3"/>
  <c r="G14" i="3"/>
  <c r="F17" i="3"/>
  <c r="E20" i="3"/>
  <c r="E38" i="3"/>
  <c r="L39" i="3"/>
  <c r="M11" i="3"/>
  <c r="N11" i="3" s="1"/>
  <c r="J12" i="3"/>
  <c r="H14" i="3"/>
  <c r="H17" i="3"/>
  <c r="M20" i="3"/>
  <c r="N20" i="3" s="1"/>
  <c r="J21" i="3"/>
  <c r="J36" i="3"/>
  <c r="M14" i="3"/>
  <c r="N14" i="3" s="1"/>
  <c r="M17" i="3"/>
  <c r="N17" i="3" s="1"/>
  <c r="J18" i="3"/>
  <c r="D26" i="3"/>
  <c r="N33" i="3"/>
  <c r="E14" i="3"/>
  <c r="E17" i="3"/>
  <c r="N21" i="3"/>
  <c r="M26" i="3"/>
  <c r="D38" i="3"/>
  <c r="I24" i="2"/>
  <c r="N49" i="2"/>
  <c r="O49" i="2" s="1"/>
  <c r="G23" i="3"/>
  <c r="N27" i="3"/>
  <c r="J35" i="3"/>
  <c r="D24" i="1"/>
  <c r="J15" i="3"/>
  <c r="H23" i="3"/>
  <c r="N29" i="3"/>
  <c r="G32" i="3"/>
  <c r="F38" i="3"/>
  <c r="G24" i="2"/>
  <c r="E49" i="2"/>
  <c r="C9" i="3"/>
  <c r="D11" i="3"/>
  <c r="G17" i="3"/>
  <c r="D20" i="3"/>
  <c r="M23" i="3"/>
  <c r="J24" i="3"/>
  <c r="H32" i="3"/>
  <c r="M38" i="3"/>
  <c r="N38" i="3" s="1"/>
  <c r="J39" i="3"/>
  <c r="D9" i="1"/>
  <c r="D11" i="1"/>
  <c r="D13" i="1"/>
  <c r="J26" i="1"/>
  <c r="E24" i="2"/>
  <c r="G49" i="2"/>
  <c r="D9" i="3"/>
  <c r="F11" i="3"/>
  <c r="D25" i="1"/>
  <c r="K49" i="2"/>
  <c r="G9" i="3"/>
  <c r="G20" i="3"/>
  <c r="J27" i="3"/>
  <c r="F29" i="3"/>
  <c r="N39" i="3"/>
  <c r="B26" i="1"/>
  <c r="K24" i="2"/>
  <c r="N23" i="3"/>
  <c r="E9" i="3"/>
  <c r="F20" i="3"/>
  <c r="G11" i="3"/>
  <c r="D23" i="3"/>
  <c r="L9" i="3"/>
  <c r="H11" i="3"/>
  <c r="F14" i="3"/>
  <c r="H20" i="3"/>
  <c r="E23" i="3"/>
  <c r="N26" i="3"/>
  <c r="G29" i="3"/>
  <c r="D32" i="3"/>
  <c r="D8" i="1"/>
  <c r="D10" i="1"/>
  <c r="D12" i="1"/>
  <c r="D14" i="1"/>
  <c r="L49" i="2"/>
  <c r="M49" i="2" s="1"/>
  <c r="O8" i="2"/>
  <c r="N24" i="2"/>
  <c r="O24" i="2" s="1"/>
  <c r="L24" i="2"/>
  <c r="M24" i="2" s="1"/>
  <c r="M8" i="2"/>
  <c r="M9" i="2"/>
  <c r="M10" i="2"/>
  <c r="M11" i="2"/>
  <c r="M12" i="2"/>
  <c r="M13" i="2"/>
  <c r="M14" i="2"/>
  <c r="M15" i="2"/>
  <c r="M16" i="2"/>
  <c r="M17" i="2"/>
  <c r="M18" i="2"/>
  <c r="M19" i="2"/>
  <c r="M20" i="2"/>
  <c r="M21" i="2"/>
  <c r="M22" i="2"/>
  <c r="D26" i="1"/>
  <c r="G26" i="1"/>
  <c r="F9" i="3"/>
  <c r="I11" i="3"/>
  <c r="I14" i="3"/>
  <c r="I17" i="3"/>
  <c r="I20" i="3"/>
  <c r="I23" i="3"/>
  <c r="I26" i="3"/>
  <c r="I29" i="3"/>
  <c r="I32" i="3"/>
  <c r="H38" i="3"/>
  <c r="G38" i="3"/>
  <c r="I38" i="3"/>
  <c r="H9" i="3"/>
  <c r="C11" i="3"/>
  <c r="C14" i="3"/>
  <c r="C17" i="3"/>
  <c r="C20" i="3"/>
  <c r="C23" i="3"/>
  <c r="C26" i="3"/>
  <c r="C29" i="3"/>
  <c r="C32" i="3"/>
  <c r="C38" i="3"/>
  <c r="J23" i="3" l="1"/>
  <c r="N9" i="3"/>
  <c r="J29" i="3"/>
  <c r="J26" i="3"/>
  <c r="J20" i="3"/>
  <c r="J9" i="3"/>
  <c r="J38" i="3"/>
  <c r="J11" i="3"/>
  <c r="J17" i="3"/>
  <c r="J14" i="3"/>
  <c r="J32" i="3"/>
</calcChain>
</file>

<file path=xl/sharedStrings.xml><?xml version="1.0" encoding="utf-8"?>
<sst xmlns="http://schemas.openxmlformats.org/spreadsheetml/2006/main" count="7650" uniqueCount="1993">
  <si>
    <t>TABLA C02</t>
  </si>
  <si>
    <t xml:space="preserve">ESTADÍSTICA DE POBLACIÓN BENEFICIARIA FONASA </t>
  </si>
  <si>
    <t>(a diciembre de cada año)</t>
  </si>
  <si>
    <t>GRUPOS DE</t>
  </si>
  <si>
    <t>Variación</t>
  </si>
  <si>
    <t>EDAD</t>
  </si>
  <si>
    <t>%</t>
  </si>
  <si>
    <t>MUJERES</t>
  </si>
  <si>
    <t>HOMBRES</t>
  </si>
  <si>
    <t>00-04</t>
  </si>
  <si>
    <t>05-09</t>
  </si>
  <si>
    <t>10-14</t>
  </si>
  <si>
    <t>15-19</t>
  </si>
  <si>
    <t>20-24</t>
  </si>
  <si>
    <t>25-29</t>
  </si>
  <si>
    <t>30-34</t>
  </si>
  <si>
    <t>35-39</t>
  </si>
  <si>
    <t>40-44</t>
  </si>
  <si>
    <t>45-49</t>
  </si>
  <si>
    <t>50-54</t>
  </si>
  <si>
    <t>55-59</t>
  </si>
  <si>
    <t>60-64</t>
  </si>
  <si>
    <t>65-69</t>
  </si>
  <si>
    <t>70-74</t>
  </si>
  <si>
    <t>75-79</t>
  </si>
  <si>
    <t>80Y+</t>
  </si>
  <si>
    <t>Sin Edad</t>
  </si>
  <si>
    <t>TOTAL</t>
  </si>
  <si>
    <t>Fuente:</t>
  </si>
  <si>
    <t>TABLA C03a</t>
  </si>
  <si>
    <t>SEGÚN REGIÓN Y GRUPOS DE INGRESO, RESPECTO</t>
  </si>
  <si>
    <t>Beneficiarios Seguro Público de Salud según tramos de ingreso</t>
  </si>
  <si>
    <t>SubTotal</t>
  </si>
  <si>
    <t>Total Pob.</t>
  </si>
  <si>
    <t>A</t>
  </si>
  <si>
    <t>B</t>
  </si>
  <si>
    <t>C</t>
  </si>
  <si>
    <t>D</t>
  </si>
  <si>
    <t>B, C, D</t>
  </si>
  <si>
    <t>Beneficiaria</t>
  </si>
  <si>
    <t>XV</t>
  </si>
  <si>
    <t>Arica y Parinacota</t>
  </si>
  <si>
    <t>I</t>
  </si>
  <si>
    <t>Tarapacá</t>
  </si>
  <si>
    <t>II</t>
  </si>
  <si>
    <t>Antofagasta</t>
  </si>
  <si>
    <t>III</t>
  </si>
  <si>
    <t>Atacama</t>
  </si>
  <si>
    <t>IV</t>
  </si>
  <si>
    <t>Coquimbo</t>
  </si>
  <si>
    <t>V</t>
  </si>
  <si>
    <t>Valparaíso</t>
  </si>
  <si>
    <t>XIII</t>
  </si>
  <si>
    <t>Metropolitana</t>
  </si>
  <si>
    <t>VI</t>
  </si>
  <si>
    <t>O 'Higgins</t>
  </si>
  <si>
    <t>VII</t>
  </si>
  <si>
    <t>Maule</t>
  </si>
  <si>
    <t>VIII</t>
  </si>
  <si>
    <t>Bio Bio</t>
  </si>
  <si>
    <t>IX</t>
  </si>
  <si>
    <t>Araucanía</t>
  </si>
  <si>
    <t>X</t>
  </si>
  <si>
    <t>Los Lagos</t>
  </si>
  <si>
    <t>XIV</t>
  </si>
  <si>
    <t>Los Ríos</t>
  </si>
  <si>
    <t>XI</t>
  </si>
  <si>
    <t>Aysén</t>
  </si>
  <si>
    <t>XII</t>
  </si>
  <si>
    <t>Magallanes</t>
  </si>
  <si>
    <t>Sin Ubicación</t>
  </si>
  <si>
    <t>Total Nacional</t>
  </si>
  <si>
    <t>TABLA C03b</t>
  </si>
  <si>
    <t>DE LA POBLACIÓN TOTAL, REGIONAL Y NACIONAL, AÑO 2016</t>
  </si>
  <si>
    <t>Libertador Gral. B. O'higgins</t>
  </si>
  <si>
    <t>Biobío</t>
  </si>
  <si>
    <t>Aisén</t>
  </si>
  <si>
    <t>Nota:</t>
  </si>
  <si>
    <t xml:space="preserve">Fuente:   </t>
  </si>
  <si>
    <t>TABLA C04</t>
  </si>
  <si>
    <t xml:space="preserve">ESTIADÍSTICA DE POBLACIÓN BENEFICIARIA DEL FONASA, </t>
  </si>
  <si>
    <t>Año</t>
  </si>
  <si>
    <t>Indicador</t>
  </si>
  <si>
    <t>Tipo de Beneficiario</t>
  </si>
  <si>
    <t>Todos</t>
  </si>
  <si>
    <t>Relación de Grupos</t>
  </si>
  <si>
    <t>Indigentes</t>
  </si>
  <si>
    <t>SUF</t>
  </si>
  <si>
    <t>PASIS - PBS</t>
  </si>
  <si>
    <t>Cotizantes</t>
  </si>
  <si>
    <t>Cargas Familiares</t>
  </si>
  <si>
    <t>Subsidio Cesantía</t>
  </si>
  <si>
    <t>Seguro de Desempleo</t>
  </si>
  <si>
    <t>Grupo A</t>
  </si>
  <si>
    <t>Grupo BCD</t>
  </si>
  <si>
    <t>Part. A /BCD</t>
  </si>
  <si>
    <t>N° Personas</t>
  </si>
  <si>
    <t>Part.%</t>
  </si>
  <si>
    <t>Var Anual (%)</t>
  </si>
  <si>
    <t>DWH-FNS  Base de datos Naturales</t>
  </si>
  <si>
    <t>TABLA C09</t>
  </si>
  <si>
    <t xml:space="preserve">POBLACIÓN INSCRITA VALIDADA PARA EFECTOS DEL FINANCIAMIENTO </t>
  </si>
  <si>
    <t>Tipos de Establecimientos</t>
  </si>
  <si>
    <t>Hombres</t>
  </si>
  <si>
    <t>Mujeres</t>
  </si>
  <si>
    <t>Sin Dato</t>
  </si>
  <si>
    <t>Indeterminado</t>
  </si>
  <si>
    <t>% Variación</t>
  </si>
  <si>
    <t>Establecimientos Municipales</t>
  </si>
  <si>
    <t>Total Población Per Cápita</t>
  </si>
  <si>
    <t>TABLA C10</t>
  </si>
  <si>
    <t>POBLACIÓN INSCRITA VALIDADA PARA EFECTOS DEL FINANCIAMIENTO DE LA ATENCIÓN PRIMARIA DE SALUD</t>
  </si>
  <si>
    <t>Servicio de Salud</t>
  </si>
  <si>
    <t>Total</t>
  </si>
  <si>
    <t>Servicio de Salud Aconcagua</t>
  </si>
  <si>
    <t>Servicio de Salud Antofagasta</t>
  </si>
  <si>
    <t>Servicio de Salud Araucanía Norte</t>
  </si>
  <si>
    <t>Servicio de Salud Araucanía Sur</t>
  </si>
  <si>
    <t>Servicio de Salud Arauco</t>
  </si>
  <si>
    <t>Servicio de Salud Arica</t>
  </si>
  <si>
    <t>Servicio de Salud Atacama</t>
  </si>
  <si>
    <t>Servicio de Salud Biobío</t>
  </si>
  <si>
    <t>Servicio de Salud Chiloé</t>
  </si>
  <si>
    <t>Servicio de Salud Concepción</t>
  </si>
  <si>
    <t>Servicio de Salud Coquimbo</t>
  </si>
  <si>
    <t>Servicio de Salud Del Libertador B.O'Higgins</t>
  </si>
  <si>
    <t>Servicio de Salud Del Maule</t>
  </si>
  <si>
    <t>Servicio de Salud Del Reloncaví</t>
  </si>
  <si>
    <t>Servicio de Salud Iquique</t>
  </si>
  <si>
    <t>Servicio de Salud Magallanes</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</si>
  <si>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</si>
  <si>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</si>
  <si>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</si>
  <si>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</si>
  <si>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</si>
  <si>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</si>
  <si>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</si>
  <si>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Osorno</t>
  </si>
  <si>
    <t>Servicio de Salud Talcahuano</t>
  </si>
  <si>
    <t>Servicio de Salud Valdivia</t>
  </si>
  <si>
    <t>Servicio de Salud Valparaíso San Antonio</t>
  </si>
  <si>
    <t>Servicio de Salud Viña del Mar Quillota</t>
  </si>
  <si>
    <t>TABLA C11</t>
  </si>
  <si>
    <t>Región</t>
  </si>
  <si>
    <t>Comuna</t>
  </si>
  <si>
    <t>Iquique</t>
  </si>
  <si>
    <t>Alto Hospicio</t>
  </si>
  <si>
    <t>Camiña</t>
  </si>
  <si>
    <t>Pica</t>
  </si>
  <si>
    <t>Pozo Almonte</t>
  </si>
  <si>
    <t>Colchane</t>
  </si>
  <si>
    <t>Huara</t>
  </si>
  <si>
    <t>San Pedro de Atacama</t>
  </si>
  <si>
    <t>Calama</t>
  </si>
  <si>
    <t>María Elena</t>
  </si>
  <si>
    <t>Ollagüe</t>
  </si>
  <si>
    <t>Sierra Gorda</t>
  </si>
  <si>
    <t>Taltal</t>
  </si>
  <si>
    <t>Copiapó</t>
  </si>
  <si>
    <t>Vallenar</t>
  </si>
  <si>
    <t>Freirina</t>
  </si>
  <si>
    <t>Caldera</t>
  </si>
  <si>
    <t>Alto del Carmen</t>
  </si>
  <si>
    <t>Chañaral</t>
  </si>
  <si>
    <t>Huasco</t>
  </si>
  <si>
    <t>Tierra Amarilla</t>
  </si>
  <si>
    <t>Diego de Almagro</t>
  </si>
  <si>
    <t>Combarbalá</t>
  </si>
  <si>
    <t>La Serena</t>
  </si>
  <si>
    <t>Los Vilos</t>
  </si>
  <si>
    <t>Vicuña</t>
  </si>
  <si>
    <t>Salamanca</t>
  </si>
  <si>
    <t>Illapel</t>
  </si>
  <si>
    <t>Río Hurtado</t>
  </si>
  <si>
    <t>Monte Patria</t>
  </si>
  <si>
    <t>La Higuera</t>
  </si>
  <si>
    <t>Paiguano</t>
  </si>
  <si>
    <t>Canela</t>
  </si>
  <si>
    <t>Ovalle</t>
  </si>
  <si>
    <t>Punitaqui</t>
  </si>
  <si>
    <t>Calle Larga</t>
  </si>
  <si>
    <t>San Felipe</t>
  </si>
  <si>
    <t>Santa María</t>
  </si>
  <si>
    <t>San Esteban</t>
  </si>
  <si>
    <t>Panquehue</t>
  </si>
  <si>
    <t>Concón</t>
  </si>
  <si>
    <t>Quilpué</t>
  </si>
  <si>
    <t>El Quisco</t>
  </si>
  <si>
    <t>Algarrobo</t>
  </si>
  <si>
    <t>Catemu</t>
  </si>
  <si>
    <t>Nogales</t>
  </si>
  <si>
    <t>Los Andes</t>
  </si>
  <si>
    <t>Cartagena</t>
  </si>
  <si>
    <t>Viña del Mar</t>
  </si>
  <si>
    <t>Petorca</t>
  </si>
  <si>
    <t>Olmué</t>
  </si>
  <si>
    <t>Puchuncaví</t>
  </si>
  <si>
    <t>Zapallar</t>
  </si>
  <si>
    <t>Quillota</t>
  </si>
  <si>
    <t>Calera</t>
  </si>
  <si>
    <t>Santo Domingo</t>
  </si>
  <si>
    <t>San Antonio</t>
  </si>
  <si>
    <t>La Cruz</t>
  </si>
  <si>
    <t>Hijuelas</t>
  </si>
  <si>
    <t>Villa Alemana</t>
  </si>
  <si>
    <t>El Tabo</t>
  </si>
  <si>
    <t>Juan Fernández</t>
  </si>
  <si>
    <t>Rinconada</t>
  </si>
  <si>
    <t>Cabildo</t>
  </si>
  <si>
    <t>Putaendo</t>
  </si>
  <si>
    <t>Casablanca</t>
  </si>
  <si>
    <t>Papudo</t>
  </si>
  <si>
    <t>Quintero</t>
  </si>
  <si>
    <t>La Ligua</t>
  </si>
  <si>
    <t>Marchihue</t>
  </si>
  <si>
    <t>Placilla</t>
  </si>
  <si>
    <t>Coltauco</t>
  </si>
  <si>
    <t>Machalí</t>
  </si>
  <si>
    <t>Rancagua</t>
  </si>
  <si>
    <t>Navidad</t>
  </si>
  <si>
    <t>Codegua</t>
  </si>
  <si>
    <t>Palmilla</t>
  </si>
  <si>
    <t>San Vicente</t>
  </si>
  <si>
    <t>Pichidegua</t>
  </si>
  <si>
    <t>Santa Cruz</t>
  </si>
  <si>
    <t>La Estrella</t>
  </si>
  <si>
    <t>Chimbarongo</t>
  </si>
  <si>
    <t>Olivar</t>
  </si>
  <si>
    <t>Pichilemu</t>
  </si>
  <si>
    <t>Chépica</t>
  </si>
  <si>
    <t>Peralillo</t>
  </si>
  <si>
    <t>Malloa</t>
  </si>
  <si>
    <t>Peumo</t>
  </si>
  <si>
    <t>Rengo</t>
  </si>
  <si>
    <t>Lolol</t>
  </si>
  <si>
    <t>Litueche</t>
  </si>
  <si>
    <t>Requínoa</t>
  </si>
  <si>
    <t>Nancagua</t>
  </si>
  <si>
    <t>Las Cabras</t>
  </si>
  <si>
    <t>Mostazal</t>
  </si>
  <si>
    <t>Quinta de Tilcoco</t>
  </si>
  <si>
    <t>Paredones</t>
  </si>
  <si>
    <t>Pumanque</t>
  </si>
  <si>
    <t>Doñihue</t>
  </si>
  <si>
    <t>San Fernando</t>
  </si>
  <si>
    <t>Talca</t>
  </si>
  <si>
    <t>Vichuquén</t>
  </si>
  <si>
    <t>San Javier</t>
  </si>
  <si>
    <t>Empedrado</t>
  </si>
  <si>
    <t>Cauquenes</t>
  </si>
  <si>
    <t>San Clemente</t>
  </si>
  <si>
    <t>Parral</t>
  </si>
  <si>
    <t>Retiro</t>
  </si>
  <si>
    <t>Curicó</t>
  </si>
  <si>
    <t>Romeral</t>
  </si>
  <si>
    <t>Colbún</t>
  </si>
  <si>
    <t>Sagrada Familia</t>
  </si>
  <si>
    <t>Pencahue</t>
  </si>
  <si>
    <t>Linares</t>
  </si>
  <si>
    <t>Villa Alegre</t>
  </si>
  <si>
    <t>Hualañé</t>
  </si>
  <si>
    <t>Molina</t>
  </si>
  <si>
    <t>Yerbas Buenas</t>
  </si>
  <si>
    <t>Pelarco</t>
  </si>
  <si>
    <t>Río Claro</t>
  </si>
  <si>
    <t>Pelluhue</t>
  </si>
  <si>
    <t>Constitución</t>
  </si>
  <si>
    <t>Teno</t>
  </si>
  <si>
    <t>Longaví</t>
  </si>
  <si>
    <t>Rauco</t>
  </si>
  <si>
    <t>San Rafael</t>
  </si>
  <si>
    <t>Curepto</t>
  </si>
  <si>
    <t>Chanco</t>
  </si>
  <si>
    <t>Licantén</t>
  </si>
  <si>
    <t>San Rosendo</t>
  </si>
  <si>
    <t>Concepción</t>
  </si>
  <si>
    <t>Chiguayante</t>
  </si>
  <si>
    <t>Florida</t>
  </si>
  <si>
    <t>Antuco</t>
  </si>
  <si>
    <t>Talcahuano</t>
  </si>
  <si>
    <t>Lota</t>
  </si>
  <si>
    <t>Mulchén</t>
  </si>
  <si>
    <t>Yungay</t>
  </si>
  <si>
    <t>Ránquil</t>
  </si>
  <si>
    <t>Bulnes</t>
  </si>
  <si>
    <t>Coelemu</t>
  </si>
  <si>
    <t>Coronel</t>
  </si>
  <si>
    <t>Pemuco</t>
  </si>
  <si>
    <t>Chillán Viejo</t>
  </si>
  <si>
    <t>San Pedro de la Paz</t>
  </si>
  <si>
    <t>Nacimiento</t>
  </si>
  <si>
    <t>Chillán</t>
  </si>
  <si>
    <t>Quilleco</t>
  </si>
  <si>
    <t>San Carlos</t>
  </si>
  <si>
    <t>Ninhue</t>
  </si>
  <si>
    <t>Cañete</t>
  </si>
  <si>
    <t>Alto Biobío</t>
  </si>
  <si>
    <t>Curanilahue</t>
  </si>
  <si>
    <t>Penco</t>
  </si>
  <si>
    <t>Lebu</t>
  </si>
  <si>
    <t>Ñiquén</t>
  </si>
  <si>
    <t>Cobquecura</t>
  </si>
  <si>
    <t>Los Ángeles</t>
  </si>
  <si>
    <t>Portezuelo</t>
  </si>
  <si>
    <t>Tirúa</t>
  </si>
  <si>
    <t>El Carmen</t>
  </si>
  <si>
    <t>Arauco</t>
  </si>
  <si>
    <t>Cabrero</t>
  </si>
  <si>
    <t>Los Álamos</t>
  </si>
  <si>
    <t>San Ignacio</t>
  </si>
  <si>
    <t>Hualpén</t>
  </si>
  <si>
    <t>Laja</t>
  </si>
  <si>
    <t>Tucapel</t>
  </si>
  <si>
    <t>Treguaco</t>
  </si>
  <si>
    <t>Hualqui</t>
  </si>
  <si>
    <t>Tomé</t>
  </si>
  <si>
    <t>Yumbel</t>
  </si>
  <si>
    <t>Pinto</t>
  </si>
  <si>
    <t>San Nicolás</t>
  </si>
  <si>
    <t>San Fabián</t>
  </si>
  <si>
    <t>Santa Bárbara</t>
  </si>
  <si>
    <t>Contulmo</t>
  </si>
  <si>
    <t>Santa Juana</t>
  </si>
  <si>
    <t>Negrete</t>
  </si>
  <si>
    <t>Quilaco</t>
  </si>
  <si>
    <t>Quillón</t>
  </si>
  <si>
    <t>Coihueco</t>
  </si>
  <si>
    <t>Quirihue</t>
  </si>
  <si>
    <t>Traiguén</t>
  </si>
  <si>
    <t>Los Sauces</t>
  </si>
  <si>
    <t>Collipulli</t>
  </si>
  <si>
    <t>Gorbea</t>
  </si>
  <si>
    <t>Renaico</t>
  </si>
  <si>
    <t>Freire</t>
  </si>
  <si>
    <t>Purén</t>
  </si>
  <si>
    <t>Lumaco</t>
  </si>
  <si>
    <t>Saavedra</t>
  </si>
  <si>
    <t>Victoria</t>
  </si>
  <si>
    <t>Carahue</t>
  </si>
  <si>
    <t>Temuco</t>
  </si>
  <si>
    <t>Loncoche</t>
  </si>
  <si>
    <t>Vilcún</t>
  </si>
  <si>
    <t>Ercilla</t>
  </si>
  <si>
    <t>Melipeuco</t>
  </si>
  <si>
    <t>Curacautín</t>
  </si>
  <si>
    <t>Galvarino</t>
  </si>
  <si>
    <t>Angol</t>
  </si>
  <si>
    <t>Padre Las Casas</t>
  </si>
  <si>
    <t>Teodoro Schmidt</t>
  </si>
  <si>
    <t>Pitrufquén</t>
  </si>
  <si>
    <t>Lonquimay</t>
  </si>
  <si>
    <t>Toltén</t>
  </si>
  <si>
    <t>Cunco</t>
  </si>
  <si>
    <t>Cholchol</t>
  </si>
  <si>
    <t>Lautaro</t>
  </si>
  <si>
    <t>Pucón</t>
  </si>
  <si>
    <t>Villarrica</t>
  </si>
  <si>
    <t>Perquenco</t>
  </si>
  <si>
    <t>Curarrehue</t>
  </si>
  <si>
    <t>Nueva Imperial</t>
  </si>
  <si>
    <t>Curaco de Vélez</t>
  </si>
  <si>
    <t>Frutillar</t>
  </si>
  <si>
    <t>Quellón</t>
  </si>
  <si>
    <t>San Juan de la Costa</t>
  </si>
  <si>
    <t>Puerto Varas</t>
  </si>
  <si>
    <t>Maullín</t>
  </si>
  <si>
    <t>Fresia</t>
  </si>
  <si>
    <t>Puyehue</t>
  </si>
  <si>
    <t>Chonchi</t>
  </si>
  <si>
    <t>Castro</t>
  </si>
  <si>
    <t>Quinchao</t>
  </si>
  <si>
    <t>Puerto Montt</t>
  </si>
  <si>
    <t>Queilén</t>
  </si>
  <si>
    <t>Osorno</t>
  </si>
  <si>
    <t>Purranque</t>
  </si>
  <si>
    <t>Ancud</t>
  </si>
  <si>
    <t>Llanquihue</t>
  </si>
  <si>
    <t>Los Muermos</t>
  </si>
  <si>
    <t>San Pablo</t>
  </si>
  <si>
    <t>Río Negro</t>
  </si>
  <si>
    <t>Dalcahue</t>
  </si>
  <si>
    <t>Cochamó</t>
  </si>
  <si>
    <t>Calbuco</t>
  </si>
  <si>
    <t>Puqueldón</t>
  </si>
  <si>
    <t>Quemchi</t>
  </si>
  <si>
    <t>Puerto Octay</t>
  </si>
  <si>
    <t>Chaitén</t>
  </si>
  <si>
    <t>Futaleufú</t>
  </si>
  <si>
    <t>Palena</t>
  </si>
  <si>
    <t>Punta Arenas</t>
  </si>
  <si>
    <t>Natales</t>
  </si>
  <si>
    <t>Laguna Blanca</t>
  </si>
  <si>
    <t>Río Verde</t>
  </si>
  <si>
    <t>San Gregorio</t>
  </si>
  <si>
    <t>Timaukel</t>
  </si>
  <si>
    <t>Torres del Paine</t>
  </si>
  <si>
    <t>Macul</t>
  </si>
  <si>
    <t>La Granja</t>
  </si>
  <si>
    <t>Maipú</t>
  </si>
  <si>
    <t>San José de Maipo</t>
  </si>
  <si>
    <t>Puente Alto</t>
  </si>
  <si>
    <t>Conchalí</t>
  </si>
  <si>
    <t>Peñaflor</t>
  </si>
  <si>
    <t>Cerro Navia</t>
  </si>
  <si>
    <t>Pudahuel</t>
  </si>
  <si>
    <t>San Miguel</t>
  </si>
  <si>
    <t>Lo Prado</t>
  </si>
  <si>
    <t>Pedro Aguirre Cerda</t>
  </si>
  <si>
    <t>La Cisterna</t>
  </si>
  <si>
    <t>Alhué</t>
  </si>
  <si>
    <t>Huechuraba</t>
  </si>
  <si>
    <t>Buin</t>
  </si>
  <si>
    <t>San Joaquín</t>
  </si>
  <si>
    <t>Quilicura</t>
  </si>
  <si>
    <t>El Bosque</t>
  </si>
  <si>
    <t>Ñuñoa</t>
  </si>
  <si>
    <t>Tiltil</t>
  </si>
  <si>
    <t>La Florida</t>
  </si>
  <si>
    <t>Colina</t>
  </si>
  <si>
    <t>Recoleta</t>
  </si>
  <si>
    <t>Talagante</t>
  </si>
  <si>
    <t>Padre Hurtado</t>
  </si>
  <si>
    <t>Las Condes</t>
  </si>
  <si>
    <t>La Reina</t>
  </si>
  <si>
    <t>Peñalolén</t>
  </si>
  <si>
    <t>Santiago</t>
  </si>
  <si>
    <t>Vitacura</t>
  </si>
  <si>
    <t>Providencia</t>
  </si>
  <si>
    <t>El Monte</t>
  </si>
  <si>
    <t>San Ramón</t>
  </si>
  <si>
    <t>La Pintana</t>
  </si>
  <si>
    <t>Isla de Maipo</t>
  </si>
  <si>
    <t>San Bernardo</t>
  </si>
  <si>
    <t>Renca</t>
  </si>
  <si>
    <t>Pirque</t>
  </si>
  <si>
    <t>Lo Barnechea</t>
  </si>
  <si>
    <t>Quinta Normal</t>
  </si>
  <si>
    <t>Lampa</t>
  </si>
  <si>
    <t>Melipilla</t>
  </si>
  <si>
    <t>Calera de Tango</t>
  </si>
  <si>
    <t>María Pinto</t>
  </si>
  <si>
    <t>Paine</t>
  </si>
  <si>
    <t>Lo Espejo</t>
  </si>
  <si>
    <t>San Pedro</t>
  </si>
  <si>
    <t>Independencia</t>
  </si>
  <si>
    <t>Máfil</t>
  </si>
  <si>
    <t>La Unión</t>
  </si>
  <si>
    <t>Valdivia</t>
  </si>
  <si>
    <t>Río Bueno</t>
  </si>
  <si>
    <t>Panguipulli</t>
  </si>
  <si>
    <t>Paillaco</t>
  </si>
  <si>
    <t>Corral</t>
  </si>
  <si>
    <t>Mariquina</t>
  </si>
  <si>
    <t>Lago Ranco</t>
  </si>
  <si>
    <t>Lanco</t>
  </si>
  <si>
    <t>Futrono</t>
  </si>
  <si>
    <t>Arica</t>
  </si>
  <si>
    <t>General Lagos</t>
  </si>
  <si>
    <t>Putre</t>
  </si>
  <si>
    <t>Camarones</t>
  </si>
  <si>
    <t>TABLA C12</t>
  </si>
  <si>
    <t>Establecimiento</t>
  </si>
  <si>
    <t>Centro de Salud Familiar Villa Nonguén</t>
  </si>
  <si>
    <t>Centro de Salud Familiar Juan Pablo II</t>
  </si>
  <si>
    <t>Centro de Salud Familiar Madre Teresa de Calcuta</t>
  </si>
  <si>
    <t>Centro de Salud Familiar San Alberto Hurtado</t>
  </si>
  <si>
    <t xml:space="preserve">Centro de Salud Familiar Techo para todos </t>
  </si>
  <si>
    <t>Centro de Salud Familiar San Pablo Mirasol</t>
  </si>
  <si>
    <t>Centro de Salud Familiar Cristo Vive</t>
  </si>
  <si>
    <t>Centro de Salud Familiar Metodista</t>
  </si>
  <si>
    <t>INDETERMINADO</t>
  </si>
  <si>
    <t>Proyección</t>
  </si>
  <si>
    <t>DE LA POBLACIÓN TOTAL, REGIONAL Y NACIONAL, AÑO 2017</t>
  </si>
  <si>
    <t>SEGÚN TIPO DE BENEFICIARIO, AÑOS 2005-2017</t>
  </si>
  <si>
    <t>(1) Población determinada en corte 2016 se utiliza para financiamiento 2017</t>
  </si>
  <si>
    <t>(2) Población determinada en corte 2017 se utiliza para financiamiento 2018</t>
  </si>
  <si>
    <t>M</t>
  </si>
  <si>
    <t>DE LA ATENCIÓN PRIMARIA DE SALUD, POR SEXO, AÑOS 2016-2017</t>
  </si>
  <si>
    <t>SOLO ESTABLECIMIENTOS MUNICIPALES, POR SEXO Y SERVICIO DE SALUD, AÑOS 2016-2017</t>
  </si>
  <si>
    <t>SOLO ESTABLECIMIENTOS MUNICIPALES, POR SEXO Y COMUNA, AÑOS 2016-2017</t>
  </si>
  <si>
    <t>TABLA J01a</t>
  </si>
  <si>
    <t>ESTADÍSTICA DE ASEGURADOS(AS) DEL FONDO NACIONAL DE SALUD,  SEGÚN REGIÓN, SERVICIO DE SALUD, COMUNA, GRUPOS DE INGRESO Y SEXO</t>
  </si>
  <si>
    <t>Y SU PARTICIPACION EN POBLACIÓN TOTAL NACIONAL, A DICIEMBRE DE 2017</t>
  </si>
  <si>
    <t>Reg. (1)</t>
  </si>
  <si>
    <t>Tramo Etario</t>
  </si>
  <si>
    <t>Total Fonasa</t>
  </si>
  <si>
    <t xml:space="preserve">Mujer </t>
  </si>
  <si>
    <t>Hombre</t>
  </si>
  <si>
    <t>% Part. Nac</t>
  </si>
  <si>
    <t>ARICA</t>
  </si>
  <si>
    <t>CAMARONES</t>
  </si>
  <si>
    <t>PUTRE</t>
  </si>
  <si>
    <t>GENERAL LAGOS</t>
  </si>
  <si>
    <t>IQUIQUE</t>
  </si>
  <si>
    <t>CAMIÑA</t>
  </si>
  <si>
    <t>COLCHANE</t>
  </si>
  <si>
    <t>HUARA</t>
  </si>
  <si>
    <t>PICA</t>
  </si>
  <si>
    <t>ALTO HOSPICIO</t>
  </si>
  <si>
    <t>POZO ALMONTE</t>
  </si>
  <si>
    <t>II Antofagasta</t>
  </si>
  <si>
    <t>ANTOFAGASTA</t>
  </si>
  <si>
    <t>MEJILLONES</t>
  </si>
  <si>
    <t>SIERRA GORDA</t>
  </si>
  <si>
    <t>TALTAL</t>
  </si>
  <si>
    <t>CALAMA</t>
  </si>
  <si>
    <t>OLLAGÜE</t>
  </si>
  <si>
    <t>SAN PEDRO DE ATACAMA</t>
  </si>
  <si>
    <t>TOCOPILLA</t>
  </si>
  <si>
    <t>MARIA ELENA</t>
  </si>
  <si>
    <t>III Atacama</t>
  </si>
  <si>
    <t>ATACAMA</t>
  </si>
  <si>
    <t>COPIAPO</t>
  </si>
  <si>
    <t>CALDERA</t>
  </si>
  <si>
    <t>TIERRA AMARILLA</t>
  </si>
  <si>
    <t>CHAÑARAL</t>
  </si>
  <si>
    <t>DIEGO DE ALMAGRO</t>
  </si>
  <si>
    <t>VALLENAR</t>
  </si>
  <si>
    <t>ALTO DEL CARMEN</t>
  </si>
  <si>
    <t>FREIRINA</t>
  </si>
  <si>
    <t>HUASCO</t>
  </si>
  <si>
    <t>IV Coquimbo</t>
  </si>
  <si>
    <t>COQUIMBO</t>
  </si>
  <si>
    <t>LA SERENA</t>
  </si>
  <si>
    <t>ANDACOLLO</t>
  </si>
  <si>
    <t>LA HIGUERA</t>
  </si>
  <si>
    <t>PAIHUANO</t>
  </si>
  <si>
    <t>VICUÑA</t>
  </si>
  <si>
    <t>ILLAPEL</t>
  </si>
  <si>
    <t>CANELA</t>
  </si>
  <si>
    <t>LOS VILOS</t>
  </si>
  <si>
    <t>SALAMANCA</t>
  </si>
  <si>
    <t>OVALLE</t>
  </si>
  <si>
    <t>COMBARBALA</t>
  </si>
  <si>
    <t>MONTE PATRIA</t>
  </si>
  <si>
    <t>PUNITAQUI</t>
  </si>
  <si>
    <t>RIO HURTADO</t>
  </si>
  <si>
    <t>VIÑA DEL MAR - QUILLOTA</t>
  </si>
  <si>
    <t>CONCON</t>
  </si>
  <si>
    <t>JUAN FERNANDEZ</t>
  </si>
  <si>
    <t>PUCHUNCAVI</t>
  </si>
  <si>
    <t>QUILPUE</t>
  </si>
  <si>
    <t>QUINTERO</t>
  </si>
  <si>
    <t>VILLA ALEMANA</t>
  </si>
  <si>
    <t>VIÑA DEL MAR</t>
  </si>
  <si>
    <t>ISLA DE PASCUA</t>
  </si>
  <si>
    <t>LA LIGUA</t>
  </si>
  <si>
    <t>CABILDO</t>
  </si>
  <si>
    <t>PAPUDO</t>
  </si>
  <si>
    <t>PETORCA</t>
  </si>
  <si>
    <t>ZAPALLAR</t>
  </si>
  <si>
    <t>QUILLOTA</t>
  </si>
  <si>
    <t>LA CALERA</t>
  </si>
  <si>
    <t>HIJUELAS</t>
  </si>
  <si>
    <t>LA CRUZ</t>
  </si>
  <si>
    <t>LIMACHE</t>
  </si>
  <si>
    <t>NOGALES</t>
  </si>
  <si>
    <t>OLMUE</t>
  </si>
  <si>
    <t>VALPARAISO - SAN ANTONIO</t>
  </si>
  <si>
    <t>VALPARAISO</t>
  </si>
  <si>
    <t>CASABLANCA</t>
  </si>
  <si>
    <t>SAN ANTONIO</t>
  </si>
  <si>
    <t>ALGARROBO</t>
  </si>
  <si>
    <t>CARTAGENA</t>
  </si>
  <si>
    <t>EL QUISCO</t>
  </si>
  <si>
    <t>EL TABO</t>
  </si>
  <si>
    <t>SANTO DOMINGO</t>
  </si>
  <si>
    <t>ACONCAGUA</t>
  </si>
  <si>
    <t>LOS ANDES</t>
  </si>
  <si>
    <t>CALLE LARGA</t>
  </si>
  <si>
    <t>RINCONADA</t>
  </si>
  <si>
    <t>SAN ESTEBAN</t>
  </si>
  <si>
    <t>SAN FELIPE</t>
  </si>
  <si>
    <t>CATEMU</t>
  </si>
  <si>
    <t>LLAY LLAY</t>
  </si>
  <si>
    <t>PANQUEHUE</t>
  </si>
  <si>
    <t>PUTAENDO</t>
  </si>
  <si>
    <t>SANTA MARIA</t>
  </si>
  <si>
    <t>LIBERTADOR BERNARDO O'HIGGINS</t>
  </si>
  <si>
    <t>RANCAGUA</t>
  </si>
  <si>
    <t>CODEGUA</t>
  </si>
  <si>
    <t>COINCO</t>
  </si>
  <si>
    <t>COLTAUCO</t>
  </si>
  <si>
    <t>DOÑIHUE</t>
  </si>
  <si>
    <t>GRANEROS</t>
  </si>
  <si>
    <t>LAS CABRAS</t>
  </si>
  <si>
    <t>MACHALI</t>
  </si>
  <si>
    <t>MALLOA</t>
  </si>
  <si>
    <t>MOSTAZAL</t>
  </si>
  <si>
    <t>OLIVAR</t>
  </si>
  <si>
    <t>PEUMO</t>
  </si>
  <si>
    <t>PICHIDEGUA</t>
  </si>
  <si>
    <t>QTA DE TILCOCO</t>
  </si>
  <si>
    <t>RENGO</t>
  </si>
  <si>
    <t>REQUINOA</t>
  </si>
  <si>
    <t>SAN VICENTE</t>
  </si>
  <si>
    <t>PICHILEMU</t>
  </si>
  <si>
    <t>LA ESTRELLA</t>
  </si>
  <si>
    <t>LITUECHE</t>
  </si>
  <si>
    <t>MARCHIHUE</t>
  </si>
  <si>
    <t>NAVIDAD</t>
  </si>
  <si>
    <t>PAREDONES</t>
  </si>
  <si>
    <t>SAN FERNANDO</t>
  </si>
  <si>
    <t>CHEPICA</t>
  </si>
  <si>
    <t>CHIMBARONGO</t>
  </si>
  <si>
    <t>LOLOL</t>
  </si>
  <si>
    <t>NANCAGUA</t>
  </si>
  <si>
    <t>PALMILLA</t>
  </si>
  <si>
    <t>PERALILLO</t>
  </si>
  <si>
    <t>PLACILLA</t>
  </si>
  <si>
    <t>PUMANQUE</t>
  </si>
  <si>
    <t>SANTA CRUZ</t>
  </si>
  <si>
    <t>VII Maule</t>
  </si>
  <si>
    <t>MAULE</t>
  </si>
  <si>
    <t>TALCA</t>
  </si>
  <si>
    <t>CONSTITUCION</t>
  </si>
  <si>
    <t>CUREPTO</t>
  </si>
  <si>
    <t>EMPEDRADO</t>
  </si>
  <si>
    <t>PELARCO</t>
  </si>
  <si>
    <t>PENCAHUE</t>
  </si>
  <si>
    <t>RIO CLARO</t>
  </si>
  <si>
    <t>SAN CLEMENTE</t>
  </si>
  <si>
    <t>SAN RAFAEL</t>
  </si>
  <si>
    <t>CAUQUENES</t>
  </si>
  <si>
    <t>CHANCO</t>
  </si>
  <si>
    <t>PELLUHUE</t>
  </si>
  <si>
    <t>CURICO</t>
  </si>
  <si>
    <t>HUALAÑE</t>
  </si>
  <si>
    <t>LICANTEN</t>
  </si>
  <si>
    <t>MOLINA</t>
  </si>
  <si>
    <t>RAUCO</t>
  </si>
  <si>
    <t>ROMERAL</t>
  </si>
  <si>
    <t>SAGRADA FAMILIA</t>
  </si>
  <si>
    <t>TENO</t>
  </si>
  <si>
    <t>VICHUQUEN</t>
  </si>
  <si>
    <t>LINARES</t>
  </si>
  <si>
    <t>COLBUN</t>
  </si>
  <si>
    <t>LONGAVI</t>
  </si>
  <si>
    <t>PARRAL</t>
  </si>
  <si>
    <t>RETIRO</t>
  </si>
  <si>
    <t>SAN JAVIER</t>
  </si>
  <si>
    <t>VILLA ALEGRE</t>
  </si>
  <si>
    <t>YERBAS BUENAS</t>
  </si>
  <si>
    <t>CONCEPCION</t>
  </si>
  <si>
    <t>CORONEL</t>
  </si>
  <si>
    <t>CHIGUAYANTE</t>
  </si>
  <si>
    <t>FLORIDA</t>
  </si>
  <si>
    <t>HUALQUI</t>
  </si>
  <si>
    <t>LOTA</t>
  </si>
  <si>
    <t>SAN PEDRO DE LA PAZ</t>
  </si>
  <si>
    <t>SANTA JUANA</t>
  </si>
  <si>
    <t>TALCAHUANO</t>
  </si>
  <si>
    <t>PENCO</t>
  </si>
  <si>
    <t>TOME</t>
  </si>
  <si>
    <t>HUALPEN</t>
  </si>
  <si>
    <t>ARAUCO</t>
  </si>
  <si>
    <t>LEBU</t>
  </si>
  <si>
    <t>CAÑETE</t>
  </si>
  <si>
    <t>CONTULMO</t>
  </si>
  <si>
    <t>CURANILAHUE</t>
  </si>
  <si>
    <t>LOS ALAMOS</t>
  </si>
  <si>
    <t>TIRUA</t>
  </si>
  <si>
    <t>BIO-BIO</t>
  </si>
  <si>
    <t>LOS ANGELES</t>
  </si>
  <si>
    <t>ANTUCO</t>
  </si>
  <si>
    <t>CABRERO</t>
  </si>
  <si>
    <t>LAJA</t>
  </si>
  <si>
    <t>MULCHEN</t>
  </si>
  <si>
    <t>NACIMIENTO</t>
  </si>
  <si>
    <t>NEGRETE</t>
  </si>
  <si>
    <t>QUILACO</t>
  </si>
  <si>
    <t>QUILLECO</t>
  </si>
  <si>
    <t>SAN ROSENDO</t>
  </si>
  <si>
    <t>SANTA BARBARA</t>
  </si>
  <si>
    <t>TUCAPEL</t>
  </si>
  <si>
    <t>YUMBEL</t>
  </si>
  <si>
    <t>ALTO DEL BIO BIO</t>
  </si>
  <si>
    <t>ÑUBLE</t>
  </si>
  <si>
    <t>CHILLAN</t>
  </si>
  <si>
    <t>BULNES</t>
  </si>
  <si>
    <t>COBQUECURA</t>
  </si>
  <si>
    <t>COELEMU</t>
  </si>
  <si>
    <t>COIHUECO</t>
  </si>
  <si>
    <t>CHILLAN VIEJO</t>
  </si>
  <si>
    <t>EL CARMEN</t>
  </si>
  <si>
    <t>NINHUE</t>
  </si>
  <si>
    <t>ÑIQUEN</t>
  </si>
  <si>
    <t>PEMUCO</t>
  </si>
  <si>
    <t>PINTO</t>
  </si>
  <si>
    <t>PORTEZUELO</t>
  </si>
  <si>
    <t>QUILLON</t>
  </si>
  <si>
    <t>QUIRIHUE</t>
  </si>
  <si>
    <t>RANQUIL</t>
  </si>
  <si>
    <t>SAN CARLOS</t>
  </si>
  <si>
    <t>SAN FABIAN</t>
  </si>
  <si>
    <t>SAN IGNACIO</t>
  </si>
  <si>
    <t>SAN NICOLAS</t>
  </si>
  <si>
    <t>TREHUACO</t>
  </si>
  <si>
    <t>YUNGAY</t>
  </si>
  <si>
    <t>IX Araucanía</t>
  </si>
  <si>
    <t>ARAUCANIA SUR</t>
  </si>
  <si>
    <t>TEMUCO</t>
  </si>
  <si>
    <t>CARAHUE</t>
  </si>
  <si>
    <t>CUNCO</t>
  </si>
  <si>
    <t>CURARREHUE</t>
  </si>
  <si>
    <t>FREIRE</t>
  </si>
  <si>
    <t>GALVARINO</t>
  </si>
  <si>
    <t>GORBEA</t>
  </si>
  <si>
    <t>LAUTARO</t>
  </si>
  <si>
    <t>LONCOCHE</t>
  </si>
  <si>
    <t>MELIPEUCO</t>
  </si>
  <si>
    <t>NUEVA IMPERIAL</t>
  </si>
  <si>
    <t>PADRE LAS CASAS</t>
  </si>
  <si>
    <t>PERQUENCO</t>
  </si>
  <si>
    <t>PITRUFQUEN</t>
  </si>
  <si>
    <t>PUCON</t>
  </si>
  <si>
    <t>PUERTO SAAVEDRA</t>
  </si>
  <si>
    <t>TEODORO SCHMIDT</t>
  </si>
  <si>
    <t>TOLTEN</t>
  </si>
  <si>
    <t>VILCUN</t>
  </si>
  <si>
    <t>VILLARRICA</t>
  </si>
  <si>
    <t>CHOLCHOL</t>
  </si>
  <si>
    <t>ARAUCANIA NORTE</t>
  </si>
  <si>
    <t>RENAICO</t>
  </si>
  <si>
    <t>ANGOL</t>
  </si>
  <si>
    <t>COLLIPULLI</t>
  </si>
  <si>
    <t>CURACAUTIN</t>
  </si>
  <si>
    <t>ERCILLA</t>
  </si>
  <si>
    <t>LONQUIMAY</t>
  </si>
  <si>
    <t>LOS SAUCES</t>
  </si>
  <si>
    <t>LUMACO</t>
  </si>
  <si>
    <t>PUREN</t>
  </si>
  <si>
    <t>TRAIGUEN</t>
  </si>
  <si>
    <t>VICTORIA</t>
  </si>
  <si>
    <t>X Los Lagos</t>
  </si>
  <si>
    <t>RELONCAVÍ</t>
  </si>
  <si>
    <t>PUERTO MONTT</t>
  </si>
  <si>
    <t>CALBUCO</t>
  </si>
  <si>
    <t>COCHAMO</t>
  </si>
  <si>
    <t>FRESIA</t>
  </si>
  <si>
    <t>FRUTILLAR</t>
  </si>
  <si>
    <t>CHAITEN</t>
  </si>
  <si>
    <t>FUTALEUFU</t>
  </si>
  <si>
    <t>HUALAIHUE</t>
  </si>
  <si>
    <t>PALENA</t>
  </si>
  <si>
    <t>LOS MUERMOS</t>
  </si>
  <si>
    <t>LLANQUIHUE</t>
  </si>
  <si>
    <t>MAULLIN</t>
  </si>
  <si>
    <t>PUERTO VARAS</t>
  </si>
  <si>
    <t>CHILOÉ</t>
  </si>
  <si>
    <t>CASTRO</t>
  </si>
  <si>
    <t>ANCUD</t>
  </si>
  <si>
    <t>CHONCHI</t>
  </si>
  <si>
    <t>CURACO DE VELEZ</t>
  </si>
  <si>
    <t>DALCAHUE</t>
  </si>
  <si>
    <t>PUQUELDON</t>
  </si>
  <si>
    <t>QUEILEN</t>
  </si>
  <si>
    <t>QUELLON</t>
  </si>
  <si>
    <t>QUEMCHI</t>
  </si>
  <si>
    <t>QUINCHAO</t>
  </si>
  <si>
    <t>OSORNO</t>
  </si>
  <si>
    <t>PUERTO OCTAY</t>
  </si>
  <si>
    <t>PURRANQUE</t>
  </si>
  <si>
    <t>PUYEHUE</t>
  </si>
  <si>
    <t>RIO NEGRO</t>
  </si>
  <si>
    <t>SAN JUAN DE LA COSTA</t>
  </si>
  <si>
    <t>SAN PABLO</t>
  </si>
  <si>
    <t>XIV Los Ríos</t>
  </si>
  <si>
    <t>VALDIVIA</t>
  </si>
  <si>
    <t>CORRAL</t>
  </si>
  <si>
    <t>FUTRONO</t>
  </si>
  <si>
    <t>LA UNION</t>
  </si>
  <si>
    <t>LAGO RANCO</t>
  </si>
  <si>
    <t>LANCO</t>
  </si>
  <si>
    <t>LOS LAGOS</t>
  </si>
  <si>
    <t>MAFIL</t>
  </si>
  <si>
    <t>MARIQUINA</t>
  </si>
  <si>
    <t>PAILLACO</t>
  </si>
  <si>
    <t>PANGUIPULLI</t>
  </si>
  <si>
    <t>RIO BUENO</t>
  </si>
  <si>
    <t>AYSEN</t>
  </si>
  <si>
    <t>COYHAIQUE</t>
  </si>
  <si>
    <t>LAGO VERDE</t>
  </si>
  <si>
    <t>CISNES</t>
  </si>
  <si>
    <t>GUAITECAS</t>
  </si>
  <si>
    <t>COCHRANE</t>
  </si>
  <si>
    <t>O'HIGGINS</t>
  </si>
  <si>
    <t>TORTEL</t>
  </si>
  <si>
    <t>CHILE CHICO</t>
  </si>
  <si>
    <t>RIO IBAÑEZ</t>
  </si>
  <si>
    <t>MAGALLANES</t>
  </si>
  <si>
    <t>PUNTA ARENAS</t>
  </si>
  <si>
    <t>LAGUNA BLANCA</t>
  </si>
  <si>
    <t>RIO VERDE</t>
  </si>
  <si>
    <t>SAN GREGORIO</t>
  </si>
  <si>
    <t>CABO DE HORNOS</t>
  </si>
  <si>
    <t>PORVENIR</t>
  </si>
  <si>
    <t>PRIMAVERA</t>
  </si>
  <si>
    <t>TIMAUKEL</t>
  </si>
  <si>
    <t>NATALES</t>
  </si>
  <si>
    <t>ANTARTICA</t>
  </si>
  <si>
    <t>TORRES DEL PAINE</t>
  </si>
  <si>
    <t>XIII Metropolitana</t>
  </si>
  <si>
    <t>SANTIAGO</t>
  </si>
  <si>
    <t>CERRILLOS</t>
  </si>
  <si>
    <t>ESTACION CENTRAL</t>
  </si>
  <si>
    <t>MAIPU</t>
  </si>
  <si>
    <t>CONCHALI</t>
  </si>
  <si>
    <t>HUECHURABA</t>
  </si>
  <si>
    <t>INDEPENDENCIA</t>
  </si>
  <si>
    <t>QUILICURA</t>
  </si>
  <si>
    <t>RECOLETA</t>
  </si>
  <si>
    <t>COLINA</t>
  </si>
  <si>
    <t>LAMPA</t>
  </si>
  <si>
    <t>TILTIL</t>
  </si>
  <si>
    <t>LA REINA</t>
  </si>
  <si>
    <t>LAS CONDES</t>
  </si>
  <si>
    <t>LO BARNECHEA</t>
  </si>
  <si>
    <t>MACUL</t>
  </si>
  <si>
    <t>ÑUÑOA</t>
  </si>
  <si>
    <t>PEÑALOLEN</t>
  </si>
  <si>
    <t>PROVIDENCIA</t>
  </si>
  <si>
    <t>VITACURA</t>
  </si>
  <si>
    <t>LA FLORIDA</t>
  </si>
  <si>
    <t>LA GRANJA</t>
  </si>
  <si>
    <t>LA PINTANA</t>
  </si>
  <si>
    <t>SAN RAMON</t>
  </si>
  <si>
    <t>PUENTE ALTO</t>
  </si>
  <si>
    <t>PIRQUE</t>
  </si>
  <si>
    <t>SAN JOSE DE MAIPO</t>
  </si>
  <si>
    <t>EL BOSQUE</t>
  </si>
  <si>
    <t>LA CISTERNA</t>
  </si>
  <si>
    <t>LO ESPEJO</t>
  </si>
  <si>
    <t>PEDRO AGUIRRE CERDA</t>
  </si>
  <si>
    <t>SAN JOAQUIN</t>
  </si>
  <si>
    <t>SAN MIGUEL</t>
  </si>
  <si>
    <t>SAN BERNARDO</t>
  </si>
  <si>
    <t>BUIN</t>
  </si>
  <si>
    <t>CALERA DE TANGO</t>
  </si>
  <si>
    <t>PAINE</t>
  </si>
  <si>
    <t>CERRO NAVIA</t>
  </si>
  <si>
    <t>LO PRADO</t>
  </si>
  <si>
    <t>PUDAHUEL</t>
  </si>
  <si>
    <t>QUINTA NORMAL</t>
  </si>
  <si>
    <t>RENCA</t>
  </si>
  <si>
    <t>MELIPILLA</t>
  </si>
  <si>
    <t>ALHUE</t>
  </si>
  <si>
    <t>CURACAVI</t>
  </si>
  <si>
    <t>MARIA PINTO</t>
  </si>
  <si>
    <t>SAN PEDRO</t>
  </si>
  <si>
    <t>TALAGANTE</t>
  </si>
  <si>
    <t>EL MONTE</t>
  </si>
  <si>
    <t>ISLA DE MAIPO</t>
  </si>
  <si>
    <t>PADRE HURTADO</t>
  </si>
  <si>
    <t>PEÑAFLOR</t>
  </si>
  <si>
    <t>DESCONOCIDA</t>
  </si>
  <si>
    <t/>
  </si>
  <si>
    <t xml:space="preserve">Total General por Grupo </t>
  </si>
  <si>
    <t xml:space="preserve">Fuente: </t>
  </si>
  <si>
    <t>Población Nacional corresponde a la estipulada según CENSO abril 2017</t>
  </si>
  <si>
    <t>(1) Considera Clasificación Político Administrativa promulgada el 2007.</t>
  </si>
  <si>
    <t>TABLA J01b</t>
  </si>
  <si>
    <t>ESTADISTICA DE ASEGURADOS(AS) DEL FONDO NACIONAL DE SALUD, POR SERVICIO DE SALUD, COMUNA, GRUPOS DE EDAD Y SEXO</t>
  </si>
  <si>
    <t>A DICIEMBRE DE 2017</t>
  </si>
  <si>
    <t>0 a &lt;2</t>
  </si>
  <si>
    <t>2 a &lt;5</t>
  </si>
  <si>
    <t>5 a &lt;10</t>
  </si>
  <si>
    <t>10 a &lt;15</t>
  </si>
  <si>
    <t>15 a &lt;20</t>
  </si>
  <si>
    <t>20 a &lt;25</t>
  </si>
  <si>
    <t>25 a &lt;30</t>
  </si>
  <si>
    <t>30 a &lt;35</t>
  </si>
  <si>
    <t>35 a &lt;40</t>
  </si>
  <si>
    <t>40 a &lt;45</t>
  </si>
  <si>
    <t>45 a &lt;50</t>
  </si>
  <si>
    <t>50 a &lt;55</t>
  </si>
  <si>
    <t>55 a &lt;60</t>
  </si>
  <si>
    <t>60 a &lt;65</t>
  </si>
  <si>
    <t>65 a &lt;70</t>
  </si>
  <si>
    <t>70 a &lt;75</t>
  </si>
  <si>
    <t>75 a &lt;80</t>
  </si>
  <si>
    <t>80 y más</t>
  </si>
  <si>
    <t>Total General por Sexo</t>
  </si>
  <si>
    <t>H</t>
  </si>
  <si>
    <t>T</t>
  </si>
  <si>
    <t>RELONCAVI</t>
  </si>
  <si>
    <t>CHILOE</t>
  </si>
  <si>
    <t>Total General por Grupo Etario</t>
  </si>
  <si>
    <t>DISTRIBUCIÓN POBLACIÓN BENEFICIARIA</t>
  </si>
  <si>
    <r>
      <t xml:space="preserve">Región </t>
    </r>
    <r>
      <rPr>
        <b/>
        <sz val="8"/>
        <rFont val="Arial"/>
        <family val="2"/>
      </rPr>
      <t>(1)</t>
    </r>
  </si>
  <si>
    <r>
      <t>Región</t>
    </r>
    <r>
      <rPr>
        <b/>
        <sz val="8"/>
        <rFont val="Arial"/>
        <family val="2"/>
      </rPr>
      <t xml:space="preserve"> (1)</t>
    </r>
  </si>
  <si>
    <t>Censo (2)</t>
  </si>
  <si>
    <t xml:space="preserve">(2) Proyecciones y Estimaciones de Población,  INE 1990- 2020.   </t>
  </si>
  <si>
    <t>2017 (3)</t>
  </si>
  <si>
    <t>(3) Población Nacional corresponde a la estipulada según CENSO abril 2017</t>
  </si>
  <si>
    <t>XV Arica y Parinacota</t>
  </si>
  <si>
    <t>I Tarapacá</t>
  </si>
  <si>
    <t>V Valparaíso</t>
  </si>
  <si>
    <t>VI Libertador General Bernardo O'Higgins</t>
  </si>
  <si>
    <t>LIBERTADOR GRAL. BERNARDO O'HIGGINS</t>
  </si>
  <si>
    <t>VIII Bío Bío</t>
  </si>
  <si>
    <t>XI Aisén del General Carlos Ibáñez del Campo</t>
  </si>
  <si>
    <t>AISEN</t>
  </si>
  <si>
    <t>XII Magallanes y Antártica Chilena</t>
  </si>
  <si>
    <t>METROPOLITANO CENTRAL</t>
  </si>
  <si>
    <t>METROPOLITANO NORTE</t>
  </si>
  <si>
    <t>METROPOLITANO ORIENTE</t>
  </si>
  <si>
    <t>METROPOLITANO SUR ORIENTE</t>
  </si>
  <si>
    <t>METROPOLITANO SUR</t>
  </si>
  <si>
    <t>METROPOLITANO OCCIDENTE</t>
  </si>
  <si>
    <t>ÍNDICE GENERAL DE CONTENIDOS</t>
  </si>
  <si>
    <t>Glosario de Términos y Corrector Monetario</t>
  </si>
  <si>
    <t>01</t>
  </si>
  <si>
    <t>Glosario de Términos</t>
  </si>
  <si>
    <t>02</t>
  </si>
  <si>
    <t>Población Beneficiaria FONASA</t>
  </si>
  <si>
    <t>03a</t>
  </si>
  <si>
    <t>03b</t>
  </si>
  <si>
    <t>Distribución Población Beneficiaria, según región y grupos de ingreso, respecto de población total, regional y nacional, año 2016</t>
  </si>
  <si>
    <t>04</t>
  </si>
  <si>
    <t>09</t>
  </si>
  <si>
    <t>10</t>
  </si>
  <si>
    <t>11</t>
  </si>
  <si>
    <t>12</t>
  </si>
  <si>
    <t>01a</t>
  </si>
  <si>
    <t>01b</t>
  </si>
  <si>
    <t>J</t>
  </si>
  <si>
    <t>Anexo Población</t>
  </si>
  <si>
    <t>Censo</t>
  </si>
  <si>
    <t>Sección A</t>
  </si>
  <si>
    <t>A01</t>
  </si>
  <si>
    <t>GLOSARIO DE TÉRMINOS</t>
  </si>
  <si>
    <t>Sigla</t>
  </si>
  <si>
    <t>Descripción</t>
  </si>
  <si>
    <t>A.A.CH</t>
  </si>
  <si>
    <t>Asociación de Asegurados de Chiles A.G.</t>
  </si>
  <si>
    <t>A.P.S.</t>
  </si>
  <si>
    <t>Atención Primaria de Salud</t>
  </si>
  <si>
    <t>A.U.G.E.</t>
  </si>
  <si>
    <t>Acceso Universal de Garantías Explícitas</t>
  </si>
  <si>
    <t xml:space="preserve">B.A.S. </t>
  </si>
  <si>
    <t xml:space="preserve">Bono de Atención de Salud </t>
  </si>
  <si>
    <t>B.E.</t>
  </si>
  <si>
    <t>Boletín Estadístico</t>
  </si>
  <si>
    <t>B.G.I.</t>
  </si>
  <si>
    <t>Balance de Gestión Integral</t>
  </si>
  <si>
    <t xml:space="preserve">C.C.A.F. </t>
  </si>
  <si>
    <t xml:space="preserve">Caja de Compensación de Asignación Familiar </t>
  </si>
  <si>
    <t>C.I.E.-10</t>
  </si>
  <si>
    <t>Código Internacional de Enfermedades, décima versión</t>
  </si>
  <si>
    <t>Cartera Cotizantes</t>
  </si>
  <si>
    <t>Corresponde al total de asegurados que han cotizado para salud al menos una vez en el año</t>
  </si>
  <si>
    <t>CASEN</t>
  </si>
  <si>
    <t>Encuesta de Caracterización Socioeconómica Nacional</t>
  </si>
  <si>
    <t>CENABAST</t>
  </si>
  <si>
    <t>Central Nacional de Abastecimiento</t>
  </si>
  <si>
    <t>CONIN</t>
  </si>
  <si>
    <t>Corporación para la Nutrición Infantil</t>
  </si>
  <si>
    <t>Cotizantes Permanentes</t>
  </si>
  <si>
    <t>Producto entre cartera de cotizantes y densidad de cotizaciones promedio</t>
  </si>
  <si>
    <t xml:space="preserve">DECOM </t>
  </si>
  <si>
    <t xml:space="preserve">Departamento de Comercialización </t>
  </si>
  <si>
    <t>Densidad de Cotizantes</t>
  </si>
  <si>
    <t>Razón entre el número de veces que declara y/o paga cotizaciones y el numero de meses del año</t>
  </si>
  <si>
    <t>DIPRES</t>
  </si>
  <si>
    <t>Dirección de Presupuestos</t>
  </si>
  <si>
    <t>EE.DD.</t>
  </si>
  <si>
    <t>Entidades Delegadas</t>
  </si>
  <si>
    <t>F.A.M.</t>
  </si>
  <si>
    <t>Fondo Ayuda Médica (Aporte Fiscal)</t>
  </si>
  <si>
    <t>F.A.V.</t>
  </si>
  <si>
    <t>Fístula Arterio Venosa</t>
  </si>
  <si>
    <t>F.N.S.</t>
  </si>
  <si>
    <t>Fondo Nacional de Salud</t>
  </si>
  <si>
    <t>FF.AA.</t>
  </si>
  <si>
    <t>Fuerzas Armadas</t>
  </si>
  <si>
    <t>G.E.S.</t>
  </si>
  <si>
    <t>Garantías Explícitas en Salud</t>
  </si>
  <si>
    <t>I.N.E.</t>
  </si>
  <si>
    <t>Instituto Nacional de Estadísticas</t>
  </si>
  <si>
    <t xml:space="preserve">I.N.P. </t>
  </si>
  <si>
    <t xml:space="preserve">Instituto de Normalización Previsional </t>
  </si>
  <si>
    <t>I.P.C.</t>
  </si>
  <si>
    <t>Índice de Precios al Consumidor</t>
  </si>
  <si>
    <t>I.P.S.</t>
  </si>
  <si>
    <t>Instituto de Previsión Social (Ex I.N.P.)</t>
  </si>
  <si>
    <t xml:space="preserve">ISAPRE </t>
  </si>
  <si>
    <t xml:space="preserve">Institución de Salud Previsional </t>
  </si>
  <si>
    <t>L.M.</t>
  </si>
  <si>
    <t>Licencias Médicas</t>
  </si>
  <si>
    <t xml:space="preserve">M.A.I. </t>
  </si>
  <si>
    <t xml:space="preserve">Modalidad de Atención Institucional </t>
  </si>
  <si>
    <t xml:space="preserve">M.L.E. </t>
  </si>
  <si>
    <t xml:space="preserve">Modalidad Libre Elección </t>
  </si>
  <si>
    <t>MINEDUC</t>
  </si>
  <si>
    <t>Ministerio de Educación</t>
  </si>
  <si>
    <t>MINSAL</t>
  </si>
  <si>
    <t>Ministerio de Salud</t>
  </si>
  <si>
    <t>Modalidad Institucional</t>
  </si>
  <si>
    <t>Modalidad de Atención de Salud a la que pueden acceder todos los beneficiarios de FONASA y que es brindada por los establecimientos públicos de salud.</t>
  </si>
  <si>
    <t>Modalidad Libre Elección</t>
  </si>
  <si>
    <t>Modalidad de Atención de Salud a la cual acceden los beneficiarios cotizantes y en la cual pueden elegir al prestador de salud que se encuentre inscrito en el Rol.</t>
  </si>
  <si>
    <t>Per Cápita</t>
  </si>
  <si>
    <t>Mecanismo de transferencia de recursos a los establecimientos de atención primaria municipalizados.</t>
  </si>
  <si>
    <t xml:space="preserve">P.A.D. </t>
  </si>
  <si>
    <t xml:space="preserve">Pago Asociado a Diagnóstico </t>
  </si>
  <si>
    <t>P.A.E.</t>
  </si>
  <si>
    <t>Programa de Atención de Emergencia</t>
  </si>
  <si>
    <t>P.B.S.</t>
  </si>
  <si>
    <t>Pensión Básica Solidaria</t>
  </si>
  <si>
    <t>P.I.B.</t>
  </si>
  <si>
    <t>Producto Interno Bruto</t>
  </si>
  <si>
    <t>P.P.I.</t>
  </si>
  <si>
    <t>Programa de Prestaciones Institucionales</t>
  </si>
  <si>
    <t>P.P.P.</t>
  </si>
  <si>
    <t>Pago Por Prestación</t>
  </si>
  <si>
    <t>P.P.V.</t>
  </si>
  <si>
    <t>Programa de Prestaciones Valoradas</t>
  </si>
  <si>
    <t>PASIS</t>
  </si>
  <si>
    <t>Pensión Asistencial</t>
  </si>
  <si>
    <t>S.I.L.</t>
  </si>
  <si>
    <t>Subsidios de Incapacidad Laboral</t>
  </si>
  <si>
    <t>S.I.S.</t>
  </si>
  <si>
    <t>Superintendencia de Salud</t>
  </si>
  <si>
    <t>S.N.C.</t>
  </si>
  <si>
    <t>Sistema Nervioso Central</t>
  </si>
  <si>
    <t xml:space="preserve">S.N.S.S. </t>
  </si>
  <si>
    <t xml:space="preserve">Sistema Nacional de Servicios de Salud </t>
  </si>
  <si>
    <t>S.S.</t>
  </si>
  <si>
    <t>S.S.P.</t>
  </si>
  <si>
    <t>Subsecretaría de Salud Pública, MINSAL</t>
  </si>
  <si>
    <t xml:space="preserve">S.U.F. </t>
  </si>
  <si>
    <t xml:space="preserve">Subsidio Único Familiar </t>
  </si>
  <si>
    <t>SIDRA</t>
  </si>
  <si>
    <t>Sistema de Información de la Red Asistencial</t>
  </si>
  <si>
    <t>SIGGES</t>
  </si>
  <si>
    <t>Sistema de Información y Gestión de Garantías Explícitas en Salud</t>
  </si>
  <si>
    <t>Soc. Prof. o Prof. S/P</t>
  </si>
  <si>
    <t>Sociedad de Profesionales</t>
  </si>
  <si>
    <t>U.C.P.</t>
  </si>
  <si>
    <t>Unidad Central de Pago</t>
  </si>
  <si>
    <t>Sección C</t>
  </si>
  <si>
    <t>C02</t>
  </si>
  <si>
    <t>C03a</t>
  </si>
  <si>
    <t>C03b</t>
  </si>
  <si>
    <t>C04</t>
  </si>
  <si>
    <t>C09</t>
  </si>
  <si>
    <t>C10</t>
  </si>
  <si>
    <t>C11</t>
  </si>
  <si>
    <t>C12</t>
  </si>
  <si>
    <t>Sección J</t>
  </si>
  <si>
    <t>Anexo</t>
  </si>
  <si>
    <t>J01a</t>
  </si>
  <si>
    <t>J01b</t>
  </si>
  <si>
    <t>Boletín Estadístico 2016-2017</t>
  </si>
  <si>
    <t>Estadística de Población Beneficiaria FONASA por sexo y grupos de edad, años 2016-2017</t>
  </si>
  <si>
    <t>Distribución Población Beneficiaria, según región y tramos de ingreso, respecto de población total, regional y nacional, año 2016</t>
  </si>
  <si>
    <t>Distribución Población Beneficiaria, según región y tramos de ingreso, respecto de población total, regional y nacional, año 2017</t>
  </si>
  <si>
    <t>Población Inscrita validada en Atención Primaria, según Tipo de Establecimiento y Sexo 2016-2017</t>
  </si>
  <si>
    <t>Estadística de Población Beneficiaria del FONASA según tipo de Beneficiario, años 2005-2017</t>
  </si>
  <si>
    <t>Población Inscrita validada en Atención Primaria, según Servicio de Salud y Sexo para Establecimientos dependientes Municipales 2016-2017</t>
  </si>
  <si>
    <t>Población Inscrita validada en Atención Primaria, según Comuna y Sexo para Establecimientos dependientes Municipales 2016-2017</t>
  </si>
  <si>
    <t>Población Inscrita validada en Atención Primaria, según Servicio de Salud, Comuna y Sexo para Establecimientos dependientes ONG 2016-2017</t>
  </si>
  <si>
    <t>Distribución Población Beneficiaria, según región y grupos de ingreso, respecto de población total, regional y nacional, año 2017</t>
  </si>
  <si>
    <t>Estadísticas de Población Beneficiaria de FONASA según tipo de Beneficiario, años 2005-2017</t>
  </si>
  <si>
    <t>Estadística de asegurados del FONASA, por Región, Servicios de Salud, Comuna y  Grupos de Edad, a Diciembre de 2017</t>
  </si>
  <si>
    <t>Estadística de Población Asegurada del FONASA, según Region, Servicio de Salud, comuna, grupos de ingreso y sexo, y su participación en población total nacional, a Diciembre de 2017</t>
  </si>
  <si>
    <t>Estadística de Asegurados del FONASA según Región, Servicios de Salud, Comuna, Grupos de Ingreso y Sexo. Y su participación en población total nacional, a Diciembre 2017</t>
  </si>
  <si>
    <t>Estadística de Asegurados del FONASA por Servicio de Salud, Comuna, Grupos de Edad y Sexo, a Diciembre de 2017</t>
  </si>
  <si>
    <r>
      <t>POR SEXO Y GRUPOS DE EDAD, AÑOS</t>
    </r>
    <r>
      <rPr>
        <sz val="10"/>
        <rFont val="Arial"/>
        <family val="2"/>
      </rPr>
      <t xml:space="preserve"> </t>
    </r>
    <r>
      <rPr>
        <b/>
        <sz val="10"/>
        <rFont val="Arial"/>
        <family val="2"/>
      </rPr>
      <t>2016-2017</t>
    </r>
  </si>
  <si>
    <t xml:space="preserve">Aquí usted encontrará detalle de aquellas SIGLAS más frecuentes en la descripción de Tablas Estadísticas presentada. </t>
  </si>
  <si>
    <t>En esta sección se presentan las características de la población beneficiaria del sistema público de salud según: sexo, edad, región, tipo de beneficiario y  tipo de cotizante. Además, se encuentra la población inscrita validad en Atención Primaria según: tipo de establecimiento, sexo y comuna.</t>
  </si>
  <si>
    <t>En esta sección se presenta el anexo para la estadística de la población asegurada en el FONASA y resultados del Censo realizado en abril de 2017 por sexo y comuna.</t>
  </si>
  <si>
    <r>
      <t xml:space="preserve">Total </t>
    </r>
    <r>
      <rPr>
        <b/>
        <sz val="8"/>
        <rFont val="Arial"/>
        <family val="2"/>
      </rPr>
      <t>(1)</t>
    </r>
  </si>
  <si>
    <r>
      <rPr>
        <b/>
        <sz val="10"/>
        <rFont val="Arial"/>
        <family val="2"/>
      </rPr>
      <t>Total</t>
    </r>
    <r>
      <rPr>
        <b/>
        <sz val="8"/>
        <rFont val="Arial"/>
        <family val="2"/>
      </rPr>
      <t xml:space="preserve"> (2)</t>
    </r>
  </si>
  <si>
    <t>La Atención Primaria de Salud de la región de Aysén no se financia mediante el mecanismo Per Cápita.</t>
  </si>
  <si>
    <t>Organización No Gubernamental</t>
  </si>
  <si>
    <t>O.N.G.</t>
  </si>
  <si>
    <t>SOLO ESTABLECIMIENTOS DEPENDIENTES O.N.G., POR SEXO Y ESTABLECIMIENTO, AÑOS 2016-2017</t>
  </si>
  <si>
    <t>BOLETÍN ESTADÍSTICO 2016-2017 (1)</t>
  </si>
  <si>
    <t>(1) Este boletín corresponde a una versión preliminar.</t>
  </si>
  <si>
    <t>Sección D - MLE</t>
  </si>
  <si>
    <t>D01a</t>
  </si>
  <si>
    <t>D01b</t>
  </si>
  <si>
    <t>D01c</t>
  </si>
  <si>
    <t>D02a</t>
  </si>
  <si>
    <t>D02b</t>
  </si>
  <si>
    <t>D02c</t>
  </si>
  <si>
    <t>D03a</t>
  </si>
  <si>
    <t>D03b</t>
  </si>
  <si>
    <t>D03c</t>
  </si>
  <si>
    <t>D04a</t>
  </si>
  <si>
    <t>D04b</t>
  </si>
  <si>
    <t>D04c</t>
  </si>
  <si>
    <t>Modalidad Libre Elección, Actividad y Gasto en prestaciones otorgadas a asegurados HOMBRES por tramos de edad, (*) año 2016 (3)</t>
  </si>
  <si>
    <t>TABLA D01a</t>
  </si>
  <si>
    <t xml:space="preserve">MODALIDAD LIBRE ELECCIÓN, </t>
  </si>
  <si>
    <t>ACTIVIDAD POR GRUPOS DE PRESTACIONES DE SALUD Y NIVELES DE ATENCIÓN, AÑOS 2016 Y 2017</t>
  </si>
  <si>
    <t>GRUPOS DE PRESTACIONES DE SALUD</t>
  </si>
  <si>
    <t>Nivel 1</t>
  </si>
  <si>
    <t>Nivel 2</t>
  </si>
  <si>
    <t>Nivel 3</t>
  </si>
  <si>
    <t>Var.</t>
  </si>
  <si>
    <t>Anual %</t>
  </si>
  <si>
    <t>ATENCIONES MÉDICAS</t>
  </si>
  <si>
    <t>Consulta Médica</t>
  </si>
  <si>
    <t>Visita Médica Domiciliaria</t>
  </si>
  <si>
    <t>Atención Médica Hospitalaria e Integral</t>
  </si>
  <si>
    <t>EXÁMENES DE DIAGNÓSTICO Y APOYO CLÍNICO</t>
  </si>
  <si>
    <t>Exámenes de laboratorio</t>
  </si>
  <si>
    <t>Imagenología</t>
  </si>
  <si>
    <t>Anatomía Patológica</t>
  </si>
  <si>
    <t>PROCED. DIAGNÓSTICOS Y TERAPÉUTICOS</t>
  </si>
  <si>
    <t>Medicina Nuclear y Radioterapia</t>
  </si>
  <si>
    <t>Kinesiología, Medicina Física y Rehabilitación</t>
  </si>
  <si>
    <t>Transfusión y Banco de Sangre</t>
  </si>
  <si>
    <t xml:space="preserve">Psiquiatría </t>
  </si>
  <si>
    <t>Sicología Clínica</t>
  </si>
  <si>
    <t>Endocrinología</t>
  </si>
  <si>
    <t xml:space="preserve">Neurología </t>
  </si>
  <si>
    <t>Oftalmología</t>
  </si>
  <si>
    <t xml:space="preserve">Otorrinolaringología </t>
  </si>
  <si>
    <t>Fonoaudiología</t>
  </si>
  <si>
    <t>Procedimiento Cabeza y Cuello</t>
  </si>
  <si>
    <t>Dermatología</t>
  </si>
  <si>
    <t>Cardiología y Neumología</t>
  </si>
  <si>
    <t>Gastroenterología</t>
  </si>
  <si>
    <t>Urología y Nefrología (1)</t>
  </si>
  <si>
    <t>Ginecología y Obstetricia</t>
  </si>
  <si>
    <t>Parto Vaginal</t>
  </si>
  <si>
    <t>Ortopedia y Traumatología</t>
  </si>
  <si>
    <t>INTERVENCIONES QUIRÚRGICAS</t>
  </si>
  <si>
    <t xml:space="preserve">Neurocirugía </t>
  </si>
  <si>
    <t>Cirugía Oftalmología</t>
  </si>
  <si>
    <t xml:space="preserve">Cirugía Otorrinolaringología </t>
  </si>
  <si>
    <t>Cirugía Cabeza y Cuello</t>
  </si>
  <si>
    <t>Cirugía Plástica y Reparadora</t>
  </si>
  <si>
    <t>Cirugía Tegumentos</t>
  </si>
  <si>
    <t>Cirugía Cardiovascular</t>
  </si>
  <si>
    <t>Cirugía de Tórax</t>
  </si>
  <si>
    <t>Cirugía Abdominal</t>
  </si>
  <si>
    <t>Cirugía Proctológica</t>
  </si>
  <si>
    <t>Cirugía Urológica y Suprarrenal</t>
  </si>
  <si>
    <t>Cirugía de la Mama</t>
  </si>
  <si>
    <t>Cirugía Ginecológica</t>
  </si>
  <si>
    <t>Cesárea y Abortos</t>
  </si>
  <si>
    <t>Intervención Quirúrgica Ortopedia y Traumatología</t>
  </si>
  <si>
    <t xml:space="preserve">DÍAS CAMAS DE HOSPITALIZACIÓN </t>
  </si>
  <si>
    <t>Día Cama Especialidades</t>
  </si>
  <si>
    <t>Día Cama Tratamiento Intensivo e Intermedio</t>
  </si>
  <si>
    <t>Día Cama Tratamiento Psiquiatría</t>
  </si>
  <si>
    <t>Día Cama Clínica de Recuperación (2)</t>
  </si>
  <si>
    <t>Clínica de Aislamiento</t>
  </si>
  <si>
    <t>Observación</t>
  </si>
  <si>
    <t>RESTO DE LAS PRESTACIONES</t>
  </si>
  <si>
    <t>Anestesia</t>
  </si>
  <si>
    <t>Prótesis (4)</t>
  </si>
  <si>
    <t>Traslados (4)</t>
  </si>
  <si>
    <t>Fototerapia Recién Nacido</t>
  </si>
  <si>
    <t>Honorario Matrona (3)</t>
  </si>
  <si>
    <t>Prestaciones PAD</t>
  </si>
  <si>
    <t>Atención Integral otros Profesionales</t>
  </si>
  <si>
    <t>Prestaciones PAE</t>
  </si>
  <si>
    <t>Notas:</t>
  </si>
  <si>
    <t xml:space="preserve">(1) Las prestaciones de hemodiálisis correspondientes a tratamientos mensuales (códigos: 19-01-026, 19-01-027 y 19-01-029) se llevan a </t>
  </si>
  <si>
    <t xml:space="preserve"> frecuencia unitaria para que sean comparables con el resto de las prestaciones de urología.</t>
  </si>
  <si>
    <t xml:space="preserve">(2) Las Clínicas de Recuperación están destinadas a la atención de pacientes médico quirúrgicos convalecientes de patologías agudas, </t>
  </si>
  <si>
    <t xml:space="preserve"> que dada su condición de salud, requieren de cuidados de  enfermería básicos.  </t>
  </si>
  <si>
    <t>(3) Servicio profesional asociado al total de partos y cesáreas realizado en la Modalidad Libre Elección, pero dicha prestación no significa</t>
  </si>
  <si>
    <t xml:space="preserve"> mayor actividad.</t>
  </si>
  <si>
    <t>(4) Años 2016-2017, incluyen reembolsos.</t>
  </si>
  <si>
    <t>Tabla D01b</t>
  </si>
  <si>
    <t>TABLA D01c</t>
  </si>
  <si>
    <t>TOTALIDAD DE BENEFICIARIOS Y BENEFICIARIAS</t>
  </si>
  <si>
    <t>TABLA D02a</t>
  </si>
  <si>
    <t>MODALIDAD LIBRE ELECCIÓN, GASTO POR GRUPO DE PRESTACIONES DE SALUD, AÑOS 2016 Y 2017</t>
  </si>
  <si>
    <t>(valores en miles de pesos de cada año)</t>
  </si>
  <si>
    <t>M$ c/año</t>
  </si>
  <si>
    <t>Exámenes de Laboratorio</t>
  </si>
  <si>
    <t>PROCEDIMIENTOS DIAGNÓSTICOS Y TERAPÉUTICOS</t>
  </si>
  <si>
    <t>Psiquiatría</t>
  </si>
  <si>
    <t>Neurología</t>
  </si>
  <si>
    <t>Otorrinolaringología</t>
  </si>
  <si>
    <t>Prótesis (5)</t>
  </si>
  <si>
    <t>Traslados (5)</t>
  </si>
  <si>
    <t>Prestaciones PAE (4)</t>
  </si>
  <si>
    <t>(1) Las prestaciones de hemodiálisis correspondientes a tratamientos mensuales (códigos: 19-01-026, 19-01-027 y 19-01-029) se llevan</t>
  </si>
  <si>
    <t xml:space="preserve">      a frecuencia unitaria para que sean comparables con el resto de las prestaciones de urología.</t>
  </si>
  <si>
    <t>(2) Las Clínicas de Recuperación están destinadas a la atención de pacientes médico quirúrgicos convalecientes de patologías agudas.</t>
  </si>
  <si>
    <t>(3) Servicio profesional asociado al total de partos y cesáreas realizadas en la Modalidad Libre Elección, no significa mayor actividad.</t>
  </si>
  <si>
    <t>(4)  Las Prestaciones relativas a Pago Asociado a Emergencia (PAE), son incorporadas al arancel de prestaciones a partir del año 2000.</t>
  </si>
  <si>
    <t>(5) Años 2016-2017, incluyen reembolsos.</t>
  </si>
  <si>
    <t>(valores en miles de pesos de año 2017)</t>
  </si>
  <si>
    <t>M$ 2017</t>
  </si>
  <si>
    <t>TABLA D02b</t>
  </si>
  <si>
    <t>Anual</t>
  </si>
  <si>
    <t xml:space="preserve">Consulta Médica </t>
  </si>
  <si>
    <t>(valores en miles de pesos año 2017)</t>
  </si>
  <si>
    <r>
      <t xml:space="preserve">Día Cama Clínica de Recuperación </t>
    </r>
    <r>
      <rPr>
        <sz val="9"/>
        <rFont val="Arial"/>
        <family val="2"/>
      </rPr>
      <t>(2)</t>
    </r>
  </si>
  <si>
    <r>
      <t xml:space="preserve">Honorario Matrona </t>
    </r>
    <r>
      <rPr>
        <sz val="9"/>
        <rFont val="Arial"/>
        <family val="2"/>
      </rPr>
      <t>(3)</t>
    </r>
  </si>
  <si>
    <r>
      <t xml:space="preserve">Prestaciones PAE </t>
    </r>
    <r>
      <rPr>
        <sz val="9"/>
        <rFont val="Arial"/>
        <family val="2"/>
      </rPr>
      <t>(4)</t>
    </r>
  </si>
  <si>
    <t>TABLA D02c</t>
  </si>
  <si>
    <t>(Valores en miles de pesos de cada año )</t>
  </si>
  <si>
    <t>(Valores en miles de pesos año 2017)</t>
  </si>
  <si>
    <t>M$ año 2017</t>
  </si>
  <si>
    <t>TABLA D03a</t>
  </si>
  <si>
    <t>MODALIDAD LIBRE ELECCIÓN, CANTIDAD Y GASTO PRESTACIONES RELATIVAS AL PAGO ASOCIADO A DIAGNÓSTICO (PAD)</t>
  </si>
  <si>
    <t xml:space="preserve"> AÑOS 2016 Y 2017</t>
  </si>
  <si>
    <t>(Cifras en miles de pesos de cada año)</t>
  </si>
  <si>
    <t>CANTIDAD</t>
  </si>
  <si>
    <t>GASTO</t>
  </si>
  <si>
    <t>DESCRIPCIÓN DIAGNÓSTICO   \   AÑO</t>
  </si>
  <si>
    <t>Número</t>
  </si>
  <si>
    <t>Parto</t>
  </si>
  <si>
    <t>Colelitiasis</t>
  </si>
  <si>
    <t>Apendicitis</t>
  </si>
  <si>
    <t>Peritonitis</t>
  </si>
  <si>
    <t>Hernia Abdominal Simple</t>
  </si>
  <si>
    <t>Hernia Abdominal Complicada</t>
  </si>
  <si>
    <t>Tumor Maligno de Estómago</t>
  </si>
  <si>
    <t>Ulcera Gástrica Complicada</t>
  </si>
  <si>
    <t>Ulcera Duodenal Complicada</t>
  </si>
  <si>
    <t>Embarazo Ectópico</t>
  </si>
  <si>
    <t>Enfermedad Crónica de las Amígdalas</t>
  </si>
  <si>
    <t>Vegetaciones Adenoides</t>
  </si>
  <si>
    <t>Hiperplasia de la Próstata</t>
  </si>
  <si>
    <t>Fimosis</t>
  </si>
  <si>
    <t>Criptorquidia</t>
  </si>
  <si>
    <t>Ictericia del Recién Nacido</t>
  </si>
  <si>
    <t>Cataratas (No Incluye lente Intraocular)</t>
  </si>
  <si>
    <t>Trasplante Renal</t>
  </si>
  <si>
    <t>Prolapso Anterior o Posterior</t>
  </si>
  <si>
    <t>Tumores y/o Quistes Intra-Craneanos</t>
  </si>
  <si>
    <t>Aneurismas</t>
  </si>
  <si>
    <t>Disrafia</t>
  </si>
  <si>
    <t>Hernia del Núcleo Pulposo (Cervical, Dorsal , Lumbar)</t>
  </si>
  <si>
    <t>Acceso vascular simple (mediante FAV) para hemodiálisis</t>
  </si>
  <si>
    <t>Acceso vascular complejo (mediante FAV) para hemodiálisis</t>
  </si>
  <si>
    <t>Queratectomia Fotorrefractiva o Queratomileusis Fotorrefractiva (Lasik o  PRK)</t>
  </si>
  <si>
    <t>Histerectomía</t>
  </si>
  <si>
    <t>Menisectomía</t>
  </si>
  <si>
    <t>Litotripsia extracorporea</t>
  </si>
  <si>
    <t>Diagnóstico Infección Tracto Urinario (I.T.U.)</t>
  </si>
  <si>
    <t>Hemorroides</t>
  </si>
  <si>
    <t>Várices</t>
  </si>
  <si>
    <t>Varicocele</t>
  </si>
  <si>
    <t>Síndrome del Túnel Carpiano</t>
  </si>
  <si>
    <t>Ruptura Manguito Rotador</t>
  </si>
  <si>
    <t>Osteosíntesis Tibio-Peroné</t>
  </si>
  <si>
    <t xml:space="preserve">Osteosíntesis  Muslo </t>
  </si>
  <si>
    <t>Osteosintesis  Cúbito y/o Radio</t>
  </si>
  <si>
    <t>Osteosíntesis Diafisiaria Humero</t>
  </si>
  <si>
    <t>Inestabilidad de Hombro</t>
  </si>
  <si>
    <t xml:space="preserve">Endoprótesis total de hombro </t>
  </si>
  <si>
    <t>Contractura Dupuytren</t>
  </si>
  <si>
    <t xml:space="preserve">Hallux Valgus </t>
  </si>
  <si>
    <t>Inestabilidad de Rodilla</t>
  </si>
  <si>
    <t>Dedos en Gatillo</t>
  </si>
  <si>
    <t>Tumores o Quistes Tendino-Musculares</t>
  </si>
  <si>
    <t>Quistes Sinoviales</t>
  </si>
  <si>
    <t>Tiroidectomía Total</t>
  </si>
  <si>
    <t>Tiroidectomía Subtotal</t>
  </si>
  <si>
    <t>Hidrocele y/o Hematocele</t>
  </si>
  <si>
    <t>Chalazión</t>
  </si>
  <si>
    <t>Glaucoma</t>
  </si>
  <si>
    <t xml:space="preserve">Pterigión </t>
  </si>
  <si>
    <t>Estudio Apnéa del Sueño</t>
  </si>
  <si>
    <t>Tratamiento fertilización asistida baja complejidad en hombre</t>
  </si>
  <si>
    <t>Tratamiento fertilización asistida baja complejidad en mujer</t>
  </si>
  <si>
    <t>Obturación, diagnóstico y tratamiento para 1 pieza dental</t>
  </si>
  <si>
    <t>Obturación, tratamiento complementario, más de 1 y hasta 4 piezas dentales</t>
  </si>
  <si>
    <t>Obturación, tratamiento complementario, más de 4 piezas dentales</t>
  </si>
  <si>
    <t>Tratamiento de endodoncia incisivo o canino, 1 pieza dental</t>
  </si>
  <si>
    <t>Tratamiento de endodoncia pre molar, 1 pieza dental</t>
  </si>
  <si>
    <t>Tratamiento de endodoncia molar, una pieza dental</t>
  </si>
  <si>
    <t>(Cifras en miles de pesos año 2017)</t>
  </si>
  <si>
    <t>TABLA D03b</t>
  </si>
  <si>
    <t>MODALIDAD LIBRE ELECCIÓN, AÑOS 2016 Y 2017</t>
  </si>
  <si>
    <t>DESCRIPCIÓN DIAGNOSTICO   \   AÑO</t>
  </si>
  <si>
    <t>Disrafía</t>
  </si>
  <si>
    <t>Histerectomia</t>
  </si>
  <si>
    <t>Menisectomia</t>
  </si>
  <si>
    <t xml:space="preserve">Varicocele   </t>
  </si>
  <si>
    <t>Tratamiento de endodoncia molar, 1 pieza dental</t>
  </si>
  <si>
    <t>TABLA D03c</t>
  </si>
  <si>
    <t>(Cifras en miles de pesos c/año)</t>
  </si>
  <si>
    <t>Queratectomia Fotorreactiva</t>
  </si>
  <si>
    <t>TABLA D04a1</t>
  </si>
  <si>
    <t>MODALIDAD LIBRE ELECCION, ACTIVIDAD EN PRESTACIONES OTORGADAS A ASEGURADAS MUJERES POR TRAMOS DE EDAD</t>
  </si>
  <si>
    <t>SEGÚN PRINCIPALES GRUPOS Y SUBGRUPOS DE PRESTACIONES ARANCELADAS</t>
  </si>
  <si>
    <t>ENERO-DICIEMBRE 2016</t>
  </si>
  <si>
    <t>Sexo</t>
  </si>
  <si>
    <t>Grupo / Subgrupo</t>
  </si>
  <si>
    <t>Tramos de edad</t>
  </si>
  <si>
    <t>&lt;=4</t>
  </si>
  <si>
    <t>5-9</t>
  </si>
  <si>
    <t>S.D.</t>
  </si>
  <si>
    <t>Urología y Nefrología</t>
  </si>
  <si>
    <t>Día Cama Clínica de Recuperación</t>
  </si>
  <si>
    <t>Prótesis</t>
  </si>
  <si>
    <t>Traslados</t>
  </si>
  <si>
    <t>Honorario Matrona</t>
  </si>
  <si>
    <t>TABLA D04a2</t>
  </si>
  <si>
    <t>Grupo/Subgrupo</t>
  </si>
  <si>
    <t>TABLA D04b1</t>
  </si>
  <si>
    <t>MODALIDAD LIBRE ELECCION, ACTIVIDAD EN PRESTACIONES OTORGADAS A ASEGURADOS HOMBRES POR TRAMOS DE EDAD</t>
  </si>
  <si>
    <t>TABLA D04b2</t>
  </si>
  <si>
    <r>
      <t>MODALIDAD LIBRE ELECCION, GASTO</t>
    </r>
    <r>
      <rPr>
        <sz val="10"/>
        <rFont val="Arial"/>
        <family val="2"/>
      </rPr>
      <t xml:space="preserve"> </t>
    </r>
    <r>
      <rPr>
        <b/>
        <sz val="10"/>
        <rFont val="Arial"/>
        <family val="2"/>
      </rPr>
      <t>EN PRESTACIONES OTORGADAS A ASEGURADOS HOMBRES POR TRAMOS DE EDAD</t>
    </r>
  </si>
  <si>
    <t xml:space="preserve"> </t>
  </si>
  <si>
    <t>TABLA D04c1</t>
  </si>
  <si>
    <t>MODALIDAD LIBRE ELECCION, ACTIVIDAD EN PRESTACIONES OTORGADAS A LA TOTALIDAD DE BENEFICIARIOS Y BENEFICIARIAS POR TRAMOS DE EDAD</t>
  </si>
  <si>
    <t>TABLA D04c2</t>
  </si>
  <si>
    <t>ENERO-DICIEMBRE 2017</t>
  </si>
  <si>
    <r>
      <t>Día Cama Clínica de Recuperación</t>
    </r>
    <r>
      <rPr>
        <sz val="9"/>
        <rFont val="Arial"/>
        <family val="2"/>
      </rPr>
      <t xml:space="preserve"> </t>
    </r>
  </si>
  <si>
    <r>
      <t>Honorario Matrona</t>
    </r>
    <r>
      <rPr>
        <sz val="8"/>
        <rFont val="Arial"/>
        <family val="2"/>
      </rPr>
      <t xml:space="preserve"> </t>
    </r>
  </si>
  <si>
    <t xml:space="preserve">Urología y Nefrología </t>
  </si>
  <si>
    <t>MODALIDAD LIBRE ELECCION, ACTIVIDAD EN PRESTACIONES OTORGADAS A ASEGURADAS MUJERES POR MES DE EMISIÓN</t>
  </si>
  <si>
    <t>Meses</t>
  </si>
  <si>
    <t>Enero</t>
  </si>
  <si>
    <t>Febrero</t>
  </si>
  <si>
    <t>Marzo</t>
  </si>
  <si>
    <t>Abril</t>
  </si>
  <si>
    <t>Mayo</t>
  </si>
  <si>
    <t>Junio</t>
  </si>
  <si>
    <t>Julio</t>
  </si>
  <si>
    <t>Agosto</t>
  </si>
  <si>
    <t>Septiembre</t>
  </si>
  <si>
    <t>Octubre</t>
  </si>
  <si>
    <t>Noviembre</t>
  </si>
  <si>
    <t>Diciembre</t>
  </si>
  <si>
    <r>
      <t>Urología y Nefrología</t>
    </r>
    <r>
      <rPr>
        <sz val="10"/>
        <color indexed="8"/>
        <rFont val="Arial"/>
        <family val="2"/>
      </rPr>
      <t xml:space="preserve"> </t>
    </r>
  </si>
  <si>
    <t>MODALIDAD LIBRE ELECCION, GASTO EN PRESTACIONES OTORGADAS A ASEGURADAS MUJERES POR MES DE EMISIÓN</t>
  </si>
  <si>
    <t>MODALIDAD LIBRE ELECCION, ACTIVIDAD EN PRESTACIONES OTORGADAS A ASEGURADOS HOMBRES POR MES DE EMISIÓN</t>
  </si>
  <si>
    <t>MODALIDAD LIBRE ELECCION, GASTO EN PRESTACIONES OTORGADAS A ASEGURADOS HOMBRES POR MES DE EMISIÓN</t>
  </si>
  <si>
    <t>MODALIDAD LIBRE ELECCION, ACTIVIDAD EN PRESTACIONES OTORGADAS A LA TOTALIDAD DE BENEFICIARIOS Y BENEFICIARIAS POR MES DE EMISIÓN</t>
  </si>
  <si>
    <r>
      <t>Urología y Nefrología</t>
    </r>
    <r>
      <rPr>
        <sz val="10"/>
        <color indexed="8"/>
        <rFont val="Arial"/>
        <family val="2"/>
      </rPr>
      <t xml:space="preserve"> (</t>
    </r>
    <r>
      <rPr>
        <sz val="9"/>
        <color indexed="8"/>
        <rFont val="Arial"/>
        <family val="2"/>
      </rPr>
      <t>1)</t>
    </r>
  </si>
  <si>
    <r>
      <t>Día Cama Clínica de Recuperación</t>
    </r>
    <r>
      <rPr>
        <sz val="9"/>
        <rFont val="Arial"/>
        <family val="2"/>
      </rPr>
      <t xml:space="preserve"> (2)</t>
    </r>
  </si>
  <si>
    <r>
      <t>Honorario Matrona</t>
    </r>
    <r>
      <rPr>
        <sz val="8"/>
        <rFont val="Arial"/>
        <family val="2"/>
      </rPr>
      <t xml:space="preserve"> </t>
    </r>
    <r>
      <rPr>
        <sz val="9"/>
        <rFont val="Arial"/>
        <family val="2"/>
      </rPr>
      <t>(3)</t>
    </r>
  </si>
  <si>
    <t>MODALIDAD LIBRE ELECCION, GASTO EN PRESTACIONES OTORGADAS A LA TOTALIDAD DE BENEFICIARIOS Y BENEFICIARIAS POR MES DE EMISIÓN</t>
  </si>
  <si>
    <t>MODALIDAD LIBRE ELECCION, ACTIVIDAD EN PRESTACIONES OTORGADAS A ASEGURADAS MUJERES POR REGIÓN DE EMISIÓN</t>
  </si>
  <si>
    <t>VI Libertador Gral. B. O'higgins</t>
  </si>
  <si>
    <t>VIII Biobío</t>
  </si>
  <si>
    <t>XI Aisén</t>
  </si>
  <si>
    <t>XII Magallanes</t>
  </si>
  <si>
    <t>MODALIDAD LIBRE ELECCION, GASTO EN PRESTACIONES OTORGADAS A ASEGURADAS MUJERES POR REGIÓN DE EMISIÓN</t>
  </si>
  <si>
    <t>MODALIDAD LIBRE ELECCION, ACTIVIDAD EN PRESTACIONES OTORGADAS A ASEGURADOS HOMBRES POR REGIÓN DE EMISIÓN</t>
  </si>
  <si>
    <t>MODALIDAD LIBRE ELECCION, GASTO EN PRESTACIONES OTORGADAS A ASEGURADOS HOMBRES POR REGIÓN DE EMISIÓN</t>
  </si>
  <si>
    <t>MODALIDAD LIBRE ELECCION, ACTIVIDAD EN PRESTACIONES OTORGADAS A LA TOTALIDAD DE BENEFICIARIOS Y BENEFICIARIAS POR REGIÓN DE EMISIÓN</t>
  </si>
  <si>
    <t>MODALIDAD LIBRE ELECCION, GASTO EN PRESTACIONES OTORGADAS A LA TOTALIDAD DE BENEFICIARIOS Y BENEFICIARIAS POR REGIÓN DE EMISIÓN</t>
  </si>
  <si>
    <t>CORRECTOR MONETARIO</t>
  </si>
  <si>
    <t>IPC Dic. c/año (*)</t>
  </si>
  <si>
    <t>Inflactor año t a año t+1</t>
  </si>
  <si>
    <t>Inflactor año t a año 2012</t>
  </si>
  <si>
    <t>Inflactor año t a año 2013</t>
  </si>
  <si>
    <t>Inflactor año t a año 2014</t>
  </si>
  <si>
    <t>Inflactor año t a año 2015</t>
  </si>
  <si>
    <t>Inflactor año t a año 2016</t>
  </si>
  <si>
    <t>Inflactor año t a año 2017</t>
  </si>
  <si>
    <t>(*) Índice corresponde a valor de diciembre de cada año. IPC - Valor en puntos. S.I.I.</t>
  </si>
  <si>
    <t>D05a 01</t>
  </si>
  <si>
    <t>D05b 02</t>
  </si>
  <si>
    <t>D05b 01</t>
  </si>
  <si>
    <t>D05c 01</t>
  </si>
  <si>
    <t>D05a 02</t>
  </si>
  <si>
    <t>D05c 02</t>
  </si>
  <si>
    <t>D05a 03</t>
  </si>
  <si>
    <t>D05b 03</t>
  </si>
  <si>
    <t>D05c 03</t>
  </si>
  <si>
    <t>TABLA D05a1 01</t>
  </si>
  <si>
    <t>TABLA D05a2 01</t>
  </si>
  <si>
    <t>TABLA D05b1 01</t>
  </si>
  <si>
    <t>TABLA D05b2 01</t>
  </si>
  <si>
    <t>TABLA D05c1 01</t>
  </si>
  <si>
    <t>TABLA D05c2 01</t>
  </si>
  <si>
    <t>TABLA D05a1 02</t>
  </si>
  <si>
    <t>TABLA D05b1 02</t>
  </si>
  <si>
    <t>TABLA D05b2 02</t>
  </si>
  <si>
    <t>TABLA D05a2 02</t>
  </si>
  <si>
    <t>TABLA D05c1 02</t>
  </si>
  <si>
    <t>TABLA D05c2 02</t>
  </si>
  <si>
    <t>TABLA D05a1 03</t>
  </si>
  <si>
    <t>TABLA D05a2 03</t>
  </si>
  <si>
    <t>TABLA D05b1 03</t>
  </si>
  <si>
    <t>TABLA D05b2 03</t>
  </si>
  <si>
    <t>TABLA D05c1 03</t>
  </si>
  <si>
    <t>TABLA D05c2 03</t>
  </si>
  <si>
    <t>Esta sección presenta un resumen de las prestaciones de la Modalidad Libre Elección del Seguro Público de Salud. Se muestran desagregaciones de la actividad de acuerdo al "nivel" del prestador en convenio, como también según desagregación de las prestaciones en grupos y subgrupos del Arancel de Prestaciones  (Taxonomía de Prestaciones Aranceladas). Se muestran desagregaciones de la actividad y el gasto según sexo, grupos de edad de la población usuaria, mes de emisión y región de emisión.</t>
  </si>
  <si>
    <t>Modalidad Libre Elección, actividad por grupos de prestaciones de salud y niveles de atención, años 2016-2017, mujeres  (1)</t>
  </si>
  <si>
    <t>Modalidad Libre Elección, actividad por grupos de prestaciones de salud y niveles de atención, años 2016-2017, hombres  (1)</t>
  </si>
  <si>
    <t>Modalidad Libre Elección, actividad por grupos de prestaciones de salud y niveles de atención, años 2016-2017, totalidad población</t>
  </si>
  <si>
    <t>Modalidad Libre Elección, gasto por grupo de prestaciones de salud, años 2016-2017, mujeres (1)</t>
  </si>
  <si>
    <t>Modalidad Libre Elección, gasto por grupo de prestaciones de salud, años 2016-2017, hombres (1)</t>
  </si>
  <si>
    <t>Modalidad Libre Elección, Cantidad y Gasto en prestaciones relativas al Pago Asociado a Diagnóstico, años 2016-2017, mujeres (1)</t>
  </si>
  <si>
    <t>Modalidad Libre Elección, Cantidad y Gasto en prestaciones relativas al Pago Asociado a Diagnóstico, años 2016-2017, hombres (1)</t>
  </si>
  <si>
    <t>Modalidad Libre Elección, Actividad y Gasto en prestaciones otorgadas a aseguradas sexo MUJERES por tramos de edad, (*) año 2016 (3)</t>
  </si>
  <si>
    <t>Modalidad Libre Elección, Cantidad y Gasto en prestaciones relativas al Pago Asociado a Diagnóstico, años 2016-2017, totalidad población</t>
  </si>
  <si>
    <t>Modalidad Libre Elección, gasto por grupo de prestaciones de salud, años 2016-2017, totalidad población</t>
  </si>
  <si>
    <t xml:space="preserve">(*) Según principales grupos y subgrupos de prestaciones aranceladas </t>
  </si>
  <si>
    <t>Modalidad Libre Elección, Actividad y Gasto en prestaciones otorgadas a aseguradas MUJERES por tramos de edad, (*) año 2017 (3)</t>
  </si>
  <si>
    <t>Modalidad Libre Elección, Actividad y Gasto en prestaciones otorgadas a asegurados HOMBRES por tramos de edad, (*) año 2017 (3)</t>
  </si>
  <si>
    <t>Modalidad Libre Elección, Actividad y Gasto en prestaciones otorgadas a la totalidad de la población por tramos de edad, (*) año 2017 (3)</t>
  </si>
  <si>
    <t>Modalidad Libre Elección, Actividad y Gasto en prestaciones otorgadas a la totalidad de la población por tramos de edad, (*) año 2016 (3)</t>
  </si>
  <si>
    <t>Modalidad Libre Elección, Actividad y Gasto en prestaciones otorgadas a aseguradas MUJERES por mes de emisión, (*) año 2017 (4)</t>
  </si>
  <si>
    <t>Modalidad Libre Elección, Actividad y Gasto en prestaciones otorgadas a asegurados HOMBRES por mes de emisión, (*) año 2017 (4)</t>
  </si>
  <si>
    <t>Modalidad Libre Elección, Actividad y Gasto en prestaciones otorgadas a la totalidad de la población por mes de emisión, (*) año 2017 (4)</t>
  </si>
  <si>
    <t>Modalidad Libre Elección, Actividad y Gasto en prestaciones otorgadas a aseguradas MUJERES por región de emisión, (*) año 2017 (4)</t>
  </si>
  <si>
    <t>Modalidad Libre Elección, Actividad y Gasto en prestaciones otorgadas a asegurados HOMBRES por región de emisión, (*) año 2017 (4)</t>
  </si>
  <si>
    <t>Modalidad Libre Elección, Actividad y Gasto en prestaciones otorgadas a la totalidad de la población por región de emisión, (*) año 2017 (4)</t>
  </si>
  <si>
    <t>Nuevos contenidos: (1) desde edición 2006-2007; (3) desde edición 2009-2010; (4) desde edición 2016-2017</t>
  </si>
  <si>
    <t>Prestaciones de Salud en la Modalidad Libre Elección</t>
  </si>
  <si>
    <t>01c</t>
  </si>
  <si>
    <t>02a</t>
  </si>
  <si>
    <t>02b</t>
  </si>
  <si>
    <t>02c</t>
  </si>
  <si>
    <t>03c</t>
  </si>
  <si>
    <t>04a</t>
  </si>
  <si>
    <t>04b</t>
  </si>
  <si>
    <t>04c</t>
  </si>
  <si>
    <t>05a 01</t>
  </si>
  <si>
    <t>05b 01</t>
  </si>
  <si>
    <t>05c 01</t>
  </si>
  <si>
    <t>05a 02</t>
  </si>
  <si>
    <t>05b 02</t>
  </si>
  <si>
    <t>05c 02</t>
  </si>
  <si>
    <t>05a 03</t>
  </si>
  <si>
    <t>05b 03</t>
  </si>
  <si>
    <t>05c 03</t>
  </si>
  <si>
    <t xml:space="preserve">Modalidad Libre Elección, actividad por grupos de prestaciones de salud y niveles de atención, años 2016-2017, mujeres </t>
  </si>
  <si>
    <t xml:space="preserve">Modalidad Libre Elección, actividad por grupos de prestaciones de salud y niveles de atención, años 2016-2017, hombres </t>
  </si>
  <si>
    <t xml:space="preserve">Modalidad Libre Elección, gasto por grupo de prestaciones de salud, años 2016-2017, mujeres </t>
  </si>
  <si>
    <t xml:space="preserve">Modalidad Libre Elección, gasto por grupo de prestaciones de salud, años 2016-2017, hombres </t>
  </si>
  <si>
    <t xml:space="preserve">Modalidad Libre Elección, Cantidad y Gasto en prestaciones relativas al Pago Asociado a Diagnóstico, años 2016-2017, mujeres </t>
  </si>
  <si>
    <t xml:space="preserve">Modalidad Libre Elección, Cantidad y Gasto en prestaciones relativas al Pago Asociado a Diagnóstico, años 2016-2017, hombres </t>
  </si>
  <si>
    <t xml:space="preserve">Modalidad Libre Elección, Actividad y Gasto en prestaciones otorgadas a aseguradas sexo MUJERES por tramos de edad, año 2016 </t>
  </si>
  <si>
    <t>Modalidad Libre Elección, Actividad y Gasto en prestaciones otorgadas a asegurados HOMBRES por tramos de edad, año 2016</t>
  </si>
  <si>
    <t>Modalidad Libre Elección, Actividad y Gasto en prestaciones otorgadas a la totalidad de la población por tramos de edad, año 2016</t>
  </si>
  <si>
    <t>Modalidad Libre Elección, Actividad y Gasto en prestaciones otorgadas a aseguradas MUJERES por tramos de edad, año 2017</t>
  </si>
  <si>
    <t>Modalidad Libre Elección, Actividad y Gasto en prestaciones otorgadas a asegurados HOMBRES por tramos de edad, año 2017</t>
  </si>
  <si>
    <t>Modalidad Libre Elección, Actividad y Gasto en prestaciones otorgadas a la totalidad de la población por tramos de edad, año 2017</t>
  </si>
  <si>
    <t>Modalidad Libre Elección, Actividad y Gasto en prestaciones otorgadas a aseguradas MUJERES por mes de emisión, año 2017</t>
  </si>
  <si>
    <t>Modalidad Libre Elección, Actividad y Gasto en prestaciones otorgadas a asegurados HOMBRES por mes de emisión, año 2017</t>
  </si>
  <si>
    <t>Modalidad Libre Elección, Actividad y Gasto en prestaciones otorgadas a la totalidad de la población por mes de emisión, año 2017</t>
  </si>
  <si>
    <t>Modalidad Libre Elección, Actividad y Gasto en prestaciones otorgadas a aseguradas MUJERES por región de emisión, año 2017</t>
  </si>
  <si>
    <t>Modalidad Libre Elección, Actividad y Gasto en prestaciones otorgadas a asegurados HOMBRES por región de emisión, año 2017</t>
  </si>
  <si>
    <t>Modalidad Libre Elección, Actividad y Gasto en prestaciones otorgadas a la totalidad de la población por región de emisión, año 2017</t>
  </si>
  <si>
    <t>A02</t>
  </si>
  <si>
    <t>Corrector Monetario</t>
  </si>
  <si>
    <t>Año t</t>
  </si>
  <si>
    <t>Regiones</t>
  </si>
  <si>
    <t>TABLA C01</t>
  </si>
  <si>
    <t>ESTADÍSTICA DE LA POBLACIÓN BENEFICIARIA DEL SISTEMA PÚBLICO DE SALUD</t>
  </si>
  <si>
    <t>Y SU PARTICIPACIÓN RESPECTO DE OTROS SISTEMAS</t>
  </si>
  <si>
    <t>AÑO</t>
  </si>
  <si>
    <r>
      <t>Seguro      Público</t>
    </r>
    <r>
      <rPr>
        <b/>
        <sz val="8"/>
        <rFont val="Arial"/>
        <family val="2"/>
      </rPr>
      <t xml:space="preserve"> (1)</t>
    </r>
  </si>
  <si>
    <t>Part. Seg. Público (%)</t>
  </si>
  <si>
    <r>
      <t xml:space="preserve">Seguros Privados </t>
    </r>
    <r>
      <rPr>
        <b/>
        <sz val="8"/>
        <rFont val="Arial"/>
        <family val="2"/>
      </rPr>
      <t>(2)</t>
    </r>
  </si>
  <si>
    <t>Part. Seg. Privados (%)</t>
  </si>
  <si>
    <r>
      <t xml:space="preserve">Otros </t>
    </r>
    <r>
      <rPr>
        <b/>
        <sz val="8"/>
        <rFont val="Arial"/>
        <family val="2"/>
      </rPr>
      <t>(3)</t>
    </r>
  </si>
  <si>
    <t>Part.                Otros (%)</t>
  </si>
  <si>
    <r>
      <t>Población
 Total</t>
    </r>
    <r>
      <rPr>
        <b/>
        <sz val="8"/>
        <rFont val="Arial"/>
        <family val="2"/>
      </rPr>
      <t xml:space="preserve"> (4)</t>
    </r>
  </si>
  <si>
    <r>
      <t xml:space="preserve">2010 </t>
    </r>
    <r>
      <rPr>
        <sz val="8"/>
        <rFont val="Arial"/>
        <family val="2"/>
      </rPr>
      <t>(5)</t>
    </r>
  </si>
  <si>
    <t>(1) Considera a todos los beneficiarios(as) de Seguro Público de Salud administrado por FONASA.</t>
  </si>
  <si>
    <t>(2) Considera a todos los beneficiarios(as) de Seguros Privados de Salud administrados por el sistema de ISAPRES.</t>
  </si>
  <si>
    <t>(3) Considera a personas particulares y F.F.A.A. no aseguradas en los Seguros Público y Privados antes indicado.</t>
  </si>
  <si>
    <t>(4) Años 1990 a 2001 corresponde a Proyección INE 1990 - 2020 llevada a diciembre de cada año
     Desde año 2002 corresponde a Proyección Corta INE llevada a diciembre de cada año</t>
  </si>
  <si>
    <t>(5) Antes del año 2010, el dato informado relativo a población asegurada en FONASA, correspondía a una estimación más que una estadística.</t>
  </si>
  <si>
    <t>Elaboración en base a Encuesta CASEN 1996, 1998, 2000, 2003, 2006, 2009.</t>
  </si>
  <si>
    <t xml:space="preserve">Boletines Superintendencia de ISAPRE hasta el año 2004, Superintendencia de Salud desde el 2005 
(Enero - Diciembre de cada año). </t>
  </si>
  <si>
    <t xml:space="preserve">Proyecciones y Estimaciones de Población,  INE 1990- 2020.   </t>
  </si>
  <si>
    <t>Año 2010, Sistema de Información de asegurados FONASA.</t>
  </si>
  <si>
    <t>TABLA C05</t>
  </si>
  <si>
    <t>COTIZANTES DEL FONDO NACIONAL DE SALUD</t>
  </si>
  <si>
    <t>(a junio y diciembre de cada año)</t>
  </si>
  <si>
    <t>Tipo Cotizante</t>
  </si>
  <si>
    <t>Mes Remuneración</t>
  </si>
  <si>
    <t xml:space="preserve">Dependientes </t>
  </si>
  <si>
    <t>Dependientes y 
Pensionados</t>
  </si>
  <si>
    <t xml:space="preserve">Independientes </t>
  </si>
  <si>
    <t xml:space="preserve">Pensionados </t>
  </si>
  <si>
    <t>Otros (1)</t>
  </si>
  <si>
    <t>Total general</t>
  </si>
  <si>
    <t xml:space="preserve">Junio </t>
  </si>
  <si>
    <t>(1) corresponde mayoritariamente a Recuperación de Deuda por Cotizaciones de Salud,  y en menor porcentaje                                                                                                        a Recuperación de Cotizaciones "Mal Enteradas" en el S.Isapre.</t>
  </si>
  <si>
    <t>(2) Los años 2014 y 2015 estan actualizados a periodo proceso a enero de 2017.</t>
  </si>
  <si>
    <t>Departamento Gestión Financiera del Seguro - Recaudación y Fiscalización de Cotizaciones.</t>
  </si>
  <si>
    <t>TABLA C06</t>
  </si>
  <si>
    <t>NÚMERO DE COTIZANTES DEL FONDO NACIONAL DE SALUD, POR REGIÓN</t>
  </si>
  <si>
    <t>(a Junio y Diciembre de cada año)</t>
  </si>
  <si>
    <r>
      <t xml:space="preserve">Región </t>
    </r>
    <r>
      <rPr>
        <sz val="10"/>
        <rFont val="Arial"/>
        <family val="2"/>
      </rPr>
      <t>(1)</t>
    </r>
  </si>
  <si>
    <t>Bío Bío</t>
  </si>
  <si>
    <t>Aysen</t>
  </si>
  <si>
    <t>Sin Información</t>
  </si>
  <si>
    <t>TOTAL NACIONAL</t>
  </si>
  <si>
    <t>(1) Según nueva clasificación político administrativa. Criterio Natural-Percapita</t>
  </si>
  <si>
    <r>
      <t xml:space="preserve">Los años 2014 y 2015 estan actualizados a </t>
    </r>
    <r>
      <rPr>
        <b/>
        <sz val="8"/>
        <color indexed="8"/>
        <rFont val="Arial"/>
        <family val="2"/>
      </rPr>
      <t>periodo proceso a enero de 2017.</t>
    </r>
  </si>
  <si>
    <t>TABLA C07</t>
  </si>
  <si>
    <t>NUMERO DE COTIZANTES DEL FONDO NACIONAL DE SALUD, SEGÚN TRAMO DE RENTA IMPONIBLE</t>
  </si>
  <si>
    <t>Tramos de Renta Imponible Mensual</t>
  </si>
  <si>
    <r>
      <t>2014</t>
    </r>
    <r>
      <rPr>
        <sz val="10"/>
        <rFont val="Arial"/>
        <family val="2"/>
      </rPr>
      <t xml:space="preserve"> </t>
    </r>
    <r>
      <rPr>
        <sz val="8"/>
        <rFont val="Arial"/>
        <family val="2"/>
      </rPr>
      <t>(1)</t>
    </r>
  </si>
  <si>
    <r>
      <t xml:space="preserve">2015 </t>
    </r>
    <r>
      <rPr>
        <sz val="8"/>
        <rFont val="Arial"/>
        <family val="2"/>
      </rPr>
      <t>(1)</t>
    </r>
  </si>
  <si>
    <t>1 - 100.000</t>
  </si>
  <si>
    <t>100.001 - 150.000</t>
  </si>
  <si>
    <t>150.001 - 200.000</t>
  </si>
  <si>
    <t>200.001 - 250.000</t>
  </si>
  <si>
    <t>250.001 - 300.000</t>
  </si>
  <si>
    <t>300.001 - 350.000</t>
  </si>
  <si>
    <t>350.001 - 400.000</t>
  </si>
  <si>
    <t>400.001 - 450.000</t>
  </si>
  <si>
    <t>450.001 - 500.000</t>
  </si>
  <si>
    <t>500.001 - 550.000</t>
  </si>
  <si>
    <t>550.001 - 600.000</t>
  </si>
  <si>
    <t>600.001 - 650.000</t>
  </si>
  <si>
    <t>650.001 - 700.000</t>
  </si>
  <si>
    <t>700.001 - 750.000</t>
  </si>
  <si>
    <t>750.001 - 800.000</t>
  </si>
  <si>
    <t>800.001 - 850.000</t>
  </si>
  <si>
    <t>850.001 - 900.000</t>
  </si>
  <si>
    <t>900.001 - 950.000</t>
  </si>
  <si>
    <t>950.001 - 1.000.000</t>
  </si>
  <si>
    <t>1.000.001 - 1.050.000</t>
  </si>
  <si>
    <t>1.050.001 - 1.100.000</t>
  </si>
  <si>
    <t>1.100.001 - 1.150.000</t>
  </si>
  <si>
    <t>1.150.001 - 1.200.000</t>
  </si>
  <si>
    <t>1.200.001 - 1.250.000</t>
  </si>
  <si>
    <t>1.250.001 - 1.300.000</t>
  </si>
  <si>
    <t>1.300.001 - 1.350.000</t>
  </si>
  <si>
    <t>1.350.001 - 1.400.000</t>
  </si>
  <si>
    <t>1.400.001 - 1.450.000</t>
  </si>
  <si>
    <t>1.450.001 - 1.500.000</t>
  </si>
  <si>
    <t>1.500.001 - 1.550.000</t>
  </si>
  <si>
    <t>1.550.001 - 1.600.000</t>
  </si>
  <si>
    <t>&gt; 1.600.000</t>
  </si>
  <si>
    <t>(1) Años 2014 y 2015 estan actualizados a periodo proceso a enero de 2017.</t>
  </si>
  <si>
    <t>Hasta el año 2010 Depto. Finanzas - Recaudación y Cobranzas</t>
  </si>
  <si>
    <t>TABLA C08</t>
  </si>
  <si>
    <t>Grupo de Edad (años)</t>
  </si>
  <si>
    <t>Mujer</t>
  </si>
  <si>
    <t>Sin dato</t>
  </si>
  <si>
    <t xml:space="preserve">Sin dato </t>
  </si>
  <si>
    <t>0-19</t>
  </si>
  <si>
    <t>80-84</t>
  </si>
  <si>
    <t xml:space="preserve">TOTAL </t>
  </si>
  <si>
    <t>Nota</t>
  </si>
  <si>
    <t>(1) Los años 2014 y 2015 estan actualizados a periodo proceso a enero de 2017.</t>
  </si>
  <si>
    <t>Desde el año 2013 se detectan personas, a las que no se dispone de la característica sexo y edad, en la base maestra de personas naturales utilizada.</t>
  </si>
  <si>
    <t>VAR. %</t>
  </si>
  <si>
    <t>MUJER</t>
  </si>
  <si>
    <t>HOMBRE</t>
  </si>
  <si>
    <t>Sección F - SIL</t>
  </si>
  <si>
    <t xml:space="preserve">Subsidio de Incapacidad Laboral </t>
  </si>
  <si>
    <t>Esta sección presenta información relativa a Licencias Médicas y Subsidio de Incapacidad Laboral, del tipo curativa común de cotizantes del Seguro Público de Salud. Cubre aquellas pagadas tanto por los Servicios de Salud como por las de Cajas de Compensación de Asignación Familiar, relacionadas con el cotizante del Seguro Público. Cubre aspectos tales como gasto, número de licencias, diagnósticos recurrentes y estado de tramitación.</t>
  </si>
  <si>
    <t>F01</t>
  </si>
  <si>
    <t>F02</t>
  </si>
  <si>
    <t>F04</t>
  </si>
  <si>
    <t>F05</t>
  </si>
  <si>
    <t>F06</t>
  </si>
  <si>
    <t>F07</t>
  </si>
  <si>
    <t>F08</t>
  </si>
  <si>
    <t>F09</t>
  </si>
  <si>
    <t>F11</t>
  </si>
  <si>
    <t>F12</t>
  </si>
  <si>
    <t>F13</t>
  </si>
  <si>
    <t>Nuevos contenidos: (1) desde edición 2006-2007; (2)  desde edición 2007-2008; (3) desde edición 2008-2009; (4) desde edcion 2009-2010</t>
  </si>
  <si>
    <t>(**) Cotizante Seguro Público de Salud</t>
  </si>
  <si>
    <t>Sección F - PM</t>
  </si>
  <si>
    <t>Prestamos Médicos</t>
  </si>
  <si>
    <t xml:space="preserve">Esta sección presenta información relativa a la gestión de otorgamiento y proceso de recuperación de Prestamos Médicos otorgados a afiliados del Fondo Nacional de Salud, que satisfacen las condiciones definida.  Estos Préstamos son solicitados por el titular de un hogar previsional para financiar el Co Pago asociado a una atención médica. Se realizan desagregaciones relativas a la Modalidad de Atención en la que se origina la atención como también clasificaciones internas de acuerdo al tipo de préstamo médico  ( GES- Urgencia, entre otros) </t>
  </si>
  <si>
    <t>F16</t>
  </si>
  <si>
    <t>F17</t>
  </si>
  <si>
    <t>F18</t>
  </si>
  <si>
    <t>F20</t>
  </si>
  <si>
    <t>F23a</t>
  </si>
  <si>
    <t>F23b</t>
  </si>
  <si>
    <t>F24</t>
  </si>
  <si>
    <t>F25</t>
  </si>
  <si>
    <t>F26</t>
  </si>
  <si>
    <t>Nuevos contenidos: (1) desde edición 2006-2007; (2)  desde edición 2007-2008; (3) desde edición 2008-2009; (4) desde edición 2009-2010</t>
  </si>
  <si>
    <t>TABLA F16</t>
  </si>
  <si>
    <t>ESTADÍSTICAS DE PRÉSTAMOS MÉDICOS OTORGADOS Y RECUPERADOS</t>
  </si>
  <si>
    <t>(en miles de pesos de cada año)</t>
  </si>
  <si>
    <t>OTORGADOS</t>
  </si>
  <si>
    <t>RECUPERADOS</t>
  </si>
  <si>
    <t>RECUPERADOS /</t>
  </si>
  <si>
    <r>
      <t xml:space="preserve">REGIÓN </t>
    </r>
    <r>
      <rPr>
        <sz val="8"/>
        <rFont val="Arial"/>
        <family val="2"/>
      </rPr>
      <t>(1)</t>
    </r>
  </si>
  <si>
    <t>MONTO</t>
  </si>
  <si>
    <t>ARICA Y PARINACOTA</t>
  </si>
  <si>
    <t>TARAPACÁ</t>
  </si>
  <si>
    <t>VALPARAÍSO</t>
  </si>
  <si>
    <t>BÍO-BÍO</t>
  </si>
  <si>
    <t>ARAUCANÍA</t>
  </si>
  <si>
    <t>LOS RIOS</t>
  </si>
  <si>
    <t>RM</t>
  </si>
  <si>
    <t>METROPOLITANA</t>
  </si>
  <si>
    <t>NACIONAL</t>
  </si>
  <si>
    <t>Departamento de Gestión Finanzas - Programación Financiera</t>
  </si>
  <si>
    <t>TABLA F17</t>
  </si>
  <si>
    <t>ESTADÍSTICAS DE PRÉSTAMOS MÉDICOS OTORGADOS</t>
  </si>
  <si>
    <r>
      <t xml:space="preserve">POR SEXO Y GRUPOS DE EDAD SOLICITANTE </t>
    </r>
    <r>
      <rPr>
        <sz val="9"/>
        <color indexed="8"/>
        <rFont val="Arial"/>
        <family val="2"/>
      </rPr>
      <t>(1)</t>
    </r>
  </si>
  <si>
    <t>Grupos de Edad</t>
  </si>
  <si>
    <t>( AÑOS)</t>
  </si>
  <si>
    <t>Var %</t>
  </si>
  <si>
    <t>(1) Corresponde al Afiliado o Deudor del Prestamo Médico, mas que la persona que recibirá las Atenciones de Salud, cuyo copago es co-financiado con el prestamo médico.</t>
  </si>
  <si>
    <t>TABLA F18</t>
  </si>
  <si>
    <t>POR REGIÓN, SEXO Y TRAMO DE INGRESO SOLICITANTE</t>
  </si>
  <si>
    <t>SEXO</t>
  </si>
  <si>
    <t>AMBOS SEXOS</t>
  </si>
  <si>
    <r>
      <t>TRAMOS DE INGRESO</t>
    </r>
    <r>
      <rPr>
        <sz val="10"/>
        <rFont val="Arial"/>
        <family val="2"/>
      </rPr>
      <t xml:space="preserve"> </t>
    </r>
    <r>
      <rPr>
        <sz val="8"/>
        <rFont val="Arial"/>
        <family val="2"/>
      </rPr>
      <t>(1)</t>
    </r>
  </si>
  <si>
    <r>
      <t xml:space="preserve">TRAMOS DE INGRESO </t>
    </r>
    <r>
      <rPr>
        <sz val="8"/>
        <rFont val="Arial"/>
        <family val="2"/>
      </rPr>
      <t>(1)</t>
    </r>
  </si>
  <si>
    <r>
      <t>TRAMOS DE INGRESO</t>
    </r>
    <r>
      <rPr>
        <sz val="10"/>
        <rFont val="Arial"/>
        <family val="2"/>
      </rPr>
      <t xml:space="preserve"> </t>
    </r>
    <r>
      <rPr>
        <sz val="8"/>
        <rFont val="Arial"/>
        <family val="2"/>
      </rPr>
      <t>(2)</t>
    </r>
  </si>
  <si>
    <t>s.d.</t>
  </si>
  <si>
    <t>TABLA F20</t>
  </si>
  <si>
    <t>POR SEXO Y TRAMO DE RENTA IMPONIBLE DEL AFILIADO ASOCIADO</t>
  </si>
  <si>
    <t>Tramo de Ingreso</t>
  </si>
  <si>
    <t>Cantidad</t>
  </si>
  <si>
    <t>TABLA F23A</t>
  </si>
  <si>
    <t>MONTO PRESTAMOS MEDICOS OTORGADOS Y RECUPERADOS</t>
  </si>
  <si>
    <t>( Miles de Pesos de cada año)</t>
  </si>
  <si>
    <t>PRESTAMOS MÉDICOS</t>
  </si>
  <si>
    <t>OTORGADO</t>
  </si>
  <si>
    <r>
      <t xml:space="preserve">RECUPERADO </t>
    </r>
    <r>
      <rPr>
        <b/>
        <sz val="8"/>
        <rFont val="Arial "/>
      </rPr>
      <t>(1)</t>
    </r>
  </si>
  <si>
    <t>% Part</t>
  </si>
  <si>
    <t>N° Prestamos</t>
  </si>
  <si>
    <t>M$ cada año</t>
  </si>
  <si>
    <t>Recup./Otorgad.</t>
  </si>
  <si>
    <t>TABLA F23B</t>
  </si>
  <si>
    <t>(1) Considera recuperaciones de Préstamos Médicos otorgados en el mismo año y anteriores.</t>
  </si>
  <si>
    <t>(2) No corrige por concepto de Prestamos Médicos condonados, en el año 2014</t>
  </si>
  <si>
    <t>TABLA F24</t>
  </si>
  <si>
    <t>PRESTAMOS MEDICOS SEGÚN TIPO Y MODALIDAD DE ATENCIÓN</t>
  </si>
  <si>
    <t>(Montos Otorgados en miles de pesos de cada año)</t>
  </si>
  <si>
    <t>Tipo de Préstamo</t>
  </si>
  <si>
    <t>Modalidad de Atención</t>
  </si>
  <si>
    <t>Datos</t>
  </si>
  <si>
    <t>M.L.E.</t>
  </si>
  <si>
    <t>Part</t>
  </si>
  <si>
    <t>M.A.I.</t>
  </si>
  <si>
    <t>Total Ambas Modalidades</t>
  </si>
  <si>
    <t>(M$ c/año)</t>
  </si>
  <si>
    <t>(%)</t>
  </si>
  <si>
    <t>Diálisis</t>
  </si>
  <si>
    <t>Monto Otorgado</t>
  </si>
  <si>
    <t>Otros</t>
  </si>
  <si>
    <t>Urgencia</t>
  </si>
  <si>
    <t>AUGE</t>
  </si>
  <si>
    <t>Total Monto Otorgado</t>
  </si>
  <si>
    <t>Total Cantidad</t>
  </si>
  <si>
    <t>TABLA F25</t>
  </si>
  <si>
    <t>MONTO PROMEDIO Y CANTIDAD DE PRÉSTAMOS MÉDICOS OTORGADOS SEGÚN TIPO</t>
  </si>
  <si>
    <r>
      <t>Monto P.M. Otorgado</t>
    </r>
    <r>
      <rPr>
        <sz val="11"/>
        <rFont val="Arial"/>
        <family val="2"/>
      </rPr>
      <t xml:space="preserve"> ($ cada año)</t>
    </r>
  </si>
  <si>
    <r>
      <t xml:space="preserve">Otros </t>
    </r>
    <r>
      <rPr>
        <b/>
        <sz val="8"/>
        <rFont val="Arial"/>
        <family val="2"/>
      </rPr>
      <t>(1)</t>
    </r>
  </si>
  <si>
    <t>Promedio</t>
  </si>
  <si>
    <t>TABLA F26</t>
  </si>
  <si>
    <t>SEGUIMIENTO DE LA RECUPERACIÓN, SEGÚN AÑO DE OTORGAMIENTO Y DE  RECUPERACIÓN</t>
  </si>
  <si>
    <t>Año Recuperación</t>
  </si>
  <si>
    <t>Otorgado</t>
  </si>
  <si>
    <r>
      <t>2014</t>
    </r>
    <r>
      <rPr>
        <sz val="9"/>
        <rFont val="Arial "/>
      </rPr>
      <t xml:space="preserve"> </t>
    </r>
    <r>
      <rPr>
        <sz val="8"/>
        <rFont val="Arial "/>
      </rPr>
      <t>(2)</t>
    </r>
  </si>
  <si>
    <t>Año Otorgamiento</t>
  </si>
  <si>
    <t>Part. Recup</t>
  </si>
  <si>
    <t>Part. Recup.</t>
  </si>
  <si>
    <r>
      <t xml:space="preserve">Otorgado Histórico </t>
    </r>
    <r>
      <rPr>
        <sz val="10"/>
        <rFont val="Arial "/>
      </rPr>
      <t>(1)</t>
    </r>
  </si>
  <si>
    <t>Part. Total Recuperado</t>
  </si>
  <si>
    <t>Total Recaudado</t>
  </si>
  <si>
    <t>(1) P.M. cuya fecha de otorgamiento es con anterioridad al año 2003</t>
  </si>
  <si>
    <t>(2) Descuenta prestamos medicos condonados en el año 2014 y posteriores.</t>
  </si>
  <si>
    <t>&gt;1.800</t>
  </si>
  <si>
    <t>1.500 - 1.800</t>
  </si>
  <si>
    <t>1.250 - 1.500</t>
  </si>
  <si>
    <t>1.000 - 1.250</t>
  </si>
  <si>
    <t>750 - 1.000</t>
  </si>
  <si>
    <t>500 - 750</t>
  </si>
  <si>
    <t>350 - 500</t>
  </si>
  <si>
    <t>250 - 350</t>
  </si>
  <si>
    <t>&lt;250</t>
  </si>
  <si>
    <t>TRAMO DE REMUNERACIONES
(EN MILES DE $)</t>
  </si>
  <si>
    <t>AÑOS</t>
  </si>
  <si>
    <t>Sin información</t>
  </si>
  <si>
    <t>Servicios</t>
  </si>
  <si>
    <t>Transportes y Comunicaciones</t>
  </si>
  <si>
    <t xml:space="preserve">Comercio </t>
  </si>
  <si>
    <t>Construcción</t>
  </si>
  <si>
    <t>Electricidad, Gas y Agua</t>
  </si>
  <si>
    <t>Industria Manufacturera</t>
  </si>
  <si>
    <t>Minería</t>
  </si>
  <si>
    <t>Agricultura y Pesca</t>
  </si>
  <si>
    <t>COTIZANTES</t>
  </si>
  <si>
    <t>ACTIVIDAD ECONÓMICA</t>
  </si>
  <si>
    <t>Número de cotizantes por actividad económica año 2017</t>
  </si>
  <si>
    <t>Número de cotizantes por tramo de remuneraciones año 2017</t>
  </si>
  <si>
    <t>Magallanes (XII)</t>
  </si>
  <si>
    <t>Aysén (XI)</t>
  </si>
  <si>
    <t>Los Lagos (X)</t>
  </si>
  <si>
    <t>Los Ríos (XIV)</t>
  </si>
  <si>
    <t>La Araucanía (IX)</t>
  </si>
  <si>
    <t>Biobío (VIII)</t>
  </si>
  <si>
    <t>Maule (VII)</t>
  </si>
  <si>
    <t>O'Higgins (VI)</t>
  </si>
  <si>
    <t>Metropolitana (RM)</t>
  </si>
  <si>
    <t>Valparaíso (V)</t>
  </si>
  <si>
    <t>Coquimbo (IV)</t>
  </si>
  <si>
    <t>Atacama (III)</t>
  </si>
  <si>
    <t>Antofagasta (II)</t>
  </si>
  <si>
    <t>Tarapacá (I)</t>
  </si>
  <si>
    <t>Arica y Parinacota (XV)</t>
  </si>
  <si>
    <t>REGIÓN</t>
  </si>
  <si>
    <t>Número de cotizantes por región año 2017</t>
  </si>
  <si>
    <t>Independiente</t>
  </si>
  <si>
    <t>Dependiente</t>
  </si>
  <si>
    <t>TIPO DE COTIZANTE</t>
  </si>
  <si>
    <t>Número de cotizantes por tipo de cotizante año 2017</t>
  </si>
  <si>
    <t>65 y más</t>
  </si>
  <si>
    <t>55-64</t>
  </si>
  <si>
    <t>45-54</t>
  </si>
  <si>
    <t>35-44</t>
  </si>
  <si>
    <t>25-34</t>
  </si>
  <si>
    <t>19 y menos</t>
  </si>
  <si>
    <t>TRAMO ETARIO</t>
  </si>
  <si>
    <t>Número de cotizantes por tramo etario año 2017</t>
  </si>
  <si>
    <t>Número de cotizantes por sexo año 2017</t>
  </si>
  <si>
    <t>COTIZANTES CON DERECHO A LICENCIAS MÉDICAS (2017)</t>
  </si>
  <si>
    <t>ESTADÍSTICAS DE LICENCIAS MÉDICAS</t>
  </si>
  <si>
    <t>TABLA F01</t>
  </si>
  <si>
    <t>Pendientes</t>
  </si>
  <si>
    <t>Rechazadas</t>
  </si>
  <si>
    <t>Autorizadas con modificación</t>
  </si>
  <si>
    <t>Autorizadas sin modificación</t>
  </si>
  <si>
    <t>Número de días otorgados</t>
  </si>
  <si>
    <t>Número de Licencias Médicas tramitadas</t>
  </si>
  <si>
    <t>TIPO DE RESOLUCIÓN</t>
  </si>
  <si>
    <t>Número de licencias médicas tramitadas y días otorgados según tipo de resolución, año 2017</t>
  </si>
  <si>
    <t>Número de licencias médicas tramitadas y días otorgados según región, año 2017</t>
  </si>
  <si>
    <t>Dependiente público</t>
  </si>
  <si>
    <t>Dependiente privado</t>
  </si>
  <si>
    <t>Número de licencias médicas tramitadas y días otorgados según tipo de cotizante, año 2017</t>
  </si>
  <si>
    <t>Número de licencias médicas tramitadas y días otorgados según tramo etario, año 2017</t>
  </si>
  <si>
    <t>Número de licencias médicas tramitadas y días otorgados según sexo, año 2017</t>
  </si>
  <si>
    <t>Número de licencias médicas tramitadas y días otorgados por año</t>
  </si>
  <si>
    <t>LICENCIAS MÉDICAS TRAMITADAS Y DÍAS OTORGADOS (2017)</t>
  </si>
  <si>
    <t>TABLA F02</t>
  </si>
  <si>
    <t>Número de días pagados</t>
  </si>
  <si>
    <t>Número de Licencias Médicas autorizadas</t>
  </si>
  <si>
    <t>Número de licencias médicas autorizadas y días pagados según región año 2017</t>
  </si>
  <si>
    <t>Número de licencias médicas autorizadas y días pagados según tipo de sector año 2017</t>
  </si>
  <si>
    <t>Número de licencias médicas autorizadas y días pagados según tramo etario año 2017</t>
  </si>
  <si>
    <t>Número de licencias médicas autorizadas y días pagados según sexo año 2017</t>
  </si>
  <si>
    <t>Número de licencias médicas autorizadas y días pagados por año</t>
  </si>
  <si>
    <t>LICENCIAS MÉDICAS AUTORIZADAS Y DÍAS PAGADOS (2017)</t>
  </si>
  <si>
    <t>TABLA F03</t>
  </si>
  <si>
    <t>Número de días rechazados</t>
  </si>
  <si>
    <t>Número de Licencias Médicas rechazadas</t>
  </si>
  <si>
    <t>Número de licencias médicas rechazadas, según seguro de salud y región año 2017</t>
  </si>
  <si>
    <t>Número de licencias médicas rechazadas, según seguro de salud y tramo etario año 2017</t>
  </si>
  <si>
    <t>Número de licencias médicas rechazadas, según seguro de salud y sexo año 2017</t>
  </si>
  <si>
    <t>LICENCIAS MÉDICAS RECHAZADAS Y DÍAS RECHAZADOS (2017)</t>
  </si>
  <si>
    <t>TABLA F04</t>
  </si>
  <si>
    <t>Otros diagnósticos</t>
  </si>
  <si>
    <t>Enf. Cardiovacu-lares</t>
  </si>
  <si>
    <t>Tumores y Cánceres</t>
  </si>
  <si>
    <t>Enfermedades del Sist. Genito urinario</t>
  </si>
  <si>
    <t>Afecciones del embarazo, Parto y Puerperio</t>
  </si>
  <si>
    <t>Enf. del Sistema Digestivo</t>
  </si>
  <si>
    <t>Enf. infecciosas</t>
  </si>
  <si>
    <t>Traumatismos, envenena-mientos y otros</t>
  </si>
  <si>
    <t>Enf. respiratorias</t>
  </si>
  <si>
    <t>Enf. Osteomuscu-lares</t>
  </si>
  <si>
    <t>Trastornos mentales</t>
  </si>
  <si>
    <t>Número de días otorgados según tipo de diagnóstico y región año 2017</t>
  </si>
  <si>
    <t>Número de días otorgados según tipo de diagnóstico y tramo etario año 2017</t>
  </si>
  <si>
    <t>Número de días otorgados según tipo de diagnóstico y sexo año 2017</t>
  </si>
  <si>
    <t>Enf. cardiovasculares</t>
  </si>
  <si>
    <t>Traumatismos, envenenamientos y otros</t>
  </si>
  <si>
    <t>Enf. osteomusculares</t>
  </si>
  <si>
    <t>TIPO DE DIAGNÓSTICO</t>
  </si>
  <si>
    <t>Número de licencias médicas tramitadas según tipo de diagnóstico y región año 2017</t>
  </si>
  <si>
    <t>Número de licencias médicas tramitadas según tipo de diagnóstico y tramo etario año 2017</t>
  </si>
  <si>
    <t>Número de licencias médicas tramitadas según tipo de diagnóstico y sexo año 2017</t>
  </si>
  <si>
    <t>Número de licencias médicas tramitadas</t>
  </si>
  <si>
    <t>LICENCIAS MÉDICAS TRAMITADAS Y DÍAS OTORGADOS POR PRINCIPALES GRUPOS DIAGNÓSTICOS (CIE-10) (2017)</t>
  </si>
  <si>
    <t>TABLA F05</t>
  </si>
  <si>
    <t>Número de días pagados según tipo de diagnóstico y región año 2017</t>
  </si>
  <si>
    <t>Número de días pagados según tipo de diagnóstico y tramo etario año 2017</t>
  </si>
  <si>
    <t>Número de días pagados según tipo de diagnóstico y sexo año 2017</t>
  </si>
  <si>
    <t>Número de licencias médicas autorizadas según tipo de diagnóstico y región año 2017</t>
  </si>
  <si>
    <t>Número de licencias médicas autorizadas según tipo de diagnóstico y tramo etario año 2017</t>
  </si>
  <si>
    <t>Número de licencias médicas autorizadas según tipo de diagnóstico y sexo año 2017</t>
  </si>
  <si>
    <t>Número de licencias médicas autorizadas</t>
  </si>
  <si>
    <t>LICENCIAS MÉDICAS AUTORIZADAS Y DÍAS PAGADOS POR PRINCIPALES GRUPOS DIAGNÓSTICOS (CIE-10) (2017)</t>
  </si>
  <si>
    <t>TABLA F06</t>
  </si>
  <si>
    <t>Número de licencias médicas rechazadas según tipo de diagnóstico y región año 2017</t>
  </si>
  <si>
    <t>Número de licencias médicas rechazadas según tipo de diagnóstico y tramo etario año 2017</t>
  </si>
  <si>
    <t>Número de licencias médicas rechazadas según tipo de diagnóstico y sexo año 2017</t>
  </si>
  <si>
    <t>Número de licencias médicas rechazadas</t>
  </si>
  <si>
    <t>LICENCIAS MÉDICAS RECHAZADAS Y DÍAS RECHAZADOS POR PRINCIPALES GRUPOS DIAGNÓSTICOS (CIE-10) (2017)</t>
  </si>
  <si>
    <t>TABLA F07</t>
  </si>
  <si>
    <t>Otros Diagnósticos</t>
  </si>
  <si>
    <t>Enfermedades del Sist Genito urinario</t>
  </si>
  <si>
    <t>Traumatismos, env. y otros</t>
  </si>
  <si>
    <t>PRIVADO</t>
  </si>
  <si>
    <t>PÚBLICO</t>
  </si>
  <si>
    <t>Gasto en SIL por licencias médicas, según tipo de sector y tipo de diagnóstico (miles $ de diciembre 2017) año 2017</t>
  </si>
  <si>
    <t>Gasto en SIL 
(miles de $ de 2017)</t>
  </si>
  <si>
    <t>Gasto en SIL por licencias médicas, según tipo de diagnóstico (miles $ de diciembre 2017) año 2017</t>
  </si>
  <si>
    <t>Gasto en SIL 
(miles de $ de cada año)</t>
  </si>
  <si>
    <t>GASTO EN SUBSIDIOS POR INCAPACIDAD LABORAL (2017)</t>
  </si>
  <si>
    <t>TABLA F08</t>
  </si>
  <si>
    <t>INDICADORES DE GASTO EN SUBSIDIOS POR INCAPACIDAD LABORAL (2017)</t>
  </si>
  <si>
    <t>TABLA F09</t>
  </si>
  <si>
    <t>Número de días otorgados, según tipo de sector y diagnóstico año 2017</t>
  </si>
  <si>
    <t>Número de días otorgados, según tipo de sector y tramo etario año 2017</t>
  </si>
  <si>
    <t>Número de días otorgados, según tipo de sector y sexo año 2017</t>
  </si>
  <si>
    <t>Privado</t>
  </si>
  <si>
    <t>Público</t>
  </si>
  <si>
    <t>FONASA</t>
  </si>
  <si>
    <t>TIPO DE SECTOR</t>
  </si>
  <si>
    <t>Número de días otorgados, según tipo de sector año 2017</t>
  </si>
  <si>
    <t>Número de licencias médicas tramitadas, según tipo de sector y diagnóstico año 2017</t>
  </si>
  <si>
    <t>Número de licencias médicas tramitadas, según tipo de sector y tramo etario año 2017</t>
  </si>
  <si>
    <t>Número de licencias médicas tramitadas, según tipo de sector y sexo año 2017</t>
  </si>
  <si>
    <t>Número de licencias médicas tramitadas, según tipo de sector año 2017</t>
  </si>
  <si>
    <t>LICENCIAS MÉDICAS TRAMITADAS Y DÍAS OTORGADOS POR TIPO SECTOR (2017)</t>
  </si>
  <si>
    <t>TABLA F11</t>
  </si>
  <si>
    <t>Número de días pagados, según tipo de sector y diagnóstico año 2017</t>
  </si>
  <si>
    <t>Número de días pagados, según tipo de sector y tramo etario año 2017</t>
  </si>
  <si>
    <t>Número de días pagados, según tipo de sector y sexo año 2017</t>
  </si>
  <si>
    <t>Número de días pagados, según tipo de sector año 2017</t>
  </si>
  <si>
    <t>Número de licencias médicas autorizadas, según tipo de sector y diagnóstico año 2017</t>
  </si>
  <si>
    <t>Número de licencias médicas autorizadas, según tipo de sector y tramo etario año 2017</t>
  </si>
  <si>
    <t>Número de licencias médicas autorizadas, según sexo año 2017</t>
  </si>
  <si>
    <t>Número de licencias médicas autorizadas, según tipo de sector año 2017</t>
  </si>
  <si>
    <t>LICENCIAS MÉDICAS AUTORIZADAS Y DÍAS PAGADOS POR TIPO SECTOR (2017)</t>
  </si>
  <si>
    <t>TABLA F12</t>
  </si>
  <si>
    <t>Número de días rechazados, según tipo de sector y diagnóstico año 2017</t>
  </si>
  <si>
    <t>Número de días rechazados, según tipo de sector y tramo etario año 2017</t>
  </si>
  <si>
    <t>Número de días rechazados, según tipo de sector y sexo año 2017</t>
  </si>
  <si>
    <t>Número de días rechazados, según tipo de sector año 2017</t>
  </si>
  <si>
    <t>Número de licencias médicas rechazadas, según tipo de sector y diagnóstico año 2017</t>
  </si>
  <si>
    <t>Número de licencias médicas rechazadas, según tipo de sector y tramo etario año 2017</t>
  </si>
  <si>
    <t>Número de licencias médicas rechazadas FONASA, según tipo de sector y sexo año 2017</t>
  </si>
  <si>
    <t>Número de licencias médicas rechazadas, según tipo de sector año 2017</t>
  </si>
  <si>
    <t>LICENCIAS MÉDICAS RECHAZADAS Y DÍAS RECHAZADOS POR TIPO SECTOR (2017)</t>
  </si>
  <si>
    <t>TABLA F13</t>
  </si>
  <si>
    <t>F03</t>
  </si>
  <si>
    <t>COTIZANTES CON DERECHO A LICENCIA MÉDICA</t>
  </si>
  <si>
    <t>LICENCIAS MÉDICAS TRAMITADAS Y DÍAS OTORGADOS</t>
  </si>
  <si>
    <t>LICENCIAS MÉDICAS AUTORIZADAS Y DÍAS PAGADOS</t>
  </si>
  <si>
    <t>LICENCIAS MÉDICAS RECHAZADAS Y DÍAS RECHAZADOS</t>
  </si>
  <si>
    <t>LICENCIAS MÉDICAS TRAMITADAS Y DÍAS OTORGADOS POR PRINCIPALES GRUPOS DIAGNÓSTICO (CIE-10)</t>
  </si>
  <si>
    <t>LICENCIAS MÉDICAS AUTORIZADAS Y DÍAS PAGADOS POR PRINCIPALES GRUPOS DIAGNÓSTICO (CIE-10)</t>
  </si>
  <si>
    <t>LICENCIAS MÉDICAS RECHAZADAS Y DÍAS RECHAZADOS POR PRINCIPALES GRUPOS DIAGNÓSTICO (CIE-10)</t>
  </si>
  <si>
    <t>GASTO POR SUBSIDIO POR INCAPACIDAD LABORAL</t>
  </si>
  <si>
    <t>INDICADORES DE GASTO POR SUBSIDIO POR INCAPACIDAD LABORAL</t>
  </si>
  <si>
    <t>LICENCIAS MÉDICAS TRAMITADAS Y DÍAS OTORGADOS POR TIPO SECTOR</t>
  </si>
  <si>
    <t>LICENCIAS MÉDICAS AUTORIZADAS Y DÍAS PAGADOS POR TIPO SECTOR</t>
  </si>
  <si>
    <t>LICENCIAS MÉDICAS RECHAZADAS Y DÍAS RECHAZADOS POR TIPO SECTOR</t>
  </si>
  <si>
    <t>POR REGIÓN, MODALIDAD LIBRE ELECCIÓN E INSTITUCIONAL, AÑOS 2016 Y 2017</t>
  </si>
  <si>
    <t>XVI</t>
  </si>
  <si>
    <r>
      <t>ÑUBLE</t>
    </r>
    <r>
      <rPr>
        <sz val="8"/>
        <rFont val="Arial"/>
        <family val="2"/>
      </rPr>
      <t xml:space="preserve"> (1)</t>
    </r>
  </si>
  <si>
    <t>(1) A partir del año 2017 se separa la actividad de la region del Bio-Bio, por la creación de la reguon del ÑUBLE.</t>
  </si>
  <si>
    <t>Años 2016-2017</t>
  </si>
  <si>
    <t>85-89</t>
  </si>
  <si>
    <t>90-94</t>
  </si>
  <si>
    <t>95-99</t>
  </si>
  <si>
    <t>100 y +</t>
  </si>
  <si>
    <t>TABLA F19</t>
  </si>
  <si>
    <t>AÑO 2017</t>
  </si>
  <si>
    <r>
      <t>Imponible Mensual ($)</t>
    </r>
    <r>
      <rPr>
        <sz val="8"/>
        <rFont val="Arial"/>
        <family val="2"/>
      </rPr>
      <t xml:space="preserve"> (1)</t>
    </r>
  </si>
  <si>
    <t xml:space="preserve">       Menor a $100.000</t>
  </si>
  <si>
    <t xml:space="preserve">  $100.001 -   $150.000</t>
  </si>
  <si>
    <t xml:space="preserve">  $150.001 -   $200.000</t>
  </si>
  <si>
    <t xml:space="preserve">  $200.001 -   $250.000</t>
  </si>
  <si>
    <t xml:space="preserve">  $250.001 -   $300.000</t>
  </si>
  <si>
    <t xml:space="preserve">  $300.001 -   $350.000</t>
  </si>
  <si>
    <t xml:space="preserve">  $350.001 -   $400.000</t>
  </si>
  <si>
    <t xml:space="preserve">  $400.001 -   $450.000</t>
  </si>
  <si>
    <t xml:space="preserve">  $450.001 -   $500.000</t>
  </si>
  <si>
    <t xml:space="preserve">  $500.001 -   $550.000</t>
  </si>
  <si>
    <t xml:space="preserve">  $550.001 -   $600.000</t>
  </si>
  <si>
    <t xml:space="preserve">  $600.001 -   $650.000</t>
  </si>
  <si>
    <t xml:space="preserve">  $650.001 -   $700.000</t>
  </si>
  <si>
    <t xml:space="preserve">  $700.001 -   $750.000</t>
  </si>
  <si>
    <t xml:space="preserve">  $750.001 -   $800.000</t>
  </si>
  <si>
    <t xml:space="preserve">  $800.001 -   $850.000</t>
  </si>
  <si>
    <t xml:space="preserve">  $850.001 -   $900.000</t>
  </si>
  <si>
    <t xml:space="preserve">  $900.001 -   $950.000</t>
  </si>
  <si>
    <t xml:space="preserve">  $950.001 - $1.000.000</t>
  </si>
  <si>
    <t>$1.000.001 - $1.100.000</t>
  </si>
  <si>
    <t>$1.100.001 - $1.200.000</t>
  </si>
  <si>
    <t>$1.200.001 - $1.300.000</t>
  </si>
  <si>
    <t>$1.300.001 - $1.400.000</t>
  </si>
  <si>
    <t>$1.400.001 - $1.500.000</t>
  </si>
  <si>
    <t>$1.500.001 - $1.600.000</t>
  </si>
  <si>
    <t>$1.600.001 - $1.700.000</t>
  </si>
  <si>
    <t>$1.700.001 - $1.800.000</t>
  </si>
  <si>
    <t>$1.800.001 - $1.900.000</t>
  </si>
  <si>
    <t>$1.900.001 - $2.000.000</t>
  </si>
  <si>
    <t>$2.000.001 - $2.100.000</t>
  </si>
  <si>
    <t>$2.100.001 - $2.200.000</t>
  </si>
  <si>
    <t xml:space="preserve">  Mayor a $2.200.000   </t>
  </si>
  <si>
    <t xml:space="preserve">(1) Deducido a partir de la Renta Imponible Anual promedio cuyo denominador es el número </t>
  </si>
  <si>
    <t xml:space="preserve">de meses que ha cotizado para salud en FONASA. </t>
  </si>
  <si>
    <t>(Cotizaciones al menos declaradas hasta el mes de proceso marzo de 2018)</t>
  </si>
  <si>
    <t>(Milies de pesos año 2017)</t>
  </si>
  <si>
    <t>AÑOS 2003-2017</t>
  </si>
  <si>
    <t>NÚMERO DE PERSONAS, AÑOS 1990-2017</t>
  </si>
  <si>
    <t>SEGÚN TIPO, años 2010- 2017</t>
  </si>
  <si>
    <t>Número de cotizantes años 2013-2017</t>
  </si>
  <si>
    <t>Número de licencias médicas rechazadas y días rechazados por año</t>
  </si>
  <si>
    <t>Gasto en SIL nominal por licencias médicas (miles $ de cada año) por año</t>
  </si>
  <si>
    <t>Gasto en SIL por licencias médicas (miles $ de diciembre 2017) por año</t>
  </si>
  <si>
    <t>Número de días pagados por cotizante, por año</t>
  </si>
  <si>
    <t>Gasto en SIL por cotizante por año</t>
  </si>
  <si>
    <t>Gasto en SIL por día pagado por año</t>
  </si>
  <si>
    <t>Gasto en SIL por licencia médica autorizada por año</t>
  </si>
  <si>
    <t>Número de días pagados por licencia médica autorizada por año</t>
  </si>
  <si>
    <t>Porcentaje de cotización necesario para financiar el SIL por año</t>
  </si>
  <si>
    <t>División Desarrollo Institucional - Departamento de Estudios y Estadísticas</t>
  </si>
  <si>
    <t>A partir de 2016 elaborado por el Departamento de Estudios de la División Desarrollo Institucional, a través de la información del BI Cotizaciones, utilizando mes de remuneración Junio y Diciembre de cada año y mes proceso marzo del año siguiente</t>
  </si>
  <si>
    <t>Base de datos de Reaudación Cotizaciones archivos entrantes, hasta 2015</t>
  </si>
  <si>
    <t>Elaborado por el Departamento de Estudios de la División Desarrollo Institucional</t>
  </si>
  <si>
    <t>A partir de 2016 se utiliza la información del BI Cotizaciones, utilizando mes de remuneración Junio y Diciembre de cada año y mes proceso marzo del año siguiente</t>
  </si>
  <si>
    <t>Desde el año 2011 elaborado por el Departamento de Estudios de la División Desarrollo Institucional</t>
  </si>
  <si>
    <t>Base de datos de Reaudación Cotizaciones archivos entrantes (hasta 2015)</t>
  </si>
  <si>
    <t>A partir de 2016 se utiliza la información del BI Cotizaciones.</t>
  </si>
  <si>
    <t>División Desarrollo Institucional - Departamento de Estudios y Estadísticas - Data Ware House Fonasa</t>
  </si>
  <si>
    <t>Elaboración Departamento de Estudios y Estadísticas - División Desarrollo Institucional</t>
  </si>
  <si>
    <t>División Desarrollo Institucional - Departamento de Estudios y Estadísticas - Data Ware House FONASA</t>
  </si>
  <si>
    <t>Estadística de Población por sistema de salud, años 1990-2017</t>
  </si>
  <si>
    <t>05</t>
  </si>
  <si>
    <t>06</t>
  </si>
  <si>
    <t>07</t>
  </si>
  <si>
    <t>08</t>
  </si>
  <si>
    <t>Número de cotizantes de Fonasa según tipo, años 2010-2017</t>
  </si>
  <si>
    <t>Número de cotizantes de Fonasa por región, años 2012-2017</t>
  </si>
  <si>
    <t>Número de cotizantes de Fonasa por tramo de renta imponible, años 2012-2017</t>
  </si>
  <si>
    <t>Número de cotizantes de Fonasa por sexo y tramo de edad, años 2012-2017</t>
  </si>
  <si>
    <t>F</t>
  </si>
  <si>
    <t>Boletín Estadístico 2017</t>
  </si>
  <si>
    <t>Cotizantes con derecho a Licencia Médica</t>
  </si>
  <si>
    <t>Licencias Médicas tramitadas y días otorgados</t>
  </si>
  <si>
    <t>Licencias Médicas y Subsidio de Incapacidad Laboral</t>
  </si>
  <si>
    <t>Licencias Médicas autorizadas y días pagados</t>
  </si>
  <si>
    <t>Licencias Médicas rechazadas y días rechazados</t>
  </si>
  <si>
    <t>Licencias Médicas tramitadas y días otorgados por principales grupos de diagnósticos (CIE-10)</t>
  </si>
  <si>
    <t>Licencias Médicas autorizadas y días pagados por principales grupos de diagnósticos (CIE-10)</t>
  </si>
  <si>
    <t>Licencias Médicas rechazadas y días rechazados por principales grupos de diagnósticos (CIE-10)</t>
  </si>
  <si>
    <t>Licencias Médicas tramitadas y días otorgados por tipo sector</t>
  </si>
  <si>
    <t>Licencias Médicas autorizadas y días pagados por tipo sector</t>
  </si>
  <si>
    <t>Licencias Médicas rechazadas y días rechazados por tipo sector</t>
  </si>
  <si>
    <t>Gasto por Subsidio por Incapacidad Laboral</t>
  </si>
  <si>
    <t>Indicadores de gasto por Subsidio por Incapacidad Laboral</t>
  </si>
  <si>
    <t>Préstamos Médicos</t>
  </si>
  <si>
    <t>03</t>
  </si>
  <si>
    <t>13</t>
  </si>
  <si>
    <t>16</t>
  </si>
  <si>
    <t>17</t>
  </si>
  <si>
    <t>18</t>
  </si>
  <si>
    <t>19</t>
  </si>
  <si>
    <t>20</t>
  </si>
  <si>
    <t>23a</t>
  </si>
  <si>
    <t>23b</t>
  </si>
  <si>
    <t>24</t>
  </si>
  <si>
    <t>25</t>
  </si>
  <si>
    <t>26</t>
  </si>
  <si>
    <t>AÑOS 2009-2017</t>
  </si>
  <si>
    <t>Monto Préstamos Médicos otorgados y recuperados, años 1991-2017 en miles de pesos de cada año (4)</t>
  </si>
  <si>
    <t>Préstamos Médicos según tipo y Modalidad de Atención, años 2003-2017 (4)</t>
  </si>
  <si>
    <t>Monto promedio y cantidad de Préstamos Médicos otorgados según tipo, años 2003-2017 (4)</t>
  </si>
  <si>
    <t>Seguimiento de la recuperación de Préstamos Médicos, según año de otorgamiento y de  recuperación, años 2003-2017 (4)</t>
  </si>
  <si>
    <t>Estadísticas de Préstamos Médicos, otorgados y recuperados por región, Modalidad Libre Elección e Institucional, años 2016-2017</t>
  </si>
  <si>
    <t>Estadísticas de Préstamos Médicos otorgados por sexo y grupos de edad solicitante, años 2016-2017</t>
  </si>
  <si>
    <t>Préstamos Médicos Otorgados, su desagregación por grupo de prestaciones de salud otorgadas. Modalidad Libre Elección, años 2016-2017</t>
  </si>
  <si>
    <t>Estadísticas de Préstamos Médicos otorgados por region, sexo y tramo de ingreso solicitante, año 2017</t>
  </si>
  <si>
    <t>Estadísticas de Préstamos Médicos otorgados por sexo y tramo de renta imponible del afiliado asociado, año 2017</t>
  </si>
  <si>
    <t>Monto Préstamos Médicos otorgados y recuperados, años 1991-2017 en miles de pesos año 2017 (4)</t>
  </si>
  <si>
    <t>Estadísticas de Préstamos Médicos otorgados por region, sexo y tramo de ingreso solicitante, año 2016</t>
  </si>
  <si>
    <t>F19</t>
  </si>
  <si>
    <t>AÑO 2016</t>
  </si>
  <si>
    <t>Nota: Licencias Médicas Curativa Común, tipo 1, 2 y 7</t>
  </si>
  <si>
    <r>
      <rPr>
        <b/>
        <sz val="8"/>
        <color indexed="8"/>
        <rFont val="Arial"/>
        <family val="2"/>
      </rPr>
      <t>Nota:</t>
    </r>
    <r>
      <rPr>
        <sz val="8"/>
        <color indexed="8"/>
        <rFont val="Arial"/>
        <family val="2"/>
      </rPr>
      <t xml:space="preserve"> Licencias Médicas corresponden a Curativa Común, tipo 1, 2 y 7, ingresadas y resueltas (con resolución) por la COMPIN.</t>
    </r>
  </si>
  <si>
    <t>C01</t>
  </si>
  <si>
    <t>Estadística de la población beneficiaria del sistema público de salud y su participación respecto de otros sistemas, años 1990-2017</t>
  </si>
  <si>
    <t>C05</t>
  </si>
  <si>
    <t>C06</t>
  </si>
  <si>
    <t>C07</t>
  </si>
  <si>
    <t>C08</t>
  </si>
  <si>
    <t>AÑOS 2014-2017</t>
  </si>
  <si>
    <t>AÑOS 2014 - 2017</t>
  </si>
  <si>
    <t>COTIZANTES SEGÚN GRUPOS DE EDAD Y SEXO,  AÑOS 2014-2017</t>
  </si>
  <si>
    <t>Cotizantes del Fondo Nacional de Salud según tipo, años 2010- 2017</t>
  </si>
  <si>
    <t>Número de Cotizantes del Fondo Nacional de Salud, por región, años 2014-2017</t>
  </si>
  <si>
    <t>Número de Cotizantes del Fondo Nacional de Salud, según tramo de renta imponible, años 2014-2017</t>
  </si>
  <si>
    <t>Cotizantes según grupos de edad y sexo, años 2014-2017</t>
  </si>
  <si>
    <t>(3) Información años 2016 y 2017 preliminar</t>
  </si>
  <si>
    <t>(2) Información años 2016 y 2017 preliminar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</si>
</sst>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_-* #,##0\ _p_t_a_-;\-* #,##0\ _p_t_a_-;_-* &quot;-&quot;??\ _p_t_a_-;_-@_-"/>
    <numFmt numFmtId="165" formatCode="_-* #,##0.0_-;\-* #,##0.0_-;_-* &quot;-&quot;??_-;_-@_-"/>
    <numFmt numFmtId="166" formatCode="_-* #,##0_-;\-* #,##0_-;_-* &quot;-&quot;??_-;_-@_-"/>
    <numFmt numFmtId="167" formatCode="0.0"/>
    <numFmt numFmtId="168" formatCode="0.0%"/>
    <numFmt numFmtId="169" formatCode="#,##0_ ;[Red]\-#,##0\ "/>
    <numFmt numFmtId="170" formatCode="#,##0.0"/>
    <numFmt numFmtId="171" formatCode="_-* #,##0\ _p_t_a_-;\-* #,##0\ _p_t_a_-;_-* &quot;-&quot;\ _p_t_a_-;_-@_-"/>
    <numFmt numFmtId="172" formatCode="#,##0;[Red]#,##0"/>
    <numFmt numFmtId="173" formatCode="_(* #,##0_);_(* \(#,##0\);_(* &quot;-&quot;??_);_(@_)"/>
    <numFmt numFmtId="174" formatCode="0_ ;\-0\ "/>
    <numFmt numFmtId="175" formatCode="_-* #,##0.00000_-;\-* #,##0.00000_-;_-* &quot;-&quot;??_-;_-@_-"/>
    <numFmt numFmtId="176" formatCode="#,##0.000"/>
    <numFmt numFmtId="177" formatCode="_-* #,##0.000_-;\-* #,##0.000_-;_-* &quot;-&quot;???_-;_-@_-"/>
    <numFmt numFmtId="178" formatCode="_-* #,##0.00\ _p_t_a_-;\-* #,##0.00\ _p_t_a_-;_-* &quot;-&quot;??\ _p_t_a_-;_-@_-"/>
  </numFmts>
  <fonts count="88">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font>
    <font>
      <b/>
      <sz val="11"/>
      <name val="Arial"/>
      <family val="2"/>
    </font>
    <font>
      <b/>
      <sz val="10"/>
      <color indexed="8"/>
      <name val="Arial"/>
      <family val="2"/>
    </font>
    <font>
      <b/>
      <sz val="10"/>
      <name val="Arial"/>
      <family val="2"/>
    </font>
    <font>
      <sz val="10"/>
      <name val="Arial"/>
      <family val="2"/>
    </font>
    <font>
      <b/>
      <sz val="8"/>
      <name val="Arial"/>
      <family val="2"/>
    </font>
    <font>
      <sz val="10"/>
      <color indexed="8"/>
      <name val="Arial"/>
      <family val="2"/>
    </font>
    <font>
      <sz val="11"/>
      <color indexed="8"/>
      <name val="Calibri"/>
      <family val="2"/>
    </font>
    <font>
      <sz val="11"/>
      <color indexed="8"/>
      <name val="Arial"/>
      <family val="2"/>
    </font>
    <font>
      <sz val="8"/>
      <color indexed="8"/>
      <name val="Arial"/>
      <family val="2"/>
    </font>
    <font>
      <b/>
      <sz val="8"/>
      <color indexed="8"/>
      <name val="Arial"/>
      <family val="2"/>
    </font>
    <font>
      <sz val="11"/>
      <color indexed="10"/>
      <name val="Calibri"/>
      <family val="2"/>
    </font>
    <font>
      <b/>
      <sz val="10"/>
      <color theme="1"/>
      <name val="Arial"/>
      <family val="2"/>
    </font>
    <font>
      <sz val="10"/>
      <color theme="1"/>
      <name val="Arial"/>
      <family val="2"/>
    </font>
    <font>
      <b/>
      <u/>
      <sz val="8"/>
      <name val="Arial"/>
      <family val="2"/>
    </font>
    <font>
      <sz val="8"/>
      <color theme="1"/>
      <name val="Calibri"/>
      <family val="2"/>
      <scheme val="minor"/>
    </font>
    <font>
      <sz val="8"/>
      <name val="Arial"/>
      <family val="2"/>
    </font>
    <font>
      <sz val="11"/>
      <color theme="1"/>
      <name val="Arial"/>
      <family val="2"/>
    </font>
    <font>
      <b/>
      <sz val="11"/>
      <color indexed="8"/>
      <name val="Arial"/>
      <family val="2"/>
    </font>
    <font>
      <sz val="11"/>
      <color indexed="49"/>
      <name val="Arial"/>
      <family val="2"/>
    </font>
    <font>
      <sz val="11"/>
      <color indexed="10"/>
      <name val="Arial"/>
      <family val="2"/>
    </font>
    <font>
      <sz val="8"/>
      <color theme="1"/>
      <name val="Arial"/>
      <family val="2"/>
    </font>
    <font>
      <b/>
      <sz val="11"/>
      <color theme="1"/>
      <name val="Arial"/>
      <family val="2"/>
    </font>
    <font>
      <b/>
      <sz val="8"/>
      <color theme="1"/>
      <name val="Arial"/>
      <family val="2"/>
    </font>
    <font>
      <sz val="10"/>
      <color theme="1"/>
      <name val="Arial "/>
    </font>
    <font>
      <b/>
      <sz val="10"/>
      <color indexed="8"/>
      <name val="Arial "/>
    </font>
    <font>
      <b/>
      <sz val="10"/>
      <color indexed="9"/>
      <name val="Arial "/>
    </font>
    <font>
      <sz val="10"/>
      <color indexed="8"/>
      <name val="Arial "/>
    </font>
    <font>
      <sz val="10"/>
      <color indexed="9"/>
      <name val="Arial "/>
    </font>
    <font>
      <b/>
      <sz val="10"/>
      <name val="Arial "/>
    </font>
    <font>
      <sz val="10"/>
      <name val="Arial "/>
    </font>
    <font>
      <sz val="8"/>
      <color theme="1"/>
      <name val="Arial "/>
    </font>
    <font>
      <b/>
      <sz val="10"/>
      <color indexed="9"/>
      <name val="Arial"/>
      <family val="2"/>
    </font>
    <font>
      <sz val="10"/>
      <color indexed="10"/>
      <name val="Arial"/>
      <family val="2"/>
    </font>
    <font>
      <sz val="10"/>
      <color indexed="9"/>
      <name val="Arial"/>
      <family val="2"/>
    </font>
    <font>
      <b/>
      <sz val="12"/>
      <color indexed="9"/>
      <name val="Arial"/>
      <family val="2"/>
    </font>
    <font>
      <sz val="11"/>
      <color indexed="9"/>
      <name val="Arial"/>
      <family val="2"/>
    </font>
    <font>
      <i/>
      <sz val="16"/>
      <color indexed="9"/>
      <name val="Arial"/>
      <family val="2"/>
    </font>
    <font>
      <b/>
      <i/>
      <sz val="16"/>
      <color indexed="9"/>
      <name val="Arial"/>
      <family val="2"/>
    </font>
    <font>
      <b/>
      <i/>
      <sz val="10"/>
      <color indexed="9"/>
      <name val="Arial"/>
      <family val="2"/>
    </font>
    <font>
      <b/>
      <u/>
      <sz val="10"/>
      <color theme="1"/>
      <name val="Arial"/>
      <family val="2"/>
    </font>
    <font>
      <sz val="28"/>
      <color theme="1"/>
      <name val="Arial"/>
      <family val="2"/>
    </font>
    <font>
      <i/>
      <sz val="20"/>
      <color theme="1"/>
      <name val="Arial"/>
      <family val="2"/>
    </font>
    <font>
      <u/>
      <sz val="11"/>
      <color theme="1"/>
      <name val="Arial"/>
      <family val="2"/>
    </font>
    <font>
      <u/>
      <sz val="10"/>
      <color theme="1"/>
      <name val="Arial"/>
      <family val="2"/>
    </font>
    <font>
      <sz val="11"/>
      <name val="Arial"/>
      <family val="2"/>
    </font>
    <font>
      <b/>
      <i/>
      <sz val="11"/>
      <name val="Arial"/>
      <family val="2"/>
    </font>
    <font>
      <i/>
      <sz val="10"/>
      <color indexed="8"/>
      <name val="ARIAL"/>
      <family val="2"/>
    </font>
    <font>
      <i/>
      <sz val="10"/>
      <color theme="1"/>
      <name val="Arial"/>
      <family val="2"/>
    </font>
    <font>
      <sz val="8"/>
      <color indexed="10"/>
      <name val="Arial"/>
      <family val="2"/>
    </font>
    <font>
      <i/>
      <sz val="10"/>
      <name val="Arial"/>
      <family val="2"/>
    </font>
    <font>
      <sz val="9"/>
      <name val="Arial"/>
      <family val="2"/>
    </font>
    <font>
      <sz val="9"/>
      <color indexed="8"/>
      <name val="Arial"/>
      <family val="2"/>
    </font>
    <font>
      <b/>
      <u/>
      <sz val="8"/>
      <color indexed="8"/>
      <name val="Arial"/>
      <family val="2"/>
    </font>
    <font>
      <b/>
      <u/>
      <sz val="10"/>
      <name val="Arial"/>
      <family val="2"/>
    </font>
    <font>
      <sz val="12"/>
      <name val="Helvetica-Narrow"/>
      <family val="2"/>
    </font>
    <font>
      <i/>
      <sz val="9"/>
      <name val="Arial"/>
      <family val="2"/>
    </font>
    <font>
      <b/>
      <sz val="9"/>
      <name val="Arial"/>
      <family val="2"/>
    </font>
    <font>
      <b/>
      <sz val="11"/>
      <color indexed="49"/>
      <name val="Arial"/>
      <family val="2"/>
    </font>
    <font>
      <sz val="9"/>
      <color indexed="49"/>
      <name val="Arial"/>
      <family val="2"/>
    </font>
    <font>
      <b/>
      <sz val="9"/>
      <color indexed="49"/>
      <name val="Arial"/>
      <family val="2"/>
    </font>
    <font>
      <b/>
      <sz val="11"/>
      <color indexed="9"/>
      <name val="Arial"/>
      <family val="2"/>
    </font>
    <font>
      <sz val="11"/>
      <color theme="1"/>
      <name val="Arial "/>
    </font>
    <font>
      <i/>
      <sz val="8"/>
      <name val="Arial"/>
      <family val="2"/>
    </font>
    <font>
      <sz val="10"/>
      <color indexed="16"/>
      <name val="Arial"/>
      <family val="2"/>
    </font>
    <font>
      <i/>
      <sz val="8"/>
      <color indexed="10"/>
      <name val="Arial"/>
      <family val="2"/>
    </font>
    <font>
      <b/>
      <sz val="11"/>
      <name val="Arial "/>
    </font>
    <font>
      <sz val="11"/>
      <color indexed="8"/>
      <name val="Arial "/>
    </font>
    <font>
      <b/>
      <sz val="8"/>
      <name val="Arial "/>
    </font>
    <font>
      <b/>
      <sz val="8"/>
      <color indexed="8"/>
      <name val="Arial "/>
    </font>
    <font>
      <sz val="8"/>
      <name val="Arial "/>
    </font>
    <font>
      <i/>
      <sz val="8"/>
      <color indexed="10"/>
      <name val="Arial "/>
    </font>
    <font>
      <sz val="9"/>
      <name val="Arial "/>
    </font>
    <font>
      <b/>
      <sz val="9"/>
      <name val="Arial "/>
    </font>
    <font>
      <i/>
      <sz val="8"/>
      <name val="Arial "/>
    </font>
    <font>
      <b/>
      <u/>
      <sz val="8"/>
      <name val="Arial "/>
    </font>
    <font>
      <u/>
      <sz val="11"/>
      <color theme="10"/>
      <name val="Calibri"/>
      <family val="2"/>
      <scheme val="minor"/>
    </font>
    <font>
      <sz val="10"/>
      <color theme="1"/>
      <name val="Calibri"/>
      <family val="2"/>
      <scheme val="minor"/>
    </font>
    <font>
      <sz val="10"/>
      <name val="Calibri"/>
      <family val="2"/>
      <scheme val="minor"/>
    </font>
    <font>
      <b/>
      <sz val="10"/>
      <name val="Calibri"/>
      <family val="2"/>
      <scheme val="minor"/>
    </font>
    <font>
      <b/>
      <sz val="10"/>
      <color theme="1"/>
      <name val="Calibri"/>
      <family val="2"/>
      <scheme val="minor"/>
    </font>
    <font>
      <i/>
      <sz val="8"/>
      <color theme="1"/>
      <name val="Arial"/>
      <family val="2"/>
    </font>
    <font>
      <sz val="11"/>
      <color theme="3" tint="0.59999389629810485"/>
      <name val="Arial"/>
      <family val="2"/>
    </font>
    <font>
      <b/>
      <u/>
      <sz val="11"/>
      <name val="Calibri"/>
      <family val="2"/>
    </font>
    <font>
      <sz val="9"/>
      <color theme="1"/>
      <name val="Calibri"/>
      <family val="2"/>
      <scheme val="minor"/>
    </font>
  </fonts>
  <fills count="15">
    <fill>
      <patternFill patternType="none"/>
    </fill>
    <fill>
      <patternFill patternType="gray125"/>
    </fill>
    <fill>
      <patternFill patternType="solid">
        <fgColor theme="0"/>
        <bgColor indexed="9"/>
      </patternFill>
    </fill>
    <fill>
      <patternFill patternType="solid">
        <fgColor theme="0"/>
        <bgColor indexed="64"/>
      </patternFill>
    </fill>
    <fill>
      <patternFill patternType="solid">
        <fgColor indexed="9"/>
        <bgColor indexed="64"/>
      </patternFill>
    </fill>
    <fill>
      <patternFill patternType="solid">
        <fgColor indexed="22"/>
        <bgColor indexed="22"/>
      </patternFill>
    </fill>
    <fill>
      <patternFill patternType="solid">
        <fgColor indexed="9"/>
        <bgColor indexed="9"/>
      </patternFill>
    </fill>
    <fill>
      <patternFill patternType="solid">
        <fgColor rgb="FF002060"/>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4" tint="-0.499984740745262"/>
        <bgColor indexed="22"/>
      </patternFill>
    </fill>
    <fill>
      <patternFill patternType="solid">
        <fgColor theme="6" tint="0.39997558519241921"/>
        <bgColor indexed="64"/>
      </patternFill>
    </fill>
    <fill>
      <patternFill patternType="solid">
        <fgColor theme="8" tint="0.79998168889431442"/>
        <bgColor indexed="64"/>
      </patternFill>
    </fill>
    <fill>
      <patternFill patternType="solid">
        <fgColor theme="6" tint="0.79998168889431442"/>
        <bgColor indexed="65"/>
      </patternFill>
    </fill>
    <fill>
      <patternFill patternType="solid">
        <fgColor theme="4" tint="0.59999389629810485"/>
        <bgColor indexed="64"/>
      </patternFill>
    </fill>
  </fills>
  <borders count="56">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medium">
        <color indexed="64"/>
      </top>
      <bottom style="thin">
        <color indexed="64"/>
      </bottom>
      <diagonal/>
    </border>
    <border>
      <left/>
      <right/>
      <top style="thin">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30"/>
      </bottom>
      <diagonal/>
    </border>
    <border>
      <left/>
      <right/>
      <top style="thin">
        <color indexed="30"/>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medium">
        <color indexed="64"/>
      </top>
      <bottom/>
      <diagonal/>
    </border>
    <border>
      <left/>
      <right style="hair">
        <color indexed="64"/>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hair">
        <color indexed="8"/>
      </left>
      <right/>
      <top/>
      <bottom/>
      <diagonal/>
    </border>
    <border>
      <left/>
      <right/>
      <top style="thin">
        <color indexed="64"/>
      </top>
      <bottom style="thin">
        <color indexed="64"/>
      </bottom>
      <diagonal/>
    </border>
    <border>
      <left style="hair">
        <color indexed="64"/>
      </left>
      <right/>
      <top/>
      <bottom style="hair">
        <color indexed="64"/>
      </bottom>
      <diagonal/>
    </border>
    <border>
      <left style="thin">
        <color theme="8" tint="0.59996337778862885"/>
      </left>
      <right/>
      <top style="thin">
        <color theme="8" tint="0.59996337778862885"/>
      </top>
      <bottom style="thin">
        <color theme="8" tint="0.59996337778862885"/>
      </bottom>
      <diagonal/>
    </border>
    <border>
      <left/>
      <right/>
      <top style="thin">
        <color theme="8" tint="0.59996337778862885"/>
      </top>
      <bottom style="thin">
        <color theme="8" tint="0.59996337778862885"/>
      </bottom>
      <diagonal/>
    </border>
    <border>
      <left/>
      <right style="thin">
        <color theme="8" tint="0.59996337778862885"/>
      </right>
      <top style="thin">
        <color theme="8" tint="0.59996337778862885"/>
      </top>
      <bottom style="thin">
        <color theme="8" tint="0.59996337778862885"/>
      </bottom>
      <diagonal/>
    </border>
    <border>
      <left/>
      <right style="hair">
        <color indexed="64"/>
      </right>
      <top style="medium">
        <color indexed="64"/>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right style="hair">
        <color auto="1"/>
      </right>
      <top/>
      <bottom style="medium">
        <color auto="1"/>
      </bottom>
      <diagonal/>
    </border>
    <border>
      <left/>
      <right style="hair">
        <color auto="1"/>
      </right>
      <top style="medium">
        <color auto="1"/>
      </top>
      <bottom style="thin">
        <color indexed="64"/>
      </bottom>
      <diagonal/>
    </border>
    <border>
      <left/>
      <right style="hair">
        <color auto="1"/>
      </right>
      <top style="thin">
        <color indexed="64"/>
      </top>
      <bottom style="medium">
        <color auto="1"/>
      </bottom>
      <diagonal/>
    </border>
    <border>
      <left/>
      <right style="dotted">
        <color auto="1"/>
      </right>
      <top style="medium">
        <color auto="1"/>
      </top>
      <bottom style="thin">
        <color indexed="64"/>
      </bottom>
      <diagonal/>
    </border>
    <border>
      <left/>
      <right style="hair">
        <color indexed="64"/>
      </right>
      <top style="thin">
        <color indexed="64"/>
      </top>
      <bottom/>
      <diagonal/>
    </border>
  </borders>
  <cellStyleXfs count="30">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43" fontId="1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7" fillId="0" borderId="0"/>
    <xf numFmtId="43" fontId="10" fillId="0" borderId="0" applyFont="0" applyFill="0" applyBorder="0" applyAlignment="0" applyProtection="0"/>
    <xf numFmtId="0" fontId="7" fillId="0" borderId="0"/>
    <xf numFmtId="9" fontId="10" fillId="0" borderId="0" applyFont="0" applyFill="0" applyBorder="0" applyAlignment="0" applyProtection="0"/>
    <xf numFmtId="0" fontId="3" fillId="0" borderId="0" applyNumberFormat="0" applyFill="0" applyBorder="0" applyAlignment="0" applyProtection="0">
      <alignment vertical="top"/>
      <protection locked="0"/>
    </xf>
    <xf numFmtId="0" fontId="7" fillId="0" borderId="0"/>
    <xf numFmtId="0" fontId="7" fillId="0" borderId="0"/>
    <xf numFmtId="0" fontId="58" fillId="0" borderId="0"/>
    <xf numFmtId="0" fontId="1" fillId="13" borderId="0" applyNumberFormat="0" applyBorder="0" applyAlignment="0" applyProtection="0"/>
    <xf numFmtId="43" fontId="10" fillId="0" borderId="0" applyFont="0" applyFill="0" applyBorder="0" applyAlignment="0" applyProtection="0"/>
    <xf numFmtId="41" fontId="10" fillId="0" borderId="0" applyFont="0" applyFill="0" applyBorder="0" applyAlignment="0" applyProtection="0"/>
    <xf numFmtId="171" fontId="7" fillId="0" borderId="0" applyFont="0" applyFill="0" applyBorder="0" applyAlignment="0" applyProtection="0"/>
    <xf numFmtId="0" fontId="1" fillId="0" borderId="0"/>
    <xf numFmtId="9" fontId="10" fillId="0" borderId="0" applyFont="0" applyFill="0" applyBorder="0" applyAlignment="0" applyProtection="0"/>
    <xf numFmtId="43" fontId="10" fillId="0" borderId="0" applyFont="0" applyFill="0" applyBorder="0" applyAlignment="0" applyProtection="0"/>
    <xf numFmtId="0" fontId="7" fillId="0" borderId="0">
      <alignment vertical="top"/>
    </xf>
    <xf numFmtId="178"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0" fontId="1" fillId="0" borderId="0"/>
    <xf numFmtId="0" fontId="79" fillId="0" borderId="0" applyNumberFormat="0" applyFill="0" applyBorder="0" applyAlignment="0" applyProtection="0"/>
  </cellStyleXfs>
  <cellXfs count="1068">
    <xf numFmtId="0" fontId="0" fillId="0" borderId="0" xfId="0"/>
    <xf numFmtId="0" fontId="6" fillId="3" borderId="3" xfId="0" applyFont="1" applyFill="1" applyBorder="1" applyAlignment="1">
      <alignment vertical="top"/>
    </xf>
    <xf numFmtId="0" fontId="6" fillId="3" borderId="3" xfId="0" applyFont="1" applyFill="1" applyBorder="1" applyAlignment="1">
      <alignment horizontal="center"/>
    </xf>
    <xf numFmtId="0" fontId="7" fillId="3" borderId="0" xfId="0" applyFont="1" applyFill="1" applyAlignment="1">
      <alignment vertical="top"/>
    </xf>
    <xf numFmtId="0" fontId="7" fillId="3" borderId="0" xfId="0" applyFont="1" applyFill="1" applyBorder="1" applyAlignment="1">
      <alignment vertical="top"/>
    </xf>
    <xf numFmtId="0" fontId="8" fillId="3" borderId="0" xfId="0" applyFont="1" applyFill="1" applyAlignment="1">
      <alignment vertical="top"/>
    </xf>
    <xf numFmtId="0" fontId="11" fillId="3" borderId="0" xfId="0" applyFont="1" applyFill="1"/>
    <xf numFmtId="0" fontId="12" fillId="3" borderId="0" xfId="0" applyFont="1" applyFill="1"/>
    <xf numFmtId="164" fontId="11" fillId="3" borderId="0" xfId="0" applyNumberFormat="1" applyFont="1" applyFill="1"/>
    <xf numFmtId="0" fontId="9" fillId="3" borderId="1" xfId="0" applyFont="1" applyFill="1" applyBorder="1" applyAlignment="1">
      <alignment vertical="top"/>
    </xf>
    <xf numFmtId="0" fontId="6" fillId="3" borderId="0" xfId="0" applyFont="1" applyFill="1" applyBorder="1" applyAlignment="1">
      <alignment vertical="top"/>
    </xf>
    <xf numFmtId="0" fontId="6" fillId="3" borderId="0" xfId="0" applyFont="1" applyFill="1" applyBorder="1" applyAlignment="1">
      <alignment horizontal="center" vertical="top"/>
    </xf>
    <xf numFmtId="0" fontId="6" fillId="3" borderId="0" xfId="0" applyFont="1" applyFill="1" applyBorder="1" applyAlignment="1">
      <alignment horizontal="center"/>
    </xf>
    <xf numFmtId="0" fontId="7" fillId="3" borderId="0" xfId="0" applyFont="1" applyFill="1" applyBorder="1" applyAlignment="1">
      <alignment horizontal="center" vertical="top"/>
    </xf>
    <xf numFmtId="0" fontId="9" fillId="3" borderId="0" xfId="0" applyFont="1" applyFill="1" applyAlignment="1">
      <alignment vertical="top"/>
    </xf>
    <xf numFmtId="3" fontId="9" fillId="3" borderId="0" xfId="0" applyNumberFormat="1" applyFont="1" applyFill="1" applyAlignment="1">
      <alignment vertical="top"/>
    </xf>
    <xf numFmtId="165" fontId="9" fillId="3" borderId="0" xfId="0" applyNumberFormat="1" applyFont="1" applyFill="1" applyAlignment="1"/>
    <xf numFmtId="0" fontId="9" fillId="3" borderId="0" xfId="0" applyFont="1" applyFill="1" applyBorder="1" applyAlignment="1">
      <alignment horizontal="center"/>
    </xf>
    <xf numFmtId="166" fontId="6" fillId="3" borderId="3" xfId="0" applyNumberFormat="1" applyFont="1" applyFill="1" applyBorder="1" applyAlignment="1">
      <alignment vertical="top"/>
    </xf>
    <xf numFmtId="165" fontId="5" fillId="3" borderId="3" xfId="0" applyNumberFormat="1" applyFont="1" applyFill="1" applyBorder="1" applyAlignment="1"/>
    <xf numFmtId="3" fontId="5" fillId="3" borderId="3" xfId="0" applyNumberFormat="1" applyFont="1" applyFill="1" applyBorder="1" applyAlignment="1">
      <alignment vertical="top"/>
    </xf>
    <xf numFmtId="0" fontId="9" fillId="3" borderId="0" xfId="0" applyFont="1" applyFill="1" applyBorder="1" applyAlignment="1">
      <alignment vertical="top"/>
    </xf>
    <xf numFmtId="166" fontId="14" fillId="3" borderId="0" xfId="5" applyNumberFormat="1" applyFont="1" applyFill="1"/>
    <xf numFmtId="3" fontId="6" fillId="2" borderId="0" xfId="0" applyNumberFormat="1" applyFont="1" applyFill="1" applyBorder="1" applyAlignment="1">
      <alignment vertical="top"/>
    </xf>
    <xf numFmtId="0" fontId="6" fillId="2" borderId="0" xfId="0" applyFont="1" applyFill="1" applyBorder="1" applyAlignment="1">
      <alignment vertical="top"/>
    </xf>
    <xf numFmtId="0" fontId="5" fillId="3" borderId="0" xfId="0" applyFont="1" applyFill="1" applyBorder="1" applyAlignment="1">
      <alignment vertical="top"/>
    </xf>
    <xf numFmtId="3" fontId="5" fillId="3" borderId="0" xfId="0" applyNumberFormat="1" applyFont="1" applyFill="1" applyBorder="1" applyAlignment="1">
      <alignment vertical="top"/>
    </xf>
    <xf numFmtId="166" fontId="16" fillId="3" borderId="0" xfId="0" applyNumberFormat="1" applyFont="1" applyFill="1"/>
    <xf numFmtId="165" fontId="16" fillId="3" borderId="0" xfId="0" applyNumberFormat="1" applyFont="1" applyFill="1"/>
    <xf numFmtId="167" fontId="16" fillId="3" borderId="0" xfId="0" applyNumberFormat="1" applyFont="1" applyFill="1"/>
    <xf numFmtId="0" fontId="16" fillId="3" borderId="0" xfId="0" applyFont="1" applyFill="1"/>
    <xf numFmtId="166" fontId="15" fillId="3" borderId="3" xfId="0" applyNumberFormat="1" applyFont="1" applyFill="1" applyBorder="1"/>
    <xf numFmtId="165" fontId="15" fillId="3" borderId="3" xfId="0" applyNumberFormat="1" applyFont="1" applyFill="1" applyBorder="1"/>
    <xf numFmtId="167" fontId="15" fillId="3" borderId="3" xfId="0" applyNumberFormat="1" applyFont="1" applyFill="1" applyBorder="1"/>
    <xf numFmtId="0" fontId="0" fillId="3" borderId="0" xfId="0" applyFill="1"/>
    <xf numFmtId="0" fontId="17" fillId="3" borderId="0" xfId="0" applyFont="1" applyFill="1" applyAlignment="1"/>
    <xf numFmtId="0" fontId="18" fillId="3" borderId="0" xfId="0" applyFont="1" applyFill="1"/>
    <xf numFmtId="0" fontId="19" fillId="3" borderId="0" xfId="0" applyFont="1" applyFill="1" applyAlignment="1"/>
    <xf numFmtId="0" fontId="18" fillId="3" borderId="0" xfId="0" applyFont="1" applyFill="1" applyAlignment="1"/>
    <xf numFmtId="0" fontId="12" fillId="3" borderId="0" xfId="0" applyFont="1" applyFill="1" applyAlignment="1">
      <alignment vertical="top"/>
    </xf>
    <xf numFmtId="0" fontId="20" fillId="4" borderId="0" xfId="0" applyFont="1" applyFill="1"/>
    <xf numFmtId="0" fontId="20" fillId="4" borderId="1" xfId="0" applyFont="1" applyFill="1" applyBorder="1"/>
    <xf numFmtId="0" fontId="21" fillId="4" borderId="3" xfId="0" applyFont="1" applyFill="1" applyBorder="1" applyAlignment="1">
      <alignment horizontal="center" vertical="justify"/>
    </xf>
    <xf numFmtId="0" fontId="21" fillId="4" borderId="3" xfId="0" applyFont="1" applyFill="1" applyBorder="1" applyAlignment="1">
      <alignment horizontal="center"/>
    </xf>
    <xf numFmtId="0" fontId="16" fillId="4" borderId="0" xfId="0" applyFont="1" applyFill="1" applyAlignment="1">
      <alignment horizontal="center"/>
    </xf>
    <xf numFmtId="0" fontId="16" fillId="4" borderId="0" xfId="0" applyFont="1" applyFill="1"/>
    <xf numFmtId="166" fontId="9" fillId="4" borderId="0" xfId="4" applyNumberFormat="1" applyFont="1" applyFill="1"/>
    <xf numFmtId="166" fontId="16" fillId="4" borderId="0" xfId="0" applyNumberFormat="1" applyFont="1" applyFill="1"/>
    <xf numFmtId="2" fontId="16" fillId="4" borderId="0" xfId="0" applyNumberFormat="1" applyFont="1" applyFill="1" applyAlignment="1">
      <alignment horizontal="center"/>
    </xf>
    <xf numFmtId="2" fontId="20" fillId="4" borderId="0" xfId="0" applyNumberFormat="1" applyFont="1" applyFill="1"/>
    <xf numFmtId="0" fontId="22" fillId="4" borderId="0" xfId="0" applyFont="1" applyFill="1"/>
    <xf numFmtId="167" fontId="16" fillId="4" borderId="0" xfId="0" applyNumberFormat="1" applyFont="1" applyFill="1"/>
    <xf numFmtId="167" fontId="16" fillId="4" borderId="0" xfId="0" applyNumberFormat="1" applyFont="1" applyFill="1" applyAlignment="1">
      <alignment horizontal="center"/>
    </xf>
    <xf numFmtId="166" fontId="22" fillId="4" borderId="0" xfId="4" applyNumberFormat="1" applyFont="1" applyFill="1"/>
    <xf numFmtId="0" fontId="16" fillId="4" borderId="0" xfId="0" applyFont="1" applyFill="1" applyBorder="1"/>
    <xf numFmtId="166" fontId="20" fillId="4" borderId="0" xfId="0" applyNumberFormat="1" applyFont="1" applyFill="1"/>
    <xf numFmtId="167" fontId="16" fillId="4" borderId="0" xfId="0" applyNumberFormat="1" applyFont="1" applyFill="1" applyBorder="1"/>
    <xf numFmtId="167" fontId="16" fillId="4" borderId="0" xfId="0" applyNumberFormat="1" applyFont="1" applyFill="1" applyBorder="1" applyAlignment="1">
      <alignment horizontal="center"/>
    </xf>
    <xf numFmtId="166" fontId="11" fillId="4" borderId="0" xfId="4" applyNumberFormat="1" applyFont="1" applyFill="1"/>
    <xf numFmtId="166" fontId="16" fillId="4" borderId="0" xfId="0" applyNumberFormat="1" applyFont="1" applyFill="1" applyBorder="1"/>
    <xf numFmtId="166" fontId="9" fillId="3" borderId="0" xfId="4" applyNumberFormat="1" applyFont="1" applyFill="1" applyBorder="1"/>
    <xf numFmtId="2" fontId="16" fillId="4" borderId="0" xfId="0" applyNumberFormat="1" applyFont="1" applyFill="1" applyBorder="1" applyAlignment="1">
      <alignment horizontal="center"/>
    </xf>
    <xf numFmtId="166" fontId="23" fillId="4" borderId="0" xfId="0" applyNumberFormat="1" applyFont="1" applyFill="1"/>
    <xf numFmtId="166" fontId="11" fillId="4" borderId="0" xfId="0" applyNumberFormat="1" applyFont="1" applyFill="1"/>
    <xf numFmtId="0" fontId="11" fillId="4" borderId="0" xfId="0" applyFont="1" applyFill="1"/>
    <xf numFmtId="0" fontId="13" fillId="4" borderId="0" xfId="0" applyFont="1" applyFill="1"/>
    <xf numFmtId="0" fontId="24" fillId="4" borderId="0" xfId="0" applyFont="1" applyFill="1"/>
    <xf numFmtId="0" fontId="12" fillId="4" borderId="0" xfId="0" applyFont="1" applyFill="1"/>
    <xf numFmtId="3" fontId="16" fillId="3" borderId="0" xfId="0" applyNumberFormat="1" applyFont="1" applyFill="1"/>
    <xf numFmtId="3" fontId="15" fillId="3" borderId="0" xfId="0" applyNumberFormat="1" applyFont="1" applyFill="1"/>
    <xf numFmtId="10" fontId="16" fillId="3" borderId="0" xfId="6" applyNumberFormat="1" applyFont="1" applyFill="1"/>
    <xf numFmtId="0" fontId="26" fillId="3" borderId="0" xfId="0" applyFont="1" applyFill="1"/>
    <xf numFmtId="0" fontId="24" fillId="3" borderId="0" xfId="0" applyFont="1" applyFill="1"/>
    <xf numFmtId="166" fontId="16" fillId="3" borderId="0" xfId="5" applyNumberFormat="1" applyFont="1" applyFill="1"/>
    <xf numFmtId="166" fontId="15" fillId="3" borderId="0" xfId="5" applyNumberFormat="1" applyFont="1" applyFill="1"/>
    <xf numFmtId="166" fontId="15" fillId="3" borderId="5" xfId="5" applyNumberFormat="1" applyFont="1" applyFill="1" applyBorder="1"/>
    <xf numFmtId="0" fontId="2" fillId="3" borderId="0" xfId="0" applyFont="1" applyFill="1"/>
    <xf numFmtId="0" fontId="16" fillId="3" borderId="0" xfId="0" applyFont="1" applyFill="1" applyAlignment="1">
      <alignment horizontal="center"/>
    </xf>
    <xf numFmtId="166" fontId="0" fillId="3" borderId="0" xfId="0" applyNumberFormat="1" applyFill="1"/>
    <xf numFmtId="0" fontId="2" fillId="0" borderId="3" xfId="0" applyFont="1" applyBorder="1" applyAlignment="1">
      <alignment horizontal="center" vertical="center"/>
    </xf>
    <xf numFmtId="0" fontId="0" fillId="0" borderId="6" xfId="0" applyBorder="1" applyAlignment="1">
      <alignment horizontal="center"/>
    </xf>
    <xf numFmtId="166" fontId="0" fillId="0" borderId="0" xfId="1" applyNumberFormat="1" applyFont="1"/>
    <xf numFmtId="168" fontId="0" fillId="0" borderId="0" xfId="2" applyNumberFormat="1" applyFont="1"/>
    <xf numFmtId="0" fontId="0" fillId="0" borderId="7" xfId="0" applyBorder="1" applyAlignment="1">
      <alignment horizontal="center"/>
    </xf>
    <xf numFmtId="0" fontId="2" fillId="0" borderId="8" xfId="0" applyFont="1" applyBorder="1" applyAlignment="1">
      <alignment horizontal="center"/>
    </xf>
    <xf numFmtId="166" fontId="2" fillId="0" borderId="3" xfId="1" applyNumberFormat="1" applyFont="1" applyBorder="1"/>
    <xf numFmtId="168" fontId="2" fillId="0" borderId="3" xfId="2" applyNumberFormat="1" applyFont="1" applyBorder="1"/>
    <xf numFmtId="0" fontId="2" fillId="0" borderId="3" xfId="0" applyFont="1" applyBorder="1"/>
    <xf numFmtId="0" fontId="2" fillId="0" borderId="2" xfId="0" applyFont="1" applyBorder="1" applyAlignment="1">
      <alignment horizontal="center" vertical="center"/>
    </xf>
    <xf numFmtId="0" fontId="6" fillId="3" borderId="5" xfId="0" applyFont="1" applyFill="1" applyBorder="1" applyAlignment="1">
      <alignment vertical="top"/>
    </xf>
    <xf numFmtId="0" fontId="6" fillId="3" borderId="5" xfId="0" applyFont="1" applyFill="1" applyBorder="1" applyAlignment="1">
      <alignment horizontal="center" vertical="top"/>
    </xf>
    <xf numFmtId="0" fontId="6" fillId="3" borderId="5" xfId="0" applyFont="1" applyFill="1" applyBorder="1" applyAlignment="1">
      <alignment horizontal="center"/>
    </xf>
    <xf numFmtId="165" fontId="9" fillId="3" borderId="0" xfId="1" applyNumberFormat="1" applyFont="1" applyFill="1" applyAlignment="1"/>
    <xf numFmtId="166" fontId="0" fillId="3" borderId="0" xfId="1" applyNumberFormat="1" applyFont="1" applyFill="1"/>
    <xf numFmtId="0" fontId="16" fillId="4" borderId="3" xfId="0" applyFont="1" applyFill="1" applyBorder="1"/>
    <xf numFmtId="167" fontId="16" fillId="4" borderId="3" xfId="0" applyNumberFormat="1" applyFont="1" applyFill="1" applyBorder="1"/>
    <xf numFmtId="167" fontId="16" fillId="4" borderId="3" xfId="0" applyNumberFormat="1" applyFont="1" applyFill="1" applyBorder="1" applyAlignment="1">
      <alignment horizontal="center"/>
    </xf>
    <xf numFmtId="0" fontId="15" fillId="4" borderId="0" xfId="0" applyFont="1" applyFill="1" applyAlignment="1">
      <alignment horizontal="center"/>
    </xf>
    <xf numFmtId="0" fontId="15" fillId="4" borderId="0" xfId="0" applyFont="1" applyFill="1"/>
    <xf numFmtId="0" fontId="15" fillId="4" borderId="0" xfId="0" applyFont="1" applyFill="1" applyBorder="1"/>
    <xf numFmtId="0" fontId="15" fillId="4" borderId="0" xfId="0" applyFont="1" applyFill="1" applyBorder="1" applyAlignment="1">
      <alignment horizontal="center"/>
    </xf>
    <xf numFmtId="0" fontId="27" fillId="0" borderId="0" xfId="0" applyFont="1"/>
    <xf numFmtId="0" fontId="28" fillId="4" borderId="0" xfId="0" applyFont="1" applyFill="1"/>
    <xf numFmtId="0" fontId="27" fillId="4" borderId="0" xfId="0" applyFont="1" applyFill="1"/>
    <xf numFmtId="169" fontId="27" fillId="4" borderId="0" xfId="0" applyNumberFormat="1" applyFont="1" applyFill="1" applyAlignment="1">
      <alignment horizontal="center"/>
    </xf>
    <xf numFmtId="0" fontId="27" fillId="0" borderId="0" xfId="0" applyFont="1" applyAlignment="1">
      <alignment vertical="center"/>
    </xf>
    <xf numFmtId="0" fontId="27" fillId="0" borderId="10" xfId="0" applyFont="1" applyBorder="1" applyAlignment="1">
      <alignment horizontal="left" indent="1"/>
    </xf>
    <xf numFmtId="3" fontId="30" fillId="4" borderId="10" xfId="0" applyNumberFormat="1" applyFont="1" applyFill="1" applyBorder="1"/>
    <xf numFmtId="166" fontId="30" fillId="5" borderId="10" xfId="10" applyNumberFormat="1" applyFont="1" applyFill="1" applyBorder="1"/>
    <xf numFmtId="167" fontId="27" fillId="4" borderId="10" xfId="0" applyNumberFormat="1" applyFont="1" applyFill="1" applyBorder="1" applyAlignment="1">
      <alignment horizontal="center"/>
    </xf>
    <xf numFmtId="1" fontId="27" fillId="4" borderId="10" xfId="0" applyNumberFormat="1" applyFont="1" applyFill="1" applyBorder="1" applyAlignment="1">
      <alignment horizontal="center"/>
    </xf>
    <xf numFmtId="170" fontId="30" fillId="4" borderId="10" xfId="0" applyNumberFormat="1" applyFont="1" applyFill="1" applyBorder="1" applyAlignment="1">
      <alignment horizontal="center"/>
    </xf>
    <xf numFmtId="3" fontId="28" fillId="4" borderId="10" xfId="0" applyNumberFormat="1" applyFont="1" applyFill="1" applyBorder="1"/>
    <xf numFmtId="0" fontId="27" fillId="0" borderId="10" xfId="0" applyFont="1" applyBorder="1"/>
    <xf numFmtId="0" fontId="27" fillId="0" borderId="10" xfId="0" applyFont="1" applyFill="1" applyBorder="1" applyAlignment="1">
      <alignment horizontal="left" indent="1"/>
    </xf>
    <xf numFmtId="169" fontId="28" fillId="0" borderId="10" xfId="11" applyNumberFormat="1" applyFont="1" applyFill="1" applyBorder="1" applyAlignment="1">
      <alignment horizontal="center" vertical="center" wrapText="1"/>
    </xf>
    <xf numFmtId="169" fontId="32" fillId="0" borderId="10" xfId="11" applyNumberFormat="1" applyFont="1" applyFill="1" applyBorder="1"/>
    <xf numFmtId="3" fontId="30" fillId="0" borderId="10" xfId="0" applyNumberFormat="1" applyFont="1" applyBorder="1"/>
    <xf numFmtId="1" fontId="30" fillId="0" borderId="10" xfId="0" applyNumberFormat="1" applyFont="1" applyBorder="1"/>
    <xf numFmtId="0" fontId="30" fillId="0" borderId="10" xfId="0" applyFont="1" applyBorder="1"/>
    <xf numFmtId="0" fontId="30" fillId="0" borderId="11" xfId="0" applyFont="1" applyBorder="1"/>
    <xf numFmtId="0" fontId="30" fillId="0" borderId="12" xfId="0" applyFont="1" applyBorder="1"/>
    <xf numFmtId="0" fontId="30" fillId="0" borderId="13" xfId="0" applyFont="1" applyBorder="1"/>
    <xf numFmtId="0" fontId="30" fillId="4" borderId="10" xfId="0" applyFont="1" applyFill="1" applyBorder="1"/>
    <xf numFmtId="1" fontId="30" fillId="4" borderId="10" xfId="0" applyNumberFormat="1" applyFont="1" applyFill="1" applyBorder="1"/>
    <xf numFmtId="0" fontId="30" fillId="4" borderId="11" xfId="0" applyFont="1" applyFill="1" applyBorder="1"/>
    <xf numFmtId="0" fontId="30" fillId="4" borderId="12" xfId="0" applyFont="1" applyFill="1" applyBorder="1"/>
    <xf numFmtId="0" fontId="30" fillId="4" borderId="13" xfId="0" applyFont="1" applyFill="1" applyBorder="1"/>
    <xf numFmtId="0" fontId="33" fillId="0" borderId="0" xfId="0" applyFont="1" applyFill="1" applyAlignment="1">
      <alignment horizontal="center"/>
    </xf>
    <xf numFmtId="166" fontId="27" fillId="0" borderId="0" xfId="10" applyNumberFormat="1" applyFont="1"/>
    <xf numFmtId="0" fontId="34" fillId="0" borderId="0" xfId="0" applyFont="1"/>
    <xf numFmtId="9" fontId="27" fillId="0" borderId="0" xfId="12" applyFont="1"/>
    <xf numFmtId="0" fontId="33" fillId="0" borderId="0" xfId="0" applyFont="1" applyFill="1" applyBorder="1" applyAlignment="1">
      <alignment horizontal="center"/>
    </xf>
    <xf numFmtId="166" fontId="5" fillId="4" borderId="0" xfId="10" applyNumberFormat="1" applyFont="1" applyFill="1"/>
    <xf numFmtId="169" fontId="7" fillId="0" borderId="15" xfId="11" applyNumberFormat="1" applyFont="1" applyFill="1" applyBorder="1"/>
    <xf numFmtId="166" fontId="9" fillId="0" borderId="12" xfId="10" applyNumberFormat="1" applyFont="1" applyBorder="1"/>
    <xf numFmtId="166" fontId="9" fillId="5" borderId="12" xfId="10" applyNumberFormat="1" applyFont="1" applyFill="1" applyBorder="1"/>
    <xf numFmtId="166" fontId="9" fillId="4" borderId="0" xfId="10" applyNumberFormat="1" applyFont="1" applyFill="1"/>
    <xf numFmtId="166" fontId="9" fillId="0" borderId="10" xfId="10" applyNumberFormat="1" applyFont="1" applyBorder="1"/>
    <xf numFmtId="166" fontId="9" fillId="5" borderId="10" xfId="10" applyNumberFormat="1" applyFont="1" applyFill="1" applyBorder="1"/>
    <xf numFmtId="169" fontId="16" fillId="4" borderId="0" xfId="0" applyNumberFormat="1" applyFont="1" applyFill="1"/>
    <xf numFmtId="166" fontId="5" fillId="4" borderId="18" xfId="10" applyNumberFormat="1" applyFont="1" applyFill="1" applyBorder="1"/>
    <xf numFmtId="0" fontId="36" fillId="4" borderId="0" xfId="0" applyFont="1" applyFill="1"/>
    <xf numFmtId="169" fontId="5" fillId="0" borderId="16" xfId="11" applyNumberFormat="1" applyFont="1" applyFill="1" applyBorder="1" applyAlignment="1">
      <alignment horizontal="center" vertical="center" wrapText="1"/>
    </xf>
    <xf numFmtId="169" fontId="7" fillId="0" borderId="16" xfId="11" applyNumberFormat="1" applyFont="1" applyFill="1" applyBorder="1"/>
    <xf numFmtId="169" fontId="7" fillId="0" borderId="17" xfId="11" applyNumberFormat="1" applyFont="1" applyFill="1" applyBorder="1"/>
    <xf numFmtId="166" fontId="9" fillId="0" borderId="13" xfId="10" applyNumberFormat="1" applyFont="1" applyBorder="1"/>
    <xf numFmtId="166" fontId="5" fillId="4" borderId="19" xfId="10" applyNumberFormat="1" applyFont="1" applyFill="1" applyBorder="1"/>
    <xf numFmtId="0" fontId="9" fillId="4" borderId="0" xfId="0" applyFont="1" applyFill="1"/>
    <xf numFmtId="0" fontId="16" fillId="0" borderId="0" xfId="0" applyFont="1"/>
    <xf numFmtId="0" fontId="6" fillId="3" borderId="3" xfId="0" applyFont="1" applyFill="1" applyBorder="1" applyAlignment="1">
      <alignment horizontal="center" vertical="top"/>
    </xf>
    <xf numFmtId="0" fontId="24" fillId="3" borderId="0" xfId="0" applyFont="1" applyFill="1" applyAlignment="1"/>
    <xf numFmtId="166" fontId="16" fillId="0" borderId="0" xfId="5" applyNumberFormat="1" applyFont="1" applyFill="1"/>
    <xf numFmtId="166" fontId="15" fillId="0" borderId="0" xfId="5" applyNumberFormat="1" applyFont="1" applyFill="1"/>
    <xf numFmtId="0" fontId="0" fillId="0" borderId="0" xfId="0" applyFill="1"/>
    <xf numFmtId="0" fontId="16" fillId="4" borderId="0" xfId="0" applyFont="1" applyFill="1" applyAlignment="1"/>
    <xf numFmtId="0" fontId="9" fillId="4" borderId="11" xfId="0" applyFont="1" applyFill="1" applyBorder="1"/>
    <xf numFmtId="0" fontId="7" fillId="4" borderId="12" xfId="0" applyFont="1" applyFill="1" applyBorder="1"/>
    <xf numFmtId="0" fontId="7" fillId="4" borderId="11" xfId="0" applyFont="1" applyFill="1" applyBorder="1" applyAlignment="1">
      <alignment vertical="justify"/>
    </xf>
    <xf numFmtId="0" fontId="7" fillId="4" borderId="11" xfId="0" applyFont="1" applyFill="1" applyBorder="1"/>
    <xf numFmtId="0" fontId="9" fillId="4" borderId="0" xfId="0" applyFont="1" applyFill="1" applyAlignment="1">
      <alignment horizontal="center"/>
    </xf>
    <xf numFmtId="0" fontId="11" fillId="4" borderId="29" xfId="0" applyFont="1" applyFill="1" applyBorder="1"/>
    <xf numFmtId="0" fontId="11" fillId="4" borderId="0" xfId="0" applyFont="1" applyFill="1" applyBorder="1"/>
    <xf numFmtId="0" fontId="11" fillId="4" borderId="30" xfId="0" applyFont="1" applyFill="1" applyBorder="1"/>
    <xf numFmtId="0" fontId="39" fillId="4" borderId="0" xfId="0" applyFont="1" applyFill="1"/>
    <xf numFmtId="0" fontId="20" fillId="0" borderId="0" xfId="0" applyFont="1"/>
    <xf numFmtId="0" fontId="11" fillId="4" borderId="0" xfId="0" applyFont="1" applyFill="1" applyBorder="1" applyAlignment="1"/>
    <xf numFmtId="0" fontId="5" fillId="4" borderId="12" xfId="0" applyFont="1" applyFill="1" applyBorder="1" applyAlignment="1">
      <alignment vertical="top" wrapText="1"/>
    </xf>
    <xf numFmtId="0" fontId="9" fillId="6" borderId="12" xfId="0" applyFont="1" applyFill="1" applyBorder="1" applyAlignment="1">
      <alignment wrapText="1"/>
    </xf>
    <xf numFmtId="0" fontId="9" fillId="6" borderId="12" xfId="0" applyFont="1" applyFill="1" applyBorder="1" applyAlignment="1">
      <alignment vertical="top"/>
    </xf>
    <xf numFmtId="0" fontId="5" fillId="4" borderId="12" xfId="0" applyFont="1" applyFill="1" applyBorder="1" applyAlignment="1">
      <alignment wrapText="1"/>
    </xf>
    <xf numFmtId="0" fontId="9" fillId="4" borderId="12" xfId="0" applyFont="1" applyFill="1" applyBorder="1" applyAlignment="1">
      <alignment wrapText="1"/>
    </xf>
    <xf numFmtId="0" fontId="11" fillId="4" borderId="29" xfId="0" applyFont="1" applyFill="1" applyBorder="1" applyAlignment="1"/>
    <xf numFmtId="0" fontId="11" fillId="4" borderId="30" xfId="0" applyFont="1" applyFill="1" applyBorder="1" applyAlignment="1"/>
    <xf numFmtId="0" fontId="11" fillId="4" borderId="0" xfId="0" applyFont="1" applyFill="1" applyAlignment="1"/>
    <xf numFmtId="0" fontId="9" fillId="4" borderId="29" xfId="0" applyFont="1" applyFill="1" applyBorder="1" applyAlignment="1"/>
    <xf numFmtId="0" fontId="9" fillId="4" borderId="0" xfId="0" applyFont="1" applyFill="1" applyBorder="1" applyAlignment="1"/>
    <xf numFmtId="0" fontId="9" fillId="4" borderId="30" xfId="0" applyFont="1" applyFill="1" applyBorder="1" applyAlignment="1"/>
    <xf numFmtId="0" fontId="9" fillId="4" borderId="0" xfId="0" applyFont="1" applyFill="1" applyAlignment="1"/>
    <xf numFmtId="0" fontId="9" fillId="0" borderId="10" xfId="0" quotePrefix="1" applyFont="1" applyFill="1" applyBorder="1" applyAlignment="1">
      <alignment horizontal="center"/>
    </xf>
    <xf numFmtId="0" fontId="9" fillId="0" borderId="10" xfId="0" applyFont="1" applyFill="1" applyBorder="1" applyAlignment="1">
      <alignment horizontal="center"/>
    </xf>
    <xf numFmtId="0" fontId="25" fillId="0" borderId="0" xfId="3" applyFont="1" applyFill="1" applyAlignment="1" applyProtection="1"/>
    <xf numFmtId="0" fontId="27" fillId="4" borderId="0" xfId="0" applyFont="1" applyFill="1" applyAlignment="1">
      <alignment wrapText="1"/>
    </xf>
    <xf numFmtId="0" fontId="27" fillId="0" borderId="10" xfId="0" applyFont="1" applyBorder="1" applyAlignment="1">
      <alignment wrapText="1"/>
    </xf>
    <xf numFmtId="0" fontId="27" fillId="0" borderId="0" xfId="0" applyFont="1" applyAlignment="1">
      <alignment wrapText="1"/>
    </xf>
    <xf numFmtId="0" fontId="34" fillId="0" borderId="0" xfId="0" applyFont="1" applyAlignment="1">
      <alignment wrapText="1"/>
    </xf>
    <xf numFmtId="0" fontId="16" fillId="4" borderId="0" xfId="0" applyFont="1" applyFill="1" applyAlignment="1">
      <alignment wrapText="1"/>
    </xf>
    <xf numFmtId="0" fontId="0" fillId="3" borderId="1" xfId="0" applyFill="1" applyBorder="1"/>
    <xf numFmtId="0" fontId="0" fillId="3" borderId="0" xfId="0" applyFill="1" applyBorder="1"/>
    <xf numFmtId="0" fontId="6" fillId="3" borderId="3" xfId="0" applyFont="1" applyFill="1" applyBorder="1" applyAlignment="1">
      <alignment horizontal="center" vertical="justify"/>
    </xf>
    <xf numFmtId="0" fontId="6" fillId="3" borderId="3" xfId="0" applyFont="1" applyFill="1" applyBorder="1" applyAlignment="1">
      <alignment horizontal="center" vertical="justify" wrapText="1"/>
    </xf>
    <xf numFmtId="166" fontId="16" fillId="3" borderId="35" xfId="0" applyNumberFormat="1" applyFont="1" applyFill="1" applyBorder="1"/>
    <xf numFmtId="166" fontId="16" fillId="3" borderId="24" xfId="0" applyNumberFormat="1" applyFont="1" applyFill="1" applyBorder="1"/>
    <xf numFmtId="0" fontId="6" fillId="3" borderId="36" xfId="0" applyFont="1" applyFill="1" applyBorder="1" applyAlignment="1">
      <alignment horizontal="center" vertical="top"/>
    </xf>
    <xf numFmtId="0" fontId="16" fillId="3" borderId="24" xfId="0" applyFont="1" applyFill="1" applyBorder="1"/>
    <xf numFmtId="0" fontId="6" fillId="3" borderId="36" xfId="0" applyFont="1" applyFill="1" applyBorder="1" applyAlignment="1">
      <alignment horizontal="center"/>
    </xf>
    <xf numFmtId="0" fontId="6" fillId="3" borderId="36" xfId="0" applyFont="1" applyFill="1" applyBorder="1" applyAlignment="1">
      <alignment vertical="top"/>
    </xf>
    <xf numFmtId="3" fontId="9" fillId="3" borderId="24" xfId="0" applyNumberFormat="1" applyFont="1" applyFill="1" applyBorder="1" applyAlignment="1">
      <alignment vertical="top"/>
    </xf>
    <xf numFmtId="3" fontId="15" fillId="3" borderId="0" xfId="0" applyNumberFormat="1" applyFont="1" applyFill="1" applyBorder="1"/>
    <xf numFmtId="0" fontId="16" fillId="3" borderId="0" xfId="0" applyFont="1" applyFill="1" applyBorder="1"/>
    <xf numFmtId="3" fontId="16" fillId="3" borderId="0" xfId="0" applyNumberFormat="1" applyFont="1" applyFill="1" applyBorder="1"/>
    <xf numFmtId="10" fontId="16" fillId="3" borderId="0" xfId="6" applyNumberFormat="1" applyFont="1" applyFill="1" applyBorder="1"/>
    <xf numFmtId="0" fontId="15" fillId="3" borderId="3" xfId="0" applyFont="1" applyFill="1" applyBorder="1"/>
    <xf numFmtId="3" fontId="15" fillId="3" borderId="3" xfId="0" applyNumberFormat="1" applyFont="1" applyFill="1" applyBorder="1"/>
    <xf numFmtId="10" fontId="15" fillId="3" borderId="3" xfId="6" applyNumberFormat="1" applyFont="1" applyFill="1" applyBorder="1"/>
    <xf numFmtId="0" fontId="8" fillId="3" borderId="3" xfId="0" applyFont="1" applyFill="1" applyBorder="1" applyAlignment="1">
      <alignment horizontal="center" vertical="justify"/>
    </xf>
    <xf numFmtId="0" fontId="6" fillId="3" borderId="37" xfId="0" applyFont="1" applyFill="1" applyBorder="1" applyAlignment="1">
      <alignment horizontal="center" vertical="justify"/>
    </xf>
    <xf numFmtId="3" fontId="16" fillId="3" borderId="29" xfId="0" applyNumberFormat="1" applyFont="1" applyFill="1" applyBorder="1"/>
    <xf numFmtId="3" fontId="15" fillId="3" borderId="37" xfId="0" applyNumberFormat="1" applyFont="1" applyFill="1" applyBorder="1"/>
    <xf numFmtId="0" fontId="6" fillId="0" borderId="3" xfId="0" applyFont="1" applyFill="1" applyBorder="1" applyAlignment="1">
      <alignment horizontal="center" vertical="justify"/>
    </xf>
    <xf numFmtId="0" fontId="6" fillId="0" borderId="3" xfId="0" applyFont="1" applyFill="1" applyBorder="1" applyAlignment="1">
      <alignment horizontal="center" vertical="justify" wrapText="1"/>
    </xf>
    <xf numFmtId="0" fontId="0" fillId="0" borderId="1" xfId="0" applyFill="1" applyBorder="1"/>
    <xf numFmtId="166" fontId="15" fillId="3" borderId="37" xfId="5" applyNumberFormat="1" applyFont="1" applyFill="1" applyBorder="1"/>
    <xf numFmtId="0" fontId="6" fillId="0" borderId="37" xfId="0" applyFont="1" applyFill="1" applyBorder="1" applyAlignment="1">
      <alignment horizontal="center" vertical="justify"/>
    </xf>
    <xf numFmtId="166" fontId="16" fillId="0" borderId="29" xfId="5" applyNumberFormat="1" applyFont="1" applyFill="1" applyBorder="1"/>
    <xf numFmtId="166" fontId="15" fillId="3" borderId="3" xfId="5" applyNumberFormat="1" applyFont="1" applyFill="1" applyBorder="1"/>
    <xf numFmtId="166" fontId="15" fillId="0" borderId="3" xfId="5" applyNumberFormat="1" applyFont="1" applyFill="1" applyBorder="1"/>
    <xf numFmtId="166" fontId="16" fillId="3" borderId="0" xfId="5" applyNumberFormat="1" applyFont="1" applyFill="1" applyBorder="1"/>
    <xf numFmtId="166" fontId="15" fillId="3" borderId="0" xfId="5" applyNumberFormat="1" applyFont="1" applyFill="1" applyBorder="1"/>
    <xf numFmtId="166" fontId="16" fillId="0" borderId="0" xfId="5" applyNumberFormat="1" applyFont="1" applyFill="1" applyBorder="1"/>
    <xf numFmtId="166" fontId="15" fillId="0" borderId="0" xfId="5" applyNumberFormat="1" applyFont="1" applyFill="1" applyBorder="1"/>
    <xf numFmtId="0" fontId="16" fillId="3" borderId="2" xfId="0" applyFont="1" applyFill="1" applyBorder="1"/>
    <xf numFmtId="166" fontId="16" fillId="3" borderId="29" xfId="5" applyNumberFormat="1" applyFont="1" applyFill="1" applyBorder="1"/>
    <xf numFmtId="166" fontId="16" fillId="3" borderId="37" xfId="5" applyNumberFormat="1" applyFont="1" applyFill="1" applyBorder="1"/>
    <xf numFmtId="166" fontId="16" fillId="3" borderId="3" xfId="5" applyNumberFormat="1" applyFont="1" applyFill="1" applyBorder="1"/>
    <xf numFmtId="0" fontId="16" fillId="3" borderId="3" xfId="0" applyFont="1" applyFill="1" applyBorder="1" applyAlignment="1">
      <alignment horizontal="center"/>
    </xf>
    <xf numFmtId="0" fontId="16" fillId="3" borderId="3" xfId="0" applyFont="1" applyFill="1" applyBorder="1"/>
    <xf numFmtId="0" fontId="16" fillId="3" borderId="0" xfId="0" applyFont="1" applyFill="1" applyBorder="1" applyAlignment="1">
      <alignment horizontal="center"/>
    </xf>
    <xf numFmtId="166" fontId="15" fillId="3" borderId="39" xfId="5" applyNumberFormat="1" applyFont="1" applyFill="1" applyBorder="1"/>
    <xf numFmtId="0" fontId="43" fillId="8" borderId="12" xfId="3" applyFont="1" applyFill="1" applyBorder="1" applyAlignment="1" applyProtection="1"/>
    <xf numFmtId="0" fontId="15" fillId="8" borderId="11" xfId="0" applyFont="1" applyFill="1" applyBorder="1" applyAlignment="1">
      <alignment horizontal="center"/>
    </xf>
    <xf numFmtId="0" fontId="20" fillId="8" borderId="26" xfId="0" applyFont="1" applyFill="1" applyBorder="1"/>
    <xf numFmtId="0" fontId="20" fillId="8" borderId="27" xfId="0" applyFont="1" applyFill="1" applyBorder="1"/>
    <xf numFmtId="0" fontId="20" fillId="8" borderId="28" xfId="0" applyFont="1" applyFill="1" applyBorder="1"/>
    <xf numFmtId="0" fontId="20" fillId="8" borderId="29" xfId="0" applyFont="1" applyFill="1" applyBorder="1"/>
    <xf numFmtId="0" fontId="20" fillId="8" borderId="10" xfId="0" applyFont="1" applyFill="1" applyBorder="1" applyAlignment="1"/>
    <xf numFmtId="0" fontId="15" fillId="8" borderId="0" xfId="0" applyFont="1" applyFill="1" applyBorder="1" applyAlignment="1">
      <alignment horizontal="center" wrapText="1"/>
    </xf>
    <xf numFmtId="0" fontId="20" fillId="8" borderId="26" xfId="0" applyFont="1" applyFill="1" applyBorder="1" applyAlignment="1"/>
    <xf numFmtId="0" fontId="20" fillId="8" borderId="27" xfId="0" applyFont="1" applyFill="1" applyBorder="1" applyAlignment="1"/>
    <xf numFmtId="0" fontId="20" fillId="8" borderId="28" xfId="0" applyFont="1" applyFill="1" applyBorder="1" applyAlignment="1"/>
    <xf numFmtId="0" fontId="20" fillId="8" borderId="29" xfId="0" applyFont="1" applyFill="1" applyBorder="1" applyAlignment="1"/>
    <xf numFmtId="0" fontId="16" fillId="8" borderId="10" xfId="0" applyFont="1" applyFill="1" applyBorder="1" applyAlignment="1">
      <alignment horizontal="center"/>
    </xf>
    <xf numFmtId="0" fontId="16" fillId="8" borderId="26" xfId="0" applyFont="1" applyFill="1" applyBorder="1" applyAlignment="1"/>
    <xf numFmtId="0" fontId="16" fillId="8" borderId="27" xfId="0" applyFont="1" applyFill="1" applyBorder="1" applyAlignment="1"/>
    <xf numFmtId="0" fontId="16" fillId="8" borderId="28" xfId="0" applyFont="1" applyFill="1" applyBorder="1" applyAlignment="1"/>
    <xf numFmtId="0" fontId="16" fillId="8" borderId="29" xfId="0" applyFont="1" applyFill="1" applyBorder="1" applyAlignment="1"/>
    <xf numFmtId="0" fontId="21" fillId="4" borderId="0" xfId="0" applyFont="1" applyFill="1" applyAlignment="1">
      <alignment horizontal="center"/>
    </xf>
    <xf numFmtId="0" fontId="39" fillId="9" borderId="29" xfId="0" applyFont="1" applyFill="1" applyBorder="1"/>
    <xf numFmtId="0" fontId="40" fillId="9" borderId="0" xfId="0" applyFont="1" applyFill="1" applyBorder="1" applyAlignment="1"/>
    <xf numFmtId="0" fontId="39" fillId="9" borderId="0" xfId="0" applyFont="1" applyFill="1" applyBorder="1" applyAlignment="1"/>
    <xf numFmtId="0" fontId="39" fillId="9" borderId="30" xfId="0" applyFont="1" applyFill="1" applyBorder="1" applyAlignment="1"/>
    <xf numFmtId="0" fontId="39" fillId="9" borderId="29" xfId="0" applyFont="1" applyFill="1" applyBorder="1" applyAlignment="1"/>
    <xf numFmtId="0" fontId="41" fillId="9" borderId="0" xfId="0" applyFont="1" applyFill="1" applyBorder="1" applyAlignment="1"/>
    <xf numFmtId="0" fontId="37" fillId="9" borderId="29" xfId="0" applyFont="1" applyFill="1" applyBorder="1" applyAlignment="1"/>
    <xf numFmtId="0" fontId="42" fillId="9" borderId="0" xfId="0" applyFont="1" applyFill="1" applyBorder="1" applyAlignment="1"/>
    <xf numFmtId="0" fontId="37" fillId="9" borderId="0" xfId="0" applyFont="1" applyFill="1" applyBorder="1" applyAlignment="1"/>
    <xf numFmtId="0" fontId="37" fillId="9" borderId="30" xfId="0" applyFont="1" applyFill="1" applyBorder="1" applyAlignment="1"/>
    <xf numFmtId="0" fontId="29" fillId="9" borderId="10" xfId="0" applyFont="1" applyFill="1" applyBorder="1" applyAlignment="1">
      <alignment vertical="center" wrapText="1"/>
    </xf>
    <xf numFmtId="0" fontId="29" fillId="9" borderId="10" xfId="0" applyFont="1" applyFill="1" applyBorder="1" applyAlignment="1">
      <alignment vertical="center"/>
    </xf>
    <xf numFmtId="3" fontId="29" fillId="9" borderId="10" xfId="9" applyNumberFormat="1" applyFont="1" applyFill="1" applyBorder="1" applyAlignment="1">
      <alignment horizontal="center" vertical="center"/>
    </xf>
    <xf numFmtId="169" fontId="31" fillId="9" borderId="10" xfId="0" applyNumberFormat="1" applyFont="1" applyFill="1" applyBorder="1"/>
    <xf numFmtId="169" fontId="29" fillId="9" borderId="10" xfId="11" applyNumberFormat="1" applyFont="1" applyFill="1" applyBorder="1"/>
    <xf numFmtId="3" fontId="29" fillId="9" borderId="10" xfId="0" applyNumberFormat="1" applyFont="1" applyFill="1" applyBorder="1"/>
    <xf numFmtId="3" fontId="31" fillId="9" borderId="10" xfId="0" applyNumberFormat="1" applyFont="1" applyFill="1" applyBorder="1"/>
    <xf numFmtId="170" fontId="31" fillId="9" borderId="10" xfId="0" applyNumberFormat="1" applyFont="1" applyFill="1" applyBorder="1" applyAlignment="1">
      <alignment horizontal="center"/>
    </xf>
    <xf numFmtId="1" fontId="31" fillId="9" borderId="10" xfId="0" applyNumberFormat="1" applyFont="1" applyFill="1" applyBorder="1" applyAlignment="1">
      <alignment horizontal="center"/>
    </xf>
    <xf numFmtId="3" fontId="30" fillId="0" borderId="10" xfId="0" applyNumberFormat="1" applyFont="1" applyFill="1" applyBorder="1"/>
    <xf numFmtId="3" fontId="28" fillId="0" borderId="10" xfId="0" applyNumberFormat="1" applyFont="1" applyFill="1" applyBorder="1"/>
    <xf numFmtId="167" fontId="27" fillId="0" borderId="10" xfId="0" applyNumberFormat="1" applyFont="1" applyFill="1" applyBorder="1" applyAlignment="1">
      <alignment horizontal="center"/>
    </xf>
    <xf numFmtId="1" fontId="27" fillId="0" borderId="10" xfId="0" applyNumberFormat="1" applyFont="1" applyFill="1" applyBorder="1" applyAlignment="1">
      <alignment horizontal="center"/>
    </xf>
    <xf numFmtId="170" fontId="29" fillId="9" borderId="10" xfId="0" applyNumberFormat="1" applyFont="1" applyFill="1" applyBorder="1" applyAlignment="1">
      <alignment horizontal="center"/>
    </xf>
    <xf numFmtId="0" fontId="31" fillId="9" borderId="11" xfId="0" applyFont="1" applyFill="1" applyBorder="1"/>
    <xf numFmtId="0" fontId="31" fillId="9" borderId="12" xfId="0" applyFont="1" applyFill="1" applyBorder="1"/>
    <xf numFmtId="0" fontId="31" fillId="9" borderId="13" xfId="0" applyFont="1" applyFill="1" applyBorder="1"/>
    <xf numFmtId="3" fontId="29" fillId="9" borderId="11" xfId="0" applyNumberFormat="1" applyFont="1" applyFill="1" applyBorder="1"/>
    <xf numFmtId="3" fontId="29" fillId="9" borderId="12" xfId="0" applyNumberFormat="1" applyFont="1" applyFill="1" applyBorder="1"/>
    <xf numFmtId="3" fontId="29" fillId="9" borderId="13" xfId="0" applyNumberFormat="1" applyFont="1" applyFill="1" applyBorder="1"/>
    <xf numFmtId="169" fontId="35" fillId="9" borderId="10" xfId="11" applyNumberFormat="1" applyFont="1" applyFill="1" applyBorder="1" applyAlignment="1">
      <alignment horizontal="center" vertical="center" wrapText="1"/>
    </xf>
    <xf numFmtId="169" fontId="37" fillId="9" borderId="11" xfId="0" applyNumberFormat="1" applyFont="1" applyFill="1" applyBorder="1"/>
    <xf numFmtId="169" fontId="37" fillId="9" borderId="14" xfId="0" applyNumberFormat="1" applyFont="1" applyFill="1" applyBorder="1"/>
    <xf numFmtId="166" fontId="35" fillId="9" borderId="12" xfId="10" applyNumberFormat="1" applyFont="1" applyFill="1" applyBorder="1"/>
    <xf numFmtId="169" fontId="35" fillId="9" borderId="16" xfId="11" applyNumberFormat="1" applyFont="1" applyFill="1" applyBorder="1" applyAlignment="1">
      <alignment horizontal="left"/>
    </xf>
    <xf numFmtId="169" fontId="35" fillId="9" borderId="17" xfId="11" applyNumberFormat="1" applyFont="1" applyFill="1" applyBorder="1" applyAlignment="1">
      <alignment horizontal="left"/>
    </xf>
    <xf numFmtId="166" fontId="35" fillId="9" borderId="10" xfId="10" applyNumberFormat="1" applyFont="1" applyFill="1" applyBorder="1"/>
    <xf numFmtId="166" fontId="35" fillId="10" borderId="10" xfId="10" applyNumberFormat="1" applyFont="1" applyFill="1" applyBorder="1"/>
    <xf numFmtId="166" fontId="9" fillId="0" borderId="10" xfId="10" applyNumberFormat="1" applyFont="1" applyFill="1" applyBorder="1"/>
    <xf numFmtId="166" fontId="9" fillId="11" borderId="10" xfId="10" applyNumberFormat="1" applyFont="1" applyFill="1" applyBorder="1"/>
    <xf numFmtId="168" fontId="7" fillId="3" borderId="0" xfId="2" applyNumberFormat="1" applyFont="1" applyFill="1" applyBorder="1" applyAlignment="1">
      <alignment vertical="top"/>
    </xf>
    <xf numFmtId="0" fontId="48" fillId="4" borderId="1" xfId="0" applyFont="1" applyFill="1" applyBorder="1" applyAlignment="1">
      <alignment horizontal="centerContinuous"/>
    </xf>
    <xf numFmtId="171" fontId="48" fillId="4" borderId="1" xfId="7" applyNumberFormat="1" applyFont="1" applyFill="1" applyBorder="1" applyAlignment="1">
      <alignment horizontal="centerContinuous"/>
    </xf>
    <xf numFmtId="49" fontId="4" fillId="4" borderId="0" xfId="14" applyNumberFormat="1" applyFont="1" applyFill="1" applyBorder="1" applyAlignment="1">
      <alignment horizontal="left"/>
    </xf>
    <xf numFmtId="0" fontId="4" fillId="4" borderId="0" xfId="0" applyFont="1" applyFill="1" applyBorder="1" applyAlignment="1">
      <alignment horizontal="centerContinuous"/>
    </xf>
    <xf numFmtId="0" fontId="4" fillId="4" borderId="40" xfId="0" applyFont="1" applyFill="1" applyBorder="1" applyAlignment="1">
      <alignment horizontal="centerContinuous"/>
    </xf>
    <xf numFmtId="0" fontId="48" fillId="4" borderId="0" xfId="0" applyFont="1" applyFill="1" applyBorder="1" applyAlignment="1">
      <alignment horizontal="centerContinuous"/>
    </xf>
    <xf numFmtId="49" fontId="49" fillId="4" borderId="3" xfId="14" applyNumberFormat="1" applyFont="1" applyFill="1" applyBorder="1" applyAlignment="1">
      <alignment horizontal="centerContinuous"/>
    </xf>
    <xf numFmtId="0" fontId="21" fillId="4" borderId="41" xfId="0" applyFont="1" applyFill="1" applyBorder="1" applyAlignment="1">
      <alignment horizontal="center"/>
    </xf>
    <xf numFmtId="0" fontId="4" fillId="4" borderId="3" xfId="14" applyNumberFormat="1" applyFont="1" applyFill="1" applyBorder="1" applyAlignment="1">
      <alignment horizontal="center"/>
    </xf>
    <xf numFmtId="0" fontId="4" fillId="4" borderId="0" xfId="0" applyFont="1" applyFill="1" applyBorder="1" applyAlignment="1">
      <alignment vertical="top"/>
    </xf>
    <xf numFmtId="171" fontId="48" fillId="4" borderId="0" xfId="7" applyNumberFormat="1" applyFont="1" applyFill="1" applyBorder="1"/>
    <xf numFmtId="49" fontId="6" fillId="4" borderId="0" xfId="7" applyNumberFormat="1" applyFont="1" applyFill="1" applyBorder="1"/>
    <xf numFmtId="172" fontId="5" fillId="6" borderId="42" xfId="4" applyNumberFormat="1" applyFont="1" applyFill="1" applyBorder="1" applyAlignment="1">
      <alignment vertical="top"/>
    </xf>
    <xf numFmtId="167" fontId="5" fillId="4" borderId="0" xfId="0" applyNumberFormat="1" applyFont="1" applyFill="1" applyAlignment="1">
      <alignment horizontal="center" vertical="top"/>
    </xf>
    <xf numFmtId="166" fontId="21" fillId="4" borderId="0" xfId="4" applyNumberFormat="1" applyFont="1" applyFill="1"/>
    <xf numFmtId="172" fontId="20" fillId="4" borderId="0" xfId="0" applyNumberFormat="1" applyFont="1" applyFill="1"/>
    <xf numFmtId="49" fontId="7" fillId="4" borderId="0" xfId="7" applyNumberFormat="1" applyFont="1" applyFill="1" applyBorder="1"/>
    <xf numFmtId="172" fontId="9" fillId="6" borderId="42" xfId="4" applyNumberFormat="1" applyFont="1" applyFill="1" applyBorder="1" applyAlignment="1">
      <alignment vertical="top"/>
    </xf>
    <xf numFmtId="167" fontId="9" fillId="4" borderId="0" xfId="0" applyNumberFormat="1" applyFont="1" applyFill="1" applyAlignment="1">
      <alignment horizontal="center" vertical="top"/>
    </xf>
    <xf numFmtId="0" fontId="7" fillId="4" borderId="0" xfId="0" applyFont="1" applyFill="1" applyBorder="1" applyAlignment="1">
      <alignment vertical="top"/>
    </xf>
    <xf numFmtId="171" fontId="7" fillId="4" borderId="0" xfId="7" applyNumberFormat="1" applyFont="1" applyFill="1" applyBorder="1" applyProtection="1"/>
    <xf numFmtId="49" fontId="9" fillId="4" borderId="0" xfId="7" applyNumberFormat="1" applyFont="1" applyFill="1" applyBorder="1"/>
    <xf numFmtId="0" fontId="7" fillId="4" borderId="0" xfId="0" applyFont="1" applyFill="1" applyAlignment="1"/>
    <xf numFmtId="172" fontId="9" fillId="6" borderId="0" xfId="4" applyNumberFormat="1" applyFont="1" applyFill="1" applyBorder="1" applyAlignment="1">
      <alignment vertical="top"/>
    </xf>
    <xf numFmtId="167" fontId="9" fillId="4" borderId="0" xfId="0" applyNumberFormat="1" applyFont="1" applyFill="1" applyBorder="1" applyAlignment="1">
      <alignment horizontal="center" vertical="top"/>
    </xf>
    <xf numFmtId="166" fontId="20" fillId="4" borderId="0" xfId="1" applyNumberFormat="1" applyFont="1" applyFill="1"/>
    <xf numFmtId="49" fontId="6" fillId="4" borderId="3" xfId="0" applyNumberFormat="1" applyFont="1" applyFill="1" applyBorder="1" applyAlignment="1">
      <alignment horizontal="centerContinuous"/>
    </xf>
    <xf numFmtId="172" fontId="5" fillId="6" borderId="3" xfId="4" applyNumberFormat="1" applyFont="1" applyFill="1" applyBorder="1" applyAlignment="1">
      <alignment vertical="top"/>
    </xf>
    <xf numFmtId="167" fontId="5" fillId="4" borderId="3" xfId="0" applyNumberFormat="1" applyFont="1" applyFill="1" applyBorder="1" applyAlignment="1">
      <alignment horizontal="center" vertical="top"/>
    </xf>
    <xf numFmtId="49" fontId="4" fillId="4" borderId="0" xfId="0" applyNumberFormat="1" applyFont="1" applyFill="1" applyBorder="1" applyAlignment="1">
      <alignment horizontal="centerContinuous"/>
    </xf>
    <xf numFmtId="172" fontId="21" fillId="6" borderId="0" xfId="4" applyNumberFormat="1" applyFont="1" applyFill="1" applyBorder="1" applyAlignment="1">
      <alignment vertical="top"/>
    </xf>
    <xf numFmtId="167" fontId="21" fillId="4" borderId="0" xfId="0" applyNumberFormat="1" applyFont="1" applyFill="1" applyBorder="1" applyAlignment="1">
      <alignment horizontal="center" vertical="top"/>
    </xf>
    <xf numFmtId="0" fontId="8" fillId="4" borderId="0" xfId="15" quotePrefix="1" applyFont="1" applyFill="1" applyAlignment="1">
      <alignment horizontal="left"/>
    </xf>
    <xf numFmtId="0" fontId="11" fillId="6" borderId="0" xfId="0" applyFont="1" applyFill="1" applyAlignment="1">
      <alignment vertical="top"/>
    </xf>
    <xf numFmtId="3" fontId="4" fillId="4" borderId="0" xfId="0" applyNumberFormat="1" applyFont="1" applyFill="1" applyBorder="1" applyAlignment="1" applyProtection="1">
      <alignment vertical="top"/>
    </xf>
    <xf numFmtId="171" fontId="11" fillId="4" borderId="0" xfId="0" applyNumberFormat="1" applyFont="1" applyFill="1" applyAlignment="1">
      <alignment vertical="top"/>
    </xf>
    <xf numFmtId="0" fontId="11" fillId="4" borderId="0" xfId="0" applyFont="1" applyFill="1" applyAlignment="1">
      <alignment vertical="top"/>
    </xf>
    <xf numFmtId="10" fontId="4" fillId="4" borderId="0" xfId="12" applyNumberFormat="1" applyFont="1" applyFill="1" applyBorder="1"/>
    <xf numFmtId="0" fontId="48" fillId="4" borderId="0" xfId="0" applyFont="1" applyFill="1" applyAlignment="1">
      <alignment vertical="top"/>
    </xf>
    <xf numFmtId="171" fontId="48" fillId="4" borderId="0" xfId="7" applyNumberFormat="1" applyFont="1" applyFill="1"/>
    <xf numFmtId="0" fontId="48" fillId="4" borderId="0" xfId="0" applyFont="1" applyFill="1" applyBorder="1" applyAlignment="1">
      <alignment vertical="top"/>
    </xf>
    <xf numFmtId="0" fontId="19" fillId="4" borderId="0" xfId="0" quotePrefix="1" applyNumberFormat="1" applyFont="1" applyFill="1" applyAlignment="1">
      <alignment horizontal="left"/>
    </xf>
    <xf numFmtId="171" fontId="48" fillId="4" borderId="0" xfId="0" applyNumberFormat="1" applyFont="1" applyFill="1" applyAlignment="1">
      <alignment vertical="top"/>
    </xf>
    <xf numFmtId="171" fontId="48" fillId="4" borderId="0" xfId="0" applyNumberFormat="1" applyFont="1" applyFill="1" applyBorder="1" applyAlignment="1">
      <alignment vertical="top"/>
    </xf>
    <xf numFmtId="168" fontId="48" fillId="4" borderId="0" xfId="12" applyNumberFormat="1" applyFont="1" applyFill="1" applyBorder="1"/>
    <xf numFmtId="0" fontId="8" fillId="4" borderId="0" xfId="0" applyFont="1" applyFill="1" applyAlignment="1">
      <alignment vertical="top"/>
    </xf>
    <xf numFmtId="0" fontId="19" fillId="4" borderId="0" xfId="14" quotePrefix="1" applyFont="1" applyFill="1" applyAlignment="1">
      <alignment horizontal="left"/>
    </xf>
    <xf numFmtId="0" fontId="48" fillId="4" borderId="0" xfId="0" quotePrefix="1" applyFont="1" applyFill="1" applyAlignment="1">
      <alignment horizontal="left"/>
    </xf>
    <xf numFmtId="0" fontId="19" fillId="4" borderId="0" xfId="14" applyFont="1" applyFill="1" applyAlignment="1">
      <alignment horizontal="left"/>
    </xf>
    <xf numFmtId="0" fontId="48" fillId="4" borderId="0" xfId="0" applyFont="1" applyFill="1" applyAlignment="1">
      <alignment horizontal="left"/>
    </xf>
    <xf numFmtId="0" fontId="12" fillId="6" borderId="0" xfId="0" applyFont="1" applyFill="1" applyAlignment="1">
      <alignment vertical="top"/>
    </xf>
    <xf numFmtId="49" fontId="7" fillId="4" borderId="0" xfId="7" applyNumberFormat="1" applyFont="1" applyFill="1" applyBorder="1" applyAlignment="1">
      <alignment horizontal="left" indent="2"/>
    </xf>
    <xf numFmtId="49" fontId="9" fillId="4" borderId="0" xfId="7" applyNumberFormat="1" applyFont="1" applyFill="1" applyBorder="1" applyAlignment="1">
      <alignment horizontal="left" indent="2"/>
    </xf>
    <xf numFmtId="0" fontId="7" fillId="4" borderId="0" xfId="0" applyFont="1" applyFill="1" applyAlignment="1">
      <alignment horizontal="left" indent="2"/>
    </xf>
    <xf numFmtId="0" fontId="9" fillId="4" borderId="0" xfId="0" applyFont="1" applyFill="1" applyAlignment="1">
      <alignment horizontal="left" indent="2"/>
    </xf>
    <xf numFmtId="49" fontId="6" fillId="4" borderId="0" xfId="0" applyNumberFormat="1" applyFont="1" applyFill="1" applyBorder="1" applyAlignment="1">
      <alignment horizontal="centerContinuous"/>
    </xf>
    <xf numFmtId="172" fontId="5" fillId="6" borderId="0" xfId="4" applyNumberFormat="1" applyFont="1" applyFill="1" applyBorder="1" applyAlignment="1">
      <alignment vertical="top"/>
    </xf>
    <xf numFmtId="167" fontId="5" fillId="4" borderId="0" xfId="0" applyNumberFormat="1" applyFont="1" applyFill="1" applyBorder="1" applyAlignment="1">
      <alignment horizontal="center" vertical="top"/>
    </xf>
    <xf numFmtId="0" fontId="23" fillId="4" borderId="0" xfId="0" applyFont="1" applyFill="1"/>
    <xf numFmtId="171" fontId="23" fillId="4" borderId="0" xfId="7" applyNumberFormat="1" applyFont="1" applyFill="1"/>
    <xf numFmtId="0" fontId="21" fillId="4" borderId="0" xfId="0" applyFont="1" applyFill="1" applyBorder="1"/>
    <xf numFmtId="0" fontId="20" fillId="4" borderId="0" xfId="0" applyFont="1" applyFill="1" applyBorder="1"/>
    <xf numFmtId="172" fontId="5" fillId="4" borderId="42" xfId="4" applyNumberFormat="1" applyFont="1" applyFill="1" applyBorder="1" applyAlignment="1">
      <alignment vertical="top"/>
    </xf>
    <xf numFmtId="0" fontId="21" fillId="4" borderId="0" xfId="0" applyFont="1" applyFill="1" applyBorder="1" applyAlignment="1">
      <alignment horizontal="left"/>
    </xf>
    <xf numFmtId="166" fontId="21" fillId="4" borderId="0" xfId="0" applyNumberFormat="1" applyFont="1" applyFill="1" applyBorder="1"/>
    <xf numFmtId="166" fontId="20" fillId="4" borderId="0" xfId="0" applyNumberFormat="1" applyFont="1" applyFill="1" applyBorder="1"/>
    <xf numFmtId="172" fontId="20" fillId="4" borderId="0" xfId="0" applyNumberFormat="1" applyFont="1" applyFill="1" applyBorder="1"/>
    <xf numFmtId="172" fontId="9" fillId="4" borderId="42" xfId="4" applyNumberFormat="1" applyFont="1" applyFill="1" applyBorder="1" applyAlignment="1">
      <alignment vertical="top"/>
    </xf>
    <xf numFmtId="0" fontId="20" fillId="4" borderId="0" xfId="0" applyFont="1" applyFill="1" applyBorder="1" applyAlignment="1">
      <alignment horizontal="left" indent="1"/>
    </xf>
    <xf numFmtId="166" fontId="20" fillId="4" borderId="0" xfId="1" applyNumberFormat="1" applyFont="1" applyFill="1" applyBorder="1" applyAlignment="1">
      <alignment horizontal="left" indent="1"/>
    </xf>
    <xf numFmtId="166" fontId="20" fillId="4" borderId="0" xfId="1" applyNumberFormat="1" applyFont="1" applyFill="1" applyBorder="1"/>
    <xf numFmtId="172" fontId="5" fillId="4" borderId="3" xfId="4" applyNumberFormat="1" applyFont="1" applyFill="1" applyBorder="1" applyAlignment="1">
      <alignment vertical="top"/>
    </xf>
    <xf numFmtId="172" fontId="5" fillId="4" borderId="0" xfId="4" applyNumberFormat="1" applyFont="1" applyFill="1" applyBorder="1" applyAlignment="1">
      <alignment vertical="top"/>
    </xf>
    <xf numFmtId="166" fontId="11" fillId="4" borderId="0" xfId="4" applyNumberFormat="1" applyFont="1" applyFill="1" applyAlignment="1">
      <alignment vertical="top"/>
    </xf>
    <xf numFmtId="166" fontId="48" fillId="4" borderId="0" xfId="0" applyNumberFormat="1" applyFont="1" applyFill="1" applyBorder="1" applyAlignment="1">
      <alignment vertical="top"/>
    </xf>
    <xf numFmtId="0" fontId="12" fillId="4" borderId="0" xfId="0" applyFont="1" applyFill="1" applyAlignment="1">
      <alignment vertical="top"/>
    </xf>
    <xf numFmtId="171" fontId="7" fillId="4" borderId="1" xfId="7" applyNumberFormat="1" applyFont="1" applyFill="1" applyBorder="1" applyAlignment="1">
      <alignment horizontal="centerContinuous"/>
    </xf>
    <xf numFmtId="0" fontId="7" fillId="4" borderId="1" xfId="0" applyFont="1" applyFill="1" applyBorder="1" applyAlignment="1">
      <alignment vertical="top"/>
    </xf>
    <xf numFmtId="171" fontId="6" fillId="4" borderId="0" xfId="7" applyNumberFormat="1" applyFont="1" applyFill="1" applyBorder="1" applyAlignment="1">
      <alignment horizontal="centerContinuous"/>
    </xf>
    <xf numFmtId="0" fontId="6" fillId="4" borderId="0" xfId="0" applyFont="1" applyFill="1" applyBorder="1" applyAlignment="1">
      <alignment horizontal="centerContinuous"/>
    </xf>
    <xf numFmtId="49" fontId="6" fillId="4" borderId="3" xfId="14" applyNumberFormat="1" applyFont="1" applyFill="1" applyBorder="1" applyAlignment="1">
      <alignment horizontal="left"/>
    </xf>
    <xf numFmtId="0" fontId="6" fillId="4" borderId="3" xfId="0" applyFont="1" applyFill="1" applyBorder="1" applyAlignment="1">
      <alignment horizontal="center"/>
    </xf>
    <xf numFmtId="171" fontId="6" fillId="4" borderId="3" xfId="7" applyNumberFormat="1" applyFont="1" applyFill="1" applyBorder="1" applyAlignment="1">
      <alignment horizontal="center"/>
    </xf>
    <xf numFmtId="171" fontId="7" fillId="4" borderId="0" xfId="7" applyNumberFormat="1" applyFont="1" applyFill="1" applyBorder="1"/>
    <xf numFmtId="0" fontId="9" fillId="6" borderId="0" xfId="0" applyFont="1" applyFill="1" applyAlignment="1">
      <alignment vertical="top"/>
    </xf>
    <xf numFmtId="173" fontId="6" fillId="4" borderId="0" xfId="4" applyNumberFormat="1" applyFont="1" applyFill="1" applyBorder="1"/>
    <xf numFmtId="167" fontId="6" fillId="4" borderId="0" xfId="12" applyNumberFormat="1" applyFont="1" applyFill="1" applyBorder="1" applyAlignment="1">
      <alignment horizontal="center"/>
    </xf>
    <xf numFmtId="166" fontId="21" fillId="4" borderId="0" xfId="0" applyNumberFormat="1" applyFont="1" applyFill="1"/>
    <xf numFmtId="173" fontId="20" fillId="4" borderId="0" xfId="0" applyNumberFormat="1" applyFont="1" applyFill="1"/>
    <xf numFmtId="173" fontId="7" fillId="4" borderId="29" xfId="4" applyNumberFormat="1" applyFont="1" applyFill="1" applyBorder="1"/>
    <xf numFmtId="173" fontId="7" fillId="4" borderId="24" xfId="4" applyNumberFormat="1" applyFont="1" applyFill="1" applyBorder="1"/>
    <xf numFmtId="167" fontId="7" fillId="4" borderId="0" xfId="12" applyNumberFormat="1" applyFont="1" applyFill="1" applyBorder="1" applyAlignment="1">
      <alignment horizontal="center"/>
    </xf>
    <xf numFmtId="49" fontId="7" fillId="4" borderId="0" xfId="0" applyNumberFormat="1" applyFont="1" applyFill="1" applyBorder="1" applyAlignment="1">
      <alignment vertical="top"/>
    </xf>
    <xf numFmtId="3" fontId="7" fillId="4" borderId="0" xfId="0" applyNumberFormat="1" applyFont="1" applyFill="1" applyBorder="1" applyAlignment="1">
      <alignment vertical="top"/>
    </xf>
    <xf numFmtId="49" fontId="7" fillId="4" borderId="0" xfId="7" applyNumberFormat="1" applyFont="1" applyFill="1" applyBorder="1" applyAlignment="1">
      <alignment horizontal="left"/>
    </xf>
    <xf numFmtId="173" fontId="7" fillId="4" borderId="0" xfId="4" applyNumberFormat="1" applyFont="1" applyFill="1" applyBorder="1"/>
    <xf numFmtId="49" fontId="6" fillId="4" borderId="0" xfId="7" applyNumberFormat="1" applyFont="1" applyFill="1" applyBorder="1" applyAlignment="1">
      <alignment horizontal="left"/>
    </xf>
    <xf numFmtId="49" fontId="6" fillId="4" borderId="3" xfId="7" applyNumberFormat="1" applyFont="1" applyFill="1" applyBorder="1" applyAlignment="1">
      <alignment horizontal="centerContinuous"/>
    </xf>
    <xf numFmtId="173" fontId="6" fillId="4" borderId="3" xfId="4" applyNumberFormat="1" applyFont="1" applyFill="1" applyBorder="1"/>
    <xf numFmtId="167" fontId="6" fillId="4" borderId="3" xfId="12" applyNumberFormat="1" applyFont="1" applyFill="1" applyBorder="1" applyAlignment="1">
      <alignment horizontal="center"/>
    </xf>
    <xf numFmtId="173" fontId="6" fillId="4" borderId="0" xfId="0" applyNumberFormat="1" applyFont="1" applyFill="1" applyBorder="1" applyAlignment="1">
      <alignment horizontal="centerContinuous"/>
    </xf>
    <xf numFmtId="0" fontId="7" fillId="4" borderId="0" xfId="0" applyFont="1" applyFill="1" applyAlignment="1">
      <alignment vertical="top"/>
    </xf>
    <xf numFmtId="10" fontId="6" fillId="4" borderId="0" xfId="12" applyNumberFormat="1" applyFont="1" applyFill="1" applyBorder="1"/>
    <xf numFmtId="171" fontId="7" fillId="4" borderId="0" xfId="7" applyNumberFormat="1" applyFont="1" applyFill="1"/>
    <xf numFmtId="0" fontId="19" fillId="4" borderId="0" xfId="0" applyFont="1" applyFill="1" applyAlignment="1">
      <alignment vertical="top"/>
    </xf>
    <xf numFmtId="171" fontId="19" fillId="4" borderId="0" xfId="7" applyNumberFormat="1" applyFont="1" applyFill="1"/>
    <xf numFmtId="0" fontId="19" fillId="4" borderId="0" xfId="0" applyFont="1" applyFill="1" applyAlignment="1">
      <alignment horizontal="left"/>
    </xf>
    <xf numFmtId="0" fontId="12" fillId="4" borderId="0" xfId="14" applyFont="1" applyFill="1" applyAlignment="1">
      <alignment horizontal="left"/>
    </xf>
    <xf numFmtId="171" fontId="7" fillId="0" borderId="1" xfId="7" applyNumberFormat="1" applyFont="1" applyFill="1" applyBorder="1" applyAlignment="1">
      <alignment horizontal="centerContinuous"/>
    </xf>
    <xf numFmtId="0" fontId="21" fillId="0" borderId="0" xfId="0" applyFont="1" applyFill="1" applyAlignment="1">
      <alignment horizontal="center"/>
    </xf>
    <xf numFmtId="0" fontId="5" fillId="0" borderId="3" xfId="0" applyFont="1" applyFill="1" applyBorder="1" applyAlignment="1">
      <alignment horizontal="center" vertical="top"/>
    </xf>
    <xf numFmtId="0" fontId="20" fillId="0" borderId="0" xfId="0" applyFont="1" applyFill="1"/>
    <xf numFmtId="166" fontId="5" fillId="0" borderId="0" xfId="0" applyNumberFormat="1" applyFont="1" applyFill="1"/>
    <xf numFmtId="166" fontId="5" fillId="4" borderId="0" xfId="0" applyNumberFormat="1" applyFont="1" applyFill="1"/>
    <xf numFmtId="166" fontId="9" fillId="0" borderId="0" xfId="4" applyNumberFormat="1" applyFont="1" applyFill="1"/>
    <xf numFmtId="173" fontId="16" fillId="4" borderId="0" xfId="0" applyNumberFormat="1" applyFont="1" applyFill="1"/>
    <xf numFmtId="0" fontId="16" fillId="0" borderId="0" xfId="0" applyFont="1" applyFill="1"/>
    <xf numFmtId="166" fontId="5" fillId="0" borderId="0" xfId="4" applyNumberFormat="1" applyFont="1" applyFill="1"/>
    <xf numFmtId="166" fontId="5" fillId="4" borderId="0" xfId="4" applyNumberFormat="1" applyFont="1" applyFill="1"/>
    <xf numFmtId="0" fontId="16" fillId="0" borderId="0" xfId="0" applyFont="1" applyFill="1" applyBorder="1"/>
    <xf numFmtId="166" fontId="5" fillId="0" borderId="3" xfId="0" applyNumberFormat="1" applyFont="1" applyFill="1" applyBorder="1"/>
    <xf numFmtId="166" fontId="5" fillId="4" borderId="3" xfId="0" applyNumberFormat="1" applyFont="1" applyFill="1" applyBorder="1"/>
    <xf numFmtId="49" fontId="6" fillId="4" borderId="0" xfId="7" applyNumberFormat="1" applyFont="1" applyFill="1" applyBorder="1" applyAlignment="1">
      <alignment horizontal="centerContinuous"/>
    </xf>
    <xf numFmtId="166" fontId="21" fillId="0" borderId="0" xfId="0" applyNumberFormat="1" applyFont="1" applyFill="1" applyBorder="1"/>
    <xf numFmtId="0" fontId="13" fillId="4" borderId="0" xfId="0" applyFont="1" applyFill="1" applyAlignment="1">
      <alignment vertical="top"/>
    </xf>
    <xf numFmtId="0" fontId="12" fillId="4" borderId="0" xfId="14" quotePrefix="1" applyFont="1" applyFill="1" applyAlignment="1">
      <alignment horizontal="left"/>
    </xf>
    <xf numFmtId="0" fontId="6" fillId="4" borderId="0" xfId="0" applyFont="1" applyFill="1" applyAlignment="1">
      <alignment horizontal="center"/>
    </xf>
    <xf numFmtId="171" fontId="50" fillId="4" borderId="0" xfId="7" applyNumberFormat="1" applyFont="1" applyFill="1" applyBorder="1" applyAlignment="1">
      <alignment horizontal="center"/>
    </xf>
    <xf numFmtId="0" fontId="7" fillId="4" borderId="1" xfId="0" applyFont="1" applyFill="1" applyBorder="1" applyAlignment="1">
      <alignment horizontal="center" vertical="top"/>
    </xf>
    <xf numFmtId="0" fontId="7" fillId="4" borderId="0" xfId="0" applyFont="1" applyFill="1" applyBorder="1" applyAlignment="1">
      <alignment horizontal="center" vertical="top"/>
    </xf>
    <xf numFmtId="0" fontId="25" fillId="4" borderId="0" xfId="0" applyFont="1" applyFill="1" applyAlignment="1">
      <alignment horizontal="center"/>
    </xf>
    <xf numFmtId="0" fontId="6" fillId="4" borderId="0" xfId="0" applyFont="1" applyFill="1" applyBorder="1" applyAlignment="1">
      <alignment horizontal="center"/>
    </xf>
    <xf numFmtId="0" fontId="5" fillId="6" borderId="3" xfId="0" applyFont="1" applyFill="1" applyBorder="1" applyAlignment="1">
      <alignment horizontal="center" vertical="top"/>
    </xf>
    <xf numFmtId="171" fontId="6" fillId="4" borderId="0" xfId="7" applyNumberFormat="1" applyFont="1" applyFill="1" applyBorder="1" applyAlignment="1">
      <alignment horizontal="center"/>
    </xf>
    <xf numFmtId="171" fontId="7" fillId="4" borderId="0" xfId="7" applyNumberFormat="1" applyFont="1" applyFill="1" applyBorder="1" applyAlignment="1">
      <alignment horizontal="center"/>
    </xf>
    <xf numFmtId="167" fontId="5" fillId="6" borderId="0" xfId="0" applyNumberFormat="1" applyFont="1" applyFill="1" applyBorder="1" applyAlignment="1">
      <alignment horizontal="center" vertical="top"/>
    </xf>
    <xf numFmtId="166" fontId="9" fillId="4" borderId="24" xfId="4" applyNumberFormat="1" applyFont="1" applyFill="1" applyBorder="1"/>
    <xf numFmtId="167" fontId="9" fillId="6" borderId="0" xfId="0" applyNumberFormat="1" applyFont="1" applyFill="1" applyBorder="1" applyAlignment="1">
      <alignment horizontal="center" vertical="top"/>
    </xf>
    <xf numFmtId="2" fontId="5" fillId="6" borderId="0" xfId="0" applyNumberFormat="1" applyFont="1" applyFill="1" applyBorder="1" applyAlignment="1">
      <alignment horizontal="center" vertical="top"/>
    </xf>
    <xf numFmtId="2" fontId="9" fillId="6" borderId="0" xfId="0" applyNumberFormat="1" applyFont="1" applyFill="1" applyBorder="1" applyAlignment="1">
      <alignment horizontal="center" vertical="top"/>
    </xf>
    <xf numFmtId="49" fontId="7" fillId="4" borderId="3" xfId="7" applyNumberFormat="1" applyFont="1" applyFill="1" applyBorder="1"/>
    <xf numFmtId="0" fontId="9" fillId="4" borderId="3" xfId="0" applyFont="1" applyFill="1" applyBorder="1"/>
    <xf numFmtId="2" fontId="5" fillId="6" borderId="3" xfId="0" applyNumberFormat="1" applyFont="1" applyFill="1" applyBorder="1" applyAlignment="1">
      <alignment horizontal="center" vertical="top"/>
    </xf>
    <xf numFmtId="2" fontId="5" fillId="4" borderId="0" xfId="0" applyNumberFormat="1" applyFont="1" applyFill="1" applyBorder="1" applyAlignment="1">
      <alignment horizontal="center" vertical="top"/>
    </xf>
    <xf numFmtId="0" fontId="17" fillId="4" borderId="0" xfId="15" quotePrefix="1" applyFont="1" applyFill="1" applyAlignment="1">
      <alignment horizontal="left"/>
    </xf>
    <xf numFmtId="0" fontId="8" fillId="4" borderId="0" xfId="0" applyFont="1" applyFill="1" applyBorder="1" applyAlignment="1">
      <alignment horizontal="centerContinuous"/>
    </xf>
    <xf numFmtId="10" fontId="8" fillId="4" borderId="0" xfId="12" applyNumberFormat="1" applyFont="1" applyFill="1" applyBorder="1" applyAlignment="1">
      <alignment horizontal="center"/>
    </xf>
    <xf numFmtId="10" fontId="6" fillId="4" borderId="0" xfId="12" applyNumberFormat="1" applyFont="1" applyFill="1" applyBorder="1" applyAlignment="1">
      <alignment horizontal="center"/>
    </xf>
    <xf numFmtId="0" fontId="19" fillId="4" borderId="0" xfId="0" applyFont="1" applyFill="1" applyAlignment="1">
      <alignment horizontal="center" vertical="top"/>
    </xf>
    <xf numFmtId="0" fontId="7" fillId="4" borderId="0" xfId="0" applyFont="1" applyFill="1" applyAlignment="1">
      <alignment horizontal="center" vertical="top"/>
    </xf>
    <xf numFmtId="171" fontId="19" fillId="4" borderId="0" xfId="7" applyNumberFormat="1" applyFont="1" applyFill="1" applyAlignment="1">
      <alignment horizontal="center"/>
    </xf>
    <xf numFmtId="171" fontId="7" fillId="4" borderId="0" xfId="7" applyNumberFormat="1" applyFont="1" applyFill="1" applyAlignment="1">
      <alignment horizontal="center"/>
    </xf>
    <xf numFmtId="0" fontId="52" fillId="4" borderId="0" xfId="0" applyFont="1" applyFill="1"/>
    <xf numFmtId="174" fontId="6" fillId="4" borderId="2" xfId="7" applyNumberFormat="1" applyFont="1" applyFill="1" applyBorder="1" applyAlignment="1">
      <alignment horizontal="center"/>
    </xf>
    <xf numFmtId="166" fontId="9" fillId="0" borderId="24" xfId="4" applyNumberFormat="1" applyFont="1" applyFill="1" applyBorder="1"/>
    <xf numFmtId="173" fontId="16" fillId="4" borderId="24" xfId="0" applyNumberFormat="1" applyFont="1" applyFill="1" applyBorder="1"/>
    <xf numFmtId="0" fontId="6" fillId="4" borderId="41" xfId="0" applyFont="1" applyFill="1" applyBorder="1" applyAlignment="1">
      <alignment horizontal="center"/>
    </xf>
    <xf numFmtId="0" fontId="8" fillId="4" borderId="0" xfId="0" quotePrefix="1" applyNumberFormat="1" applyFont="1" applyFill="1" applyAlignment="1">
      <alignment horizontal="left"/>
    </xf>
    <xf numFmtId="3" fontId="8" fillId="4" borderId="0" xfId="7" applyNumberFormat="1" applyFont="1" applyFill="1" applyBorder="1" applyProtection="1"/>
    <xf numFmtId="10" fontId="8" fillId="4" borderId="0" xfId="12" applyNumberFormat="1" applyFont="1" applyFill="1" applyBorder="1"/>
    <xf numFmtId="0" fontId="19" fillId="4" borderId="0" xfId="0" applyNumberFormat="1" applyFont="1" applyFill="1" applyAlignment="1">
      <alignment horizontal="left"/>
    </xf>
    <xf numFmtId="166" fontId="9" fillId="4" borderId="0" xfId="4" applyNumberFormat="1" applyFont="1" applyFill="1" applyBorder="1"/>
    <xf numFmtId="166" fontId="5" fillId="4" borderId="0" xfId="4" applyNumberFormat="1" applyFont="1" applyFill="1" applyBorder="1"/>
    <xf numFmtId="0" fontId="5" fillId="4" borderId="0" xfId="0" applyFont="1" applyFill="1" applyAlignment="1">
      <alignment horizontal="center"/>
    </xf>
    <xf numFmtId="0" fontId="50" fillId="4" borderId="0" xfId="0" applyFont="1" applyFill="1" applyAlignment="1">
      <alignment horizontal="center"/>
    </xf>
    <xf numFmtId="0" fontId="9" fillId="4" borderId="1" xfId="0" applyFont="1" applyFill="1" applyBorder="1" applyAlignment="1">
      <alignment vertical="top"/>
    </xf>
    <xf numFmtId="0" fontId="9" fillId="4" borderId="0" xfId="0" applyFont="1" applyFill="1" applyBorder="1" applyAlignment="1">
      <alignment vertical="top"/>
    </xf>
    <xf numFmtId="0" fontId="9" fillId="4" borderId="2" xfId="0" applyFont="1" applyFill="1" applyBorder="1" applyAlignment="1">
      <alignment vertical="top"/>
    </xf>
    <xf numFmtId="0" fontId="5" fillId="4" borderId="0" xfId="0" applyFont="1" applyFill="1" applyBorder="1" applyAlignment="1">
      <alignment horizontal="center"/>
    </xf>
    <xf numFmtId="0" fontId="5" fillId="4" borderId="0" xfId="0" applyFont="1" applyFill="1" applyBorder="1" applyAlignment="1">
      <alignment vertical="top"/>
    </xf>
    <xf numFmtId="0" fontId="5" fillId="4" borderId="3" xfId="0" applyFont="1" applyFill="1" applyBorder="1" applyAlignment="1">
      <alignment horizontal="center"/>
    </xf>
    <xf numFmtId="0" fontId="9" fillId="4" borderId="3" xfId="0" applyFont="1" applyFill="1" applyBorder="1" applyAlignment="1">
      <alignment vertical="top"/>
    </xf>
    <xf numFmtId="0" fontId="55" fillId="4" borderId="3" xfId="0" applyFont="1" applyFill="1" applyBorder="1" applyAlignment="1">
      <alignment horizontal="center"/>
    </xf>
    <xf numFmtId="9" fontId="5" fillId="4" borderId="0" xfId="12" applyFont="1" applyFill="1" applyBorder="1" applyAlignment="1">
      <alignment horizontal="center"/>
    </xf>
    <xf numFmtId="0" fontId="9" fillId="4" borderId="0" xfId="0" applyFont="1" applyFill="1" applyBorder="1" applyAlignment="1">
      <alignment horizontal="center"/>
    </xf>
    <xf numFmtId="49" fontId="9" fillId="3" borderId="0" xfId="0" applyNumberFormat="1" applyFont="1" applyFill="1" applyAlignment="1">
      <alignment vertical="top"/>
    </xf>
    <xf numFmtId="173" fontId="9" fillId="4" borderId="24" xfId="4" applyNumberFormat="1" applyFont="1" applyFill="1" applyBorder="1"/>
    <xf numFmtId="167" fontId="9" fillId="6" borderId="0" xfId="0" applyNumberFormat="1" applyFont="1" applyFill="1" applyAlignment="1">
      <alignment horizontal="center" vertical="top"/>
    </xf>
    <xf numFmtId="173" fontId="9" fillId="4" borderId="0" xfId="4" applyNumberFormat="1" applyFont="1" applyFill="1" applyBorder="1"/>
    <xf numFmtId="49" fontId="9" fillId="3" borderId="0" xfId="0" applyNumberFormat="1" applyFont="1" applyFill="1" applyBorder="1" applyAlignment="1">
      <alignment vertical="top"/>
    </xf>
    <xf numFmtId="173" fontId="5" fillId="4" borderId="0" xfId="4" applyNumberFormat="1" applyFont="1" applyFill="1" applyBorder="1"/>
    <xf numFmtId="0" fontId="9" fillId="3" borderId="0" xfId="0" applyNumberFormat="1" applyFont="1" applyFill="1" applyAlignment="1">
      <alignment horizontal="left"/>
    </xf>
    <xf numFmtId="0" fontId="16" fillId="3" borderId="0" xfId="0" applyFont="1" applyFill="1" applyAlignment="1">
      <alignment horizontal="left"/>
    </xf>
    <xf numFmtId="0" fontId="5" fillId="4" borderId="3" xfId="0" applyFont="1" applyFill="1" applyBorder="1" applyAlignment="1">
      <alignment vertical="top"/>
    </xf>
    <xf numFmtId="173" fontId="5" fillId="4" borderId="3" xfId="4" applyNumberFormat="1" applyFont="1" applyFill="1" applyBorder="1"/>
    <xf numFmtId="167" fontId="5" fillId="6" borderId="3" xfId="0" applyNumberFormat="1" applyFont="1" applyFill="1" applyBorder="1" applyAlignment="1">
      <alignment horizontal="center" vertical="top"/>
    </xf>
    <xf numFmtId="43" fontId="20" fillId="4" borderId="0" xfId="1" applyNumberFormat="1" applyFont="1" applyFill="1"/>
    <xf numFmtId="0" fontId="56" fillId="4" borderId="0" xfId="15" quotePrefix="1" applyFont="1" applyFill="1" applyAlignment="1">
      <alignment horizontal="left"/>
    </xf>
    <xf numFmtId="0" fontId="9" fillId="4" borderId="0" xfId="0" applyFont="1" applyFill="1" applyAlignment="1">
      <alignment vertical="top"/>
    </xf>
    <xf numFmtId="0" fontId="9" fillId="4" borderId="0" xfId="0" applyNumberFormat="1" applyFont="1" applyFill="1" applyAlignment="1">
      <alignment horizontal="left"/>
    </xf>
    <xf numFmtId="0" fontId="5" fillId="0" borderId="3" xfId="0" applyFont="1" applyFill="1" applyBorder="1" applyAlignment="1">
      <alignment horizontal="center"/>
    </xf>
    <xf numFmtId="0" fontId="5" fillId="0" borderId="0" xfId="0" applyFont="1" applyFill="1" applyBorder="1" applyAlignment="1">
      <alignment horizontal="center"/>
    </xf>
    <xf numFmtId="0" fontId="55" fillId="0" borderId="3" xfId="0" applyFont="1" applyFill="1" applyBorder="1" applyAlignment="1">
      <alignment horizontal="center"/>
    </xf>
    <xf numFmtId="49" fontId="9" fillId="4" borderId="0" xfId="0" applyNumberFormat="1" applyFont="1" applyFill="1" applyAlignment="1">
      <alignment vertical="top"/>
    </xf>
    <xf numFmtId="173" fontId="5" fillId="4" borderId="3" xfId="0" applyNumberFormat="1" applyFont="1" applyFill="1" applyBorder="1"/>
    <xf numFmtId="173" fontId="5" fillId="0" borderId="3" xfId="0" applyNumberFormat="1" applyFont="1" applyFill="1" applyBorder="1"/>
    <xf numFmtId="0" fontId="53" fillId="4" borderId="0" xfId="0" applyFont="1" applyFill="1" applyAlignment="1">
      <alignment horizontal="center"/>
    </xf>
    <xf numFmtId="0" fontId="7" fillId="4" borderId="2" xfId="0" applyFont="1" applyFill="1" applyBorder="1" applyAlignment="1">
      <alignment vertical="top"/>
    </xf>
    <xf numFmtId="0" fontId="6" fillId="4" borderId="0" xfId="0" applyFont="1" applyFill="1" applyBorder="1" applyAlignment="1">
      <alignment vertical="top"/>
    </xf>
    <xf numFmtId="0" fontId="7" fillId="4" borderId="3" xfId="0" applyFont="1" applyFill="1" applyBorder="1" applyAlignment="1">
      <alignment vertical="top"/>
    </xf>
    <xf numFmtId="0" fontId="54" fillId="4" borderId="43" xfId="0" applyFont="1" applyFill="1" applyBorder="1" applyAlignment="1">
      <alignment horizontal="center"/>
    </xf>
    <xf numFmtId="0" fontId="54" fillId="4" borderId="3" xfId="0" applyFont="1" applyFill="1" applyBorder="1" applyAlignment="1">
      <alignment horizontal="center"/>
    </xf>
    <xf numFmtId="0" fontId="37" fillId="4" borderId="0" xfId="0" applyFont="1" applyFill="1" applyBorder="1" applyAlignment="1">
      <alignment vertical="top"/>
    </xf>
    <xf numFmtId="0" fontId="7" fillId="4" borderId="0" xfId="0" applyFont="1" applyFill="1" applyBorder="1" applyAlignment="1">
      <alignment horizontal="center"/>
    </xf>
    <xf numFmtId="0" fontId="37" fillId="4" borderId="0" xfId="0" applyFont="1" applyFill="1" applyBorder="1" applyAlignment="1">
      <alignment horizontal="center"/>
    </xf>
    <xf numFmtId="167" fontId="9" fillId="6" borderId="0" xfId="0" applyNumberFormat="1" applyFont="1" applyFill="1" applyAlignment="1">
      <alignment vertical="top"/>
    </xf>
    <xf numFmtId="167" fontId="9" fillId="4" borderId="0" xfId="0" applyNumberFormat="1" applyFont="1" applyFill="1" applyAlignment="1">
      <alignment vertical="top"/>
    </xf>
    <xf numFmtId="167" fontId="5" fillId="4" borderId="0" xfId="0" applyNumberFormat="1" applyFont="1" applyFill="1" applyBorder="1" applyAlignment="1">
      <alignment vertical="top"/>
    </xf>
    <xf numFmtId="0" fontId="6" fillId="4" borderId="3" xfId="0" applyFont="1" applyFill="1" applyBorder="1" applyAlignment="1">
      <alignment vertical="top"/>
    </xf>
    <xf numFmtId="167" fontId="5" fillId="6" borderId="3" xfId="0" applyNumberFormat="1" applyFont="1" applyFill="1" applyBorder="1" applyAlignment="1">
      <alignment vertical="top"/>
    </xf>
    <xf numFmtId="0" fontId="9" fillId="6" borderId="0" xfId="0" applyFont="1" applyFill="1" applyBorder="1" applyAlignment="1">
      <alignment vertical="top"/>
    </xf>
    <xf numFmtId="175" fontId="9" fillId="6" borderId="0" xfId="1" applyNumberFormat="1" applyFont="1" applyFill="1" applyBorder="1" applyAlignment="1">
      <alignment vertical="top"/>
    </xf>
    <xf numFmtId="0" fontId="57" fillId="4" borderId="0" xfId="15" quotePrefix="1" applyFont="1" applyFill="1" applyAlignment="1">
      <alignment horizontal="left"/>
    </xf>
    <xf numFmtId="173" fontId="20" fillId="4" borderId="24" xfId="0" applyNumberFormat="1" applyFont="1" applyFill="1" applyBorder="1"/>
    <xf numFmtId="166" fontId="11" fillId="4" borderId="24" xfId="4" applyNumberFormat="1" applyFont="1" applyFill="1" applyBorder="1"/>
    <xf numFmtId="0" fontId="7" fillId="4" borderId="43" xfId="0" applyFont="1" applyFill="1" applyBorder="1" applyAlignment="1">
      <alignment horizontal="center"/>
    </xf>
    <xf numFmtId="0" fontId="7" fillId="4" borderId="3" xfId="0" applyFont="1" applyFill="1" applyBorder="1" applyAlignment="1">
      <alignment horizontal="center"/>
    </xf>
    <xf numFmtId="0" fontId="9" fillId="4" borderId="3" xfId="0" applyFont="1" applyFill="1" applyBorder="1" applyAlignment="1">
      <alignment horizontal="center"/>
    </xf>
    <xf numFmtId="49" fontId="9" fillId="4" borderId="0" xfId="0" applyNumberFormat="1" applyFont="1" applyFill="1" applyBorder="1" applyAlignment="1">
      <alignment vertical="top"/>
    </xf>
    <xf numFmtId="0" fontId="7" fillId="3" borderId="0" xfId="0" applyFont="1" applyFill="1" applyAlignment="1">
      <alignment horizontal="left"/>
    </xf>
    <xf numFmtId="173" fontId="5" fillId="6" borderId="3" xfId="0" applyNumberFormat="1" applyFont="1" applyFill="1" applyBorder="1" applyAlignment="1">
      <alignment vertical="top"/>
    </xf>
    <xf numFmtId="43" fontId="9" fillId="6" borderId="0" xfId="1" applyNumberFormat="1" applyFont="1" applyFill="1" applyBorder="1" applyAlignment="1">
      <alignment vertical="top"/>
    </xf>
    <xf numFmtId="168" fontId="5" fillId="4" borderId="0" xfId="12" applyNumberFormat="1" applyFont="1" applyFill="1" applyBorder="1" applyAlignment="1">
      <alignment horizontal="center"/>
    </xf>
    <xf numFmtId="173" fontId="9" fillId="6" borderId="0" xfId="0" applyNumberFormat="1" applyFont="1" applyFill="1" applyBorder="1" applyAlignment="1">
      <alignment vertical="top"/>
    </xf>
    <xf numFmtId="3" fontId="13" fillId="4" borderId="2" xfId="16" applyNumberFormat="1" applyFont="1" applyFill="1" applyBorder="1" applyAlignment="1">
      <alignment horizontal="center"/>
    </xf>
    <xf numFmtId="0" fontId="13" fillId="4" borderId="43" xfId="16" quotePrefix="1" applyFont="1" applyFill="1" applyBorder="1" applyAlignment="1">
      <alignment horizontal="center"/>
    </xf>
    <xf numFmtId="0" fontId="13" fillId="4" borderId="3" xfId="16" applyFont="1" applyFill="1" applyBorder="1" applyAlignment="1">
      <alignment horizontal="center"/>
    </xf>
    <xf numFmtId="0" fontId="9" fillId="6" borderId="3" xfId="0" applyFont="1" applyFill="1" applyBorder="1" applyAlignment="1">
      <alignment vertical="top"/>
    </xf>
    <xf numFmtId="0" fontId="21" fillId="4" borderId="0" xfId="0" applyFont="1" applyFill="1"/>
    <xf numFmtId="166" fontId="16" fillId="4" borderId="3" xfId="0" applyNumberFormat="1" applyFont="1" applyFill="1" applyBorder="1"/>
    <xf numFmtId="0" fontId="20" fillId="4" borderId="0" xfId="0" applyFont="1" applyFill="1" applyAlignment="1">
      <alignment horizontal="left"/>
    </xf>
    <xf numFmtId="166" fontId="20" fillId="4" borderId="0" xfId="4" applyNumberFormat="1" applyFont="1" applyFill="1"/>
    <xf numFmtId="166" fontId="9" fillId="4" borderId="0" xfId="4" quotePrefix="1" applyNumberFormat="1" applyFont="1" applyFill="1"/>
    <xf numFmtId="0" fontId="19" fillId="4" borderId="0" xfId="15" quotePrefix="1" applyFont="1" applyFill="1" applyAlignment="1">
      <alignment horizontal="left"/>
    </xf>
    <xf numFmtId="0" fontId="15" fillId="3" borderId="3" xfId="0" applyFont="1" applyFill="1" applyBorder="1" applyAlignment="1">
      <alignment horizontal="center" vertical="center" wrapText="1"/>
    </xf>
    <xf numFmtId="0" fontId="20" fillId="4" borderId="3" xfId="0" applyFont="1" applyFill="1" applyBorder="1"/>
    <xf numFmtId="166" fontId="11" fillId="4" borderId="0" xfId="0" applyNumberFormat="1" applyFont="1" applyFill="1" applyAlignment="1"/>
    <xf numFmtId="0" fontId="11" fillId="4" borderId="10" xfId="0" applyFont="1" applyFill="1" applyBorder="1" applyAlignment="1">
      <alignment horizontal="center"/>
    </xf>
    <xf numFmtId="176" fontId="11" fillId="4" borderId="10" xfId="0" applyNumberFormat="1" applyFont="1" applyFill="1" applyBorder="1" applyAlignment="1">
      <alignment horizontal="center"/>
    </xf>
    <xf numFmtId="177" fontId="20" fillId="0" borderId="10" xfId="0" applyNumberFormat="1" applyFont="1" applyBorder="1"/>
    <xf numFmtId="176" fontId="11" fillId="4" borderId="0" xfId="0" applyNumberFormat="1" applyFont="1" applyFill="1" applyBorder="1" applyAlignment="1">
      <alignment horizontal="center"/>
    </xf>
    <xf numFmtId="0" fontId="39" fillId="0" borderId="29" xfId="0" applyFont="1" applyFill="1" applyBorder="1"/>
    <xf numFmtId="0" fontId="40" fillId="0" borderId="0" xfId="0" applyFont="1" applyFill="1" applyBorder="1" applyAlignment="1"/>
    <xf numFmtId="0" fontId="39" fillId="0" borderId="0" xfId="0" applyFont="1" applyFill="1" applyBorder="1" applyAlignment="1"/>
    <xf numFmtId="0" fontId="11" fillId="4" borderId="0" xfId="0" applyFont="1" applyFill="1" applyBorder="1" applyAlignment="1">
      <alignment horizontal="left" vertical="justify"/>
    </xf>
    <xf numFmtId="0" fontId="39" fillId="0" borderId="30" xfId="0" applyFont="1" applyFill="1" applyBorder="1" applyAlignment="1"/>
    <xf numFmtId="0" fontId="11" fillId="4" borderId="30" xfId="0" applyFont="1" applyFill="1" applyBorder="1" applyAlignment="1">
      <alignment horizontal="left" vertical="justify"/>
    </xf>
    <xf numFmtId="0" fontId="13" fillId="4" borderId="0" xfId="0" applyFont="1" applyFill="1" applyAlignment="1"/>
    <xf numFmtId="0" fontId="19" fillId="4" borderId="0" xfId="0" applyFont="1" applyFill="1"/>
    <xf numFmtId="0" fontId="24" fillId="4" borderId="0" xfId="0" applyFont="1" applyFill="1" applyAlignment="1"/>
    <xf numFmtId="0" fontId="5" fillId="8" borderId="5" xfId="0" applyFont="1" applyFill="1" applyBorder="1" applyAlignment="1">
      <alignment horizontal="center" wrapText="1"/>
    </xf>
    <xf numFmtId="177" fontId="20" fillId="12" borderId="10" xfId="0" applyNumberFormat="1" applyFont="1" applyFill="1" applyBorder="1"/>
    <xf numFmtId="0" fontId="16" fillId="8" borderId="10" xfId="0" applyFont="1" applyFill="1" applyBorder="1" applyAlignment="1"/>
    <xf numFmtId="0" fontId="7" fillId="3" borderId="0" xfId="0" applyFont="1" applyFill="1" applyBorder="1" applyAlignment="1">
      <alignment horizontal="center"/>
    </xf>
    <xf numFmtId="0" fontId="6" fillId="4" borderId="0" xfId="0" applyFont="1" applyFill="1" applyBorder="1" applyAlignment="1">
      <alignment horizontal="center"/>
    </xf>
    <xf numFmtId="0" fontId="6" fillId="4" borderId="0" xfId="0" applyFont="1" applyFill="1" applyAlignment="1">
      <alignment horizontal="center"/>
    </xf>
    <xf numFmtId="0" fontId="5" fillId="4" borderId="0" xfId="0" applyFont="1" applyFill="1" applyAlignment="1">
      <alignment horizontal="center"/>
    </xf>
    <xf numFmtId="0" fontId="19" fillId="3" borderId="0" xfId="0" applyFont="1" applyFill="1" applyBorder="1" applyAlignment="1">
      <alignment vertical="top"/>
    </xf>
    <xf numFmtId="166" fontId="11" fillId="4" borderId="0" xfId="4" applyNumberFormat="1" applyFont="1" applyFill="1" applyBorder="1"/>
    <xf numFmtId="166" fontId="21" fillId="4" borderId="0" xfId="4" applyNumberFormat="1" applyFont="1" applyFill="1" applyBorder="1"/>
    <xf numFmtId="166" fontId="11" fillId="0" borderId="0" xfId="4" applyNumberFormat="1" applyFont="1" applyFill="1"/>
    <xf numFmtId="166" fontId="20" fillId="0" borderId="0" xfId="0" applyNumberFormat="1" applyFont="1" applyFill="1"/>
    <xf numFmtId="166" fontId="21" fillId="0" borderId="0" xfId="4" applyNumberFormat="1" applyFont="1" applyFill="1"/>
    <xf numFmtId="0" fontId="21" fillId="0" borderId="0" xfId="0" applyFont="1" applyFill="1"/>
    <xf numFmtId="172" fontId="9" fillId="4" borderId="0" xfId="4" applyNumberFormat="1" applyFont="1" applyFill="1" applyBorder="1" applyAlignment="1">
      <alignment vertical="top"/>
    </xf>
    <xf numFmtId="0" fontId="6" fillId="3" borderId="3" xfId="0" applyFont="1" applyFill="1" applyBorder="1" applyAlignment="1">
      <alignment horizontal="center" vertical="top"/>
    </xf>
    <xf numFmtId="0" fontId="9" fillId="3" borderId="0" xfId="0" applyFont="1" applyFill="1" applyBorder="1" applyAlignment="1">
      <alignment horizontal="center"/>
    </xf>
    <xf numFmtId="0" fontId="4" fillId="3" borderId="1" xfId="0" applyFont="1" applyFill="1" applyBorder="1" applyAlignment="1">
      <alignment vertical="top"/>
    </xf>
    <xf numFmtId="0" fontId="48" fillId="3" borderId="1" xfId="0" applyFont="1" applyFill="1" applyBorder="1" applyAlignment="1">
      <alignment vertical="top"/>
    </xf>
    <xf numFmtId="0" fontId="6" fillId="3" borderId="4" xfId="0" applyFont="1" applyFill="1" applyBorder="1" applyAlignment="1">
      <alignment horizontal="center" vertical="center" wrapText="1"/>
    </xf>
    <xf numFmtId="171" fontId="7" fillId="3" borderId="0" xfId="7" applyNumberFormat="1" applyFont="1" applyFill="1" applyBorder="1" applyAlignment="1">
      <alignment horizontal="right"/>
    </xf>
    <xf numFmtId="167" fontId="7" fillId="3" borderId="0" xfId="0" applyNumberFormat="1" applyFont="1" applyFill="1" applyBorder="1" applyAlignment="1">
      <alignment horizontal="center" vertical="justify"/>
    </xf>
    <xf numFmtId="171" fontId="9" fillId="3" borderId="0" xfId="0" applyNumberFormat="1" applyFont="1" applyFill="1" applyBorder="1" applyAlignment="1">
      <alignment horizontal="center" vertical="top"/>
    </xf>
    <xf numFmtId="171" fontId="7" fillId="3" borderId="0" xfId="7" applyNumberFormat="1" applyFont="1" applyFill="1" applyBorder="1"/>
    <xf numFmtId="171" fontId="7" fillId="3" borderId="0" xfId="7" applyNumberFormat="1" applyFont="1" applyFill="1" applyBorder="1" applyAlignment="1">
      <alignment horizontal="center"/>
    </xf>
    <xf numFmtId="171" fontId="7" fillId="3" borderId="0" xfId="8" applyNumberFormat="1" applyFont="1" applyFill="1" applyBorder="1" applyAlignment="1">
      <alignment horizontal="right"/>
    </xf>
    <xf numFmtId="171" fontId="7" fillId="3" borderId="0" xfId="8" applyNumberFormat="1" applyFont="1" applyFill="1" applyBorder="1" applyAlignment="1">
      <alignment horizontal="center"/>
    </xf>
    <xf numFmtId="171" fontId="7" fillId="3" borderId="0" xfId="8" applyNumberFormat="1" applyFont="1" applyFill="1" applyBorder="1"/>
    <xf numFmtId="0" fontId="7" fillId="3" borderId="3" xfId="0" applyFont="1" applyFill="1" applyBorder="1" applyAlignment="1">
      <alignment horizontal="center"/>
    </xf>
    <xf numFmtId="171" fontId="7" fillId="3" borderId="3" xfId="8" applyNumberFormat="1" applyFont="1" applyFill="1" applyBorder="1" applyAlignment="1">
      <alignment horizontal="right"/>
    </xf>
    <xf numFmtId="167" fontId="7" fillId="3" borderId="3" xfId="0" applyNumberFormat="1" applyFont="1" applyFill="1" applyBorder="1" applyAlignment="1">
      <alignment horizontal="center" vertical="justify"/>
    </xf>
    <xf numFmtId="171" fontId="7" fillId="3" borderId="3" xfId="8" applyNumberFormat="1" applyFont="1" applyFill="1" applyBorder="1" applyAlignment="1">
      <alignment horizontal="center"/>
    </xf>
    <xf numFmtId="171" fontId="9" fillId="3" borderId="3" xfId="0" applyNumberFormat="1" applyFont="1" applyFill="1" applyBorder="1" applyAlignment="1">
      <alignment horizontal="center" vertical="top"/>
    </xf>
    <xf numFmtId="171" fontId="7" fillId="3" borderId="3" xfId="8" applyNumberFormat="1" applyFont="1" applyFill="1" applyBorder="1"/>
    <xf numFmtId="0" fontId="4" fillId="3" borderId="0" xfId="0" applyFont="1" applyFill="1" applyBorder="1" applyAlignment="1">
      <alignment vertical="top"/>
    </xf>
    <xf numFmtId="0" fontId="48" fillId="3" borderId="0" xfId="0" applyFont="1" applyFill="1" applyBorder="1" applyAlignment="1">
      <alignment vertical="top"/>
    </xf>
    <xf numFmtId="167" fontId="48" fillId="3" borderId="0" xfId="0" applyNumberFormat="1" applyFont="1" applyFill="1" applyBorder="1" applyAlignment="1">
      <alignment horizontal="center"/>
    </xf>
    <xf numFmtId="171" fontId="48" fillId="3" borderId="0" xfId="8" applyNumberFormat="1" applyFont="1" applyFill="1" applyBorder="1"/>
    <xf numFmtId="0" fontId="19" fillId="3" borderId="0" xfId="0" applyFont="1" applyFill="1" applyAlignment="1">
      <alignment vertical="top"/>
    </xf>
    <xf numFmtId="41" fontId="19" fillId="3" borderId="0" xfId="0" applyNumberFormat="1" applyFont="1" applyFill="1" applyAlignment="1">
      <alignment vertical="top"/>
    </xf>
    <xf numFmtId="0" fontId="19" fillId="3" borderId="0" xfId="0" applyFont="1" applyFill="1" applyBorder="1" applyAlignment="1">
      <alignment vertical="justify"/>
    </xf>
    <xf numFmtId="0" fontId="5" fillId="4" borderId="0" xfId="0" applyFont="1" applyFill="1"/>
    <xf numFmtId="0" fontId="5" fillId="4" borderId="3" xfId="0" applyFont="1" applyFill="1" applyBorder="1" applyAlignment="1">
      <alignment horizontal="left"/>
    </xf>
    <xf numFmtId="0" fontId="5" fillId="4" borderId="3" xfId="0" applyFont="1" applyFill="1" applyBorder="1"/>
    <xf numFmtId="0" fontId="5" fillId="4" borderId="3" xfId="0" applyFont="1" applyFill="1" applyBorder="1" applyAlignment="1">
      <alignment horizontal="center" wrapText="1"/>
    </xf>
    <xf numFmtId="3" fontId="16" fillId="4" borderId="0" xfId="0" applyNumberFormat="1" applyFont="1" applyFill="1" applyBorder="1" applyAlignment="1">
      <alignment horizontal="center"/>
    </xf>
    <xf numFmtId="3" fontId="16" fillId="4" borderId="0" xfId="0" applyNumberFormat="1" applyFont="1" applyFill="1" applyBorder="1" applyAlignment="1">
      <alignment horizontal="center" wrapText="1"/>
    </xf>
    <xf numFmtId="3" fontId="5" fillId="4" borderId="0" xfId="0" applyNumberFormat="1" applyFont="1" applyFill="1" applyBorder="1" applyAlignment="1">
      <alignment horizontal="center"/>
    </xf>
    <xf numFmtId="3" fontId="16" fillId="4" borderId="3" xfId="0" applyNumberFormat="1" applyFont="1" applyFill="1" applyBorder="1" applyAlignment="1">
      <alignment horizontal="center"/>
    </xf>
    <xf numFmtId="3" fontId="16" fillId="4" borderId="3" xfId="0" applyNumberFormat="1" applyFont="1" applyFill="1" applyBorder="1" applyAlignment="1">
      <alignment horizontal="center" wrapText="1"/>
    </xf>
    <xf numFmtId="3" fontId="5" fillId="4" borderId="3" xfId="0" applyNumberFormat="1" applyFont="1" applyFill="1" applyBorder="1" applyAlignment="1">
      <alignment horizontal="center"/>
    </xf>
    <xf numFmtId="3" fontId="16" fillId="4" borderId="5" xfId="0" applyNumberFormat="1" applyFont="1" applyFill="1" applyBorder="1" applyAlignment="1">
      <alignment horizontal="center"/>
    </xf>
    <xf numFmtId="3" fontId="16" fillId="4" borderId="5" xfId="0" applyNumberFormat="1" applyFont="1" applyFill="1" applyBorder="1" applyAlignment="1">
      <alignment horizontal="center" wrapText="1"/>
    </xf>
    <xf numFmtId="165" fontId="9" fillId="4" borderId="5" xfId="18" applyNumberFormat="1" applyFont="1" applyFill="1" applyBorder="1" applyAlignment="1">
      <alignment horizontal="center"/>
    </xf>
    <xf numFmtId="3" fontId="5" fillId="4" borderId="5" xfId="17" applyNumberFormat="1" applyFont="1" applyFill="1" applyBorder="1" applyAlignment="1">
      <alignment horizontal="center"/>
    </xf>
    <xf numFmtId="165" fontId="9" fillId="4" borderId="3" xfId="18" applyNumberFormat="1" applyFont="1" applyFill="1" applyBorder="1" applyAlignment="1">
      <alignment horizontal="center"/>
    </xf>
    <xf numFmtId="3" fontId="5" fillId="4" borderId="3" xfId="17" applyNumberFormat="1" applyFont="1" applyFill="1" applyBorder="1" applyAlignment="1">
      <alignment horizontal="center"/>
    </xf>
    <xf numFmtId="0" fontId="5" fillId="4" borderId="5" xfId="0" applyFont="1" applyFill="1" applyBorder="1" applyAlignment="1">
      <alignment horizontal="center"/>
    </xf>
    <xf numFmtId="0" fontId="16" fillId="4" borderId="5" xfId="0" applyFont="1" applyFill="1" applyBorder="1"/>
    <xf numFmtId="0" fontId="8" fillId="4" borderId="0" xfId="0" applyFont="1" applyFill="1" applyAlignment="1"/>
    <xf numFmtId="49" fontId="20" fillId="4" borderId="0" xfId="0" applyNumberFormat="1" applyFont="1" applyFill="1"/>
    <xf numFmtId="0" fontId="19" fillId="4" borderId="0" xfId="0" applyFont="1" applyFill="1" applyAlignment="1"/>
    <xf numFmtId="0" fontId="12" fillId="4" borderId="0" xfId="0" applyFont="1" applyFill="1" applyAlignment="1"/>
    <xf numFmtId="0" fontId="48" fillId="4" borderId="0" xfId="0" applyFont="1" applyFill="1"/>
    <xf numFmtId="0" fontId="7" fillId="4" borderId="1" xfId="0" applyFont="1" applyFill="1" applyBorder="1" applyAlignment="1"/>
    <xf numFmtId="17" fontId="6" fillId="4" borderId="0" xfId="0" quotePrefix="1" applyNumberFormat="1" applyFont="1" applyFill="1" applyBorder="1" applyAlignment="1">
      <alignment horizontal="center"/>
    </xf>
    <xf numFmtId="0" fontId="6" fillId="4" borderId="0" xfId="0" quotePrefix="1" applyFont="1" applyFill="1" applyBorder="1" applyAlignment="1">
      <alignment horizontal="center"/>
    </xf>
    <xf numFmtId="0" fontId="60" fillId="4" borderId="0" xfId="0" applyFont="1" applyFill="1" applyAlignment="1">
      <alignment horizontal="center"/>
    </xf>
    <xf numFmtId="0" fontId="6" fillId="4" borderId="3" xfId="0" applyFont="1" applyFill="1" applyBorder="1" applyAlignment="1">
      <alignment horizontal="center"/>
    </xf>
    <xf numFmtId="0" fontId="6" fillId="4" borderId="0" xfId="0" applyFont="1" applyFill="1" applyBorder="1" applyAlignment="1"/>
    <xf numFmtId="0" fontId="61" fillId="4" borderId="0" xfId="0" applyFont="1" applyFill="1"/>
    <xf numFmtId="0" fontId="62" fillId="4" borderId="0" xfId="0" applyFont="1" applyFill="1"/>
    <xf numFmtId="41" fontId="7" fillId="4" borderId="24" xfId="19" applyFont="1" applyFill="1" applyBorder="1"/>
    <xf numFmtId="166" fontId="54" fillId="4" borderId="0" xfId="18" applyNumberFormat="1" applyFont="1" applyFill="1"/>
    <xf numFmtId="41" fontId="9" fillId="4" borderId="24" xfId="19" applyFont="1" applyFill="1" applyBorder="1"/>
    <xf numFmtId="41" fontId="6" fillId="4" borderId="37" xfId="19" applyFont="1" applyFill="1" applyBorder="1"/>
    <xf numFmtId="0" fontId="6" fillId="4" borderId="0" xfId="0" applyFont="1" applyFill="1" applyBorder="1" applyAlignment="1">
      <alignment horizontal="left"/>
    </xf>
    <xf numFmtId="171" fontId="7" fillId="4" borderId="0" xfId="19" applyNumberFormat="1" applyFont="1" applyFill="1" applyBorder="1"/>
    <xf numFmtId="0" fontId="63" fillId="4" borderId="0" xfId="0" applyFont="1" applyFill="1" applyAlignment="1">
      <alignment horizontal="center"/>
    </xf>
    <xf numFmtId="0" fontId="62" fillId="4" borderId="0" xfId="0" applyFont="1" applyFill="1" applyAlignment="1">
      <alignment horizontal="center"/>
    </xf>
    <xf numFmtId="166" fontId="62" fillId="4" borderId="0" xfId="18" applyNumberFormat="1" applyFont="1" applyFill="1"/>
    <xf numFmtId="166" fontId="48" fillId="4" borderId="0" xfId="0" applyNumberFormat="1" applyFont="1" applyFill="1"/>
    <xf numFmtId="0" fontId="9" fillId="4" borderId="1" xfId="0" applyFont="1" applyFill="1" applyBorder="1" applyAlignment="1"/>
    <xf numFmtId="0" fontId="6" fillId="4" borderId="0" xfId="0" applyFont="1" applyFill="1" applyBorder="1" applyAlignment="1">
      <alignment vertical="justify"/>
    </xf>
    <xf numFmtId="164" fontId="9" fillId="4" borderId="0" xfId="18" applyNumberFormat="1" applyFont="1" applyFill="1" applyAlignment="1">
      <alignment vertical="top"/>
    </xf>
    <xf numFmtId="166" fontId="11" fillId="4" borderId="0" xfId="18" applyNumberFormat="1" applyFont="1" applyFill="1"/>
    <xf numFmtId="0" fontId="6" fillId="4" borderId="3" xfId="0" applyFont="1" applyFill="1" applyBorder="1" applyAlignment="1"/>
    <xf numFmtId="171" fontId="6" fillId="4" borderId="3" xfId="19" applyNumberFormat="1" applyFont="1" applyFill="1" applyBorder="1"/>
    <xf numFmtId="166" fontId="21" fillId="4" borderId="3" xfId="18" applyNumberFormat="1" applyFont="1" applyFill="1" applyBorder="1"/>
    <xf numFmtId="0" fontId="8" fillId="3" borderId="0" xfId="0" applyFont="1" applyFill="1" applyAlignment="1"/>
    <xf numFmtId="0" fontId="6" fillId="4" borderId="0" xfId="0" applyFont="1" applyFill="1" applyBorder="1" applyAlignment="1">
      <alignment wrapText="1"/>
    </xf>
    <xf numFmtId="0" fontId="5" fillId="4" borderId="3" xfId="0" applyFont="1" applyFill="1" applyBorder="1" applyAlignment="1">
      <alignment wrapText="1"/>
    </xf>
    <xf numFmtId="0" fontId="25" fillId="3" borderId="37" xfId="0" applyFont="1" applyFill="1" applyBorder="1" applyAlignment="1">
      <alignment horizontal="center"/>
    </xf>
    <xf numFmtId="0" fontId="25" fillId="3" borderId="3" xfId="0" applyFont="1" applyFill="1" applyBorder="1" applyAlignment="1">
      <alignment horizontal="center"/>
    </xf>
    <xf numFmtId="0" fontId="25" fillId="3" borderId="39" xfId="0" applyFont="1" applyFill="1" applyBorder="1" applyAlignment="1">
      <alignment horizontal="center"/>
    </xf>
    <xf numFmtId="0" fontId="9" fillId="3" borderId="0" xfId="0" applyFont="1" applyFill="1" applyBorder="1" applyAlignment="1">
      <alignment horizontal="center" wrapText="1"/>
    </xf>
    <xf numFmtId="0" fontId="20" fillId="3" borderId="29" xfId="0" applyFont="1" applyFill="1" applyBorder="1"/>
    <xf numFmtId="0" fontId="20" fillId="3" borderId="0" xfId="0" applyFont="1" applyFill="1" applyBorder="1"/>
    <xf numFmtId="0" fontId="20" fillId="3" borderId="30" xfId="0" applyFont="1" applyFill="1" applyBorder="1"/>
    <xf numFmtId="41" fontId="16" fillId="3" borderId="29" xfId="19" applyFont="1" applyFill="1" applyBorder="1"/>
    <xf numFmtId="41" fontId="16" fillId="3" borderId="0" xfId="19" applyFont="1" applyFill="1" applyBorder="1"/>
    <xf numFmtId="41" fontId="16" fillId="3" borderId="30" xfId="19" applyFont="1" applyFill="1" applyBorder="1"/>
    <xf numFmtId="41" fontId="15" fillId="3" borderId="3" xfId="19" applyFont="1" applyFill="1" applyBorder="1"/>
    <xf numFmtId="166" fontId="23" fillId="4" borderId="0" xfId="18" applyNumberFormat="1" applyFont="1" applyFill="1"/>
    <xf numFmtId="0" fontId="20" fillId="4" borderId="0" xfId="0" applyFont="1" applyFill="1" applyBorder="1" applyAlignment="1"/>
    <xf numFmtId="0" fontId="20" fillId="3" borderId="0" xfId="0" applyFont="1" applyFill="1"/>
    <xf numFmtId="0" fontId="65" fillId="4" borderId="0" xfId="0" applyFont="1" applyFill="1"/>
    <xf numFmtId="0" fontId="7" fillId="4" borderId="0" xfId="0" applyFont="1" applyFill="1" applyBorder="1" applyAlignment="1">
      <alignment horizontal="left"/>
    </xf>
    <xf numFmtId="0" fontId="6" fillId="4" borderId="0" xfId="0" applyFont="1" applyFill="1" applyAlignment="1">
      <alignment vertical="top"/>
    </xf>
    <xf numFmtId="0" fontId="53" fillId="4" borderId="1" xfId="0" applyFont="1" applyFill="1" applyBorder="1" applyAlignment="1">
      <alignment horizontal="right"/>
    </xf>
    <xf numFmtId="0" fontId="5" fillId="4" borderId="3" xfId="0" applyFont="1" applyFill="1" applyBorder="1" applyAlignment="1"/>
    <xf numFmtId="0" fontId="67" fillId="4" borderId="0" xfId="0" applyFont="1" applyFill="1" applyBorder="1" applyAlignment="1"/>
    <xf numFmtId="9" fontId="7" fillId="4" borderId="0" xfId="22" applyFont="1" applyFill="1" applyBorder="1" applyAlignment="1">
      <alignment horizontal="center"/>
    </xf>
    <xf numFmtId="0" fontId="7" fillId="4" borderId="0" xfId="0" applyFont="1" applyFill="1" applyBorder="1" applyAlignment="1"/>
    <xf numFmtId="173" fontId="7" fillId="4" borderId="29" xfId="23" applyNumberFormat="1" applyFont="1" applyFill="1" applyBorder="1" applyAlignment="1">
      <alignment horizontal="right"/>
    </xf>
    <xf numFmtId="173" fontId="7" fillId="4" borderId="0" xfId="23" applyNumberFormat="1" applyFont="1" applyFill="1" applyBorder="1" applyAlignment="1">
      <alignment horizontal="right"/>
    </xf>
    <xf numFmtId="173" fontId="7" fillId="4" borderId="29" xfId="23" applyNumberFormat="1" applyFont="1" applyFill="1" applyBorder="1"/>
    <xf numFmtId="173" fontId="7" fillId="4" borderId="0" xfId="23" applyNumberFormat="1" applyFont="1" applyFill="1" applyBorder="1"/>
    <xf numFmtId="2" fontId="7" fillId="4" borderId="29" xfId="22" applyNumberFormat="1" applyFont="1" applyFill="1" applyBorder="1" applyAlignment="1">
      <alignment horizontal="center"/>
    </xf>
    <xf numFmtId="0" fontId="25" fillId="4" borderId="0" xfId="0" applyFont="1" applyFill="1"/>
    <xf numFmtId="0" fontId="6" fillId="4" borderId="3" xfId="0" applyFont="1" applyFill="1" applyBorder="1" applyAlignment="1">
      <alignment horizontal="left"/>
    </xf>
    <xf numFmtId="0" fontId="6" fillId="4" borderId="39" xfId="0" applyFont="1" applyFill="1" applyBorder="1" applyAlignment="1">
      <alignment horizontal="left"/>
    </xf>
    <xf numFmtId="173" fontId="6" fillId="4" borderId="3" xfId="18" applyNumberFormat="1" applyFont="1" applyFill="1" applyBorder="1" applyAlignment="1">
      <alignment horizontal="right"/>
    </xf>
    <xf numFmtId="9" fontId="6" fillId="4" borderId="39" xfId="22" applyFont="1" applyFill="1" applyBorder="1" applyAlignment="1">
      <alignment horizontal="center"/>
    </xf>
    <xf numFmtId="173" fontId="6" fillId="4" borderId="37" xfId="18" applyNumberFormat="1" applyFont="1" applyFill="1" applyBorder="1" applyAlignment="1">
      <alignment horizontal="right"/>
    </xf>
    <xf numFmtId="9" fontId="6" fillId="4" borderId="3" xfId="22" applyFont="1" applyFill="1" applyBorder="1" applyAlignment="1">
      <alignment horizontal="center"/>
    </xf>
    <xf numFmtId="2" fontId="6" fillId="4" borderId="37" xfId="22" applyNumberFormat="1" applyFont="1" applyFill="1" applyBorder="1" applyAlignment="1">
      <alignment horizontal="center"/>
    </xf>
    <xf numFmtId="0" fontId="20" fillId="4" borderId="0" xfId="0" applyFont="1" applyFill="1" applyAlignment="1"/>
    <xf numFmtId="173" fontId="20" fillId="4" borderId="0" xfId="0" applyNumberFormat="1" applyFont="1" applyFill="1" applyAlignment="1"/>
    <xf numFmtId="0" fontId="17" fillId="4" borderId="0" xfId="0" applyFont="1" applyFill="1" applyAlignment="1"/>
    <xf numFmtId="0" fontId="6" fillId="4" borderId="0" xfId="0" applyFont="1" applyFill="1" applyAlignment="1"/>
    <xf numFmtId="0" fontId="60" fillId="4" borderId="0" xfId="0" applyFont="1" applyFill="1" applyBorder="1" applyAlignment="1">
      <alignment horizontal="center"/>
    </xf>
    <xf numFmtId="0" fontId="60" fillId="4" borderId="3" xfId="0" applyFont="1" applyFill="1" applyBorder="1" applyAlignment="1">
      <alignment horizontal="center"/>
    </xf>
    <xf numFmtId="164" fontId="7" fillId="4" borderId="0" xfId="23" applyNumberFormat="1" applyFont="1" applyFill="1" applyBorder="1"/>
    <xf numFmtId="168" fontId="7" fillId="4" borderId="0" xfId="22" applyNumberFormat="1" applyFont="1" applyFill="1" applyAlignment="1"/>
    <xf numFmtId="164" fontId="6" fillId="4" borderId="3" xfId="23" applyNumberFormat="1" applyFont="1" applyFill="1" applyBorder="1"/>
    <xf numFmtId="168" fontId="6" fillId="4" borderId="3" xfId="22" applyNumberFormat="1" applyFont="1" applyFill="1" applyBorder="1" applyAlignment="1"/>
    <xf numFmtId="0" fontId="68" fillId="4" borderId="0" xfId="0" applyFont="1" applyFill="1" applyAlignment="1"/>
    <xf numFmtId="0" fontId="6" fillId="4" borderId="29" xfId="0" applyFont="1" applyFill="1" applyBorder="1" applyAlignment="1">
      <alignment horizontal="center"/>
    </xf>
    <xf numFmtId="0" fontId="54" fillId="4" borderId="37" xfId="0" applyFont="1" applyFill="1" applyBorder="1" applyAlignment="1">
      <alignment horizontal="center"/>
    </xf>
    <xf numFmtId="0" fontId="67" fillId="4" borderId="0" xfId="0" applyFont="1" applyFill="1" applyBorder="1" applyAlignment="1">
      <alignment vertical="top"/>
    </xf>
    <xf numFmtId="166" fontId="9" fillId="4" borderId="29" xfId="18" applyNumberFormat="1" applyFont="1" applyFill="1" applyBorder="1" applyAlignment="1">
      <alignment horizontal="center"/>
    </xf>
    <xf numFmtId="166" fontId="9" fillId="4" borderId="0" xfId="18" applyNumberFormat="1" applyFont="1" applyFill="1" applyBorder="1" applyAlignment="1">
      <alignment horizontal="center"/>
    </xf>
    <xf numFmtId="0" fontId="6" fillId="4" borderId="49" xfId="0" applyFont="1" applyFill="1" applyBorder="1" applyAlignment="1">
      <alignment horizontal="center"/>
    </xf>
    <xf numFmtId="0" fontId="60" fillId="4" borderId="3" xfId="0" applyFont="1" applyFill="1" applyBorder="1" applyAlignment="1"/>
    <xf numFmtId="0" fontId="60" fillId="4" borderId="0" xfId="0" applyFont="1" applyFill="1" applyBorder="1" applyAlignment="1"/>
    <xf numFmtId="164" fontId="7" fillId="4" borderId="0" xfId="18" applyNumberFormat="1" applyFont="1" applyFill="1" applyBorder="1" applyAlignment="1">
      <alignment horizontal="right"/>
    </xf>
    <xf numFmtId="164" fontId="7" fillId="4" borderId="0" xfId="18" applyNumberFormat="1" applyFont="1" applyFill="1" applyAlignment="1">
      <alignment horizontal="right"/>
    </xf>
    <xf numFmtId="164" fontId="6" fillId="4" borderId="3" xfId="18" applyNumberFormat="1" applyFont="1" applyFill="1" applyBorder="1" applyAlignment="1">
      <alignment horizontal="right"/>
    </xf>
    <xf numFmtId="0" fontId="70" fillId="4" borderId="0" xfId="0" applyFont="1" applyFill="1" applyAlignment="1"/>
    <xf numFmtId="0" fontId="32" fillId="4" borderId="3" xfId="0" applyFont="1" applyFill="1" applyBorder="1" applyAlignment="1">
      <alignment horizontal="center"/>
    </xf>
    <xf numFmtId="0" fontId="33" fillId="4" borderId="3" xfId="0" applyFont="1" applyFill="1" applyBorder="1" applyAlignment="1">
      <alignment horizontal="center"/>
    </xf>
    <xf numFmtId="0" fontId="30" fillId="4" borderId="3" xfId="0" applyFont="1" applyFill="1" applyBorder="1" applyAlignment="1">
      <alignment horizontal="center"/>
    </xf>
    <xf numFmtId="0" fontId="30" fillId="4" borderId="0" xfId="0" applyFont="1" applyFill="1" applyAlignment="1">
      <alignment horizontal="center"/>
    </xf>
    <xf numFmtId="166" fontId="30" fillId="4" borderId="0" xfId="0" applyNumberFormat="1" applyFont="1" applyFill="1" applyAlignment="1"/>
    <xf numFmtId="168" fontId="30" fillId="4" borderId="0" xfId="0" applyNumberFormat="1" applyFont="1" applyFill="1" applyAlignment="1">
      <alignment horizontal="center"/>
    </xf>
    <xf numFmtId="0" fontId="30" fillId="4" borderId="0" xfId="0" applyFont="1" applyFill="1" applyBorder="1" applyAlignment="1">
      <alignment horizontal="center"/>
    </xf>
    <xf numFmtId="168" fontId="30" fillId="4" borderId="0" xfId="0" applyNumberFormat="1" applyFont="1" applyFill="1" applyBorder="1" applyAlignment="1">
      <alignment horizontal="center"/>
    </xf>
    <xf numFmtId="166" fontId="30" fillId="4" borderId="0" xfId="0" applyNumberFormat="1" applyFont="1" applyFill="1" applyBorder="1" applyAlignment="1"/>
    <xf numFmtId="166" fontId="30" fillId="4" borderId="3" xfId="0" applyNumberFormat="1" applyFont="1" applyFill="1" applyBorder="1" applyAlignment="1"/>
    <xf numFmtId="168" fontId="30" fillId="4" borderId="3" xfId="0" applyNumberFormat="1" applyFont="1" applyFill="1" applyBorder="1" applyAlignment="1">
      <alignment horizontal="center"/>
    </xf>
    <xf numFmtId="0" fontId="70" fillId="4" borderId="0" xfId="0" applyFont="1" applyFill="1" applyBorder="1" applyAlignment="1"/>
    <xf numFmtId="0" fontId="72" fillId="4" borderId="0" xfId="0" applyFont="1" applyFill="1"/>
    <xf numFmtId="0" fontId="65" fillId="4" borderId="0" xfId="0" applyFont="1" applyFill="1" applyAlignment="1"/>
    <xf numFmtId="0" fontId="73" fillId="4" borderId="0" xfId="0" applyNumberFormat="1" applyFont="1" applyFill="1" applyAlignment="1">
      <alignment horizontal="left"/>
    </xf>
    <xf numFmtId="0" fontId="65" fillId="0" borderId="0" xfId="0" applyFont="1" applyFill="1" applyAlignment="1"/>
    <xf numFmtId="0" fontId="74" fillId="4" borderId="0" xfId="0" applyFont="1" applyFill="1" applyAlignment="1"/>
    <xf numFmtId="0" fontId="34" fillId="4" borderId="0" xfId="0" applyFont="1" applyFill="1"/>
    <xf numFmtId="0" fontId="64" fillId="4" borderId="0" xfId="3" applyFont="1" applyFill="1" applyAlignment="1" applyProtection="1">
      <alignment horizontal="center"/>
    </xf>
    <xf numFmtId="0" fontId="50" fillId="4" borderId="0" xfId="0" applyFont="1" applyFill="1" applyBorder="1" applyAlignment="1">
      <alignment horizontal="center"/>
    </xf>
    <xf numFmtId="0" fontId="5" fillId="4" borderId="0" xfId="0" applyFont="1" applyFill="1" applyAlignment="1"/>
    <xf numFmtId="0" fontId="6" fillId="4" borderId="0" xfId="0" applyFont="1" applyFill="1" applyBorder="1" applyAlignment="1">
      <alignment horizontal="center" wrapText="1"/>
    </xf>
    <xf numFmtId="0" fontId="6" fillId="4" borderId="3" xfId="0" applyFont="1" applyFill="1" applyBorder="1" applyAlignment="1">
      <alignment horizontal="center" wrapText="1"/>
    </xf>
    <xf numFmtId="3" fontId="7" fillId="4" borderId="0" xfId="0" applyNumberFormat="1" applyFont="1" applyFill="1" applyBorder="1" applyAlignment="1">
      <alignment horizontal="right" wrapText="1"/>
    </xf>
    <xf numFmtId="3" fontId="9" fillId="4" borderId="0" xfId="0" applyNumberFormat="1" applyFont="1" applyFill="1" applyBorder="1" applyAlignment="1">
      <alignment horizontal="right" wrapText="1"/>
    </xf>
    <xf numFmtId="0" fontId="20" fillId="4" borderId="0" xfId="0" applyFont="1" applyFill="1" applyBorder="1" applyAlignment="1">
      <alignment wrapText="1"/>
    </xf>
    <xf numFmtId="0" fontId="6" fillId="4" borderId="37" xfId="0" applyFont="1" applyFill="1" applyBorder="1" applyAlignment="1">
      <alignment horizontal="center" wrapText="1"/>
    </xf>
    <xf numFmtId="0" fontId="6" fillId="4" borderId="39" xfId="0" applyFont="1" applyFill="1" applyBorder="1" applyAlignment="1">
      <alignment horizontal="center" wrapText="1"/>
    </xf>
    <xf numFmtId="172" fontId="9" fillId="3" borderId="29" xfId="0" applyNumberFormat="1" applyFont="1" applyFill="1" applyBorder="1" applyAlignment="1">
      <alignment horizontal="right" wrapText="1"/>
    </xf>
    <xf numFmtId="172" fontId="9" fillId="3" borderId="30" xfId="0" applyNumberFormat="1" applyFont="1" applyFill="1" applyBorder="1" applyAlignment="1">
      <alignment horizontal="right" wrapText="1"/>
    </xf>
    <xf numFmtId="172" fontId="6" fillId="3" borderId="0" xfId="0" applyNumberFormat="1" applyFont="1" applyFill="1" applyBorder="1" applyAlignment="1">
      <alignment horizontal="right" wrapText="1"/>
    </xf>
    <xf numFmtId="172" fontId="9" fillId="3" borderId="37" xfId="0" applyNumberFormat="1" applyFont="1" applyFill="1" applyBorder="1" applyAlignment="1">
      <alignment horizontal="right" wrapText="1"/>
    </xf>
    <xf numFmtId="172" fontId="9" fillId="3" borderId="39" xfId="0" applyNumberFormat="1" applyFont="1" applyFill="1" applyBorder="1" applyAlignment="1">
      <alignment horizontal="right" wrapText="1"/>
    </xf>
    <xf numFmtId="172" fontId="6" fillId="3" borderId="3" xfId="0" applyNumberFormat="1" applyFont="1" applyFill="1" applyBorder="1" applyAlignment="1">
      <alignment horizontal="right" wrapText="1"/>
    </xf>
    <xf numFmtId="166" fontId="22" fillId="4" borderId="0" xfId="18" applyNumberFormat="1" applyFont="1" applyFill="1"/>
    <xf numFmtId="0" fontId="32" fillId="4" borderId="1" xfId="0" applyFont="1" applyFill="1" applyBorder="1" applyAlignment="1">
      <alignment horizontal="center"/>
    </xf>
    <xf numFmtId="0" fontId="65" fillId="4" borderId="1" xfId="0" applyFont="1" applyFill="1" applyBorder="1" applyAlignment="1"/>
    <xf numFmtId="0" fontId="65" fillId="4" borderId="0" xfId="0" applyFont="1" applyFill="1" applyBorder="1" applyAlignment="1"/>
    <xf numFmtId="0" fontId="75" fillId="4" borderId="0" xfId="0" applyFont="1" applyFill="1" applyAlignment="1"/>
    <xf numFmtId="0" fontId="65" fillId="4" borderId="2" xfId="0" applyFont="1" applyFill="1" applyBorder="1" applyAlignment="1"/>
    <xf numFmtId="0" fontId="33" fillId="4" borderId="0" xfId="0" applyFont="1" applyFill="1" applyBorder="1" applyAlignment="1">
      <alignment wrapText="1"/>
    </xf>
    <xf numFmtId="0" fontId="76" fillId="4" borderId="0" xfId="0" applyFont="1" applyFill="1" applyBorder="1" applyAlignment="1">
      <alignment horizontal="center" wrapText="1"/>
    </xf>
    <xf numFmtId="0" fontId="32" fillId="4" borderId="1" xfId="0" applyFont="1" applyFill="1" applyBorder="1" applyAlignment="1">
      <alignment horizontal="center" wrapText="1"/>
    </xf>
    <xf numFmtId="0" fontId="73" fillId="4" borderId="1" xfId="0" applyFont="1" applyFill="1" applyBorder="1" applyAlignment="1">
      <alignment horizontal="center" wrapText="1"/>
    </xf>
    <xf numFmtId="0" fontId="76" fillId="4" borderId="1" xfId="0" applyFont="1" applyFill="1" applyBorder="1" applyAlignment="1">
      <alignment horizontal="center"/>
    </xf>
    <xf numFmtId="0" fontId="32" fillId="4" borderId="0" xfId="0" applyFont="1" applyFill="1" applyBorder="1" applyAlignment="1">
      <alignment horizontal="center" wrapText="1"/>
    </xf>
    <xf numFmtId="172" fontId="33" fillId="4" borderId="24" xfId="0" applyNumberFormat="1" applyFont="1" applyFill="1" applyBorder="1" applyAlignment="1">
      <alignment horizontal="center" wrapText="1"/>
    </xf>
    <xf numFmtId="164" fontId="32" fillId="4" borderId="24" xfId="18" applyNumberFormat="1" applyFont="1" applyFill="1" applyBorder="1" applyAlignment="1">
      <alignment horizontal="center" wrapText="1"/>
    </xf>
    <xf numFmtId="0" fontId="32" fillId="4" borderId="31" xfId="0" applyFont="1" applyFill="1" applyBorder="1" applyAlignment="1">
      <alignment horizontal="center" wrapText="1"/>
    </xf>
    <xf numFmtId="10" fontId="33" fillId="4" borderId="25" xfId="0" applyNumberFormat="1" applyFont="1" applyFill="1" applyBorder="1" applyAlignment="1">
      <alignment horizontal="center" wrapText="1"/>
    </xf>
    <xf numFmtId="168" fontId="32" fillId="4" borderId="25" xfId="0" applyNumberFormat="1" applyFont="1" applyFill="1" applyBorder="1" applyAlignment="1">
      <alignment horizontal="center" wrapText="1"/>
    </xf>
    <xf numFmtId="172" fontId="33" fillId="4" borderId="23" xfId="0" applyNumberFormat="1" applyFont="1" applyFill="1" applyBorder="1" applyAlignment="1">
      <alignment horizontal="center" wrapText="1"/>
    </xf>
    <xf numFmtId="0" fontId="32" fillId="4" borderId="3" xfId="0" applyFont="1" applyFill="1" applyBorder="1" applyAlignment="1">
      <alignment horizontal="center" wrapText="1"/>
    </xf>
    <xf numFmtId="10" fontId="33" fillId="4" borderId="3" xfId="0" applyNumberFormat="1" applyFont="1" applyFill="1" applyBorder="1" applyAlignment="1">
      <alignment horizontal="center" wrapText="1"/>
    </xf>
    <xf numFmtId="0" fontId="33" fillId="4" borderId="3" xfId="0" applyFont="1" applyFill="1" applyBorder="1" applyAlignment="1">
      <alignment wrapText="1"/>
    </xf>
    <xf numFmtId="0" fontId="27" fillId="4" borderId="3" xfId="0" applyFont="1" applyFill="1" applyBorder="1" applyAlignment="1"/>
    <xf numFmtId="0" fontId="27" fillId="4" borderId="0" xfId="0" applyFont="1" applyFill="1" applyBorder="1" applyAlignment="1"/>
    <xf numFmtId="164" fontId="33" fillId="4" borderId="43" xfId="18" applyNumberFormat="1" applyFont="1" applyFill="1" applyBorder="1" applyAlignment="1">
      <alignment horizontal="center" wrapText="1"/>
    </xf>
    <xf numFmtId="164" fontId="33" fillId="3" borderId="43" xfId="18" applyNumberFormat="1" applyFont="1" applyFill="1" applyBorder="1" applyAlignment="1">
      <alignment horizontal="center" wrapText="1"/>
    </xf>
    <xf numFmtId="168" fontId="33" fillId="4" borderId="43" xfId="0" applyNumberFormat="1" applyFont="1" applyFill="1" applyBorder="1" applyAlignment="1">
      <alignment horizontal="center" wrapText="1"/>
    </xf>
    <xf numFmtId="168" fontId="33" fillId="3" borderId="43" xfId="0" applyNumberFormat="1" applyFont="1" applyFill="1" applyBorder="1" applyAlignment="1">
      <alignment horizontal="center" wrapText="1"/>
    </xf>
    <xf numFmtId="164" fontId="32" fillId="4" borderId="43" xfId="18" applyNumberFormat="1" applyFont="1" applyFill="1" applyBorder="1" applyAlignment="1">
      <alignment horizontal="center" wrapText="1"/>
    </xf>
    <xf numFmtId="164" fontId="32" fillId="3" borderId="43" xfId="18" applyNumberFormat="1" applyFont="1" applyFill="1" applyBorder="1" applyAlignment="1">
      <alignment horizontal="center" wrapText="1"/>
    </xf>
    <xf numFmtId="0" fontId="71" fillId="4" borderId="0" xfId="0" applyFont="1" applyFill="1" applyAlignment="1"/>
    <xf numFmtId="164" fontId="75" fillId="4" borderId="0" xfId="18" applyNumberFormat="1" applyFont="1" applyFill="1" applyBorder="1" applyAlignment="1">
      <alignment horizontal="center" wrapText="1"/>
    </xf>
    <xf numFmtId="0" fontId="77" fillId="4" borderId="0" xfId="0" applyFont="1" applyFill="1" applyAlignment="1"/>
    <xf numFmtId="0" fontId="78" fillId="4" borderId="0" xfId="0" applyFont="1" applyFill="1" applyAlignment="1"/>
    <xf numFmtId="0" fontId="7" fillId="3" borderId="0" xfId="0" applyFont="1" applyFill="1" applyBorder="1" applyAlignment="1">
      <alignment horizontal="center"/>
    </xf>
    <xf numFmtId="0" fontId="6" fillId="3" borderId="0" xfId="0" applyFont="1" applyFill="1" applyBorder="1" applyAlignment="1">
      <alignment horizontal="center"/>
    </xf>
    <xf numFmtId="0" fontId="6" fillId="4" borderId="0" xfId="0" applyFont="1" applyFill="1" applyAlignment="1">
      <alignment horizontal="center"/>
    </xf>
    <xf numFmtId="0" fontId="6" fillId="4" borderId="3" xfId="0" applyFont="1" applyFill="1" applyBorder="1" applyAlignment="1">
      <alignment horizontal="center"/>
    </xf>
    <xf numFmtId="0" fontId="7" fillId="4" borderId="0" xfId="0" applyFont="1" applyFill="1" applyAlignment="1">
      <alignment horizontal="center"/>
    </xf>
    <xf numFmtId="0" fontId="6" fillId="4" borderId="0" xfId="0" applyFont="1" applyFill="1" applyBorder="1" applyAlignment="1">
      <alignment horizontal="center"/>
    </xf>
    <xf numFmtId="0" fontId="6" fillId="4" borderId="40" xfId="0" applyFont="1" applyFill="1" applyBorder="1" applyAlignment="1">
      <alignment horizontal="center"/>
    </xf>
    <xf numFmtId="0" fontId="20" fillId="4" borderId="1" xfId="0" applyFont="1" applyFill="1" applyBorder="1" applyAlignment="1">
      <alignment horizontal="center"/>
    </xf>
    <xf numFmtId="0" fontId="6" fillId="3" borderId="29" xfId="0" applyFont="1" applyFill="1" applyBorder="1" applyAlignment="1">
      <alignment horizontal="center"/>
    </xf>
    <xf numFmtId="0" fontId="6" fillId="4" borderId="1" xfId="0" applyFont="1" applyFill="1" applyBorder="1" applyAlignment="1">
      <alignment horizontal="center"/>
    </xf>
    <xf numFmtId="0" fontId="20" fillId="4" borderId="1" xfId="0" applyFont="1" applyFill="1" applyBorder="1" applyAlignment="1"/>
    <xf numFmtId="0" fontId="5" fillId="4" borderId="3" xfId="0" applyFont="1" applyFill="1" applyBorder="1" applyAlignment="1">
      <alignment horizontal="center"/>
    </xf>
    <xf numFmtId="0" fontId="32" fillId="4" borderId="0" xfId="0" applyFont="1" applyFill="1" applyAlignment="1">
      <alignment horizontal="center"/>
    </xf>
    <xf numFmtId="0" fontId="32" fillId="4" borderId="0" xfId="0" applyFont="1" applyFill="1" applyBorder="1" applyAlignment="1">
      <alignment horizontal="center"/>
    </xf>
    <xf numFmtId="0" fontId="22" fillId="4" borderId="0" xfId="0" applyFont="1" applyFill="1" applyAlignment="1">
      <alignment horizontal="center"/>
    </xf>
    <xf numFmtId="0" fontId="6" fillId="3" borderId="0" xfId="0" applyFont="1" applyFill="1" applyBorder="1" applyAlignment="1">
      <alignment horizontal="center" wrapText="1"/>
    </xf>
    <xf numFmtId="0" fontId="6" fillId="3" borderId="3" xfId="0" applyFont="1" applyFill="1" applyBorder="1" applyAlignment="1">
      <alignment horizontal="center" wrapText="1"/>
    </xf>
    <xf numFmtId="0" fontId="6" fillId="4" borderId="0" xfId="0" applyFont="1" applyFill="1" applyBorder="1" applyAlignment="1">
      <alignment horizontal="center" vertical="justify" wrapText="1"/>
    </xf>
    <xf numFmtId="0" fontId="76" fillId="4" borderId="2" xfId="0" applyFont="1" applyFill="1" applyBorder="1" applyAlignment="1">
      <alignment horizontal="center"/>
    </xf>
    <xf numFmtId="0" fontId="32" fillId="4" borderId="43" xfId="0" applyFont="1" applyFill="1" applyBorder="1" applyAlignment="1">
      <alignment wrapText="1"/>
    </xf>
    <xf numFmtId="41" fontId="20" fillId="4" borderId="0" xfId="0" applyNumberFormat="1" applyFont="1" applyFill="1"/>
    <xf numFmtId="0" fontId="7" fillId="3" borderId="0" xfId="0" applyFont="1" applyFill="1" applyBorder="1" applyAlignment="1">
      <alignment horizontal="center"/>
    </xf>
    <xf numFmtId="166" fontId="7" fillId="4" borderId="29" xfId="18" applyNumberFormat="1" applyFont="1" applyFill="1" applyBorder="1" applyAlignment="1">
      <alignment horizontal="center"/>
    </xf>
    <xf numFmtId="166" fontId="0" fillId="3" borderId="0" xfId="10" applyNumberFormat="1" applyFont="1" applyFill="1"/>
    <xf numFmtId="0" fontId="0" fillId="3" borderId="3" xfId="0" applyFill="1" applyBorder="1"/>
    <xf numFmtId="0" fontId="84" fillId="4" borderId="0" xfId="0" applyFont="1" applyFill="1"/>
    <xf numFmtId="0" fontId="85" fillId="4" borderId="0" xfId="0" applyFont="1" applyFill="1"/>
    <xf numFmtId="3" fontId="6" fillId="3" borderId="0" xfId="0" applyNumberFormat="1" applyFont="1" applyFill="1" applyBorder="1" applyAlignment="1">
      <alignment horizontal="right" wrapText="1"/>
    </xf>
    <xf numFmtId="170" fontId="6" fillId="3" borderId="5" xfId="0" applyNumberFormat="1" applyFont="1" applyFill="1" applyBorder="1" applyAlignment="1">
      <alignment horizontal="center" wrapText="1"/>
    </xf>
    <xf numFmtId="3" fontId="5" fillId="3" borderId="5" xfId="0" applyNumberFormat="1" applyFont="1" applyFill="1" applyBorder="1" applyAlignment="1">
      <alignment horizontal="right" wrapText="1"/>
    </xf>
    <xf numFmtId="3" fontId="6" fillId="3" borderId="3" xfId="0" applyNumberFormat="1" applyFont="1" applyFill="1" applyBorder="1" applyAlignment="1">
      <alignment horizontal="right" wrapText="1"/>
    </xf>
    <xf numFmtId="170" fontId="6" fillId="3" borderId="3" xfId="0" applyNumberFormat="1" applyFont="1" applyFill="1" applyBorder="1" applyAlignment="1">
      <alignment horizontal="center" wrapText="1"/>
    </xf>
    <xf numFmtId="3" fontId="6" fillId="3" borderId="5" xfId="0" applyNumberFormat="1" applyFont="1" applyFill="1" applyBorder="1" applyAlignment="1">
      <alignment horizontal="right" wrapText="1"/>
    </xf>
    <xf numFmtId="168" fontId="33" fillId="4" borderId="25" xfId="0" applyNumberFormat="1" applyFont="1" applyFill="1" applyBorder="1" applyAlignment="1">
      <alignment horizontal="center" wrapText="1"/>
    </xf>
    <xf numFmtId="0" fontId="6" fillId="3" borderId="1" xfId="0" applyFont="1" applyFill="1" applyBorder="1" applyAlignment="1">
      <alignment horizontal="center"/>
    </xf>
    <xf numFmtId="0" fontId="20" fillId="3" borderId="1" xfId="0" applyFont="1" applyFill="1" applyBorder="1"/>
    <xf numFmtId="0" fontId="54" fillId="3" borderId="37" xfId="0" applyFont="1" applyFill="1" applyBorder="1" applyAlignment="1">
      <alignment horizontal="center"/>
    </xf>
    <xf numFmtId="0" fontId="54" fillId="3" borderId="3" xfId="0" applyFont="1" applyFill="1" applyBorder="1" applyAlignment="1">
      <alignment horizontal="center"/>
    </xf>
    <xf numFmtId="0" fontId="7" fillId="3" borderId="0" xfId="0" applyFont="1" applyFill="1" applyBorder="1" applyAlignment="1">
      <alignment horizontal="left"/>
    </xf>
    <xf numFmtId="0" fontId="6" fillId="3" borderId="3" xfId="0" applyFont="1" applyFill="1" applyBorder="1" applyAlignment="1">
      <alignment horizontal="left"/>
    </xf>
    <xf numFmtId="0" fontId="66" fillId="3" borderId="0" xfId="0" applyFont="1" applyFill="1" applyAlignment="1">
      <alignment vertical="top"/>
    </xf>
    <xf numFmtId="0" fontId="30" fillId="3" borderId="0" xfId="0" applyFont="1" applyFill="1" applyAlignment="1">
      <alignment horizontal="center"/>
    </xf>
    <xf numFmtId="166" fontId="30" fillId="3" borderId="0" xfId="0" applyNumberFormat="1" applyFont="1" applyFill="1" applyAlignment="1"/>
    <xf numFmtId="168" fontId="30" fillId="3" borderId="0" xfId="0" applyNumberFormat="1" applyFont="1" applyFill="1" applyAlignment="1">
      <alignment horizontal="center"/>
    </xf>
    <xf numFmtId="0" fontId="30" fillId="3" borderId="0" xfId="0" applyFont="1" applyFill="1" applyBorder="1" applyAlignment="1">
      <alignment horizontal="center"/>
    </xf>
    <xf numFmtId="168" fontId="30" fillId="3" borderId="0" xfId="0" applyNumberFormat="1" applyFont="1" applyFill="1" applyBorder="1" applyAlignment="1">
      <alignment horizontal="center"/>
    </xf>
    <xf numFmtId="166" fontId="30" fillId="3" borderId="0" xfId="0" applyNumberFormat="1" applyFont="1" applyFill="1" applyBorder="1" applyAlignment="1"/>
    <xf numFmtId="0" fontId="30" fillId="3" borderId="3" xfId="0" applyFont="1" applyFill="1" applyBorder="1" applyAlignment="1">
      <alignment horizontal="center"/>
    </xf>
    <xf numFmtId="166" fontId="30" fillId="3" borderId="3" xfId="0" applyNumberFormat="1" applyFont="1" applyFill="1" applyBorder="1" applyAlignment="1"/>
    <xf numFmtId="168" fontId="30" fillId="3" borderId="3" xfId="0" applyNumberFormat="1" applyFont="1" applyFill="1" applyBorder="1" applyAlignment="1">
      <alignment horizontal="center"/>
    </xf>
    <xf numFmtId="0" fontId="7" fillId="3" borderId="5" xfId="0" applyFont="1" applyFill="1" applyBorder="1" applyAlignment="1">
      <alignment wrapText="1"/>
    </xf>
    <xf numFmtId="3" fontId="7" fillId="3" borderId="5" xfId="0" applyNumberFormat="1" applyFont="1" applyFill="1" applyBorder="1" applyAlignment="1">
      <alignment horizontal="right" wrapText="1"/>
    </xf>
    <xf numFmtId="3" fontId="7" fillId="3" borderId="5" xfId="0" applyNumberFormat="1" applyFont="1" applyFill="1" applyBorder="1" applyAlignment="1">
      <alignment horizontal="center" wrapText="1"/>
    </xf>
    <xf numFmtId="170" fontId="7" fillId="3" borderId="5" xfId="0" applyNumberFormat="1" applyFont="1" applyFill="1" applyBorder="1" applyAlignment="1">
      <alignment horizontal="center" wrapText="1"/>
    </xf>
    <xf numFmtId="0" fontId="7" fillId="3" borderId="3" xfId="0" applyFont="1" applyFill="1" applyBorder="1" applyAlignment="1">
      <alignment wrapText="1"/>
    </xf>
    <xf numFmtId="3" fontId="7" fillId="3" borderId="3" xfId="0" applyNumberFormat="1" applyFont="1" applyFill="1" applyBorder="1" applyAlignment="1">
      <alignment horizontal="right" wrapText="1"/>
    </xf>
    <xf numFmtId="3" fontId="7" fillId="3" borderId="3" xfId="0" applyNumberFormat="1" applyFont="1" applyFill="1" applyBorder="1" applyAlignment="1">
      <alignment horizontal="center" wrapText="1"/>
    </xf>
    <xf numFmtId="166" fontId="7" fillId="3" borderId="3" xfId="10" applyNumberFormat="1" applyFont="1" applyFill="1" applyBorder="1" applyAlignment="1">
      <alignment horizontal="right" wrapText="1"/>
    </xf>
    <xf numFmtId="170" fontId="7" fillId="3" borderId="3" xfId="0" applyNumberFormat="1" applyFont="1" applyFill="1" applyBorder="1" applyAlignment="1">
      <alignment horizontal="center" wrapText="1"/>
    </xf>
    <xf numFmtId="4" fontId="7" fillId="3" borderId="5" xfId="0" applyNumberFormat="1" applyFont="1" applyFill="1" applyBorder="1" applyAlignment="1">
      <alignment horizontal="right" wrapText="1"/>
    </xf>
    <xf numFmtId="0" fontId="7" fillId="3" borderId="3" xfId="0" applyFont="1" applyFill="1" applyBorder="1" applyAlignment="1">
      <alignment horizontal="right" wrapText="1"/>
    </xf>
    <xf numFmtId="3" fontId="9" fillId="3" borderId="3" xfId="0" applyNumberFormat="1" applyFont="1" applyFill="1" applyBorder="1" applyAlignment="1">
      <alignment horizontal="right" wrapText="1"/>
    </xf>
    <xf numFmtId="172" fontId="6" fillId="3" borderId="37" xfId="0" applyNumberFormat="1" applyFont="1" applyFill="1" applyBorder="1" applyAlignment="1">
      <alignment horizontal="right" wrapText="1"/>
    </xf>
    <xf numFmtId="168" fontId="7" fillId="4" borderId="55" xfId="22" applyNumberFormat="1" applyFont="1" applyFill="1" applyBorder="1" applyAlignment="1"/>
    <xf numFmtId="168" fontId="7" fillId="4" borderId="30" xfId="22" applyNumberFormat="1" applyFont="1" applyFill="1" applyBorder="1" applyAlignment="1"/>
    <xf numFmtId="168" fontId="6" fillId="4" borderId="39" xfId="22" applyNumberFormat="1" applyFont="1" applyFill="1" applyBorder="1" applyAlignment="1"/>
    <xf numFmtId="166" fontId="0" fillId="3" borderId="55" xfId="10" applyNumberFormat="1" applyFont="1" applyFill="1" applyBorder="1"/>
    <xf numFmtId="166" fontId="0" fillId="3" borderId="30" xfId="10" applyNumberFormat="1" applyFont="1" applyFill="1" applyBorder="1"/>
    <xf numFmtId="0" fontId="7" fillId="3" borderId="55" xfId="0" applyFont="1" applyFill="1" applyBorder="1" applyAlignment="1">
      <alignment horizontal="left"/>
    </xf>
    <xf numFmtId="0" fontId="7" fillId="3" borderId="30" xfId="0" applyFont="1" applyFill="1" applyBorder="1" applyAlignment="1">
      <alignment horizontal="left"/>
    </xf>
    <xf numFmtId="0" fontId="0" fillId="3" borderId="55" xfId="0" applyFill="1" applyBorder="1"/>
    <xf numFmtId="0" fontId="0" fillId="3" borderId="30" xfId="0" applyFill="1" applyBorder="1"/>
    <xf numFmtId="0" fontId="12" fillId="3" borderId="0" xfId="0" applyFont="1" applyFill="1" applyAlignment="1"/>
    <xf numFmtId="0" fontId="0" fillId="3" borderId="0" xfId="0" applyFill="1" applyAlignment="1">
      <alignment vertical="center"/>
    </xf>
    <xf numFmtId="0" fontId="20" fillId="3" borderId="1" xfId="0" applyFont="1" applyFill="1" applyBorder="1" applyAlignment="1">
      <alignment vertical="center"/>
    </xf>
    <xf numFmtId="0" fontId="53" fillId="3" borderId="1" xfId="0" applyFont="1" applyFill="1" applyBorder="1" applyAlignment="1">
      <alignment horizontal="right" vertical="center"/>
    </xf>
    <xf numFmtId="0" fontId="83" fillId="3" borderId="0" xfId="0" applyFont="1" applyFill="1" applyBorder="1" applyAlignment="1">
      <alignment vertical="center"/>
    </xf>
    <xf numFmtId="0" fontId="80" fillId="3" borderId="0" xfId="0" applyFont="1" applyFill="1" applyAlignment="1">
      <alignment vertical="center"/>
    </xf>
    <xf numFmtId="0" fontId="82" fillId="3" borderId="52" xfId="0" applyFont="1" applyFill="1" applyBorder="1" applyAlignment="1">
      <alignment horizontal="center" vertical="center"/>
    </xf>
    <xf numFmtId="0" fontId="82" fillId="3" borderId="4" xfId="0" applyFont="1" applyFill="1" applyBorder="1" applyAlignment="1">
      <alignment horizontal="center" vertical="center"/>
    </xf>
    <xf numFmtId="0" fontId="81" fillId="3" borderId="30" xfId="0" applyFont="1" applyFill="1" applyBorder="1" applyAlignment="1">
      <alignment horizontal="center" vertical="center"/>
    </xf>
    <xf numFmtId="3" fontId="81" fillId="3" borderId="0" xfId="0" applyNumberFormat="1" applyFont="1" applyFill="1" applyBorder="1" applyAlignment="1">
      <alignment horizontal="center" vertical="center"/>
    </xf>
    <xf numFmtId="168" fontId="80" fillId="3" borderId="0" xfId="2" applyNumberFormat="1" applyFont="1" applyFill="1" applyAlignment="1">
      <alignment vertical="center"/>
    </xf>
    <xf numFmtId="0" fontId="81" fillId="3" borderId="51" xfId="0" applyFont="1" applyFill="1" applyBorder="1" applyAlignment="1">
      <alignment horizontal="center" vertical="center"/>
    </xf>
    <xf numFmtId="3" fontId="81" fillId="3" borderId="1" xfId="0" applyNumberFormat="1" applyFont="1" applyFill="1" applyBorder="1" applyAlignment="1">
      <alignment horizontal="center" vertical="center"/>
    </xf>
    <xf numFmtId="43" fontId="80" fillId="3" borderId="0" xfId="1" applyFont="1" applyFill="1" applyAlignment="1">
      <alignment vertical="center"/>
    </xf>
    <xf numFmtId="43" fontId="80" fillId="3" borderId="0" xfId="0" applyNumberFormat="1" applyFont="1" applyFill="1" applyAlignment="1">
      <alignment vertical="center"/>
    </xf>
    <xf numFmtId="0" fontId="83" fillId="3" borderId="0" xfId="0" applyFont="1" applyFill="1" applyBorder="1" applyAlignment="1">
      <alignment vertical="center" wrapText="1"/>
    </xf>
    <xf numFmtId="3" fontId="83" fillId="3" borderId="0" xfId="0" applyNumberFormat="1" applyFont="1" applyFill="1" applyAlignment="1">
      <alignment vertical="center"/>
    </xf>
    <xf numFmtId="3" fontId="80" fillId="3" borderId="0" xfId="0" applyNumberFormat="1" applyFont="1" applyFill="1" applyAlignment="1">
      <alignment vertical="center"/>
    </xf>
    <xf numFmtId="0" fontId="82" fillId="3" borderId="53" xfId="0" applyFont="1" applyFill="1" applyBorder="1" applyAlignment="1">
      <alignment horizontal="center" vertical="center"/>
    </xf>
    <xf numFmtId="3" fontId="82" fillId="3" borderId="50" xfId="0" applyNumberFormat="1" applyFont="1" applyFill="1" applyBorder="1" applyAlignment="1">
      <alignment horizontal="center" vertical="center"/>
    </xf>
    <xf numFmtId="0" fontId="80" fillId="3" borderId="0" xfId="0" applyFont="1" applyFill="1" applyBorder="1" applyAlignment="1">
      <alignment horizontal="left" vertical="center"/>
    </xf>
    <xf numFmtId="0" fontId="83" fillId="3" borderId="0" xfId="0" applyFont="1" applyFill="1" applyAlignment="1">
      <alignment vertical="center"/>
    </xf>
    <xf numFmtId="0" fontId="82" fillId="3" borderId="52" xfId="0" applyFont="1" applyFill="1" applyBorder="1" applyAlignment="1">
      <alignment horizontal="center" vertical="center" wrapText="1"/>
    </xf>
    <xf numFmtId="0" fontId="82" fillId="3" borderId="4" xfId="0" applyFont="1" applyFill="1" applyBorder="1" applyAlignment="1">
      <alignment horizontal="center" vertical="center" wrapText="1"/>
    </xf>
    <xf numFmtId="0" fontId="82" fillId="3" borderId="3" xfId="0" applyFont="1" applyFill="1" applyBorder="1" applyAlignment="1"/>
    <xf numFmtId="0" fontId="80" fillId="3" borderId="0" xfId="0" applyFont="1" applyFill="1"/>
    <xf numFmtId="0" fontId="80" fillId="3" borderId="0" xfId="0" applyFont="1" applyFill="1" applyAlignment="1"/>
    <xf numFmtId="0" fontId="82" fillId="3" borderId="0" xfId="0" applyFont="1" applyFill="1" applyBorder="1" applyAlignment="1"/>
    <xf numFmtId="0" fontId="0" fillId="3" borderId="0" xfId="0" applyFill="1" applyBorder="1" applyAlignment="1">
      <alignment vertical="center"/>
    </xf>
    <xf numFmtId="0" fontId="83" fillId="3" borderId="3" xfId="0" applyFont="1" applyFill="1" applyBorder="1" applyAlignment="1"/>
    <xf numFmtId="170" fontId="81" fillId="3" borderId="0" xfId="0" applyNumberFormat="1" applyFont="1" applyFill="1" applyBorder="1" applyAlignment="1">
      <alignment horizontal="center" vertical="center"/>
    </xf>
    <xf numFmtId="170" fontId="81" fillId="3" borderId="1" xfId="0" applyNumberFormat="1" applyFont="1" applyFill="1" applyBorder="1" applyAlignment="1">
      <alignment horizontal="center" vertical="center"/>
    </xf>
    <xf numFmtId="168" fontId="81" fillId="3" borderId="0" xfId="2" applyNumberFormat="1" applyFont="1" applyFill="1" applyBorder="1" applyAlignment="1">
      <alignment horizontal="center" vertical="center"/>
    </xf>
    <xf numFmtId="168" fontId="81" fillId="3" borderId="1" xfId="2" applyNumberFormat="1" applyFont="1" applyFill="1" applyBorder="1" applyAlignment="1">
      <alignment horizontal="center" vertical="center"/>
    </xf>
    <xf numFmtId="0" fontId="80" fillId="3" borderId="5" xfId="0" applyFont="1" applyFill="1" applyBorder="1" applyAlignment="1"/>
    <xf numFmtId="0" fontId="82" fillId="3" borderId="54" xfId="0" applyFont="1" applyFill="1" applyBorder="1" applyAlignment="1">
      <alignment horizontal="center" vertical="center" wrapText="1"/>
    </xf>
    <xf numFmtId="3" fontId="81" fillId="3" borderId="7" xfId="0" applyNumberFormat="1" applyFont="1" applyFill="1" applyBorder="1" applyAlignment="1">
      <alignment horizontal="center" vertical="center"/>
    </xf>
    <xf numFmtId="0" fontId="80" fillId="3" borderId="0" xfId="0" applyFont="1" applyFill="1" applyBorder="1" applyAlignment="1">
      <alignment vertical="center"/>
    </xf>
    <xf numFmtId="0" fontId="80" fillId="3" borderId="0" xfId="0" applyFont="1" applyFill="1" applyBorder="1" applyAlignment="1"/>
    <xf numFmtId="0" fontId="83" fillId="3" borderId="3" xfId="0" applyFont="1" applyFill="1" applyBorder="1" applyAlignment="1">
      <alignment vertical="center"/>
    </xf>
    <xf numFmtId="9" fontId="80" fillId="3" borderId="0" xfId="2" applyFont="1" applyFill="1" applyAlignment="1">
      <alignment vertical="center"/>
    </xf>
    <xf numFmtId="3" fontId="82" fillId="3" borderId="0" xfId="0" applyNumberFormat="1" applyFont="1" applyFill="1" applyBorder="1" applyAlignment="1">
      <alignment horizontal="center" vertical="center"/>
    </xf>
    <xf numFmtId="166" fontId="0" fillId="3" borderId="0" xfId="1" applyNumberFormat="1" applyFont="1" applyFill="1" applyAlignment="1">
      <alignment vertical="center"/>
    </xf>
    <xf numFmtId="0" fontId="46" fillId="8" borderId="12" xfId="3" applyFont="1" applyFill="1" applyBorder="1" applyAlignment="1" applyProtection="1">
      <alignment horizontal="left"/>
    </xf>
    <xf numFmtId="0" fontId="46" fillId="8" borderId="13" xfId="3" applyFont="1" applyFill="1" applyBorder="1" applyAlignment="1" applyProtection="1">
      <alignment horizontal="left"/>
    </xf>
    <xf numFmtId="0" fontId="46" fillId="8" borderId="11" xfId="3" applyFont="1" applyFill="1" applyBorder="1" applyAlignment="1" applyProtection="1">
      <alignment horizontal="left"/>
    </xf>
    <xf numFmtId="0" fontId="9" fillId="0" borderId="12" xfId="0" applyFont="1" applyFill="1" applyBorder="1"/>
    <xf numFmtId="0" fontId="87" fillId="3" borderId="0" xfId="0" applyFont="1" applyFill="1" applyAlignment="1">
      <alignment vertical="center"/>
    </xf>
    <xf numFmtId="0" fontId="38" fillId="7" borderId="0" xfId="0" applyFont="1" applyFill="1" applyAlignment="1">
      <alignment horizontal="center" vertical="center"/>
    </xf>
    <xf numFmtId="0" fontId="20" fillId="8" borderId="0" xfId="0" applyFont="1" applyFill="1" applyAlignment="1">
      <alignment horizontal="center"/>
    </xf>
    <xf numFmtId="0" fontId="44" fillId="8" borderId="0" xfId="0" applyFont="1" applyFill="1" applyBorder="1" applyAlignment="1">
      <alignment horizontal="center"/>
    </xf>
    <xf numFmtId="0" fontId="44" fillId="8" borderId="30" xfId="0" applyFont="1" applyFill="1" applyBorder="1" applyAlignment="1">
      <alignment horizontal="center"/>
    </xf>
    <xf numFmtId="0" fontId="45" fillId="8" borderId="0" xfId="0" applyFont="1" applyFill="1" applyBorder="1" applyAlignment="1">
      <alignment horizontal="center"/>
    </xf>
    <xf numFmtId="0" fontId="45" fillId="8" borderId="30" xfId="0" applyFont="1" applyFill="1" applyBorder="1" applyAlignment="1">
      <alignment horizontal="center"/>
    </xf>
    <xf numFmtId="0" fontId="11" fillId="4" borderId="0" xfId="0" applyFont="1" applyFill="1" applyBorder="1" applyAlignment="1">
      <alignment horizontal="justify" vertical="justify"/>
    </xf>
    <xf numFmtId="0" fontId="11" fillId="4" borderId="30" xfId="0" applyFont="1" applyFill="1" applyBorder="1" applyAlignment="1">
      <alignment horizontal="justify" vertical="justify"/>
    </xf>
    <xf numFmtId="0" fontId="46" fillId="8" borderId="11" xfId="3" applyFont="1" applyFill="1" applyBorder="1" applyAlignment="1" applyProtection="1"/>
    <xf numFmtId="0" fontId="46" fillId="8" borderId="12" xfId="3" applyFont="1" applyFill="1" applyBorder="1" applyAlignment="1" applyProtection="1"/>
    <xf numFmtId="0" fontId="46" fillId="8" borderId="13" xfId="3" applyFont="1" applyFill="1" applyBorder="1" applyAlignment="1" applyProtection="1"/>
    <xf numFmtId="0" fontId="25" fillId="8" borderId="0" xfId="3" applyFont="1" applyFill="1" applyAlignment="1" applyProtection="1">
      <alignment horizontal="center"/>
    </xf>
    <xf numFmtId="0" fontId="5" fillId="8" borderId="45" xfId="13" applyFont="1" applyFill="1" applyBorder="1" applyAlignment="1" applyProtection="1">
      <alignment horizontal="center"/>
    </xf>
    <xf numFmtId="0" fontId="5" fillId="8" borderId="46" xfId="13" applyFont="1" applyFill="1" applyBorder="1" applyAlignment="1" applyProtection="1">
      <alignment horizontal="center"/>
    </xf>
    <xf numFmtId="0" fontId="5" fillId="8" borderId="47" xfId="13" applyFont="1" applyFill="1" applyBorder="1" applyAlignment="1" applyProtection="1">
      <alignment horizontal="center"/>
    </xf>
    <xf numFmtId="0" fontId="46" fillId="8" borderId="12" xfId="3" applyFont="1" applyFill="1" applyBorder="1" applyAlignment="1" applyProtection="1">
      <alignment horizontal="left"/>
    </xf>
    <xf numFmtId="0" fontId="46" fillId="8" borderId="13" xfId="3" applyFont="1" applyFill="1" applyBorder="1" applyAlignment="1" applyProtection="1">
      <alignment horizontal="left"/>
    </xf>
    <xf numFmtId="0" fontId="11" fillId="4" borderId="0" xfId="0" applyFont="1" applyFill="1" applyBorder="1" applyAlignment="1">
      <alignment vertical="justify"/>
    </xf>
    <xf numFmtId="0" fontId="11" fillId="4" borderId="30" xfId="0" applyFont="1" applyFill="1" applyBorder="1" applyAlignment="1">
      <alignment vertical="justify"/>
    </xf>
    <xf numFmtId="0" fontId="46" fillId="8" borderId="11" xfId="3" applyFont="1" applyFill="1" applyBorder="1" applyAlignment="1" applyProtection="1">
      <alignment horizontal="left"/>
    </xf>
    <xf numFmtId="0" fontId="19" fillId="3" borderId="0" xfId="0" applyFont="1" applyFill="1" applyBorder="1" applyAlignment="1">
      <alignment vertical="top"/>
    </xf>
    <xf numFmtId="0" fontId="6" fillId="8" borderId="0" xfId="3" applyFont="1" applyFill="1" applyAlignment="1" applyProtection="1">
      <alignment horizontal="center"/>
    </xf>
    <xf numFmtId="0" fontId="5" fillId="2" borderId="0" xfId="0" applyFont="1" applyFill="1" applyBorder="1" applyAlignment="1">
      <alignment horizontal="center" vertical="top"/>
    </xf>
    <xf numFmtId="0" fontId="6" fillId="3" borderId="0" xfId="0" applyFont="1" applyFill="1" applyAlignment="1">
      <alignment horizontal="center"/>
    </xf>
    <xf numFmtId="0" fontId="59" fillId="3" borderId="0" xfId="0" applyFont="1" applyFill="1" applyBorder="1" applyAlignment="1">
      <alignment horizontal="center"/>
    </xf>
    <xf numFmtId="0" fontId="19" fillId="3" borderId="0" xfId="0" applyFont="1" applyFill="1" applyBorder="1" applyAlignment="1">
      <alignment vertical="justify" wrapText="1"/>
    </xf>
    <xf numFmtId="0" fontId="19" fillId="3" borderId="0" xfId="0" applyFont="1" applyFill="1" applyBorder="1" applyAlignment="1">
      <alignment vertical="justify"/>
    </xf>
    <xf numFmtId="0" fontId="19" fillId="3" borderId="0" xfId="0" applyFont="1" applyFill="1" applyBorder="1" applyAlignment="1">
      <alignment vertical="top" wrapText="1"/>
    </xf>
    <xf numFmtId="0" fontId="7" fillId="3" borderId="0" xfId="0" applyFont="1" applyFill="1" applyBorder="1" applyAlignment="1">
      <alignment horizontal="center"/>
    </xf>
    <xf numFmtId="0" fontId="6" fillId="3" borderId="3" xfId="0" applyFont="1" applyFill="1" applyBorder="1" applyAlignment="1">
      <alignment horizontal="center" vertical="top"/>
    </xf>
    <xf numFmtId="0" fontId="9" fillId="3" borderId="0" xfId="0" applyFont="1" applyFill="1" applyBorder="1" applyAlignment="1">
      <alignment horizontal="center"/>
    </xf>
    <xf numFmtId="0" fontId="12" fillId="2" borderId="0" xfId="0" applyFont="1" applyFill="1" applyBorder="1" applyAlignment="1">
      <alignment vertical="top"/>
    </xf>
    <xf numFmtId="0" fontId="6" fillId="3" borderId="5" xfId="0" applyFont="1" applyFill="1" applyBorder="1" applyAlignment="1">
      <alignment horizontal="center"/>
    </xf>
    <xf numFmtId="0" fontId="15" fillId="8" borderId="0" xfId="3" applyFont="1" applyFill="1" applyAlignment="1" applyProtection="1">
      <alignment horizontal="center"/>
    </xf>
    <xf numFmtId="0" fontId="5" fillId="3" borderId="0" xfId="0" applyFont="1" applyFill="1" applyAlignment="1">
      <alignment horizontal="center"/>
    </xf>
    <xf numFmtId="0" fontId="6" fillId="3" borderId="0" xfId="0" applyFont="1" applyFill="1" applyBorder="1" applyAlignment="1">
      <alignment horizontal="center"/>
    </xf>
    <xf numFmtId="0" fontId="4" fillId="8" borderId="0" xfId="3" applyFont="1" applyFill="1" applyAlignment="1" applyProtection="1">
      <alignment horizontal="center"/>
    </xf>
    <xf numFmtId="0" fontId="21" fillId="4" borderId="0" xfId="0" applyFont="1" applyFill="1" applyAlignment="1">
      <alignment horizontal="center"/>
    </xf>
    <xf numFmtId="0" fontId="20" fillId="4" borderId="0" xfId="0" applyFont="1" applyFill="1" applyAlignment="1">
      <alignment horizontal="center"/>
    </xf>
    <xf numFmtId="0" fontId="21" fillId="4" borderId="0" xfId="0" applyFont="1" applyFill="1" applyBorder="1" applyAlignment="1">
      <alignment horizontal="center" vertical="center"/>
    </xf>
    <xf numFmtId="0" fontId="21" fillId="4" borderId="3" xfId="0" applyFont="1" applyFill="1" applyBorder="1" applyAlignment="1">
      <alignment horizontal="center" vertical="center"/>
    </xf>
    <xf numFmtId="0" fontId="21" fillId="4" borderId="4" xfId="0" applyFont="1" applyFill="1" applyBorder="1" applyAlignment="1">
      <alignment horizontal="center"/>
    </xf>
    <xf numFmtId="0" fontId="12" fillId="3" borderId="0" xfId="0" applyFont="1" applyFill="1" applyAlignment="1">
      <alignment horizontal="left" wrapText="1"/>
    </xf>
    <xf numFmtId="0" fontId="19" fillId="4" borderId="0" xfId="0" applyFont="1" applyFill="1" applyAlignment="1">
      <alignment horizontal="left" vertical="top" wrapText="1"/>
    </xf>
    <xf numFmtId="0" fontId="6" fillId="4" borderId="0" xfId="0" applyFont="1" applyFill="1" applyAlignment="1">
      <alignment horizontal="center"/>
    </xf>
    <xf numFmtId="0" fontId="5" fillId="4" borderId="0" xfId="0" applyFont="1" applyFill="1" applyAlignment="1">
      <alignment horizontal="center"/>
    </xf>
    <xf numFmtId="0" fontId="9" fillId="3" borderId="0" xfId="0" applyFont="1" applyFill="1" applyAlignment="1">
      <alignment horizontal="center"/>
    </xf>
    <xf numFmtId="0" fontId="6" fillId="4" borderId="40" xfId="0" applyFont="1" applyFill="1" applyBorder="1" applyAlignment="1">
      <alignment horizontal="center"/>
    </xf>
    <xf numFmtId="0" fontId="6" fillId="4" borderId="2" xfId="0" applyFont="1" applyFill="1" applyBorder="1" applyAlignment="1">
      <alignment horizontal="center"/>
    </xf>
    <xf numFmtId="0" fontId="9" fillId="4" borderId="30" xfId="0" applyFont="1" applyFill="1" applyBorder="1" applyAlignment="1">
      <alignment horizontal="center"/>
    </xf>
    <xf numFmtId="0" fontId="6" fillId="4" borderId="3" xfId="0" applyFont="1" applyFill="1" applyBorder="1" applyAlignment="1">
      <alignment horizontal="center"/>
    </xf>
    <xf numFmtId="0" fontId="6" fillId="4" borderId="39" xfId="0" applyFont="1" applyFill="1" applyBorder="1" applyAlignment="1">
      <alignment horizontal="center"/>
    </xf>
    <xf numFmtId="0" fontId="7" fillId="4" borderId="0" xfId="0" applyFont="1" applyFill="1" applyAlignment="1">
      <alignment horizontal="center"/>
    </xf>
    <xf numFmtId="0" fontId="6" fillId="4" borderId="0" xfId="0" applyFont="1" applyFill="1" applyBorder="1" applyAlignment="1">
      <alignment horizontal="center"/>
    </xf>
    <xf numFmtId="0" fontId="6" fillId="4" borderId="2" xfId="0" applyFont="1" applyFill="1" applyBorder="1" applyAlignment="1">
      <alignment vertical="justify"/>
    </xf>
    <xf numFmtId="0" fontId="6" fillId="4" borderId="0" xfId="0" applyFont="1" applyFill="1" applyBorder="1" applyAlignment="1">
      <alignment vertical="justify"/>
    </xf>
    <xf numFmtId="0" fontId="6" fillId="4" borderId="3" xfId="0" applyFont="1" applyFill="1" applyBorder="1" applyAlignment="1">
      <alignment vertical="justify"/>
    </xf>
    <xf numFmtId="0" fontId="25" fillId="3" borderId="29" xfId="0" applyFont="1" applyFill="1" applyBorder="1" applyAlignment="1">
      <alignment horizontal="center"/>
    </xf>
    <xf numFmtId="0" fontId="25" fillId="3" borderId="0" xfId="0" applyFont="1" applyFill="1" applyBorder="1" applyAlignment="1">
      <alignment horizontal="center"/>
    </xf>
    <xf numFmtId="0" fontId="25" fillId="3" borderId="30" xfId="0" applyFont="1" applyFill="1" applyBorder="1" applyAlignment="1">
      <alignment horizontal="center"/>
    </xf>
    <xf numFmtId="0" fontId="86" fillId="8" borderId="0" xfId="3" applyFont="1" applyFill="1" applyAlignment="1" applyProtection="1">
      <alignment horizontal="center"/>
    </xf>
    <xf numFmtId="0" fontId="25" fillId="3" borderId="0" xfId="0" applyFont="1" applyFill="1" applyAlignment="1">
      <alignment horizontal="center"/>
    </xf>
    <xf numFmtId="0" fontId="20" fillId="4" borderId="1" xfId="0" applyFont="1" applyFill="1" applyBorder="1" applyAlignment="1">
      <alignment horizontal="center"/>
    </xf>
    <xf numFmtId="0" fontId="25" fillId="4" borderId="2" xfId="0" applyFont="1" applyFill="1" applyBorder="1" applyAlignment="1">
      <alignment horizontal="center"/>
    </xf>
    <xf numFmtId="0" fontId="2" fillId="3" borderId="2" xfId="0" applyFont="1" applyFill="1" applyBorder="1" applyAlignment="1">
      <alignment horizontal="center"/>
    </xf>
    <xf numFmtId="0" fontId="15" fillId="3" borderId="0" xfId="0" applyFont="1" applyFill="1" applyBorder="1" applyAlignment="1">
      <alignment horizontal="center"/>
    </xf>
    <xf numFmtId="0" fontId="15" fillId="0" borderId="0" xfId="0" applyFont="1" applyFill="1" applyBorder="1" applyAlignment="1">
      <alignment horizontal="center"/>
    </xf>
    <xf numFmtId="0" fontId="15" fillId="3" borderId="5" xfId="0" applyFont="1" applyFill="1" applyBorder="1" applyAlignment="1">
      <alignment horizontal="center"/>
    </xf>
    <xf numFmtId="0" fontId="15" fillId="3" borderId="2" xfId="0" applyFont="1" applyFill="1" applyBorder="1" applyAlignment="1">
      <alignment horizontal="center"/>
    </xf>
    <xf numFmtId="0" fontId="15" fillId="3" borderId="38" xfId="0" applyFont="1" applyFill="1" applyBorder="1" applyAlignment="1">
      <alignment horizontal="center"/>
    </xf>
    <xf numFmtId="0" fontId="15" fillId="3" borderId="3" xfId="0" applyFont="1" applyFill="1" applyBorder="1" applyAlignment="1">
      <alignment horizontal="center"/>
    </xf>
    <xf numFmtId="0" fontId="46" fillId="8" borderId="29" xfId="3" applyFont="1" applyFill="1" applyBorder="1" applyAlignment="1" applyProtection="1">
      <alignment horizontal="left"/>
    </xf>
    <xf numFmtId="0" fontId="46" fillId="8" borderId="0" xfId="3" applyFont="1" applyFill="1" applyBorder="1" applyAlignment="1" applyProtection="1">
      <alignment horizontal="left"/>
    </xf>
    <xf numFmtId="0" fontId="46" fillId="8" borderId="30" xfId="3" applyFont="1" applyFill="1" applyBorder="1" applyAlignment="1" applyProtection="1">
      <alignment horizontal="left"/>
    </xf>
    <xf numFmtId="0" fontId="46" fillId="8" borderId="44" xfId="3" applyFont="1" applyFill="1" applyBorder="1" applyAlignment="1" applyProtection="1">
      <alignment horizontal="left"/>
    </xf>
    <xf numFmtId="0" fontId="46" fillId="8" borderId="31" xfId="3" applyFont="1" applyFill="1" applyBorder="1" applyAlignment="1" applyProtection="1">
      <alignment horizontal="left"/>
    </xf>
    <xf numFmtId="0" fontId="46" fillId="8" borderId="32" xfId="3" applyFont="1" applyFill="1" applyBorder="1" applyAlignment="1" applyProtection="1">
      <alignment horizontal="left"/>
    </xf>
    <xf numFmtId="0" fontId="11" fillId="4" borderId="0" xfId="0" applyFont="1" applyFill="1" applyBorder="1" applyAlignment="1">
      <alignment horizontal="left" vertical="justify"/>
    </xf>
    <xf numFmtId="0" fontId="11" fillId="4" borderId="30" xfId="0" applyFont="1" applyFill="1" applyBorder="1" applyAlignment="1">
      <alignment horizontal="left" vertical="justify"/>
    </xf>
    <xf numFmtId="0" fontId="4" fillId="4" borderId="0" xfId="0" applyFont="1" applyFill="1" applyAlignment="1">
      <alignment horizontal="center"/>
    </xf>
    <xf numFmtId="0" fontId="4" fillId="4" borderId="0" xfId="0" applyFont="1" applyFill="1" applyBorder="1" applyAlignment="1">
      <alignment horizontal="center"/>
    </xf>
    <xf numFmtId="0" fontId="4" fillId="4" borderId="2" xfId="0" applyFont="1" applyFill="1" applyBorder="1" applyAlignment="1">
      <alignment horizontal="center"/>
    </xf>
    <xf numFmtId="171" fontId="51" fillId="4" borderId="0" xfId="7" applyNumberFormat="1" applyFont="1" applyFill="1" applyBorder="1" applyAlignment="1">
      <alignment horizontal="center"/>
    </xf>
    <xf numFmtId="171" fontId="50" fillId="4" borderId="0" xfId="7" applyNumberFormat="1" applyFont="1" applyFill="1" applyBorder="1" applyAlignment="1">
      <alignment horizontal="center"/>
    </xf>
    <xf numFmtId="171" fontId="53" fillId="4" borderId="0" xfId="7" applyNumberFormat="1" applyFont="1" applyFill="1" applyBorder="1" applyAlignment="1">
      <alignment horizontal="center"/>
    </xf>
    <xf numFmtId="0" fontId="5" fillId="4" borderId="2" xfId="0" applyFont="1" applyFill="1" applyBorder="1" applyAlignment="1">
      <alignment horizontal="center"/>
    </xf>
    <xf numFmtId="0" fontId="5" fillId="4" borderId="40" xfId="0" applyFont="1" applyFill="1" applyBorder="1" applyAlignment="1">
      <alignment horizontal="center"/>
    </xf>
    <xf numFmtId="0" fontId="50" fillId="4" borderId="0" xfId="0" applyFont="1" applyFill="1" applyAlignment="1">
      <alignment horizontal="center"/>
    </xf>
    <xf numFmtId="0" fontId="5" fillId="0" borderId="2" xfId="0" applyFont="1" applyFill="1" applyBorder="1" applyAlignment="1">
      <alignment horizontal="center"/>
    </xf>
    <xf numFmtId="0" fontId="5" fillId="0" borderId="40" xfId="0" applyFont="1" applyFill="1" applyBorder="1" applyAlignment="1">
      <alignment horizontal="center"/>
    </xf>
    <xf numFmtId="0" fontId="53" fillId="4" borderId="0" xfId="0" applyFont="1" applyFill="1" applyAlignment="1">
      <alignment horizontal="center"/>
    </xf>
    <xf numFmtId="0" fontId="51" fillId="4" borderId="0" xfId="0" applyFont="1" applyFill="1" applyAlignment="1">
      <alignment horizontal="center"/>
    </xf>
    <xf numFmtId="0" fontId="13" fillId="4" borderId="2" xfId="16" applyFont="1" applyFill="1" applyBorder="1" applyAlignment="1">
      <alignment horizontal="center" vertical="center" wrapText="1"/>
    </xf>
    <xf numFmtId="0" fontId="13" fillId="4" borderId="3" xfId="16" applyFont="1" applyFill="1" applyBorder="1" applyAlignment="1">
      <alignment horizontal="center" vertical="center" wrapText="1"/>
    </xf>
    <xf numFmtId="3" fontId="13" fillId="4" borderId="4" xfId="16" applyNumberFormat="1" applyFont="1" applyFill="1" applyBorder="1" applyAlignment="1">
      <alignment horizontal="center"/>
    </xf>
    <xf numFmtId="0" fontId="5" fillId="6" borderId="5" xfId="0" applyFont="1" applyFill="1" applyBorder="1" applyAlignment="1">
      <alignment horizontal="center" vertical="center" textRotation="90"/>
    </xf>
    <xf numFmtId="0" fontId="5" fillId="6" borderId="0" xfId="0" applyFont="1" applyFill="1" applyBorder="1" applyAlignment="1">
      <alignment horizontal="center" vertical="center" textRotation="90"/>
    </xf>
    <xf numFmtId="0" fontId="12" fillId="4" borderId="2" xfId="16" applyFont="1" applyFill="1" applyBorder="1" applyAlignment="1">
      <alignment horizontal="center" vertical="center" wrapText="1"/>
    </xf>
    <xf numFmtId="0" fontId="12" fillId="4" borderId="3" xfId="16" applyFont="1" applyFill="1" applyBorder="1" applyAlignment="1">
      <alignment horizontal="center" vertical="center" wrapText="1"/>
    </xf>
    <xf numFmtId="0" fontId="9" fillId="6" borderId="5" xfId="0" applyFont="1" applyFill="1" applyBorder="1" applyAlignment="1">
      <alignment horizontal="center" vertical="center" textRotation="90"/>
    </xf>
    <xf numFmtId="0" fontId="9" fillId="6" borderId="0" xfId="0" applyFont="1" applyFill="1" applyBorder="1" applyAlignment="1">
      <alignment horizontal="center" vertical="center" textRotation="90"/>
    </xf>
    <xf numFmtId="0" fontId="40" fillId="9" borderId="0" xfId="0" applyFont="1" applyFill="1" applyBorder="1" applyAlignment="1">
      <alignment horizontal="left"/>
    </xf>
    <xf numFmtId="0" fontId="12" fillId="4" borderId="0" xfId="0" applyFont="1" applyFill="1" applyAlignment="1">
      <alignment horizontal="left"/>
    </xf>
    <xf numFmtId="0" fontId="19" fillId="3" borderId="0" xfId="0" applyFont="1" applyFill="1" applyAlignment="1">
      <alignment horizontal="left"/>
    </xf>
    <xf numFmtId="0" fontId="6" fillId="8" borderId="0" xfId="3" applyFont="1" applyFill="1" applyBorder="1" applyAlignment="1" applyProtection="1">
      <alignment horizontal="center" vertical="center"/>
    </xf>
    <xf numFmtId="0" fontId="5" fillId="3" borderId="0" xfId="0" applyFont="1" applyFill="1" applyAlignment="1">
      <alignment horizontal="center" vertical="center"/>
    </xf>
    <xf numFmtId="0" fontId="6" fillId="3" borderId="0" xfId="3" applyFont="1" applyFill="1" applyBorder="1" applyAlignment="1" applyProtection="1">
      <alignment horizontal="center" vertical="center"/>
    </xf>
    <xf numFmtId="0" fontId="82" fillId="3" borderId="3" xfId="0" applyFont="1" applyFill="1" applyBorder="1" applyAlignment="1">
      <alignment horizontal="left" wrapText="1"/>
    </xf>
    <xf numFmtId="0" fontId="48" fillId="4" borderId="0" xfId="0" applyFont="1" applyFill="1" applyBorder="1" applyAlignment="1">
      <alignment vertical="justify"/>
    </xf>
    <xf numFmtId="0" fontId="48" fillId="4" borderId="30" xfId="0" applyFont="1" applyFill="1" applyBorder="1" applyAlignment="1">
      <alignment vertical="justify"/>
    </xf>
    <xf numFmtId="0" fontId="6" fillId="8" borderId="0" xfId="3" applyFont="1" applyFill="1" applyBorder="1" applyAlignment="1" applyProtection="1">
      <alignment horizontal="center" vertical="top"/>
    </xf>
    <xf numFmtId="0" fontId="6" fillId="4" borderId="38" xfId="0" applyFont="1" applyFill="1" applyBorder="1" applyAlignment="1">
      <alignment horizontal="center"/>
    </xf>
    <xf numFmtId="0" fontId="6" fillId="4" borderId="48" xfId="0" applyFont="1" applyFill="1" applyBorder="1" applyAlignment="1">
      <alignment horizontal="center"/>
    </xf>
    <xf numFmtId="0" fontId="5" fillId="4" borderId="3" xfId="0" applyFont="1" applyFill="1" applyBorder="1" applyAlignment="1">
      <alignment horizontal="center"/>
    </xf>
    <xf numFmtId="0" fontId="24" fillId="4" borderId="0" xfId="0" applyFont="1" applyFill="1" applyAlignment="1">
      <alignment horizontal="left" vertical="justify"/>
    </xf>
    <xf numFmtId="0" fontId="21" fillId="4" borderId="5" xfId="0" applyFont="1" applyFill="1" applyBorder="1" applyAlignment="1">
      <alignment horizontal="center"/>
    </xf>
    <xf numFmtId="0" fontId="5" fillId="4" borderId="0" xfId="0" applyFont="1" applyFill="1" applyBorder="1" applyAlignment="1">
      <alignment horizontal="center"/>
    </xf>
    <xf numFmtId="0" fontId="21" fillId="4" borderId="3" xfId="0" applyFont="1" applyFill="1" applyBorder="1" applyAlignment="1">
      <alignment horizontal="center"/>
    </xf>
    <xf numFmtId="0" fontId="21" fillId="3" borderId="5" xfId="0" applyFont="1" applyFill="1" applyBorder="1" applyAlignment="1">
      <alignment horizontal="center"/>
    </xf>
    <xf numFmtId="0" fontId="5" fillId="3" borderId="0" xfId="0" applyFont="1" applyFill="1" applyBorder="1" applyAlignment="1">
      <alignment horizontal="center"/>
    </xf>
    <xf numFmtId="0" fontId="25" fillId="3" borderId="2" xfId="0" applyFont="1" applyFill="1" applyBorder="1" applyAlignment="1">
      <alignment horizontal="center"/>
    </xf>
    <xf numFmtId="0" fontId="21" fillId="3" borderId="3" xfId="0" applyFont="1" applyFill="1" applyBorder="1" applyAlignment="1">
      <alignment horizontal="center"/>
    </xf>
    <xf numFmtId="0" fontId="4" fillId="14" borderId="0" xfId="3" applyFont="1" applyFill="1" applyBorder="1" applyAlignment="1" applyProtection="1">
      <alignment horizontal="center" vertical="top"/>
    </xf>
    <xf numFmtId="0" fontId="32" fillId="4" borderId="0" xfId="0" applyFont="1" applyFill="1" applyAlignment="1">
      <alignment horizontal="center"/>
    </xf>
    <xf numFmtId="0" fontId="28" fillId="4" borderId="0" xfId="0" applyFont="1" applyFill="1" applyBorder="1" applyAlignment="1">
      <alignment horizontal="center"/>
    </xf>
    <xf numFmtId="0" fontId="30" fillId="4" borderId="1" xfId="0" applyFont="1" applyFill="1" applyBorder="1" applyAlignment="1">
      <alignment horizontal="center"/>
    </xf>
    <xf numFmtId="0" fontId="32" fillId="4" borderId="2" xfId="0" applyFont="1" applyFill="1" applyBorder="1" applyAlignment="1">
      <alignment horizontal="center"/>
    </xf>
    <xf numFmtId="0" fontId="69" fillId="14" borderId="0" xfId="3" applyFont="1" applyFill="1" applyAlignment="1" applyProtection="1">
      <alignment horizontal="center"/>
    </xf>
    <xf numFmtId="0" fontId="32" fillId="4" borderId="0" xfId="0" applyFont="1" applyFill="1" applyBorder="1" applyAlignment="1">
      <alignment horizontal="center"/>
    </xf>
    <xf numFmtId="0" fontId="7" fillId="4" borderId="5" xfId="0" applyFont="1" applyFill="1" applyBorder="1" applyAlignment="1">
      <alignment horizontal="center" vertical="center" textRotation="90"/>
    </xf>
    <xf numFmtId="0" fontId="7" fillId="4" borderId="0" xfId="0" applyFont="1" applyFill="1" applyBorder="1" applyAlignment="1">
      <alignment horizontal="center" vertical="center" textRotation="90"/>
    </xf>
    <xf numFmtId="0" fontId="7" fillId="4" borderId="3" xfId="0" applyFont="1" applyFill="1" applyBorder="1" applyAlignment="1">
      <alignment horizontal="center" vertical="center" textRotation="90"/>
    </xf>
    <xf numFmtId="0" fontId="7" fillId="3" borderId="5" xfId="0" applyFont="1" applyFill="1" applyBorder="1" applyAlignment="1">
      <alignment horizontal="left" vertical="center"/>
    </xf>
    <xf numFmtId="0" fontId="7" fillId="3" borderId="3" xfId="0" applyFont="1" applyFill="1" applyBorder="1" applyAlignment="1">
      <alignment horizontal="left" vertical="center"/>
    </xf>
    <xf numFmtId="0" fontId="6" fillId="3" borderId="0" xfId="0" applyFont="1" applyFill="1" applyAlignment="1"/>
    <xf numFmtId="0" fontId="6" fillId="3" borderId="3" xfId="0" applyFont="1" applyFill="1" applyBorder="1" applyAlignment="1"/>
    <xf numFmtId="0" fontId="4" fillId="14" borderId="0" xfId="3" applyFont="1" applyFill="1" applyAlignment="1" applyProtection="1">
      <alignment horizontal="center"/>
    </xf>
    <xf numFmtId="0" fontId="50" fillId="4" borderId="1" xfId="0" applyFont="1" applyFill="1" applyBorder="1" applyAlignment="1">
      <alignment horizontal="center"/>
    </xf>
    <xf numFmtId="0" fontId="6" fillId="3" borderId="0" xfId="0" applyFont="1" applyFill="1" applyBorder="1" applyAlignment="1">
      <alignment horizontal="center" wrapText="1"/>
    </xf>
    <xf numFmtId="0" fontId="6" fillId="3" borderId="3" xfId="0" applyFont="1" applyFill="1" applyBorder="1" applyAlignment="1">
      <alignment horizontal="center" wrapText="1"/>
    </xf>
    <xf numFmtId="0" fontId="6" fillId="3" borderId="0" xfId="0" applyFont="1" applyFill="1" applyBorder="1" applyAlignment="1">
      <alignment horizontal="center" vertical="justify" wrapText="1"/>
    </xf>
    <xf numFmtId="0" fontId="6" fillId="3" borderId="3" xfId="0" applyFont="1" applyFill="1" applyBorder="1" applyAlignment="1">
      <alignment horizontal="center" vertical="justify" wrapText="1"/>
    </xf>
    <xf numFmtId="0" fontId="9" fillId="4" borderId="5" xfId="0" applyFont="1" applyFill="1" applyBorder="1" applyAlignment="1">
      <alignment horizontal="center" vertical="center" textRotation="90"/>
    </xf>
    <xf numFmtId="0" fontId="9" fillId="4" borderId="0" xfId="0" applyFont="1" applyFill="1" applyBorder="1" applyAlignment="1">
      <alignment horizontal="center" vertical="center" textRotation="90"/>
    </xf>
    <xf numFmtId="0" fontId="9" fillId="4" borderId="3" xfId="0" applyFont="1" applyFill="1" applyBorder="1" applyAlignment="1">
      <alignment horizontal="center" vertical="center" textRotation="90"/>
    </xf>
    <xf numFmtId="0" fontId="4" fillId="4" borderId="0" xfId="0" applyFont="1" applyFill="1" applyBorder="1" applyAlignment="1">
      <alignment horizontal="center" wrapText="1"/>
    </xf>
    <xf numFmtId="0" fontId="6" fillId="4" borderId="29" xfId="0" applyFont="1" applyFill="1" applyBorder="1" applyAlignment="1">
      <alignment horizontal="center" wrapText="1"/>
    </xf>
    <xf numFmtId="0" fontId="6" fillId="4" borderId="30" xfId="0" applyFont="1" applyFill="1" applyBorder="1" applyAlignment="1">
      <alignment horizontal="center" wrapText="1"/>
    </xf>
    <xf numFmtId="0" fontId="32" fillId="4" borderId="43" xfId="0" applyFont="1" applyFill="1" applyBorder="1" applyAlignment="1">
      <alignment wrapText="1"/>
    </xf>
    <xf numFmtId="0" fontId="69" fillId="14" borderId="0" xfId="3" applyFont="1" applyFill="1" applyBorder="1" applyAlignment="1" applyProtection="1">
      <alignment horizontal="center" vertical="top"/>
    </xf>
    <xf numFmtId="0" fontId="76" fillId="4" borderId="2" xfId="0" applyFont="1" applyFill="1" applyBorder="1" applyAlignment="1">
      <alignment horizontal="center"/>
    </xf>
    <xf numFmtId="0" fontId="32" fillId="4" borderId="3" xfId="0" applyFont="1" applyFill="1" applyBorder="1" applyAlignment="1">
      <alignment wrapText="1"/>
    </xf>
    <xf numFmtId="0" fontId="9" fillId="4" borderId="0" xfId="0" applyFont="1" applyFill="1" applyBorder="1" applyAlignment="1">
      <alignment vertical="justify"/>
    </xf>
    <xf numFmtId="0" fontId="9" fillId="4" borderId="30" xfId="0" applyFont="1" applyFill="1" applyBorder="1" applyAlignment="1">
      <alignment vertical="justify"/>
    </xf>
    <xf numFmtId="0" fontId="47" fillId="8" borderId="11" xfId="3" applyFont="1" applyFill="1" applyBorder="1" applyAlignment="1" applyProtection="1">
      <alignment horizontal="left"/>
    </xf>
    <xf numFmtId="0" fontId="47" fillId="8" borderId="12" xfId="3" applyFont="1" applyFill="1" applyBorder="1" applyAlignment="1" applyProtection="1">
      <alignment horizontal="left"/>
    </xf>
    <xf numFmtId="0" fontId="47" fillId="8" borderId="13" xfId="3" applyFont="1" applyFill="1" applyBorder="1" applyAlignment="1" applyProtection="1">
      <alignment horizontal="left"/>
    </xf>
    <xf numFmtId="0" fontId="28" fillId="0" borderId="23"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25" xfId="0" applyFont="1" applyBorder="1" applyAlignment="1">
      <alignment horizontal="center" vertical="center" wrapText="1"/>
    </xf>
    <xf numFmtId="169" fontId="29" fillId="9" borderId="10" xfId="11" applyNumberFormat="1" applyFont="1" applyFill="1" applyBorder="1" applyAlignment="1">
      <alignment horizontal="left"/>
    </xf>
    <xf numFmtId="0" fontId="29" fillId="9" borderId="10" xfId="0" applyFont="1" applyFill="1" applyBorder="1" applyAlignment="1">
      <alignment horizontal="center"/>
    </xf>
    <xf numFmtId="169" fontId="29" fillId="9" borderId="28" xfId="0" applyNumberFormat="1" applyFont="1" applyFill="1" applyBorder="1" applyAlignment="1">
      <alignment horizontal="center" vertical="center" textRotation="90" wrapText="1"/>
    </xf>
    <xf numFmtId="169" fontId="29" fillId="9" borderId="30" xfId="0" applyNumberFormat="1" applyFont="1" applyFill="1" applyBorder="1" applyAlignment="1">
      <alignment horizontal="center" vertical="center" textRotation="90" wrapText="1"/>
    </xf>
    <xf numFmtId="169" fontId="29" fillId="9" borderId="32" xfId="0" applyNumberFormat="1" applyFont="1" applyFill="1" applyBorder="1" applyAlignment="1">
      <alignment horizontal="center" vertical="center" textRotation="90" wrapText="1"/>
    </xf>
    <xf numFmtId="169" fontId="29" fillId="9" borderId="10" xfId="0" applyNumberFormat="1" applyFont="1" applyFill="1" applyBorder="1" applyAlignment="1">
      <alignment horizontal="center" vertical="center" textRotation="90" wrapText="1"/>
    </xf>
    <xf numFmtId="3" fontId="29" fillId="9" borderId="10" xfId="9" applyNumberFormat="1" applyFont="1" applyFill="1" applyBorder="1" applyAlignment="1">
      <alignment horizontal="center" vertical="center"/>
    </xf>
    <xf numFmtId="169" fontId="29" fillId="9" borderId="10" xfId="9" applyNumberFormat="1" applyFont="1" applyFill="1" applyBorder="1" applyAlignment="1">
      <alignment horizontal="center" vertical="center" textRotation="90" wrapText="1"/>
    </xf>
    <xf numFmtId="169" fontId="35" fillId="9" borderId="27" xfId="0" applyNumberFormat="1" applyFont="1" applyFill="1" applyBorder="1" applyAlignment="1">
      <alignment horizontal="center" vertical="center" textRotation="90" wrapText="1"/>
    </xf>
    <xf numFmtId="169" fontId="35" fillId="9" borderId="0" xfId="0" applyNumberFormat="1" applyFont="1" applyFill="1" applyBorder="1" applyAlignment="1">
      <alignment horizontal="center" vertical="center" textRotation="90" wrapText="1"/>
    </xf>
    <xf numFmtId="169" fontId="35" fillId="9" borderId="31" xfId="0" applyNumberFormat="1" applyFont="1" applyFill="1" applyBorder="1" applyAlignment="1">
      <alignment horizontal="center" vertical="center" textRotation="90" wrapText="1"/>
    </xf>
    <xf numFmtId="169" fontId="5" fillId="0" borderId="20" xfId="11" applyNumberFormat="1" applyFont="1" applyFill="1" applyBorder="1" applyAlignment="1">
      <alignment horizontal="center" vertical="center" wrapText="1"/>
    </xf>
    <xf numFmtId="169" fontId="5" fillId="0" borderId="21" xfId="11" applyNumberFormat="1" applyFont="1" applyFill="1" applyBorder="1" applyAlignment="1">
      <alignment horizontal="center" vertical="center" wrapText="1"/>
    </xf>
    <xf numFmtId="169" fontId="5" fillId="0" borderId="22" xfId="11" applyNumberFormat="1" applyFont="1" applyFill="1" applyBorder="1" applyAlignment="1">
      <alignment horizontal="center" vertical="center" wrapText="1"/>
    </xf>
    <xf numFmtId="169" fontId="35" fillId="9" borderId="33" xfId="0" applyNumberFormat="1" applyFont="1" applyFill="1" applyBorder="1" applyAlignment="1">
      <alignment horizontal="center" vertical="center" textRotation="90" wrapText="1"/>
    </xf>
    <xf numFmtId="169" fontId="35" fillId="9" borderId="9" xfId="0" applyNumberFormat="1" applyFont="1" applyFill="1" applyBorder="1" applyAlignment="1">
      <alignment horizontal="center" vertical="center" textRotation="90" wrapText="1"/>
    </xf>
    <xf numFmtId="169" fontId="35" fillId="9" borderId="34" xfId="0" applyNumberFormat="1" applyFont="1" applyFill="1" applyBorder="1" applyAlignment="1">
      <alignment horizontal="center" vertical="center" textRotation="90" wrapText="1"/>
    </xf>
    <xf numFmtId="169" fontId="35" fillId="9" borderId="16" xfId="11" applyNumberFormat="1" applyFont="1" applyFill="1" applyBorder="1" applyAlignment="1">
      <alignment horizontal="center"/>
    </xf>
    <xf numFmtId="169" fontId="35" fillId="9" borderId="17" xfId="11" applyNumberFormat="1" applyFont="1" applyFill="1" applyBorder="1" applyAlignment="1">
      <alignment horizontal="center"/>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28" fillId="0" borderId="25" xfId="0" applyFont="1" applyBorder="1" applyAlignment="1">
      <alignment horizontal="center" vertical="center"/>
    </xf>
    <xf numFmtId="169" fontId="35" fillId="9" borderId="16" xfId="11" applyNumberFormat="1" applyFont="1" applyFill="1" applyBorder="1" applyAlignment="1">
      <alignment horizontal="left"/>
    </xf>
    <xf numFmtId="169" fontId="35" fillId="9" borderId="17" xfId="11" applyNumberFormat="1" applyFont="1" applyFill="1" applyBorder="1" applyAlignment="1">
      <alignment horizontal="left"/>
    </xf>
    <xf numFmtId="169" fontId="35" fillId="9" borderId="14" xfId="0" applyNumberFormat="1" applyFont="1" applyFill="1" applyBorder="1" applyAlignment="1">
      <alignment horizontal="center" vertical="center" textRotation="90" wrapText="1"/>
    </xf>
    <xf numFmtId="169" fontId="5" fillId="0" borderId="15" xfId="11" applyNumberFormat="1" applyFont="1" applyFill="1" applyBorder="1" applyAlignment="1">
      <alignment horizontal="center" vertical="center" wrapText="1"/>
    </xf>
    <xf numFmtId="169" fontId="5" fillId="0" borderId="15" xfId="11" applyNumberFormat="1" applyFont="1" applyFill="1" applyBorder="1" applyAlignment="1">
      <alignment horizontal="center" vertical="center"/>
    </xf>
    <xf numFmtId="169" fontId="35" fillId="9" borderId="10" xfId="11" applyNumberFormat="1" applyFont="1" applyFill="1" applyBorder="1" applyAlignment="1">
      <alignment horizontal="center" vertical="center" wrapText="1"/>
    </xf>
    <xf numFmtId="169" fontId="5" fillId="4" borderId="0" xfId="0" applyNumberFormat="1" applyFont="1" applyFill="1" applyBorder="1" applyAlignment="1">
      <alignment horizontal="left"/>
    </xf>
    <xf numFmtId="169" fontId="5" fillId="4" borderId="0" xfId="0" applyNumberFormat="1" applyFont="1" applyFill="1" applyAlignment="1">
      <alignment horizontal="left"/>
    </xf>
    <xf numFmtId="169" fontId="35" fillId="9" borderId="10" xfId="9" applyNumberFormat="1" applyFont="1" applyFill="1" applyBorder="1" applyAlignment="1">
      <alignment horizontal="center" vertical="center" textRotation="90" wrapText="1"/>
    </xf>
    <xf numFmtId="169" fontId="35" fillId="9" borderId="10" xfId="11" applyNumberFormat="1" applyFont="1" applyFill="1" applyBorder="1" applyAlignment="1">
      <alignment horizontal="center"/>
    </xf>
    <xf numFmtId="3" fontId="35" fillId="9" borderId="10" xfId="11" applyNumberFormat="1" applyFont="1" applyFill="1" applyBorder="1" applyAlignment="1">
      <alignment horizontal="center" vertical="center"/>
    </xf>
  </cellXfs>
  <cellStyles count="30">
    <cellStyle name="20% - Énfasis3" xfId="17" builtinId="38"/>
    <cellStyle name="Hipervínculo" xfId="3" builtinId="8"/>
    <cellStyle name="Hipervínculo 2" xfId="13"/>
    <cellStyle name="Hipervínculo 2 2" xfId="29"/>
    <cellStyle name="Millares" xfId="1" builtinId="3"/>
    <cellStyle name="Millares [0] 2" xfId="7"/>
    <cellStyle name="Millares [0] 2 2" xfId="20"/>
    <cellStyle name="Millares [0] 2 3 2" xfId="19"/>
    <cellStyle name="Millares [0] 3 2" xfId="27"/>
    <cellStyle name="Millares [0] 3 3 2" xfId="8"/>
    <cellStyle name="Millares 11" xfId="25"/>
    <cellStyle name="Millares 13" xfId="10"/>
    <cellStyle name="Millares 13 2" xfId="18"/>
    <cellStyle name="Millares 18" xfId="23"/>
    <cellStyle name="Millares 19" xfId="5"/>
    <cellStyle name="Millares 2 4" xfId="4"/>
    <cellStyle name="Normal" xfId="0" builtinId="0"/>
    <cellStyle name="Normal 11" xfId="24"/>
    <cellStyle name="Normal 22" xfId="28"/>
    <cellStyle name="Normal 3 4" xfId="21"/>
    <cellStyle name="Normal 6" xfId="11"/>
    <cellStyle name="Normal 7" xfId="9"/>
    <cellStyle name="Normal_Cartera_4" xfId="16"/>
    <cellStyle name="Normal_Pág. 21" xfId="14"/>
    <cellStyle name="Normal_Pág. 9" xfId="15"/>
    <cellStyle name="Porcentaje" xfId="2" builtinId="5"/>
    <cellStyle name="Porcentaje 2" xfId="12"/>
    <cellStyle name="Porcentaje 2 2" xfId="22"/>
    <cellStyle name="Porcentaje 2 4" xfId="26"/>
    <cellStyle name="Porcentaje 8"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104775</xdr:rowOff>
    </xdr:from>
    <xdr:to>
      <xdr:col>2</xdr:col>
      <xdr:colOff>80178</xdr:colOff>
      <xdr:row>2</xdr:row>
      <xdr:rowOff>181603</xdr:rowOff>
    </xdr:to>
    <xdr:sp macro="" textlink="">
      <xdr:nvSpPr>
        <xdr:cNvPr id="2" name="1 Flecha izquierda">
          <a:hlinkClick xmlns:r="http://schemas.openxmlformats.org/officeDocument/2006/relationships" r:id="rId1"/>
        </xdr:cNvPr>
        <xdr:cNvSpPr/>
      </xdr:nvSpPr>
      <xdr:spPr>
        <a:xfrm>
          <a:off x="66675" y="104775"/>
          <a:ext cx="1127928" cy="810253"/>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bg1"/>
              </a:solidFill>
              <a:latin typeface="Arial" pitchFamily="34" charset="0"/>
              <a:cs typeface="Arial" pitchFamily="34" charset="0"/>
            </a:rPr>
            <a:t>Al Índice General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114299</xdr:colOff>
      <xdr:row>0</xdr:row>
      <xdr:rowOff>66675</xdr:rowOff>
    </xdr:from>
    <xdr:to>
      <xdr:col>2</xdr:col>
      <xdr:colOff>389192</xdr:colOff>
      <xdr:row>2</xdr:row>
      <xdr:rowOff>266700</xdr:rowOff>
    </xdr:to>
    <xdr:sp macro="" textlink="">
      <xdr:nvSpPr>
        <xdr:cNvPr id="2" name="1 Flecha izquierda">
          <a:hlinkClick xmlns:r="http://schemas.openxmlformats.org/officeDocument/2006/relationships" r:id="rId1"/>
        </xdr:cNvPr>
        <xdr:cNvSpPr/>
      </xdr:nvSpPr>
      <xdr:spPr>
        <a:xfrm>
          <a:off x="114299" y="66675"/>
          <a:ext cx="1265493" cy="819150"/>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bg1"/>
              </a:solidFill>
              <a:latin typeface="Arial" pitchFamily="34" charset="0"/>
              <a:cs typeface="Arial" pitchFamily="34" charset="0"/>
            </a:rPr>
            <a:t>Al Índice General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104775</xdr:rowOff>
    </xdr:from>
    <xdr:to>
      <xdr:col>2</xdr:col>
      <xdr:colOff>80178</xdr:colOff>
      <xdr:row>2</xdr:row>
      <xdr:rowOff>181603</xdr:rowOff>
    </xdr:to>
    <xdr:sp macro="" textlink="">
      <xdr:nvSpPr>
        <xdr:cNvPr id="2" name="1 Flecha izquierda">
          <a:hlinkClick xmlns:r="http://schemas.openxmlformats.org/officeDocument/2006/relationships" r:id="rId1"/>
        </xdr:cNvPr>
        <xdr:cNvSpPr/>
      </xdr:nvSpPr>
      <xdr:spPr>
        <a:xfrm>
          <a:off x="66675" y="104775"/>
          <a:ext cx="1127928" cy="810253"/>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bg1"/>
              </a:solidFill>
              <a:latin typeface="Arial" pitchFamily="34" charset="0"/>
              <a:cs typeface="Arial" pitchFamily="34" charset="0"/>
            </a:rPr>
            <a:t>Al Índice General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85725</xdr:rowOff>
    </xdr:from>
    <xdr:to>
      <xdr:col>1</xdr:col>
      <xdr:colOff>828675</xdr:colOff>
      <xdr:row>2</xdr:row>
      <xdr:rowOff>228600</xdr:rowOff>
    </xdr:to>
    <xdr:sp macro="" textlink="">
      <xdr:nvSpPr>
        <xdr:cNvPr id="2" name="1 Flecha izquierda">
          <a:hlinkClick xmlns:r="http://schemas.openxmlformats.org/officeDocument/2006/relationships" r:id="rId1"/>
        </xdr:cNvPr>
        <xdr:cNvSpPr/>
      </xdr:nvSpPr>
      <xdr:spPr>
        <a:xfrm>
          <a:off x="190500" y="85725"/>
          <a:ext cx="1123950" cy="762000"/>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95250</xdr:colOff>
      <xdr:row>0</xdr:row>
      <xdr:rowOff>85725</xdr:rowOff>
    </xdr:from>
    <xdr:to>
      <xdr:col>2</xdr:col>
      <xdr:colOff>152400</xdr:colOff>
      <xdr:row>2</xdr:row>
      <xdr:rowOff>228600</xdr:rowOff>
    </xdr:to>
    <xdr:sp macro="" textlink="">
      <xdr:nvSpPr>
        <xdr:cNvPr id="2" name="1 Flecha izquierda">
          <a:hlinkClick xmlns:r="http://schemas.openxmlformats.org/officeDocument/2006/relationships" r:id="rId1"/>
        </xdr:cNvPr>
        <xdr:cNvSpPr/>
      </xdr:nvSpPr>
      <xdr:spPr>
        <a:xfrm>
          <a:off x="95250" y="85725"/>
          <a:ext cx="1228725" cy="762000"/>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104775</xdr:colOff>
      <xdr:row>0</xdr:row>
      <xdr:rowOff>76201</xdr:rowOff>
    </xdr:from>
    <xdr:to>
      <xdr:col>2</xdr:col>
      <xdr:colOff>155510</xdr:colOff>
      <xdr:row>2</xdr:row>
      <xdr:rowOff>277813</xdr:rowOff>
    </xdr:to>
    <xdr:sp macro="" textlink="">
      <xdr:nvSpPr>
        <xdr:cNvPr id="2" name="1 Flecha izquierda">
          <a:hlinkClick xmlns:r="http://schemas.openxmlformats.org/officeDocument/2006/relationships" r:id="rId1"/>
        </xdr:cNvPr>
        <xdr:cNvSpPr/>
      </xdr:nvSpPr>
      <xdr:spPr>
        <a:xfrm>
          <a:off x="104775" y="76201"/>
          <a:ext cx="1241360" cy="801687"/>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bg1"/>
              </a:solidFill>
              <a:latin typeface="Arial" pitchFamily="34" charset="0"/>
              <a:cs typeface="Arial" pitchFamily="34" charset="0"/>
            </a:rPr>
            <a:t>Al Índice General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fonasa.cl\Estudio\SUBDEPARTAMENTO%20DE%20ESTUDIOS%20Y%20ESTADISTICAS%20(NUEVO)\2020_Activos\Indicadores%20de%20Estudios\Boletines%20Estadisticos\Boletin_Estadistico_PM_2016_2017_J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ón A"/>
      <sheetName val="A01"/>
      <sheetName val="A02"/>
      <sheetName val="D08-09"/>
      <sheetName val="D10"/>
      <sheetName val="D11"/>
      <sheetName val="E03"/>
      <sheetName val="E04"/>
      <sheetName val="E05"/>
      <sheetName val="Sección PM"/>
      <sheetName val="F16"/>
      <sheetName val="F17"/>
      <sheetName val="F18"/>
      <sheetName val="F19"/>
      <sheetName val="F20"/>
      <sheetName val="F23"/>
      <sheetName val="F24"/>
      <sheetName val="F25"/>
      <sheetName val="F26"/>
      <sheetName val="G01"/>
      <sheetName val="G02"/>
      <sheetName val="G03"/>
      <sheetName val="G04"/>
      <sheetName val="I01ab"/>
      <sheetName val="I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7">
          <cell r="C27">
            <v>13537</v>
          </cell>
          <cell r="D27">
            <v>13436</v>
          </cell>
          <cell r="F27">
            <v>9372216.4619999994</v>
          </cell>
          <cell r="G27">
            <v>11049780.612</v>
          </cell>
          <cell r="I27">
            <v>4557217.9149999991</v>
          </cell>
          <cell r="J27">
            <v>3883590.4679999999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5"/>
  <sheetViews>
    <sheetView showGridLines="0" tabSelected="1" zoomScale="90" zoomScaleNormal="90" workbookViewId="0">
      <selection activeCell="A2" sqref="A2:B2"/>
    </sheetView>
  </sheetViews>
  <sheetFormatPr baseColWidth="10" defaultColWidth="11.42578125" defaultRowHeight="12.75"/>
  <cols>
    <col min="1" max="1" width="7.28515625" style="45" customWidth="1"/>
    <col min="2" max="2" width="164.140625" style="45" customWidth="1"/>
    <col min="3" max="16384" width="11.42578125" style="45"/>
  </cols>
  <sheetData>
    <row r="1" spans="1:2" ht="18" customHeight="1">
      <c r="A1" s="875" t="s">
        <v>1079</v>
      </c>
      <c r="B1" s="875"/>
    </row>
    <row r="2" spans="1:2" ht="13.5" customHeight="1">
      <c r="A2" s="876" t="s">
        <v>910</v>
      </c>
      <c r="B2" s="876"/>
    </row>
    <row r="3" spans="1:2" ht="13.5" customHeight="1">
      <c r="A3" s="155"/>
      <c r="B3" s="155"/>
    </row>
    <row r="4" spans="1:2" ht="13.5" customHeight="1">
      <c r="A4" s="230" t="s">
        <v>34</v>
      </c>
      <c r="B4" s="229" t="s">
        <v>911</v>
      </c>
    </row>
    <row r="5" spans="1:2" ht="13.5" customHeight="1">
      <c r="A5" s="179" t="s">
        <v>912</v>
      </c>
      <c r="B5" s="156" t="s">
        <v>913</v>
      </c>
    </row>
    <row r="6" spans="1:2" ht="13.5" customHeight="1">
      <c r="A6" s="179" t="s">
        <v>914</v>
      </c>
      <c r="B6" s="156" t="s">
        <v>1446</v>
      </c>
    </row>
    <row r="7" spans="1:2" ht="13.5" customHeight="1">
      <c r="A7" s="230" t="s">
        <v>36</v>
      </c>
      <c r="B7" s="229" t="s">
        <v>915</v>
      </c>
    </row>
    <row r="8" spans="1:2" ht="13.5" customHeight="1">
      <c r="A8" s="179" t="s">
        <v>912</v>
      </c>
      <c r="B8" s="156" t="s">
        <v>1925</v>
      </c>
    </row>
    <row r="9" spans="1:2" ht="13.5" customHeight="1">
      <c r="A9" s="179" t="s">
        <v>914</v>
      </c>
      <c r="B9" s="156" t="s">
        <v>1055</v>
      </c>
    </row>
    <row r="10" spans="1:2" ht="13.5" customHeight="1">
      <c r="A10" s="179" t="s">
        <v>916</v>
      </c>
      <c r="B10" s="156" t="s">
        <v>918</v>
      </c>
    </row>
    <row r="11" spans="1:2" ht="13.5" customHeight="1">
      <c r="A11" s="179" t="s">
        <v>917</v>
      </c>
      <c r="B11" s="156" t="s">
        <v>1063</v>
      </c>
    </row>
    <row r="12" spans="1:2" ht="13.5" customHeight="1">
      <c r="A12" s="179" t="s">
        <v>919</v>
      </c>
      <c r="B12" s="156" t="s">
        <v>1064</v>
      </c>
    </row>
    <row r="13" spans="1:2" ht="13.5" customHeight="1">
      <c r="A13" s="179" t="s">
        <v>1926</v>
      </c>
      <c r="B13" s="873" t="s">
        <v>1930</v>
      </c>
    </row>
    <row r="14" spans="1:2" ht="13.5" customHeight="1">
      <c r="A14" s="179" t="s">
        <v>1927</v>
      </c>
      <c r="B14" s="873" t="s">
        <v>1931</v>
      </c>
    </row>
    <row r="15" spans="1:2" ht="13.5" customHeight="1">
      <c r="A15" s="179" t="s">
        <v>1928</v>
      </c>
      <c r="B15" s="873" t="s">
        <v>1932</v>
      </c>
    </row>
    <row r="16" spans="1:2" ht="13.5" customHeight="1">
      <c r="A16" s="179" t="s">
        <v>1929</v>
      </c>
      <c r="B16" s="873" t="s">
        <v>1933</v>
      </c>
    </row>
    <row r="17" spans="1:2" ht="13.5" customHeight="1">
      <c r="A17" s="179" t="s">
        <v>920</v>
      </c>
      <c r="B17" s="157" t="s">
        <v>1058</v>
      </c>
    </row>
    <row r="18" spans="1:2" ht="13.5" customHeight="1">
      <c r="A18" s="179" t="s">
        <v>921</v>
      </c>
      <c r="B18" s="157" t="s">
        <v>1060</v>
      </c>
    </row>
    <row r="19" spans="1:2" ht="13.5" customHeight="1">
      <c r="A19" s="179" t="s">
        <v>922</v>
      </c>
      <c r="B19" s="157" t="s">
        <v>1061</v>
      </c>
    </row>
    <row r="20" spans="1:2" ht="13.5" customHeight="1">
      <c r="A20" s="179" t="s">
        <v>923</v>
      </c>
      <c r="B20" s="157" t="s">
        <v>1062</v>
      </c>
    </row>
    <row r="21" spans="1:2" ht="13.5" customHeight="1">
      <c r="A21" s="230" t="s">
        <v>37</v>
      </c>
      <c r="B21" s="229" t="s">
        <v>1409</v>
      </c>
    </row>
    <row r="22" spans="1:2" ht="13.5" customHeight="1">
      <c r="A22" s="179" t="s">
        <v>924</v>
      </c>
      <c r="B22" s="159" t="s">
        <v>1427</v>
      </c>
    </row>
    <row r="23" spans="1:2" ht="13.5" customHeight="1">
      <c r="A23" s="179" t="s">
        <v>925</v>
      </c>
      <c r="B23" s="159" t="s">
        <v>1428</v>
      </c>
    </row>
    <row r="24" spans="1:2" ht="13.5" customHeight="1">
      <c r="A24" s="179" t="s">
        <v>1410</v>
      </c>
      <c r="B24" s="159" t="s">
        <v>1389</v>
      </c>
    </row>
    <row r="25" spans="1:2" ht="13.5" customHeight="1">
      <c r="A25" s="179" t="s">
        <v>1411</v>
      </c>
      <c r="B25" s="159" t="s">
        <v>1429</v>
      </c>
    </row>
    <row r="26" spans="1:2" ht="13.5" customHeight="1">
      <c r="A26" s="179" t="s">
        <v>1412</v>
      </c>
      <c r="B26" s="159" t="s">
        <v>1430</v>
      </c>
    </row>
    <row r="27" spans="1:2" ht="13.5" customHeight="1">
      <c r="A27" s="179" t="s">
        <v>1413</v>
      </c>
      <c r="B27" s="159" t="s">
        <v>1396</v>
      </c>
    </row>
    <row r="28" spans="1:2" ht="13.5" customHeight="1">
      <c r="A28" s="179" t="s">
        <v>916</v>
      </c>
      <c r="B28" s="159" t="s">
        <v>1431</v>
      </c>
    </row>
    <row r="29" spans="1:2" ht="13.5" customHeight="1">
      <c r="A29" s="179" t="s">
        <v>917</v>
      </c>
      <c r="B29" s="159" t="s">
        <v>1432</v>
      </c>
    </row>
    <row r="30" spans="1:2" ht="13.5" customHeight="1">
      <c r="A30" s="179" t="s">
        <v>1414</v>
      </c>
      <c r="B30" s="159" t="s">
        <v>1395</v>
      </c>
    </row>
    <row r="31" spans="1:2" ht="13.5" customHeight="1">
      <c r="A31" s="179" t="s">
        <v>1415</v>
      </c>
      <c r="B31" s="159" t="s">
        <v>1433</v>
      </c>
    </row>
    <row r="32" spans="1:2" ht="13.5" customHeight="1">
      <c r="A32" s="179" t="s">
        <v>1416</v>
      </c>
      <c r="B32" s="159" t="s">
        <v>1434</v>
      </c>
    </row>
    <row r="33" spans="1:2" ht="13.5" customHeight="1">
      <c r="A33" s="179" t="s">
        <v>1417</v>
      </c>
      <c r="B33" s="159" t="s">
        <v>1435</v>
      </c>
    </row>
    <row r="34" spans="1:2" ht="13.5" customHeight="1">
      <c r="A34" s="179" t="s">
        <v>1418</v>
      </c>
      <c r="B34" s="159" t="s">
        <v>1436</v>
      </c>
    </row>
    <row r="35" spans="1:2" ht="13.5" customHeight="1">
      <c r="A35" s="179" t="s">
        <v>1419</v>
      </c>
      <c r="B35" s="159" t="s">
        <v>1437</v>
      </c>
    </row>
    <row r="36" spans="1:2" ht="13.5" customHeight="1">
      <c r="A36" s="179" t="s">
        <v>1420</v>
      </c>
      <c r="B36" s="159" t="s">
        <v>1438</v>
      </c>
    </row>
    <row r="37" spans="1:2" ht="13.5" customHeight="1">
      <c r="A37" s="179" t="s">
        <v>1421</v>
      </c>
      <c r="B37" s="159" t="s">
        <v>1439</v>
      </c>
    </row>
    <row r="38" spans="1:2" ht="13.5" customHeight="1">
      <c r="A38" s="179" t="s">
        <v>1422</v>
      </c>
      <c r="B38" s="159" t="s">
        <v>1440</v>
      </c>
    </row>
    <row r="39" spans="1:2" ht="13.5" customHeight="1">
      <c r="A39" s="179" t="s">
        <v>1423</v>
      </c>
      <c r="B39" s="159" t="s">
        <v>1441</v>
      </c>
    </row>
    <row r="40" spans="1:2" ht="13.5" customHeight="1">
      <c r="A40" s="179" t="s">
        <v>1424</v>
      </c>
      <c r="B40" s="159" t="s">
        <v>1442</v>
      </c>
    </row>
    <row r="41" spans="1:2" ht="13.5" customHeight="1">
      <c r="A41" s="179" t="s">
        <v>1425</v>
      </c>
      <c r="B41" s="159" t="s">
        <v>1443</v>
      </c>
    </row>
    <row r="42" spans="1:2" ht="13.5" customHeight="1">
      <c r="A42" s="179" t="s">
        <v>1426</v>
      </c>
      <c r="B42" s="159" t="s">
        <v>1444</v>
      </c>
    </row>
    <row r="43" spans="1:2" ht="13.5" customHeight="1">
      <c r="A43" s="230" t="s">
        <v>1934</v>
      </c>
      <c r="B43" s="229" t="s">
        <v>1938</v>
      </c>
    </row>
    <row r="44" spans="1:2" ht="13.5" customHeight="1">
      <c r="A44" s="179" t="s">
        <v>912</v>
      </c>
      <c r="B44" s="157" t="s">
        <v>1936</v>
      </c>
    </row>
    <row r="45" spans="1:2" ht="13.5" customHeight="1">
      <c r="A45" s="179" t="s">
        <v>914</v>
      </c>
      <c r="B45" s="157" t="s">
        <v>1937</v>
      </c>
    </row>
    <row r="46" spans="1:2" ht="13.5" customHeight="1">
      <c r="A46" s="179" t="s">
        <v>1950</v>
      </c>
      <c r="B46" s="157" t="s">
        <v>1939</v>
      </c>
    </row>
    <row r="47" spans="1:2" ht="13.5" customHeight="1">
      <c r="A47" s="179" t="s">
        <v>919</v>
      </c>
      <c r="B47" s="157" t="s">
        <v>1940</v>
      </c>
    </row>
    <row r="48" spans="1:2" ht="13.5" customHeight="1">
      <c r="A48" s="179" t="s">
        <v>1926</v>
      </c>
      <c r="B48" s="157" t="s">
        <v>1941</v>
      </c>
    </row>
    <row r="49" spans="1:2" ht="13.5" customHeight="1">
      <c r="A49" s="179" t="s">
        <v>1927</v>
      </c>
      <c r="B49" s="157" t="s">
        <v>1942</v>
      </c>
    </row>
    <row r="50" spans="1:2" ht="13.5" customHeight="1">
      <c r="A50" s="179" t="s">
        <v>1928</v>
      </c>
      <c r="B50" s="157" t="s">
        <v>1943</v>
      </c>
    </row>
    <row r="51" spans="1:2" ht="13.5" customHeight="1">
      <c r="A51" s="179" t="s">
        <v>1929</v>
      </c>
      <c r="B51" s="157" t="s">
        <v>1947</v>
      </c>
    </row>
    <row r="52" spans="1:2" ht="13.5" customHeight="1">
      <c r="A52" s="179" t="s">
        <v>920</v>
      </c>
      <c r="B52" s="157" t="s">
        <v>1948</v>
      </c>
    </row>
    <row r="53" spans="1:2" ht="13.5" customHeight="1">
      <c r="A53" s="179" t="s">
        <v>922</v>
      </c>
      <c r="B53" s="157" t="s">
        <v>1944</v>
      </c>
    </row>
    <row r="54" spans="1:2" ht="13.5" customHeight="1">
      <c r="A54" s="179" t="s">
        <v>923</v>
      </c>
      <c r="B54" s="157" t="s">
        <v>1945</v>
      </c>
    </row>
    <row r="55" spans="1:2" ht="13.5" customHeight="1">
      <c r="A55" s="179" t="s">
        <v>1951</v>
      </c>
      <c r="B55" s="157" t="s">
        <v>1946</v>
      </c>
    </row>
    <row r="56" spans="1:2" ht="13.5" customHeight="1">
      <c r="A56" s="230" t="s">
        <v>1934</v>
      </c>
      <c r="B56" s="229" t="s">
        <v>1949</v>
      </c>
    </row>
    <row r="57" spans="1:2" ht="13.5" customHeight="1">
      <c r="A57" s="179" t="s">
        <v>1952</v>
      </c>
      <c r="B57" s="157" t="s">
        <v>1967</v>
      </c>
    </row>
    <row r="58" spans="1:2" ht="13.5" customHeight="1">
      <c r="A58" s="179" t="s">
        <v>1953</v>
      </c>
      <c r="B58" s="157" t="s">
        <v>1968</v>
      </c>
    </row>
    <row r="59" spans="1:2" ht="13.5" customHeight="1">
      <c r="A59" s="179" t="s">
        <v>1954</v>
      </c>
      <c r="B59" s="157" t="s">
        <v>1970</v>
      </c>
    </row>
    <row r="60" spans="1:2" ht="13.5" customHeight="1">
      <c r="A60" s="179" t="s">
        <v>1955</v>
      </c>
      <c r="B60" s="157" t="s">
        <v>1971</v>
      </c>
    </row>
    <row r="61" spans="1:2" ht="13.5" customHeight="1">
      <c r="A61" s="179" t="s">
        <v>1956</v>
      </c>
      <c r="B61" s="157" t="s">
        <v>1969</v>
      </c>
    </row>
    <row r="62" spans="1:2" ht="13.5" customHeight="1">
      <c r="A62" s="179" t="s">
        <v>1957</v>
      </c>
      <c r="B62" s="157" t="s">
        <v>1963</v>
      </c>
    </row>
    <row r="63" spans="1:2" ht="13.5" customHeight="1">
      <c r="A63" s="179" t="s">
        <v>1958</v>
      </c>
      <c r="B63" s="157" t="s">
        <v>1972</v>
      </c>
    </row>
    <row r="64" spans="1:2" ht="13.5" customHeight="1">
      <c r="A64" s="179" t="s">
        <v>1959</v>
      </c>
      <c r="B64" s="157" t="s">
        <v>1964</v>
      </c>
    </row>
    <row r="65" spans="1:2" ht="13.5" customHeight="1">
      <c r="A65" s="179" t="s">
        <v>1960</v>
      </c>
      <c r="B65" s="157" t="s">
        <v>1965</v>
      </c>
    </row>
    <row r="66" spans="1:2" ht="13.5" customHeight="1">
      <c r="A66" s="179" t="s">
        <v>1961</v>
      </c>
      <c r="B66" s="157" t="s">
        <v>1966</v>
      </c>
    </row>
    <row r="67" spans="1:2" ht="13.5" customHeight="1">
      <c r="A67" s="230" t="s">
        <v>926</v>
      </c>
      <c r="B67" s="229" t="s">
        <v>927</v>
      </c>
    </row>
    <row r="68" spans="1:2" ht="13.5" customHeight="1">
      <c r="A68" s="180" t="s">
        <v>924</v>
      </c>
      <c r="B68" s="158" t="s">
        <v>1066</v>
      </c>
    </row>
    <row r="69" spans="1:2" ht="13.5" customHeight="1">
      <c r="A69" s="180" t="s">
        <v>925</v>
      </c>
      <c r="B69" s="159" t="s">
        <v>1065</v>
      </c>
    </row>
    <row r="70" spans="1:2" ht="13.5" customHeight="1">
      <c r="A70" s="160"/>
      <c r="B70" s="148"/>
    </row>
    <row r="71" spans="1:2" ht="13.5" customHeight="1">
      <c r="A71" s="65" t="s">
        <v>1080</v>
      </c>
      <c r="B71" s="148"/>
    </row>
    <row r="72" spans="1:2" ht="13.5" customHeight="1">
      <c r="A72" s="67"/>
      <c r="B72" s="148"/>
    </row>
    <row r="73" spans="1:2" ht="13.5" customHeight="1">
      <c r="A73" s="67"/>
      <c r="B73" s="148"/>
    </row>
    <row r="74" spans="1:2" ht="13.5" customHeight="1"/>
    <row r="75" spans="1:2" ht="13.5" customHeight="1"/>
  </sheetData>
  <mergeCells count="2">
    <mergeCell ref="A1:B1"/>
    <mergeCell ref="A2:B2"/>
  </mergeCells>
  <hyperlinks>
    <hyperlink ref="B4" location="'Sección A'!A4" display="Glosario de Terminos y Corrector Monetario"/>
    <hyperlink ref="B7" location="'Sección C'!A4" display="Población Beneficiaria FONASA"/>
    <hyperlink ref="B67" location="'Sección J'!A4" display="Anexo Población"/>
    <hyperlink ref="B21" location="'Sección D'!A4" display="Prestaciones de Salud en la Modalidad Libre Elección"/>
    <hyperlink ref="B43" location="'Sección F SIL'!A4" display="Licencias Médicas y Subsidio de Incapacidad Laboral"/>
    <hyperlink ref="B56" location="'Sección PM'!A4" display="Préstamos Médicos"/>
  </hyperlink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0070C0"/>
  </sheetPr>
  <dimension ref="A1:L35"/>
  <sheetViews>
    <sheetView zoomScaleNormal="100" workbookViewId="0">
      <selection activeCell="A31" sqref="A31"/>
    </sheetView>
  </sheetViews>
  <sheetFormatPr baseColWidth="10" defaultRowHeight="14.25"/>
  <cols>
    <col min="1" max="1" width="8.140625" style="40" customWidth="1"/>
    <col min="2" max="2" width="21.42578125" style="40" customWidth="1"/>
    <col min="3" max="3" width="15.140625" style="40" customWidth="1"/>
    <col min="4" max="4" width="15.85546875" style="40" bestFit="1" customWidth="1"/>
    <col min="5" max="5" width="21.85546875" style="40" customWidth="1"/>
    <col min="6" max="6" width="17.5703125" style="40" bestFit="1" customWidth="1"/>
    <col min="7" max="7" width="14.5703125" style="40" customWidth="1"/>
    <col min="8" max="8" width="12.85546875" style="40" customWidth="1"/>
    <col min="9" max="9" width="13.85546875" style="40" customWidth="1"/>
    <col min="10" max="16384" width="11.42578125" style="40"/>
  </cols>
  <sheetData>
    <row r="1" spans="1:9" ht="15" customHeight="1">
      <c r="A1" s="911" t="s">
        <v>1470</v>
      </c>
      <c r="B1" s="911"/>
      <c r="C1" s="911"/>
      <c r="D1" s="911"/>
      <c r="E1" s="911"/>
      <c r="F1" s="911"/>
      <c r="G1" s="911"/>
      <c r="H1" s="911"/>
      <c r="I1" s="911"/>
    </row>
    <row r="2" spans="1:9">
      <c r="A2" s="919" t="s">
        <v>1471</v>
      </c>
      <c r="B2" s="919"/>
      <c r="C2" s="919"/>
      <c r="D2" s="919"/>
      <c r="E2" s="919"/>
      <c r="F2" s="919"/>
      <c r="G2" s="919"/>
      <c r="H2" s="919"/>
      <c r="I2" s="919"/>
    </row>
    <row r="3" spans="1:9">
      <c r="A3" s="920" t="s">
        <v>1903</v>
      </c>
      <c r="B3" s="920"/>
      <c r="C3" s="920"/>
      <c r="D3" s="920"/>
      <c r="E3" s="920"/>
      <c r="F3" s="920"/>
      <c r="G3" s="920"/>
      <c r="H3" s="920"/>
      <c r="I3" s="920"/>
    </row>
    <row r="4" spans="1:9">
      <c r="A4" s="921" t="s">
        <v>1472</v>
      </c>
      <c r="B4" s="921"/>
      <c r="C4" s="921"/>
      <c r="D4" s="921"/>
      <c r="E4" s="921"/>
      <c r="F4" s="921"/>
      <c r="G4" s="921"/>
      <c r="H4" s="921"/>
      <c r="I4" s="921"/>
    </row>
    <row r="5" spans="1:9" ht="15" thickBot="1">
      <c r="A5" s="41"/>
      <c r="B5" s="41"/>
      <c r="C5" s="41"/>
      <c r="D5" s="41"/>
      <c r="E5" s="41"/>
      <c r="F5" s="41"/>
      <c r="G5" s="41"/>
      <c r="H5" s="41"/>
      <c r="I5" s="41"/>
    </row>
    <row r="6" spans="1:9">
      <c r="A6" s="579"/>
      <c r="B6" s="579"/>
      <c r="C6" s="579"/>
      <c r="D6" s="920" t="s">
        <v>1473</v>
      </c>
      <c r="E6" s="920"/>
      <c r="F6" s="920"/>
      <c r="G6" s="920"/>
      <c r="H6" s="920"/>
      <c r="I6" s="579"/>
    </row>
    <row r="7" spans="1:9" ht="25.5">
      <c r="A7" s="458" t="s">
        <v>81</v>
      </c>
      <c r="B7" s="580" t="s">
        <v>1474</v>
      </c>
      <c r="C7" s="581" t="s">
        <v>82</v>
      </c>
      <c r="D7" s="458" t="s">
        <v>1475</v>
      </c>
      <c r="E7" s="582" t="s">
        <v>1476</v>
      </c>
      <c r="F7" s="458" t="s">
        <v>1477</v>
      </c>
      <c r="G7" s="458" t="s">
        <v>1478</v>
      </c>
      <c r="H7" s="458" t="s">
        <v>1479</v>
      </c>
      <c r="I7" s="458" t="s">
        <v>1480</v>
      </c>
    </row>
    <row r="8" spans="1:9">
      <c r="A8" s="544">
        <v>2010</v>
      </c>
      <c r="B8" s="45" t="s">
        <v>1481</v>
      </c>
      <c r="C8" s="45" t="s">
        <v>96</v>
      </c>
      <c r="D8" s="583">
        <v>3350553</v>
      </c>
      <c r="E8" s="584">
        <v>147105</v>
      </c>
      <c r="F8" s="583">
        <v>108867</v>
      </c>
      <c r="G8" s="583">
        <v>1359338</v>
      </c>
      <c r="H8" s="583">
        <v>4275</v>
      </c>
      <c r="I8" s="585">
        <v>4970138</v>
      </c>
    </row>
    <row r="9" spans="1:9">
      <c r="A9" s="458"/>
      <c r="B9" s="94" t="s">
        <v>1329</v>
      </c>
      <c r="C9" s="94" t="s">
        <v>96</v>
      </c>
      <c r="D9" s="586">
        <v>3644854</v>
      </c>
      <c r="E9" s="587">
        <v>161076</v>
      </c>
      <c r="F9" s="586">
        <v>91479</v>
      </c>
      <c r="G9" s="586">
        <v>1378041</v>
      </c>
      <c r="H9" s="586">
        <v>4176</v>
      </c>
      <c r="I9" s="588">
        <v>5279626</v>
      </c>
    </row>
    <row r="10" spans="1:9">
      <c r="A10" s="544">
        <v>2011</v>
      </c>
      <c r="B10" s="45" t="s">
        <v>1481</v>
      </c>
      <c r="C10" s="45" t="s">
        <v>96</v>
      </c>
      <c r="D10" s="583">
        <v>3554745</v>
      </c>
      <c r="E10" s="584">
        <v>158948</v>
      </c>
      <c r="F10" s="583">
        <v>109267</v>
      </c>
      <c r="G10" s="583">
        <v>1408617</v>
      </c>
      <c r="H10" s="583">
        <v>3984</v>
      </c>
      <c r="I10" s="585">
        <v>5235561</v>
      </c>
    </row>
    <row r="11" spans="1:9">
      <c r="A11" s="458"/>
      <c r="B11" s="94" t="s">
        <v>1329</v>
      </c>
      <c r="C11" s="94" t="s">
        <v>96</v>
      </c>
      <c r="D11" s="586">
        <v>3850484</v>
      </c>
      <c r="E11" s="587">
        <v>175626</v>
      </c>
      <c r="F11" s="586">
        <v>105860</v>
      </c>
      <c r="G11" s="586">
        <v>1416892</v>
      </c>
      <c r="H11" s="586">
        <v>2876</v>
      </c>
      <c r="I11" s="588">
        <v>5551738</v>
      </c>
    </row>
    <row r="12" spans="1:9">
      <c r="A12" s="544">
        <v>2012</v>
      </c>
      <c r="B12" s="45" t="s">
        <v>1481</v>
      </c>
      <c r="C12" s="45" t="s">
        <v>96</v>
      </c>
      <c r="D12" s="583">
        <v>3749364</v>
      </c>
      <c r="E12" s="584">
        <v>173660</v>
      </c>
      <c r="F12" s="583">
        <v>113873</v>
      </c>
      <c r="G12" s="583">
        <v>1437604</v>
      </c>
      <c r="H12" s="583">
        <v>3000</v>
      </c>
      <c r="I12" s="585">
        <v>5477501</v>
      </c>
    </row>
    <row r="13" spans="1:9">
      <c r="A13" s="458"/>
      <c r="B13" s="94" t="s">
        <v>1329</v>
      </c>
      <c r="C13" s="94" t="s">
        <v>96</v>
      </c>
      <c r="D13" s="586">
        <v>3957600</v>
      </c>
      <c r="E13" s="587">
        <v>182144</v>
      </c>
      <c r="F13" s="586">
        <v>109534</v>
      </c>
      <c r="G13" s="586">
        <v>1515446</v>
      </c>
      <c r="H13" s="586">
        <v>5444</v>
      </c>
      <c r="I13" s="588">
        <v>5770168</v>
      </c>
    </row>
    <row r="14" spans="1:9">
      <c r="A14" s="544">
        <v>2013</v>
      </c>
      <c r="B14" s="45" t="s">
        <v>1481</v>
      </c>
      <c r="C14" s="45" t="s">
        <v>96</v>
      </c>
      <c r="D14" s="583">
        <v>3738815</v>
      </c>
      <c r="E14" s="584">
        <v>179859</v>
      </c>
      <c r="F14" s="583">
        <v>91840</v>
      </c>
      <c r="G14" s="583">
        <v>1484853</v>
      </c>
      <c r="H14" s="583">
        <v>28302</v>
      </c>
      <c r="I14" s="585">
        <v>5523669</v>
      </c>
    </row>
    <row r="15" spans="1:9">
      <c r="A15" s="458"/>
      <c r="B15" s="94" t="s">
        <v>1329</v>
      </c>
      <c r="C15" s="94" t="s">
        <v>96</v>
      </c>
      <c r="D15" s="586">
        <v>3929282</v>
      </c>
      <c r="E15" s="587">
        <v>181355</v>
      </c>
      <c r="F15" s="586">
        <v>99406</v>
      </c>
      <c r="G15" s="586">
        <v>1487840</v>
      </c>
      <c r="H15" s="586">
        <v>19674</v>
      </c>
      <c r="I15" s="588">
        <v>5717557</v>
      </c>
    </row>
    <row r="16" spans="1:9">
      <c r="A16" s="544">
        <v>2014</v>
      </c>
      <c r="B16" s="45" t="s">
        <v>1481</v>
      </c>
      <c r="C16" s="45" t="s">
        <v>96</v>
      </c>
      <c r="D16" s="589">
        <v>3815512</v>
      </c>
      <c r="E16" s="590">
        <v>270991</v>
      </c>
      <c r="F16" s="589">
        <v>106457</v>
      </c>
      <c r="G16" s="589">
        <v>1541212</v>
      </c>
      <c r="H16" s="591"/>
      <c r="I16" s="592">
        <v>5734172</v>
      </c>
    </row>
    <row r="17" spans="1:12">
      <c r="A17" s="94"/>
      <c r="B17" s="94" t="s">
        <v>1329</v>
      </c>
      <c r="C17" s="94" t="s">
        <v>96</v>
      </c>
      <c r="D17" s="586">
        <v>4022609</v>
      </c>
      <c r="E17" s="587">
        <v>275256</v>
      </c>
      <c r="F17" s="586">
        <v>102960</v>
      </c>
      <c r="G17" s="586">
        <v>1543921</v>
      </c>
      <c r="H17" s="593"/>
      <c r="I17" s="594">
        <v>5944746</v>
      </c>
    </row>
    <row r="18" spans="1:12">
      <c r="A18" s="595">
        <v>2015</v>
      </c>
      <c r="B18" s="596" t="s">
        <v>1481</v>
      </c>
      <c r="C18" s="596" t="s">
        <v>96</v>
      </c>
      <c r="D18" s="589">
        <v>3859799</v>
      </c>
      <c r="E18" s="590">
        <v>287089</v>
      </c>
      <c r="F18" s="589">
        <v>118177</v>
      </c>
      <c r="G18" s="589">
        <v>1582137</v>
      </c>
      <c r="H18" s="589"/>
      <c r="I18" s="592">
        <v>5847202</v>
      </c>
    </row>
    <row r="19" spans="1:12">
      <c r="A19" s="94"/>
      <c r="B19" s="94" t="s">
        <v>1329</v>
      </c>
      <c r="C19" s="94" t="s">
        <v>96</v>
      </c>
      <c r="D19" s="586">
        <v>4051635</v>
      </c>
      <c r="E19" s="587">
        <v>290906</v>
      </c>
      <c r="F19" s="586">
        <v>110502</v>
      </c>
      <c r="G19" s="586">
        <v>1583577</v>
      </c>
      <c r="H19" s="586"/>
      <c r="I19" s="594">
        <v>6036620</v>
      </c>
    </row>
    <row r="20" spans="1:12">
      <c r="A20" s="595">
        <v>2016</v>
      </c>
      <c r="B20" s="596" t="s">
        <v>1481</v>
      </c>
      <c r="C20" s="596" t="s">
        <v>96</v>
      </c>
      <c r="D20" s="589">
        <v>3937114</v>
      </c>
      <c r="E20" s="590">
        <v>144637</v>
      </c>
      <c r="F20" s="589">
        <v>131785</v>
      </c>
      <c r="G20" s="589">
        <v>1282010</v>
      </c>
      <c r="H20" s="589">
        <v>317411</v>
      </c>
      <c r="I20" s="592">
        <f>SUM(D20:H20)</f>
        <v>5812957</v>
      </c>
    </row>
    <row r="21" spans="1:12">
      <c r="A21" s="94"/>
      <c r="B21" s="94" t="s">
        <v>1329</v>
      </c>
      <c r="C21" s="94" t="s">
        <v>96</v>
      </c>
      <c r="D21" s="586">
        <v>4136075</v>
      </c>
      <c r="E21" s="587">
        <v>123117</v>
      </c>
      <c r="F21" s="586">
        <v>127458</v>
      </c>
      <c r="G21" s="586">
        <v>774721</v>
      </c>
      <c r="H21" s="586">
        <v>345189</v>
      </c>
      <c r="I21" s="594">
        <f>SUM(D21:H21)</f>
        <v>5506560</v>
      </c>
    </row>
    <row r="22" spans="1:12">
      <c r="A22" s="595">
        <v>2017</v>
      </c>
      <c r="B22" s="596" t="s">
        <v>1481</v>
      </c>
      <c r="C22" s="596" t="s">
        <v>96</v>
      </c>
      <c r="D22" s="589">
        <v>3956304</v>
      </c>
      <c r="E22" s="590">
        <v>151082</v>
      </c>
      <c r="F22" s="589">
        <v>145958</v>
      </c>
      <c r="G22" s="589">
        <v>1313277</v>
      </c>
      <c r="H22" s="589">
        <v>333239</v>
      </c>
      <c r="I22" s="592">
        <f>SUM(D22:H22)</f>
        <v>5899860</v>
      </c>
    </row>
    <row r="23" spans="1:12">
      <c r="A23" s="94"/>
      <c r="B23" s="94" t="s">
        <v>1329</v>
      </c>
      <c r="C23" s="94" t="s">
        <v>96</v>
      </c>
      <c r="D23" s="586">
        <v>4195233</v>
      </c>
      <c r="E23" s="587">
        <v>164009</v>
      </c>
      <c r="F23" s="586">
        <v>134928</v>
      </c>
      <c r="G23" s="586">
        <v>1423085</v>
      </c>
      <c r="H23" s="586">
        <v>339490</v>
      </c>
      <c r="I23" s="594">
        <f>SUM(D23:H23)</f>
        <v>6256745</v>
      </c>
    </row>
    <row r="25" spans="1:12">
      <c r="A25" s="597" t="s">
        <v>77</v>
      </c>
      <c r="B25" s="66"/>
      <c r="C25" s="66"/>
      <c r="D25" s="66"/>
      <c r="E25" s="66"/>
      <c r="F25" s="66"/>
      <c r="G25" s="66"/>
      <c r="K25" s="50"/>
    </row>
    <row r="26" spans="1:12" ht="24.75" customHeight="1">
      <c r="A26" s="918" t="s">
        <v>1482</v>
      </c>
      <c r="B26" s="918"/>
      <c r="C26" s="918"/>
      <c r="D26" s="918"/>
      <c r="E26" s="918"/>
      <c r="F26" s="918"/>
      <c r="G26" s="918"/>
    </row>
    <row r="27" spans="1:12">
      <c r="A27" s="918"/>
      <c r="B27" s="918"/>
      <c r="C27" s="918"/>
      <c r="D27" s="918"/>
      <c r="E27" s="918"/>
      <c r="F27" s="918"/>
      <c r="G27" s="918"/>
      <c r="L27" s="598"/>
    </row>
    <row r="28" spans="1:12">
      <c r="A28" s="599" t="s">
        <v>1483</v>
      </c>
      <c r="B28" s="66"/>
      <c r="C28" s="66"/>
      <c r="D28" s="66"/>
      <c r="E28" s="66"/>
      <c r="F28" s="66"/>
      <c r="G28" s="66"/>
      <c r="L28" s="598"/>
    </row>
    <row r="29" spans="1:12">
      <c r="A29" s="599"/>
      <c r="B29" s="66"/>
      <c r="C29" s="66"/>
      <c r="D29" s="66"/>
      <c r="E29" s="66"/>
      <c r="F29" s="66"/>
      <c r="G29" s="66"/>
      <c r="L29" s="598"/>
    </row>
    <row r="30" spans="1:12">
      <c r="A30" s="599" t="s">
        <v>1991</v>
      </c>
      <c r="B30" s="66"/>
      <c r="C30" s="66"/>
      <c r="D30" s="66"/>
      <c r="E30" s="66"/>
      <c r="F30" s="66"/>
      <c r="G30" s="66"/>
      <c r="L30" s="598"/>
    </row>
    <row r="31" spans="1:12">
      <c r="A31" s="600"/>
      <c r="B31" s="66"/>
      <c r="C31" s="66"/>
      <c r="D31" s="66"/>
      <c r="E31" s="66"/>
      <c r="F31" s="66"/>
      <c r="G31" s="66"/>
      <c r="L31" s="598"/>
    </row>
    <row r="32" spans="1:12">
      <c r="A32" s="597" t="s">
        <v>28</v>
      </c>
      <c r="B32" s="66"/>
      <c r="C32" s="66"/>
      <c r="D32" s="66"/>
      <c r="E32" s="66"/>
      <c r="F32" s="66"/>
      <c r="G32" s="66"/>
      <c r="L32" s="598"/>
    </row>
    <row r="33" spans="1:12">
      <c r="A33" s="66" t="s">
        <v>1484</v>
      </c>
      <c r="B33" s="66"/>
      <c r="C33" s="66"/>
      <c r="D33" s="66"/>
      <c r="E33" s="66"/>
      <c r="F33" s="66"/>
      <c r="G33" s="66"/>
      <c r="L33" s="598"/>
    </row>
    <row r="34" spans="1:12">
      <c r="A34" s="917" t="s">
        <v>1915</v>
      </c>
      <c r="B34" s="917"/>
      <c r="C34" s="917"/>
      <c r="D34" s="917"/>
      <c r="E34" s="917"/>
      <c r="F34" s="917"/>
      <c r="G34" s="917"/>
      <c r="H34" s="917"/>
      <c r="I34" s="917"/>
      <c r="L34" s="598"/>
    </row>
    <row r="35" spans="1:12">
      <c r="A35" s="917"/>
      <c r="B35" s="917"/>
      <c r="C35" s="917"/>
      <c r="D35" s="917"/>
      <c r="E35" s="917"/>
      <c r="F35" s="917"/>
      <c r="G35" s="917"/>
      <c r="H35" s="917"/>
      <c r="I35" s="917"/>
      <c r="L35" s="598"/>
    </row>
  </sheetData>
  <mergeCells count="7">
    <mergeCell ref="A34:I35"/>
    <mergeCell ref="A26:G27"/>
    <mergeCell ref="A1:I1"/>
    <mergeCell ref="A2:I2"/>
    <mergeCell ref="A3:I3"/>
    <mergeCell ref="A4:I4"/>
    <mergeCell ref="D6:H6"/>
  </mergeCells>
  <hyperlinks>
    <hyperlink ref="A1:E1" location="'Sección C'!A4" display="TABLA C0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70C0"/>
  </sheetPr>
  <dimension ref="A1:K37"/>
  <sheetViews>
    <sheetView zoomScaleNormal="100" workbookViewId="0">
      <selection sqref="A1:J1"/>
    </sheetView>
  </sheetViews>
  <sheetFormatPr baseColWidth="10" defaultRowHeight="14.25"/>
  <cols>
    <col min="1" max="1" width="5.28515625" style="40" customWidth="1"/>
    <col min="2" max="2" width="22.5703125" style="40" customWidth="1"/>
    <col min="3" max="10" width="12.7109375" style="40" bestFit="1" customWidth="1"/>
    <col min="11" max="11" width="11.5703125" style="601" customWidth="1"/>
    <col min="12" max="16384" width="11.42578125" style="40"/>
  </cols>
  <sheetData>
    <row r="1" spans="1:11">
      <c r="A1" s="896" t="s">
        <v>1485</v>
      </c>
      <c r="B1" s="896"/>
      <c r="C1" s="896"/>
      <c r="D1" s="896"/>
      <c r="E1" s="896"/>
      <c r="F1" s="896"/>
      <c r="G1" s="896"/>
      <c r="H1" s="896"/>
      <c r="I1" s="896"/>
      <c r="J1" s="896"/>
    </row>
    <row r="2" spans="1:11">
      <c r="A2" s="919" t="s">
        <v>1486</v>
      </c>
      <c r="B2" s="919"/>
      <c r="C2" s="919"/>
      <c r="D2" s="919"/>
      <c r="E2" s="919"/>
      <c r="F2" s="919"/>
      <c r="G2" s="919"/>
      <c r="H2" s="919"/>
      <c r="I2" s="919"/>
      <c r="J2" s="919"/>
    </row>
    <row r="3" spans="1:11">
      <c r="A3" s="920" t="s">
        <v>1984</v>
      </c>
      <c r="B3" s="920"/>
      <c r="C3" s="920"/>
      <c r="D3" s="920"/>
      <c r="E3" s="920"/>
      <c r="F3" s="920"/>
      <c r="G3" s="920"/>
      <c r="H3" s="920"/>
      <c r="I3" s="920"/>
      <c r="J3" s="920"/>
    </row>
    <row r="4" spans="1:11">
      <c r="A4" s="927" t="s">
        <v>1487</v>
      </c>
      <c r="B4" s="927"/>
      <c r="C4" s="927"/>
      <c r="D4" s="927"/>
      <c r="E4" s="927"/>
      <c r="F4" s="927"/>
      <c r="G4" s="927"/>
      <c r="H4" s="927"/>
      <c r="I4" s="927"/>
      <c r="J4" s="927"/>
    </row>
    <row r="5" spans="1:11" ht="15" thickBot="1">
      <c r="A5" s="602"/>
      <c r="B5" s="602"/>
      <c r="C5" s="310"/>
      <c r="D5" s="310"/>
    </row>
    <row r="6" spans="1:11">
      <c r="A6" s="923" t="s">
        <v>1488</v>
      </c>
      <c r="B6" s="923"/>
      <c r="C6" s="922">
        <v>2014</v>
      </c>
      <c r="D6" s="923"/>
      <c r="E6" s="922">
        <v>2015</v>
      </c>
      <c r="F6" s="923"/>
      <c r="G6" s="922">
        <v>2016</v>
      </c>
      <c r="H6" s="923"/>
      <c r="I6" s="922">
        <v>2017</v>
      </c>
      <c r="J6" s="923"/>
      <c r="K6" s="40"/>
    </row>
    <row r="7" spans="1:11">
      <c r="A7" s="928"/>
      <c r="B7" s="928"/>
      <c r="C7" s="603" t="s">
        <v>1481</v>
      </c>
      <c r="D7" s="604" t="s">
        <v>1329</v>
      </c>
      <c r="E7" s="603" t="s">
        <v>1481</v>
      </c>
      <c r="F7" s="604" t="s">
        <v>1329</v>
      </c>
      <c r="G7" s="603" t="s">
        <v>1481</v>
      </c>
      <c r="H7" s="604" t="s">
        <v>1329</v>
      </c>
      <c r="I7" s="603" t="s">
        <v>1481</v>
      </c>
      <c r="J7" s="604" t="s">
        <v>1329</v>
      </c>
      <c r="K7" s="40"/>
    </row>
    <row r="8" spans="1:11">
      <c r="A8" s="925"/>
      <c r="B8" s="925"/>
      <c r="C8" s="504" t="s">
        <v>96</v>
      </c>
      <c r="D8" s="504" t="s">
        <v>96</v>
      </c>
      <c r="E8" s="504" t="s">
        <v>96</v>
      </c>
      <c r="F8" s="504" t="s">
        <v>96</v>
      </c>
      <c r="G8" s="504" t="s">
        <v>96</v>
      </c>
      <c r="H8" s="504" t="s">
        <v>96</v>
      </c>
      <c r="I8" s="504" t="s">
        <v>96</v>
      </c>
      <c r="J8" s="504" t="s">
        <v>96</v>
      </c>
      <c r="K8" s="40"/>
    </row>
    <row r="9" spans="1:11" ht="5.25" customHeight="1">
      <c r="A9" s="607"/>
      <c r="B9" s="607"/>
      <c r="D9" s="608"/>
      <c r="E9" s="609"/>
      <c r="F9" s="609"/>
      <c r="G9" s="609"/>
      <c r="H9" s="609"/>
      <c r="I9" s="609"/>
      <c r="J9" s="609"/>
      <c r="K9" s="40"/>
    </row>
    <row r="10" spans="1:11">
      <c r="A10" s="543" t="s">
        <v>40</v>
      </c>
      <c r="B10" s="178" t="s">
        <v>41</v>
      </c>
      <c r="C10" s="610">
        <v>60250</v>
      </c>
      <c r="D10" s="610">
        <v>62259</v>
      </c>
      <c r="E10" s="610">
        <v>63300</v>
      </c>
      <c r="F10" s="610">
        <v>63917</v>
      </c>
      <c r="G10" s="610">
        <v>62679</v>
      </c>
      <c r="H10" s="610">
        <v>56538</v>
      </c>
      <c r="I10" s="610">
        <v>64682</v>
      </c>
      <c r="J10" s="610">
        <v>66850</v>
      </c>
      <c r="K10" s="40"/>
    </row>
    <row r="11" spans="1:11">
      <c r="A11" s="542" t="s">
        <v>42</v>
      </c>
      <c r="B11" s="178" t="s">
        <v>43</v>
      </c>
      <c r="C11" s="612">
        <v>91465</v>
      </c>
      <c r="D11" s="612">
        <v>94135</v>
      </c>
      <c r="E11" s="612">
        <v>95259</v>
      </c>
      <c r="F11" s="612">
        <v>95992</v>
      </c>
      <c r="G11" s="612">
        <v>93791</v>
      </c>
      <c r="H11" s="612">
        <v>88599</v>
      </c>
      <c r="I11" s="612">
        <v>96679</v>
      </c>
      <c r="J11" s="612">
        <v>99666</v>
      </c>
      <c r="K11" s="40"/>
    </row>
    <row r="12" spans="1:11">
      <c r="A12" s="542" t="s">
        <v>44</v>
      </c>
      <c r="B12" s="178" t="s">
        <v>45</v>
      </c>
      <c r="C12" s="612">
        <v>172190</v>
      </c>
      <c r="D12" s="612">
        <v>175765</v>
      </c>
      <c r="E12" s="612">
        <v>175256</v>
      </c>
      <c r="F12" s="612">
        <v>175914</v>
      </c>
      <c r="G12" s="612">
        <v>172574</v>
      </c>
      <c r="H12" s="612">
        <v>162144</v>
      </c>
      <c r="I12" s="612">
        <v>178596</v>
      </c>
      <c r="J12" s="612">
        <v>184185</v>
      </c>
      <c r="K12" s="40"/>
    </row>
    <row r="13" spans="1:11">
      <c r="A13" s="542" t="s">
        <v>46</v>
      </c>
      <c r="B13" s="178" t="s">
        <v>47</v>
      </c>
      <c r="C13" s="612">
        <v>97774</v>
      </c>
      <c r="D13" s="612">
        <v>102703</v>
      </c>
      <c r="E13" s="612">
        <v>100442</v>
      </c>
      <c r="F13" s="612">
        <v>101824</v>
      </c>
      <c r="G13" s="612">
        <v>97664</v>
      </c>
      <c r="H13" s="612">
        <v>94638</v>
      </c>
      <c r="I13" s="612">
        <v>101560</v>
      </c>
      <c r="J13" s="612">
        <v>107395</v>
      </c>
      <c r="K13" s="40"/>
    </row>
    <row r="14" spans="1:11">
      <c r="A14" s="542" t="s">
        <v>48</v>
      </c>
      <c r="B14" s="178" t="s">
        <v>49</v>
      </c>
      <c r="C14" s="612">
        <v>244378</v>
      </c>
      <c r="D14" s="612">
        <v>254724</v>
      </c>
      <c r="E14" s="612">
        <v>253118</v>
      </c>
      <c r="F14" s="612">
        <v>257223</v>
      </c>
      <c r="G14" s="612">
        <v>251536</v>
      </c>
      <c r="H14" s="612">
        <v>233774</v>
      </c>
      <c r="I14" s="612">
        <v>257322</v>
      </c>
      <c r="J14" s="612">
        <v>270322</v>
      </c>
      <c r="K14" s="40"/>
    </row>
    <row r="15" spans="1:11">
      <c r="A15" s="542" t="s">
        <v>50</v>
      </c>
      <c r="B15" s="178" t="s">
        <v>51</v>
      </c>
      <c r="C15" s="612">
        <v>602127</v>
      </c>
      <c r="D15" s="612">
        <v>620119</v>
      </c>
      <c r="E15" s="612">
        <v>618714</v>
      </c>
      <c r="F15" s="612">
        <v>634516</v>
      </c>
      <c r="G15" s="612">
        <v>616918</v>
      </c>
      <c r="H15" s="612">
        <v>563996</v>
      </c>
      <c r="I15" s="612">
        <v>636125</v>
      </c>
      <c r="J15" s="612">
        <v>661464</v>
      </c>
      <c r="K15" s="40"/>
    </row>
    <row r="16" spans="1:11">
      <c r="A16" s="542" t="s">
        <v>54</v>
      </c>
      <c r="B16" s="178" t="s">
        <v>55</v>
      </c>
      <c r="C16" s="612">
        <v>310568</v>
      </c>
      <c r="D16" s="612">
        <v>337148</v>
      </c>
      <c r="E16" s="612">
        <v>315749</v>
      </c>
      <c r="F16" s="612">
        <v>340985</v>
      </c>
      <c r="G16" s="612">
        <v>316327</v>
      </c>
      <c r="H16" s="612">
        <v>310759</v>
      </c>
      <c r="I16" s="612">
        <v>323391</v>
      </c>
      <c r="J16" s="612">
        <v>364233</v>
      </c>
      <c r="K16" s="40"/>
    </row>
    <row r="17" spans="1:11">
      <c r="A17" s="542" t="s">
        <v>56</v>
      </c>
      <c r="B17" s="178" t="s">
        <v>57</v>
      </c>
      <c r="C17" s="612">
        <v>345395</v>
      </c>
      <c r="D17" s="612">
        <v>374931</v>
      </c>
      <c r="E17" s="612">
        <v>353113</v>
      </c>
      <c r="F17" s="612">
        <v>383436</v>
      </c>
      <c r="G17" s="612">
        <v>356160</v>
      </c>
      <c r="H17" s="612">
        <v>350556</v>
      </c>
      <c r="I17" s="612">
        <v>359571</v>
      </c>
      <c r="J17" s="612">
        <v>404903</v>
      </c>
      <c r="K17" s="40"/>
    </row>
    <row r="18" spans="1:11">
      <c r="A18" s="542" t="s">
        <v>58</v>
      </c>
      <c r="B18" s="178" t="s">
        <v>1489</v>
      </c>
      <c r="C18" s="612">
        <v>681800</v>
      </c>
      <c r="D18" s="612">
        <v>717552</v>
      </c>
      <c r="E18" s="612">
        <v>697457</v>
      </c>
      <c r="F18" s="612">
        <v>730870</v>
      </c>
      <c r="G18" s="612">
        <v>696770</v>
      </c>
      <c r="H18" s="612">
        <v>663669</v>
      </c>
      <c r="I18" s="612">
        <v>708554</v>
      </c>
      <c r="J18" s="612">
        <v>765166</v>
      </c>
      <c r="K18" s="40"/>
    </row>
    <row r="19" spans="1:11">
      <c r="A19" s="542" t="s">
        <v>60</v>
      </c>
      <c r="B19" s="178" t="s">
        <v>61</v>
      </c>
      <c r="C19" s="612">
        <v>279126</v>
      </c>
      <c r="D19" s="612">
        <v>299956</v>
      </c>
      <c r="E19" s="612">
        <v>289115</v>
      </c>
      <c r="F19" s="612">
        <v>306204</v>
      </c>
      <c r="G19" s="612">
        <v>290770</v>
      </c>
      <c r="H19" s="612">
        <v>286768</v>
      </c>
      <c r="I19" s="612">
        <v>296856</v>
      </c>
      <c r="J19" s="612">
        <v>323058</v>
      </c>
      <c r="K19" s="40"/>
    </row>
    <row r="20" spans="1:11">
      <c r="A20" s="542" t="s">
        <v>62</v>
      </c>
      <c r="B20" s="178" t="s">
        <v>63</v>
      </c>
      <c r="C20" s="612">
        <v>260938</v>
      </c>
      <c r="D20" s="612">
        <v>272366</v>
      </c>
      <c r="E20" s="612">
        <v>269155</v>
      </c>
      <c r="F20" s="612">
        <v>275775</v>
      </c>
      <c r="G20" s="612">
        <v>264900</v>
      </c>
      <c r="H20" s="612">
        <v>262598</v>
      </c>
      <c r="I20" s="612">
        <v>275860</v>
      </c>
      <c r="J20" s="612">
        <v>296071</v>
      </c>
      <c r="K20" s="40"/>
    </row>
    <row r="21" spans="1:11">
      <c r="A21" s="543" t="s">
        <v>64</v>
      </c>
      <c r="B21" s="178" t="s">
        <v>65</v>
      </c>
      <c r="C21" s="612">
        <v>105875</v>
      </c>
      <c r="D21" s="612">
        <v>114000</v>
      </c>
      <c r="E21" s="612">
        <v>112552</v>
      </c>
      <c r="F21" s="612">
        <v>118022</v>
      </c>
      <c r="G21" s="612">
        <v>113199</v>
      </c>
      <c r="H21" s="612">
        <v>112768</v>
      </c>
      <c r="I21" s="612">
        <v>115903</v>
      </c>
      <c r="J21" s="612">
        <v>123987</v>
      </c>
      <c r="K21" s="40"/>
    </row>
    <row r="22" spans="1:11">
      <c r="A22" s="542" t="s">
        <v>66</v>
      </c>
      <c r="B22" s="178" t="s">
        <v>1490</v>
      </c>
      <c r="C22" s="612">
        <v>33548</v>
      </c>
      <c r="D22" s="612">
        <v>34837</v>
      </c>
      <c r="E22" s="612">
        <v>34911</v>
      </c>
      <c r="F22" s="612">
        <v>35404</v>
      </c>
      <c r="G22" s="612">
        <v>34431</v>
      </c>
      <c r="H22" s="612">
        <v>33862</v>
      </c>
      <c r="I22" s="612">
        <v>35483</v>
      </c>
      <c r="J22" s="612">
        <v>36905</v>
      </c>
      <c r="K22" s="40"/>
    </row>
    <row r="23" spans="1:11">
      <c r="A23" s="542" t="s">
        <v>68</v>
      </c>
      <c r="B23" s="178" t="s">
        <v>69</v>
      </c>
      <c r="C23" s="612">
        <v>60403</v>
      </c>
      <c r="D23" s="612">
        <v>61147</v>
      </c>
      <c r="E23" s="612">
        <v>61261</v>
      </c>
      <c r="F23" s="612">
        <v>61987</v>
      </c>
      <c r="G23" s="612">
        <v>60825</v>
      </c>
      <c r="H23" s="612">
        <v>57571</v>
      </c>
      <c r="I23" s="612">
        <v>62492</v>
      </c>
      <c r="J23" s="612">
        <v>65207</v>
      </c>
      <c r="K23" s="40"/>
    </row>
    <row r="24" spans="1:11">
      <c r="A24" s="542" t="s">
        <v>52</v>
      </c>
      <c r="B24" s="178" t="s">
        <v>53</v>
      </c>
      <c r="C24" s="612">
        <v>2232336</v>
      </c>
      <c r="D24" s="612">
        <v>2273110</v>
      </c>
      <c r="E24" s="612">
        <v>2270318</v>
      </c>
      <c r="F24" s="612">
        <v>2305715</v>
      </c>
      <c r="G24" s="612">
        <v>2261838</v>
      </c>
      <c r="H24" s="612">
        <v>2088098</v>
      </c>
      <c r="I24" s="612">
        <v>2311105</v>
      </c>
      <c r="J24" s="612">
        <v>2396614</v>
      </c>
      <c r="K24" s="40"/>
    </row>
    <row r="25" spans="1:11">
      <c r="A25" s="921" t="s">
        <v>1491</v>
      </c>
      <c r="B25" s="924"/>
      <c r="C25" s="612">
        <v>155999</v>
      </c>
      <c r="D25" s="612">
        <v>149994</v>
      </c>
      <c r="E25" s="612">
        <v>137482</v>
      </c>
      <c r="F25" s="612">
        <v>148836</v>
      </c>
      <c r="G25" s="612">
        <v>122575</v>
      </c>
      <c r="H25" s="612">
        <v>140222</v>
      </c>
      <c r="I25" s="612">
        <v>88478</v>
      </c>
      <c r="J25" s="612">
        <v>104212</v>
      </c>
      <c r="K25" s="40"/>
    </row>
    <row r="26" spans="1:11">
      <c r="A26" s="925" t="s">
        <v>1492</v>
      </c>
      <c r="B26" s="926"/>
      <c r="C26" s="613">
        <f t="shared" ref="C26:D26" si="0">SUM(C10:C25)</f>
        <v>5734172</v>
      </c>
      <c r="D26" s="613">
        <f t="shared" si="0"/>
        <v>5944746</v>
      </c>
      <c r="E26" s="613">
        <f t="shared" ref="E26:J26" si="1">SUM(E10:E25)</f>
        <v>5847202</v>
      </c>
      <c r="F26" s="613">
        <f t="shared" si="1"/>
        <v>6036620</v>
      </c>
      <c r="G26" s="613">
        <f t="shared" si="1"/>
        <v>5812957</v>
      </c>
      <c r="H26" s="613">
        <f t="shared" si="1"/>
        <v>5506560</v>
      </c>
      <c r="I26" s="613">
        <f t="shared" si="1"/>
        <v>5912657</v>
      </c>
      <c r="J26" s="613">
        <f t="shared" si="1"/>
        <v>6270238</v>
      </c>
      <c r="K26" s="40"/>
    </row>
    <row r="27" spans="1:11">
      <c r="A27" s="614"/>
      <c r="B27" s="614"/>
      <c r="C27" s="615"/>
      <c r="D27" s="615"/>
    </row>
    <row r="28" spans="1:11">
      <c r="A28" s="597" t="s">
        <v>77</v>
      </c>
      <c r="B28" s="178"/>
      <c r="I28" s="616"/>
      <c r="J28" s="616"/>
      <c r="K28" s="605"/>
    </row>
    <row r="29" spans="1:11">
      <c r="A29" s="600" t="s">
        <v>1493</v>
      </c>
      <c r="B29" s="178"/>
      <c r="C29" s="178"/>
      <c r="D29" s="178"/>
      <c r="I29" s="616"/>
      <c r="J29" s="616"/>
      <c r="K29" s="605"/>
    </row>
    <row r="30" spans="1:11">
      <c r="A30" s="600" t="s">
        <v>1494</v>
      </c>
      <c r="B30" s="178"/>
      <c r="C30" s="178"/>
      <c r="D30" s="178"/>
      <c r="I30" s="617"/>
      <c r="J30" s="618"/>
      <c r="K30" s="611"/>
    </row>
    <row r="31" spans="1:11">
      <c r="A31" s="600" t="s">
        <v>1992</v>
      </c>
      <c r="B31" s="178"/>
      <c r="C31" s="178"/>
      <c r="D31" s="178"/>
      <c r="I31" s="617"/>
      <c r="J31" s="618"/>
      <c r="K31" s="611"/>
    </row>
    <row r="32" spans="1:11">
      <c r="A32" s="66"/>
    </row>
    <row r="33" spans="1:11">
      <c r="A33" s="597" t="s">
        <v>28</v>
      </c>
      <c r="K33" s="619"/>
    </row>
    <row r="34" spans="1:11">
      <c r="A34" s="599" t="s">
        <v>1917</v>
      </c>
      <c r="K34" s="619"/>
    </row>
    <row r="35" spans="1:11">
      <c r="A35" s="599" t="s">
        <v>1916</v>
      </c>
    </row>
    <row r="36" spans="1:11" ht="14.25" customHeight="1">
      <c r="A36" s="827" t="s">
        <v>1918</v>
      </c>
      <c r="B36" s="827"/>
      <c r="C36" s="827"/>
      <c r="D36" s="827"/>
      <c r="E36" s="827"/>
      <c r="F36" s="827"/>
      <c r="G36" s="827"/>
      <c r="H36" s="827"/>
      <c r="I36" s="827"/>
    </row>
    <row r="37" spans="1:11">
      <c r="A37" s="827"/>
      <c r="B37" s="827"/>
      <c r="C37" s="827"/>
      <c r="D37" s="827"/>
      <c r="E37" s="827"/>
      <c r="F37" s="827"/>
      <c r="G37" s="827"/>
      <c r="H37" s="827"/>
      <c r="I37" s="827"/>
    </row>
  </sheetData>
  <mergeCells count="11">
    <mergeCell ref="G6:H6"/>
    <mergeCell ref="I6:J6"/>
    <mergeCell ref="A25:B25"/>
    <mergeCell ref="A26:B26"/>
    <mergeCell ref="A1:J1"/>
    <mergeCell ref="A2:J2"/>
    <mergeCell ref="A3:J3"/>
    <mergeCell ref="A4:J4"/>
    <mergeCell ref="A6:B8"/>
    <mergeCell ref="C6:D6"/>
    <mergeCell ref="E6:F6"/>
  </mergeCells>
  <hyperlinks>
    <hyperlink ref="A1:F1" location="'Sección C'!A4" display="TABLA C06"/>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70C0"/>
  </sheetPr>
  <dimension ref="A1:I50"/>
  <sheetViews>
    <sheetView zoomScale="80" zoomScaleNormal="80" workbookViewId="0">
      <selection sqref="A1:I1"/>
    </sheetView>
  </sheetViews>
  <sheetFormatPr baseColWidth="10" defaultRowHeight="14.25"/>
  <cols>
    <col min="1" max="1" width="29" style="40" customWidth="1"/>
    <col min="2" max="2" width="16" style="40" customWidth="1"/>
    <col min="3" max="3" width="16.5703125" style="40" customWidth="1"/>
    <col min="4" max="4" width="14.7109375" style="40" customWidth="1"/>
    <col min="5" max="5" width="14.85546875" style="40" bestFit="1" customWidth="1"/>
    <col min="6" max="6" width="14.7109375" style="40" customWidth="1"/>
    <col min="7" max="7" width="14.85546875" style="40" customWidth="1"/>
    <col min="8" max="8" width="14.7109375" style="40" customWidth="1"/>
    <col min="9" max="9" width="15.140625" style="40" customWidth="1"/>
    <col min="10" max="13" width="13.140625" style="40" bestFit="1" customWidth="1"/>
    <col min="14" max="16384" width="11.42578125" style="40"/>
  </cols>
  <sheetData>
    <row r="1" spans="1:9">
      <c r="A1" s="896" t="s">
        <v>1495</v>
      </c>
      <c r="B1" s="896"/>
      <c r="C1" s="896"/>
      <c r="D1" s="896"/>
      <c r="E1" s="896"/>
      <c r="F1" s="896"/>
      <c r="G1" s="896"/>
      <c r="H1" s="896"/>
      <c r="I1" s="896"/>
    </row>
    <row r="2" spans="1:9">
      <c r="A2" s="919" t="s">
        <v>1496</v>
      </c>
      <c r="B2" s="919"/>
      <c r="C2" s="919"/>
      <c r="D2" s="919"/>
      <c r="E2" s="919"/>
      <c r="F2" s="919"/>
      <c r="G2" s="919"/>
      <c r="H2" s="919"/>
      <c r="I2" s="919"/>
    </row>
    <row r="3" spans="1:9">
      <c r="A3" s="920" t="s">
        <v>1985</v>
      </c>
      <c r="B3" s="920"/>
      <c r="C3" s="920"/>
      <c r="D3" s="920"/>
      <c r="E3" s="920"/>
      <c r="F3" s="920"/>
      <c r="G3" s="920"/>
      <c r="H3" s="920"/>
      <c r="I3" s="920"/>
    </row>
    <row r="4" spans="1:9">
      <c r="A4" s="921" t="s">
        <v>1472</v>
      </c>
      <c r="B4" s="921"/>
      <c r="C4" s="921"/>
      <c r="D4" s="921"/>
      <c r="E4" s="921"/>
      <c r="F4" s="921"/>
      <c r="G4" s="921"/>
      <c r="H4" s="921"/>
      <c r="I4" s="921"/>
    </row>
    <row r="5" spans="1:9" ht="15" thickBot="1">
      <c r="A5" s="620"/>
      <c r="B5" s="178"/>
      <c r="C5" s="178"/>
    </row>
    <row r="6" spans="1:9" ht="15" customHeight="1">
      <c r="A6" s="929" t="s">
        <v>1497</v>
      </c>
      <c r="B6" s="922" t="s">
        <v>1498</v>
      </c>
      <c r="C6" s="923"/>
      <c r="D6" s="922" t="s">
        <v>1499</v>
      </c>
      <c r="E6" s="923"/>
      <c r="F6" s="922">
        <v>2016</v>
      </c>
      <c r="G6" s="923"/>
      <c r="H6" s="922">
        <v>2017</v>
      </c>
      <c r="I6" s="923"/>
    </row>
    <row r="7" spans="1:9">
      <c r="A7" s="930"/>
      <c r="B7" s="603" t="s">
        <v>1481</v>
      </c>
      <c r="C7" s="604" t="s">
        <v>1329</v>
      </c>
      <c r="D7" s="603" t="s">
        <v>1481</v>
      </c>
      <c r="E7" s="604" t="s">
        <v>1329</v>
      </c>
      <c r="F7" s="603" t="s">
        <v>1481</v>
      </c>
      <c r="G7" s="604" t="s">
        <v>1329</v>
      </c>
      <c r="H7" s="603" t="s">
        <v>1481</v>
      </c>
      <c r="I7" s="604" t="s">
        <v>1329</v>
      </c>
    </row>
    <row r="8" spans="1:9">
      <c r="A8" s="931"/>
      <c r="B8" s="369" t="s">
        <v>96</v>
      </c>
      <c r="C8" s="369" t="s">
        <v>96</v>
      </c>
      <c r="D8" s="369" t="s">
        <v>96</v>
      </c>
      <c r="E8" s="369" t="s">
        <v>96</v>
      </c>
      <c r="F8" s="606" t="s">
        <v>96</v>
      </c>
      <c r="G8" s="606" t="s">
        <v>96</v>
      </c>
      <c r="H8" s="606" t="s">
        <v>96</v>
      </c>
      <c r="I8" s="606" t="s">
        <v>96</v>
      </c>
    </row>
    <row r="9" spans="1:9" ht="5.25" customHeight="1">
      <c r="A9" s="621"/>
    </row>
    <row r="10" spans="1:9">
      <c r="A10" s="160" t="s">
        <v>1500</v>
      </c>
      <c r="B10" s="622">
        <v>602965</v>
      </c>
      <c r="C10" s="622">
        <v>516985</v>
      </c>
      <c r="D10" s="623">
        <v>589153</v>
      </c>
      <c r="E10" s="623">
        <v>589482</v>
      </c>
      <c r="F10" s="623">
        <v>504350</v>
      </c>
      <c r="G10" s="623">
        <v>604638</v>
      </c>
      <c r="H10" s="623">
        <v>252324</v>
      </c>
      <c r="I10" s="623">
        <v>260719</v>
      </c>
    </row>
    <row r="11" spans="1:9">
      <c r="A11" s="160" t="s">
        <v>1501</v>
      </c>
      <c r="B11" s="622">
        <v>590331</v>
      </c>
      <c r="C11" s="622">
        <v>580082</v>
      </c>
      <c r="D11" s="623">
        <v>571330</v>
      </c>
      <c r="E11" s="623">
        <v>556828</v>
      </c>
      <c r="F11" s="623">
        <v>533043</v>
      </c>
      <c r="G11" s="623">
        <v>445047</v>
      </c>
      <c r="H11" s="623">
        <v>694436</v>
      </c>
      <c r="I11" s="623">
        <v>807833</v>
      </c>
    </row>
    <row r="12" spans="1:9">
      <c r="A12" s="160" t="s">
        <v>1502</v>
      </c>
      <c r="B12" s="622">
        <v>602291</v>
      </c>
      <c r="C12" s="622">
        <v>676061</v>
      </c>
      <c r="D12" s="623">
        <v>599844</v>
      </c>
      <c r="E12" s="623">
        <v>605984</v>
      </c>
      <c r="F12" s="623">
        <v>602960</v>
      </c>
      <c r="G12" s="623">
        <v>316853</v>
      </c>
      <c r="H12" s="623">
        <v>500988</v>
      </c>
      <c r="I12" s="623">
        <v>444113</v>
      </c>
    </row>
    <row r="13" spans="1:9">
      <c r="A13" s="160" t="s">
        <v>1503</v>
      </c>
      <c r="B13" s="622">
        <v>702246</v>
      </c>
      <c r="C13" s="622">
        <v>656398</v>
      </c>
      <c r="D13" s="623">
        <v>645562</v>
      </c>
      <c r="E13" s="623">
        <v>616040</v>
      </c>
      <c r="F13" s="623">
        <v>582210</v>
      </c>
      <c r="G13" s="623">
        <v>218213</v>
      </c>
      <c r="H13" s="623">
        <v>437923</v>
      </c>
      <c r="I13" s="623">
        <v>498104</v>
      </c>
    </row>
    <row r="14" spans="1:9">
      <c r="A14" s="160" t="s">
        <v>1504</v>
      </c>
      <c r="B14" s="622">
        <v>665405</v>
      </c>
      <c r="C14" s="622">
        <v>571184</v>
      </c>
      <c r="D14" s="623">
        <v>609835</v>
      </c>
      <c r="E14" s="623">
        <v>333002</v>
      </c>
      <c r="F14" s="623">
        <v>323867</v>
      </c>
      <c r="G14" s="623">
        <v>556141</v>
      </c>
      <c r="H14" s="623">
        <v>611834</v>
      </c>
      <c r="I14" s="623">
        <v>575310</v>
      </c>
    </row>
    <row r="15" spans="1:9">
      <c r="A15" s="160" t="s">
        <v>1505</v>
      </c>
      <c r="B15" s="622">
        <v>418264</v>
      </c>
      <c r="C15" s="622">
        <v>403775</v>
      </c>
      <c r="D15" s="623">
        <v>430730</v>
      </c>
      <c r="E15" s="623">
        <v>583681</v>
      </c>
      <c r="F15" s="623">
        <v>638809</v>
      </c>
      <c r="G15" s="623">
        <v>527743</v>
      </c>
      <c r="H15" s="623">
        <v>571778</v>
      </c>
      <c r="I15" s="623">
        <v>502095</v>
      </c>
    </row>
    <row r="16" spans="1:9">
      <c r="A16" s="160" t="s">
        <v>1506</v>
      </c>
      <c r="B16" s="622">
        <v>357567</v>
      </c>
      <c r="C16" s="622">
        <v>353950</v>
      </c>
      <c r="D16" s="623">
        <v>373929</v>
      </c>
      <c r="E16" s="623">
        <v>363663</v>
      </c>
      <c r="F16" s="623">
        <v>399456</v>
      </c>
      <c r="G16" s="623">
        <v>364177</v>
      </c>
      <c r="H16" s="623">
        <v>420928</v>
      </c>
      <c r="I16" s="623">
        <v>378703</v>
      </c>
    </row>
    <row r="17" spans="1:9">
      <c r="A17" s="160" t="s">
        <v>1507</v>
      </c>
      <c r="B17" s="622">
        <v>296093</v>
      </c>
      <c r="C17" s="622">
        <v>303809</v>
      </c>
      <c r="D17" s="623">
        <v>310006</v>
      </c>
      <c r="E17" s="623">
        <v>306803</v>
      </c>
      <c r="F17" s="623">
        <v>332374</v>
      </c>
      <c r="G17" s="623">
        <v>303694</v>
      </c>
      <c r="H17" s="623">
        <v>346706</v>
      </c>
      <c r="I17" s="623">
        <v>338197</v>
      </c>
    </row>
    <row r="18" spans="1:9">
      <c r="A18" s="160" t="s">
        <v>1508</v>
      </c>
      <c r="B18" s="622">
        <v>254303</v>
      </c>
      <c r="C18" s="622">
        <v>278499</v>
      </c>
      <c r="D18" s="623">
        <v>270940</v>
      </c>
      <c r="E18" s="623">
        <v>285132</v>
      </c>
      <c r="F18" s="623">
        <v>288645</v>
      </c>
      <c r="G18" s="623">
        <v>275518</v>
      </c>
      <c r="H18" s="623">
        <v>304323</v>
      </c>
      <c r="I18" s="623">
        <v>299548</v>
      </c>
    </row>
    <row r="19" spans="1:9">
      <c r="A19" s="160" t="s">
        <v>1509</v>
      </c>
      <c r="B19" s="622">
        <v>197159</v>
      </c>
      <c r="C19" s="622">
        <v>224746</v>
      </c>
      <c r="D19" s="623">
        <v>214804</v>
      </c>
      <c r="E19" s="623">
        <v>238480</v>
      </c>
      <c r="F19" s="623">
        <v>235964</v>
      </c>
      <c r="G19" s="623">
        <v>238162</v>
      </c>
      <c r="H19" s="623">
        <v>242963</v>
      </c>
      <c r="I19" s="623">
        <v>255863</v>
      </c>
    </row>
    <row r="20" spans="1:9">
      <c r="A20" s="160" t="s">
        <v>1510</v>
      </c>
      <c r="B20" s="622">
        <v>167233</v>
      </c>
      <c r="C20" s="622">
        <v>194807</v>
      </c>
      <c r="D20" s="623">
        <v>185654</v>
      </c>
      <c r="E20" s="623">
        <v>210001</v>
      </c>
      <c r="F20" s="623">
        <v>205209</v>
      </c>
      <c r="G20" s="623">
        <v>211838</v>
      </c>
      <c r="H20" s="623">
        <v>212106</v>
      </c>
      <c r="I20" s="623">
        <v>234543</v>
      </c>
    </row>
    <row r="21" spans="1:9">
      <c r="A21" s="160" t="s">
        <v>1511</v>
      </c>
      <c r="B21" s="622">
        <v>139711</v>
      </c>
      <c r="C21" s="622">
        <v>166909</v>
      </c>
      <c r="D21" s="623">
        <v>154102</v>
      </c>
      <c r="E21" s="623">
        <v>178326</v>
      </c>
      <c r="F21" s="623">
        <v>171913</v>
      </c>
      <c r="G21" s="623">
        <v>185126</v>
      </c>
      <c r="H21" s="623">
        <v>187721</v>
      </c>
      <c r="I21" s="623">
        <v>210644</v>
      </c>
    </row>
    <row r="22" spans="1:9">
      <c r="A22" s="160" t="s">
        <v>1512</v>
      </c>
      <c r="B22" s="622">
        <v>114192</v>
      </c>
      <c r="C22" s="622">
        <v>141088</v>
      </c>
      <c r="D22" s="623">
        <v>128790</v>
      </c>
      <c r="E22" s="623">
        <v>153774</v>
      </c>
      <c r="F22" s="623">
        <v>142014</v>
      </c>
      <c r="G22" s="623">
        <v>155046</v>
      </c>
      <c r="H22" s="623">
        <v>149569</v>
      </c>
      <c r="I22" s="623">
        <v>174616</v>
      </c>
    </row>
    <row r="23" spans="1:9">
      <c r="A23" s="160" t="s">
        <v>1513</v>
      </c>
      <c r="B23" s="622">
        <v>96307</v>
      </c>
      <c r="C23" s="622">
        <v>120758</v>
      </c>
      <c r="D23" s="623">
        <v>110391</v>
      </c>
      <c r="E23" s="623">
        <v>134267</v>
      </c>
      <c r="F23" s="623">
        <v>123453</v>
      </c>
      <c r="G23" s="623">
        <v>136840</v>
      </c>
      <c r="H23" s="623">
        <v>134094</v>
      </c>
      <c r="I23" s="623">
        <v>153032</v>
      </c>
    </row>
    <row r="24" spans="1:9">
      <c r="A24" s="160" t="s">
        <v>1514</v>
      </c>
      <c r="B24" s="622">
        <v>79287</v>
      </c>
      <c r="C24" s="622">
        <v>103725</v>
      </c>
      <c r="D24" s="623">
        <v>93020</v>
      </c>
      <c r="E24" s="623">
        <v>114850</v>
      </c>
      <c r="F24" s="623">
        <v>103956</v>
      </c>
      <c r="G24" s="623">
        <v>116594</v>
      </c>
      <c r="H24" s="623">
        <v>111740</v>
      </c>
      <c r="I24" s="623">
        <v>132576</v>
      </c>
    </row>
    <row r="25" spans="1:9">
      <c r="A25" s="160" t="s">
        <v>1515</v>
      </c>
      <c r="B25" s="622">
        <v>67183</v>
      </c>
      <c r="C25" s="622">
        <v>86728</v>
      </c>
      <c r="D25" s="623">
        <v>78723</v>
      </c>
      <c r="E25" s="623">
        <v>99471</v>
      </c>
      <c r="F25" s="623">
        <v>88727</v>
      </c>
      <c r="G25" s="623">
        <v>104512</v>
      </c>
      <c r="H25" s="623">
        <v>95853</v>
      </c>
      <c r="I25" s="623">
        <v>117122</v>
      </c>
    </row>
    <row r="26" spans="1:9">
      <c r="A26" s="160" t="s">
        <v>1516</v>
      </c>
      <c r="B26" s="622">
        <v>59380</v>
      </c>
      <c r="C26" s="622">
        <v>77303</v>
      </c>
      <c r="D26" s="623">
        <v>67962</v>
      </c>
      <c r="E26" s="623">
        <v>88156</v>
      </c>
      <c r="F26" s="623">
        <v>77758</v>
      </c>
      <c r="G26" s="623">
        <v>91028</v>
      </c>
      <c r="H26" s="623">
        <v>85249</v>
      </c>
      <c r="I26" s="623">
        <v>103649</v>
      </c>
    </row>
    <row r="27" spans="1:9">
      <c r="A27" s="160" t="s">
        <v>1517</v>
      </c>
      <c r="B27" s="622">
        <v>46603</v>
      </c>
      <c r="C27" s="622">
        <v>64039</v>
      </c>
      <c r="D27" s="623">
        <v>56944</v>
      </c>
      <c r="E27" s="623">
        <v>72179</v>
      </c>
      <c r="F27" s="623">
        <v>63570</v>
      </c>
      <c r="G27" s="623">
        <v>80278</v>
      </c>
      <c r="H27" s="623">
        <v>73929</v>
      </c>
      <c r="I27" s="623">
        <v>90862</v>
      </c>
    </row>
    <row r="28" spans="1:9">
      <c r="A28" s="160" t="s">
        <v>1518</v>
      </c>
      <c r="B28" s="622">
        <v>40084</v>
      </c>
      <c r="C28" s="622">
        <v>54377</v>
      </c>
      <c r="D28" s="623">
        <v>48743</v>
      </c>
      <c r="E28" s="623">
        <v>65357</v>
      </c>
      <c r="F28" s="623">
        <v>55600</v>
      </c>
      <c r="G28" s="623">
        <v>69795</v>
      </c>
      <c r="H28" s="623">
        <v>63509</v>
      </c>
      <c r="I28" s="623">
        <v>81177</v>
      </c>
    </row>
    <row r="29" spans="1:9">
      <c r="A29" s="160" t="s">
        <v>1519</v>
      </c>
      <c r="B29" s="622">
        <v>32693</v>
      </c>
      <c r="C29" s="622">
        <v>45339</v>
      </c>
      <c r="D29" s="623">
        <v>38634</v>
      </c>
      <c r="E29" s="623">
        <v>52925</v>
      </c>
      <c r="F29" s="623">
        <v>43744</v>
      </c>
      <c r="G29" s="623">
        <v>57027</v>
      </c>
      <c r="H29" s="623">
        <v>50936</v>
      </c>
      <c r="I29" s="623">
        <v>69233</v>
      </c>
    </row>
    <row r="30" spans="1:9">
      <c r="A30" s="160" t="s">
        <v>1520</v>
      </c>
      <c r="B30" s="622">
        <v>29424</v>
      </c>
      <c r="C30" s="622">
        <v>39793</v>
      </c>
      <c r="D30" s="623">
        <v>33957</v>
      </c>
      <c r="E30" s="623">
        <v>46076</v>
      </c>
      <c r="F30" s="623">
        <v>37766</v>
      </c>
      <c r="G30" s="623">
        <v>50734</v>
      </c>
      <c r="H30" s="623">
        <v>43760</v>
      </c>
      <c r="I30" s="623">
        <v>57728</v>
      </c>
    </row>
    <row r="31" spans="1:9">
      <c r="A31" s="160" t="s">
        <v>1521</v>
      </c>
      <c r="B31" s="622">
        <v>22964</v>
      </c>
      <c r="C31" s="622">
        <v>34600</v>
      </c>
      <c r="D31" s="623">
        <v>28470</v>
      </c>
      <c r="E31" s="623">
        <v>40489</v>
      </c>
      <c r="F31" s="623">
        <v>32316</v>
      </c>
      <c r="G31" s="623">
        <v>45490</v>
      </c>
      <c r="H31" s="623">
        <v>38077</v>
      </c>
      <c r="I31" s="623">
        <v>52941</v>
      </c>
    </row>
    <row r="32" spans="1:9">
      <c r="A32" s="160" t="s">
        <v>1522</v>
      </c>
      <c r="B32" s="622">
        <v>19429</v>
      </c>
      <c r="C32" s="622">
        <v>31850</v>
      </c>
      <c r="D32" s="623">
        <v>26635</v>
      </c>
      <c r="E32" s="623">
        <v>36221</v>
      </c>
      <c r="F32" s="623">
        <v>28714</v>
      </c>
      <c r="G32" s="623">
        <v>38161</v>
      </c>
      <c r="H32" s="623">
        <v>31886</v>
      </c>
      <c r="I32" s="623">
        <v>45184</v>
      </c>
    </row>
    <row r="33" spans="1:9">
      <c r="A33" s="160" t="s">
        <v>1523</v>
      </c>
      <c r="B33" s="622">
        <v>16404</v>
      </c>
      <c r="C33" s="622">
        <v>24555</v>
      </c>
      <c r="D33" s="623">
        <v>20998</v>
      </c>
      <c r="E33" s="623">
        <v>29585</v>
      </c>
      <c r="F33" s="623">
        <v>23105</v>
      </c>
      <c r="G33" s="623">
        <v>33220</v>
      </c>
      <c r="H33" s="623">
        <v>29758</v>
      </c>
      <c r="I33" s="623">
        <v>39688</v>
      </c>
    </row>
    <row r="34" spans="1:9">
      <c r="A34" s="160" t="s">
        <v>1524</v>
      </c>
      <c r="B34" s="622">
        <v>14208</v>
      </c>
      <c r="C34" s="622">
        <v>21142</v>
      </c>
      <c r="D34" s="623">
        <v>18278</v>
      </c>
      <c r="E34" s="623">
        <v>26348</v>
      </c>
      <c r="F34" s="623">
        <v>20245</v>
      </c>
      <c r="G34" s="623">
        <v>29863</v>
      </c>
      <c r="H34" s="623">
        <v>24069</v>
      </c>
      <c r="I34" s="623">
        <v>38959</v>
      </c>
    </row>
    <row r="35" spans="1:9">
      <c r="A35" s="160" t="s">
        <v>1525</v>
      </c>
      <c r="B35" s="622">
        <v>11780</v>
      </c>
      <c r="C35" s="622">
        <v>17662</v>
      </c>
      <c r="D35" s="623">
        <v>14698</v>
      </c>
      <c r="E35" s="623">
        <v>21555</v>
      </c>
      <c r="F35" s="623">
        <v>16470</v>
      </c>
      <c r="G35" s="623">
        <v>25613</v>
      </c>
      <c r="H35" s="623">
        <v>20651</v>
      </c>
      <c r="I35" s="623">
        <v>30748</v>
      </c>
    </row>
    <row r="36" spans="1:9">
      <c r="A36" s="160" t="s">
        <v>1526</v>
      </c>
      <c r="B36" s="622">
        <v>10093</v>
      </c>
      <c r="C36" s="622">
        <v>15963</v>
      </c>
      <c r="D36" s="623">
        <v>13688</v>
      </c>
      <c r="E36" s="623">
        <v>19408</v>
      </c>
      <c r="F36" s="623">
        <v>14658</v>
      </c>
      <c r="G36" s="623">
        <v>22255</v>
      </c>
      <c r="H36" s="623">
        <v>17652</v>
      </c>
      <c r="I36" s="623">
        <v>26377</v>
      </c>
    </row>
    <row r="37" spans="1:9">
      <c r="A37" s="160" t="s">
        <v>1527</v>
      </c>
      <c r="B37" s="622">
        <v>9835</v>
      </c>
      <c r="C37" s="622">
        <v>13688</v>
      </c>
      <c r="D37" s="623">
        <v>11481</v>
      </c>
      <c r="E37" s="623">
        <v>16770</v>
      </c>
      <c r="F37" s="623">
        <v>12460</v>
      </c>
      <c r="G37" s="623">
        <v>19335</v>
      </c>
      <c r="H37" s="623">
        <v>14022</v>
      </c>
      <c r="I37" s="623">
        <v>23292</v>
      </c>
    </row>
    <row r="38" spans="1:9">
      <c r="A38" s="160" t="s">
        <v>1528</v>
      </c>
      <c r="B38" s="622">
        <v>7777</v>
      </c>
      <c r="C38" s="622">
        <v>13442</v>
      </c>
      <c r="D38" s="623">
        <v>11342</v>
      </c>
      <c r="E38" s="623">
        <v>15227</v>
      </c>
      <c r="F38" s="623">
        <v>11732</v>
      </c>
      <c r="G38" s="623">
        <v>17427</v>
      </c>
      <c r="H38" s="623">
        <v>13529</v>
      </c>
      <c r="I38" s="623">
        <v>21206</v>
      </c>
    </row>
    <row r="39" spans="1:9">
      <c r="A39" s="160" t="s">
        <v>1529</v>
      </c>
      <c r="B39" s="622">
        <v>6918</v>
      </c>
      <c r="C39" s="622">
        <v>10542</v>
      </c>
      <c r="D39" s="623">
        <v>9090</v>
      </c>
      <c r="E39" s="623">
        <v>14096</v>
      </c>
      <c r="F39" s="623">
        <v>10177</v>
      </c>
      <c r="G39" s="623">
        <v>15390</v>
      </c>
      <c r="H39" s="623">
        <v>11925</v>
      </c>
      <c r="I39" s="623">
        <v>18571</v>
      </c>
    </row>
    <row r="40" spans="1:9">
      <c r="A40" s="160" t="s">
        <v>1530</v>
      </c>
      <c r="B40" s="622">
        <v>5857</v>
      </c>
      <c r="C40" s="622">
        <v>9106</v>
      </c>
      <c r="D40" s="623">
        <v>7991</v>
      </c>
      <c r="E40" s="623">
        <v>11841</v>
      </c>
      <c r="F40" s="623">
        <v>9858</v>
      </c>
      <c r="G40" s="623">
        <v>14641</v>
      </c>
      <c r="H40" s="623">
        <v>10961</v>
      </c>
      <c r="I40" s="623">
        <v>16294</v>
      </c>
    </row>
    <row r="41" spans="1:9">
      <c r="A41" s="160" t="s">
        <v>1531</v>
      </c>
      <c r="B41" s="622">
        <v>50186</v>
      </c>
      <c r="C41" s="622">
        <v>91841</v>
      </c>
      <c r="D41" s="623">
        <v>71478</v>
      </c>
      <c r="E41" s="623">
        <v>110603</v>
      </c>
      <c r="F41" s="623">
        <v>77834</v>
      </c>
      <c r="G41" s="623">
        <v>136161</v>
      </c>
      <c r="H41" s="623">
        <v>94661</v>
      </c>
      <c r="I41" s="623">
        <v>157818</v>
      </c>
    </row>
    <row r="42" spans="1:9" ht="15">
      <c r="A42" s="624" t="s">
        <v>1480</v>
      </c>
      <c r="B42" s="625">
        <f t="shared" ref="B42:C42" si="0">SUM(B10:B41)</f>
        <v>5734172</v>
      </c>
      <c r="C42" s="625">
        <f t="shared" si="0"/>
        <v>5944746</v>
      </c>
      <c r="D42" s="626">
        <f t="shared" ref="D42:I42" si="1">SUM(D10:D41)</f>
        <v>5847202</v>
      </c>
      <c r="E42" s="626">
        <f t="shared" si="1"/>
        <v>6036620</v>
      </c>
      <c r="F42" s="626">
        <f t="shared" si="1"/>
        <v>5812957</v>
      </c>
      <c r="G42" s="626">
        <f t="shared" si="1"/>
        <v>5506560</v>
      </c>
      <c r="H42" s="626">
        <f t="shared" si="1"/>
        <v>5899860</v>
      </c>
      <c r="I42" s="626">
        <f t="shared" si="1"/>
        <v>6256745</v>
      </c>
    </row>
    <row r="43" spans="1:9">
      <c r="B43" s="622"/>
      <c r="C43" s="622"/>
      <c r="D43" s="622"/>
      <c r="E43" s="622"/>
    </row>
    <row r="44" spans="1:9">
      <c r="A44" s="627" t="s">
        <v>77</v>
      </c>
    </row>
    <row r="45" spans="1:9">
      <c r="A45" s="151" t="s">
        <v>1532</v>
      </c>
    </row>
    <row r="46" spans="1:9">
      <c r="A46" s="151" t="s">
        <v>1992</v>
      </c>
    </row>
    <row r="47" spans="1:9">
      <c r="A47" s="151"/>
    </row>
    <row r="48" spans="1:9">
      <c r="A48" s="627" t="s">
        <v>858</v>
      </c>
    </row>
    <row r="49" spans="1:1">
      <c r="A49" s="37" t="s">
        <v>1533</v>
      </c>
    </row>
    <row r="50" spans="1:1">
      <c r="A50" s="599" t="s">
        <v>1919</v>
      </c>
    </row>
  </sheetData>
  <mergeCells count="9">
    <mergeCell ref="F6:G6"/>
    <mergeCell ref="H6:I6"/>
    <mergeCell ref="A1:I1"/>
    <mergeCell ref="A2:I2"/>
    <mergeCell ref="A3:I3"/>
    <mergeCell ref="A4:I4"/>
    <mergeCell ref="A6:A8"/>
    <mergeCell ref="B6:C6"/>
    <mergeCell ref="D6:E6"/>
  </mergeCells>
  <hyperlinks>
    <hyperlink ref="A1:E1" location="'Sección C'!A4" display="TABLA C07"/>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0070C0"/>
  </sheetPr>
  <dimension ref="A1:U78"/>
  <sheetViews>
    <sheetView zoomScale="80" zoomScaleNormal="80" workbookViewId="0">
      <selection activeCell="B1" sqref="B1:Q1"/>
    </sheetView>
  </sheetViews>
  <sheetFormatPr baseColWidth="10" defaultColWidth="20.85546875" defaultRowHeight="14.25"/>
  <cols>
    <col min="1" max="1" width="4.5703125" style="40" customWidth="1"/>
    <col min="2" max="2" width="14.28515625" style="40" customWidth="1"/>
    <col min="3" max="4" width="13.140625" style="40" bestFit="1" customWidth="1"/>
    <col min="5" max="5" width="12.85546875" style="40" bestFit="1" customWidth="1"/>
    <col min="6" max="7" width="13.140625" style="40" bestFit="1" customWidth="1"/>
    <col min="8" max="8" width="10.28515625" style="40" bestFit="1" customWidth="1"/>
    <col min="9" max="9" width="11.5703125" style="40" bestFit="1" customWidth="1"/>
    <col min="10" max="11" width="13.140625" style="40" bestFit="1" customWidth="1"/>
    <col min="12" max="12" width="11.140625" style="40" bestFit="1" customWidth="1"/>
    <col min="13" max="13" width="13.140625" style="40" bestFit="1" customWidth="1"/>
    <col min="14" max="14" width="12.42578125" style="40" bestFit="1" customWidth="1"/>
    <col min="15" max="15" width="12.85546875" style="40" bestFit="1" customWidth="1"/>
    <col min="16" max="16" width="11.7109375" style="40" bestFit="1" customWidth="1"/>
    <col min="17" max="19" width="13.140625" style="40" bestFit="1" customWidth="1"/>
    <col min="20" max="20" width="17.85546875" style="40" customWidth="1"/>
    <col min="21" max="21" width="13.140625" style="40" bestFit="1" customWidth="1"/>
    <col min="22" max="22" width="12.42578125" style="40" bestFit="1" customWidth="1"/>
    <col min="23" max="23" width="13.140625" style="40" bestFit="1" customWidth="1"/>
    <col min="24" max="24" width="17.85546875" style="40" customWidth="1"/>
    <col min="25" max="25" width="13.140625" style="40" bestFit="1" customWidth="1"/>
    <col min="26" max="16384" width="20.85546875" style="40"/>
  </cols>
  <sheetData>
    <row r="1" spans="2:18" ht="15">
      <c r="B1" s="935" t="s">
        <v>1534</v>
      </c>
      <c r="C1" s="935"/>
      <c r="D1" s="935"/>
      <c r="E1" s="935"/>
      <c r="F1" s="935"/>
      <c r="G1" s="935"/>
      <c r="H1" s="935"/>
      <c r="I1" s="935"/>
      <c r="J1" s="935"/>
      <c r="K1" s="935"/>
      <c r="L1" s="935"/>
      <c r="M1" s="935"/>
      <c r="N1" s="935"/>
      <c r="O1" s="935"/>
      <c r="P1" s="935"/>
      <c r="Q1" s="935"/>
    </row>
    <row r="2" spans="2:18" ht="15">
      <c r="B2" s="936" t="s">
        <v>1986</v>
      </c>
      <c r="C2" s="936"/>
      <c r="D2" s="936"/>
      <c r="E2" s="936"/>
      <c r="F2" s="936"/>
      <c r="G2" s="936"/>
      <c r="H2" s="936"/>
      <c r="I2" s="936"/>
      <c r="J2" s="936"/>
      <c r="K2" s="936"/>
      <c r="L2" s="936"/>
      <c r="M2" s="936"/>
      <c r="N2" s="936"/>
      <c r="O2" s="936"/>
      <c r="P2" s="936"/>
      <c r="Q2" s="936"/>
    </row>
    <row r="3" spans="2:18" ht="15" thickBot="1">
      <c r="B3" s="937" t="s">
        <v>2</v>
      </c>
      <c r="C3" s="937"/>
      <c r="D3" s="937"/>
      <c r="E3" s="937"/>
      <c r="F3" s="937"/>
      <c r="G3" s="937"/>
      <c r="H3" s="937"/>
      <c r="I3" s="937"/>
      <c r="J3" s="937"/>
      <c r="K3" s="937"/>
      <c r="L3" s="937"/>
      <c r="M3" s="937"/>
      <c r="N3" s="937"/>
      <c r="O3" s="937"/>
      <c r="P3" s="937"/>
      <c r="Q3" s="937"/>
    </row>
    <row r="4" spans="2:18" ht="15">
      <c r="C4" s="938" t="s">
        <v>81</v>
      </c>
      <c r="D4" s="938"/>
      <c r="E4" s="938"/>
      <c r="F4" s="938"/>
      <c r="G4" s="938"/>
      <c r="H4" s="938"/>
      <c r="I4" s="938"/>
      <c r="J4" s="938"/>
      <c r="K4" s="938"/>
      <c r="L4" s="938"/>
      <c r="M4" s="938"/>
      <c r="N4" s="938"/>
      <c r="O4" s="938"/>
      <c r="P4" s="938"/>
      <c r="Q4" s="938"/>
    </row>
    <row r="5" spans="2:18" ht="15">
      <c r="B5" s="628"/>
      <c r="C5" s="932">
        <v>2014</v>
      </c>
      <c r="D5" s="933"/>
      <c r="E5" s="933"/>
      <c r="F5" s="934"/>
      <c r="G5" s="932">
        <v>2015</v>
      </c>
      <c r="H5" s="933"/>
      <c r="I5" s="933"/>
      <c r="J5" s="934"/>
      <c r="K5" s="932">
        <v>2016</v>
      </c>
      <c r="L5" s="933"/>
      <c r="M5" s="933"/>
      <c r="N5" s="934"/>
      <c r="O5" s="932">
        <v>2017</v>
      </c>
      <c r="P5" s="933"/>
      <c r="Q5" s="933"/>
      <c r="R5" s="934"/>
    </row>
    <row r="6" spans="2:18" ht="15" customHeight="1">
      <c r="B6" s="629" t="s">
        <v>1535</v>
      </c>
      <c r="C6" s="630" t="s">
        <v>487</v>
      </c>
      <c r="D6" s="631" t="s">
        <v>1536</v>
      </c>
      <c r="E6" s="631" t="s">
        <v>1537</v>
      </c>
      <c r="F6" s="632" t="s">
        <v>113</v>
      </c>
      <c r="G6" s="630" t="s">
        <v>487</v>
      </c>
      <c r="H6" s="631" t="s">
        <v>1536</v>
      </c>
      <c r="I6" s="631" t="s">
        <v>1538</v>
      </c>
      <c r="J6" s="632" t="s">
        <v>113</v>
      </c>
      <c r="K6" s="630" t="s">
        <v>487</v>
      </c>
      <c r="L6" s="631" t="s">
        <v>1536</v>
      </c>
      <c r="M6" s="631" t="s">
        <v>106</v>
      </c>
      <c r="N6" s="632" t="s">
        <v>113</v>
      </c>
      <c r="O6" s="630" t="s">
        <v>487</v>
      </c>
      <c r="P6" s="631" t="s">
        <v>1536</v>
      </c>
      <c r="Q6" s="631" t="s">
        <v>106</v>
      </c>
      <c r="R6" s="632" t="s">
        <v>113</v>
      </c>
    </row>
    <row r="7" spans="2:18" ht="7.5" customHeight="1">
      <c r="B7" s="633"/>
      <c r="C7" s="634"/>
      <c r="D7" s="635"/>
      <c r="E7" s="635"/>
      <c r="F7" s="636"/>
      <c r="G7" s="634"/>
      <c r="H7" s="635"/>
      <c r="I7" s="635"/>
      <c r="J7" s="636"/>
      <c r="K7" s="634"/>
      <c r="L7" s="635"/>
      <c r="M7" s="635"/>
      <c r="N7" s="636"/>
      <c r="O7" s="634"/>
      <c r="P7" s="635"/>
      <c r="Q7" s="635"/>
      <c r="R7" s="636"/>
    </row>
    <row r="8" spans="2:18">
      <c r="B8" s="554" t="s">
        <v>1539</v>
      </c>
      <c r="C8" s="637">
        <v>96057</v>
      </c>
      <c r="D8" s="638">
        <v>75823</v>
      </c>
      <c r="E8" s="199"/>
      <c r="F8" s="639">
        <v>171880</v>
      </c>
      <c r="G8" s="637">
        <v>89175</v>
      </c>
      <c r="H8" s="638">
        <v>71344</v>
      </c>
      <c r="I8" s="199"/>
      <c r="J8" s="639">
        <v>160519</v>
      </c>
      <c r="K8" s="637">
        <v>89758</v>
      </c>
      <c r="L8" s="638">
        <v>71458</v>
      </c>
      <c r="M8" s="199"/>
      <c r="N8" s="639">
        <f>SUM(K8:M8)</f>
        <v>161216</v>
      </c>
      <c r="O8" s="637">
        <v>85925</v>
      </c>
      <c r="P8" s="638">
        <v>69917</v>
      </c>
      <c r="Q8" s="199">
        <v>5</v>
      </c>
      <c r="R8" s="639">
        <f>SUM(O8:Q8)</f>
        <v>155847</v>
      </c>
    </row>
    <row r="9" spans="2:18">
      <c r="B9" s="554" t="s">
        <v>13</v>
      </c>
      <c r="C9" s="637">
        <v>270661</v>
      </c>
      <c r="D9" s="638">
        <v>219588</v>
      </c>
      <c r="E9" s="199"/>
      <c r="F9" s="639">
        <v>490249</v>
      </c>
      <c r="G9" s="637">
        <v>258536</v>
      </c>
      <c r="H9" s="638">
        <v>212200</v>
      </c>
      <c r="I9" s="199"/>
      <c r="J9" s="639">
        <v>470736</v>
      </c>
      <c r="K9" s="637">
        <v>257721</v>
      </c>
      <c r="L9" s="638">
        <v>211544</v>
      </c>
      <c r="M9" s="199"/>
      <c r="N9" s="639">
        <f t="shared" ref="N9:N22" si="0">SUM(K9:M9)</f>
        <v>469265</v>
      </c>
      <c r="O9" s="637">
        <v>261959</v>
      </c>
      <c r="P9" s="638">
        <v>214942</v>
      </c>
      <c r="Q9" s="199">
        <v>11</v>
      </c>
      <c r="R9" s="639">
        <f t="shared" ref="R9:R22" si="1">SUM(O9:Q9)</f>
        <v>476912</v>
      </c>
    </row>
    <row r="10" spans="2:18">
      <c r="B10" s="554" t="s">
        <v>14</v>
      </c>
      <c r="C10" s="637">
        <v>288432</v>
      </c>
      <c r="D10" s="638">
        <v>271497</v>
      </c>
      <c r="E10" s="199"/>
      <c r="F10" s="639">
        <v>559929</v>
      </c>
      <c r="G10" s="637">
        <v>294546</v>
      </c>
      <c r="H10" s="638">
        <v>280708</v>
      </c>
      <c r="I10" s="199"/>
      <c r="J10" s="639">
        <v>575254</v>
      </c>
      <c r="K10" s="637">
        <v>306759</v>
      </c>
      <c r="L10" s="638">
        <v>293349</v>
      </c>
      <c r="M10" s="199"/>
      <c r="N10" s="639">
        <f t="shared" si="0"/>
        <v>600108</v>
      </c>
      <c r="O10" s="637">
        <v>326262</v>
      </c>
      <c r="P10" s="638">
        <v>309630</v>
      </c>
      <c r="Q10" s="199">
        <v>11</v>
      </c>
      <c r="R10" s="639">
        <f t="shared" si="1"/>
        <v>635903</v>
      </c>
    </row>
    <row r="11" spans="2:18">
      <c r="B11" s="554" t="s">
        <v>15</v>
      </c>
      <c r="C11" s="637">
        <v>262580</v>
      </c>
      <c r="D11" s="638">
        <v>248993</v>
      </c>
      <c r="E11" s="199"/>
      <c r="F11" s="639">
        <v>511573</v>
      </c>
      <c r="G11" s="637">
        <v>259955</v>
      </c>
      <c r="H11" s="638">
        <v>252164</v>
      </c>
      <c r="I11" s="199"/>
      <c r="J11" s="639">
        <v>512119</v>
      </c>
      <c r="K11" s="637">
        <v>262630</v>
      </c>
      <c r="L11" s="638">
        <v>257587</v>
      </c>
      <c r="M11" s="199"/>
      <c r="N11" s="639">
        <f t="shared" si="0"/>
        <v>520217</v>
      </c>
      <c r="O11" s="637">
        <v>276997</v>
      </c>
      <c r="P11" s="638">
        <v>272169</v>
      </c>
      <c r="Q11" s="199">
        <v>10</v>
      </c>
      <c r="R11" s="639">
        <f t="shared" si="1"/>
        <v>549176</v>
      </c>
    </row>
    <row r="12" spans="2:18">
      <c r="B12" s="554" t="s">
        <v>16</v>
      </c>
      <c r="C12" s="637">
        <v>247997</v>
      </c>
      <c r="D12" s="638">
        <v>225204</v>
      </c>
      <c r="E12" s="199"/>
      <c r="F12" s="639">
        <v>473201</v>
      </c>
      <c r="G12" s="637">
        <v>243576</v>
      </c>
      <c r="H12" s="638">
        <v>229217</v>
      </c>
      <c r="I12" s="199"/>
      <c r="J12" s="639">
        <v>472793</v>
      </c>
      <c r="K12" s="637">
        <v>247270</v>
      </c>
      <c r="L12" s="638">
        <v>237027</v>
      </c>
      <c r="M12" s="199"/>
      <c r="N12" s="639">
        <f t="shared" si="0"/>
        <v>484297</v>
      </c>
      <c r="O12" s="637">
        <v>260684</v>
      </c>
      <c r="P12" s="638">
        <v>252629</v>
      </c>
      <c r="Q12" s="199">
        <v>5</v>
      </c>
      <c r="R12" s="639">
        <f t="shared" si="1"/>
        <v>513318</v>
      </c>
    </row>
    <row r="13" spans="2:18">
      <c r="B13" s="554" t="s">
        <v>17</v>
      </c>
      <c r="C13" s="637">
        <v>270382</v>
      </c>
      <c r="D13" s="638">
        <v>234466</v>
      </c>
      <c r="E13" s="199"/>
      <c r="F13" s="639">
        <v>504848</v>
      </c>
      <c r="G13" s="637">
        <v>267898</v>
      </c>
      <c r="H13" s="638">
        <v>239191</v>
      </c>
      <c r="I13" s="199"/>
      <c r="J13" s="639">
        <v>507089</v>
      </c>
      <c r="K13" s="637">
        <v>262672</v>
      </c>
      <c r="L13" s="638">
        <v>240239</v>
      </c>
      <c r="M13" s="199"/>
      <c r="N13" s="639">
        <f t="shared" si="0"/>
        <v>502911</v>
      </c>
      <c r="O13" s="637">
        <v>259218</v>
      </c>
      <c r="P13" s="638">
        <v>240786</v>
      </c>
      <c r="Q13" s="199">
        <v>1</v>
      </c>
      <c r="R13" s="639">
        <f t="shared" si="1"/>
        <v>500005</v>
      </c>
    </row>
    <row r="14" spans="2:18">
      <c r="B14" s="554" t="s">
        <v>18</v>
      </c>
      <c r="C14" s="637">
        <v>280078</v>
      </c>
      <c r="D14" s="638">
        <v>231557</v>
      </c>
      <c r="E14" s="199"/>
      <c r="F14" s="639">
        <v>511635</v>
      </c>
      <c r="G14" s="637">
        <v>272449</v>
      </c>
      <c r="H14" s="638">
        <v>233500</v>
      </c>
      <c r="I14" s="199"/>
      <c r="J14" s="639">
        <v>505949</v>
      </c>
      <c r="K14" s="637">
        <v>266897</v>
      </c>
      <c r="L14" s="638">
        <v>234389</v>
      </c>
      <c r="M14" s="199"/>
      <c r="N14" s="639">
        <f t="shared" si="0"/>
        <v>501286</v>
      </c>
      <c r="O14" s="637">
        <v>268364</v>
      </c>
      <c r="P14" s="638">
        <v>240412</v>
      </c>
      <c r="Q14" s="199">
        <v>2</v>
      </c>
      <c r="R14" s="639">
        <f t="shared" si="1"/>
        <v>508778</v>
      </c>
    </row>
    <row r="15" spans="2:18">
      <c r="B15" s="554" t="s">
        <v>19</v>
      </c>
      <c r="C15" s="637">
        <v>275141</v>
      </c>
      <c r="D15" s="638">
        <v>220571</v>
      </c>
      <c r="E15" s="199"/>
      <c r="F15" s="639">
        <v>495712</v>
      </c>
      <c r="G15" s="637">
        <v>280101</v>
      </c>
      <c r="H15" s="638">
        <v>230014</v>
      </c>
      <c r="I15" s="199"/>
      <c r="J15" s="639">
        <v>510115</v>
      </c>
      <c r="K15" s="637">
        <v>280084</v>
      </c>
      <c r="L15" s="638">
        <v>231770</v>
      </c>
      <c r="M15" s="199"/>
      <c r="N15" s="639">
        <f t="shared" si="0"/>
        <v>511854</v>
      </c>
      <c r="O15" s="637">
        <v>281455</v>
      </c>
      <c r="P15" s="638">
        <v>238381</v>
      </c>
      <c r="Q15" s="199">
        <v>1</v>
      </c>
      <c r="R15" s="639">
        <f t="shared" si="1"/>
        <v>519837</v>
      </c>
    </row>
    <row r="16" spans="2:18">
      <c r="B16" s="554" t="s">
        <v>20</v>
      </c>
      <c r="C16" s="637">
        <v>232700</v>
      </c>
      <c r="D16" s="638">
        <v>179268</v>
      </c>
      <c r="E16" s="199"/>
      <c r="F16" s="639">
        <v>411968</v>
      </c>
      <c r="G16" s="637">
        <v>242037</v>
      </c>
      <c r="H16" s="638">
        <v>189295</v>
      </c>
      <c r="I16" s="199"/>
      <c r="J16" s="639">
        <v>431332</v>
      </c>
      <c r="K16" s="637">
        <v>248000</v>
      </c>
      <c r="L16" s="638">
        <v>190211</v>
      </c>
      <c r="M16" s="199"/>
      <c r="N16" s="639">
        <f t="shared" si="0"/>
        <v>438211</v>
      </c>
      <c r="O16" s="637">
        <v>257862</v>
      </c>
      <c r="P16" s="638">
        <v>207252</v>
      </c>
      <c r="Q16" s="199"/>
      <c r="R16" s="639">
        <f t="shared" si="1"/>
        <v>465114</v>
      </c>
    </row>
    <row r="17" spans="1:21">
      <c r="B17" s="554" t="s">
        <v>21</v>
      </c>
      <c r="C17" s="637">
        <v>188726</v>
      </c>
      <c r="D17" s="638">
        <v>200741</v>
      </c>
      <c r="E17" s="199"/>
      <c r="F17" s="639">
        <v>389467</v>
      </c>
      <c r="G17" s="637">
        <v>196074</v>
      </c>
      <c r="H17" s="638">
        <v>208367</v>
      </c>
      <c r="I17" s="199"/>
      <c r="J17" s="639">
        <v>404441</v>
      </c>
      <c r="K17" s="637">
        <v>196317</v>
      </c>
      <c r="L17" s="638">
        <v>195357</v>
      </c>
      <c r="M17" s="199"/>
      <c r="N17" s="639">
        <f t="shared" si="0"/>
        <v>391674</v>
      </c>
      <c r="O17" s="637">
        <v>213706</v>
      </c>
      <c r="P17" s="638">
        <v>237823</v>
      </c>
      <c r="Q17" s="199"/>
      <c r="R17" s="639">
        <f t="shared" si="1"/>
        <v>451529</v>
      </c>
    </row>
    <row r="18" spans="1:21">
      <c r="B18" s="554" t="s">
        <v>22</v>
      </c>
      <c r="C18" s="637">
        <v>213014</v>
      </c>
      <c r="D18" s="638">
        <v>211970</v>
      </c>
      <c r="E18" s="199"/>
      <c r="F18" s="639">
        <v>424984</v>
      </c>
      <c r="G18" s="637">
        <v>220006</v>
      </c>
      <c r="H18" s="638">
        <v>223734</v>
      </c>
      <c r="I18" s="199"/>
      <c r="J18" s="639">
        <v>443740</v>
      </c>
      <c r="K18" s="637">
        <v>205371</v>
      </c>
      <c r="L18" s="638">
        <v>186494</v>
      </c>
      <c r="M18" s="199"/>
      <c r="N18" s="639">
        <f t="shared" si="0"/>
        <v>391865</v>
      </c>
      <c r="O18" s="637">
        <v>240641</v>
      </c>
      <c r="P18" s="638">
        <v>251018</v>
      </c>
      <c r="Q18" s="199"/>
      <c r="R18" s="639">
        <f t="shared" si="1"/>
        <v>491659</v>
      </c>
    </row>
    <row r="19" spans="1:21">
      <c r="B19" s="554" t="s">
        <v>23</v>
      </c>
      <c r="C19" s="637">
        <v>160841</v>
      </c>
      <c r="D19" s="638">
        <v>161649</v>
      </c>
      <c r="E19" s="199"/>
      <c r="F19" s="639">
        <v>322490</v>
      </c>
      <c r="G19" s="637">
        <v>169116</v>
      </c>
      <c r="H19" s="638">
        <v>172026</v>
      </c>
      <c r="I19" s="199"/>
      <c r="J19" s="639">
        <v>341142</v>
      </c>
      <c r="K19" s="637">
        <v>140222</v>
      </c>
      <c r="L19" s="638">
        <v>119926</v>
      </c>
      <c r="M19" s="199"/>
      <c r="N19" s="639">
        <f t="shared" si="0"/>
        <v>260148</v>
      </c>
      <c r="O19" s="637">
        <v>191265</v>
      </c>
      <c r="P19" s="638">
        <v>198251</v>
      </c>
      <c r="Q19" s="199"/>
      <c r="R19" s="639">
        <f t="shared" si="1"/>
        <v>389516</v>
      </c>
    </row>
    <row r="20" spans="1:21">
      <c r="B20" s="554" t="s">
        <v>24</v>
      </c>
      <c r="C20" s="637">
        <v>100881</v>
      </c>
      <c r="D20" s="638">
        <v>119925</v>
      </c>
      <c r="E20" s="199"/>
      <c r="F20" s="639">
        <v>220806</v>
      </c>
      <c r="G20" s="637">
        <v>107925</v>
      </c>
      <c r="H20" s="638">
        <v>126080</v>
      </c>
      <c r="I20" s="199"/>
      <c r="J20" s="639">
        <v>234005</v>
      </c>
      <c r="K20" s="637">
        <v>73092</v>
      </c>
      <c r="L20" s="638">
        <v>64865</v>
      </c>
      <c r="M20" s="199"/>
      <c r="N20" s="639">
        <f t="shared" si="0"/>
        <v>137957</v>
      </c>
      <c r="O20" s="637">
        <v>123972</v>
      </c>
      <c r="P20" s="638">
        <v>140979</v>
      </c>
      <c r="Q20" s="199"/>
      <c r="R20" s="639">
        <f t="shared" si="1"/>
        <v>264951</v>
      </c>
    </row>
    <row r="21" spans="1:21">
      <c r="B21" s="554" t="s">
        <v>1540</v>
      </c>
      <c r="C21" s="637">
        <v>109584</v>
      </c>
      <c r="D21" s="638">
        <v>196379</v>
      </c>
      <c r="E21" s="199">
        <v>0</v>
      </c>
      <c r="F21" s="639">
        <v>305963</v>
      </c>
      <c r="G21" s="637">
        <v>114743</v>
      </c>
      <c r="H21" s="638">
        <v>203784</v>
      </c>
      <c r="I21" s="199">
        <v>0</v>
      </c>
      <c r="J21" s="639">
        <v>318527</v>
      </c>
      <c r="K21" s="637">
        <v>45706</v>
      </c>
      <c r="L21" s="638">
        <v>61322</v>
      </c>
      <c r="M21" s="199"/>
      <c r="N21" s="639">
        <f t="shared" si="0"/>
        <v>107028</v>
      </c>
      <c r="O21" s="637">
        <v>126905</v>
      </c>
      <c r="P21" s="638">
        <v>219588</v>
      </c>
      <c r="Q21" s="199"/>
      <c r="R21" s="639">
        <f t="shared" si="1"/>
        <v>346493</v>
      </c>
    </row>
    <row r="22" spans="1:21">
      <c r="A22" s="346"/>
      <c r="B22" s="554" t="s">
        <v>105</v>
      </c>
      <c r="C22" s="637">
        <v>23</v>
      </c>
      <c r="D22" s="638">
        <v>24</v>
      </c>
      <c r="E22" s="638">
        <v>149994</v>
      </c>
      <c r="F22" s="639">
        <v>150041</v>
      </c>
      <c r="G22" s="637">
        <v>15</v>
      </c>
      <c r="H22" s="638">
        <v>8</v>
      </c>
      <c r="I22" s="638">
        <v>148836</v>
      </c>
      <c r="J22" s="639">
        <v>148859</v>
      </c>
      <c r="K22" s="637">
        <v>4178</v>
      </c>
      <c r="L22" s="638">
        <v>4190</v>
      </c>
      <c r="M22" s="638">
        <v>20155</v>
      </c>
      <c r="N22" s="639">
        <f t="shared" si="0"/>
        <v>28523</v>
      </c>
      <c r="O22" s="637">
        <v>126</v>
      </c>
      <c r="P22" s="638">
        <v>57</v>
      </c>
      <c r="Q22" s="638">
        <v>1017</v>
      </c>
      <c r="R22" s="639">
        <f t="shared" si="1"/>
        <v>1200</v>
      </c>
    </row>
    <row r="23" spans="1:21" ht="6" customHeight="1">
      <c r="A23" s="346"/>
      <c r="B23" s="199"/>
      <c r="C23" s="638"/>
      <c r="D23" s="638"/>
      <c r="E23" s="199"/>
      <c r="F23" s="638"/>
      <c r="G23" s="638"/>
      <c r="H23" s="638"/>
      <c r="I23" s="199"/>
      <c r="J23" s="638"/>
      <c r="K23" s="638"/>
      <c r="L23" s="638"/>
      <c r="M23" s="199"/>
      <c r="N23" s="638"/>
      <c r="O23" s="638"/>
      <c r="P23" s="638"/>
      <c r="Q23" s="199"/>
      <c r="R23" s="638"/>
    </row>
    <row r="24" spans="1:21">
      <c r="A24" s="346"/>
      <c r="B24" s="553" t="s">
        <v>1541</v>
      </c>
      <c r="C24" s="640">
        <f>SUM(C7:C22)</f>
        <v>2997097</v>
      </c>
      <c r="D24" s="640">
        <f>SUM(D7:D22)</f>
        <v>2797655</v>
      </c>
      <c r="E24" s="640">
        <f>SUM(E7:E22)</f>
        <v>149994</v>
      </c>
      <c r="F24" s="640">
        <f>SUM(F8:F22)</f>
        <v>5944746</v>
      </c>
      <c r="G24" s="640">
        <f>SUM(G7:G22)</f>
        <v>3016152</v>
      </c>
      <c r="H24" s="640">
        <f>SUM(H7:H22)</f>
        <v>2871632</v>
      </c>
      <c r="I24" s="640">
        <f>SUM(I7:I22)</f>
        <v>148836</v>
      </c>
      <c r="J24" s="640">
        <f>SUM(J8:J22)</f>
        <v>6036620</v>
      </c>
      <c r="K24" s="640">
        <f>SUM(K7:K22)</f>
        <v>2886677</v>
      </c>
      <c r="L24" s="640">
        <f>SUM(L7:L22)</f>
        <v>2599728</v>
      </c>
      <c r="M24" s="640">
        <f>SUM(M7:M22)</f>
        <v>20155</v>
      </c>
      <c r="N24" s="640">
        <f>SUM(N8:N22)</f>
        <v>5506560</v>
      </c>
      <c r="O24" s="640">
        <f>SUM(O7:O22)</f>
        <v>3175341</v>
      </c>
      <c r="P24" s="640">
        <f>SUM(P7:P22)</f>
        <v>3093834</v>
      </c>
      <c r="Q24" s="640">
        <f>SUM(Q7:Q22)</f>
        <v>1063</v>
      </c>
      <c r="R24" s="640">
        <f>SUM(R8:R22)</f>
        <v>6270238</v>
      </c>
    </row>
    <row r="25" spans="1:21" ht="15" customHeight="1">
      <c r="A25" s="346"/>
      <c r="C25" s="775"/>
      <c r="D25" s="775"/>
      <c r="E25" s="775"/>
      <c r="F25" s="775"/>
      <c r="G25" s="775"/>
      <c r="H25" s="775"/>
      <c r="I25" s="775"/>
      <c r="J25" s="775"/>
      <c r="K25" s="775"/>
      <c r="L25" s="775"/>
      <c r="M25" s="775"/>
      <c r="N25" s="775"/>
      <c r="O25" s="775"/>
      <c r="P25" s="775"/>
      <c r="Q25" s="775"/>
      <c r="R25" s="775"/>
      <c r="S25" s="775"/>
      <c r="T25" s="775"/>
      <c r="U25" s="775"/>
    </row>
    <row r="26" spans="1:21">
      <c r="A26" s="346"/>
    </row>
    <row r="27" spans="1:21">
      <c r="A27" s="641"/>
      <c r="B27" s="597" t="s">
        <v>1542</v>
      </c>
    </row>
    <row r="28" spans="1:21">
      <c r="A28" s="641"/>
      <c r="B28" s="66" t="s">
        <v>1543</v>
      </c>
    </row>
    <row r="29" spans="1:21">
      <c r="A29" s="641"/>
      <c r="B29" s="66" t="s">
        <v>1544</v>
      </c>
    </row>
    <row r="30" spans="1:21">
      <c r="A30" s="641"/>
      <c r="B30" s="66" t="s">
        <v>1992</v>
      </c>
    </row>
    <row r="31" spans="1:21">
      <c r="A31" s="641"/>
      <c r="B31" s="66"/>
    </row>
    <row r="32" spans="1:21" ht="15" customHeight="1">
      <c r="A32" s="641"/>
      <c r="B32" s="597" t="s">
        <v>28</v>
      </c>
    </row>
    <row r="33" spans="1:2">
      <c r="A33" s="641"/>
      <c r="B33" s="7" t="s">
        <v>1914</v>
      </c>
    </row>
    <row r="34" spans="1:2" ht="14.25" customHeight="1">
      <c r="A34" s="346"/>
      <c r="B34" s="599" t="s">
        <v>1920</v>
      </c>
    </row>
    <row r="35" spans="1:2" ht="12" customHeight="1">
      <c r="A35" s="346"/>
      <c r="B35" s="827" t="s">
        <v>1921</v>
      </c>
    </row>
    <row r="36" spans="1:2">
      <c r="A36" s="346"/>
    </row>
    <row r="37" spans="1:2">
      <c r="A37" s="346"/>
    </row>
    <row r="38" spans="1:2">
      <c r="A38" s="346"/>
    </row>
    <row r="39" spans="1:2">
      <c r="A39" s="641"/>
    </row>
    <row r="40" spans="1:2">
      <c r="A40" s="641"/>
    </row>
    <row r="41" spans="1:2">
      <c r="A41" s="346"/>
    </row>
    <row r="42" spans="1:2">
      <c r="A42" s="346"/>
    </row>
    <row r="43" spans="1:2">
      <c r="A43" s="346"/>
    </row>
    <row r="44" spans="1:2">
      <c r="A44" s="346"/>
    </row>
    <row r="45" spans="1:2">
      <c r="A45" s="346"/>
    </row>
    <row r="46" spans="1:2">
      <c r="A46" s="346"/>
    </row>
    <row r="47" spans="1:2">
      <c r="A47" s="641"/>
    </row>
    <row r="48" spans="1:2">
      <c r="A48" s="641"/>
    </row>
    <row r="49" spans="1:1" ht="13.5" customHeight="1">
      <c r="A49" s="641"/>
    </row>
    <row r="50" spans="1:1">
      <c r="A50" s="641"/>
    </row>
    <row r="51" spans="1:1">
      <c r="A51" s="641"/>
    </row>
    <row r="52" spans="1:1" ht="3.75" customHeight="1"/>
    <row r="61" spans="1:1" ht="5.25" customHeight="1"/>
    <row r="62" spans="1:1">
      <c r="A62" s="55"/>
    </row>
    <row r="63" spans="1:1">
      <c r="A63" s="55"/>
    </row>
    <row r="64" spans="1:1">
      <c r="A64" s="55"/>
    </row>
    <row r="65" spans="1:1">
      <c r="A65" s="55"/>
    </row>
    <row r="66" spans="1:1">
      <c r="A66" s="55"/>
    </row>
    <row r="67" spans="1:1">
      <c r="A67" s="55"/>
    </row>
    <row r="68" spans="1:1">
      <c r="A68" s="55"/>
    </row>
    <row r="69" spans="1:1">
      <c r="A69" s="55"/>
    </row>
    <row r="70" spans="1:1">
      <c r="A70" s="55"/>
    </row>
    <row r="71" spans="1:1">
      <c r="A71" s="55"/>
    </row>
    <row r="72" spans="1:1">
      <c r="A72" s="55"/>
    </row>
    <row r="73" spans="1:1">
      <c r="A73" s="55"/>
    </row>
    <row r="74" spans="1:1">
      <c r="A74" s="55"/>
    </row>
    <row r="75" spans="1:1">
      <c r="A75" s="55"/>
    </row>
    <row r="76" spans="1:1">
      <c r="A76" s="55"/>
    </row>
    <row r="77" spans="1:1">
      <c r="A77" s="55"/>
    </row>
    <row r="78" spans="1:1" ht="5.25" customHeight="1">
      <c r="A78" s="55"/>
    </row>
  </sheetData>
  <mergeCells count="8">
    <mergeCell ref="K5:N5"/>
    <mergeCell ref="O5:R5"/>
    <mergeCell ref="B1:Q1"/>
    <mergeCell ref="B2:Q2"/>
    <mergeCell ref="B3:Q3"/>
    <mergeCell ref="C4:Q4"/>
    <mergeCell ref="C5:F5"/>
    <mergeCell ref="G5:J5"/>
  </mergeCells>
  <hyperlinks>
    <hyperlink ref="B1:Q1" location="'Sección C'!A4" display="TABLA C08"/>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30"/>
  <sheetViews>
    <sheetView showGridLines="0" zoomScale="90" zoomScaleNormal="90" workbookViewId="0">
      <selection sqref="A1:L1"/>
    </sheetView>
  </sheetViews>
  <sheetFormatPr baseColWidth="10" defaultColWidth="11.42578125" defaultRowHeight="15"/>
  <cols>
    <col min="1" max="1" width="27.7109375" style="34" bestFit="1" customWidth="1"/>
    <col min="2" max="3" width="11.42578125" style="34"/>
    <col min="4" max="4" width="17.85546875" style="34" customWidth="1"/>
    <col min="5" max="5" width="9.7109375" style="34" customWidth="1"/>
    <col min="6" max="6" width="15" style="34" customWidth="1"/>
    <col min="7" max="7" width="10.85546875" style="34" customWidth="1"/>
    <col min="8" max="8" width="11.42578125" style="34"/>
    <col min="9" max="9" width="14.28515625" style="34" bestFit="1" customWidth="1"/>
    <col min="10" max="10" width="11.42578125" style="34"/>
    <col min="11" max="11" width="14.7109375" style="34" customWidth="1"/>
    <col min="12" max="12" width="12.5703125" style="34" customWidth="1"/>
    <col min="13" max="16384" width="11.42578125" style="34"/>
  </cols>
  <sheetData>
    <row r="1" spans="1:12">
      <c r="A1" s="886" t="s">
        <v>100</v>
      </c>
      <c r="B1" s="886"/>
      <c r="C1" s="886"/>
      <c r="D1" s="886"/>
      <c r="E1" s="886"/>
      <c r="F1" s="886"/>
      <c r="G1" s="886"/>
      <c r="H1" s="886"/>
      <c r="I1" s="886"/>
      <c r="J1" s="886"/>
      <c r="K1" s="886"/>
      <c r="L1" s="886"/>
    </row>
    <row r="2" spans="1:12">
      <c r="A2" s="897" t="s">
        <v>101</v>
      </c>
      <c r="B2" s="897"/>
      <c r="C2" s="897"/>
      <c r="D2" s="897"/>
      <c r="E2" s="897"/>
      <c r="F2" s="897"/>
      <c r="G2" s="897"/>
      <c r="H2" s="897"/>
      <c r="I2" s="897"/>
      <c r="J2" s="897"/>
      <c r="K2" s="897"/>
      <c r="L2" s="897"/>
    </row>
    <row r="3" spans="1:12">
      <c r="A3" s="898" t="s">
        <v>477</v>
      </c>
      <c r="B3" s="898"/>
      <c r="C3" s="898"/>
      <c r="D3" s="898"/>
      <c r="E3" s="898"/>
      <c r="F3" s="898"/>
      <c r="G3" s="898"/>
      <c r="H3" s="898"/>
      <c r="I3" s="898"/>
      <c r="J3" s="898"/>
      <c r="K3" s="898"/>
      <c r="L3" s="898"/>
    </row>
    <row r="4" spans="1:12" ht="15.75" thickBot="1">
      <c r="A4" s="187"/>
      <c r="B4" s="187"/>
      <c r="C4" s="187"/>
      <c r="D4" s="187"/>
      <c r="E4" s="187"/>
      <c r="F4" s="187"/>
      <c r="G4" s="187"/>
      <c r="H4" s="187"/>
      <c r="I4" s="187"/>
      <c r="J4" s="187"/>
      <c r="K4" s="187"/>
      <c r="L4" s="187"/>
    </row>
    <row r="5" spans="1:12">
      <c r="A5" s="188"/>
      <c r="B5" s="939">
        <v>2016</v>
      </c>
      <c r="C5" s="939"/>
      <c r="D5" s="939"/>
      <c r="E5" s="939"/>
      <c r="F5" s="939"/>
      <c r="G5" s="939">
        <v>2017</v>
      </c>
      <c r="H5" s="939"/>
      <c r="I5" s="939"/>
      <c r="J5" s="939"/>
      <c r="K5" s="939"/>
      <c r="L5" s="188"/>
    </row>
    <row r="6" spans="1:12">
      <c r="A6" s="150" t="s">
        <v>102</v>
      </c>
      <c r="B6" s="189" t="s">
        <v>103</v>
      </c>
      <c r="C6" s="189" t="s">
        <v>104</v>
      </c>
      <c r="D6" s="190" t="s">
        <v>106</v>
      </c>
      <c r="E6" s="189" t="s">
        <v>105</v>
      </c>
      <c r="F6" s="189" t="s">
        <v>1073</v>
      </c>
      <c r="G6" s="206" t="s">
        <v>103</v>
      </c>
      <c r="H6" s="189" t="s">
        <v>104</v>
      </c>
      <c r="I6" s="190" t="s">
        <v>106</v>
      </c>
      <c r="J6" s="189" t="s">
        <v>105</v>
      </c>
      <c r="K6" s="205" t="s">
        <v>1074</v>
      </c>
      <c r="L6" s="190" t="s">
        <v>107</v>
      </c>
    </row>
    <row r="7" spans="1:12">
      <c r="A7" s="30" t="s">
        <v>108</v>
      </c>
      <c r="B7" s="68">
        <v>5702572</v>
      </c>
      <c r="C7" s="68">
        <v>6431487</v>
      </c>
      <c r="D7" s="68">
        <v>1</v>
      </c>
      <c r="E7" s="68">
        <v>12879</v>
      </c>
      <c r="F7" s="198">
        <f>SUM(B7:E7)</f>
        <v>12146939</v>
      </c>
      <c r="G7" s="207">
        <v>5730821</v>
      </c>
      <c r="H7" s="68">
        <v>6492905</v>
      </c>
      <c r="I7" s="68">
        <v>19</v>
      </c>
      <c r="J7" s="68">
        <v>12980</v>
      </c>
      <c r="K7" s="69">
        <f>SUM(G7:J7)</f>
        <v>12236725</v>
      </c>
      <c r="L7" s="70">
        <v>3.7294433574625143E-3</v>
      </c>
    </row>
    <row r="8" spans="1:12">
      <c r="A8" s="199" t="s">
        <v>1077</v>
      </c>
      <c r="B8" s="200">
        <v>59217</v>
      </c>
      <c r="C8" s="200">
        <v>69698</v>
      </c>
      <c r="D8" s="200">
        <v>0</v>
      </c>
      <c r="E8" s="200">
        <v>128</v>
      </c>
      <c r="F8" s="198">
        <f>SUM(B8:E8)</f>
        <v>129043</v>
      </c>
      <c r="G8" s="207">
        <v>59490</v>
      </c>
      <c r="H8" s="200">
        <v>70571</v>
      </c>
      <c r="I8" s="200">
        <v>0</v>
      </c>
      <c r="J8" s="200">
        <v>81</v>
      </c>
      <c r="K8" s="198">
        <f>SUM(G8:J8)</f>
        <v>130142</v>
      </c>
      <c r="L8" s="201">
        <v>-2.3769716684949125E-2</v>
      </c>
    </row>
    <row r="9" spans="1:12">
      <c r="A9" s="202" t="s">
        <v>109</v>
      </c>
      <c r="B9" s="203">
        <f>SUM(B7:B8)</f>
        <v>5761789</v>
      </c>
      <c r="C9" s="203">
        <f t="shared" ref="C9:F9" si="0">SUM(C7:C8)</f>
        <v>6501185</v>
      </c>
      <c r="D9" s="203">
        <f t="shared" si="0"/>
        <v>1</v>
      </c>
      <c r="E9" s="203">
        <f t="shared" si="0"/>
        <v>13007</v>
      </c>
      <c r="F9" s="203">
        <f t="shared" si="0"/>
        <v>12275982</v>
      </c>
      <c r="G9" s="208">
        <f t="shared" ref="G9" si="1">SUM(G7:G8)</f>
        <v>5790311</v>
      </c>
      <c r="H9" s="203">
        <f t="shared" ref="H9" si="2">SUM(H7:H8)</f>
        <v>6563476</v>
      </c>
      <c r="I9" s="203">
        <f t="shared" ref="I9" si="3">SUM(I7:I8)</f>
        <v>19</v>
      </c>
      <c r="J9" s="203">
        <f t="shared" ref="J9" si="4">SUM(J7:J8)</f>
        <v>13061</v>
      </c>
      <c r="K9" s="203">
        <f t="shared" ref="K9" si="5">SUM(K7:K8)</f>
        <v>12366867</v>
      </c>
      <c r="L9" s="204">
        <v>3.432322289594622E-3</v>
      </c>
    </row>
    <row r="11" spans="1:12">
      <c r="A11" s="65" t="s">
        <v>28</v>
      </c>
    </row>
    <row r="12" spans="1:12">
      <c r="A12" s="7" t="s">
        <v>1914</v>
      </c>
    </row>
    <row r="14" spans="1:12">
      <c r="A14" s="71" t="s">
        <v>77</v>
      </c>
    </row>
    <row r="15" spans="1:12">
      <c r="A15" s="72" t="s">
        <v>474</v>
      </c>
    </row>
    <row r="16" spans="1:12">
      <c r="A16" s="72" t="s">
        <v>475</v>
      </c>
    </row>
    <row r="24" spans="6:6">
      <c r="F24" s="93"/>
    </row>
    <row r="25" spans="6:6">
      <c r="F25" s="93"/>
    </row>
    <row r="26" spans="6:6">
      <c r="F26" s="93"/>
    </row>
    <row r="27" spans="6:6">
      <c r="F27" s="93"/>
    </row>
    <row r="28" spans="6:6">
      <c r="F28" s="93"/>
    </row>
    <row r="29" spans="6:6">
      <c r="F29" s="93"/>
    </row>
    <row r="30" spans="6:6">
      <c r="F30" s="93"/>
    </row>
  </sheetData>
  <mergeCells count="5">
    <mergeCell ref="A1:L1"/>
    <mergeCell ref="A2:L2"/>
    <mergeCell ref="A3:L3"/>
    <mergeCell ref="B5:F5"/>
    <mergeCell ref="G5:K5"/>
  </mergeCells>
  <hyperlinks>
    <hyperlink ref="A1:I1" location="Indice!B13" display="TABLA N° 1.1.1"/>
    <hyperlink ref="A1:L1" location="'Sección C'!A1" display="TABLA C09"/>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39"/>
  <sheetViews>
    <sheetView showGridLines="0" zoomScale="90" zoomScaleNormal="90" workbookViewId="0">
      <selection sqref="A1:K1"/>
    </sheetView>
  </sheetViews>
  <sheetFormatPr baseColWidth="10" defaultColWidth="11.42578125" defaultRowHeight="15"/>
  <cols>
    <col min="1" max="1" width="42.140625" style="34" customWidth="1"/>
    <col min="2" max="3" width="11.140625" style="34" bestFit="1" customWidth="1"/>
    <col min="4" max="4" width="14.140625" style="34" bestFit="1" customWidth="1"/>
    <col min="5" max="5" width="8.7109375" style="34" bestFit="1" customWidth="1"/>
    <col min="6" max="6" width="12.140625" style="34" bestFit="1" customWidth="1"/>
    <col min="7" max="8" width="11.140625" style="154" bestFit="1" customWidth="1"/>
    <col min="9" max="9" width="14.28515625" style="154" bestFit="1" customWidth="1"/>
    <col min="10" max="10" width="8.7109375" style="154" bestFit="1" customWidth="1"/>
    <col min="11" max="11" width="12.140625" style="154" bestFit="1" customWidth="1"/>
    <col min="12" max="16384" width="11.42578125" style="34"/>
  </cols>
  <sheetData>
    <row r="1" spans="1:11">
      <c r="A1" s="886" t="s">
        <v>110</v>
      </c>
      <c r="B1" s="886"/>
      <c r="C1" s="886"/>
      <c r="D1" s="886"/>
      <c r="E1" s="886"/>
      <c r="F1" s="886"/>
      <c r="G1" s="886"/>
      <c r="H1" s="886"/>
      <c r="I1" s="886"/>
      <c r="J1" s="886"/>
      <c r="K1" s="886"/>
    </row>
    <row r="2" spans="1:11">
      <c r="A2" s="897" t="s">
        <v>111</v>
      </c>
      <c r="B2" s="897"/>
      <c r="C2" s="897"/>
      <c r="D2" s="897"/>
      <c r="E2" s="897"/>
      <c r="F2" s="897"/>
      <c r="G2" s="897"/>
      <c r="H2" s="897"/>
      <c r="I2" s="897"/>
      <c r="J2" s="897"/>
      <c r="K2" s="897"/>
    </row>
    <row r="3" spans="1:11">
      <c r="A3" s="898" t="s">
        <v>478</v>
      </c>
      <c r="B3" s="898"/>
      <c r="C3" s="898"/>
      <c r="D3" s="898"/>
      <c r="E3" s="898"/>
      <c r="F3" s="898"/>
      <c r="G3" s="898"/>
      <c r="H3" s="898"/>
      <c r="I3" s="898"/>
      <c r="J3" s="898"/>
      <c r="K3" s="898"/>
    </row>
    <row r="5" spans="1:11" ht="15.75" thickBot="1">
      <c r="A5" s="187"/>
      <c r="B5" s="187"/>
      <c r="C5" s="187"/>
      <c r="D5" s="187"/>
      <c r="E5" s="187"/>
      <c r="F5" s="187"/>
      <c r="G5" s="211"/>
      <c r="H5" s="211"/>
      <c r="I5" s="211"/>
      <c r="J5" s="211"/>
      <c r="K5" s="211"/>
    </row>
    <row r="6" spans="1:11">
      <c r="A6" s="199"/>
      <c r="B6" s="940">
        <v>2016</v>
      </c>
      <c r="C6" s="940"/>
      <c r="D6" s="940"/>
      <c r="E6" s="940"/>
      <c r="F6" s="940"/>
      <c r="G6" s="941">
        <v>2017</v>
      </c>
      <c r="H6" s="941"/>
      <c r="I6" s="941"/>
      <c r="J6" s="941"/>
      <c r="K6" s="941"/>
    </row>
    <row r="7" spans="1:11" ht="15.75" customHeight="1">
      <c r="A7" s="150" t="s">
        <v>112</v>
      </c>
      <c r="B7" s="189" t="s">
        <v>103</v>
      </c>
      <c r="C7" s="189" t="s">
        <v>104</v>
      </c>
      <c r="D7" s="189" t="s">
        <v>106</v>
      </c>
      <c r="E7" s="189" t="s">
        <v>105</v>
      </c>
      <c r="F7" s="189" t="s">
        <v>113</v>
      </c>
      <c r="G7" s="213" t="s">
        <v>103</v>
      </c>
      <c r="H7" s="209" t="s">
        <v>104</v>
      </c>
      <c r="I7" s="210" t="s">
        <v>106</v>
      </c>
      <c r="J7" s="209" t="s">
        <v>105</v>
      </c>
      <c r="K7" s="209" t="s">
        <v>113</v>
      </c>
    </row>
    <row r="8" spans="1:11">
      <c r="A8" s="30" t="s">
        <v>119</v>
      </c>
      <c r="B8" s="73">
        <v>82710</v>
      </c>
      <c r="C8" s="73">
        <v>98497</v>
      </c>
      <c r="D8" s="73">
        <v>0</v>
      </c>
      <c r="E8" s="73">
        <v>79</v>
      </c>
      <c r="F8" s="74">
        <f t="shared" ref="F8:F22" si="0">SUM(B8:E8)</f>
        <v>181286</v>
      </c>
      <c r="G8" s="214">
        <v>83259</v>
      </c>
      <c r="H8" s="152">
        <v>99157</v>
      </c>
      <c r="I8" s="152">
        <v>2</v>
      </c>
      <c r="J8" s="152">
        <v>120</v>
      </c>
      <c r="K8" s="153">
        <f t="shared" ref="K8:K22" si="1">SUM(G8:J8)</f>
        <v>182538</v>
      </c>
    </row>
    <row r="9" spans="1:11">
      <c r="A9" s="30" t="s">
        <v>128</v>
      </c>
      <c r="B9" s="73">
        <v>124172</v>
      </c>
      <c r="C9" s="73">
        <v>135437</v>
      </c>
      <c r="D9" s="73">
        <v>0</v>
      </c>
      <c r="E9" s="73">
        <v>512</v>
      </c>
      <c r="F9" s="74">
        <f t="shared" si="0"/>
        <v>260121</v>
      </c>
      <c r="G9" s="214">
        <v>125623</v>
      </c>
      <c r="H9" s="152">
        <v>137619</v>
      </c>
      <c r="I9" s="152">
        <v>3</v>
      </c>
      <c r="J9" s="152">
        <v>780</v>
      </c>
      <c r="K9" s="153">
        <f t="shared" si="1"/>
        <v>264025</v>
      </c>
    </row>
    <row r="10" spans="1:11">
      <c r="A10" s="30" t="s">
        <v>115</v>
      </c>
      <c r="B10" s="73">
        <v>149435</v>
      </c>
      <c r="C10" s="73">
        <v>179168</v>
      </c>
      <c r="D10" s="73">
        <v>0</v>
      </c>
      <c r="E10" s="73">
        <v>1745</v>
      </c>
      <c r="F10" s="74">
        <f t="shared" si="0"/>
        <v>330348</v>
      </c>
      <c r="G10" s="214">
        <v>152236</v>
      </c>
      <c r="H10" s="152">
        <v>183189</v>
      </c>
      <c r="I10" s="152"/>
      <c r="J10" s="152">
        <v>819</v>
      </c>
      <c r="K10" s="153">
        <f t="shared" si="1"/>
        <v>336244</v>
      </c>
    </row>
    <row r="11" spans="1:11">
      <c r="A11" s="30" t="s">
        <v>120</v>
      </c>
      <c r="B11" s="73">
        <v>111119</v>
      </c>
      <c r="C11" s="73">
        <v>117888</v>
      </c>
      <c r="D11" s="73">
        <v>0</v>
      </c>
      <c r="E11" s="73">
        <v>127</v>
      </c>
      <c r="F11" s="74">
        <f t="shared" si="0"/>
        <v>229134</v>
      </c>
      <c r="G11" s="214">
        <v>109917</v>
      </c>
      <c r="H11" s="152">
        <v>116903</v>
      </c>
      <c r="I11" s="152"/>
      <c r="J11" s="152">
        <v>183</v>
      </c>
      <c r="K11" s="153">
        <f t="shared" si="1"/>
        <v>227003</v>
      </c>
    </row>
    <row r="12" spans="1:11">
      <c r="A12" s="30" t="s">
        <v>124</v>
      </c>
      <c r="B12" s="73">
        <v>279056</v>
      </c>
      <c r="C12" s="73">
        <v>303108</v>
      </c>
      <c r="D12" s="73">
        <v>0</v>
      </c>
      <c r="E12" s="73">
        <v>395</v>
      </c>
      <c r="F12" s="74">
        <f t="shared" si="0"/>
        <v>582559</v>
      </c>
      <c r="G12" s="214">
        <v>283741</v>
      </c>
      <c r="H12" s="152">
        <v>310824</v>
      </c>
      <c r="I12" s="152">
        <v>1</v>
      </c>
      <c r="J12" s="152">
        <v>484</v>
      </c>
      <c r="K12" s="153">
        <f t="shared" si="1"/>
        <v>595050</v>
      </c>
    </row>
    <row r="13" spans="1:11">
      <c r="A13" s="30" t="s">
        <v>140</v>
      </c>
      <c r="B13" s="73">
        <v>171000</v>
      </c>
      <c r="C13" s="73">
        <v>187761</v>
      </c>
      <c r="D13" s="73">
        <v>0</v>
      </c>
      <c r="E13" s="73">
        <v>207</v>
      </c>
      <c r="F13" s="74">
        <f t="shared" si="0"/>
        <v>358968</v>
      </c>
      <c r="G13" s="214">
        <v>172447</v>
      </c>
      <c r="H13" s="152">
        <v>189307</v>
      </c>
      <c r="I13" s="152">
        <v>1</v>
      </c>
      <c r="J13" s="152">
        <v>253</v>
      </c>
      <c r="K13" s="153">
        <f t="shared" si="1"/>
        <v>362008</v>
      </c>
    </row>
    <row r="14" spans="1:11">
      <c r="A14" s="199" t="s">
        <v>141</v>
      </c>
      <c r="B14" s="217">
        <v>349285</v>
      </c>
      <c r="C14" s="217">
        <v>406358</v>
      </c>
      <c r="D14" s="217">
        <v>0</v>
      </c>
      <c r="E14" s="217">
        <v>468</v>
      </c>
      <c r="F14" s="218">
        <f t="shared" si="0"/>
        <v>756111</v>
      </c>
      <c r="G14" s="214">
        <v>349771</v>
      </c>
      <c r="H14" s="219">
        <v>408505</v>
      </c>
      <c r="I14" s="219">
        <v>1</v>
      </c>
      <c r="J14" s="219">
        <v>924</v>
      </c>
      <c r="K14" s="220">
        <f t="shared" si="1"/>
        <v>759201</v>
      </c>
    </row>
    <row r="15" spans="1:11">
      <c r="A15" s="30" t="s">
        <v>114</v>
      </c>
      <c r="B15" s="73">
        <v>77049</v>
      </c>
      <c r="C15" s="73">
        <v>84843</v>
      </c>
      <c r="D15" s="73">
        <v>0</v>
      </c>
      <c r="E15" s="73">
        <v>282</v>
      </c>
      <c r="F15" s="74">
        <f t="shared" si="0"/>
        <v>162174</v>
      </c>
      <c r="G15" s="214">
        <v>78107</v>
      </c>
      <c r="H15" s="152">
        <v>86154</v>
      </c>
      <c r="I15" s="152">
        <v>1</v>
      </c>
      <c r="J15" s="152">
        <v>91</v>
      </c>
      <c r="K15" s="153">
        <f t="shared" si="1"/>
        <v>164353</v>
      </c>
    </row>
    <row r="16" spans="1:11">
      <c r="A16" s="30" t="s">
        <v>125</v>
      </c>
      <c r="B16" s="73">
        <v>323728</v>
      </c>
      <c r="C16" s="73">
        <v>347165</v>
      </c>
      <c r="D16" s="73">
        <v>0</v>
      </c>
      <c r="E16" s="73">
        <v>289</v>
      </c>
      <c r="F16" s="74">
        <f t="shared" si="0"/>
        <v>671182</v>
      </c>
      <c r="G16" s="214">
        <v>329456</v>
      </c>
      <c r="H16" s="152">
        <v>355083</v>
      </c>
      <c r="I16" s="152"/>
      <c r="J16" s="152">
        <v>427</v>
      </c>
      <c r="K16" s="153">
        <f t="shared" si="1"/>
        <v>684966</v>
      </c>
    </row>
    <row r="17" spans="1:11">
      <c r="A17" s="30" t="s">
        <v>126</v>
      </c>
      <c r="B17" s="73">
        <v>424940</v>
      </c>
      <c r="C17" s="73">
        <v>454213</v>
      </c>
      <c r="D17" s="73">
        <v>1</v>
      </c>
      <c r="E17" s="73">
        <v>333</v>
      </c>
      <c r="F17" s="74">
        <f t="shared" si="0"/>
        <v>879487</v>
      </c>
      <c r="G17" s="214">
        <v>428698</v>
      </c>
      <c r="H17" s="152">
        <v>461162</v>
      </c>
      <c r="I17" s="152">
        <v>1</v>
      </c>
      <c r="J17" s="152">
        <v>466</v>
      </c>
      <c r="K17" s="153">
        <f t="shared" si="1"/>
        <v>890327</v>
      </c>
    </row>
    <row r="18" spans="1:11">
      <c r="A18" s="30" t="s">
        <v>136</v>
      </c>
      <c r="B18" s="73">
        <v>164703</v>
      </c>
      <c r="C18" s="73">
        <v>174125</v>
      </c>
      <c r="D18" s="73">
        <v>0</v>
      </c>
      <c r="E18" s="73">
        <v>106</v>
      </c>
      <c r="F18" s="74">
        <f t="shared" si="0"/>
        <v>338934</v>
      </c>
      <c r="G18" s="214">
        <v>166546</v>
      </c>
      <c r="H18" s="152">
        <v>176666</v>
      </c>
      <c r="I18" s="152"/>
      <c r="J18" s="152">
        <v>127</v>
      </c>
      <c r="K18" s="153">
        <f t="shared" si="1"/>
        <v>343339</v>
      </c>
    </row>
    <row r="19" spans="1:11">
      <c r="A19" s="30" t="s">
        <v>123</v>
      </c>
      <c r="B19" s="73">
        <v>198456</v>
      </c>
      <c r="C19" s="73">
        <v>226426</v>
      </c>
      <c r="D19" s="73">
        <v>0</v>
      </c>
      <c r="E19" s="73">
        <v>197</v>
      </c>
      <c r="F19" s="74">
        <f t="shared" si="0"/>
        <v>425079</v>
      </c>
      <c r="G19" s="214">
        <v>198571</v>
      </c>
      <c r="H19" s="152">
        <v>227269</v>
      </c>
      <c r="I19" s="152"/>
      <c r="J19" s="152">
        <v>232</v>
      </c>
      <c r="K19" s="153">
        <f t="shared" si="1"/>
        <v>426072</v>
      </c>
    </row>
    <row r="20" spans="1:11">
      <c r="A20" s="30" t="s">
        <v>138</v>
      </c>
      <c r="B20" s="73">
        <v>133985</v>
      </c>
      <c r="C20" s="73">
        <v>153059</v>
      </c>
      <c r="D20" s="73">
        <v>0</v>
      </c>
      <c r="E20" s="73">
        <v>88</v>
      </c>
      <c r="F20" s="74">
        <f t="shared" si="0"/>
        <v>287132</v>
      </c>
      <c r="G20" s="214">
        <v>136465</v>
      </c>
      <c r="H20" s="152">
        <v>156414</v>
      </c>
      <c r="I20" s="152"/>
      <c r="J20" s="152">
        <v>200</v>
      </c>
      <c r="K20" s="153">
        <f t="shared" si="1"/>
        <v>293079</v>
      </c>
    </row>
    <row r="21" spans="1:11">
      <c r="A21" s="30" t="s">
        <v>121</v>
      </c>
      <c r="B21" s="73">
        <v>131088</v>
      </c>
      <c r="C21" s="73">
        <v>139245</v>
      </c>
      <c r="D21" s="73">
        <v>0</v>
      </c>
      <c r="E21" s="73">
        <v>55</v>
      </c>
      <c r="F21" s="74">
        <f t="shared" si="0"/>
        <v>270388</v>
      </c>
      <c r="G21" s="214">
        <v>132058</v>
      </c>
      <c r="H21" s="152">
        <v>140844</v>
      </c>
      <c r="I21" s="152"/>
      <c r="J21" s="152">
        <v>69</v>
      </c>
      <c r="K21" s="153">
        <f t="shared" si="1"/>
        <v>272971</v>
      </c>
    </row>
    <row r="22" spans="1:11">
      <c r="A22" s="30" t="s">
        <v>118</v>
      </c>
      <c r="B22" s="73">
        <v>46521</v>
      </c>
      <c r="C22" s="73">
        <v>45727</v>
      </c>
      <c r="D22" s="73">
        <v>0</v>
      </c>
      <c r="E22" s="73">
        <v>24</v>
      </c>
      <c r="F22" s="74">
        <f t="shared" si="0"/>
        <v>92272</v>
      </c>
      <c r="G22" s="214">
        <v>46880</v>
      </c>
      <c r="H22" s="152">
        <v>46288</v>
      </c>
      <c r="I22" s="152"/>
      <c r="J22" s="152">
        <v>39</v>
      </c>
      <c r="K22" s="153">
        <f t="shared" si="1"/>
        <v>93207</v>
      </c>
    </row>
    <row r="23" spans="1:11">
      <c r="A23" s="30" t="s">
        <v>116</v>
      </c>
      <c r="B23" s="73">
        <v>71118</v>
      </c>
      <c r="C23" s="73">
        <v>75313</v>
      </c>
      <c r="D23" s="73">
        <v>0</v>
      </c>
      <c r="E23" s="73">
        <v>41</v>
      </c>
      <c r="F23" s="74">
        <f t="shared" ref="F23:F35" si="2">SUM(B23:E23)</f>
        <v>146472</v>
      </c>
      <c r="G23" s="214">
        <v>72067</v>
      </c>
      <c r="H23" s="152">
        <v>76481</v>
      </c>
      <c r="I23" s="152">
        <v>2</v>
      </c>
      <c r="J23" s="152">
        <v>62</v>
      </c>
      <c r="K23" s="153">
        <f t="shared" ref="K23:K35" si="3">SUM(G23:J23)</f>
        <v>148612</v>
      </c>
    </row>
    <row r="24" spans="1:11">
      <c r="A24" s="30" t="s">
        <v>117</v>
      </c>
      <c r="B24" s="73">
        <v>275650</v>
      </c>
      <c r="C24" s="73">
        <v>295957</v>
      </c>
      <c r="D24" s="73">
        <v>0</v>
      </c>
      <c r="E24" s="73">
        <v>169</v>
      </c>
      <c r="F24" s="74">
        <f t="shared" si="2"/>
        <v>571776</v>
      </c>
      <c r="G24" s="214">
        <v>281444</v>
      </c>
      <c r="H24" s="152">
        <v>303935</v>
      </c>
      <c r="I24" s="152"/>
      <c r="J24" s="152">
        <v>209</v>
      </c>
      <c r="K24" s="153">
        <f t="shared" si="3"/>
        <v>585588</v>
      </c>
    </row>
    <row r="25" spans="1:11">
      <c r="A25" s="30" t="s">
        <v>139</v>
      </c>
      <c r="B25" s="73">
        <v>151724</v>
      </c>
      <c r="C25" s="73">
        <v>159472</v>
      </c>
      <c r="D25" s="73">
        <v>0</v>
      </c>
      <c r="E25" s="73">
        <v>155</v>
      </c>
      <c r="F25" s="74">
        <f>SUM(B25:E25)</f>
        <v>311351</v>
      </c>
      <c r="G25" s="214">
        <v>152114</v>
      </c>
      <c r="H25" s="152">
        <v>160747</v>
      </c>
      <c r="I25" s="152"/>
      <c r="J25" s="152">
        <v>177</v>
      </c>
      <c r="K25" s="153">
        <f>SUM(G25:J25)</f>
        <v>313038</v>
      </c>
    </row>
    <row r="26" spans="1:11">
      <c r="A26" s="30" t="s">
        <v>137</v>
      </c>
      <c r="B26" s="73">
        <v>100671</v>
      </c>
      <c r="C26" s="73">
        <v>110334</v>
      </c>
      <c r="D26" s="73">
        <v>0</v>
      </c>
      <c r="E26" s="73">
        <v>77</v>
      </c>
      <c r="F26" s="74">
        <f>SUM(B26:E26)</f>
        <v>211082</v>
      </c>
      <c r="G26" s="214">
        <v>99838</v>
      </c>
      <c r="H26" s="152">
        <v>109800</v>
      </c>
      <c r="I26" s="152"/>
      <c r="J26" s="152">
        <v>119</v>
      </c>
      <c r="K26" s="153">
        <f>SUM(G26:J26)</f>
        <v>209757</v>
      </c>
    </row>
    <row r="27" spans="1:11">
      <c r="A27" s="30" t="s">
        <v>127</v>
      </c>
      <c r="B27" s="73">
        <v>146795</v>
      </c>
      <c r="C27" s="73">
        <v>161698</v>
      </c>
      <c r="D27" s="73">
        <v>0</v>
      </c>
      <c r="E27" s="73">
        <v>130</v>
      </c>
      <c r="F27" s="74">
        <f>SUM(B27:E27)</f>
        <v>308623</v>
      </c>
      <c r="G27" s="214">
        <v>146734</v>
      </c>
      <c r="H27" s="152">
        <v>162428</v>
      </c>
      <c r="I27" s="152"/>
      <c r="J27" s="152">
        <v>205</v>
      </c>
      <c r="K27" s="153">
        <f>SUM(G27:J27)</f>
        <v>309367</v>
      </c>
    </row>
    <row r="28" spans="1:11">
      <c r="A28" s="30" t="s">
        <v>122</v>
      </c>
      <c r="B28" s="73">
        <v>79801</v>
      </c>
      <c r="C28" s="73">
        <v>83266</v>
      </c>
      <c r="D28" s="73">
        <v>0</v>
      </c>
      <c r="E28" s="73">
        <v>65</v>
      </c>
      <c r="F28" s="74">
        <f t="shared" si="2"/>
        <v>163132</v>
      </c>
      <c r="G28" s="214">
        <v>80349</v>
      </c>
      <c r="H28" s="152">
        <v>84013</v>
      </c>
      <c r="I28" s="152"/>
      <c r="J28" s="152">
        <v>95</v>
      </c>
      <c r="K28" s="153">
        <f t="shared" si="3"/>
        <v>164457</v>
      </c>
    </row>
    <row r="29" spans="1:11">
      <c r="A29" s="30" t="s">
        <v>129</v>
      </c>
      <c r="B29" s="73">
        <v>51622</v>
      </c>
      <c r="C29" s="73">
        <v>59749</v>
      </c>
      <c r="D29" s="73">
        <v>0</v>
      </c>
      <c r="E29" s="73">
        <v>36</v>
      </c>
      <c r="F29" s="74">
        <f t="shared" si="2"/>
        <v>111407</v>
      </c>
      <c r="G29" s="214">
        <v>52131</v>
      </c>
      <c r="H29" s="152">
        <v>60610</v>
      </c>
      <c r="I29" s="152"/>
      <c r="J29" s="152">
        <v>66</v>
      </c>
      <c r="K29" s="153">
        <f t="shared" si="3"/>
        <v>112807</v>
      </c>
    </row>
    <row r="30" spans="1:11">
      <c r="A30" s="30" t="s">
        <v>131</v>
      </c>
      <c r="B30" s="73">
        <v>287335</v>
      </c>
      <c r="C30" s="73">
        <v>334629</v>
      </c>
      <c r="D30" s="73">
        <v>0</v>
      </c>
      <c r="E30" s="73">
        <v>1461</v>
      </c>
      <c r="F30" s="74">
        <f>SUM(B30:E30)</f>
        <v>623425</v>
      </c>
      <c r="G30" s="214">
        <v>289839</v>
      </c>
      <c r="H30" s="152">
        <v>339439</v>
      </c>
      <c r="I30" s="152">
        <v>1</v>
      </c>
      <c r="J30" s="152">
        <v>1705</v>
      </c>
      <c r="K30" s="153">
        <f>SUM(G30:J30)</f>
        <v>630984</v>
      </c>
    </row>
    <row r="31" spans="1:11">
      <c r="A31" s="30" t="s">
        <v>132</v>
      </c>
      <c r="B31" s="73">
        <v>470061</v>
      </c>
      <c r="C31" s="73">
        <v>526832</v>
      </c>
      <c r="D31" s="73">
        <v>0</v>
      </c>
      <c r="E31" s="73">
        <v>694</v>
      </c>
      <c r="F31" s="74">
        <f>SUM(B31:E31)</f>
        <v>997587</v>
      </c>
      <c r="G31" s="214">
        <v>465715</v>
      </c>
      <c r="H31" s="152">
        <v>524879</v>
      </c>
      <c r="I31" s="152">
        <v>2</v>
      </c>
      <c r="J31" s="152">
        <v>972</v>
      </c>
      <c r="K31" s="153">
        <f>SUM(G31:J31)</f>
        <v>991568</v>
      </c>
    </row>
    <row r="32" spans="1:11">
      <c r="A32" s="30" t="s">
        <v>130</v>
      </c>
      <c r="B32" s="73">
        <v>110047</v>
      </c>
      <c r="C32" s="73">
        <v>151983</v>
      </c>
      <c r="D32" s="73">
        <v>0</v>
      </c>
      <c r="E32" s="73">
        <v>344</v>
      </c>
      <c r="F32" s="74">
        <f t="shared" si="2"/>
        <v>262374</v>
      </c>
      <c r="G32" s="214">
        <v>110716</v>
      </c>
      <c r="H32" s="152">
        <v>154538</v>
      </c>
      <c r="I32" s="152"/>
      <c r="J32" s="152">
        <v>190</v>
      </c>
      <c r="K32" s="153">
        <f t="shared" si="3"/>
        <v>265444</v>
      </c>
    </row>
    <row r="33" spans="1:11">
      <c r="A33" s="30" t="s">
        <v>133</v>
      </c>
      <c r="B33" s="73">
        <v>251586</v>
      </c>
      <c r="C33" s="73">
        <v>348667</v>
      </c>
      <c r="D33" s="73">
        <v>0</v>
      </c>
      <c r="E33" s="73">
        <v>785</v>
      </c>
      <c r="F33" s="74">
        <f t="shared" si="2"/>
        <v>601038</v>
      </c>
      <c r="G33" s="214">
        <v>250018</v>
      </c>
      <c r="H33" s="152">
        <v>347691</v>
      </c>
      <c r="I33" s="152">
        <v>2</v>
      </c>
      <c r="J33" s="152">
        <v>756</v>
      </c>
      <c r="K33" s="153">
        <f t="shared" si="3"/>
        <v>598467</v>
      </c>
    </row>
    <row r="34" spans="1:11">
      <c r="A34" s="30" t="s">
        <v>134</v>
      </c>
      <c r="B34" s="73">
        <v>460665</v>
      </c>
      <c r="C34" s="73">
        <v>525265</v>
      </c>
      <c r="D34" s="73">
        <v>0</v>
      </c>
      <c r="E34" s="73">
        <v>1280</v>
      </c>
      <c r="F34" s="74">
        <f t="shared" si="2"/>
        <v>987210</v>
      </c>
      <c r="G34" s="214">
        <v>463482</v>
      </c>
      <c r="H34" s="152">
        <v>530468</v>
      </c>
      <c r="I34" s="152">
        <v>2</v>
      </c>
      <c r="J34" s="152">
        <v>1686</v>
      </c>
      <c r="K34" s="153">
        <f t="shared" si="3"/>
        <v>995638</v>
      </c>
    </row>
    <row r="35" spans="1:11">
      <c r="A35" s="30" t="s">
        <v>135</v>
      </c>
      <c r="B35" s="73">
        <v>478250</v>
      </c>
      <c r="C35" s="73">
        <v>545302</v>
      </c>
      <c r="D35" s="73">
        <v>0</v>
      </c>
      <c r="E35" s="73">
        <v>2735</v>
      </c>
      <c r="F35" s="74">
        <f t="shared" si="2"/>
        <v>1026287</v>
      </c>
      <c r="G35" s="214">
        <v>472599</v>
      </c>
      <c r="H35" s="152">
        <v>542492</v>
      </c>
      <c r="I35" s="152"/>
      <c r="J35" s="152">
        <v>1524</v>
      </c>
      <c r="K35" s="153">
        <f t="shared" si="3"/>
        <v>1016615</v>
      </c>
    </row>
    <row r="36" spans="1:11" s="76" customFormat="1">
      <c r="A36" s="202" t="s">
        <v>27</v>
      </c>
      <c r="B36" s="215">
        <f t="shared" ref="B36:J36" si="4">SUM(B8:B35)</f>
        <v>5702572</v>
      </c>
      <c r="C36" s="215">
        <f t="shared" si="4"/>
        <v>6431487</v>
      </c>
      <c r="D36" s="215">
        <f t="shared" si="4"/>
        <v>1</v>
      </c>
      <c r="E36" s="215">
        <f t="shared" si="4"/>
        <v>12879</v>
      </c>
      <c r="F36" s="215">
        <f t="shared" si="4"/>
        <v>12146939</v>
      </c>
      <c r="G36" s="216">
        <f t="shared" si="4"/>
        <v>5730821</v>
      </c>
      <c r="H36" s="216">
        <f t="shared" si="4"/>
        <v>6492905</v>
      </c>
      <c r="I36" s="216">
        <f t="shared" si="4"/>
        <v>19</v>
      </c>
      <c r="J36" s="216">
        <f t="shared" si="4"/>
        <v>12980</v>
      </c>
      <c r="K36" s="216">
        <f>SUM(K8:K35)</f>
        <v>12236725</v>
      </c>
    </row>
    <row r="38" spans="1:11">
      <c r="A38" s="65" t="s">
        <v>28</v>
      </c>
    </row>
    <row r="39" spans="1:11">
      <c r="A39" s="7" t="s">
        <v>1914</v>
      </c>
    </row>
  </sheetData>
  <mergeCells count="5">
    <mergeCell ref="A1:K1"/>
    <mergeCell ref="A2:K2"/>
    <mergeCell ref="A3:K3"/>
    <mergeCell ref="B6:F6"/>
    <mergeCell ref="G6:K6"/>
  </mergeCells>
  <hyperlinks>
    <hyperlink ref="A1:I1" location="Indice!B13" display="TABLA N° 1.1.1"/>
    <hyperlink ref="A1:K1" location="'Sección C'!A1" display="TABLA C1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334"/>
  <sheetViews>
    <sheetView zoomScale="90" zoomScaleNormal="90" workbookViewId="0">
      <selection sqref="A1:L1"/>
    </sheetView>
  </sheetViews>
  <sheetFormatPr baseColWidth="10" defaultColWidth="11.42578125" defaultRowHeight="15"/>
  <cols>
    <col min="1" max="1" width="43.42578125" style="34" customWidth="1"/>
    <col min="2" max="2" width="27.140625" style="34" customWidth="1"/>
    <col min="3" max="4" width="11.140625" style="34" bestFit="1" customWidth="1"/>
    <col min="5" max="5" width="14.28515625" style="34" customWidth="1"/>
    <col min="6" max="6" width="8.7109375" style="34" bestFit="1" customWidth="1"/>
    <col min="7" max="7" width="12.140625" style="34" bestFit="1" customWidth="1"/>
    <col min="8" max="9" width="11.140625" style="34" bestFit="1" customWidth="1"/>
    <col min="10" max="10" width="14.5703125" style="34" customWidth="1"/>
    <col min="11" max="11" width="8.7109375" style="34" bestFit="1" customWidth="1"/>
    <col min="12" max="12" width="12.140625" style="34" bestFit="1" customWidth="1"/>
    <col min="13" max="16384" width="11.42578125" style="34"/>
  </cols>
  <sheetData>
    <row r="1" spans="1:12">
      <c r="A1" s="886" t="s">
        <v>142</v>
      </c>
      <c r="B1" s="886"/>
      <c r="C1" s="886"/>
      <c r="D1" s="886"/>
      <c r="E1" s="886"/>
      <c r="F1" s="886"/>
      <c r="G1" s="886"/>
      <c r="H1" s="886"/>
      <c r="I1" s="886"/>
      <c r="J1" s="886"/>
      <c r="K1" s="886"/>
      <c r="L1" s="886"/>
    </row>
    <row r="2" spans="1:12">
      <c r="A2" s="897" t="s">
        <v>111</v>
      </c>
      <c r="B2" s="897"/>
      <c r="C2" s="897"/>
      <c r="D2" s="897"/>
      <c r="E2" s="897"/>
      <c r="F2" s="897"/>
      <c r="G2" s="897"/>
      <c r="H2" s="897"/>
      <c r="I2" s="897"/>
      <c r="J2" s="897"/>
      <c r="K2" s="897"/>
      <c r="L2" s="897"/>
    </row>
    <row r="3" spans="1:12">
      <c r="A3" s="898" t="s">
        <v>479</v>
      </c>
      <c r="B3" s="898"/>
      <c r="C3" s="898"/>
      <c r="D3" s="898"/>
      <c r="E3" s="898"/>
      <c r="F3" s="898"/>
      <c r="G3" s="898"/>
      <c r="H3" s="898"/>
      <c r="I3" s="898"/>
      <c r="J3" s="898"/>
      <c r="K3" s="898"/>
      <c r="L3" s="898"/>
    </row>
    <row r="5" spans="1:12" ht="15.75" thickBot="1">
      <c r="A5" s="187"/>
      <c r="B5" s="187"/>
      <c r="C5" s="187"/>
      <c r="D5" s="187"/>
      <c r="E5" s="187"/>
      <c r="F5" s="187"/>
      <c r="G5" s="187"/>
      <c r="H5" s="187"/>
      <c r="I5" s="187"/>
      <c r="J5" s="187"/>
      <c r="K5" s="187"/>
      <c r="L5" s="187"/>
    </row>
    <row r="6" spans="1:12">
      <c r="A6" s="221"/>
      <c r="B6" s="221"/>
      <c r="C6" s="943">
        <v>2016</v>
      </c>
      <c r="D6" s="943"/>
      <c r="E6" s="943"/>
      <c r="F6" s="943"/>
      <c r="G6" s="943"/>
      <c r="H6" s="944">
        <v>2017</v>
      </c>
      <c r="I6" s="943"/>
      <c r="J6" s="943"/>
      <c r="K6" s="943"/>
      <c r="L6" s="943"/>
    </row>
    <row r="7" spans="1:12">
      <c r="A7" s="150" t="s">
        <v>143</v>
      </c>
      <c r="B7" s="150" t="s">
        <v>144</v>
      </c>
      <c r="C7" s="189" t="s">
        <v>103</v>
      </c>
      <c r="D7" s="189" t="s">
        <v>104</v>
      </c>
      <c r="E7" s="190" t="s">
        <v>106</v>
      </c>
      <c r="F7" s="189" t="s">
        <v>105</v>
      </c>
      <c r="G7" s="189" t="s">
        <v>113</v>
      </c>
      <c r="H7" s="206" t="s">
        <v>103</v>
      </c>
      <c r="I7" s="189" t="s">
        <v>104</v>
      </c>
      <c r="J7" s="190" t="s">
        <v>106</v>
      </c>
      <c r="K7" s="189" t="s">
        <v>105</v>
      </c>
      <c r="L7" s="189" t="s">
        <v>113</v>
      </c>
    </row>
    <row r="8" spans="1:12">
      <c r="A8" s="77" t="s">
        <v>895</v>
      </c>
      <c r="B8" s="30" t="s">
        <v>456</v>
      </c>
      <c r="C8" s="73">
        <v>82707</v>
      </c>
      <c r="D8" s="73">
        <v>98492</v>
      </c>
      <c r="E8" s="73">
        <v>0</v>
      </c>
      <c r="F8" s="73">
        <v>79</v>
      </c>
      <c r="G8" s="74">
        <f>SUM(C8:F8)</f>
        <v>181278</v>
      </c>
      <c r="H8" s="222">
        <v>83246</v>
      </c>
      <c r="I8" s="217">
        <v>99145</v>
      </c>
      <c r="J8" s="217">
        <v>2</v>
      </c>
      <c r="K8" s="217">
        <v>120</v>
      </c>
      <c r="L8" s="218">
        <f>SUM(H8:K8)</f>
        <v>182513</v>
      </c>
    </row>
    <row r="9" spans="1:12">
      <c r="A9" s="77" t="s">
        <v>895</v>
      </c>
      <c r="B9" s="30" t="s">
        <v>457</v>
      </c>
      <c r="C9" s="73">
        <v>2</v>
      </c>
      <c r="D9" s="73">
        <v>4</v>
      </c>
      <c r="E9" s="73">
        <v>0</v>
      </c>
      <c r="F9" s="73">
        <v>0</v>
      </c>
      <c r="G9" s="74">
        <f>SUM(C9:F9)</f>
        <v>6</v>
      </c>
      <c r="H9" s="222">
        <v>4</v>
      </c>
      <c r="I9" s="217">
        <v>5</v>
      </c>
      <c r="J9" s="217">
        <v>0</v>
      </c>
      <c r="K9" s="217">
        <v>0</v>
      </c>
      <c r="L9" s="218">
        <f>SUM(H9:K9)</f>
        <v>9</v>
      </c>
    </row>
    <row r="10" spans="1:12">
      <c r="A10" s="77" t="s">
        <v>895</v>
      </c>
      <c r="B10" s="30" t="s">
        <v>458</v>
      </c>
      <c r="C10" s="73">
        <v>1</v>
      </c>
      <c r="D10" s="73">
        <v>1</v>
      </c>
      <c r="E10" s="73">
        <v>0</v>
      </c>
      <c r="F10" s="73">
        <v>0</v>
      </c>
      <c r="G10" s="74">
        <f>SUM(C10:F10)</f>
        <v>2</v>
      </c>
      <c r="H10" s="222">
        <v>7</v>
      </c>
      <c r="I10" s="217">
        <v>6</v>
      </c>
      <c r="J10" s="217">
        <v>0</v>
      </c>
      <c r="K10" s="217">
        <v>0</v>
      </c>
      <c r="L10" s="218">
        <f>SUM(H10:K10)</f>
        <v>13</v>
      </c>
    </row>
    <row r="11" spans="1:12">
      <c r="A11" s="225" t="s">
        <v>895</v>
      </c>
      <c r="B11" s="226" t="s">
        <v>459</v>
      </c>
      <c r="C11" s="224">
        <v>0</v>
      </c>
      <c r="D11" s="224">
        <v>0</v>
      </c>
      <c r="E11" s="224">
        <v>0</v>
      </c>
      <c r="F11" s="224">
        <v>0</v>
      </c>
      <c r="G11" s="228">
        <f>SUM(C11:F11)</f>
        <v>0</v>
      </c>
      <c r="H11" s="223">
        <v>2</v>
      </c>
      <c r="I11" s="224">
        <v>1</v>
      </c>
      <c r="J11" s="224">
        <v>0</v>
      </c>
      <c r="K11" s="224">
        <v>0</v>
      </c>
      <c r="L11" s="215">
        <f>SUM(H11:K11)</f>
        <v>3</v>
      </c>
    </row>
    <row r="12" spans="1:12">
      <c r="A12" s="77" t="s">
        <v>896</v>
      </c>
      <c r="B12" s="30" t="s">
        <v>145</v>
      </c>
      <c r="C12" s="73">
        <v>75617</v>
      </c>
      <c r="D12" s="73">
        <v>86230</v>
      </c>
      <c r="E12" s="73">
        <v>0</v>
      </c>
      <c r="F12" s="73">
        <v>237</v>
      </c>
      <c r="G12" s="74">
        <f>SUM(C12:F12)</f>
        <v>162084</v>
      </c>
      <c r="H12" s="222">
        <v>75720</v>
      </c>
      <c r="I12" s="217">
        <v>87208</v>
      </c>
      <c r="J12" s="217">
        <v>1</v>
      </c>
      <c r="K12" s="217">
        <v>436</v>
      </c>
      <c r="L12" s="218">
        <f>SUM(H12:K12)</f>
        <v>163365</v>
      </c>
    </row>
    <row r="13" spans="1:12">
      <c r="A13" s="77" t="s">
        <v>896</v>
      </c>
      <c r="B13" s="30" t="s">
        <v>146</v>
      </c>
      <c r="C13" s="73">
        <v>40554</v>
      </c>
      <c r="D13" s="73">
        <v>41174</v>
      </c>
      <c r="E13" s="73">
        <v>0</v>
      </c>
      <c r="F13" s="73">
        <v>259</v>
      </c>
      <c r="G13" s="74">
        <f t="shared" ref="G13:G76" si="0">SUM(C13:F13)</f>
        <v>81987</v>
      </c>
      <c r="H13" s="222">
        <v>41564</v>
      </c>
      <c r="I13" s="217">
        <v>41940</v>
      </c>
      <c r="J13" s="217">
        <v>2</v>
      </c>
      <c r="K13" s="217">
        <v>308</v>
      </c>
      <c r="L13" s="218">
        <f t="shared" ref="L13:L76" si="1">SUM(H13:K13)</f>
        <v>83814</v>
      </c>
    </row>
    <row r="14" spans="1:12">
      <c r="A14" s="77" t="s">
        <v>896</v>
      </c>
      <c r="B14" s="30" t="s">
        <v>147</v>
      </c>
      <c r="C14" s="73">
        <v>0</v>
      </c>
      <c r="D14" s="73">
        <v>2</v>
      </c>
      <c r="E14" s="73">
        <v>0</v>
      </c>
      <c r="F14" s="73">
        <v>0</v>
      </c>
      <c r="G14" s="74">
        <f t="shared" si="0"/>
        <v>2</v>
      </c>
      <c r="H14" s="222">
        <v>2</v>
      </c>
      <c r="I14" s="217">
        <v>4</v>
      </c>
      <c r="J14" s="217">
        <v>0</v>
      </c>
      <c r="K14" s="217">
        <v>0</v>
      </c>
      <c r="L14" s="218">
        <f t="shared" si="1"/>
        <v>6</v>
      </c>
    </row>
    <row r="15" spans="1:12">
      <c r="A15" s="77" t="s">
        <v>896</v>
      </c>
      <c r="B15" s="30" t="s">
        <v>148</v>
      </c>
      <c r="C15" s="73">
        <v>2263</v>
      </c>
      <c r="D15" s="73">
        <v>2455</v>
      </c>
      <c r="E15" s="73">
        <v>0</v>
      </c>
      <c r="F15" s="73">
        <v>5</v>
      </c>
      <c r="G15" s="74">
        <f t="shared" si="0"/>
        <v>4723</v>
      </c>
      <c r="H15" s="222">
        <v>2414</v>
      </c>
      <c r="I15" s="217">
        <v>2624</v>
      </c>
      <c r="J15" s="217">
        <v>0</v>
      </c>
      <c r="K15" s="217">
        <v>8</v>
      </c>
      <c r="L15" s="218">
        <f t="shared" si="1"/>
        <v>5046</v>
      </c>
    </row>
    <row r="16" spans="1:12">
      <c r="A16" s="77" t="s">
        <v>896</v>
      </c>
      <c r="B16" s="30" t="s">
        <v>149</v>
      </c>
      <c r="C16" s="73">
        <v>5732</v>
      </c>
      <c r="D16" s="73">
        <v>5554</v>
      </c>
      <c r="E16" s="73">
        <v>0</v>
      </c>
      <c r="F16" s="73">
        <v>11</v>
      </c>
      <c r="G16" s="74">
        <f t="shared" si="0"/>
        <v>11297</v>
      </c>
      <c r="H16" s="222">
        <v>5915</v>
      </c>
      <c r="I16" s="217">
        <v>5818</v>
      </c>
      <c r="J16" s="217">
        <v>0</v>
      </c>
      <c r="K16" s="217">
        <v>28</v>
      </c>
      <c r="L16" s="218">
        <f t="shared" si="1"/>
        <v>11761</v>
      </c>
    </row>
    <row r="17" spans="1:12">
      <c r="A17" s="77" t="s">
        <v>896</v>
      </c>
      <c r="B17" s="30" t="s">
        <v>150</v>
      </c>
      <c r="C17" s="73">
        <v>4</v>
      </c>
      <c r="D17" s="73">
        <v>11</v>
      </c>
      <c r="E17" s="73">
        <v>0</v>
      </c>
      <c r="F17" s="73">
        <v>0</v>
      </c>
      <c r="G17" s="74">
        <f t="shared" si="0"/>
        <v>15</v>
      </c>
      <c r="H17" s="222">
        <v>5</v>
      </c>
      <c r="I17" s="217">
        <v>11</v>
      </c>
      <c r="J17" s="217">
        <v>0</v>
      </c>
      <c r="K17" s="217">
        <v>0</v>
      </c>
      <c r="L17" s="218">
        <f t="shared" si="1"/>
        <v>16</v>
      </c>
    </row>
    <row r="18" spans="1:12">
      <c r="A18" s="225" t="s">
        <v>896</v>
      </c>
      <c r="B18" s="226" t="s">
        <v>151</v>
      </c>
      <c r="C18" s="224">
        <v>2</v>
      </c>
      <c r="D18" s="224">
        <v>11</v>
      </c>
      <c r="E18" s="224">
        <v>0</v>
      </c>
      <c r="F18" s="224">
        <v>0</v>
      </c>
      <c r="G18" s="215">
        <f t="shared" si="0"/>
        <v>13</v>
      </c>
      <c r="H18" s="223">
        <v>3</v>
      </c>
      <c r="I18" s="224">
        <v>14</v>
      </c>
      <c r="J18" s="224">
        <v>0</v>
      </c>
      <c r="K18" s="224">
        <v>0</v>
      </c>
      <c r="L18" s="215">
        <f t="shared" si="1"/>
        <v>17</v>
      </c>
    </row>
    <row r="19" spans="1:12">
      <c r="A19" s="77" t="s">
        <v>500</v>
      </c>
      <c r="B19" s="30" t="s">
        <v>152</v>
      </c>
      <c r="C19" s="73">
        <v>1</v>
      </c>
      <c r="D19" s="73">
        <v>4</v>
      </c>
      <c r="E19" s="73">
        <v>0</v>
      </c>
      <c r="F19" s="73">
        <v>0</v>
      </c>
      <c r="G19" s="74">
        <f t="shared" si="0"/>
        <v>5</v>
      </c>
      <c r="H19" s="222">
        <v>6</v>
      </c>
      <c r="I19" s="217">
        <v>11</v>
      </c>
      <c r="J19" s="217">
        <v>0</v>
      </c>
      <c r="K19" s="217">
        <v>0</v>
      </c>
      <c r="L19" s="218">
        <f t="shared" si="1"/>
        <v>17</v>
      </c>
    </row>
    <row r="20" spans="1:12">
      <c r="A20" s="77" t="s">
        <v>500</v>
      </c>
      <c r="B20" s="30" t="s">
        <v>45</v>
      </c>
      <c r="C20" s="73">
        <v>99178</v>
      </c>
      <c r="D20" s="73">
        <v>120476</v>
      </c>
      <c r="E20" s="73">
        <v>0</v>
      </c>
      <c r="F20" s="73">
        <v>1657</v>
      </c>
      <c r="G20" s="74">
        <f t="shared" si="0"/>
        <v>221311</v>
      </c>
      <c r="H20" s="222">
        <v>98979</v>
      </c>
      <c r="I20" s="217">
        <v>120908</v>
      </c>
      <c r="J20" s="217">
        <v>0</v>
      </c>
      <c r="K20" s="217">
        <v>670</v>
      </c>
      <c r="L20" s="218">
        <f t="shared" si="1"/>
        <v>220557</v>
      </c>
    </row>
    <row r="21" spans="1:12">
      <c r="A21" s="77" t="s">
        <v>500</v>
      </c>
      <c r="B21" s="30" t="s">
        <v>153</v>
      </c>
      <c r="C21" s="73">
        <v>50252</v>
      </c>
      <c r="D21" s="73">
        <v>58681</v>
      </c>
      <c r="E21" s="73">
        <v>0</v>
      </c>
      <c r="F21" s="73">
        <v>88</v>
      </c>
      <c r="G21" s="74">
        <f t="shared" si="0"/>
        <v>109021</v>
      </c>
      <c r="H21" s="222">
        <v>53243</v>
      </c>
      <c r="I21" s="217">
        <v>62254</v>
      </c>
      <c r="J21" s="217">
        <v>0</v>
      </c>
      <c r="K21" s="217">
        <v>149</v>
      </c>
      <c r="L21" s="218">
        <f t="shared" si="1"/>
        <v>115646</v>
      </c>
    </row>
    <row r="22" spans="1:12">
      <c r="A22" s="77" t="s">
        <v>500</v>
      </c>
      <c r="B22" s="30" t="s">
        <v>154</v>
      </c>
      <c r="C22" s="73">
        <v>4</v>
      </c>
      <c r="D22" s="73">
        <v>7</v>
      </c>
      <c r="E22" s="73">
        <v>0</v>
      </c>
      <c r="F22" s="73">
        <v>0</v>
      </c>
      <c r="G22" s="74">
        <f t="shared" si="0"/>
        <v>11</v>
      </c>
      <c r="H22" s="222">
        <v>8</v>
      </c>
      <c r="I22" s="217">
        <v>16</v>
      </c>
      <c r="J22" s="217">
        <v>0</v>
      </c>
      <c r="K22" s="217">
        <v>0</v>
      </c>
      <c r="L22" s="218">
        <f t="shared" si="1"/>
        <v>24</v>
      </c>
    </row>
    <row r="23" spans="1:12">
      <c r="A23" s="77" t="s">
        <v>500</v>
      </c>
      <c r="B23" s="30" t="s">
        <v>155</v>
      </c>
      <c r="C23" s="73">
        <v>0</v>
      </c>
      <c r="D23" s="73">
        <v>0</v>
      </c>
      <c r="E23" s="73">
        <v>0</v>
      </c>
      <c r="F23" s="73">
        <v>0</v>
      </c>
      <c r="G23" s="74">
        <f t="shared" si="0"/>
        <v>0</v>
      </c>
      <c r="H23" s="222">
        <v>0</v>
      </c>
      <c r="I23" s="217">
        <v>0</v>
      </c>
      <c r="J23" s="217">
        <v>0</v>
      </c>
      <c r="K23" s="217">
        <v>0</v>
      </c>
      <c r="L23" s="218">
        <f t="shared" si="1"/>
        <v>0</v>
      </c>
    </row>
    <row r="24" spans="1:12">
      <c r="A24" s="227" t="s">
        <v>500</v>
      </c>
      <c r="B24" s="199" t="s">
        <v>156</v>
      </c>
      <c r="C24" s="73">
        <v>0</v>
      </c>
      <c r="D24" s="73">
        <v>0</v>
      </c>
      <c r="E24" s="73">
        <v>0</v>
      </c>
      <c r="F24" s="73">
        <v>0</v>
      </c>
      <c r="G24" s="74">
        <f t="shared" si="0"/>
        <v>0</v>
      </c>
      <c r="H24" s="222">
        <v>0</v>
      </c>
      <c r="I24" s="217">
        <v>0</v>
      </c>
      <c r="J24" s="217">
        <v>0</v>
      </c>
      <c r="K24" s="217">
        <v>0</v>
      </c>
      <c r="L24" s="218">
        <f t="shared" si="1"/>
        <v>0</v>
      </c>
    </row>
    <row r="25" spans="1:12">
      <c r="A25" s="225" t="s">
        <v>500</v>
      </c>
      <c r="B25" s="226" t="s">
        <v>157</v>
      </c>
      <c r="C25" s="224">
        <v>0</v>
      </c>
      <c r="D25" s="224">
        <v>0</v>
      </c>
      <c r="E25" s="224">
        <v>0</v>
      </c>
      <c r="F25" s="224">
        <v>0</v>
      </c>
      <c r="G25" s="215">
        <f t="shared" si="0"/>
        <v>0</v>
      </c>
      <c r="H25" s="223">
        <v>0</v>
      </c>
      <c r="I25" s="224">
        <v>0</v>
      </c>
      <c r="J25" s="224">
        <v>0</v>
      </c>
      <c r="K25" s="224">
        <v>0</v>
      </c>
      <c r="L25" s="215">
        <f t="shared" si="1"/>
        <v>0</v>
      </c>
    </row>
    <row r="26" spans="1:12">
      <c r="A26" s="77" t="s">
        <v>510</v>
      </c>
      <c r="B26" s="30" t="s">
        <v>158</v>
      </c>
      <c r="C26" s="73">
        <v>55451</v>
      </c>
      <c r="D26" s="73">
        <v>62464</v>
      </c>
      <c r="E26" s="73">
        <v>0</v>
      </c>
      <c r="F26" s="73">
        <v>55</v>
      </c>
      <c r="G26" s="74">
        <f t="shared" si="0"/>
        <v>117970</v>
      </c>
      <c r="H26" s="222">
        <v>55002</v>
      </c>
      <c r="I26" s="217">
        <v>62232</v>
      </c>
      <c r="J26" s="217">
        <v>0</v>
      </c>
      <c r="K26" s="217">
        <v>88</v>
      </c>
      <c r="L26" s="218">
        <f t="shared" si="1"/>
        <v>117322</v>
      </c>
    </row>
    <row r="27" spans="1:12">
      <c r="A27" s="77" t="s">
        <v>510</v>
      </c>
      <c r="B27" s="30" t="s">
        <v>159</v>
      </c>
      <c r="C27" s="73">
        <v>21384</v>
      </c>
      <c r="D27" s="73">
        <v>23577</v>
      </c>
      <c r="E27" s="73">
        <v>0</v>
      </c>
      <c r="F27" s="73">
        <v>21</v>
      </c>
      <c r="G27" s="74">
        <f t="shared" si="0"/>
        <v>44982</v>
      </c>
      <c r="H27" s="222">
        <v>21010</v>
      </c>
      <c r="I27" s="217">
        <v>23137</v>
      </c>
      <c r="J27" s="217">
        <v>0</v>
      </c>
      <c r="K27" s="217">
        <v>26</v>
      </c>
      <c r="L27" s="218">
        <f t="shared" si="1"/>
        <v>44173</v>
      </c>
    </row>
    <row r="28" spans="1:12">
      <c r="A28" s="77" t="s">
        <v>510</v>
      </c>
      <c r="B28" s="30" t="s">
        <v>160</v>
      </c>
      <c r="C28" s="73">
        <v>3553</v>
      </c>
      <c r="D28" s="73">
        <v>3483</v>
      </c>
      <c r="E28" s="73">
        <v>0</v>
      </c>
      <c r="F28" s="73">
        <v>5</v>
      </c>
      <c r="G28" s="74">
        <f t="shared" si="0"/>
        <v>7041</v>
      </c>
      <c r="H28" s="222">
        <v>3520</v>
      </c>
      <c r="I28" s="217">
        <v>3439</v>
      </c>
      <c r="J28" s="217">
        <v>0</v>
      </c>
      <c r="K28" s="217">
        <v>5</v>
      </c>
      <c r="L28" s="218">
        <f t="shared" si="1"/>
        <v>6964</v>
      </c>
    </row>
    <row r="29" spans="1:12">
      <c r="A29" s="77" t="s">
        <v>510</v>
      </c>
      <c r="B29" s="30" t="s">
        <v>161</v>
      </c>
      <c r="C29" s="73">
        <v>8063</v>
      </c>
      <c r="D29" s="73">
        <v>7992</v>
      </c>
      <c r="E29" s="73">
        <v>0</v>
      </c>
      <c r="F29" s="73">
        <v>8</v>
      </c>
      <c r="G29" s="74">
        <f t="shared" si="0"/>
        <v>16063</v>
      </c>
      <c r="H29" s="222">
        <v>7987</v>
      </c>
      <c r="I29" s="217">
        <v>7915</v>
      </c>
      <c r="J29" s="217">
        <v>0</v>
      </c>
      <c r="K29" s="217">
        <v>12</v>
      </c>
      <c r="L29" s="218">
        <f t="shared" si="1"/>
        <v>15914</v>
      </c>
    </row>
    <row r="30" spans="1:12">
      <c r="A30" s="77" t="s">
        <v>510</v>
      </c>
      <c r="B30" s="30" t="s">
        <v>162</v>
      </c>
      <c r="C30" s="73">
        <v>2468</v>
      </c>
      <c r="D30" s="73">
        <v>2222</v>
      </c>
      <c r="E30" s="73">
        <v>0</v>
      </c>
      <c r="F30" s="73">
        <v>2</v>
      </c>
      <c r="G30" s="74">
        <f t="shared" si="0"/>
        <v>4692</v>
      </c>
      <c r="H30" s="222">
        <v>2386</v>
      </c>
      <c r="I30" s="217">
        <v>2158</v>
      </c>
      <c r="J30" s="217">
        <v>0</v>
      </c>
      <c r="K30" s="217">
        <v>3</v>
      </c>
      <c r="L30" s="218">
        <f t="shared" si="1"/>
        <v>4547</v>
      </c>
    </row>
    <row r="31" spans="1:12">
      <c r="A31" s="77" t="s">
        <v>510</v>
      </c>
      <c r="B31" s="30" t="s">
        <v>163</v>
      </c>
      <c r="C31" s="73">
        <v>5815</v>
      </c>
      <c r="D31" s="73">
        <v>5961</v>
      </c>
      <c r="E31" s="73">
        <v>0</v>
      </c>
      <c r="F31" s="73">
        <v>3</v>
      </c>
      <c r="G31" s="74">
        <f t="shared" si="0"/>
        <v>11779</v>
      </c>
      <c r="H31" s="222">
        <v>5812</v>
      </c>
      <c r="I31" s="217">
        <v>5884</v>
      </c>
      <c r="J31" s="217">
        <v>0</v>
      </c>
      <c r="K31" s="217">
        <v>9</v>
      </c>
      <c r="L31" s="218">
        <f t="shared" si="1"/>
        <v>11705</v>
      </c>
    </row>
    <row r="32" spans="1:12">
      <c r="A32" s="77" t="s">
        <v>510</v>
      </c>
      <c r="B32" s="30" t="s">
        <v>164</v>
      </c>
      <c r="C32" s="73">
        <v>2925</v>
      </c>
      <c r="D32" s="73">
        <v>3078</v>
      </c>
      <c r="E32" s="73">
        <v>0</v>
      </c>
      <c r="F32" s="73">
        <v>8</v>
      </c>
      <c r="G32" s="74">
        <f t="shared" si="0"/>
        <v>6011</v>
      </c>
      <c r="H32" s="222">
        <v>2851</v>
      </c>
      <c r="I32" s="217">
        <v>3020</v>
      </c>
      <c r="J32" s="217">
        <v>0</v>
      </c>
      <c r="K32" s="217">
        <v>9</v>
      </c>
      <c r="L32" s="218">
        <f t="shared" si="1"/>
        <v>5880</v>
      </c>
    </row>
    <row r="33" spans="1:12">
      <c r="A33" s="77" t="s">
        <v>510</v>
      </c>
      <c r="B33" s="30" t="s">
        <v>165</v>
      </c>
      <c r="C33" s="73">
        <v>8853</v>
      </c>
      <c r="D33" s="73">
        <v>6974</v>
      </c>
      <c r="E33" s="73">
        <v>0</v>
      </c>
      <c r="F33" s="73">
        <v>21</v>
      </c>
      <c r="G33" s="74">
        <f t="shared" si="0"/>
        <v>15848</v>
      </c>
      <c r="H33" s="222">
        <v>8797</v>
      </c>
      <c r="I33" s="217">
        <v>7032</v>
      </c>
      <c r="J33" s="217">
        <v>0</v>
      </c>
      <c r="K33" s="217">
        <v>25</v>
      </c>
      <c r="L33" s="218">
        <f t="shared" si="1"/>
        <v>15854</v>
      </c>
    </row>
    <row r="34" spans="1:12">
      <c r="A34" s="225" t="s">
        <v>510</v>
      </c>
      <c r="B34" s="226" t="s">
        <v>166</v>
      </c>
      <c r="C34" s="224">
        <v>2607</v>
      </c>
      <c r="D34" s="224">
        <v>2137</v>
      </c>
      <c r="E34" s="224">
        <v>0</v>
      </c>
      <c r="F34" s="224">
        <v>4</v>
      </c>
      <c r="G34" s="215">
        <f t="shared" si="0"/>
        <v>4748</v>
      </c>
      <c r="H34" s="223">
        <v>2552</v>
      </c>
      <c r="I34" s="224">
        <v>2086</v>
      </c>
      <c r="J34" s="224">
        <v>0</v>
      </c>
      <c r="K34" s="224">
        <v>6</v>
      </c>
      <c r="L34" s="215">
        <f t="shared" si="1"/>
        <v>4644</v>
      </c>
    </row>
    <row r="35" spans="1:12">
      <c r="A35" s="77" t="s">
        <v>521</v>
      </c>
      <c r="B35" s="30" t="s">
        <v>167</v>
      </c>
      <c r="C35" s="73">
        <v>3313</v>
      </c>
      <c r="D35" s="73">
        <v>3294</v>
      </c>
      <c r="E35" s="73">
        <v>0</v>
      </c>
      <c r="F35" s="73">
        <v>9</v>
      </c>
      <c r="G35" s="74">
        <f t="shared" si="0"/>
        <v>6616</v>
      </c>
      <c r="H35" s="222">
        <v>3295</v>
      </c>
      <c r="I35" s="217">
        <v>3347</v>
      </c>
      <c r="J35" s="217">
        <v>0</v>
      </c>
      <c r="K35" s="217">
        <v>10</v>
      </c>
      <c r="L35" s="218">
        <f t="shared" si="1"/>
        <v>6652</v>
      </c>
    </row>
    <row r="36" spans="1:12">
      <c r="A36" s="77" t="s">
        <v>521</v>
      </c>
      <c r="B36" s="30" t="s">
        <v>168</v>
      </c>
      <c r="C36" s="73">
        <v>90119</v>
      </c>
      <c r="D36" s="73">
        <v>101679</v>
      </c>
      <c r="E36" s="73">
        <v>0</v>
      </c>
      <c r="F36" s="73">
        <v>200</v>
      </c>
      <c r="G36" s="74">
        <f t="shared" si="0"/>
        <v>191998</v>
      </c>
      <c r="H36" s="222">
        <v>89498</v>
      </c>
      <c r="I36" s="217">
        <v>101433</v>
      </c>
      <c r="J36" s="217">
        <v>0</v>
      </c>
      <c r="K36" s="217">
        <v>227</v>
      </c>
      <c r="L36" s="218">
        <f t="shared" si="1"/>
        <v>191158</v>
      </c>
    </row>
    <row r="37" spans="1:12">
      <c r="A37" s="77" t="s">
        <v>521</v>
      </c>
      <c r="B37" s="30" t="s">
        <v>169</v>
      </c>
      <c r="C37" s="73">
        <v>3055</v>
      </c>
      <c r="D37" s="73">
        <v>2943</v>
      </c>
      <c r="E37" s="73">
        <v>0</v>
      </c>
      <c r="F37" s="73">
        <v>1</v>
      </c>
      <c r="G37" s="74">
        <f t="shared" si="0"/>
        <v>5999</v>
      </c>
      <c r="H37" s="222">
        <v>3068</v>
      </c>
      <c r="I37" s="217">
        <v>3000</v>
      </c>
      <c r="J37" s="217">
        <v>0</v>
      </c>
      <c r="K37" s="217">
        <v>1</v>
      </c>
      <c r="L37" s="218">
        <f t="shared" si="1"/>
        <v>6069</v>
      </c>
    </row>
    <row r="38" spans="1:12">
      <c r="A38" s="77" t="s">
        <v>521</v>
      </c>
      <c r="B38" s="30" t="s">
        <v>170</v>
      </c>
      <c r="C38" s="73">
        <v>6839</v>
      </c>
      <c r="D38" s="73">
        <v>6777</v>
      </c>
      <c r="E38" s="73">
        <v>0</v>
      </c>
      <c r="F38" s="73">
        <v>4</v>
      </c>
      <c r="G38" s="74">
        <f t="shared" si="0"/>
        <v>13620</v>
      </c>
      <c r="H38" s="222">
        <v>7373</v>
      </c>
      <c r="I38" s="217">
        <v>7379</v>
      </c>
      <c r="J38" s="217">
        <v>0</v>
      </c>
      <c r="K38" s="217">
        <v>5</v>
      </c>
      <c r="L38" s="218">
        <f t="shared" si="1"/>
        <v>14757</v>
      </c>
    </row>
    <row r="39" spans="1:12">
      <c r="A39" s="77" t="s">
        <v>521</v>
      </c>
      <c r="B39" s="30" t="s">
        <v>49</v>
      </c>
      <c r="C39" s="73">
        <v>88695</v>
      </c>
      <c r="D39" s="73">
        <v>96441</v>
      </c>
      <c r="E39" s="73">
        <v>0</v>
      </c>
      <c r="F39" s="73">
        <v>127</v>
      </c>
      <c r="G39" s="74">
        <f t="shared" si="0"/>
        <v>185263</v>
      </c>
      <c r="H39" s="222">
        <v>88984</v>
      </c>
      <c r="I39" s="217">
        <v>97305</v>
      </c>
      <c r="J39" s="217">
        <v>1</v>
      </c>
      <c r="K39" s="217">
        <v>172</v>
      </c>
      <c r="L39" s="218">
        <f t="shared" si="1"/>
        <v>186462</v>
      </c>
    </row>
    <row r="40" spans="1:12">
      <c r="A40" s="77" t="s">
        <v>521</v>
      </c>
      <c r="B40" s="30" t="s">
        <v>171</v>
      </c>
      <c r="C40" s="73">
        <v>6429</v>
      </c>
      <c r="D40" s="73">
        <v>6102</v>
      </c>
      <c r="E40" s="73">
        <v>0</v>
      </c>
      <c r="F40" s="73">
        <v>1</v>
      </c>
      <c r="G40" s="74">
        <f t="shared" si="0"/>
        <v>12532</v>
      </c>
      <c r="H40" s="222">
        <v>6619</v>
      </c>
      <c r="I40" s="217">
        <v>6299</v>
      </c>
      <c r="J40" s="217">
        <v>0</v>
      </c>
      <c r="K40" s="217">
        <v>1</v>
      </c>
      <c r="L40" s="218">
        <f t="shared" si="1"/>
        <v>12919</v>
      </c>
    </row>
    <row r="41" spans="1:12">
      <c r="A41" s="77" t="s">
        <v>521</v>
      </c>
      <c r="B41" s="30" t="s">
        <v>172</v>
      </c>
      <c r="C41" s="73">
        <v>6181</v>
      </c>
      <c r="D41" s="73">
        <v>6469</v>
      </c>
      <c r="E41" s="73">
        <v>0</v>
      </c>
      <c r="F41" s="73">
        <v>6</v>
      </c>
      <c r="G41" s="74">
        <f t="shared" si="0"/>
        <v>12656</v>
      </c>
      <c r="H41" s="222">
        <v>9139</v>
      </c>
      <c r="I41" s="217">
        <v>10772</v>
      </c>
      <c r="J41" s="217">
        <v>0</v>
      </c>
      <c r="K41" s="217">
        <v>14</v>
      </c>
      <c r="L41" s="218">
        <f t="shared" si="1"/>
        <v>19925</v>
      </c>
    </row>
    <row r="42" spans="1:12">
      <c r="A42" s="77" t="s">
        <v>521</v>
      </c>
      <c r="B42" s="30" t="s">
        <v>173</v>
      </c>
      <c r="C42" s="73">
        <v>2163</v>
      </c>
      <c r="D42" s="73">
        <v>2218</v>
      </c>
      <c r="E42" s="73">
        <v>0</v>
      </c>
      <c r="F42" s="73">
        <v>4</v>
      </c>
      <c r="G42" s="74">
        <f t="shared" si="0"/>
        <v>4385</v>
      </c>
      <c r="H42" s="222">
        <v>2193</v>
      </c>
      <c r="I42" s="217">
        <v>2271</v>
      </c>
      <c r="J42" s="217">
        <v>0</v>
      </c>
      <c r="K42" s="217">
        <v>4</v>
      </c>
      <c r="L42" s="218">
        <f t="shared" si="1"/>
        <v>4468</v>
      </c>
    </row>
    <row r="43" spans="1:12">
      <c r="A43" s="77" t="s">
        <v>521</v>
      </c>
      <c r="B43" s="30" t="s">
        <v>174</v>
      </c>
      <c r="C43" s="73">
        <v>16876</v>
      </c>
      <c r="D43" s="73">
        <v>16758</v>
      </c>
      <c r="E43" s="73">
        <v>0</v>
      </c>
      <c r="F43" s="73">
        <v>10</v>
      </c>
      <c r="G43" s="74">
        <f t="shared" si="0"/>
        <v>33644</v>
      </c>
      <c r="H43" s="222">
        <v>16748</v>
      </c>
      <c r="I43" s="217">
        <v>16540</v>
      </c>
      <c r="J43" s="217">
        <v>0</v>
      </c>
      <c r="K43" s="217">
        <v>13</v>
      </c>
      <c r="L43" s="218">
        <f t="shared" si="1"/>
        <v>33301</v>
      </c>
    </row>
    <row r="44" spans="1:12">
      <c r="A44" s="77" t="s">
        <v>521</v>
      </c>
      <c r="B44" s="30" t="s">
        <v>175</v>
      </c>
      <c r="C44" s="73">
        <v>4</v>
      </c>
      <c r="D44" s="73">
        <v>4</v>
      </c>
      <c r="E44" s="73">
        <v>0</v>
      </c>
      <c r="F44" s="73">
        <v>0</v>
      </c>
      <c r="G44" s="74">
        <f t="shared" si="0"/>
        <v>8</v>
      </c>
      <c r="H44" s="222">
        <v>5</v>
      </c>
      <c r="I44" s="217">
        <v>5</v>
      </c>
      <c r="J44" s="217">
        <v>0</v>
      </c>
      <c r="K44" s="217">
        <v>0</v>
      </c>
      <c r="L44" s="218">
        <f t="shared" si="1"/>
        <v>10</v>
      </c>
    </row>
    <row r="45" spans="1:12">
      <c r="A45" s="77" t="s">
        <v>521</v>
      </c>
      <c r="B45" s="30" t="s">
        <v>176</v>
      </c>
      <c r="C45" s="73">
        <v>1</v>
      </c>
      <c r="D45" s="73">
        <v>4</v>
      </c>
      <c r="E45" s="73">
        <v>0</v>
      </c>
      <c r="F45" s="73">
        <v>0</v>
      </c>
      <c r="G45" s="74">
        <f t="shared" si="0"/>
        <v>5</v>
      </c>
      <c r="H45" s="222">
        <v>2</v>
      </c>
      <c r="I45" s="217">
        <v>4</v>
      </c>
      <c r="J45" s="217">
        <v>0</v>
      </c>
      <c r="K45" s="217">
        <v>0</v>
      </c>
      <c r="L45" s="218">
        <f t="shared" si="1"/>
        <v>6</v>
      </c>
    </row>
    <row r="46" spans="1:12">
      <c r="A46" s="77" t="s">
        <v>521</v>
      </c>
      <c r="B46" s="30" t="s">
        <v>177</v>
      </c>
      <c r="C46" s="73">
        <v>4707</v>
      </c>
      <c r="D46" s="73">
        <v>4628</v>
      </c>
      <c r="E46" s="73">
        <v>0</v>
      </c>
      <c r="F46" s="73">
        <v>2</v>
      </c>
      <c r="G46" s="74">
        <f t="shared" si="0"/>
        <v>9337</v>
      </c>
      <c r="H46" s="222">
        <v>4689</v>
      </c>
      <c r="I46" s="217">
        <v>4619</v>
      </c>
      <c r="J46" s="217">
        <v>0</v>
      </c>
      <c r="K46" s="217">
        <v>2</v>
      </c>
      <c r="L46" s="218">
        <f t="shared" si="1"/>
        <v>9310</v>
      </c>
    </row>
    <row r="47" spans="1:12">
      <c r="A47" s="77" t="s">
        <v>521</v>
      </c>
      <c r="B47" s="30" t="s">
        <v>178</v>
      </c>
      <c r="C47" s="73">
        <v>45046</v>
      </c>
      <c r="D47" s="73">
        <v>50067</v>
      </c>
      <c r="E47" s="73">
        <v>0</v>
      </c>
      <c r="F47" s="73">
        <v>23</v>
      </c>
      <c r="G47" s="74">
        <f t="shared" si="0"/>
        <v>95136</v>
      </c>
      <c r="H47" s="222">
        <v>46411</v>
      </c>
      <c r="I47" s="217">
        <v>51982</v>
      </c>
      <c r="J47" s="217">
        <v>0</v>
      </c>
      <c r="K47" s="217">
        <v>24</v>
      </c>
      <c r="L47" s="218">
        <f t="shared" si="1"/>
        <v>98417</v>
      </c>
    </row>
    <row r="48" spans="1:12">
      <c r="A48" s="225" t="s">
        <v>521</v>
      </c>
      <c r="B48" s="226" t="s">
        <v>179</v>
      </c>
      <c r="C48" s="224">
        <v>5628</v>
      </c>
      <c r="D48" s="224">
        <v>5724</v>
      </c>
      <c r="E48" s="224">
        <v>0</v>
      </c>
      <c r="F48" s="224">
        <v>8</v>
      </c>
      <c r="G48" s="215">
        <f t="shared" si="0"/>
        <v>11360</v>
      </c>
      <c r="H48" s="223">
        <v>5717</v>
      </c>
      <c r="I48" s="224">
        <v>5868</v>
      </c>
      <c r="J48" s="224">
        <v>0</v>
      </c>
      <c r="K48" s="224">
        <v>11</v>
      </c>
      <c r="L48" s="215">
        <f t="shared" si="1"/>
        <v>11596</v>
      </c>
    </row>
    <row r="49" spans="1:12">
      <c r="A49" s="77" t="s">
        <v>897</v>
      </c>
      <c r="B49" s="30" t="s">
        <v>180</v>
      </c>
      <c r="C49" s="73">
        <v>5667</v>
      </c>
      <c r="D49" s="73">
        <v>5990</v>
      </c>
      <c r="E49" s="73">
        <v>0</v>
      </c>
      <c r="F49" s="73">
        <v>19</v>
      </c>
      <c r="G49" s="74">
        <f t="shared" si="0"/>
        <v>11676</v>
      </c>
      <c r="H49" s="222">
        <v>5684</v>
      </c>
      <c r="I49" s="217">
        <v>6034</v>
      </c>
      <c r="J49" s="217">
        <v>0</v>
      </c>
      <c r="K49" s="217">
        <v>19</v>
      </c>
      <c r="L49" s="218">
        <f t="shared" si="1"/>
        <v>11737</v>
      </c>
    </row>
    <row r="50" spans="1:12">
      <c r="A50" s="77" t="s">
        <v>897</v>
      </c>
      <c r="B50" s="30" t="s">
        <v>181</v>
      </c>
      <c r="C50" s="73">
        <v>20177</v>
      </c>
      <c r="D50" s="73">
        <v>23412</v>
      </c>
      <c r="E50" s="73">
        <v>0</v>
      </c>
      <c r="F50" s="73">
        <v>138</v>
      </c>
      <c r="G50" s="74">
        <f t="shared" si="0"/>
        <v>43727</v>
      </c>
      <c r="H50" s="222">
        <v>20260</v>
      </c>
      <c r="I50" s="217">
        <v>23502</v>
      </c>
      <c r="J50" s="217">
        <v>1</v>
      </c>
      <c r="K50" s="217">
        <v>21</v>
      </c>
      <c r="L50" s="218">
        <f t="shared" si="1"/>
        <v>43784</v>
      </c>
    </row>
    <row r="51" spans="1:12">
      <c r="A51" s="77" t="s">
        <v>897</v>
      </c>
      <c r="B51" s="30" t="s">
        <v>182</v>
      </c>
      <c r="C51" s="73">
        <v>7482</v>
      </c>
      <c r="D51" s="73">
        <v>7897</v>
      </c>
      <c r="E51" s="73">
        <v>0</v>
      </c>
      <c r="F51" s="73">
        <v>60</v>
      </c>
      <c r="G51" s="74">
        <f t="shared" si="0"/>
        <v>15439</v>
      </c>
      <c r="H51" s="222">
        <v>7589</v>
      </c>
      <c r="I51" s="217">
        <v>8002</v>
      </c>
      <c r="J51" s="217">
        <v>0</v>
      </c>
      <c r="K51" s="217">
        <v>5</v>
      </c>
      <c r="L51" s="218">
        <f t="shared" si="1"/>
        <v>15596</v>
      </c>
    </row>
    <row r="52" spans="1:12">
      <c r="A52" s="77" t="s">
        <v>897</v>
      </c>
      <c r="B52" s="30" t="s">
        <v>183</v>
      </c>
      <c r="C52" s="73">
        <v>7801</v>
      </c>
      <c r="D52" s="73">
        <v>8118</v>
      </c>
      <c r="E52" s="73">
        <v>0</v>
      </c>
      <c r="F52" s="73">
        <v>5</v>
      </c>
      <c r="G52" s="74">
        <f t="shared" si="0"/>
        <v>15924</v>
      </c>
      <c r="H52" s="222">
        <v>7845</v>
      </c>
      <c r="I52" s="217">
        <v>8175</v>
      </c>
      <c r="J52" s="217">
        <v>0</v>
      </c>
      <c r="K52" s="217">
        <v>5</v>
      </c>
      <c r="L52" s="218">
        <f t="shared" si="1"/>
        <v>16025</v>
      </c>
    </row>
    <row r="53" spans="1:12">
      <c r="A53" s="77" t="s">
        <v>897</v>
      </c>
      <c r="B53" s="30" t="s">
        <v>184</v>
      </c>
      <c r="C53" s="73">
        <v>3864</v>
      </c>
      <c r="D53" s="73">
        <v>3854</v>
      </c>
      <c r="E53" s="73">
        <v>0</v>
      </c>
      <c r="F53" s="73">
        <v>38</v>
      </c>
      <c r="G53" s="74">
        <f t="shared" si="0"/>
        <v>7756</v>
      </c>
      <c r="H53" s="222">
        <v>3863</v>
      </c>
      <c r="I53" s="217">
        <v>3879</v>
      </c>
      <c r="J53" s="217">
        <v>0</v>
      </c>
      <c r="K53" s="217">
        <v>15</v>
      </c>
      <c r="L53" s="218">
        <f t="shared" si="1"/>
        <v>7757</v>
      </c>
    </row>
    <row r="54" spans="1:12">
      <c r="A54" s="77" t="s">
        <v>897</v>
      </c>
      <c r="B54" s="30" t="s">
        <v>185</v>
      </c>
      <c r="C54" s="73">
        <v>14075</v>
      </c>
      <c r="D54" s="73">
        <v>16282</v>
      </c>
      <c r="E54" s="73">
        <v>0</v>
      </c>
      <c r="F54" s="73">
        <v>26</v>
      </c>
      <c r="G54" s="74">
        <f t="shared" si="0"/>
        <v>30383</v>
      </c>
      <c r="H54" s="222">
        <v>13883</v>
      </c>
      <c r="I54" s="217">
        <v>16185</v>
      </c>
      <c r="J54" s="217">
        <v>0</v>
      </c>
      <c r="K54" s="217">
        <v>30</v>
      </c>
      <c r="L54" s="218">
        <f t="shared" si="1"/>
        <v>30098</v>
      </c>
    </row>
    <row r="55" spans="1:12">
      <c r="A55" s="77" t="s">
        <v>897</v>
      </c>
      <c r="B55" s="30" t="s">
        <v>186</v>
      </c>
      <c r="C55" s="73">
        <v>55430</v>
      </c>
      <c r="D55" s="73">
        <v>66515</v>
      </c>
      <c r="E55" s="73">
        <v>0</v>
      </c>
      <c r="F55" s="73">
        <v>119</v>
      </c>
      <c r="G55" s="74">
        <f t="shared" si="0"/>
        <v>122064</v>
      </c>
      <c r="H55" s="222">
        <v>55023</v>
      </c>
      <c r="I55" s="217">
        <v>66405</v>
      </c>
      <c r="J55" s="217">
        <v>0</v>
      </c>
      <c r="K55" s="217">
        <v>176</v>
      </c>
      <c r="L55" s="218">
        <f t="shared" si="1"/>
        <v>121604</v>
      </c>
    </row>
    <row r="56" spans="1:12">
      <c r="A56" s="77" t="s">
        <v>897</v>
      </c>
      <c r="B56" s="30" t="s">
        <v>187</v>
      </c>
      <c r="C56" s="73">
        <v>5730</v>
      </c>
      <c r="D56" s="73">
        <v>6579</v>
      </c>
      <c r="E56" s="73">
        <v>0</v>
      </c>
      <c r="F56" s="73">
        <v>8</v>
      </c>
      <c r="G56" s="74">
        <f t="shared" si="0"/>
        <v>12317</v>
      </c>
      <c r="H56" s="222">
        <v>6241</v>
      </c>
      <c r="I56" s="217">
        <v>7155</v>
      </c>
      <c r="J56" s="217">
        <v>0</v>
      </c>
      <c r="K56" s="217">
        <v>8</v>
      </c>
      <c r="L56" s="218">
        <f t="shared" si="1"/>
        <v>13404</v>
      </c>
    </row>
    <row r="57" spans="1:12">
      <c r="A57" s="77" t="s">
        <v>897</v>
      </c>
      <c r="B57" s="30" t="s">
        <v>188</v>
      </c>
      <c r="C57" s="73">
        <v>4821</v>
      </c>
      <c r="D57" s="73">
        <v>5244</v>
      </c>
      <c r="E57" s="73">
        <v>0</v>
      </c>
      <c r="F57" s="73">
        <v>1</v>
      </c>
      <c r="G57" s="74">
        <f t="shared" si="0"/>
        <v>10066</v>
      </c>
      <c r="H57" s="222">
        <v>5030</v>
      </c>
      <c r="I57" s="217">
        <v>5530</v>
      </c>
      <c r="J57" s="217">
        <v>0</v>
      </c>
      <c r="K57" s="217">
        <v>1</v>
      </c>
      <c r="L57" s="218">
        <f t="shared" si="1"/>
        <v>10561</v>
      </c>
    </row>
    <row r="58" spans="1:12">
      <c r="A58" s="77" t="s">
        <v>897</v>
      </c>
      <c r="B58" s="30" t="s">
        <v>189</v>
      </c>
      <c r="C58" s="73">
        <v>6835</v>
      </c>
      <c r="D58" s="73">
        <v>7165</v>
      </c>
      <c r="E58" s="73">
        <v>0</v>
      </c>
      <c r="F58" s="73">
        <v>7</v>
      </c>
      <c r="G58" s="74">
        <f t="shared" si="0"/>
        <v>14007</v>
      </c>
      <c r="H58" s="222">
        <v>6724</v>
      </c>
      <c r="I58" s="217">
        <v>7092</v>
      </c>
      <c r="J58" s="217">
        <v>0</v>
      </c>
      <c r="K58" s="217">
        <v>9</v>
      </c>
      <c r="L58" s="218">
        <f t="shared" si="1"/>
        <v>13825</v>
      </c>
    </row>
    <row r="59" spans="1:12">
      <c r="A59" s="77" t="s">
        <v>897</v>
      </c>
      <c r="B59" s="30" t="s">
        <v>190</v>
      </c>
      <c r="C59" s="73">
        <v>9796</v>
      </c>
      <c r="D59" s="73">
        <v>10480</v>
      </c>
      <c r="E59" s="73">
        <v>0</v>
      </c>
      <c r="F59" s="73">
        <v>3</v>
      </c>
      <c r="G59" s="74">
        <f t="shared" si="0"/>
        <v>20279</v>
      </c>
      <c r="H59" s="222">
        <v>9587</v>
      </c>
      <c r="I59" s="217">
        <v>10281</v>
      </c>
      <c r="J59" s="217">
        <v>0</v>
      </c>
      <c r="K59" s="217">
        <v>37</v>
      </c>
      <c r="L59" s="218">
        <f t="shared" si="1"/>
        <v>19905</v>
      </c>
    </row>
    <row r="60" spans="1:12">
      <c r="A60" s="77" t="s">
        <v>897</v>
      </c>
      <c r="B60" s="30" t="s">
        <v>191</v>
      </c>
      <c r="C60" s="73">
        <v>13444</v>
      </c>
      <c r="D60" s="73">
        <v>15983</v>
      </c>
      <c r="E60" s="73">
        <v>0</v>
      </c>
      <c r="F60" s="73">
        <v>12</v>
      </c>
      <c r="G60" s="74">
        <f t="shared" si="0"/>
        <v>29439</v>
      </c>
      <c r="H60" s="222">
        <v>13724</v>
      </c>
      <c r="I60" s="217">
        <v>16369</v>
      </c>
      <c r="J60" s="217">
        <v>0</v>
      </c>
      <c r="K60" s="217">
        <v>13</v>
      </c>
      <c r="L60" s="218">
        <f t="shared" si="1"/>
        <v>30106</v>
      </c>
    </row>
    <row r="61" spans="1:12">
      <c r="A61" s="77" t="s">
        <v>897</v>
      </c>
      <c r="B61" s="30" t="s">
        <v>192</v>
      </c>
      <c r="C61" s="73">
        <v>9434</v>
      </c>
      <c r="D61" s="73">
        <v>9917</v>
      </c>
      <c r="E61" s="73">
        <v>0</v>
      </c>
      <c r="F61" s="73">
        <v>8</v>
      </c>
      <c r="G61" s="74">
        <f t="shared" si="0"/>
        <v>19359</v>
      </c>
      <c r="H61" s="222">
        <v>9581</v>
      </c>
      <c r="I61" s="217">
        <v>10117</v>
      </c>
      <c r="J61" s="217">
        <v>0</v>
      </c>
      <c r="K61" s="217">
        <v>8</v>
      </c>
      <c r="L61" s="218">
        <f t="shared" si="1"/>
        <v>19706</v>
      </c>
    </row>
    <row r="62" spans="1:12">
      <c r="A62" s="77" t="s">
        <v>897</v>
      </c>
      <c r="B62" s="30" t="s">
        <v>193</v>
      </c>
      <c r="C62" s="73">
        <v>109240</v>
      </c>
      <c r="D62" s="73">
        <v>131155</v>
      </c>
      <c r="E62" s="73">
        <v>0</v>
      </c>
      <c r="F62" s="73">
        <v>142</v>
      </c>
      <c r="G62" s="74">
        <f t="shared" si="0"/>
        <v>240537</v>
      </c>
      <c r="H62" s="222">
        <v>108394</v>
      </c>
      <c r="I62" s="217">
        <v>130529</v>
      </c>
      <c r="J62" s="217">
        <v>0</v>
      </c>
      <c r="K62" s="217">
        <v>427</v>
      </c>
      <c r="L62" s="218">
        <f t="shared" si="1"/>
        <v>239350</v>
      </c>
    </row>
    <row r="63" spans="1:12">
      <c r="A63" s="77" t="s">
        <v>897</v>
      </c>
      <c r="B63" s="30" t="s">
        <v>194</v>
      </c>
      <c r="C63" s="73">
        <v>4210</v>
      </c>
      <c r="D63" s="73">
        <v>4121</v>
      </c>
      <c r="E63" s="73">
        <v>0</v>
      </c>
      <c r="F63" s="73">
        <v>6</v>
      </c>
      <c r="G63" s="74">
        <f t="shared" si="0"/>
        <v>8337</v>
      </c>
      <c r="H63" s="222">
        <v>4208</v>
      </c>
      <c r="I63" s="217">
        <v>4101</v>
      </c>
      <c r="J63" s="217">
        <v>0</v>
      </c>
      <c r="K63" s="217">
        <v>7</v>
      </c>
      <c r="L63" s="218">
        <f t="shared" si="1"/>
        <v>8316</v>
      </c>
    </row>
    <row r="64" spans="1:12">
      <c r="A64" s="77" t="s">
        <v>897</v>
      </c>
      <c r="B64" s="30" t="s">
        <v>195</v>
      </c>
      <c r="C64" s="73">
        <v>8594</v>
      </c>
      <c r="D64" s="73">
        <v>9452</v>
      </c>
      <c r="E64" s="73">
        <v>0</v>
      </c>
      <c r="F64" s="73">
        <v>8</v>
      </c>
      <c r="G64" s="74">
        <f t="shared" si="0"/>
        <v>18054</v>
      </c>
      <c r="H64" s="222">
        <v>8515</v>
      </c>
      <c r="I64" s="217">
        <v>9409</v>
      </c>
      <c r="J64" s="217">
        <v>0</v>
      </c>
      <c r="K64" s="217">
        <v>24</v>
      </c>
      <c r="L64" s="218">
        <f t="shared" si="1"/>
        <v>17948</v>
      </c>
    </row>
    <row r="65" spans="1:12">
      <c r="A65" s="77" t="s">
        <v>897</v>
      </c>
      <c r="B65" s="30" t="s">
        <v>51</v>
      </c>
      <c r="C65" s="73">
        <v>102826</v>
      </c>
      <c r="D65" s="73">
        <v>112921</v>
      </c>
      <c r="E65" s="73">
        <v>0</v>
      </c>
      <c r="F65" s="73">
        <v>166</v>
      </c>
      <c r="G65" s="74">
        <f t="shared" si="0"/>
        <v>215913</v>
      </c>
      <c r="H65" s="222">
        <v>103519</v>
      </c>
      <c r="I65" s="217">
        <v>113423</v>
      </c>
      <c r="J65" s="217">
        <v>0</v>
      </c>
      <c r="K65" s="217">
        <v>198</v>
      </c>
      <c r="L65" s="218">
        <f t="shared" si="1"/>
        <v>217140</v>
      </c>
    </row>
    <row r="66" spans="1:12">
      <c r="A66" s="77" t="s">
        <v>897</v>
      </c>
      <c r="B66" s="30" t="s">
        <v>196</v>
      </c>
      <c r="C66" s="73">
        <v>7770</v>
      </c>
      <c r="D66" s="73">
        <v>8064</v>
      </c>
      <c r="E66" s="73">
        <v>0</v>
      </c>
      <c r="F66" s="73">
        <v>5</v>
      </c>
      <c r="G66" s="74">
        <f t="shared" si="0"/>
        <v>15839</v>
      </c>
      <c r="H66" s="222">
        <v>7928</v>
      </c>
      <c r="I66" s="217">
        <v>8273</v>
      </c>
      <c r="J66" s="217">
        <v>0</v>
      </c>
      <c r="K66" s="217">
        <v>7</v>
      </c>
      <c r="L66" s="218">
        <f t="shared" si="1"/>
        <v>16208</v>
      </c>
    </row>
    <row r="67" spans="1:12">
      <c r="A67" s="77" t="s">
        <v>897</v>
      </c>
      <c r="B67" s="30" t="s">
        <v>197</v>
      </c>
      <c r="C67" s="73">
        <v>3704</v>
      </c>
      <c r="D67" s="73">
        <v>3854</v>
      </c>
      <c r="E67" s="73">
        <v>0</v>
      </c>
      <c r="F67" s="73">
        <v>5</v>
      </c>
      <c r="G67" s="74">
        <f t="shared" si="0"/>
        <v>7563</v>
      </c>
      <c r="H67" s="222">
        <v>3657</v>
      </c>
      <c r="I67" s="217">
        <v>3823</v>
      </c>
      <c r="J67" s="217">
        <v>0</v>
      </c>
      <c r="K67" s="217">
        <v>6</v>
      </c>
      <c r="L67" s="218">
        <f t="shared" si="1"/>
        <v>7486</v>
      </c>
    </row>
    <row r="68" spans="1:12">
      <c r="A68" s="77" t="s">
        <v>897</v>
      </c>
      <c r="B68" s="30" t="s">
        <v>198</v>
      </c>
      <c r="C68" s="73">
        <v>38501</v>
      </c>
      <c r="D68" s="73">
        <v>43425</v>
      </c>
      <c r="E68" s="73">
        <v>0</v>
      </c>
      <c r="F68" s="73">
        <v>65</v>
      </c>
      <c r="G68" s="74">
        <f t="shared" si="0"/>
        <v>81991</v>
      </c>
      <c r="H68" s="222">
        <v>38740</v>
      </c>
      <c r="I68" s="217">
        <v>43960</v>
      </c>
      <c r="J68" s="217">
        <v>0</v>
      </c>
      <c r="K68" s="217">
        <v>74</v>
      </c>
      <c r="L68" s="218">
        <f t="shared" si="1"/>
        <v>82774</v>
      </c>
    </row>
    <row r="69" spans="1:12">
      <c r="A69" s="77" t="s">
        <v>897</v>
      </c>
      <c r="B69" s="30" t="s">
        <v>199</v>
      </c>
      <c r="C69" s="73">
        <v>17712</v>
      </c>
      <c r="D69" s="73">
        <v>19763</v>
      </c>
      <c r="E69" s="73">
        <v>0</v>
      </c>
      <c r="F69" s="73">
        <v>18</v>
      </c>
      <c r="G69" s="74">
        <f t="shared" si="0"/>
        <v>37493</v>
      </c>
      <c r="H69" s="222">
        <v>17688</v>
      </c>
      <c r="I69" s="217">
        <v>19814</v>
      </c>
      <c r="J69" s="217">
        <v>0</v>
      </c>
      <c r="K69" s="217">
        <v>26</v>
      </c>
      <c r="L69" s="218">
        <f t="shared" si="1"/>
        <v>37528</v>
      </c>
    </row>
    <row r="70" spans="1:12">
      <c r="A70" s="77" t="s">
        <v>897</v>
      </c>
      <c r="B70" s="30" t="s">
        <v>200</v>
      </c>
      <c r="C70" s="73">
        <v>4126</v>
      </c>
      <c r="D70" s="73">
        <v>4358</v>
      </c>
      <c r="E70" s="73">
        <v>0</v>
      </c>
      <c r="F70" s="73">
        <v>3</v>
      </c>
      <c r="G70" s="74">
        <f t="shared" si="0"/>
        <v>8487</v>
      </c>
      <c r="H70" s="222">
        <v>4175</v>
      </c>
      <c r="I70" s="217">
        <v>4396</v>
      </c>
      <c r="J70" s="217">
        <v>0</v>
      </c>
      <c r="K70" s="217">
        <v>3</v>
      </c>
      <c r="L70" s="218">
        <f t="shared" si="1"/>
        <v>8574</v>
      </c>
    </row>
    <row r="71" spans="1:12">
      <c r="A71" s="77" t="s">
        <v>897</v>
      </c>
      <c r="B71" s="30" t="s">
        <v>201</v>
      </c>
      <c r="C71" s="73">
        <v>39698</v>
      </c>
      <c r="D71" s="73">
        <v>44243</v>
      </c>
      <c r="E71" s="73">
        <v>0</v>
      </c>
      <c r="F71" s="73">
        <v>19</v>
      </c>
      <c r="G71" s="74">
        <f t="shared" si="0"/>
        <v>83960</v>
      </c>
      <c r="H71" s="222">
        <v>39340</v>
      </c>
      <c r="I71" s="217">
        <v>43958</v>
      </c>
      <c r="J71" s="217">
        <v>1</v>
      </c>
      <c r="K71" s="217">
        <v>28</v>
      </c>
      <c r="L71" s="218">
        <f t="shared" si="1"/>
        <v>83327</v>
      </c>
    </row>
    <row r="72" spans="1:12">
      <c r="A72" s="77" t="s">
        <v>897</v>
      </c>
      <c r="B72" s="30" t="s">
        <v>202</v>
      </c>
      <c r="C72" s="73">
        <v>7749</v>
      </c>
      <c r="D72" s="73">
        <v>9341</v>
      </c>
      <c r="E72" s="73">
        <v>0</v>
      </c>
      <c r="F72" s="73">
        <v>2</v>
      </c>
      <c r="G72" s="74">
        <f t="shared" si="0"/>
        <v>17092</v>
      </c>
      <c r="H72" s="222">
        <v>7861</v>
      </c>
      <c r="I72" s="217">
        <v>9566</v>
      </c>
      <c r="J72" s="217">
        <v>1</v>
      </c>
      <c r="K72" s="217">
        <v>8</v>
      </c>
      <c r="L72" s="218">
        <f t="shared" si="1"/>
        <v>17436</v>
      </c>
    </row>
    <row r="73" spans="1:12">
      <c r="A73" s="77" t="s">
        <v>897</v>
      </c>
      <c r="B73" s="30" t="s">
        <v>203</v>
      </c>
      <c r="C73" s="73">
        <v>8774</v>
      </c>
      <c r="D73" s="73">
        <v>8923</v>
      </c>
      <c r="E73" s="73">
        <v>0</v>
      </c>
      <c r="F73" s="73">
        <v>13</v>
      </c>
      <c r="G73" s="74">
        <f t="shared" si="0"/>
        <v>17710</v>
      </c>
      <c r="H73" s="222">
        <v>8852</v>
      </c>
      <c r="I73" s="217">
        <v>9006</v>
      </c>
      <c r="J73" s="217">
        <v>0</v>
      </c>
      <c r="K73" s="217">
        <v>20</v>
      </c>
      <c r="L73" s="218">
        <f t="shared" si="1"/>
        <v>17878</v>
      </c>
    </row>
    <row r="74" spans="1:12">
      <c r="A74" s="77" t="s">
        <v>897</v>
      </c>
      <c r="B74" s="30" t="s">
        <v>204</v>
      </c>
      <c r="C74" s="73">
        <v>40289</v>
      </c>
      <c r="D74" s="73">
        <v>49663</v>
      </c>
      <c r="E74" s="73">
        <v>0</v>
      </c>
      <c r="F74" s="73">
        <v>29</v>
      </c>
      <c r="G74" s="74">
        <f t="shared" si="0"/>
        <v>89981</v>
      </c>
      <c r="H74" s="222">
        <v>40906</v>
      </c>
      <c r="I74" s="217">
        <v>50516</v>
      </c>
      <c r="J74" s="217">
        <v>0</v>
      </c>
      <c r="K74" s="217">
        <v>55</v>
      </c>
      <c r="L74" s="218">
        <f t="shared" si="1"/>
        <v>91477</v>
      </c>
    </row>
    <row r="75" spans="1:12">
      <c r="A75" s="77" t="s">
        <v>897</v>
      </c>
      <c r="B75" s="30" t="s">
        <v>205</v>
      </c>
      <c r="C75" s="73">
        <v>3198</v>
      </c>
      <c r="D75" s="73">
        <v>3370</v>
      </c>
      <c r="E75" s="73">
        <v>0</v>
      </c>
      <c r="F75" s="73">
        <v>2</v>
      </c>
      <c r="G75" s="74">
        <f t="shared" si="0"/>
        <v>6570</v>
      </c>
      <c r="H75" s="222">
        <v>3366</v>
      </c>
      <c r="I75" s="217">
        <v>3557</v>
      </c>
      <c r="J75" s="217">
        <v>0</v>
      </c>
      <c r="K75" s="217">
        <v>7</v>
      </c>
      <c r="L75" s="218">
        <f t="shared" si="1"/>
        <v>6930</v>
      </c>
    </row>
    <row r="76" spans="1:12">
      <c r="A76" s="77" t="s">
        <v>897</v>
      </c>
      <c r="B76" s="30" t="s">
        <v>206</v>
      </c>
      <c r="C76" s="73">
        <v>1</v>
      </c>
      <c r="D76" s="73">
        <v>0</v>
      </c>
      <c r="E76" s="73">
        <v>0</v>
      </c>
      <c r="F76" s="73">
        <v>0</v>
      </c>
      <c r="G76" s="74">
        <f t="shared" si="0"/>
        <v>1</v>
      </c>
      <c r="H76" s="222">
        <v>2</v>
      </c>
      <c r="I76" s="217">
        <v>3</v>
      </c>
      <c r="J76" s="217">
        <v>0</v>
      </c>
      <c r="K76" s="217">
        <v>0</v>
      </c>
      <c r="L76" s="218">
        <f t="shared" si="1"/>
        <v>5</v>
      </c>
    </row>
    <row r="77" spans="1:12">
      <c r="A77" s="77" t="s">
        <v>897</v>
      </c>
      <c r="B77" s="30" t="s">
        <v>207</v>
      </c>
      <c r="C77" s="73">
        <v>4653</v>
      </c>
      <c r="D77" s="73">
        <v>4798</v>
      </c>
      <c r="E77" s="73">
        <v>0</v>
      </c>
      <c r="F77" s="73">
        <v>1</v>
      </c>
      <c r="G77" s="74">
        <f t="shared" ref="G77:G140" si="2">SUM(C77:F77)</f>
        <v>9452</v>
      </c>
      <c r="H77" s="222">
        <v>5163</v>
      </c>
      <c r="I77" s="217">
        <v>5305</v>
      </c>
      <c r="J77" s="217">
        <v>0</v>
      </c>
      <c r="K77" s="217">
        <v>2</v>
      </c>
      <c r="L77" s="218">
        <f t="shared" ref="L77:L140" si="3">SUM(H77:K77)</f>
        <v>10470</v>
      </c>
    </row>
    <row r="78" spans="1:12">
      <c r="A78" s="77" t="s">
        <v>897</v>
      </c>
      <c r="B78" s="30" t="s">
        <v>208</v>
      </c>
      <c r="C78" s="73">
        <v>3557</v>
      </c>
      <c r="D78" s="73">
        <v>3276</v>
      </c>
      <c r="E78" s="73">
        <v>0</v>
      </c>
      <c r="F78" s="73">
        <v>10</v>
      </c>
      <c r="G78" s="74">
        <f t="shared" si="2"/>
        <v>6843</v>
      </c>
      <c r="H78" s="222">
        <v>3521</v>
      </c>
      <c r="I78" s="217">
        <v>3318</v>
      </c>
      <c r="J78" s="217">
        <v>0</v>
      </c>
      <c r="K78" s="217">
        <v>10</v>
      </c>
      <c r="L78" s="218">
        <f t="shared" si="3"/>
        <v>6849</v>
      </c>
    </row>
    <row r="79" spans="1:12">
      <c r="A79" s="77" t="s">
        <v>897</v>
      </c>
      <c r="B79" s="30" t="s">
        <v>209</v>
      </c>
      <c r="C79" s="73">
        <v>7126</v>
      </c>
      <c r="D79" s="73">
        <v>7626</v>
      </c>
      <c r="E79" s="73">
        <v>0</v>
      </c>
      <c r="F79" s="73">
        <v>2</v>
      </c>
      <c r="G79" s="74">
        <f t="shared" si="2"/>
        <v>14754</v>
      </c>
      <c r="H79" s="222">
        <v>7255</v>
      </c>
      <c r="I79" s="217">
        <v>7796</v>
      </c>
      <c r="J79" s="217">
        <v>0</v>
      </c>
      <c r="K79" s="217">
        <v>2</v>
      </c>
      <c r="L79" s="218">
        <f t="shared" si="3"/>
        <v>15053</v>
      </c>
    </row>
    <row r="80" spans="1:12">
      <c r="A80" s="77" t="s">
        <v>897</v>
      </c>
      <c r="B80" s="30" t="s">
        <v>210</v>
      </c>
      <c r="C80" s="73">
        <v>1166</v>
      </c>
      <c r="D80" s="73">
        <v>1129</v>
      </c>
      <c r="E80" s="73">
        <v>0</v>
      </c>
      <c r="F80" s="73">
        <v>0</v>
      </c>
      <c r="G80" s="74">
        <f t="shared" si="2"/>
        <v>2295</v>
      </c>
      <c r="H80" s="222">
        <v>1193</v>
      </c>
      <c r="I80" s="217">
        <v>1168</v>
      </c>
      <c r="J80" s="217">
        <v>0</v>
      </c>
      <c r="K80" s="217">
        <v>0</v>
      </c>
      <c r="L80" s="218">
        <f t="shared" si="3"/>
        <v>2361</v>
      </c>
    </row>
    <row r="81" spans="1:12">
      <c r="A81" s="77" t="s">
        <v>897</v>
      </c>
      <c r="B81" s="30" t="s">
        <v>211</v>
      </c>
      <c r="C81" s="73">
        <v>2499</v>
      </c>
      <c r="D81" s="73">
        <v>2415</v>
      </c>
      <c r="E81" s="73">
        <v>0</v>
      </c>
      <c r="F81" s="73">
        <v>6</v>
      </c>
      <c r="G81" s="74">
        <f t="shared" si="2"/>
        <v>4920</v>
      </c>
      <c r="H81" s="222">
        <v>2594</v>
      </c>
      <c r="I81" s="217">
        <v>2558</v>
      </c>
      <c r="J81" s="217">
        <v>0</v>
      </c>
      <c r="K81" s="217">
        <v>6</v>
      </c>
      <c r="L81" s="218">
        <f t="shared" si="3"/>
        <v>5158</v>
      </c>
    </row>
    <row r="82" spans="1:12">
      <c r="A82" s="77" t="s">
        <v>897</v>
      </c>
      <c r="B82" s="30" t="s">
        <v>212</v>
      </c>
      <c r="C82" s="73">
        <v>4561</v>
      </c>
      <c r="D82" s="73">
        <v>5109</v>
      </c>
      <c r="E82" s="73">
        <v>0</v>
      </c>
      <c r="F82" s="73">
        <v>1</v>
      </c>
      <c r="G82" s="74">
        <f t="shared" si="2"/>
        <v>9671</v>
      </c>
      <c r="H82" s="222">
        <v>4674</v>
      </c>
      <c r="I82" s="217">
        <v>5313</v>
      </c>
      <c r="J82" s="217">
        <v>0</v>
      </c>
      <c r="K82" s="217">
        <v>1</v>
      </c>
      <c r="L82" s="218">
        <f t="shared" si="3"/>
        <v>9988</v>
      </c>
    </row>
    <row r="83" spans="1:12">
      <c r="A83" s="225" t="s">
        <v>897</v>
      </c>
      <c r="B83" s="226" t="s">
        <v>213</v>
      </c>
      <c r="C83" s="224">
        <v>12824</v>
      </c>
      <c r="D83" s="224">
        <v>14520</v>
      </c>
      <c r="E83" s="224">
        <v>0</v>
      </c>
      <c r="F83" s="224">
        <v>10</v>
      </c>
      <c r="G83" s="215">
        <f t="shared" si="2"/>
        <v>27354</v>
      </c>
      <c r="H83" s="223">
        <v>13740</v>
      </c>
      <c r="I83" s="224">
        <v>15448</v>
      </c>
      <c r="J83" s="224">
        <v>0</v>
      </c>
      <c r="K83" s="224">
        <v>10</v>
      </c>
      <c r="L83" s="215">
        <f t="shared" si="3"/>
        <v>29198</v>
      </c>
    </row>
    <row r="84" spans="1:12">
      <c r="A84" s="77" t="s">
        <v>898</v>
      </c>
      <c r="B84" s="30" t="s">
        <v>214</v>
      </c>
      <c r="C84" s="73">
        <v>1192</v>
      </c>
      <c r="D84" s="73">
        <v>1098</v>
      </c>
      <c r="E84" s="73">
        <v>0</v>
      </c>
      <c r="F84" s="73">
        <v>1</v>
      </c>
      <c r="G84" s="74">
        <f t="shared" si="2"/>
        <v>2291</v>
      </c>
      <c r="H84" s="222">
        <v>1148</v>
      </c>
      <c r="I84" s="217">
        <v>1077</v>
      </c>
      <c r="J84" s="217">
        <v>0</v>
      </c>
      <c r="K84" s="217">
        <v>1</v>
      </c>
      <c r="L84" s="218">
        <f t="shared" si="3"/>
        <v>2226</v>
      </c>
    </row>
    <row r="85" spans="1:12">
      <c r="A85" s="77" t="s">
        <v>898</v>
      </c>
      <c r="B85" s="30" t="s">
        <v>215</v>
      </c>
      <c r="C85" s="73">
        <v>4073</v>
      </c>
      <c r="D85" s="73">
        <v>4279</v>
      </c>
      <c r="E85" s="73">
        <v>0</v>
      </c>
      <c r="F85" s="73">
        <v>3</v>
      </c>
      <c r="G85" s="74">
        <f t="shared" si="2"/>
        <v>8355</v>
      </c>
      <c r="H85" s="222">
        <v>3986</v>
      </c>
      <c r="I85" s="217">
        <v>4137</v>
      </c>
      <c r="J85" s="217">
        <v>0</v>
      </c>
      <c r="K85" s="217">
        <v>5</v>
      </c>
      <c r="L85" s="218">
        <f t="shared" si="3"/>
        <v>8128</v>
      </c>
    </row>
    <row r="86" spans="1:12">
      <c r="A86" s="77" t="s">
        <v>898</v>
      </c>
      <c r="B86" s="30" t="s">
        <v>216</v>
      </c>
      <c r="C86" s="73">
        <v>7942</v>
      </c>
      <c r="D86" s="73">
        <v>8267</v>
      </c>
      <c r="E86" s="73">
        <v>0</v>
      </c>
      <c r="F86" s="73">
        <v>4</v>
      </c>
      <c r="G86" s="74">
        <f t="shared" si="2"/>
        <v>16213</v>
      </c>
      <c r="H86" s="222">
        <v>8014</v>
      </c>
      <c r="I86" s="217">
        <v>8346</v>
      </c>
      <c r="J86" s="217">
        <v>0</v>
      </c>
      <c r="K86" s="217">
        <v>6</v>
      </c>
      <c r="L86" s="218">
        <f t="shared" si="3"/>
        <v>16366</v>
      </c>
    </row>
    <row r="87" spans="1:12">
      <c r="A87" s="77" t="s">
        <v>898</v>
      </c>
      <c r="B87" s="30" t="s">
        <v>217</v>
      </c>
      <c r="C87" s="73">
        <v>11395</v>
      </c>
      <c r="D87" s="73">
        <v>12105</v>
      </c>
      <c r="E87" s="73">
        <v>0</v>
      </c>
      <c r="F87" s="73">
        <v>4</v>
      </c>
      <c r="G87" s="74">
        <f t="shared" si="2"/>
        <v>23504</v>
      </c>
      <c r="H87" s="222">
        <v>11507</v>
      </c>
      <c r="I87" s="217">
        <v>12393</v>
      </c>
      <c r="J87" s="217">
        <v>0</v>
      </c>
      <c r="K87" s="217">
        <v>9</v>
      </c>
      <c r="L87" s="218">
        <f t="shared" si="3"/>
        <v>23909</v>
      </c>
    </row>
    <row r="88" spans="1:12">
      <c r="A88" s="77" t="s">
        <v>898</v>
      </c>
      <c r="B88" s="30" t="s">
        <v>218</v>
      </c>
      <c r="C88" s="73">
        <v>92079</v>
      </c>
      <c r="D88" s="73">
        <v>105094</v>
      </c>
      <c r="E88" s="73">
        <v>0</v>
      </c>
      <c r="F88" s="73">
        <v>121</v>
      </c>
      <c r="G88" s="74">
        <f t="shared" si="2"/>
        <v>197294</v>
      </c>
      <c r="H88" s="222">
        <v>91469</v>
      </c>
      <c r="I88" s="217">
        <v>104696</v>
      </c>
      <c r="J88" s="217">
        <v>0</v>
      </c>
      <c r="K88" s="217">
        <v>208</v>
      </c>
      <c r="L88" s="218">
        <f t="shared" si="3"/>
        <v>196373</v>
      </c>
    </row>
    <row r="89" spans="1:12">
      <c r="A89" s="77" t="s">
        <v>898</v>
      </c>
      <c r="B89" s="30" t="s">
        <v>219</v>
      </c>
      <c r="C89" s="73">
        <v>2590</v>
      </c>
      <c r="D89" s="73">
        <v>2491</v>
      </c>
      <c r="E89" s="73">
        <v>0</v>
      </c>
      <c r="F89" s="73">
        <v>2</v>
      </c>
      <c r="G89" s="74">
        <f t="shared" si="2"/>
        <v>5083</v>
      </c>
      <c r="H89" s="222">
        <v>2692</v>
      </c>
      <c r="I89" s="217">
        <v>2622</v>
      </c>
      <c r="J89" s="217">
        <v>0</v>
      </c>
      <c r="K89" s="217">
        <v>3</v>
      </c>
      <c r="L89" s="218">
        <f t="shared" si="3"/>
        <v>5317</v>
      </c>
    </row>
    <row r="90" spans="1:12">
      <c r="A90" s="77" t="s">
        <v>898</v>
      </c>
      <c r="B90" s="30" t="s">
        <v>220</v>
      </c>
      <c r="C90" s="73">
        <v>7555</v>
      </c>
      <c r="D90" s="73">
        <v>7600</v>
      </c>
      <c r="E90" s="73">
        <v>0</v>
      </c>
      <c r="F90" s="73">
        <v>8</v>
      </c>
      <c r="G90" s="74">
        <f t="shared" si="2"/>
        <v>15163</v>
      </c>
      <c r="H90" s="222">
        <v>7526</v>
      </c>
      <c r="I90" s="217">
        <v>7618</v>
      </c>
      <c r="J90" s="217">
        <v>0</v>
      </c>
      <c r="K90" s="217">
        <v>11</v>
      </c>
      <c r="L90" s="218">
        <f t="shared" si="3"/>
        <v>15155</v>
      </c>
    </row>
    <row r="91" spans="1:12">
      <c r="A91" s="77" t="s">
        <v>898</v>
      </c>
      <c r="B91" s="30" t="s">
        <v>221</v>
      </c>
      <c r="C91" s="73">
        <v>5919</v>
      </c>
      <c r="D91" s="73">
        <v>5680</v>
      </c>
      <c r="E91" s="73">
        <v>0</v>
      </c>
      <c r="F91" s="73">
        <v>4</v>
      </c>
      <c r="G91" s="74">
        <f t="shared" si="2"/>
        <v>11603</v>
      </c>
      <c r="H91" s="222">
        <v>5925</v>
      </c>
      <c r="I91" s="217">
        <v>5721</v>
      </c>
      <c r="J91" s="217">
        <v>0</v>
      </c>
      <c r="K91" s="217">
        <v>4</v>
      </c>
      <c r="L91" s="218">
        <f t="shared" si="3"/>
        <v>11650</v>
      </c>
    </row>
    <row r="92" spans="1:12">
      <c r="A92" s="77" t="s">
        <v>898</v>
      </c>
      <c r="B92" s="30" t="s">
        <v>222</v>
      </c>
      <c r="C92" s="73">
        <v>17974</v>
      </c>
      <c r="D92" s="73">
        <v>19274</v>
      </c>
      <c r="E92" s="73">
        <v>0</v>
      </c>
      <c r="F92" s="73">
        <v>8</v>
      </c>
      <c r="G92" s="74">
        <f t="shared" si="2"/>
        <v>37256</v>
      </c>
      <c r="H92" s="222">
        <v>18609</v>
      </c>
      <c r="I92" s="217">
        <v>19953</v>
      </c>
      <c r="J92" s="217">
        <v>0</v>
      </c>
      <c r="K92" s="217">
        <v>13</v>
      </c>
      <c r="L92" s="218">
        <f t="shared" si="3"/>
        <v>38575</v>
      </c>
    </row>
    <row r="93" spans="1:12">
      <c r="A93" s="77" t="s">
        <v>898</v>
      </c>
      <c r="B93" s="30" t="s">
        <v>223</v>
      </c>
      <c r="C93" s="73">
        <v>6366</v>
      </c>
      <c r="D93" s="73">
        <v>6356</v>
      </c>
      <c r="E93" s="73">
        <v>0</v>
      </c>
      <c r="F93" s="73">
        <v>9</v>
      </c>
      <c r="G93" s="74">
        <f t="shared" si="2"/>
        <v>12731</v>
      </c>
      <c r="H93" s="222">
        <v>6188</v>
      </c>
      <c r="I93" s="217">
        <v>6177</v>
      </c>
      <c r="J93" s="217">
        <v>0</v>
      </c>
      <c r="K93" s="217">
        <v>9</v>
      </c>
      <c r="L93" s="218">
        <f t="shared" si="3"/>
        <v>12374</v>
      </c>
    </row>
    <row r="94" spans="1:12">
      <c r="A94" s="77" t="s">
        <v>898</v>
      </c>
      <c r="B94" s="30" t="s">
        <v>224</v>
      </c>
      <c r="C94" s="73">
        <v>16207</v>
      </c>
      <c r="D94" s="73">
        <v>17393</v>
      </c>
      <c r="E94" s="73">
        <v>0</v>
      </c>
      <c r="F94" s="73">
        <v>7</v>
      </c>
      <c r="G94" s="74">
        <f t="shared" si="2"/>
        <v>33607</v>
      </c>
      <c r="H94" s="222">
        <v>16286</v>
      </c>
      <c r="I94" s="217">
        <v>17524</v>
      </c>
      <c r="J94" s="217">
        <v>0</v>
      </c>
      <c r="K94" s="217">
        <v>9</v>
      </c>
      <c r="L94" s="218">
        <f t="shared" si="3"/>
        <v>33819</v>
      </c>
    </row>
    <row r="95" spans="1:12">
      <c r="A95" s="77" t="s">
        <v>898</v>
      </c>
      <c r="B95" s="30" t="s">
        <v>225</v>
      </c>
      <c r="C95" s="73">
        <v>1304</v>
      </c>
      <c r="D95" s="73">
        <v>1326</v>
      </c>
      <c r="E95" s="73">
        <v>0</v>
      </c>
      <c r="F95" s="73">
        <v>1</v>
      </c>
      <c r="G95" s="74">
        <f t="shared" si="2"/>
        <v>2631</v>
      </c>
      <c r="H95" s="222">
        <v>1320</v>
      </c>
      <c r="I95" s="217">
        <v>1335</v>
      </c>
      <c r="J95" s="217">
        <v>0</v>
      </c>
      <c r="K95" s="217">
        <v>1</v>
      </c>
      <c r="L95" s="218">
        <f t="shared" si="3"/>
        <v>2656</v>
      </c>
    </row>
    <row r="96" spans="1:12">
      <c r="A96" s="77" t="s">
        <v>898</v>
      </c>
      <c r="B96" s="30" t="s">
        <v>226</v>
      </c>
      <c r="C96" s="73">
        <v>7929</v>
      </c>
      <c r="D96" s="73">
        <v>7657</v>
      </c>
      <c r="E96" s="73">
        <v>0</v>
      </c>
      <c r="F96" s="73">
        <v>4</v>
      </c>
      <c r="G96" s="74">
        <f t="shared" si="2"/>
        <v>15590</v>
      </c>
      <c r="H96" s="222">
        <v>8010</v>
      </c>
      <c r="I96" s="217">
        <v>7782</v>
      </c>
      <c r="J96" s="217">
        <v>0</v>
      </c>
      <c r="K96" s="217">
        <v>5</v>
      </c>
      <c r="L96" s="218">
        <f t="shared" si="3"/>
        <v>15797</v>
      </c>
    </row>
    <row r="97" spans="1:12">
      <c r="A97" s="77" t="s">
        <v>898</v>
      </c>
      <c r="B97" s="30" t="s">
        <v>227</v>
      </c>
      <c r="C97" s="73">
        <v>6023</v>
      </c>
      <c r="D97" s="73">
        <v>5991</v>
      </c>
      <c r="E97" s="73">
        <v>0</v>
      </c>
      <c r="F97" s="73">
        <v>8</v>
      </c>
      <c r="G97" s="74">
        <f t="shared" si="2"/>
        <v>12022</v>
      </c>
      <c r="H97" s="222">
        <v>6053</v>
      </c>
      <c r="I97" s="217">
        <v>6048</v>
      </c>
      <c r="J97" s="217">
        <v>0</v>
      </c>
      <c r="K97" s="217">
        <v>9</v>
      </c>
      <c r="L97" s="218">
        <f t="shared" si="3"/>
        <v>12110</v>
      </c>
    </row>
    <row r="98" spans="1:12">
      <c r="A98" s="77" t="s">
        <v>898</v>
      </c>
      <c r="B98" s="30" t="s">
        <v>228</v>
      </c>
      <c r="C98" s="73">
        <v>1760</v>
      </c>
      <c r="D98" s="73">
        <v>1545</v>
      </c>
      <c r="E98" s="73">
        <v>0</v>
      </c>
      <c r="F98" s="73">
        <v>0</v>
      </c>
      <c r="G98" s="74">
        <f t="shared" si="2"/>
        <v>3305</v>
      </c>
      <c r="H98" s="222">
        <v>1720</v>
      </c>
      <c r="I98" s="217">
        <v>1523</v>
      </c>
      <c r="J98" s="217">
        <v>0</v>
      </c>
      <c r="K98" s="217">
        <v>0</v>
      </c>
      <c r="L98" s="218">
        <f t="shared" si="3"/>
        <v>3243</v>
      </c>
    </row>
    <row r="99" spans="1:12">
      <c r="A99" s="77" t="s">
        <v>898</v>
      </c>
      <c r="B99" s="30" t="s">
        <v>229</v>
      </c>
      <c r="C99" s="73">
        <v>5969</v>
      </c>
      <c r="D99" s="73">
        <v>5921</v>
      </c>
      <c r="E99" s="73">
        <v>0</v>
      </c>
      <c r="F99" s="73">
        <v>4</v>
      </c>
      <c r="G99" s="74">
        <f t="shared" si="2"/>
        <v>11894</v>
      </c>
      <c r="H99" s="222">
        <v>6334</v>
      </c>
      <c r="I99" s="217">
        <v>6445</v>
      </c>
      <c r="J99" s="217">
        <v>0</v>
      </c>
      <c r="K99" s="217">
        <v>4</v>
      </c>
      <c r="L99" s="218">
        <f t="shared" si="3"/>
        <v>12783</v>
      </c>
    </row>
    <row r="100" spans="1:12">
      <c r="A100" s="77" t="s">
        <v>898</v>
      </c>
      <c r="B100" s="30" t="s">
        <v>230</v>
      </c>
      <c r="C100" s="73">
        <v>5791</v>
      </c>
      <c r="D100" s="73">
        <v>5846</v>
      </c>
      <c r="E100" s="73">
        <v>0</v>
      </c>
      <c r="F100" s="73">
        <v>6</v>
      </c>
      <c r="G100" s="74">
        <f t="shared" si="2"/>
        <v>11643</v>
      </c>
      <c r="H100" s="222">
        <v>5818</v>
      </c>
      <c r="I100" s="217">
        <v>5858</v>
      </c>
      <c r="J100" s="217">
        <v>0</v>
      </c>
      <c r="K100" s="217">
        <v>7</v>
      </c>
      <c r="L100" s="218">
        <f t="shared" si="3"/>
        <v>11683</v>
      </c>
    </row>
    <row r="101" spans="1:12">
      <c r="A101" s="77" t="s">
        <v>898</v>
      </c>
      <c r="B101" s="30" t="s">
        <v>231</v>
      </c>
      <c r="C101" s="73">
        <v>6384</v>
      </c>
      <c r="D101" s="73">
        <v>6375</v>
      </c>
      <c r="E101" s="73">
        <v>0</v>
      </c>
      <c r="F101" s="73">
        <v>9</v>
      </c>
      <c r="G101" s="74">
        <f t="shared" si="2"/>
        <v>12768</v>
      </c>
      <c r="H101" s="222">
        <v>6464</v>
      </c>
      <c r="I101" s="217">
        <v>6479</v>
      </c>
      <c r="J101" s="217">
        <v>0</v>
      </c>
      <c r="K101" s="217">
        <v>12</v>
      </c>
      <c r="L101" s="218">
        <f t="shared" si="3"/>
        <v>12955</v>
      </c>
    </row>
    <row r="102" spans="1:12">
      <c r="A102" s="77" t="s">
        <v>898</v>
      </c>
      <c r="B102" s="30" t="s">
        <v>232</v>
      </c>
      <c r="C102" s="73">
        <v>2021</v>
      </c>
      <c r="D102" s="73">
        <v>2296</v>
      </c>
      <c r="E102" s="73">
        <v>0</v>
      </c>
      <c r="F102" s="73">
        <v>1</v>
      </c>
      <c r="G102" s="74">
        <f t="shared" si="2"/>
        <v>4318</v>
      </c>
      <c r="H102" s="222">
        <v>2006</v>
      </c>
      <c r="I102" s="217">
        <v>2285</v>
      </c>
      <c r="J102" s="217">
        <v>0</v>
      </c>
      <c r="K102" s="217">
        <v>1</v>
      </c>
      <c r="L102" s="218">
        <f t="shared" si="3"/>
        <v>4292</v>
      </c>
    </row>
    <row r="103" spans="1:12">
      <c r="A103" s="77" t="s">
        <v>898</v>
      </c>
      <c r="B103" s="30" t="s">
        <v>233</v>
      </c>
      <c r="C103" s="73">
        <v>23648</v>
      </c>
      <c r="D103" s="73">
        <v>26238</v>
      </c>
      <c r="E103" s="73">
        <v>0</v>
      </c>
      <c r="F103" s="73">
        <v>10</v>
      </c>
      <c r="G103" s="74">
        <f t="shared" si="2"/>
        <v>49896</v>
      </c>
      <c r="H103" s="222">
        <v>24172</v>
      </c>
      <c r="I103" s="217">
        <v>26761</v>
      </c>
      <c r="J103" s="217">
        <v>0</v>
      </c>
      <c r="K103" s="217">
        <v>10</v>
      </c>
      <c r="L103" s="218">
        <f t="shared" si="3"/>
        <v>50943</v>
      </c>
    </row>
    <row r="104" spans="1:12">
      <c r="A104" s="77" t="s">
        <v>898</v>
      </c>
      <c r="B104" s="30" t="s">
        <v>234</v>
      </c>
      <c r="C104" s="73">
        <v>2486</v>
      </c>
      <c r="D104" s="73">
        <v>2397</v>
      </c>
      <c r="E104" s="73">
        <v>0</v>
      </c>
      <c r="F104" s="73">
        <v>1</v>
      </c>
      <c r="G104" s="74">
        <f t="shared" si="2"/>
        <v>4884</v>
      </c>
      <c r="H104" s="222">
        <v>2467</v>
      </c>
      <c r="I104" s="217">
        <v>2389</v>
      </c>
      <c r="J104" s="217">
        <v>0</v>
      </c>
      <c r="K104" s="217">
        <v>1</v>
      </c>
      <c r="L104" s="218">
        <f t="shared" si="3"/>
        <v>4857</v>
      </c>
    </row>
    <row r="105" spans="1:12">
      <c r="A105" s="77" t="s">
        <v>898</v>
      </c>
      <c r="B105" s="30" t="s">
        <v>235</v>
      </c>
      <c r="C105" s="73">
        <v>1022</v>
      </c>
      <c r="D105" s="73">
        <v>1189</v>
      </c>
      <c r="E105" s="73">
        <v>0</v>
      </c>
      <c r="F105" s="73">
        <v>0</v>
      </c>
      <c r="G105" s="74">
        <f t="shared" si="2"/>
        <v>2211</v>
      </c>
      <c r="H105" s="222">
        <v>1033</v>
      </c>
      <c r="I105" s="217">
        <v>1207</v>
      </c>
      <c r="J105" s="217">
        <v>0</v>
      </c>
      <c r="K105" s="217">
        <v>0</v>
      </c>
      <c r="L105" s="218">
        <f t="shared" si="3"/>
        <v>2240</v>
      </c>
    </row>
    <row r="106" spans="1:12">
      <c r="A106" s="77" t="s">
        <v>898</v>
      </c>
      <c r="B106" s="30" t="s">
        <v>236</v>
      </c>
      <c r="C106" s="73">
        <v>11189</v>
      </c>
      <c r="D106" s="73">
        <v>11269</v>
      </c>
      <c r="E106" s="73">
        <v>0</v>
      </c>
      <c r="F106" s="73">
        <v>9</v>
      </c>
      <c r="G106" s="74">
        <f t="shared" si="2"/>
        <v>22467</v>
      </c>
      <c r="H106" s="222">
        <v>11338</v>
      </c>
      <c r="I106" s="217">
        <v>11517</v>
      </c>
      <c r="J106" s="217">
        <v>0</v>
      </c>
      <c r="K106" s="217">
        <v>11</v>
      </c>
      <c r="L106" s="218">
        <f t="shared" si="3"/>
        <v>22866</v>
      </c>
    </row>
    <row r="107" spans="1:12">
      <c r="A107" s="77" t="s">
        <v>898</v>
      </c>
      <c r="B107" s="30" t="s">
        <v>237</v>
      </c>
      <c r="C107" s="73">
        <v>3423</v>
      </c>
      <c r="D107" s="73">
        <v>3453</v>
      </c>
      <c r="E107" s="73">
        <v>0</v>
      </c>
      <c r="F107" s="73">
        <v>2</v>
      </c>
      <c r="G107" s="74">
        <f t="shared" si="2"/>
        <v>6878</v>
      </c>
      <c r="H107" s="222">
        <v>3543</v>
      </c>
      <c r="I107" s="217">
        <v>3574</v>
      </c>
      <c r="J107" s="217">
        <v>0</v>
      </c>
      <c r="K107" s="217">
        <v>2</v>
      </c>
      <c r="L107" s="218">
        <f t="shared" si="3"/>
        <v>7119</v>
      </c>
    </row>
    <row r="108" spans="1:12">
      <c r="A108" s="77" t="s">
        <v>898</v>
      </c>
      <c r="B108" s="30" t="s">
        <v>238</v>
      </c>
      <c r="C108" s="73">
        <v>10400</v>
      </c>
      <c r="D108" s="73">
        <v>10425</v>
      </c>
      <c r="E108" s="73">
        <v>0</v>
      </c>
      <c r="F108" s="73">
        <v>1</v>
      </c>
      <c r="G108" s="74">
        <f t="shared" si="2"/>
        <v>20826</v>
      </c>
      <c r="H108" s="222">
        <v>10849</v>
      </c>
      <c r="I108" s="217">
        <v>10893</v>
      </c>
      <c r="J108" s="217">
        <v>0</v>
      </c>
      <c r="K108" s="217">
        <v>16</v>
      </c>
      <c r="L108" s="218">
        <f t="shared" si="3"/>
        <v>21758</v>
      </c>
    </row>
    <row r="109" spans="1:12">
      <c r="A109" s="77" t="s">
        <v>898</v>
      </c>
      <c r="B109" s="30" t="s">
        <v>239</v>
      </c>
      <c r="C109" s="73">
        <v>10627</v>
      </c>
      <c r="D109" s="73">
        <v>10983</v>
      </c>
      <c r="E109" s="73">
        <v>0</v>
      </c>
      <c r="F109" s="73">
        <v>10</v>
      </c>
      <c r="G109" s="74">
        <f t="shared" si="2"/>
        <v>21620</v>
      </c>
      <c r="H109" s="222">
        <v>11189</v>
      </c>
      <c r="I109" s="217">
        <v>11620</v>
      </c>
      <c r="J109" s="217">
        <v>0</v>
      </c>
      <c r="K109" s="217">
        <v>10</v>
      </c>
      <c r="L109" s="218">
        <f t="shared" si="3"/>
        <v>22819</v>
      </c>
    </row>
    <row r="110" spans="1:12">
      <c r="A110" s="77" t="s">
        <v>898</v>
      </c>
      <c r="B110" s="30" t="s">
        <v>240</v>
      </c>
      <c r="C110" s="73">
        <v>6225</v>
      </c>
      <c r="D110" s="73">
        <v>6303</v>
      </c>
      <c r="E110" s="73">
        <v>0</v>
      </c>
      <c r="F110" s="73">
        <v>15</v>
      </c>
      <c r="G110" s="74">
        <f t="shared" si="2"/>
        <v>12543</v>
      </c>
      <c r="H110" s="222">
        <v>6252</v>
      </c>
      <c r="I110" s="217">
        <v>6578</v>
      </c>
      <c r="J110" s="217">
        <v>0</v>
      </c>
      <c r="K110" s="217">
        <v>15</v>
      </c>
      <c r="L110" s="218">
        <f t="shared" si="3"/>
        <v>12845</v>
      </c>
    </row>
    <row r="111" spans="1:12">
      <c r="A111" s="77" t="s">
        <v>898</v>
      </c>
      <c r="B111" s="30" t="s">
        <v>241</v>
      </c>
      <c r="C111" s="73">
        <v>2727</v>
      </c>
      <c r="D111" s="73">
        <v>2625</v>
      </c>
      <c r="E111" s="73">
        <v>0</v>
      </c>
      <c r="F111" s="73">
        <v>1</v>
      </c>
      <c r="G111" s="74">
        <f t="shared" si="2"/>
        <v>5353</v>
      </c>
      <c r="H111" s="222">
        <v>2745</v>
      </c>
      <c r="I111" s="217">
        <v>2652</v>
      </c>
      <c r="J111" s="217">
        <v>0</v>
      </c>
      <c r="K111" s="217">
        <v>2</v>
      </c>
      <c r="L111" s="218">
        <f t="shared" si="3"/>
        <v>5399</v>
      </c>
    </row>
    <row r="112" spans="1:12">
      <c r="A112" s="77" t="s">
        <v>898</v>
      </c>
      <c r="B112" s="30" t="s">
        <v>242</v>
      </c>
      <c r="C112" s="73">
        <v>1164</v>
      </c>
      <c r="D112" s="73">
        <v>1117</v>
      </c>
      <c r="E112" s="73">
        <v>0</v>
      </c>
      <c r="F112" s="73">
        <v>7</v>
      </c>
      <c r="G112" s="74">
        <f t="shared" si="2"/>
        <v>2288</v>
      </c>
      <c r="H112" s="222">
        <v>1426</v>
      </c>
      <c r="I112" s="217">
        <v>1395</v>
      </c>
      <c r="J112" s="217">
        <v>0</v>
      </c>
      <c r="K112" s="217">
        <v>8</v>
      </c>
      <c r="L112" s="218">
        <f t="shared" si="3"/>
        <v>2829</v>
      </c>
    </row>
    <row r="113" spans="1:12">
      <c r="A113" s="77" t="s">
        <v>898</v>
      </c>
      <c r="B113" s="30" t="s">
        <v>243</v>
      </c>
      <c r="C113" s="73">
        <v>9104</v>
      </c>
      <c r="D113" s="73">
        <v>9713</v>
      </c>
      <c r="E113" s="73">
        <v>0</v>
      </c>
      <c r="F113" s="73">
        <v>12</v>
      </c>
      <c r="G113" s="74">
        <f t="shared" si="2"/>
        <v>18829</v>
      </c>
      <c r="H113" s="222">
        <v>9661</v>
      </c>
      <c r="I113" s="217">
        <v>10444</v>
      </c>
      <c r="J113" s="217">
        <v>0</v>
      </c>
      <c r="K113" s="217">
        <v>16</v>
      </c>
      <c r="L113" s="218">
        <f t="shared" si="3"/>
        <v>20121</v>
      </c>
    </row>
    <row r="114" spans="1:12">
      <c r="A114" s="225" t="s">
        <v>898</v>
      </c>
      <c r="B114" s="226" t="s">
        <v>244</v>
      </c>
      <c r="C114" s="224">
        <v>31240</v>
      </c>
      <c r="D114" s="224">
        <v>34859</v>
      </c>
      <c r="E114" s="224">
        <v>0</v>
      </c>
      <c r="F114" s="224">
        <v>17</v>
      </c>
      <c r="G114" s="215">
        <f t="shared" si="2"/>
        <v>66116</v>
      </c>
      <c r="H114" s="223">
        <v>33706</v>
      </c>
      <c r="I114" s="224">
        <v>38034</v>
      </c>
      <c r="J114" s="224">
        <v>0</v>
      </c>
      <c r="K114" s="224">
        <v>19</v>
      </c>
      <c r="L114" s="215">
        <f t="shared" si="3"/>
        <v>71759</v>
      </c>
    </row>
    <row r="115" spans="1:12">
      <c r="A115" s="77" t="s">
        <v>612</v>
      </c>
      <c r="B115" s="30" t="s">
        <v>245</v>
      </c>
      <c r="C115" s="73">
        <v>98319</v>
      </c>
      <c r="D115" s="73">
        <v>111147</v>
      </c>
      <c r="E115" s="73">
        <v>0</v>
      </c>
      <c r="F115" s="73">
        <v>147</v>
      </c>
      <c r="G115" s="74">
        <f t="shared" si="2"/>
        <v>209613</v>
      </c>
      <c r="H115" s="222">
        <v>96271</v>
      </c>
      <c r="I115" s="217">
        <v>108814</v>
      </c>
      <c r="J115" s="217">
        <v>0</v>
      </c>
      <c r="K115" s="217">
        <v>175</v>
      </c>
      <c r="L115" s="218">
        <f t="shared" si="3"/>
        <v>205260</v>
      </c>
    </row>
    <row r="116" spans="1:12">
      <c r="A116" s="77" t="s">
        <v>612</v>
      </c>
      <c r="B116" s="30" t="s">
        <v>246</v>
      </c>
      <c r="C116" s="73">
        <v>2287</v>
      </c>
      <c r="D116" s="73">
        <v>2109</v>
      </c>
      <c r="E116" s="73">
        <v>0</v>
      </c>
      <c r="F116" s="73">
        <v>2</v>
      </c>
      <c r="G116" s="74">
        <f t="shared" si="2"/>
        <v>4398</v>
      </c>
      <c r="H116" s="222">
        <v>2262</v>
      </c>
      <c r="I116" s="217">
        <v>2118</v>
      </c>
      <c r="J116" s="217">
        <v>0</v>
      </c>
      <c r="K116" s="217">
        <v>7</v>
      </c>
      <c r="L116" s="218">
        <f t="shared" si="3"/>
        <v>4387</v>
      </c>
    </row>
    <row r="117" spans="1:12">
      <c r="A117" s="77" t="s">
        <v>612</v>
      </c>
      <c r="B117" s="30" t="s">
        <v>247</v>
      </c>
      <c r="C117" s="73">
        <v>19136</v>
      </c>
      <c r="D117" s="73">
        <v>20652</v>
      </c>
      <c r="E117" s="73">
        <v>0</v>
      </c>
      <c r="F117" s="73">
        <v>13</v>
      </c>
      <c r="G117" s="74">
        <f t="shared" si="2"/>
        <v>39801</v>
      </c>
      <c r="H117" s="222">
        <v>18966</v>
      </c>
      <c r="I117" s="217">
        <v>20580</v>
      </c>
      <c r="J117" s="217">
        <v>0</v>
      </c>
      <c r="K117" s="217">
        <v>28</v>
      </c>
      <c r="L117" s="218">
        <f t="shared" si="3"/>
        <v>39574</v>
      </c>
    </row>
    <row r="118" spans="1:12">
      <c r="A118" s="77" t="s">
        <v>612</v>
      </c>
      <c r="B118" s="30" t="s">
        <v>248</v>
      </c>
      <c r="C118" s="73">
        <v>1026</v>
      </c>
      <c r="D118" s="73">
        <v>1125</v>
      </c>
      <c r="E118" s="73">
        <v>0</v>
      </c>
      <c r="F118" s="73">
        <v>1</v>
      </c>
      <c r="G118" s="74">
        <f t="shared" si="2"/>
        <v>2152</v>
      </c>
      <c r="H118" s="222">
        <v>997</v>
      </c>
      <c r="I118" s="217">
        <v>1090</v>
      </c>
      <c r="J118" s="217">
        <v>0</v>
      </c>
      <c r="K118" s="217">
        <v>1</v>
      </c>
      <c r="L118" s="218">
        <f t="shared" si="3"/>
        <v>2088</v>
      </c>
    </row>
    <row r="119" spans="1:12">
      <c r="A119" s="77" t="s">
        <v>612</v>
      </c>
      <c r="B119" s="30" t="s">
        <v>249</v>
      </c>
      <c r="C119" s="73">
        <v>17222</v>
      </c>
      <c r="D119" s="73">
        <v>18753</v>
      </c>
      <c r="E119" s="73">
        <v>0</v>
      </c>
      <c r="F119" s="73">
        <v>6</v>
      </c>
      <c r="G119" s="74">
        <f t="shared" si="2"/>
        <v>35981</v>
      </c>
      <c r="H119" s="222">
        <v>17407</v>
      </c>
      <c r="I119" s="217">
        <v>19208</v>
      </c>
      <c r="J119" s="217">
        <v>0</v>
      </c>
      <c r="K119" s="217">
        <v>6</v>
      </c>
      <c r="L119" s="218">
        <f t="shared" si="3"/>
        <v>36621</v>
      </c>
    </row>
    <row r="120" spans="1:12">
      <c r="A120" s="77" t="s">
        <v>612</v>
      </c>
      <c r="B120" s="30" t="s">
        <v>250</v>
      </c>
      <c r="C120" s="73">
        <v>20854</v>
      </c>
      <c r="D120" s="73">
        <v>20770</v>
      </c>
      <c r="E120" s="73">
        <v>1</v>
      </c>
      <c r="F120" s="73">
        <v>14</v>
      </c>
      <c r="G120" s="74">
        <f t="shared" si="2"/>
        <v>41639</v>
      </c>
      <c r="H120" s="222">
        <v>20891</v>
      </c>
      <c r="I120" s="217">
        <v>21121</v>
      </c>
      <c r="J120" s="217">
        <v>1</v>
      </c>
      <c r="K120" s="217">
        <v>14</v>
      </c>
      <c r="L120" s="218">
        <f t="shared" si="3"/>
        <v>42027</v>
      </c>
    </row>
    <row r="121" spans="1:12">
      <c r="A121" s="77" t="s">
        <v>612</v>
      </c>
      <c r="B121" s="30" t="s">
        <v>251</v>
      </c>
      <c r="C121" s="73">
        <v>20031</v>
      </c>
      <c r="D121" s="73">
        <v>21352</v>
      </c>
      <c r="E121" s="73">
        <v>0</v>
      </c>
      <c r="F121" s="73">
        <v>5</v>
      </c>
      <c r="G121" s="74">
        <f t="shared" si="2"/>
        <v>41388</v>
      </c>
      <c r="H121" s="222">
        <v>19913</v>
      </c>
      <c r="I121" s="217">
        <v>21226</v>
      </c>
      <c r="J121" s="217">
        <v>0</v>
      </c>
      <c r="K121" s="217">
        <v>10</v>
      </c>
      <c r="L121" s="218">
        <f t="shared" si="3"/>
        <v>41149</v>
      </c>
    </row>
    <row r="122" spans="1:12">
      <c r="A122" s="77" t="s">
        <v>612</v>
      </c>
      <c r="B122" s="30" t="s">
        <v>252</v>
      </c>
      <c r="C122" s="73">
        <v>10351</v>
      </c>
      <c r="D122" s="73">
        <v>10194</v>
      </c>
      <c r="E122" s="73">
        <v>0</v>
      </c>
      <c r="F122" s="73">
        <v>1</v>
      </c>
      <c r="G122" s="74">
        <f t="shared" si="2"/>
        <v>20546</v>
      </c>
      <c r="H122" s="222">
        <v>10436</v>
      </c>
      <c r="I122" s="217">
        <v>10316</v>
      </c>
      <c r="J122" s="217">
        <v>0</v>
      </c>
      <c r="K122" s="217">
        <v>5</v>
      </c>
      <c r="L122" s="218">
        <f t="shared" si="3"/>
        <v>20757</v>
      </c>
    </row>
    <row r="123" spans="1:12">
      <c r="A123" s="77" t="s">
        <v>612</v>
      </c>
      <c r="B123" s="30" t="s">
        <v>253</v>
      </c>
      <c r="C123" s="73">
        <v>60038</v>
      </c>
      <c r="D123" s="73">
        <v>67889</v>
      </c>
      <c r="E123" s="73">
        <v>0</v>
      </c>
      <c r="F123" s="73">
        <v>56</v>
      </c>
      <c r="G123" s="74">
        <f t="shared" si="2"/>
        <v>127983</v>
      </c>
      <c r="H123" s="222">
        <v>60705</v>
      </c>
      <c r="I123" s="217">
        <v>69439</v>
      </c>
      <c r="J123" s="217">
        <v>0</v>
      </c>
      <c r="K123" s="217">
        <v>75</v>
      </c>
      <c r="L123" s="218">
        <f t="shared" si="3"/>
        <v>130219</v>
      </c>
    </row>
    <row r="124" spans="1:12">
      <c r="A124" s="77" t="s">
        <v>612</v>
      </c>
      <c r="B124" s="30" t="s">
        <v>254</v>
      </c>
      <c r="C124" s="73">
        <v>6490</v>
      </c>
      <c r="D124" s="73">
        <v>6564</v>
      </c>
      <c r="E124" s="73">
        <v>0</v>
      </c>
      <c r="F124" s="73">
        <v>3</v>
      </c>
      <c r="G124" s="74">
        <f t="shared" si="2"/>
        <v>13057</v>
      </c>
      <c r="H124" s="222">
        <v>6602</v>
      </c>
      <c r="I124" s="217">
        <v>6752</v>
      </c>
      <c r="J124" s="217">
        <v>0</v>
      </c>
      <c r="K124" s="217">
        <v>4</v>
      </c>
      <c r="L124" s="218">
        <f t="shared" si="3"/>
        <v>13358</v>
      </c>
    </row>
    <row r="125" spans="1:12">
      <c r="A125" s="77" t="s">
        <v>612</v>
      </c>
      <c r="B125" s="30" t="s">
        <v>255</v>
      </c>
      <c r="C125" s="73">
        <v>11784</v>
      </c>
      <c r="D125" s="73">
        <v>12072</v>
      </c>
      <c r="E125" s="73">
        <v>0</v>
      </c>
      <c r="F125" s="73">
        <v>8</v>
      </c>
      <c r="G125" s="74">
        <f t="shared" si="2"/>
        <v>23864</v>
      </c>
      <c r="H125" s="222">
        <v>11686</v>
      </c>
      <c r="I125" s="217">
        <v>11983</v>
      </c>
      <c r="J125" s="217">
        <v>0</v>
      </c>
      <c r="K125" s="217">
        <v>12</v>
      </c>
      <c r="L125" s="218">
        <f t="shared" si="3"/>
        <v>23681</v>
      </c>
    </row>
    <row r="126" spans="1:12">
      <c r="A126" s="77" t="s">
        <v>612</v>
      </c>
      <c r="B126" s="30" t="s">
        <v>256</v>
      </c>
      <c r="C126" s="73">
        <v>8836</v>
      </c>
      <c r="D126" s="73">
        <v>8614</v>
      </c>
      <c r="E126" s="73">
        <v>0</v>
      </c>
      <c r="F126" s="73">
        <v>7</v>
      </c>
      <c r="G126" s="74">
        <f t="shared" si="2"/>
        <v>17457</v>
      </c>
      <c r="H126" s="222">
        <v>8943</v>
      </c>
      <c r="I126" s="217">
        <v>8896</v>
      </c>
      <c r="J126" s="217">
        <v>0</v>
      </c>
      <c r="K126" s="217">
        <v>7</v>
      </c>
      <c r="L126" s="218">
        <f t="shared" si="3"/>
        <v>17846</v>
      </c>
    </row>
    <row r="127" spans="1:12">
      <c r="A127" s="77" t="s">
        <v>612</v>
      </c>
      <c r="B127" s="30" t="s">
        <v>257</v>
      </c>
      <c r="C127" s="73">
        <v>4231</v>
      </c>
      <c r="D127" s="73">
        <v>4022</v>
      </c>
      <c r="E127" s="73">
        <v>0</v>
      </c>
      <c r="F127" s="73">
        <v>0</v>
      </c>
      <c r="G127" s="74">
        <f t="shared" si="2"/>
        <v>8253</v>
      </c>
      <c r="H127" s="222">
        <v>4279</v>
      </c>
      <c r="I127" s="217">
        <v>4063</v>
      </c>
      <c r="J127" s="217">
        <v>0</v>
      </c>
      <c r="K127" s="217">
        <v>3</v>
      </c>
      <c r="L127" s="218">
        <f t="shared" si="3"/>
        <v>8345</v>
      </c>
    </row>
    <row r="128" spans="1:12">
      <c r="A128" s="77" t="s">
        <v>612</v>
      </c>
      <c r="B128" s="30" t="s">
        <v>258</v>
      </c>
      <c r="C128" s="73">
        <v>37230</v>
      </c>
      <c r="D128" s="73">
        <v>41480</v>
      </c>
      <c r="E128" s="73">
        <v>0</v>
      </c>
      <c r="F128" s="73">
        <v>24</v>
      </c>
      <c r="G128" s="74">
        <f t="shared" si="2"/>
        <v>78734</v>
      </c>
      <c r="H128" s="222">
        <v>38333</v>
      </c>
      <c r="I128" s="217">
        <v>43012</v>
      </c>
      <c r="J128" s="217">
        <v>0</v>
      </c>
      <c r="K128" s="217">
        <v>34</v>
      </c>
      <c r="L128" s="218">
        <f t="shared" si="3"/>
        <v>81379</v>
      </c>
    </row>
    <row r="129" spans="1:12">
      <c r="A129" s="77" t="s">
        <v>612</v>
      </c>
      <c r="B129" s="30" t="s">
        <v>259</v>
      </c>
      <c r="C129" s="73">
        <v>8314</v>
      </c>
      <c r="D129" s="73">
        <v>8849</v>
      </c>
      <c r="E129" s="73">
        <v>0</v>
      </c>
      <c r="F129" s="73">
        <v>4</v>
      </c>
      <c r="G129" s="74">
        <f t="shared" si="2"/>
        <v>17167</v>
      </c>
      <c r="H129" s="222">
        <v>8297</v>
      </c>
      <c r="I129" s="217">
        <v>8891</v>
      </c>
      <c r="J129" s="217">
        <v>0</v>
      </c>
      <c r="K129" s="217">
        <v>12</v>
      </c>
      <c r="L129" s="218">
        <f t="shared" si="3"/>
        <v>17200</v>
      </c>
    </row>
    <row r="130" spans="1:12">
      <c r="A130" s="77" t="s">
        <v>612</v>
      </c>
      <c r="B130" s="30" t="s">
        <v>260</v>
      </c>
      <c r="C130" s="73">
        <v>3</v>
      </c>
      <c r="D130" s="73">
        <v>8</v>
      </c>
      <c r="E130" s="73">
        <v>0</v>
      </c>
      <c r="F130" s="73">
        <v>0</v>
      </c>
      <c r="G130" s="74">
        <f t="shared" si="2"/>
        <v>11</v>
      </c>
      <c r="H130" s="222">
        <v>26</v>
      </c>
      <c r="I130" s="217">
        <v>30</v>
      </c>
      <c r="J130" s="217">
        <v>0</v>
      </c>
      <c r="K130" s="217">
        <v>0</v>
      </c>
      <c r="L130" s="218">
        <f t="shared" si="3"/>
        <v>56</v>
      </c>
    </row>
    <row r="131" spans="1:12">
      <c r="A131" s="77" t="s">
        <v>612</v>
      </c>
      <c r="B131" s="30" t="s">
        <v>261</v>
      </c>
      <c r="C131" s="73">
        <v>11599</v>
      </c>
      <c r="D131" s="73">
        <v>11888</v>
      </c>
      <c r="E131" s="73">
        <v>0</v>
      </c>
      <c r="F131" s="73">
        <v>3</v>
      </c>
      <c r="G131" s="74">
        <f t="shared" si="2"/>
        <v>23490</v>
      </c>
      <c r="H131" s="222">
        <v>11625</v>
      </c>
      <c r="I131" s="217">
        <v>12032</v>
      </c>
      <c r="J131" s="217">
        <v>0</v>
      </c>
      <c r="K131" s="217">
        <v>14</v>
      </c>
      <c r="L131" s="218">
        <f t="shared" si="3"/>
        <v>23671</v>
      </c>
    </row>
    <row r="132" spans="1:12">
      <c r="A132" s="77" t="s">
        <v>612</v>
      </c>
      <c r="B132" s="30" t="s">
        <v>262</v>
      </c>
      <c r="C132" s="73">
        <v>10428</v>
      </c>
      <c r="D132" s="73">
        <v>10071</v>
      </c>
      <c r="E132" s="73">
        <v>0</v>
      </c>
      <c r="F132" s="73">
        <v>6</v>
      </c>
      <c r="G132" s="74">
        <f t="shared" si="2"/>
        <v>20505</v>
      </c>
      <c r="H132" s="222">
        <v>10318</v>
      </c>
      <c r="I132" s="217">
        <v>9932</v>
      </c>
      <c r="J132" s="217">
        <v>0</v>
      </c>
      <c r="K132" s="217">
        <v>9</v>
      </c>
      <c r="L132" s="218">
        <f t="shared" si="3"/>
        <v>20259</v>
      </c>
    </row>
    <row r="133" spans="1:12">
      <c r="A133" s="77" t="s">
        <v>612</v>
      </c>
      <c r="B133" s="30" t="s">
        <v>263</v>
      </c>
      <c r="C133" s="73">
        <v>4195</v>
      </c>
      <c r="D133" s="73">
        <v>4129</v>
      </c>
      <c r="E133" s="73">
        <v>0</v>
      </c>
      <c r="F133" s="73">
        <v>1</v>
      </c>
      <c r="G133" s="74">
        <f t="shared" si="2"/>
        <v>8325</v>
      </c>
      <c r="H133" s="222">
        <v>4700</v>
      </c>
      <c r="I133" s="217">
        <v>4680</v>
      </c>
      <c r="J133" s="217">
        <v>0</v>
      </c>
      <c r="K133" s="217">
        <v>5</v>
      </c>
      <c r="L133" s="218">
        <f t="shared" si="3"/>
        <v>9385</v>
      </c>
    </row>
    <row r="134" spans="1:12">
      <c r="A134" s="77" t="s">
        <v>612</v>
      </c>
      <c r="B134" s="30" t="s">
        <v>264</v>
      </c>
      <c r="C134" s="73">
        <v>6740</v>
      </c>
      <c r="D134" s="73">
        <v>6566</v>
      </c>
      <c r="E134" s="73">
        <v>0</v>
      </c>
      <c r="F134" s="73">
        <v>5</v>
      </c>
      <c r="G134" s="74">
        <f t="shared" si="2"/>
        <v>13311</v>
      </c>
      <c r="H134" s="222">
        <v>6708</v>
      </c>
      <c r="I134" s="217">
        <v>6556</v>
      </c>
      <c r="J134" s="217">
        <v>0</v>
      </c>
      <c r="K134" s="217">
        <v>5</v>
      </c>
      <c r="L134" s="218">
        <f t="shared" si="3"/>
        <v>13269</v>
      </c>
    </row>
    <row r="135" spans="1:12">
      <c r="A135" s="77" t="s">
        <v>612</v>
      </c>
      <c r="B135" s="30" t="s">
        <v>265</v>
      </c>
      <c r="C135" s="73">
        <v>3498</v>
      </c>
      <c r="D135" s="73">
        <v>3413</v>
      </c>
      <c r="E135" s="73">
        <v>0</v>
      </c>
      <c r="F135" s="73">
        <v>3</v>
      </c>
      <c r="G135" s="74">
        <f t="shared" si="2"/>
        <v>6914</v>
      </c>
      <c r="H135" s="222">
        <v>3688</v>
      </c>
      <c r="I135" s="217">
        <v>3673</v>
      </c>
      <c r="J135" s="217">
        <v>0</v>
      </c>
      <c r="K135" s="217">
        <v>3</v>
      </c>
      <c r="L135" s="218">
        <f t="shared" si="3"/>
        <v>7364</v>
      </c>
    </row>
    <row r="136" spans="1:12">
      <c r="A136" s="77" t="s">
        <v>612</v>
      </c>
      <c r="B136" s="30" t="s">
        <v>266</v>
      </c>
      <c r="C136" s="73">
        <v>19519</v>
      </c>
      <c r="D136" s="73">
        <v>20408</v>
      </c>
      <c r="E136" s="73">
        <v>0</v>
      </c>
      <c r="F136" s="73">
        <v>2</v>
      </c>
      <c r="G136" s="74">
        <f t="shared" si="2"/>
        <v>39929</v>
      </c>
      <c r="H136" s="222">
        <v>19838</v>
      </c>
      <c r="I136" s="217">
        <v>21050</v>
      </c>
      <c r="J136" s="217">
        <v>0</v>
      </c>
      <c r="K136" s="217">
        <v>3</v>
      </c>
      <c r="L136" s="218">
        <f t="shared" si="3"/>
        <v>40891</v>
      </c>
    </row>
    <row r="137" spans="1:12">
      <c r="A137" s="77" t="s">
        <v>612</v>
      </c>
      <c r="B137" s="30" t="s">
        <v>267</v>
      </c>
      <c r="C137" s="73">
        <v>6370</v>
      </c>
      <c r="D137" s="73">
        <v>5994</v>
      </c>
      <c r="E137" s="73">
        <v>0</v>
      </c>
      <c r="F137" s="73">
        <v>3</v>
      </c>
      <c r="G137" s="74">
        <f t="shared" si="2"/>
        <v>12367</v>
      </c>
      <c r="H137" s="222">
        <v>6484</v>
      </c>
      <c r="I137" s="217">
        <v>6139</v>
      </c>
      <c r="J137" s="217">
        <v>0</v>
      </c>
      <c r="K137" s="217">
        <v>8</v>
      </c>
      <c r="L137" s="218">
        <f t="shared" si="3"/>
        <v>12631</v>
      </c>
    </row>
    <row r="138" spans="1:12">
      <c r="A138" s="77" t="s">
        <v>612</v>
      </c>
      <c r="B138" s="30" t="s">
        <v>268</v>
      </c>
      <c r="C138" s="73">
        <v>14664</v>
      </c>
      <c r="D138" s="73">
        <v>13892</v>
      </c>
      <c r="E138" s="73">
        <v>0</v>
      </c>
      <c r="F138" s="73">
        <v>12</v>
      </c>
      <c r="G138" s="74">
        <f t="shared" si="2"/>
        <v>28568</v>
      </c>
      <c r="H138" s="222">
        <v>15153</v>
      </c>
      <c r="I138" s="217">
        <v>14682</v>
      </c>
      <c r="J138" s="217">
        <v>0</v>
      </c>
      <c r="K138" s="217">
        <v>15</v>
      </c>
      <c r="L138" s="218">
        <f t="shared" si="3"/>
        <v>29850</v>
      </c>
    </row>
    <row r="139" spans="1:12">
      <c r="A139" s="77" t="s">
        <v>612</v>
      </c>
      <c r="B139" s="30" t="s">
        <v>269</v>
      </c>
      <c r="C139" s="73">
        <v>4880</v>
      </c>
      <c r="D139" s="73">
        <v>4786</v>
      </c>
      <c r="E139" s="73">
        <v>0</v>
      </c>
      <c r="F139" s="73">
        <v>0</v>
      </c>
      <c r="G139" s="74">
        <f t="shared" si="2"/>
        <v>9666</v>
      </c>
      <c r="H139" s="222">
        <v>4997</v>
      </c>
      <c r="I139" s="217">
        <v>4937</v>
      </c>
      <c r="J139" s="217">
        <v>0</v>
      </c>
      <c r="K139" s="217">
        <v>1</v>
      </c>
      <c r="L139" s="218">
        <f t="shared" si="3"/>
        <v>9935</v>
      </c>
    </row>
    <row r="140" spans="1:12">
      <c r="A140" s="77" t="s">
        <v>612</v>
      </c>
      <c r="B140" s="30" t="s">
        <v>270</v>
      </c>
      <c r="C140" s="73">
        <v>4472</v>
      </c>
      <c r="D140" s="73">
        <v>4660</v>
      </c>
      <c r="E140" s="73">
        <v>0</v>
      </c>
      <c r="F140" s="73">
        <v>2</v>
      </c>
      <c r="G140" s="74">
        <f t="shared" si="2"/>
        <v>9134</v>
      </c>
      <c r="H140" s="222">
        <v>4691</v>
      </c>
      <c r="I140" s="217">
        <v>4880</v>
      </c>
      <c r="J140" s="217">
        <v>0</v>
      </c>
      <c r="K140" s="217">
        <v>3</v>
      </c>
      <c r="L140" s="218">
        <f t="shared" si="3"/>
        <v>9574</v>
      </c>
    </row>
    <row r="141" spans="1:12">
      <c r="A141" s="77" t="s">
        <v>612</v>
      </c>
      <c r="B141" s="30" t="s">
        <v>57</v>
      </c>
      <c r="C141" s="73">
        <v>12325</v>
      </c>
      <c r="D141" s="73">
        <v>12659</v>
      </c>
      <c r="E141" s="73">
        <v>0</v>
      </c>
      <c r="F141" s="73">
        <v>5</v>
      </c>
      <c r="G141" s="74">
        <f t="shared" ref="G141:G204" si="4">SUM(C141:F141)</f>
        <v>24989</v>
      </c>
      <c r="H141" s="222">
        <v>13640</v>
      </c>
      <c r="I141" s="217">
        <v>14148</v>
      </c>
      <c r="J141" s="217">
        <v>0</v>
      </c>
      <c r="K141" s="217">
        <v>7</v>
      </c>
      <c r="L141" s="218">
        <f t="shared" ref="L141:L204" si="5">SUM(H141:K141)</f>
        <v>27795</v>
      </c>
    </row>
    <row r="142" spans="1:12">
      <c r="A142" s="77" t="s">
        <v>612</v>
      </c>
      <c r="B142" s="30" t="s">
        <v>271</v>
      </c>
      <c r="C142" s="73">
        <v>66</v>
      </c>
      <c r="D142" s="73">
        <v>74</v>
      </c>
      <c r="E142" s="73">
        <v>0</v>
      </c>
      <c r="F142" s="73">
        <v>0</v>
      </c>
      <c r="G142" s="74">
        <f t="shared" si="4"/>
        <v>140</v>
      </c>
      <c r="H142" s="222">
        <v>286</v>
      </c>
      <c r="I142" s="217">
        <v>273</v>
      </c>
      <c r="J142" s="217">
        <v>0</v>
      </c>
      <c r="K142" s="217">
        <v>0</v>
      </c>
      <c r="L142" s="218">
        <f t="shared" si="5"/>
        <v>559</v>
      </c>
    </row>
    <row r="143" spans="1:12">
      <c r="A143" s="77" t="s">
        <v>612</v>
      </c>
      <c r="B143" s="30" t="s">
        <v>272</v>
      </c>
      <c r="C143" s="73">
        <v>31</v>
      </c>
      <c r="D143" s="73">
        <v>69</v>
      </c>
      <c r="E143" s="73">
        <v>0</v>
      </c>
      <c r="F143" s="73">
        <v>0</v>
      </c>
      <c r="G143" s="74">
        <f t="shared" si="4"/>
        <v>100</v>
      </c>
      <c r="H143" s="222">
        <v>42</v>
      </c>
      <c r="I143" s="217">
        <v>92</v>
      </c>
      <c r="J143" s="217">
        <v>0</v>
      </c>
      <c r="K143" s="217">
        <v>0</v>
      </c>
      <c r="L143" s="218">
        <f t="shared" si="5"/>
        <v>134</v>
      </c>
    </row>
    <row r="144" spans="1:12">
      <c r="A144" s="225" t="s">
        <v>612</v>
      </c>
      <c r="B144" s="226" t="s">
        <v>273</v>
      </c>
      <c r="C144" s="224">
        <v>1</v>
      </c>
      <c r="D144" s="224">
        <v>4</v>
      </c>
      <c r="E144" s="224">
        <v>0</v>
      </c>
      <c r="F144" s="224">
        <v>0</v>
      </c>
      <c r="G144" s="215">
        <f t="shared" si="4"/>
        <v>5</v>
      </c>
      <c r="H144" s="223">
        <v>514</v>
      </c>
      <c r="I144" s="224">
        <v>549</v>
      </c>
      <c r="J144" s="224">
        <v>0</v>
      </c>
      <c r="K144" s="224">
        <v>0</v>
      </c>
      <c r="L144" s="215">
        <f t="shared" si="5"/>
        <v>1063</v>
      </c>
    </row>
    <row r="145" spans="1:12">
      <c r="A145" s="77" t="s">
        <v>900</v>
      </c>
      <c r="B145" s="30" t="s">
        <v>274</v>
      </c>
      <c r="C145" s="73">
        <v>1910</v>
      </c>
      <c r="D145" s="73">
        <v>1958</v>
      </c>
      <c r="E145" s="73">
        <v>0</v>
      </c>
      <c r="F145" s="73">
        <v>1</v>
      </c>
      <c r="G145" s="74">
        <f t="shared" si="4"/>
        <v>3869</v>
      </c>
      <c r="H145" s="222">
        <v>1918</v>
      </c>
      <c r="I145" s="217">
        <v>1968</v>
      </c>
      <c r="J145" s="217">
        <v>0</v>
      </c>
      <c r="K145" s="217">
        <v>2</v>
      </c>
      <c r="L145" s="218">
        <f t="shared" si="5"/>
        <v>3888</v>
      </c>
    </row>
    <row r="146" spans="1:12">
      <c r="A146" s="77" t="s">
        <v>900</v>
      </c>
      <c r="B146" s="30" t="s">
        <v>275</v>
      </c>
      <c r="C146" s="73">
        <v>56347</v>
      </c>
      <c r="D146" s="73">
        <v>67902</v>
      </c>
      <c r="E146" s="73">
        <v>0</v>
      </c>
      <c r="F146" s="73">
        <v>63</v>
      </c>
      <c r="G146" s="74">
        <f t="shared" si="4"/>
        <v>124312</v>
      </c>
      <c r="H146" s="222">
        <v>56341</v>
      </c>
      <c r="I146" s="217">
        <v>68184</v>
      </c>
      <c r="J146" s="217">
        <v>0</v>
      </c>
      <c r="K146" s="217">
        <v>76</v>
      </c>
      <c r="L146" s="218">
        <f t="shared" si="5"/>
        <v>124601</v>
      </c>
    </row>
    <row r="147" spans="1:12">
      <c r="A147" s="77" t="s">
        <v>900</v>
      </c>
      <c r="B147" s="30" t="s">
        <v>276</v>
      </c>
      <c r="C147" s="73">
        <v>31304</v>
      </c>
      <c r="D147" s="73">
        <v>35788</v>
      </c>
      <c r="E147" s="73">
        <v>0</v>
      </c>
      <c r="F147" s="73">
        <v>35</v>
      </c>
      <c r="G147" s="74">
        <f t="shared" si="4"/>
        <v>67127</v>
      </c>
      <c r="H147" s="222">
        <v>31137</v>
      </c>
      <c r="I147" s="217">
        <v>35752</v>
      </c>
      <c r="J147" s="217">
        <v>0</v>
      </c>
      <c r="K147" s="217">
        <v>40</v>
      </c>
      <c r="L147" s="218">
        <f t="shared" si="5"/>
        <v>66929</v>
      </c>
    </row>
    <row r="148" spans="1:12">
      <c r="A148" s="77" t="s">
        <v>900</v>
      </c>
      <c r="B148" s="30" t="s">
        <v>277</v>
      </c>
      <c r="C148" s="73">
        <v>1831</v>
      </c>
      <c r="D148" s="73">
        <v>1650</v>
      </c>
      <c r="E148" s="73">
        <v>0</v>
      </c>
      <c r="F148" s="73">
        <v>4</v>
      </c>
      <c r="G148" s="74">
        <f t="shared" si="4"/>
        <v>3485</v>
      </c>
      <c r="H148" s="222">
        <v>1827</v>
      </c>
      <c r="I148" s="217">
        <v>1669</v>
      </c>
      <c r="J148" s="217">
        <v>0</v>
      </c>
      <c r="K148" s="217">
        <v>5</v>
      </c>
      <c r="L148" s="218">
        <f t="shared" si="5"/>
        <v>3501</v>
      </c>
    </row>
    <row r="149" spans="1:12">
      <c r="A149" s="77" t="s">
        <v>900</v>
      </c>
      <c r="B149" s="30" t="s">
        <v>278</v>
      </c>
      <c r="C149" s="73">
        <v>2005</v>
      </c>
      <c r="D149" s="73">
        <v>2135</v>
      </c>
      <c r="E149" s="73">
        <v>0</v>
      </c>
      <c r="F149" s="73">
        <v>1</v>
      </c>
      <c r="G149" s="74">
        <f t="shared" si="4"/>
        <v>4141</v>
      </c>
      <c r="H149" s="222">
        <v>2038</v>
      </c>
      <c r="I149" s="217">
        <v>2188</v>
      </c>
      <c r="J149" s="217">
        <v>0</v>
      </c>
      <c r="K149" s="217">
        <v>1</v>
      </c>
      <c r="L149" s="218">
        <f t="shared" si="5"/>
        <v>4227</v>
      </c>
    </row>
    <row r="150" spans="1:12">
      <c r="A150" s="77" t="s">
        <v>900</v>
      </c>
      <c r="B150" s="30" t="s">
        <v>279</v>
      </c>
      <c r="C150" s="73">
        <v>58028</v>
      </c>
      <c r="D150" s="73">
        <v>67201</v>
      </c>
      <c r="E150" s="73">
        <v>0</v>
      </c>
      <c r="F150" s="73">
        <v>46</v>
      </c>
      <c r="G150" s="74">
        <f t="shared" si="4"/>
        <v>125275</v>
      </c>
      <c r="H150" s="222">
        <v>58072</v>
      </c>
      <c r="I150" s="217">
        <v>67360</v>
      </c>
      <c r="J150" s="217">
        <v>0</v>
      </c>
      <c r="K150" s="217">
        <v>154</v>
      </c>
      <c r="L150" s="218">
        <f t="shared" si="5"/>
        <v>125586</v>
      </c>
    </row>
    <row r="151" spans="1:12">
      <c r="A151" s="77" t="s">
        <v>900</v>
      </c>
      <c r="B151" s="30" t="s">
        <v>280</v>
      </c>
      <c r="C151" s="73">
        <v>17021</v>
      </c>
      <c r="D151" s="73">
        <v>18551</v>
      </c>
      <c r="E151" s="73">
        <v>0</v>
      </c>
      <c r="F151" s="73">
        <v>12</v>
      </c>
      <c r="G151" s="74">
        <f t="shared" si="4"/>
        <v>35584</v>
      </c>
      <c r="H151" s="222">
        <v>16918</v>
      </c>
      <c r="I151" s="217">
        <v>18396</v>
      </c>
      <c r="J151" s="217">
        <v>0</v>
      </c>
      <c r="K151" s="217">
        <v>13</v>
      </c>
      <c r="L151" s="218">
        <f t="shared" si="5"/>
        <v>35327</v>
      </c>
    </row>
    <row r="152" spans="1:12">
      <c r="A152" s="77" t="s">
        <v>900</v>
      </c>
      <c r="B152" s="30" t="s">
        <v>281</v>
      </c>
      <c r="C152" s="73">
        <v>1402</v>
      </c>
      <c r="D152" s="73">
        <v>1243</v>
      </c>
      <c r="E152" s="73">
        <v>0</v>
      </c>
      <c r="F152" s="73">
        <v>0</v>
      </c>
      <c r="G152" s="74">
        <f t="shared" si="4"/>
        <v>2645</v>
      </c>
      <c r="H152" s="222">
        <v>1363</v>
      </c>
      <c r="I152" s="217">
        <v>1199</v>
      </c>
      <c r="J152" s="217">
        <v>0</v>
      </c>
      <c r="K152" s="217">
        <v>0</v>
      </c>
      <c r="L152" s="218">
        <f t="shared" si="5"/>
        <v>2562</v>
      </c>
    </row>
    <row r="153" spans="1:12">
      <c r="A153" s="77" t="s">
        <v>900</v>
      </c>
      <c r="B153" s="30" t="s">
        <v>282</v>
      </c>
      <c r="C153" s="73">
        <v>2497</v>
      </c>
      <c r="D153" s="73">
        <v>2488</v>
      </c>
      <c r="E153" s="73">
        <v>0</v>
      </c>
      <c r="F153" s="73">
        <v>1</v>
      </c>
      <c r="G153" s="74">
        <f t="shared" si="4"/>
        <v>4986</v>
      </c>
      <c r="H153" s="222">
        <v>2464</v>
      </c>
      <c r="I153" s="217">
        <v>2441</v>
      </c>
      <c r="J153" s="217">
        <v>0</v>
      </c>
      <c r="K153" s="217">
        <v>1</v>
      </c>
      <c r="L153" s="218">
        <f t="shared" si="5"/>
        <v>4906</v>
      </c>
    </row>
    <row r="154" spans="1:12">
      <c r="A154" s="77" t="s">
        <v>900</v>
      </c>
      <c r="B154" s="30" t="s">
        <v>283</v>
      </c>
      <c r="C154" s="73">
        <v>2891</v>
      </c>
      <c r="D154" s="73">
        <v>2897</v>
      </c>
      <c r="E154" s="73">
        <v>0</v>
      </c>
      <c r="F154" s="73">
        <v>1</v>
      </c>
      <c r="G154" s="74">
        <f t="shared" si="4"/>
        <v>5789</v>
      </c>
      <c r="H154" s="222">
        <v>2860</v>
      </c>
      <c r="I154" s="217">
        <v>2877</v>
      </c>
      <c r="J154" s="217">
        <v>0</v>
      </c>
      <c r="K154" s="217">
        <v>1</v>
      </c>
      <c r="L154" s="218">
        <f t="shared" si="5"/>
        <v>5738</v>
      </c>
    </row>
    <row r="155" spans="1:12">
      <c r="A155" s="77" t="s">
        <v>900</v>
      </c>
      <c r="B155" s="30" t="s">
        <v>284</v>
      </c>
      <c r="C155" s="73">
        <v>4221</v>
      </c>
      <c r="D155" s="73">
        <v>4313</v>
      </c>
      <c r="E155" s="73">
        <v>0</v>
      </c>
      <c r="F155" s="73">
        <v>6</v>
      </c>
      <c r="G155" s="74">
        <f t="shared" si="4"/>
        <v>8540</v>
      </c>
      <c r="H155" s="222">
        <v>4204</v>
      </c>
      <c r="I155" s="217">
        <v>4378</v>
      </c>
      <c r="J155" s="217">
        <v>0</v>
      </c>
      <c r="K155" s="217">
        <v>6</v>
      </c>
      <c r="L155" s="218">
        <f t="shared" si="5"/>
        <v>8588</v>
      </c>
    </row>
    <row r="156" spans="1:12">
      <c r="A156" s="77" t="s">
        <v>900</v>
      </c>
      <c r="B156" s="30" t="s">
        <v>285</v>
      </c>
      <c r="C156" s="73">
        <v>1201</v>
      </c>
      <c r="D156" s="73">
        <v>1018</v>
      </c>
      <c r="E156" s="73">
        <v>0</v>
      </c>
      <c r="F156" s="73">
        <v>1</v>
      </c>
      <c r="G156" s="74">
        <f t="shared" si="4"/>
        <v>2220</v>
      </c>
      <c r="H156" s="222">
        <v>1188</v>
      </c>
      <c r="I156" s="217">
        <v>987</v>
      </c>
      <c r="J156" s="217">
        <v>0</v>
      </c>
      <c r="K156" s="217">
        <v>1</v>
      </c>
      <c r="L156" s="218">
        <f t="shared" si="5"/>
        <v>2176</v>
      </c>
    </row>
    <row r="157" spans="1:12">
      <c r="A157" s="77" t="s">
        <v>900</v>
      </c>
      <c r="B157" s="30" t="s">
        <v>286</v>
      </c>
      <c r="C157" s="73">
        <v>39703</v>
      </c>
      <c r="D157" s="73">
        <v>44753</v>
      </c>
      <c r="E157" s="73">
        <v>0</v>
      </c>
      <c r="F157" s="73">
        <v>33</v>
      </c>
      <c r="G157" s="74">
        <f t="shared" si="4"/>
        <v>84489</v>
      </c>
      <c r="H157" s="222">
        <v>39730</v>
      </c>
      <c r="I157" s="217">
        <v>45012</v>
      </c>
      <c r="J157" s="217">
        <v>0</v>
      </c>
      <c r="K157" s="217">
        <v>39</v>
      </c>
      <c r="L157" s="218">
        <f t="shared" si="5"/>
        <v>84781</v>
      </c>
    </row>
    <row r="158" spans="1:12">
      <c r="A158" s="77" t="s">
        <v>900</v>
      </c>
      <c r="B158" s="30" t="s">
        <v>287</v>
      </c>
      <c r="C158" s="73">
        <v>4037</v>
      </c>
      <c r="D158" s="73">
        <v>3896</v>
      </c>
      <c r="E158" s="73">
        <v>0</v>
      </c>
      <c r="F158" s="73">
        <v>1</v>
      </c>
      <c r="G158" s="74">
        <f t="shared" si="4"/>
        <v>7934</v>
      </c>
      <c r="H158" s="222">
        <v>4069</v>
      </c>
      <c r="I158" s="217">
        <v>3946</v>
      </c>
      <c r="J158" s="217">
        <v>0</v>
      </c>
      <c r="K158" s="217">
        <v>1</v>
      </c>
      <c r="L158" s="218">
        <f t="shared" si="5"/>
        <v>8016</v>
      </c>
    </row>
    <row r="159" spans="1:12">
      <c r="A159" s="77" t="s">
        <v>900</v>
      </c>
      <c r="B159" s="30" t="s">
        <v>288</v>
      </c>
      <c r="C159" s="73">
        <v>13510</v>
      </c>
      <c r="D159" s="73">
        <v>15344</v>
      </c>
      <c r="E159" s="73">
        <v>0</v>
      </c>
      <c r="F159" s="73">
        <v>6</v>
      </c>
      <c r="G159" s="74">
        <f t="shared" si="4"/>
        <v>28860</v>
      </c>
      <c r="H159" s="222">
        <v>13694</v>
      </c>
      <c r="I159" s="217">
        <v>15585</v>
      </c>
      <c r="J159" s="217">
        <v>0</v>
      </c>
      <c r="K159" s="217">
        <v>9</v>
      </c>
      <c r="L159" s="218">
        <f t="shared" si="5"/>
        <v>29288</v>
      </c>
    </row>
    <row r="160" spans="1:12">
      <c r="A160" s="77" t="s">
        <v>900</v>
      </c>
      <c r="B160" s="30" t="s">
        <v>289</v>
      </c>
      <c r="C160" s="73">
        <v>39681</v>
      </c>
      <c r="D160" s="73">
        <v>44734</v>
      </c>
      <c r="E160" s="73">
        <v>0</v>
      </c>
      <c r="F160" s="73">
        <v>43</v>
      </c>
      <c r="G160" s="74">
        <f t="shared" si="4"/>
        <v>84458</v>
      </c>
      <c r="H160" s="222">
        <v>39858</v>
      </c>
      <c r="I160" s="217">
        <v>45037</v>
      </c>
      <c r="J160" s="217">
        <v>0</v>
      </c>
      <c r="K160" s="217">
        <v>51</v>
      </c>
      <c r="L160" s="218">
        <f t="shared" si="5"/>
        <v>84946</v>
      </c>
    </row>
    <row r="161" spans="1:12">
      <c r="A161" s="77" t="s">
        <v>900</v>
      </c>
      <c r="B161" s="30" t="s">
        <v>290</v>
      </c>
      <c r="C161" s="73">
        <v>1613</v>
      </c>
      <c r="D161" s="73">
        <v>1358</v>
      </c>
      <c r="E161" s="73">
        <v>0</v>
      </c>
      <c r="F161" s="73">
        <v>1</v>
      </c>
      <c r="G161" s="74">
        <f t="shared" si="4"/>
        <v>2972</v>
      </c>
      <c r="H161" s="222">
        <v>1631</v>
      </c>
      <c r="I161" s="217">
        <v>1384</v>
      </c>
      <c r="J161" s="217">
        <v>0</v>
      </c>
      <c r="K161" s="217">
        <v>1</v>
      </c>
      <c r="L161" s="218">
        <f t="shared" si="5"/>
        <v>3016</v>
      </c>
    </row>
    <row r="162" spans="1:12">
      <c r="A162" s="77" t="s">
        <v>900</v>
      </c>
      <c r="B162" s="30" t="s">
        <v>291</v>
      </c>
      <c r="C162" s="73">
        <v>52828</v>
      </c>
      <c r="D162" s="73">
        <v>59477</v>
      </c>
      <c r="E162" s="73">
        <v>0</v>
      </c>
      <c r="F162" s="73">
        <v>53</v>
      </c>
      <c r="G162" s="74">
        <f t="shared" si="4"/>
        <v>112358</v>
      </c>
      <c r="H162" s="222">
        <v>53530</v>
      </c>
      <c r="I162" s="217">
        <v>60232</v>
      </c>
      <c r="J162" s="217">
        <v>0</v>
      </c>
      <c r="K162" s="217">
        <v>55</v>
      </c>
      <c r="L162" s="218">
        <f t="shared" si="5"/>
        <v>113817</v>
      </c>
    </row>
    <row r="163" spans="1:12">
      <c r="A163" s="77" t="s">
        <v>900</v>
      </c>
      <c r="B163" s="30" t="s">
        <v>292</v>
      </c>
      <c r="C163" s="73">
        <v>5216</v>
      </c>
      <c r="D163" s="73">
        <v>5001</v>
      </c>
      <c r="E163" s="73">
        <v>0</v>
      </c>
      <c r="F163" s="73">
        <v>2</v>
      </c>
      <c r="G163" s="74">
        <f t="shared" si="4"/>
        <v>10219</v>
      </c>
      <c r="H163" s="222">
        <v>5107</v>
      </c>
      <c r="I163" s="217">
        <v>4882</v>
      </c>
      <c r="J163" s="217">
        <v>0</v>
      </c>
      <c r="K163" s="217">
        <v>2</v>
      </c>
      <c r="L163" s="218">
        <f t="shared" si="5"/>
        <v>9991</v>
      </c>
    </row>
    <row r="164" spans="1:12">
      <c r="A164" s="77" t="s">
        <v>900</v>
      </c>
      <c r="B164" s="30" t="s">
        <v>293</v>
      </c>
      <c r="C164" s="73">
        <v>24437</v>
      </c>
      <c r="D164" s="73">
        <v>26094</v>
      </c>
      <c r="E164" s="73">
        <v>0</v>
      </c>
      <c r="F164" s="73">
        <v>13</v>
      </c>
      <c r="G164" s="74">
        <f t="shared" si="4"/>
        <v>50544</v>
      </c>
      <c r="H164" s="222">
        <v>24243</v>
      </c>
      <c r="I164" s="217">
        <v>25950</v>
      </c>
      <c r="J164" s="217">
        <v>0</v>
      </c>
      <c r="K164" s="217">
        <v>15</v>
      </c>
      <c r="L164" s="218">
        <f t="shared" si="5"/>
        <v>50208</v>
      </c>
    </row>
    <row r="165" spans="1:12">
      <c r="A165" s="77" t="s">
        <v>900</v>
      </c>
      <c r="B165" s="30" t="s">
        <v>294</v>
      </c>
      <c r="C165" s="73">
        <v>2806</v>
      </c>
      <c r="D165" s="73">
        <v>2738</v>
      </c>
      <c r="E165" s="73">
        <v>0</v>
      </c>
      <c r="F165" s="73">
        <v>1</v>
      </c>
      <c r="G165" s="74">
        <f t="shared" si="4"/>
        <v>5545</v>
      </c>
      <c r="H165" s="222">
        <v>2793</v>
      </c>
      <c r="I165" s="217">
        <v>2744</v>
      </c>
      <c r="J165" s="217">
        <v>0</v>
      </c>
      <c r="K165" s="217">
        <v>1</v>
      </c>
      <c r="L165" s="218">
        <f t="shared" si="5"/>
        <v>5538</v>
      </c>
    </row>
    <row r="166" spans="1:12">
      <c r="A166" s="77" t="s">
        <v>900</v>
      </c>
      <c r="B166" s="30" t="s">
        <v>295</v>
      </c>
      <c r="C166" s="73">
        <v>5400</v>
      </c>
      <c r="D166" s="73">
        <v>5233</v>
      </c>
      <c r="E166" s="73">
        <v>0</v>
      </c>
      <c r="F166" s="73">
        <v>6</v>
      </c>
      <c r="G166" s="74">
        <f t="shared" si="4"/>
        <v>10639</v>
      </c>
      <c r="H166" s="222">
        <v>5628</v>
      </c>
      <c r="I166" s="217">
        <v>5483</v>
      </c>
      <c r="J166" s="217">
        <v>0</v>
      </c>
      <c r="K166" s="217">
        <v>6</v>
      </c>
      <c r="L166" s="218">
        <f t="shared" si="5"/>
        <v>11117</v>
      </c>
    </row>
    <row r="167" spans="1:12">
      <c r="A167" s="77" t="s">
        <v>900</v>
      </c>
      <c r="B167" s="30" t="s">
        <v>296</v>
      </c>
      <c r="C167" s="73">
        <v>3299</v>
      </c>
      <c r="D167" s="73">
        <v>3133</v>
      </c>
      <c r="E167" s="73">
        <v>0</v>
      </c>
      <c r="F167" s="73">
        <v>2</v>
      </c>
      <c r="G167" s="74">
        <f t="shared" si="4"/>
        <v>6434</v>
      </c>
      <c r="H167" s="222">
        <v>3382</v>
      </c>
      <c r="I167" s="217">
        <v>3205</v>
      </c>
      <c r="J167" s="217">
        <v>0</v>
      </c>
      <c r="K167" s="217">
        <v>2</v>
      </c>
      <c r="L167" s="218">
        <f t="shared" si="5"/>
        <v>6589</v>
      </c>
    </row>
    <row r="168" spans="1:12">
      <c r="A168" s="77" t="s">
        <v>900</v>
      </c>
      <c r="B168" s="30" t="s">
        <v>297</v>
      </c>
      <c r="C168" s="73">
        <v>8776</v>
      </c>
      <c r="D168" s="73">
        <v>8649</v>
      </c>
      <c r="E168" s="73">
        <v>0</v>
      </c>
      <c r="F168" s="73">
        <v>1</v>
      </c>
      <c r="G168" s="74">
        <f t="shared" si="4"/>
        <v>17426</v>
      </c>
      <c r="H168" s="222">
        <v>8820</v>
      </c>
      <c r="I168" s="217">
        <v>8689</v>
      </c>
      <c r="J168" s="217">
        <v>0</v>
      </c>
      <c r="K168" s="217">
        <v>5</v>
      </c>
      <c r="L168" s="218">
        <f t="shared" si="5"/>
        <v>17514</v>
      </c>
    </row>
    <row r="169" spans="1:12">
      <c r="A169" s="77" t="s">
        <v>900</v>
      </c>
      <c r="B169" s="30" t="s">
        <v>298</v>
      </c>
      <c r="C169" s="73">
        <v>15556</v>
      </c>
      <c r="D169" s="73">
        <v>17209</v>
      </c>
      <c r="E169" s="73">
        <v>0</v>
      </c>
      <c r="F169" s="73">
        <v>8</v>
      </c>
      <c r="G169" s="74">
        <f t="shared" si="4"/>
        <v>32773</v>
      </c>
      <c r="H169" s="222">
        <v>15742</v>
      </c>
      <c r="I169" s="217">
        <v>17540</v>
      </c>
      <c r="J169" s="217">
        <v>0</v>
      </c>
      <c r="K169" s="217">
        <v>8</v>
      </c>
      <c r="L169" s="218">
        <f t="shared" si="5"/>
        <v>33290</v>
      </c>
    </row>
    <row r="170" spans="1:12">
      <c r="A170" s="77" t="s">
        <v>900</v>
      </c>
      <c r="B170" s="30" t="s">
        <v>299</v>
      </c>
      <c r="C170" s="73">
        <v>5950</v>
      </c>
      <c r="D170" s="73">
        <v>5775</v>
      </c>
      <c r="E170" s="73">
        <v>0</v>
      </c>
      <c r="F170" s="73">
        <v>1</v>
      </c>
      <c r="G170" s="74">
        <f t="shared" si="4"/>
        <v>11726</v>
      </c>
      <c r="H170" s="222">
        <v>5999</v>
      </c>
      <c r="I170" s="217">
        <v>5830</v>
      </c>
      <c r="J170" s="217">
        <v>0</v>
      </c>
      <c r="K170" s="217">
        <v>2</v>
      </c>
      <c r="L170" s="218">
        <f t="shared" si="5"/>
        <v>11831</v>
      </c>
    </row>
    <row r="171" spans="1:12">
      <c r="A171" s="77" t="s">
        <v>900</v>
      </c>
      <c r="B171" s="30" t="s">
        <v>300</v>
      </c>
      <c r="C171" s="73">
        <v>5153</v>
      </c>
      <c r="D171" s="73">
        <v>5040</v>
      </c>
      <c r="E171" s="73">
        <v>0</v>
      </c>
      <c r="F171" s="73">
        <v>5</v>
      </c>
      <c r="G171" s="74">
        <f t="shared" si="4"/>
        <v>10198</v>
      </c>
      <c r="H171" s="222">
        <v>5139</v>
      </c>
      <c r="I171" s="217">
        <v>5054</v>
      </c>
      <c r="J171" s="217">
        <v>0</v>
      </c>
      <c r="K171" s="217">
        <v>11</v>
      </c>
      <c r="L171" s="218">
        <f t="shared" si="5"/>
        <v>10204</v>
      </c>
    </row>
    <row r="172" spans="1:12">
      <c r="A172" s="77" t="s">
        <v>900</v>
      </c>
      <c r="B172" s="30" t="s">
        <v>301</v>
      </c>
      <c r="C172" s="73">
        <v>2372</v>
      </c>
      <c r="D172" s="73">
        <v>2356</v>
      </c>
      <c r="E172" s="73">
        <v>0</v>
      </c>
      <c r="F172" s="73">
        <v>1</v>
      </c>
      <c r="G172" s="74">
        <f t="shared" si="4"/>
        <v>4729</v>
      </c>
      <c r="H172" s="222">
        <v>2408</v>
      </c>
      <c r="I172" s="217">
        <v>2434</v>
      </c>
      <c r="J172" s="217">
        <v>0</v>
      </c>
      <c r="K172" s="217">
        <v>1</v>
      </c>
      <c r="L172" s="218">
        <f t="shared" si="5"/>
        <v>4843</v>
      </c>
    </row>
    <row r="173" spans="1:12">
      <c r="A173" s="77" t="s">
        <v>900</v>
      </c>
      <c r="B173" s="30" t="s">
        <v>302</v>
      </c>
      <c r="C173" s="73">
        <v>82316</v>
      </c>
      <c r="D173" s="73">
        <v>91394</v>
      </c>
      <c r="E173" s="73">
        <v>0</v>
      </c>
      <c r="F173" s="73">
        <v>30</v>
      </c>
      <c r="G173" s="74">
        <f t="shared" si="4"/>
        <v>173740</v>
      </c>
      <c r="H173" s="222">
        <v>82916</v>
      </c>
      <c r="I173" s="217">
        <v>92412</v>
      </c>
      <c r="J173" s="217">
        <v>0</v>
      </c>
      <c r="K173" s="217">
        <v>42</v>
      </c>
      <c r="L173" s="218">
        <f t="shared" si="5"/>
        <v>175370</v>
      </c>
    </row>
    <row r="174" spans="1:12">
      <c r="A174" s="77" t="s">
        <v>900</v>
      </c>
      <c r="B174" s="30" t="s">
        <v>303</v>
      </c>
      <c r="C174" s="73">
        <v>2442</v>
      </c>
      <c r="D174" s="73">
        <v>2430</v>
      </c>
      <c r="E174" s="73">
        <v>0</v>
      </c>
      <c r="F174" s="73">
        <v>0</v>
      </c>
      <c r="G174" s="74">
        <f t="shared" si="4"/>
        <v>4872</v>
      </c>
      <c r="H174" s="222">
        <v>2442</v>
      </c>
      <c r="I174" s="217">
        <v>2470</v>
      </c>
      <c r="J174" s="217">
        <v>0</v>
      </c>
      <c r="K174" s="217">
        <v>0</v>
      </c>
      <c r="L174" s="218">
        <f t="shared" si="5"/>
        <v>4912</v>
      </c>
    </row>
    <row r="175" spans="1:12">
      <c r="A175" s="77" t="s">
        <v>900</v>
      </c>
      <c r="B175" s="30" t="s">
        <v>304</v>
      </c>
      <c r="C175" s="73">
        <v>5610</v>
      </c>
      <c r="D175" s="73">
        <v>5442</v>
      </c>
      <c r="E175" s="73">
        <v>0</v>
      </c>
      <c r="F175" s="73">
        <v>3</v>
      </c>
      <c r="G175" s="74">
        <f t="shared" si="4"/>
        <v>11055</v>
      </c>
      <c r="H175" s="222">
        <v>5623</v>
      </c>
      <c r="I175" s="217">
        <v>5514</v>
      </c>
      <c r="J175" s="217">
        <v>0</v>
      </c>
      <c r="K175" s="217">
        <v>8</v>
      </c>
      <c r="L175" s="218">
        <f t="shared" si="5"/>
        <v>11145</v>
      </c>
    </row>
    <row r="176" spans="1:12">
      <c r="A176" s="77" t="s">
        <v>900</v>
      </c>
      <c r="B176" s="30" t="s">
        <v>305</v>
      </c>
      <c r="C176" s="73">
        <v>2599</v>
      </c>
      <c r="D176" s="73">
        <v>2361</v>
      </c>
      <c r="E176" s="73">
        <v>0</v>
      </c>
      <c r="F176" s="73">
        <v>1</v>
      </c>
      <c r="G176" s="74">
        <f t="shared" si="4"/>
        <v>4961</v>
      </c>
      <c r="H176" s="222">
        <v>2663</v>
      </c>
      <c r="I176" s="217">
        <v>2400</v>
      </c>
      <c r="J176" s="217">
        <v>0</v>
      </c>
      <c r="K176" s="217">
        <v>2</v>
      </c>
      <c r="L176" s="218">
        <f t="shared" si="5"/>
        <v>5065</v>
      </c>
    </row>
    <row r="177" spans="1:12">
      <c r="A177" s="77" t="s">
        <v>900</v>
      </c>
      <c r="B177" s="30" t="s">
        <v>306</v>
      </c>
      <c r="C177" s="73">
        <v>9324</v>
      </c>
      <c r="D177" s="73">
        <v>9244</v>
      </c>
      <c r="E177" s="73">
        <v>0</v>
      </c>
      <c r="F177" s="73">
        <v>2</v>
      </c>
      <c r="G177" s="74">
        <f t="shared" si="4"/>
        <v>18570</v>
      </c>
      <c r="H177" s="222">
        <v>9308</v>
      </c>
      <c r="I177" s="217">
        <v>9233</v>
      </c>
      <c r="J177" s="217">
        <v>0</v>
      </c>
      <c r="K177" s="217">
        <v>5</v>
      </c>
      <c r="L177" s="218">
        <f t="shared" si="5"/>
        <v>18546</v>
      </c>
    </row>
    <row r="178" spans="1:12">
      <c r="A178" s="77" t="s">
        <v>900</v>
      </c>
      <c r="B178" s="30" t="s">
        <v>307</v>
      </c>
      <c r="C178" s="73">
        <v>13776</v>
      </c>
      <c r="D178" s="73">
        <v>13990</v>
      </c>
      <c r="E178" s="73">
        <v>0</v>
      </c>
      <c r="F178" s="73">
        <v>8</v>
      </c>
      <c r="G178" s="74">
        <f t="shared" si="4"/>
        <v>27774</v>
      </c>
      <c r="H178" s="222">
        <v>13743</v>
      </c>
      <c r="I178" s="217">
        <v>14007</v>
      </c>
      <c r="J178" s="217">
        <v>0</v>
      </c>
      <c r="K178" s="217">
        <v>9</v>
      </c>
      <c r="L178" s="218">
        <f t="shared" si="5"/>
        <v>27759</v>
      </c>
    </row>
    <row r="179" spans="1:12">
      <c r="A179" s="77" t="s">
        <v>900</v>
      </c>
      <c r="B179" s="30" t="s">
        <v>308</v>
      </c>
      <c r="C179" s="73">
        <v>10368</v>
      </c>
      <c r="D179" s="73">
        <v>10462</v>
      </c>
      <c r="E179" s="73">
        <v>0</v>
      </c>
      <c r="F179" s="73">
        <v>11</v>
      </c>
      <c r="G179" s="74">
        <f t="shared" si="4"/>
        <v>20841</v>
      </c>
      <c r="H179" s="222">
        <v>10397</v>
      </c>
      <c r="I179" s="217">
        <v>10601</v>
      </c>
      <c r="J179" s="217">
        <v>0</v>
      </c>
      <c r="K179" s="217">
        <v>13</v>
      </c>
      <c r="L179" s="218">
        <f t="shared" si="5"/>
        <v>21011</v>
      </c>
    </row>
    <row r="180" spans="1:12">
      <c r="A180" s="77" t="s">
        <v>900</v>
      </c>
      <c r="B180" s="30" t="s">
        <v>309</v>
      </c>
      <c r="C180" s="73">
        <v>7893</v>
      </c>
      <c r="D180" s="73">
        <v>7717</v>
      </c>
      <c r="E180" s="73">
        <v>0</v>
      </c>
      <c r="F180" s="73">
        <v>1</v>
      </c>
      <c r="G180" s="74">
        <f t="shared" si="4"/>
        <v>15611</v>
      </c>
      <c r="H180" s="222">
        <v>8124</v>
      </c>
      <c r="I180" s="217">
        <v>8040</v>
      </c>
      <c r="J180" s="217">
        <v>0</v>
      </c>
      <c r="K180" s="217">
        <v>2</v>
      </c>
      <c r="L180" s="218">
        <f t="shared" si="5"/>
        <v>16166</v>
      </c>
    </row>
    <row r="181" spans="1:12">
      <c r="A181" s="77" t="s">
        <v>900</v>
      </c>
      <c r="B181" s="30" t="s">
        <v>310</v>
      </c>
      <c r="C181" s="73">
        <v>36728</v>
      </c>
      <c r="D181" s="73">
        <v>42089</v>
      </c>
      <c r="E181" s="73">
        <v>0</v>
      </c>
      <c r="F181" s="73">
        <v>28</v>
      </c>
      <c r="G181" s="74">
        <f t="shared" si="4"/>
        <v>78845</v>
      </c>
      <c r="H181" s="222">
        <v>37931</v>
      </c>
      <c r="I181" s="217">
        <v>43515</v>
      </c>
      <c r="J181" s="217">
        <v>0</v>
      </c>
      <c r="K181" s="217">
        <v>28</v>
      </c>
      <c r="L181" s="218">
        <f t="shared" si="5"/>
        <v>81474</v>
      </c>
    </row>
    <row r="182" spans="1:12">
      <c r="A182" s="77" t="s">
        <v>900</v>
      </c>
      <c r="B182" s="30" t="s">
        <v>311</v>
      </c>
      <c r="C182" s="73">
        <v>2422</v>
      </c>
      <c r="D182" s="73">
        <v>2144</v>
      </c>
      <c r="E182" s="73">
        <v>0</v>
      </c>
      <c r="F182" s="73">
        <v>0</v>
      </c>
      <c r="G182" s="74">
        <f t="shared" si="4"/>
        <v>4566</v>
      </c>
      <c r="H182" s="222">
        <v>2458</v>
      </c>
      <c r="I182" s="217">
        <v>2221</v>
      </c>
      <c r="J182" s="217">
        <v>0</v>
      </c>
      <c r="K182" s="217">
        <v>0</v>
      </c>
      <c r="L182" s="218">
        <f t="shared" si="5"/>
        <v>4679</v>
      </c>
    </row>
    <row r="183" spans="1:12">
      <c r="A183" s="77" t="s">
        <v>900</v>
      </c>
      <c r="B183" s="30" t="s">
        <v>312</v>
      </c>
      <c r="C183" s="73">
        <v>3230</v>
      </c>
      <c r="D183" s="73">
        <v>3346</v>
      </c>
      <c r="E183" s="73">
        <v>0</v>
      </c>
      <c r="F183" s="73">
        <v>5</v>
      </c>
      <c r="G183" s="74">
        <f t="shared" si="4"/>
        <v>6581</v>
      </c>
      <c r="H183" s="222">
        <v>3377</v>
      </c>
      <c r="I183" s="217">
        <v>3470</v>
      </c>
      <c r="J183" s="217">
        <v>0</v>
      </c>
      <c r="K183" s="217">
        <v>5</v>
      </c>
      <c r="L183" s="218">
        <f t="shared" si="5"/>
        <v>6852</v>
      </c>
    </row>
    <row r="184" spans="1:12">
      <c r="A184" s="77" t="s">
        <v>900</v>
      </c>
      <c r="B184" s="30" t="s">
        <v>313</v>
      </c>
      <c r="C184" s="73">
        <v>2858</v>
      </c>
      <c r="D184" s="73">
        <v>2720</v>
      </c>
      <c r="E184" s="73">
        <v>0</v>
      </c>
      <c r="F184" s="73">
        <v>1</v>
      </c>
      <c r="G184" s="74">
        <f t="shared" si="4"/>
        <v>5579</v>
      </c>
      <c r="H184" s="222">
        <v>2897</v>
      </c>
      <c r="I184" s="217">
        <v>2777</v>
      </c>
      <c r="J184" s="217">
        <v>0</v>
      </c>
      <c r="K184" s="217">
        <v>1</v>
      </c>
      <c r="L184" s="218">
        <f t="shared" si="5"/>
        <v>5675</v>
      </c>
    </row>
    <row r="185" spans="1:12">
      <c r="A185" s="77" t="s">
        <v>900</v>
      </c>
      <c r="B185" s="30" t="s">
        <v>314</v>
      </c>
      <c r="C185" s="73">
        <v>10657</v>
      </c>
      <c r="D185" s="73">
        <v>11379</v>
      </c>
      <c r="E185" s="73">
        <v>0</v>
      </c>
      <c r="F185" s="73">
        <v>2</v>
      </c>
      <c r="G185" s="74">
        <f t="shared" si="4"/>
        <v>22038</v>
      </c>
      <c r="H185" s="222">
        <v>10840</v>
      </c>
      <c r="I185" s="217">
        <v>11524</v>
      </c>
      <c r="J185" s="217">
        <v>0</v>
      </c>
      <c r="K185" s="217">
        <v>3</v>
      </c>
      <c r="L185" s="218">
        <f t="shared" si="5"/>
        <v>22367</v>
      </c>
    </row>
    <row r="186" spans="1:12">
      <c r="A186" s="77" t="s">
        <v>900</v>
      </c>
      <c r="B186" s="30" t="s">
        <v>315</v>
      </c>
      <c r="C186" s="73">
        <v>23673</v>
      </c>
      <c r="D186" s="73">
        <v>26560</v>
      </c>
      <c r="E186" s="73">
        <v>0</v>
      </c>
      <c r="F186" s="73">
        <v>6</v>
      </c>
      <c r="G186" s="74">
        <f t="shared" si="4"/>
        <v>50239</v>
      </c>
      <c r="H186" s="222">
        <v>24720</v>
      </c>
      <c r="I186" s="217">
        <v>27999</v>
      </c>
      <c r="J186" s="217">
        <v>0</v>
      </c>
      <c r="K186" s="217">
        <v>10</v>
      </c>
      <c r="L186" s="218">
        <f t="shared" si="5"/>
        <v>52729</v>
      </c>
    </row>
    <row r="187" spans="1:12">
      <c r="A187" s="77" t="s">
        <v>900</v>
      </c>
      <c r="B187" s="30" t="s">
        <v>316</v>
      </c>
      <c r="C187" s="73">
        <v>4040</v>
      </c>
      <c r="D187" s="73">
        <v>3816</v>
      </c>
      <c r="E187" s="73">
        <v>0</v>
      </c>
      <c r="F187" s="73">
        <v>1</v>
      </c>
      <c r="G187" s="74">
        <f t="shared" si="4"/>
        <v>7857</v>
      </c>
      <c r="H187" s="222">
        <v>4094</v>
      </c>
      <c r="I187" s="217">
        <v>3890</v>
      </c>
      <c r="J187" s="217">
        <v>0</v>
      </c>
      <c r="K187" s="217">
        <v>1</v>
      </c>
      <c r="L187" s="218">
        <f t="shared" si="5"/>
        <v>7985</v>
      </c>
    </row>
    <row r="188" spans="1:12">
      <c r="A188" s="77" t="s">
        <v>900</v>
      </c>
      <c r="B188" s="30" t="s">
        <v>317</v>
      </c>
      <c r="C188" s="73">
        <v>5876</v>
      </c>
      <c r="D188" s="73">
        <v>5944</v>
      </c>
      <c r="E188" s="73">
        <v>0</v>
      </c>
      <c r="F188" s="73">
        <v>3</v>
      </c>
      <c r="G188" s="74">
        <f t="shared" si="4"/>
        <v>11823</v>
      </c>
      <c r="H188" s="222">
        <v>5936</v>
      </c>
      <c r="I188" s="217">
        <v>6019</v>
      </c>
      <c r="J188" s="217">
        <v>0</v>
      </c>
      <c r="K188" s="217">
        <v>2</v>
      </c>
      <c r="L188" s="218">
        <f t="shared" si="5"/>
        <v>11957</v>
      </c>
    </row>
    <row r="189" spans="1:12">
      <c r="A189" s="77" t="s">
        <v>900</v>
      </c>
      <c r="B189" s="30" t="s">
        <v>318</v>
      </c>
      <c r="C189" s="73">
        <v>4913</v>
      </c>
      <c r="D189" s="73">
        <v>4873</v>
      </c>
      <c r="E189" s="73">
        <v>0</v>
      </c>
      <c r="F189" s="73">
        <v>1</v>
      </c>
      <c r="G189" s="74">
        <f t="shared" si="4"/>
        <v>9787</v>
      </c>
      <c r="H189" s="222">
        <v>5033</v>
      </c>
      <c r="I189" s="217">
        <v>5028</v>
      </c>
      <c r="J189" s="217">
        <v>0</v>
      </c>
      <c r="K189" s="217">
        <v>3</v>
      </c>
      <c r="L189" s="218">
        <f t="shared" si="5"/>
        <v>10064</v>
      </c>
    </row>
    <row r="190" spans="1:12">
      <c r="A190" s="77" t="s">
        <v>900</v>
      </c>
      <c r="B190" s="30" t="s">
        <v>319</v>
      </c>
      <c r="C190" s="73">
        <v>2360</v>
      </c>
      <c r="D190" s="73">
        <v>2357</v>
      </c>
      <c r="E190" s="73">
        <v>0</v>
      </c>
      <c r="F190" s="73">
        <v>1</v>
      </c>
      <c r="G190" s="74">
        <f t="shared" si="4"/>
        <v>4718</v>
      </c>
      <c r="H190" s="222">
        <v>2356</v>
      </c>
      <c r="I190" s="217">
        <v>2336</v>
      </c>
      <c r="J190" s="217">
        <v>0</v>
      </c>
      <c r="K190" s="217">
        <v>1</v>
      </c>
      <c r="L190" s="218">
        <f t="shared" si="5"/>
        <v>4693</v>
      </c>
    </row>
    <row r="191" spans="1:12">
      <c r="A191" s="77" t="s">
        <v>900</v>
      </c>
      <c r="B191" s="30" t="s">
        <v>320</v>
      </c>
      <c r="C191" s="73">
        <v>3567</v>
      </c>
      <c r="D191" s="73">
        <v>3406</v>
      </c>
      <c r="E191" s="73">
        <v>0</v>
      </c>
      <c r="F191" s="73">
        <v>4</v>
      </c>
      <c r="G191" s="74">
        <f t="shared" si="4"/>
        <v>6977</v>
      </c>
      <c r="H191" s="222">
        <v>3571</v>
      </c>
      <c r="I191" s="217">
        <v>3422</v>
      </c>
      <c r="J191" s="217">
        <v>0</v>
      </c>
      <c r="K191" s="217">
        <v>4</v>
      </c>
      <c r="L191" s="218">
        <f t="shared" si="5"/>
        <v>6997</v>
      </c>
    </row>
    <row r="192" spans="1:12">
      <c r="A192" s="77" t="s">
        <v>900</v>
      </c>
      <c r="B192" s="30" t="s">
        <v>321</v>
      </c>
      <c r="C192" s="73">
        <v>1093</v>
      </c>
      <c r="D192" s="73">
        <v>922</v>
      </c>
      <c r="E192" s="73">
        <v>0</v>
      </c>
      <c r="F192" s="73">
        <v>0</v>
      </c>
      <c r="G192" s="74">
        <f t="shared" si="4"/>
        <v>2015</v>
      </c>
      <c r="H192" s="222">
        <v>1105</v>
      </c>
      <c r="I192" s="217">
        <v>938</v>
      </c>
      <c r="J192" s="217">
        <v>0</v>
      </c>
      <c r="K192" s="217">
        <v>0</v>
      </c>
      <c r="L192" s="218">
        <f t="shared" si="5"/>
        <v>2043</v>
      </c>
    </row>
    <row r="193" spans="1:12">
      <c r="A193" s="77" t="s">
        <v>900</v>
      </c>
      <c r="B193" s="30" t="s">
        <v>322</v>
      </c>
      <c r="C193" s="73">
        <v>1912</v>
      </c>
      <c r="D193" s="73">
        <v>1669</v>
      </c>
      <c r="E193" s="73">
        <v>0</v>
      </c>
      <c r="F193" s="73">
        <v>5</v>
      </c>
      <c r="G193" s="74">
        <f t="shared" si="4"/>
        <v>3586</v>
      </c>
      <c r="H193" s="222">
        <v>1920</v>
      </c>
      <c r="I193" s="217">
        <v>1695</v>
      </c>
      <c r="J193" s="217">
        <v>0</v>
      </c>
      <c r="K193" s="217">
        <v>5</v>
      </c>
      <c r="L193" s="218">
        <f t="shared" si="5"/>
        <v>3620</v>
      </c>
    </row>
    <row r="194" spans="1:12">
      <c r="A194" s="77" t="s">
        <v>900</v>
      </c>
      <c r="B194" s="30" t="s">
        <v>323</v>
      </c>
      <c r="C194" s="73">
        <v>4777</v>
      </c>
      <c r="D194" s="73">
        <v>4824</v>
      </c>
      <c r="E194" s="73">
        <v>0</v>
      </c>
      <c r="F194" s="73">
        <v>0</v>
      </c>
      <c r="G194" s="74">
        <f t="shared" si="4"/>
        <v>9601</v>
      </c>
      <c r="H194" s="222">
        <v>4909</v>
      </c>
      <c r="I194" s="217">
        <v>5034</v>
      </c>
      <c r="J194" s="217">
        <v>0</v>
      </c>
      <c r="K194" s="217">
        <v>0</v>
      </c>
      <c r="L194" s="218">
        <f t="shared" si="5"/>
        <v>9943</v>
      </c>
    </row>
    <row r="195" spans="1:12">
      <c r="A195" s="77" t="s">
        <v>900</v>
      </c>
      <c r="B195" s="30" t="s">
        <v>324</v>
      </c>
      <c r="C195" s="73">
        <v>1515</v>
      </c>
      <c r="D195" s="73">
        <v>1497</v>
      </c>
      <c r="E195" s="73">
        <v>0</v>
      </c>
      <c r="F195" s="73">
        <v>0</v>
      </c>
      <c r="G195" s="74">
        <f t="shared" si="4"/>
        <v>3012</v>
      </c>
      <c r="H195" s="222">
        <v>1551</v>
      </c>
      <c r="I195" s="217">
        <v>1562</v>
      </c>
      <c r="J195" s="217">
        <v>0</v>
      </c>
      <c r="K195" s="217">
        <v>0</v>
      </c>
      <c r="L195" s="218">
        <f t="shared" si="5"/>
        <v>3113</v>
      </c>
    </row>
    <row r="196" spans="1:12">
      <c r="A196" s="77" t="s">
        <v>900</v>
      </c>
      <c r="B196" s="30" t="s">
        <v>325</v>
      </c>
      <c r="C196" s="73">
        <v>7747</v>
      </c>
      <c r="D196" s="73">
        <v>8091</v>
      </c>
      <c r="E196" s="73">
        <v>0</v>
      </c>
      <c r="F196" s="73">
        <v>3</v>
      </c>
      <c r="G196" s="74">
        <f t="shared" si="4"/>
        <v>15841</v>
      </c>
      <c r="H196" s="222">
        <v>7952</v>
      </c>
      <c r="I196" s="217">
        <v>8437</v>
      </c>
      <c r="J196" s="217">
        <v>0</v>
      </c>
      <c r="K196" s="217">
        <v>3</v>
      </c>
      <c r="L196" s="218">
        <f t="shared" si="5"/>
        <v>16392</v>
      </c>
    </row>
    <row r="197" spans="1:12">
      <c r="A197" s="77" t="s">
        <v>900</v>
      </c>
      <c r="B197" s="30" t="s">
        <v>326</v>
      </c>
      <c r="C197" s="73">
        <v>12062</v>
      </c>
      <c r="D197" s="73">
        <v>11971</v>
      </c>
      <c r="E197" s="73">
        <v>0</v>
      </c>
      <c r="F197" s="73">
        <v>6</v>
      </c>
      <c r="G197" s="74">
        <f t="shared" si="4"/>
        <v>24039</v>
      </c>
      <c r="H197" s="222">
        <v>12551</v>
      </c>
      <c r="I197" s="217">
        <v>12531</v>
      </c>
      <c r="J197" s="217">
        <v>0</v>
      </c>
      <c r="K197" s="217">
        <v>11</v>
      </c>
      <c r="L197" s="218">
        <f t="shared" si="5"/>
        <v>25093</v>
      </c>
    </row>
    <row r="198" spans="1:12">
      <c r="A198" s="225" t="s">
        <v>900</v>
      </c>
      <c r="B198" s="226" t="s">
        <v>327</v>
      </c>
      <c r="C198" s="224">
        <v>0</v>
      </c>
      <c r="D198" s="224">
        <v>0</v>
      </c>
      <c r="E198" s="224">
        <v>0</v>
      </c>
      <c r="F198" s="224">
        <v>0</v>
      </c>
      <c r="G198" s="215">
        <f t="shared" si="4"/>
        <v>0</v>
      </c>
      <c r="H198" s="223">
        <v>0</v>
      </c>
      <c r="I198" s="224">
        <v>0</v>
      </c>
      <c r="J198" s="224">
        <v>0</v>
      </c>
      <c r="K198" s="224">
        <v>0</v>
      </c>
      <c r="L198" s="215">
        <f t="shared" si="5"/>
        <v>0</v>
      </c>
    </row>
    <row r="199" spans="1:12">
      <c r="A199" s="77" t="s">
        <v>699</v>
      </c>
      <c r="B199" s="30" t="s">
        <v>328</v>
      </c>
      <c r="C199" s="73">
        <v>2374</v>
      </c>
      <c r="D199" s="73">
        <v>2310</v>
      </c>
      <c r="E199" s="73">
        <v>0</v>
      </c>
      <c r="F199" s="73">
        <v>1</v>
      </c>
      <c r="G199" s="74">
        <f t="shared" si="4"/>
        <v>4685</v>
      </c>
      <c r="H199" s="222">
        <v>2891</v>
      </c>
      <c r="I199" s="217">
        <v>2890</v>
      </c>
      <c r="J199" s="217">
        <v>0</v>
      </c>
      <c r="K199" s="217">
        <v>1</v>
      </c>
      <c r="L199" s="218">
        <f t="shared" si="5"/>
        <v>5782</v>
      </c>
    </row>
    <row r="200" spans="1:12">
      <c r="A200" s="77" t="s">
        <v>699</v>
      </c>
      <c r="B200" s="30" t="s">
        <v>329</v>
      </c>
      <c r="C200" s="73">
        <v>4055</v>
      </c>
      <c r="D200" s="73">
        <v>3996</v>
      </c>
      <c r="E200" s="73">
        <v>0</v>
      </c>
      <c r="F200" s="73">
        <v>2</v>
      </c>
      <c r="G200" s="74">
        <f t="shared" si="4"/>
        <v>8053</v>
      </c>
      <c r="H200" s="222">
        <v>4044</v>
      </c>
      <c r="I200" s="217">
        <v>3991</v>
      </c>
      <c r="J200" s="217">
        <v>0</v>
      </c>
      <c r="K200" s="217">
        <v>4</v>
      </c>
      <c r="L200" s="218">
        <f t="shared" si="5"/>
        <v>8039</v>
      </c>
    </row>
    <row r="201" spans="1:12">
      <c r="A201" s="77" t="s">
        <v>699</v>
      </c>
      <c r="B201" s="30" t="s">
        <v>330</v>
      </c>
      <c r="C201" s="73">
        <v>3546</v>
      </c>
      <c r="D201" s="73">
        <v>3602</v>
      </c>
      <c r="E201" s="73">
        <v>0</v>
      </c>
      <c r="F201" s="73">
        <v>0</v>
      </c>
      <c r="G201" s="74">
        <f t="shared" si="4"/>
        <v>7148</v>
      </c>
      <c r="H201" s="222">
        <v>3719</v>
      </c>
      <c r="I201" s="217">
        <v>3876</v>
      </c>
      <c r="J201" s="217">
        <v>0</v>
      </c>
      <c r="K201" s="217">
        <v>0</v>
      </c>
      <c r="L201" s="218">
        <f t="shared" si="5"/>
        <v>7595</v>
      </c>
    </row>
    <row r="202" spans="1:12">
      <c r="A202" s="77" t="s">
        <v>699</v>
      </c>
      <c r="B202" s="30" t="s">
        <v>331</v>
      </c>
      <c r="C202" s="73">
        <v>3630</v>
      </c>
      <c r="D202" s="73">
        <v>3578</v>
      </c>
      <c r="E202" s="73">
        <v>0</v>
      </c>
      <c r="F202" s="73">
        <v>2</v>
      </c>
      <c r="G202" s="74">
        <f t="shared" si="4"/>
        <v>7210</v>
      </c>
      <c r="H202" s="222">
        <v>3647</v>
      </c>
      <c r="I202" s="217">
        <v>3630</v>
      </c>
      <c r="J202" s="217">
        <v>0</v>
      </c>
      <c r="K202" s="217">
        <v>2</v>
      </c>
      <c r="L202" s="218">
        <f t="shared" si="5"/>
        <v>7279</v>
      </c>
    </row>
    <row r="203" spans="1:12">
      <c r="A203" s="77" t="s">
        <v>699</v>
      </c>
      <c r="B203" s="30" t="s">
        <v>332</v>
      </c>
      <c r="C203" s="73">
        <v>5305</v>
      </c>
      <c r="D203" s="73">
        <v>5543</v>
      </c>
      <c r="E203" s="73">
        <v>0</v>
      </c>
      <c r="F203" s="73">
        <v>4</v>
      </c>
      <c r="G203" s="74">
        <f t="shared" si="4"/>
        <v>10852</v>
      </c>
      <c r="H203" s="222">
        <v>5260</v>
      </c>
      <c r="I203" s="217">
        <v>5512</v>
      </c>
      <c r="J203" s="217">
        <v>1</v>
      </c>
      <c r="K203" s="217">
        <v>7</v>
      </c>
      <c r="L203" s="218">
        <f t="shared" si="5"/>
        <v>10780</v>
      </c>
    </row>
    <row r="204" spans="1:12">
      <c r="A204" s="77" t="s">
        <v>699</v>
      </c>
      <c r="B204" s="30" t="s">
        <v>333</v>
      </c>
      <c r="C204" s="73">
        <v>11311</v>
      </c>
      <c r="D204" s="73">
        <v>11450</v>
      </c>
      <c r="E204" s="73">
        <v>0</v>
      </c>
      <c r="F204" s="73">
        <v>12</v>
      </c>
      <c r="G204" s="74">
        <f t="shared" si="4"/>
        <v>22773</v>
      </c>
      <c r="H204" s="222">
        <v>11415</v>
      </c>
      <c r="I204" s="217">
        <v>11539</v>
      </c>
      <c r="J204" s="217">
        <v>0</v>
      </c>
      <c r="K204" s="217">
        <v>12</v>
      </c>
      <c r="L204" s="218">
        <f t="shared" si="5"/>
        <v>22966</v>
      </c>
    </row>
    <row r="205" spans="1:12">
      <c r="A205" s="77" t="s">
        <v>699</v>
      </c>
      <c r="B205" s="30" t="s">
        <v>334</v>
      </c>
      <c r="C205" s="73">
        <v>898</v>
      </c>
      <c r="D205" s="73">
        <v>759</v>
      </c>
      <c r="E205" s="73">
        <v>0</v>
      </c>
      <c r="F205" s="73">
        <v>0</v>
      </c>
      <c r="G205" s="74">
        <f t="shared" ref="G205:G280" si="6">SUM(C205:F205)</f>
        <v>1657</v>
      </c>
      <c r="H205" s="222">
        <v>870</v>
      </c>
      <c r="I205" s="217">
        <v>732</v>
      </c>
      <c r="J205" s="217">
        <v>0</v>
      </c>
      <c r="K205" s="217">
        <v>0</v>
      </c>
      <c r="L205" s="218">
        <f t="shared" ref="L205:L280" si="7">SUM(H205:K205)</f>
        <v>1602</v>
      </c>
    </row>
    <row r="206" spans="1:12">
      <c r="A206" s="77" t="s">
        <v>699</v>
      </c>
      <c r="B206" s="30" t="s">
        <v>335</v>
      </c>
      <c r="C206" s="73">
        <v>4989</v>
      </c>
      <c r="D206" s="73">
        <v>4686</v>
      </c>
      <c r="E206" s="73">
        <v>0</v>
      </c>
      <c r="F206" s="73">
        <v>3</v>
      </c>
      <c r="G206" s="74">
        <f t="shared" si="6"/>
        <v>9678</v>
      </c>
      <c r="H206" s="222">
        <v>4968</v>
      </c>
      <c r="I206" s="217">
        <v>4726</v>
      </c>
      <c r="J206" s="217">
        <v>0</v>
      </c>
      <c r="K206" s="217">
        <v>9</v>
      </c>
      <c r="L206" s="218">
        <f t="shared" si="7"/>
        <v>9703</v>
      </c>
    </row>
    <row r="207" spans="1:12">
      <c r="A207" s="77" t="s">
        <v>699</v>
      </c>
      <c r="B207" s="30" t="s">
        <v>336</v>
      </c>
      <c r="C207" s="73">
        <v>5443</v>
      </c>
      <c r="D207" s="73">
        <v>5437</v>
      </c>
      <c r="E207" s="73">
        <v>0</v>
      </c>
      <c r="F207" s="73">
        <v>11</v>
      </c>
      <c r="G207" s="74">
        <f t="shared" si="6"/>
        <v>10891</v>
      </c>
      <c r="H207" s="222">
        <v>5473</v>
      </c>
      <c r="I207" s="217">
        <v>5555</v>
      </c>
      <c r="J207" s="217">
        <v>0</v>
      </c>
      <c r="K207" s="217">
        <v>20</v>
      </c>
      <c r="L207" s="218">
        <f t="shared" si="7"/>
        <v>11048</v>
      </c>
    </row>
    <row r="208" spans="1:12">
      <c r="A208" s="77" t="s">
        <v>699</v>
      </c>
      <c r="B208" s="30" t="s">
        <v>337</v>
      </c>
      <c r="C208" s="73">
        <v>18115</v>
      </c>
      <c r="D208" s="73">
        <v>19893</v>
      </c>
      <c r="E208" s="73">
        <v>0</v>
      </c>
      <c r="F208" s="73">
        <v>4</v>
      </c>
      <c r="G208" s="74">
        <f t="shared" si="6"/>
        <v>38012</v>
      </c>
      <c r="H208" s="222">
        <v>18085</v>
      </c>
      <c r="I208" s="217">
        <v>19915</v>
      </c>
      <c r="J208" s="217">
        <v>0</v>
      </c>
      <c r="K208" s="217">
        <v>11</v>
      </c>
      <c r="L208" s="218">
        <f t="shared" si="7"/>
        <v>38011</v>
      </c>
    </row>
    <row r="209" spans="1:12">
      <c r="A209" s="77" t="s">
        <v>699</v>
      </c>
      <c r="B209" s="30" t="s">
        <v>338</v>
      </c>
      <c r="C209" s="73">
        <v>8035</v>
      </c>
      <c r="D209" s="73">
        <v>8215</v>
      </c>
      <c r="E209" s="73">
        <v>0</v>
      </c>
      <c r="F209" s="73">
        <v>5</v>
      </c>
      <c r="G209" s="74">
        <f t="shared" si="6"/>
        <v>16255</v>
      </c>
      <c r="H209" s="222">
        <v>8313</v>
      </c>
      <c r="I209" s="217">
        <v>8598</v>
      </c>
      <c r="J209" s="217">
        <v>0</v>
      </c>
      <c r="K209" s="217">
        <v>6</v>
      </c>
      <c r="L209" s="218">
        <f t="shared" si="7"/>
        <v>16917</v>
      </c>
    </row>
    <row r="210" spans="1:12">
      <c r="A210" s="77" t="s">
        <v>699</v>
      </c>
      <c r="B210" s="30" t="s">
        <v>339</v>
      </c>
      <c r="C210" s="73">
        <v>86860</v>
      </c>
      <c r="D210" s="73">
        <v>99253</v>
      </c>
      <c r="E210" s="73">
        <v>0</v>
      </c>
      <c r="F210" s="73">
        <v>21</v>
      </c>
      <c r="G210" s="74">
        <f t="shared" si="6"/>
        <v>186134</v>
      </c>
      <c r="H210" s="222">
        <v>88137</v>
      </c>
      <c r="I210" s="217">
        <v>100939</v>
      </c>
      <c r="J210" s="217">
        <v>0</v>
      </c>
      <c r="K210" s="217">
        <v>26</v>
      </c>
      <c r="L210" s="218">
        <f t="shared" si="7"/>
        <v>189102</v>
      </c>
    </row>
    <row r="211" spans="1:12">
      <c r="A211" s="77" t="s">
        <v>699</v>
      </c>
      <c r="B211" s="30" t="s">
        <v>340</v>
      </c>
      <c r="C211" s="73">
        <v>5168</v>
      </c>
      <c r="D211" s="73">
        <v>5318</v>
      </c>
      <c r="E211" s="73">
        <v>0</v>
      </c>
      <c r="F211" s="73">
        <v>3</v>
      </c>
      <c r="G211" s="74">
        <f t="shared" si="6"/>
        <v>10489</v>
      </c>
      <c r="H211" s="222">
        <v>5280</v>
      </c>
      <c r="I211" s="217">
        <v>5467</v>
      </c>
      <c r="J211" s="217">
        <v>0</v>
      </c>
      <c r="K211" s="217">
        <v>4</v>
      </c>
      <c r="L211" s="218">
        <f t="shared" si="7"/>
        <v>10751</v>
      </c>
    </row>
    <row r="212" spans="1:12">
      <c r="A212" s="77" t="s">
        <v>699</v>
      </c>
      <c r="B212" s="30" t="s">
        <v>341</v>
      </c>
      <c r="C212" s="73">
        <v>7919</v>
      </c>
      <c r="D212" s="73">
        <v>7907</v>
      </c>
      <c r="E212" s="73">
        <v>0</v>
      </c>
      <c r="F212" s="73">
        <v>9</v>
      </c>
      <c r="G212" s="74">
        <f t="shared" si="6"/>
        <v>15835</v>
      </c>
      <c r="H212" s="222">
        <v>8535</v>
      </c>
      <c r="I212" s="217">
        <v>8753</v>
      </c>
      <c r="J212" s="217">
        <v>0</v>
      </c>
      <c r="K212" s="217">
        <v>12</v>
      </c>
      <c r="L212" s="218">
        <f t="shared" si="7"/>
        <v>17300</v>
      </c>
    </row>
    <row r="213" spans="1:12">
      <c r="A213" s="77" t="s">
        <v>699</v>
      </c>
      <c r="B213" s="30" t="s">
        <v>342</v>
      </c>
      <c r="C213" s="73">
        <v>4148</v>
      </c>
      <c r="D213" s="73">
        <v>4256</v>
      </c>
      <c r="E213" s="73">
        <v>0</v>
      </c>
      <c r="F213" s="73">
        <v>1</v>
      </c>
      <c r="G213" s="74">
        <f t="shared" si="6"/>
        <v>8405</v>
      </c>
      <c r="H213" s="222">
        <v>4164</v>
      </c>
      <c r="I213" s="217">
        <v>4323</v>
      </c>
      <c r="J213" s="217">
        <v>0</v>
      </c>
      <c r="K213" s="217">
        <v>1</v>
      </c>
      <c r="L213" s="218">
        <f t="shared" si="7"/>
        <v>8488</v>
      </c>
    </row>
    <row r="214" spans="1:12">
      <c r="A214" s="77" t="s">
        <v>699</v>
      </c>
      <c r="B214" s="30" t="s">
        <v>343</v>
      </c>
      <c r="C214" s="73">
        <v>2998</v>
      </c>
      <c r="D214" s="73">
        <v>2907</v>
      </c>
      <c r="E214" s="73">
        <v>0</v>
      </c>
      <c r="F214" s="73">
        <v>3</v>
      </c>
      <c r="G214" s="74">
        <f t="shared" si="6"/>
        <v>5908</v>
      </c>
      <c r="H214" s="222">
        <v>2917</v>
      </c>
      <c r="I214" s="217">
        <v>2801</v>
      </c>
      <c r="J214" s="217">
        <v>0</v>
      </c>
      <c r="K214" s="217">
        <v>4</v>
      </c>
      <c r="L214" s="218">
        <f t="shared" si="7"/>
        <v>5722</v>
      </c>
    </row>
    <row r="215" spans="1:12">
      <c r="A215" s="77" t="s">
        <v>699</v>
      </c>
      <c r="B215" s="30" t="s">
        <v>344</v>
      </c>
      <c r="C215" s="73">
        <v>1445</v>
      </c>
      <c r="D215" s="73">
        <v>1281</v>
      </c>
      <c r="E215" s="73">
        <v>0</v>
      </c>
      <c r="F215" s="73">
        <v>6</v>
      </c>
      <c r="G215" s="74">
        <f t="shared" si="6"/>
        <v>2732</v>
      </c>
      <c r="H215" s="222">
        <v>1436</v>
      </c>
      <c r="I215" s="217">
        <v>1272</v>
      </c>
      <c r="J215" s="217">
        <v>0</v>
      </c>
      <c r="K215" s="217">
        <v>6</v>
      </c>
      <c r="L215" s="218">
        <f t="shared" si="7"/>
        <v>2714</v>
      </c>
    </row>
    <row r="216" spans="1:12">
      <c r="A216" s="77" t="s">
        <v>699</v>
      </c>
      <c r="B216" s="30" t="s">
        <v>345</v>
      </c>
      <c r="C216" s="73">
        <v>4328</v>
      </c>
      <c r="D216" s="73">
        <v>3805</v>
      </c>
      <c r="E216" s="73">
        <v>0</v>
      </c>
      <c r="F216" s="73">
        <v>1</v>
      </c>
      <c r="G216" s="74">
        <f t="shared" si="6"/>
        <v>8134</v>
      </c>
      <c r="H216" s="222">
        <v>4259</v>
      </c>
      <c r="I216" s="217">
        <v>3714</v>
      </c>
      <c r="J216" s="217">
        <v>0</v>
      </c>
      <c r="K216" s="217">
        <v>3</v>
      </c>
      <c r="L216" s="218">
        <f t="shared" si="7"/>
        <v>7976</v>
      </c>
    </row>
    <row r="217" spans="1:12">
      <c r="A217" s="77" t="s">
        <v>699</v>
      </c>
      <c r="B217" s="30" t="s">
        <v>346</v>
      </c>
      <c r="C217" s="73">
        <v>23705</v>
      </c>
      <c r="D217" s="73">
        <v>26655</v>
      </c>
      <c r="E217" s="73">
        <v>0</v>
      </c>
      <c r="F217" s="73">
        <v>18</v>
      </c>
      <c r="G217" s="74">
        <f t="shared" si="6"/>
        <v>50378</v>
      </c>
      <c r="H217" s="222">
        <v>24114</v>
      </c>
      <c r="I217" s="217">
        <v>26895</v>
      </c>
      <c r="J217" s="217">
        <v>1</v>
      </c>
      <c r="K217" s="217">
        <v>21</v>
      </c>
      <c r="L217" s="218">
        <f t="shared" si="7"/>
        <v>51031</v>
      </c>
    </row>
    <row r="218" spans="1:12">
      <c r="A218" s="77" t="s">
        <v>699</v>
      </c>
      <c r="B218" s="30" t="s">
        <v>347</v>
      </c>
      <c r="C218" s="73">
        <v>34516</v>
      </c>
      <c r="D218" s="73">
        <v>37727</v>
      </c>
      <c r="E218" s="73">
        <v>0</v>
      </c>
      <c r="F218" s="73">
        <v>26</v>
      </c>
      <c r="G218" s="74">
        <f t="shared" si="6"/>
        <v>72269</v>
      </c>
      <c r="H218" s="222">
        <v>34608</v>
      </c>
      <c r="I218" s="217">
        <v>37894</v>
      </c>
      <c r="J218" s="217">
        <v>0</v>
      </c>
      <c r="K218" s="217">
        <v>34</v>
      </c>
      <c r="L218" s="218">
        <f t="shared" si="7"/>
        <v>72536</v>
      </c>
    </row>
    <row r="219" spans="1:12">
      <c r="A219" s="77" t="s">
        <v>699</v>
      </c>
      <c r="B219" s="30" t="s">
        <v>348</v>
      </c>
      <c r="C219" s="73">
        <v>7221</v>
      </c>
      <c r="D219" s="73">
        <v>6984</v>
      </c>
      <c r="E219" s="73">
        <v>0</v>
      </c>
      <c r="F219" s="73">
        <v>12</v>
      </c>
      <c r="G219" s="74">
        <f t="shared" si="6"/>
        <v>14217</v>
      </c>
      <c r="H219" s="222">
        <v>7202</v>
      </c>
      <c r="I219" s="217">
        <v>6989</v>
      </c>
      <c r="J219" s="217">
        <v>0</v>
      </c>
      <c r="K219" s="217">
        <v>13</v>
      </c>
      <c r="L219" s="218">
        <f t="shared" si="7"/>
        <v>14204</v>
      </c>
    </row>
    <row r="220" spans="1:12">
      <c r="A220" s="77" t="s">
        <v>699</v>
      </c>
      <c r="B220" s="30" t="s">
        <v>349</v>
      </c>
      <c r="C220" s="73">
        <v>10960</v>
      </c>
      <c r="D220" s="73">
        <v>12018</v>
      </c>
      <c r="E220" s="73">
        <v>0</v>
      </c>
      <c r="F220" s="73">
        <v>8</v>
      </c>
      <c r="G220" s="74">
        <f t="shared" si="6"/>
        <v>22986</v>
      </c>
      <c r="H220" s="222">
        <v>11176</v>
      </c>
      <c r="I220" s="217">
        <v>12253</v>
      </c>
      <c r="J220" s="217">
        <v>0</v>
      </c>
      <c r="K220" s="217">
        <v>8</v>
      </c>
      <c r="L220" s="218">
        <f t="shared" si="7"/>
        <v>23437</v>
      </c>
    </row>
    <row r="221" spans="1:12">
      <c r="A221" s="77" t="s">
        <v>699</v>
      </c>
      <c r="B221" s="30" t="s">
        <v>350</v>
      </c>
      <c r="C221" s="73">
        <v>2538</v>
      </c>
      <c r="D221" s="73">
        <v>2332</v>
      </c>
      <c r="E221" s="73">
        <v>0</v>
      </c>
      <c r="F221" s="73">
        <v>2</v>
      </c>
      <c r="G221" s="74">
        <f t="shared" si="6"/>
        <v>4872</v>
      </c>
      <c r="H221" s="222">
        <v>2516</v>
      </c>
      <c r="I221" s="217">
        <v>2349</v>
      </c>
      <c r="J221" s="217">
        <v>0</v>
      </c>
      <c r="K221" s="217">
        <v>2</v>
      </c>
      <c r="L221" s="218">
        <f t="shared" si="7"/>
        <v>4867</v>
      </c>
    </row>
    <row r="222" spans="1:12">
      <c r="A222" s="77" t="s">
        <v>699</v>
      </c>
      <c r="B222" s="30" t="s">
        <v>351</v>
      </c>
      <c r="C222" s="73">
        <v>3022</v>
      </c>
      <c r="D222" s="73">
        <v>2949</v>
      </c>
      <c r="E222" s="73">
        <v>0</v>
      </c>
      <c r="F222" s="73">
        <v>1</v>
      </c>
      <c r="G222" s="74">
        <f t="shared" si="6"/>
        <v>5972</v>
      </c>
      <c r="H222" s="222">
        <v>3022</v>
      </c>
      <c r="I222" s="217">
        <v>3005</v>
      </c>
      <c r="J222" s="217">
        <v>0</v>
      </c>
      <c r="K222" s="217">
        <v>1</v>
      </c>
      <c r="L222" s="218">
        <f t="shared" si="7"/>
        <v>6028</v>
      </c>
    </row>
    <row r="223" spans="1:12">
      <c r="A223" s="77" t="s">
        <v>699</v>
      </c>
      <c r="B223" s="30" t="s">
        <v>352</v>
      </c>
      <c r="C223" s="73">
        <v>5016</v>
      </c>
      <c r="D223" s="73">
        <v>4853</v>
      </c>
      <c r="E223" s="73">
        <v>0</v>
      </c>
      <c r="F223" s="73">
        <v>1</v>
      </c>
      <c r="G223" s="74">
        <f t="shared" si="6"/>
        <v>9870</v>
      </c>
      <c r="H223" s="222">
        <v>5444</v>
      </c>
      <c r="I223" s="217">
        <v>5387</v>
      </c>
      <c r="J223" s="217">
        <v>0</v>
      </c>
      <c r="K223" s="217">
        <v>2</v>
      </c>
      <c r="L223" s="218">
        <f t="shared" si="7"/>
        <v>10833</v>
      </c>
    </row>
    <row r="224" spans="1:12">
      <c r="A224" s="77" t="s">
        <v>699</v>
      </c>
      <c r="B224" s="30" t="s">
        <v>353</v>
      </c>
      <c r="C224" s="73">
        <v>5473</v>
      </c>
      <c r="D224" s="73">
        <v>5232</v>
      </c>
      <c r="E224" s="73">
        <v>0</v>
      </c>
      <c r="F224" s="73">
        <v>7</v>
      </c>
      <c r="G224" s="74">
        <f t="shared" si="6"/>
        <v>10712</v>
      </c>
      <c r="H224" s="222">
        <v>5857</v>
      </c>
      <c r="I224" s="217">
        <v>5822</v>
      </c>
      <c r="J224" s="217">
        <v>0</v>
      </c>
      <c r="K224" s="217">
        <v>11</v>
      </c>
      <c r="L224" s="218">
        <f t="shared" si="7"/>
        <v>11690</v>
      </c>
    </row>
    <row r="225" spans="1:12">
      <c r="A225" s="77" t="s">
        <v>699</v>
      </c>
      <c r="B225" s="30" t="s">
        <v>354</v>
      </c>
      <c r="C225" s="73">
        <v>17595</v>
      </c>
      <c r="D225" s="73">
        <v>19389</v>
      </c>
      <c r="E225" s="73">
        <v>0</v>
      </c>
      <c r="F225" s="73">
        <v>13</v>
      </c>
      <c r="G225" s="74">
        <f t="shared" si="6"/>
        <v>36997</v>
      </c>
      <c r="H225" s="222">
        <v>18164</v>
      </c>
      <c r="I225" s="217">
        <v>19923</v>
      </c>
      <c r="J225" s="217">
        <v>0</v>
      </c>
      <c r="K225" s="217">
        <v>15</v>
      </c>
      <c r="L225" s="218">
        <f t="shared" si="7"/>
        <v>38102</v>
      </c>
    </row>
    <row r="226" spans="1:12">
      <c r="A226" s="77" t="s">
        <v>699</v>
      </c>
      <c r="B226" s="30" t="s">
        <v>355</v>
      </c>
      <c r="C226" s="73">
        <v>10729</v>
      </c>
      <c r="D226" s="73">
        <v>11519</v>
      </c>
      <c r="E226" s="73">
        <v>0</v>
      </c>
      <c r="F226" s="73">
        <v>6</v>
      </c>
      <c r="G226" s="74">
        <f t="shared" si="6"/>
        <v>22254</v>
      </c>
      <c r="H226" s="222">
        <v>11226</v>
      </c>
      <c r="I226" s="217">
        <v>12171</v>
      </c>
      <c r="J226" s="217">
        <v>0</v>
      </c>
      <c r="K226" s="217">
        <v>6</v>
      </c>
      <c r="L226" s="218">
        <f t="shared" si="7"/>
        <v>23403</v>
      </c>
    </row>
    <row r="227" spans="1:12">
      <c r="A227" s="77" t="s">
        <v>699</v>
      </c>
      <c r="B227" s="30" t="s">
        <v>356</v>
      </c>
      <c r="C227" s="73">
        <v>23132</v>
      </c>
      <c r="D227" s="73">
        <v>24862</v>
      </c>
      <c r="E227" s="73">
        <v>0</v>
      </c>
      <c r="F227" s="73">
        <v>17</v>
      </c>
      <c r="G227" s="74">
        <f t="shared" si="6"/>
        <v>48011</v>
      </c>
      <c r="H227" s="222">
        <v>23659</v>
      </c>
      <c r="I227" s="217">
        <v>25761</v>
      </c>
      <c r="J227" s="217">
        <v>0</v>
      </c>
      <c r="K227" s="217">
        <v>18</v>
      </c>
      <c r="L227" s="218">
        <f t="shared" si="7"/>
        <v>49438</v>
      </c>
    </row>
    <row r="228" spans="1:12">
      <c r="A228" s="77" t="s">
        <v>699</v>
      </c>
      <c r="B228" s="30" t="s">
        <v>357</v>
      </c>
      <c r="C228" s="73">
        <v>2782</v>
      </c>
      <c r="D228" s="73">
        <v>2899</v>
      </c>
      <c r="E228" s="73">
        <v>0</v>
      </c>
      <c r="F228" s="73">
        <v>2</v>
      </c>
      <c r="G228" s="74">
        <f t="shared" si="6"/>
        <v>5683</v>
      </c>
      <c r="H228" s="222">
        <v>2787</v>
      </c>
      <c r="I228" s="217">
        <v>2882</v>
      </c>
      <c r="J228" s="217">
        <v>0</v>
      </c>
      <c r="K228" s="217">
        <v>2</v>
      </c>
      <c r="L228" s="218">
        <f t="shared" si="7"/>
        <v>5671</v>
      </c>
    </row>
    <row r="229" spans="1:12">
      <c r="A229" s="77" t="s">
        <v>699</v>
      </c>
      <c r="B229" s="30" t="s">
        <v>358</v>
      </c>
      <c r="C229" s="73">
        <v>3948</v>
      </c>
      <c r="D229" s="73">
        <v>3615</v>
      </c>
      <c r="E229" s="73">
        <v>0</v>
      </c>
      <c r="F229" s="73">
        <v>8</v>
      </c>
      <c r="G229" s="74">
        <f t="shared" si="6"/>
        <v>7571</v>
      </c>
      <c r="H229" s="222">
        <v>4079</v>
      </c>
      <c r="I229" s="217">
        <v>3851</v>
      </c>
      <c r="J229" s="217">
        <v>0</v>
      </c>
      <c r="K229" s="217">
        <v>9</v>
      </c>
      <c r="L229" s="218">
        <f t="shared" si="7"/>
        <v>7939</v>
      </c>
    </row>
    <row r="230" spans="1:12">
      <c r="A230" s="225" t="s">
        <v>699</v>
      </c>
      <c r="B230" s="226" t="s">
        <v>359</v>
      </c>
      <c r="C230" s="224">
        <v>15564</v>
      </c>
      <c r="D230" s="224">
        <v>16040</v>
      </c>
      <c r="E230" s="224">
        <v>0</v>
      </c>
      <c r="F230" s="224">
        <v>1</v>
      </c>
      <c r="G230" s="215">
        <f t="shared" si="6"/>
        <v>31605</v>
      </c>
      <c r="H230" s="223">
        <v>16244</v>
      </c>
      <c r="I230" s="224">
        <v>17001</v>
      </c>
      <c r="J230" s="224">
        <v>0</v>
      </c>
      <c r="K230" s="224">
        <v>1</v>
      </c>
      <c r="L230" s="215">
        <f t="shared" si="7"/>
        <v>33246</v>
      </c>
    </row>
    <row r="231" spans="1:12">
      <c r="A231" s="77" t="s">
        <v>767</v>
      </c>
      <c r="B231" s="30" t="s">
        <v>445</v>
      </c>
      <c r="C231" s="73">
        <v>5405</v>
      </c>
      <c r="D231" s="73">
        <v>5381</v>
      </c>
      <c r="E231" s="73">
        <v>0</v>
      </c>
      <c r="F231" s="73">
        <v>6</v>
      </c>
      <c r="G231" s="74">
        <f t="shared" ref="G231:G242" si="8">SUM(C231:F231)</f>
        <v>10792</v>
      </c>
      <c r="H231" s="222">
        <v>5303</v>
      </c>
      <c r="I231" s="217">
        <v>5271</v>
      </c>
      <c r="J231" s="217">
        <v>0</v>
      </c>
      <c r="K231" s="217">
        <v>6</v>
      </c>
      <c r="L231" s="218">
        <f t="shared" ref="L231:L242" si="9">SUM(H231:K231)</f>
        <v>10580</v>
      </c>
    </row>
    <row r="232" spans="1:12">
      <c r="A232" s="77" t="s">
        <v>767</v>
      </c>
      <c r="B232" s="30" t="s">
        <v>446</v>
      </c>
      <c r="C232" s="73">
        <v>16361</v>
      </c>
      <c r="D232" s="73">
        <v>17382</v>
      </c>
      <c r="E232" s="73">
        <v>0</v>
      </c>
      <c r="F232" s="73">
        <v>26</v>
      </c>
      <c r="G232" s="74">
        <f t="shared" si="8"/>
        <v>33769</v>
      </c>
      <c r="H232" s="222">
        <v>16311</v>
      </c>
      <c r="I232" s="217">
        <v>17458</v>
      </c>
      <c r="J232" s="217">
        <v>0</v>
      </c>
      <c r="K232" s="217">
        <v>26</v>
      </c>
      <c r="L232" s="218">
        <f t="shared" si="9"/>
        <v>33795</v>
      </c>
    </row>
    <row r="233" spans="1:12">
      <c r="A233" s="77" t="s">
        <v>767</v>
      </c>
      <c r="B233" s="30" t="s">
        <v>447</v>
      </c>
      <c r="C233" s="73">
        <v>49344</v>
      </c>
      <c r="D233" s="73">
        <v>56192</v>
      </c>
      <c r="E233" s="73">
        <v>0</v>
      </c>
      <c r="F233" s="73">
        <v>42</v>
      </c>
      <c r="G233" s="74">
        <f t="shared" si="8"/>
        <v>105578</v>
      </c>
      <c r="H233" s="222">
        <v>49499</v>
      </c>
      <c r="I233" s="217">
        <v>56674</v>
      </c>
      <c r="J233" s="217">
        <v>0</v>
      </c>
      <c r="K233" s="217">
        <v>56</v>
      </c>
      <c r="L233" s="218">
        <f t="shared" si="9"/>
        <v>106229</v>
      </c>
    </row>
    <row r="234" spans="1:12">
      <c r="A234" s="77" t="s">
        <v>767</v>
      </c>
      <c r="B234" s="30" t="s">
        <v>448</v>
      </c>
      <c r="C234" s="73">
        <v>14557</v>
      </c>
      <c r="D234" s="73">
        <v>14637</v>
      </c>
      <c r="E234" s="73">
        <v>0</v>
      </c>
      <c r="F234" s="73">
        <v>7</v>
      </c>
      <c r="G234" s="74">
        <f t="shared" si="8"/>
        <v>29201</v>
      </c>
      <c r="H234" s="222">
        <v>14555</v>
      </c>
      <c r="I234" s="217">
        <v>14793</v>
      </c>
      <c r="J234" s="217">
        <v>0</v>
      </c>
      <c r="K234" s="217">
        <v>9</v>
      </c>
      <c r="L234" s="218">
        <f t="shared" si="9"/>
        <v>29357</v>
      </c>
    </row>
    <row r="235" spans="1:12">
      <c r="A235" s="77" t="s">
        <v>767</v>
      </c>
      <c r="B235" s="30" t="s">
        <v>63</v>
      </c>
      <c r="C235" s="73">
        <v>10030</v>
      </c>
      <c r="D235" s="73">
        <v>10042</v>
      </c>
      <c r="E235" s="73">
        <v>0</v>
      </c>
      <c r="F235" s="73">
        <v>15</v>
      </c>
      <c r="G235" s="74">
        <f t="shared" si="8"/>
        <v>20087</v>
      </c>
      <c r="H235" s="222">
        <v>9981</v>
      </c>
      <c r="I235" s="217">
        <v>10061</v>
      </c>
      <c r="J235" s="217">
        <v>0</v>
      </c>
      <c r="K235" s="217">
        <v>15</v>
      </c>
      <c r="L235" s="218">
        <f t="shared" si="9"/>
        <v>20057</v>
      </c>
    </row>
    <row r="236" spans="1:12">
      <c r="A236" s="77" t="s">
        <v>767</v>
      </c>
      <c r="B236" s="30" t="s">
        <v>449</v>
      </c>
      <c r="C236" s="73">
        <v>18409</v>
      </c>
      <c r="D236" s="73">
        <v>18359</v>
      </c>
      <c r="E236" s="73">
        <v>0</v>
      </c>
      <c r="F236" s="73">
        <v>18</v>
      </c>
      <c r="G236" s="74">
        <f t="shared" si="8"/>
        <v>36786</v>
      </c>
      <c r="H236" s="222">
        <v>18444</v>
      </c>
      <c r="I236" s="217">
        <v>18400</v>
      </c>
      <c r="J236" s="217">
        <v>0</v>
      </c>
      <c r="K236" s="217">
        <v>18</v>
      </c>
      <c r="L236" s="218">
        <f t="shared" si="9"/>
        <v>36862</v>
      </c>
    </row>
    <row r="237" spans="1:12">
      <c r="A237" s="77" t="s">
        <v>767</v>
      </c>
      <c r="B237" s="30" t="s">
        <v>450</v>
      </c>
      <c r="C237" s="73">
        <v>9564</v>
      </c>
      <c r="D237" s="73">
        <v>10205</v>
      </c>
      <c r="E237" s="73">
        <v>0</v>
      </c>
      <c r="F237" s="73">
        <v>8</v>
      </c>
      <c r="G237" s="74">
        <f t="shared" si="8"/>
        <v>19777</v>
      </c>
      <c r="H237" s="222">
        <v>9586</v>
      </c>
      <c r="I237" s="217">
        <v>10228</v>
      </c>
      <c r="J237" s="217">
        <v>0</v>
      </c>
      <c r="K237" s="217">
        <v>10</v>
      </c>
      <c r="L237" s="218">
        <f t="shared" si="9"/>
        <v>19824</v>
      </c>
    </row>
    <row r="238" spans="1:12">
      <c r="A238" s="77" t="s">
        <v>767</v>
      </c>
      <c r="B238" s="30" t="s">
        <v>451</v>
      </c>
      <c r="C238" s="73">
        <v>0</v>
      </c>
      <c r="D238" s="73">
        <v>1</v>
      </c>
      <c r="E238" s="73">
        <v>0</v>
      </c>
      <c r="F238" s="73">
        <v>0</v>
      </c>
      <c r="G238" s="74">
        <f t="shared" si="8"/>
        <v>1</v>
      </c>
      <c r="H238" s="222">
        <v>0</v>
      </c>
      <c r="I238" s="217">
        <v>1</v>
      </c>
      <c r="J238" s="217">
        <v>0</v>
      </c>
      <c r="K238" s="217">
        <v>0</v>
      </c>
      <c r="L238" s="218">
        <f t="shared" si="9"/>
        <v>1</v>
      </c>
    </row>
    <row r="239" spans="1:12">
      <c r="A239" s="77" t="s">
        <v>767</v>
      </c>
      <c r="B239" s="30" t="s">
        <v>452</v>
      </c>
      <c r="C239" s="73">
        <v>10142</v>
      </c>
      <c r="D239" s="73">
        <v>10305</v>
      </c>
      <c r="E239" s="73">
        <v>0</v>
      </c>
      <c r="F239" s="73">
        <v>9</v>
      </c>
      <c r="G239" s="74">
        <f t="shared" si="8"/>
        <v>20456</v>
      </c>
      <c r="H239" s="222">
        <v>10317</v>
      </c>
      <c r="I239" s="217">
        <v>10487</v>
      </c>
      <c r="J239" s="217">
        <v>0</v>
      </c>
      <c r="K239" s="217">
        <v>10</v>
      </c>
      <c r="L239" s="218">
        <f t="shared" si="9"/>
        <v>20814</v>
      </c>
    </row>
    <row r="240" spans="1:12">
      <c r="A240" s="77" t="s">
        <v>767</v>
      </c>
      <c r="B240" s="30" t="s">
        <v>453</v>
      </c>
      <c r="C240" s="73">
        <v>5550</v>
      </c>
      <c r="D240" s="73">
        <v>5122</v>
      </c>
      <c r="E240" s="73">
        <v>0</v>
      </c>
      <c r="F240" s="73">
        <v>9</v>
      </c>
      <c r="G240" s="74">
        <f t="shared" si="8"/>
        <v>10681</v>
      </c>
      <c r="H240" s="222">
        <v>5632</v>
      </c>
      <c r="I240" s="217">
        <v>5331</v>
      </c>
      <c r="J240" s="217">
        <v>0</v>
      </c>
      <c r="K240" s="217">
        <v>9</v>
      </c>
      <c r="L240" s="218">
        <f t="shared" si="9"/>
        <v>10972</v>
      </c>
    </row>
    <row r="241" spans="1:12">
      <c r="A241" s="77" t="s">
        <v>767</v>
      </c>
      <c r="B241" s="30" t="s">
        <v>454</v>
      </c>
      <c r="C241" s="73">
        <v>4111</v>
      </c>
      <c r="D241" s="73">
        <v>3732</v>
      </c>
      <c r="E241" s="73">
        <v>0</v>
      </c>
      <c r="F241" s="73">
        <v>5</v>
      </c>
      <c r="G241" s="74">
        <f t="shared" si="8"/>
        <v>7848</v>
      </c>
      <c r="H241" s="222">
        <v>4132</v>
      </c>
      <c r="I241" s="217">
        <v>3794</v>
      </c>
      <c r="J241" s="217">
        <v>0</v>
      </c>
      <c r="K241" s="217">
        <v>6</v>
      </c>
      <c r="L241" s="218">
        <f t="shared" si="9"/>
        <v>7932</v>
      </c>
    </row>
    <row r="242" spans="1:12">
      <c r="A242" s="225" t="s">
        <v>767</v>
      </c>
      <c r="B242" s="226" t="s">
        <v>455</v>
      </c>
      <c r="C242" s="224">
        <v>8251</v>
      </c>
      <c r="D242" s="224">
        <v>8114</v>
      </c>
      <c r="E242" s="224">
        <v>0</v>
      </c>
      <c r="F242" s="224">
        <v>10</v>
      </c>
      <c r="G242" s="215">
        <f t="shared" si="8"/>
        <v>16375</v>
      </c>
      <c r="H242" s="223">
        <v>8354</v>
      </c>
      <c r="I242" s="224">
        <v>8249</v>
      </c>
      <c r="J242" s="224">
        <v>0</v>
      </c>
      <c r="K242" s="224">
        <v>12</v>
      </c>
      <c r="L242" s="215">
        <f t="shared" si="9"/>
        <v>16615</v>
      </c>
    </row>
    <row r="243" spans="1:12">
      <c r="A243" s="77" t="s">
        <v>734</v>
      </c>
      <c r="B243" s="30" t="s">
        <v>360</v>
      </c>
      <c r="C243" s="73">
        <v>1782</v>
      </c>
      <c r="D243" s="73">
        <v>2033</v>
      </c>
      <c r="E243" s="73">
        <v>0</v>
      </c>
      <c r="F243" s="73">
        <v>0</v>
      </c>
      <c r="G243" s="74">
        <f t="shared" si="6"/>
        <v>3815</v>
      </c>
      <c r="H243" s="222">
        <v>1770</v>
      </c>
      <c r="I243" s="217">
        <v>2005</v>
      </c>
      <c r="J243" s="217">
        <v>0</v>
      </c>
      <c r="K243" s="217">
        <v>2</v>
      </c>
      <c r="L243" s="218">
        <f t="shared" si="7"/>
        <v>3777</v>
      </c>
    </row>
    <row r="244" spans="1:12">
      <c r="A244" s="77" t="s">
        <v>734</v>
      </c>
      <c r="B244" s="30" t="s">
        <v>361</v>
      </c>
      <c r="C244" s="73">
        <v>7647</v>
      </c>
      <c r="D244" s="73">
        <v>8081</v>
      </c>
      <c r="E244" s="73">
        <v>0</v>
      </c>
      <c r="F244" s="73">
        <v>1</v>
      </c>
      <c r="G244" s="74">
        <f t="shared" si="6"/>
        <v>15729</v>
      </c>
      <c r="H244" s="222">
        <v>7638</v>
      </c>
      <c r="I244" s="217">
        <v>8104</v>
      </c>
      <c r="J244" s="217">
        <v>0</v>
      </c>
      <c r="K244" s="217">
        <v>2</v>
      </c>
      <c r="L244" s="218">
        <f t="shared" si="7"/>
        <v>15744</v>
      </c>
    </row>
    <row r="245" spans="1:12">
      <c r="A245" s="77" t="s">
        <v>734</v>
      </c>
      <c r="B245" s="30" t="s">
        <v>362</v>
      </c>
      <c r="C245" s="73">
        <v>13974</v>
      </c>
      <c r="D245" s="73">
        <v>13784</v>
      </c>
      <c r="E245" s="73">
        <v>0</v>
      </c>
      <c r="F245" s="73">
        <v>7</v>
      </c>
      <c r="G245" s="74">
        <f t="shared" si="6"/>
        <v>27765</v>
      </c>
      <c r="H245" s="222">
        <v>13975</v>
      </c>
      <c r="I245" s="217">
        <v>13826</v>
      </c>
      <c r="J245" s="217">
        <v>0</v>
      </c>
      <c r="K245" s="217">
        <v>11</v>
      </c>
      <c r="L245" s="218">
        <f t="shared" si="7"/>
        <v>27812</v>
      </c>
    </row>
    <row r="246" spans="1:12">
      <c r="A246" s="77" t="s">
        <v>734</v>
      </c>
      <c r="B246" s="30" t="s">
        <v>363</v>
      </c>
      <c r="C246" s="73">
        <v>4708</v>
      </c>
      <c r="D246" s="73">
        <v>3968</v>
      </c>
      <c r="E246" s="73">
        <v>0</v>
      </c>
      <c r="F246" s="73">
        <v>11</v>
      </c>
      <c r="G246" s="74">
        <f t="shared" si="6"/>
        <v>8687</v>
      </c>
      <c r="H246" s="222">
        <v>4696</v>
      </c>
      <c r="I246" s="217">
        <v>3971</v>
      </c>
      <c r="J246" s="217">
        <v>0</v>
      </c>
      <c r="K246" s="217">
        <v>12</v>
      </c>
      <c r="L246" s="218">
        <f t="shared" si="7"/>
        <v>8679</v>
      </c>
    </row>
    <row r="247" spans="1:12">
      <c r="A247" s="77" t="s">
        <v>734</v>
      </c>
      <c r="B247" s="30" t="s">
        <v>364</v>
      </c>
      <c r="C247" s="73">
        <v>14938</v>
      </c>
      <c r="D247" s="73">
        <v>16777</v>
      </c>
      <c r="E247" s="73">
        <v>0</v>
      </c>
      <c r="F247" s="73">
        <v>8</v>
      </c>
      <c r="G247" s="74">
        <f t="shared" si="6"/>
        <v>31723</v>
      </c>
      <c r="H247" s="222">
        <v>15185</v>
      </c>
      <c r="I247" s="217">
        <v>17225</v>
      </c>
      <c r="J247" s="217">
        <v>0</v>
      </c>
      <c r="K247" s="217">
        <v>15</v>
      </c>
      <c r="L247" s="218">
        <f t="shared" si="7"/>
        <v>32425</v>
      </c>
    </row>
    <row r="248" spans="1:12">
      <c r="A248" s="77" t="s">
        <v>734</v>
      </c>
      <c r="B248" s="30" t="s">
        <v>365</v>
      </c>
      <c r="C248" s="73">
        <v>6934</v>
      </c>
      <c r="D248" s="73">
        <v>6422</v>
      </c>
      <c r="E248" s="73">
        <v>0</v>
      </c>
      <c r="F248" s="73">
        <v>5</v>
      </c>
      <c r="G248" s="74">
        <f t="shared" si="6"/>
        <v>13361</v>
      </c>
      <c r="H248" s="222">
        <v>6768</v>
      </c>
      <c r="I248" s="217">
        <v>6258</v>
      </c>
      <c r="J248" s="217">
        <v>0</v>
      </c>
      <c r="K248" s="217">
        <v>13</v>
      </c>
      <c r="L248" s="218">
        <f t="shared" si="7"/>
        <v>13039</v>
      </c>
    </row>
    <row r="249" spans="1:12">
      <c r="A249" s="77" t="s">
        <v>734</v>
      </c>
      <c r="B249" s="30" t="s">
        <v>366</v>
      </c>
      <c r="C249" s="73">
        <v>3486</v>
      </c>
      <c r="D249" s="73">
        <v>3192</v>
      </c>
      <c r="E249" s="73">
        <v>0</v>
      </c>
      <c r="F249" s="73">
        <v>5</v>
      </c>
      <c r="G249" s="74">
        <f t="shared" si="6"/>
        <v>6683</v>
      </c>
      <c r="H249" s="222">
        <v>3360</v>
      </c>
      <c r="I249" s="217">
        <v>3087</v>
      </c>
      <c r="J249" s="217">
        <v>0</v>
      </c>
      <c r="K249" s="217">
        <v>5</v>
      </c>
      <c r="L249" s="218">
        <f t="shared" si="7"/>
        <v>6452</v>
      </c>
    </row>
    <row r="250" spans="1:12">
      <c r="A250" s="77" t="s">
        <v>734</v>
      </c>
      <c r="B250" s="30" t="s">
        <v>367</v>
      </c>
      <c r="C250" s="73">
        <v>6422</v>
      </c>
      <c r="D250" s="73">
        <v>6113</v>
      </c>
      <c r="E250" s="73">
        <v>0</v>
      </c>
      <c r="F250" s="73">
        <v>4</v>
      </c>
      <c r="G250" s="74">
        <f t="shared" si="6"/>
        <v>12539</v>
      </c>
      <c r="H250" s="222">
        <v>6330</v>
      </c>
      <c r="I250" s="217">
        <v>6034</v>
      </c>
      <c r="J250" s="217">
        <v>0</v>
      </c>
      <c r="K250" s="217">
        <v>12</v>
      </c>
      <c r="L250" s="218">
        <f t="shared" si="7"/>
        <v>12376</v>
      </c>
    </row>
    <row r="251" spans="1:12">
      <c r="A251" s="77" t="s">
        <v>734</v>
      </c>
      <c r="B251" s="30" t="s">
        <v>368</v>
      </c>
      <c r="C251" s="73">
        <v>6834</v>
      </c>
      <c r="D251" s="73">
        <v>7128</v>
      </c>
      <c r="E251" s="73">
        <v>0</v>
      </c>
      <c r="F251" s="73">
        <v>3</v>
      </c>
      <c r="G251" s="74">
        <f t="shared" si="6"/>
        <v>13965</v>
      </c>
      <c r="H251" s="222">
        <v>7015</v>
      </c>
      <c r="I251" s="217">
        <v>7393</v>
      </c>
      <c r="J251" s="217">
        <v>0</v>
      </c>
      <c r="K251" s="217">
        <v>5</v>
      </c>
      <c r="L251" s="218">
        <f t="shared" si="7"/>
        <v>14413</v>
      </c>
    </row>
    <row r="252" spans="1:12">
      <c r="A252" s="77" t="s">
        <v>734</v>
      </c>
      <c r="B252" s="30" t="s">
        <v>369</v>
      </c>
      <c r="C252" s="73">
        <v>20192</v>
      </c>
      <c r="D252" s="73">
        <v>22199</v>
      </c>
      <c r="E252" s="73">
        <v>0</v>
      </c>
      <c r="F252" s="73">
        <v>26</v>
      </c>
      <c r="G252" s="74">
        <f t="shared" si="6"/>
        <v>42417</v>
      </c>
      <c r="H252" s="222">
        <v>20357</v>
      </c>
      <c r="I252" s="217">
        <v>22343</v>
      </c>
      <c r="J252" s="217">
        <v>0</v>
      </c>
      <c r="K252" s="217">
        <v>34</v>
      </c>
      <c r="L252" s="218">
        <f t="shared" si="7"/>
        <v>42734</v>
      </c>
    </row>
    <row r="253" spans="1:12">
      <c r="A253" s="77" t="s">
        <v>734</v>
      </c>
      <c r="B253" s="30" t="s">
        <v>370</v>
      </c>
      <c r="C253" s="73">
        <v>2442</v>
      </c>
      <c r="D253" s="73">
        <v>2512</v>
      </c>
      <c r="E253" s="73">
        <v>0</v>
      </c>
      <c r="F253" s="73">
        <v>1</v>
      </c>
      <c r="G253" s="74">
        <f t="shared" si="6"/>
        <v>4955</v>
      </c>
      <c r="H253" s="222">
        <v>2652</v>
      </c>
      <c r="I253" s="217">
        <v>2761</v>
      </c>
      <c r="J253" s="217">
        <v>0</v>
      </c>
      <c r="K253" s="217">
        <v>2</v>
      </c>
      <c r="L253" s="218">
        <f t="shared" si="7"/>
        <v>5415</v>
      </c>
    </row>
    <row r="254" spans="1:12">
      <c r="A254" s="77" t="s">
        <v>734</v>
      </c>
      <c r="B254" s="30" t="s">
        <v>371</v>
      </c>
      <c r="C254" s="73">
        <v>78928</v>
      </c>
      <c r="D254" s="73">
        <v>92319</v>
      </c>
      <c r="E254" s="73">
        <v>0</v>
      </c>
      <c r="F254" s="73">
        <v>79</v>
      </c>
      <c r="G254" s="74">
        <f t="shared" si="6"/>
        <v>171326</v>
      </c>
      <c r="H254" s="222">
        <v>78872</v>
      </c>
      <c r="I254" s="217">
        <v>92680</v>
      </c>
      <c r="J254" s="217">
        <v>0</v>
      </c>
      <c r="K254" s="217">
        <v>125</v>
      </c>
      <c r="L254" s="218">
        <f t="shared" si="7"/>
        <v>171677</v>
      </c>
    </row>
    <row r="255" spans="1:12">
      <c r="A255" s="77" t="s">
        <v>734</v>
      </c>
      <c r="B255" s="30" t="s">
        <v>372</v>
      </c>
      <c r="C255" s="73">
        <v>1685</v>
      </c>
      <c r="D255" s="73">
        <v>1690</v>
      </c>
      <c r="E255" s="73">
        <v>0</v>
      </c>
      <c r="F255" s="73">
        <v>0</v>
      </c>
      <c r="G255" s="74">
        <f t="shared" si="6"/>
        <v>3375</v>
      </c>
      <c r="H255" s="222">
        <v>1614</v>
      </c>
      <c r="I255" s="217">
        <v>1609</v>
      </c>
      <c r="J255" s="217">
        <v>0</v>
      </c>
      <c r="K255" s="217">
        <v>0</v>
      </c>
      <c r="L255" s="218">
        <f t="shared" si="7"/>
        <v>3223</v>
      </c>
    </row>
    <row r="256" spans="1:12">
      <c r="A256" s="77" t="s">
        <v>734</v>
      </c>
      <c r="B256" s="30" t="s">
        <v>373</v>
      </c>
      <c r="C256" s="73">
        <v>64358</v>
      </c>
      <c r="D256" s="73">
        <v>75234</v>
      </c>
      <c r="E256" s="73">
        <v>0</v>
      </c>
      <c r="F256" s="73">
        <v>32</v>
      </c>
      <c r="G256" s="74">
        <f t="shared" si="6"/>
        <v>139624</v>
      </c>
      <c r="H256" s="222">
        <v>63637</v>
      </c>
      <c r="I256" s="217">
        <v>74698</v>
      </c>
      <c r="J256" s="217">
        <v>0</v>
      </c>
      <c r="K256" s="217">
        <v>47</v>
      </c>
      <c r="L256" s="218">
        <f t="shared" si="7"/>
        <v>138382</v>
      </c>
    </row>
    <row r="257" spans="1:12">
      <c r="A257" s="77" t="s">
        <v>734</v>
      </c>
      <c r="B257" s="30" t="s">
        <v>374</v>
      </c>
      <c r="C257" s="73">
        <v>10538</v>
      </c>
      <c r="D257" s="73">
        <v>11012</v>
      </c>
      <c r="E257" s="73">
        <v>0</v>
      </c>
      <c r="F257" s="73">
        <v>14</v>
      </c>
      <c r="G257" s="74">
        <f t="shared" si="6"/>
        <v>21564</v>
      </c>
      <c r="H257" s="222">
        <v>10545</v>
      </c>
      <c r="I257" s="217">
        <v>11075</v>
      </c>
      <c r="J257" s="217">
        <v>0</v>
      </c>
      <c r="K257" s="217">
        <v>26</v>
      </c>
      <c r="L257" s="218">
        <f t="shared" si="7"/>
        <v>21646</v>
      </c>
    </row>
    <row r="258" spans="1:12">
      <c r="A258" s="77" t="s">
        <v>734</v>
      </c>
      <c r="B258" s="30" t="s">
        <v>375</v>
      </c>
      <c r="C258" s="73">
        <v>19977</v>
      </c>
      <c r="D258" s="73">
        <v>20834</v>
      </c>
      <c r="E258" s="73">
        <v>0</v>
      </c>
      <c r="F258" s="73">
        <v>12</v>
      </c>
      <c r="G258" s="74">
        <f t="shared" si="6"/>
        <v>40823</v>
      </c>
      <c r="H258" s="222">
        <v>19901</v>
      </c>
      <c r="I258" s="217">
        <v>20847</v>
      </c>
      <c r="J258" s="217">
        <v>0</v>
      </c>
      <c r="K258" s="217">
        <v>18</v>
      </c>
      <c r="L258" s="218">
        <f t="shared" si="7"/>
        <v>40766</v>
      </c>
    </row>
    <row r="259" spans="1:12">
      <c r="A259" s="77" t="s">
        <v>734</v>
      </c>
      <c r="B259" s="30" t="s">
        <v>376</v>
      </c>
      <c r="C259" s="73">
        <v>8028</v>
      </c>
      <c r="D259" s="73">
        <v>8685</v>
      </c>
      <c r="E259" s="73">
        <v>0</v>
      </c>
      <c r="F259" s="73">
        <v>12</v>
      </c>
      <c r="G259" s="74">
        <f t="shared" si="6"/>
        <v>16725</v>
      </c>
      <c r="H259" s="222">
        <v>8040</v>
      </c>
      <c r="I259" s="217">
        <v>8722</v>
      </c>
      <c r="J259" s="217">
        <v>0</v>
      </c>
      <c r="K259" s="217">
        <v>19</v>
      </c>
      <c r="L259" s="218">
        <f t="shared" si="7"/>
        <v>16781</v>
      </c>
    </row>
    <row r="260" spans="1:12">
      <c r="A260" s="77" t="s">
        <v>734</v>
      </c>
      <c r="B260" s="30" t="s">
        <v>377</v>
      </c>
      <c r="C260" s="73">
        <v>9052</v>
      </c>
      <c r="D260" s="73">
        <v>8692</v>
      </c>
      <c r="E260" s="73">
        <v>0</v>
      </c>
      <c r="F260" s="73">
        <v>1</v>
      </c>
      <c r="G260" s="74">
        <f t="shared" si="6"/>
        <v>17745</v>
      </c>
      <c r="H260" s="222">
        <v>9116</v>
      </c>
      <c r="I260" s="217">
        <v>8778</v>
      </c>
      <c r="J260" s="217">
        <v>0</v>
      </c>
      <c r="K260" s="217">
        <v>3</v>
      </c>
      <c r="L260" s="218">
        <f t="shared" si="7"/>
        <v>17897</v>
      </c>
    </row>
    <row r="261" spans="1:12">
      <c r="A261" s="77" t="s">
        <v>734</v>
      </c>
      <c r="B261" s="30" t="s">
        <v>378</v>
      </c>
      <c r="C261" s="73">
        <v>5197</v>
      </c>
      <c r="D261" s="73">
        <v>5138</v>
      </c>
      <c r="E261" s="73">
        <v>0</v>
      </c>
      <c r="F261" s="73">
        <v>5</v>
      </c>
      <c r="G261" s="74">
        <f t="shared" si="6"/>
        <v>10340</v>
      </c>
      <c r="H261" s="222">
        <v>5142</v>
      </c>
      <c r="I261" s="217">
        <v>5112</v>
      </c>
      <c r="J261" s="217">
        <v>0</v>
      </c>
      <c r="K261" s="217">
        <v>9</v>
      </c>
      <c r="L261" s="218">
        <f t="shared" si="7"/>
        <v>10263</v>
      </c>
    </row>
    <row r="262" spans="1:12">
      <c r="A262" s="77" t="s">
        <v>734</v>
      </c>
      <c r="B262" s="30" t="s">
        <v>379</v>
      </c>
      <c r="C262" s="73">
        <v>6893</v>
      </c>
      <c r="D262" s="73">
        <v>6607</v>
      </c>
      <c r="E262" s="73">
        <v>0</v>
      </c>
      <c r="F262" s="73">
        <v>9</v>
      </c>
      <c r="G262" s="74">
        <f t="shared" si="6"/>
        <v>13509</v>
      </c>
      <c r="H262" s="222">
        <v>6934</v>
      </c>
      <c r="I262" s="217">
        <v>6636</v>
      </c>
      <c r="J262" s="217">
        <v>0</v>
      </c>
      <c r="K262" s="217">
        <v>11</v>
      </c>
      <c r="L262" s="218">
        <f t="shared" si="7"/>
        <v>13581</v>
      </c>
    </row>
    <row r="263" spans="1:12">
      <c r="A263" s="77" t="s">
        <v>734</v>
      </c>
      <c r="B263" s="30" t="s">
        <v>380</v>
      </c>
      <c r="C263" s="73">
        <v>6531</v>
      </c>
      <c r="D263" s="73">
        <v>6895</v>
      </c>
      <c r="E263" s="73">
        <v>0</v>
      </c>
      <c r="F263" s="73">
        <v>7</v>
      </c>
      <c r="G263" s="74">
        <f t="shared" si="6"/>
        <v>13433</v>
      </c>
      <c r="H263" s="222">
        <v>6575</v>
      </c>
      <c r="I263" s="217">
        <v>6967</v>
      </c>
      <c r="J263" s="217">
        <v>0</v>
      </c>
      <c r="K263" s="217">
        <v>9</v>
      </c>
      <c r="L263" s="218">
        <f t="shared" si="7"/>
        <v>13551</v>
      </c>
    </row>
    <row r="264" spans="1:12">
      <c r="A264" s="77" t="s">
        <v>734</v>
      </c>
      <c r="B264" s="30" t="s">
        <v>381</v>
      </c>
      <c r="C264" s="73">
        <v>1200</v>
      </c>
      <c r="D264" s="73">
        <v>917</v>
      </c>
      <c r="E264" s="73">
        <v>0</v>
      </c>
      <c r="F264" s="73">
        <v>4</v>
      </c>
      <c r="G264" s="74">
        <f t="shared" si="6"/>
        <v>2121</v>
      </c>
      <c r="H264" s="222">
        <v>1177</v>
      </c>
      <c r="I264" s="217">
        <v>897</v>
      </c>
      <c r="J264" s="217">
        <v>0</v>
      </c>
      <c r="K264" s="217">
        <v>5</v>
      </c>
      <c r="L264" s="218">
        <f t="shared" si="7"/>
        <v>2079</v>
      </c>
    </row>
    <row r="265" spans="1:12">
      <c r="A265" s="77" t="s">
        <v>734</v>
      </c>
      <c r="B265" s="30" t="s">
        <v>382</v>
      </c>
      <c r="C265" s="73">
        <v>16582</v>
      </c>
      <c r="D265" s="73">
        <v>16613</v>
      </c>
      <c r="E265" s="73">
        <v>0</v>
      </c>
      <c r="F265" s="73">
        <v>15</v>
      </c>
      <c r="G265" s="74">
        <f t="shared" si="6"/>
        <v>33210</v>
      </c>
      <c r="H265" s="222">
        <v>16577</v>
      </c>
      <c r="I265" s="217">
        <v>16677</v>
      </c>
      <c r="J265" s="217">
        <v>0</v>
      </c>
      <c r="K265" s="217">
        <v>18</v>
      </c>
      <c r="L265" s="218">
        <f t="shared" si="7"/>
        <v>33272</v>
      </c>
    </row>
    <row r="266" spans="1:12">
      <c r="A266" s="77" t="s">
        <v>734</v>
      </c>
      <c r="B266" s="30" t="s">
        <v>383</v>
      </c>
      <c r="C266" s="73">
        <v>1983</v>
      </c>
      <c r="D266" s="73">
        <v>2029</v>
      </c>
      <c r="E266" s="73">
        <v>0</v>
      </c>
      <c r="F266" s="73">
        <v>5</v>
      </c>
      <c r="G266" s="74">
        <f t="shared" si="6"/>
        <v>4017</v>
      </c>
      <c r="H266" s="222">
        <v>2020</v>
      </c>
      <c r="I266" s="217">
        <v>2017</v>
      </c>
      <c r="J266" s="217">
        <v>0</v>
      </c>
      <c r="K266" s="217">
        <v>8</v>
      </c>
      <c r="L266" s="218">
        <f t="shared" si="7"/>
        <v>4045</v>
      </c>
    </row>
    <row r="267" spans="1:12">
      <c r="A267" s="77" t="s">
        <v>734</v>
      </c>
      <c r="B267" s="30" t="s">
        <v>384</v>
      </c>
      <c r="C267" s="73">
        <v>4401</v>
      </c>
      <c r="D267" s="73">
        <v>4162</v>
      </c>
      <c r="E267" s="73">
        <v>0</v>
      </c>
      <c r="F267" s="73">
        <v>4</v>
      </c>
      <c r="G267" s="74">
        <f t="shared" si="6"/>
        <v>8567</v>
      </c>
      <c r="H267" s="222">
        <v>4470</v>
      </c>
      <c r="I267" s="217">
        <v>4245</v>
      </c>
      <c r="J267" s="217">
        <v>0</v>
      </c>
      <c r="K267" s="217">
        <v>6</v>
      </c>
      <c r="L267" s="218">
        <f t="shared" si="7"/>
        <v>8721</v>
      </c>
    </row>
    <row r="268" spans="1:12">
      <c r="A268" s="77" t="s">
        <v>734</v>
      </c>
      <c r="B268" s="30" t="s">
        <v>385</v>
      </c>
      <c r="C268" s="73">
        <v>2555</v>
      </c>
      <c r="D268" s="73">
        <v>2262</v>
      </c>
      <c r="E268" s="73">
        <v>0</v>
      </c>
      <c r="F268" s="73">
        <v>2</v>
      </c>
      <c r="G268" s="74">
        <f t="shared" si="6"/>
        <v>4819</v>
      </c>
      <c r="H268" s="222">
        <v>2554</v>
      </c>
      <c r="I268" s="217">
        <v>2274</v>
      </c>
      <c r="J268" s="217">
        <v>0</v>
      </c>
      <c r="K268" s="217">
        <v>2</v>
      </c>
      <c r="L268" s="218">
        <f t="shared" si="7"/>
        <v>4830</v>
      </c>
    </row>
    <row r="269" spans="1:12">
      <c r="A269" s="77" t="s">
        <v>734</v>
      </c>
      <c r="B269" s="30" t="s">
        <v>386</v>
      </c>
      <c r="C269" s="73">
        <v>0</v>
      </c>
      <c r="D269" s="73">
        <v>0</v>
      </c>
      <c r="E269" s="73">
        <v>0</v>
      </c>
      <c r="F269" s="73">
        <v>0</v>
      </c>
      <c r="G269" s="74">
        <f t="shared" si="6"/>
        <v>0</v>
      </c>
      <c r="H269" s="222">
        <v>1</v>
      </c>
      <c r="I269" s="217">
        <v>0</v>
      </c>
      <c r="J269" s="217">
        <v>0</v>
      </c>
      <c r="K269" s="217">
        <v>0</v>
      </c>
      <c r="L269" s="218">
        <f t="shared" si="7"/>
        <v>1</v>
      </c>
    </row>
    <row r="270" spans="1:12">
      <c r="A270" s="77" t="s">
        <v>734</v>
      </c>
      <c r="B270" s="30" t="s">
        <v>387</v>
      </c>
      <c r="C270" s="73">
        <v>0</v>
      </c>
      <c r="D270" s="73">
        <v>0</v>
      </c>
      <c r="E270" s="73">
        <v>0</v>
      </c>
      <c r="F270" s="73">
        <v>0</v>
      </c>
      <c r="G270" s="74">
        <f t="shared" si="6"/>
        <v>0</v>
      </c>
      <c r="H270" s="222">
        <v>0</v>
      </c>
      <c r="I270" s="217">
        <v>0</v>
      </c>
      <c r="J270" s="217">
        <v>0</v>
      </c>
      <c r="K270" s="217">
        <v>0</v>
      </c>
      <c r="L270" s="218">
        <f t="shared" si="7"/>
        <v>0</v>
      </c>
    </row>
    <row r="271" spans="1:12">
      <c r="A271" s="225" t="s">
        <v>734</v>
      </c>
      <c r="B271" s="226" t="s">
        <v>388</v>
      </c>
      <c r="C271" s="224">
        <v>0</v>
      </c>
      <c r="D271" s="224">
        <v>0</v>
      </c>
      <c r="E271" s="224">
        <v>0</v>
      </c>
      <c r="F271" s="224">
        <v>0</v>
      </c>
      <c r="G271" s="215">
        <f t="shared" si="6"/>
        <v>0</v>
      </c>
      <c r="H271" s="223">
        <v>0</v>
      </c>
      <c r="I271" s="224">
        <v>0</v>
      </c>
      <c r="J271" s="224">
        <v>0</v>
      </c>
      <c r="K271" s="224">
        <v>0</v>
      </c>
      <c r="L271" s="215">
        <f t="shared" si="7"/>
        <v>0</v>
      </c>
    </row>
    <row r="272" spans="1:12">
      <c r="A272" s="77" t="s">
        <v>901</v>
      </c>
      <c r="B272" s="30" t="s">
        <v>389</v>
      </c>
      <c r="C272" s="73">
        <v>42007</v>
      </c>
      <c r="D272" s="73">
        <v>49608</v>
      </c>
      <c r="E272" s="73">
        <v>0</v>
      </c>
      <c r="F272" s="73">
        <v>27</v>
      </c>
      <c r="G272" s="74">
        <f t="shared" si="6"/>
        <v>91642</v>
      </c>
      <c r="H272" s="222">
        <v>42131</v>
      </c>
      <c r="I272" s="217">
        <v>50156</v>
      </c>
      <c r="J272" s="217">
        <v>0</v>
      </c>
      <c r="K272" s="217">
        <v>54</v>
      </c>
      <c r="L272" s="218">
        <f t="shared" si="7"/>
        <v>92341</v>
      </c>
    </row>
    <row r="273" spans="1:12">
      <c r="A273" s="77" t="s">
        <v>901</v>
      </c>
      <c r="B273" s="30" t="s">
        <v>390</v>
      </c>
      <c r="C273" s="73">
        <v>9615</v>
      </c>
      <c r="D273" s="73">
        <v>10141</v>
      </c>
      <c r="E273" s="73">
        <v>0</v>
      </c>
      <c r="F273" s="73">
        <v>9</v>
      </c>
      <c r="G273" s="74">
        <f t="shared" si="6"/>
        <v>19765</v>
      </c>
      <c r="H273" s="222">
        <v>10000</v>
      </c>
      <c r="I273" s="217">
        <v>10454</v>
      </c>
      <c r="J273" s="217">
        <v>0</v>
      </c>
      <c r="K273" s="217">
        <v>12</v>
      </c>
      <c r="L273" s="218">
        <f t="shared" si="7"/>
        <v>20466</v>
      </c>
    </row>
    <row r="274" spans="1:12">
      <c r="A274" s="77" t="s">
        <v>901</v>
      </c>
      <c r="B274" s="30" t="s">
        <v>391</v>
      </c>
      <c r="C274" s="73">
        <v>0</v>
      </c>
      <c r="D274" s="73">
        <v>0</v>
      </c>
      <c r="E274" s="73">
        <v>0</v>
      </c>
      <c r="F274" s="73">
        <v>0</v>
      </c>
      <c r="G274" s="74">
        <f t="shared" si="6"/>
        <v>0</v>
      </c>
      <c r="H274" s="222">
        <v>0</v>
      </c>
      <c r="I274" s="217">
        <v>0</v>
      </c>
      <c r="J274" s="217">
        <v>0</v>
      </c>
      <c r="K274" s="217">
        <v>0</v>
      </c>
      <c r="L274" s="218">
        <f t="shared" si="7"/>
        <v>0</v>
      </c>
    </row>
    <row r="275" spans="1:12">
      <c r="A275" s="77" t="s">
        <v>901</v>
      </c>
      <c r="B275" s="30" t="s">
        <v>392</v>
      </c>
      <c r="C275" s="73">
        <v>0</v>
      </c>
      <c r="D275" s="73">
        <v>0</v>
      </c>
      <c r="E275" s="73">
        <v>0</v>
      </c>
      <c r="F275" s="73">
        <v>0</v>
      </c>
      <c r="G275" s="74">
        <f t="shared" si="6"/>
        <v>0</v>
      </c>
      <c r="H275" s="222">
        <v>0</v>
      </c>
      <c r="I275" s="217">
        <v>0</v>
      </c>
      <c r="J275" s="217">
        <v>0</v>
      </c>
      <c r="K275" s="217">
        <v>0</v>
      </c>
      <c r="L275" s="218">
        <f t="shared" si="7"/>
        <v>0</v>
      </c>
    </row>
    <row r="276" spans="1:12">
      <c r="A276" s="77" t="s">
        <v>901</v>
      </c>
      <c r="B276" s="30" t="s">
        <v>393</v>
      </c>
      <c r="C276" s="73">
        <v>0</v>
      </c>
      <c r="D276" s="73">
        <v>0</v>
      </c>
      <c r="E276" s="73">
        <v>0</v>
      </c>
      <c r="F276" s="73">
        <v>0</v>
      </c>
      <c r="G276" s="74">
        <f t="shared" si="6"/>
        <v>0</v>
      </c>
      <c r="H276" s="222">
        <v>0</v>
      </c>
      <c r="I276" s="217">
        <v>0</v>
      </c>
      <c r="J276" s="217">
        <v>0</v>
      </c>
      <c r="K276" s="217">
        <v>0</v>
      </c>
      <c r="L276" s="218">
        <f t="shared" si="7"/>
        <v>0</v>
      </c>
    </row>
    <row r="277" spans="1:12">
      <c r="A277" s="77" t="s">
        <v>901</v>
      </c>
      <c r="B277" s="30" t="s">
        <v>394</v>
      </c>
      <c r="C277" s="73">
        <v>0</v>
      </c>
      <c r="D277" s="73">
        <v>0</v>
      </c>
      <c r="E277" s="73">
        <v>0</v>
      </c>
      <c r="F277" s="73">
        <v>0</v>
      </c>
      <c r="G277" s="74">
        <f t="shared" si="6"/>
        <v>0</v>
      </c>
      <c r="H277" s="222">
        <v>0</v>
      </c>
      <c r="I277" s="217">
        <v>0</v>
      </c>
      <c r="J277" s="217">
        <v>0</v>
      </c>
      <c r="K277" s="217">
        <v>0</v>
      </c>
      <c r="L277" s="218">
        <f t="shared" si="7"/>
        <v>0</v>
      </c>
    </row>
    <row r="278" spans="1:12">
      <c r="A278" s="225" t="s">
        <v>901</v>
      </c>
      <c r="B278" s="226" t="s">
        <v>395</v>
      </c>
      <c r="C278" s="224">
        <v>0</v>
      </c>
      <c r="D278" s="224">
        <v>0</v>
      </c>
      <c r="E278" s="224">
        <v>0</v>
      </c>
      <c r="F278" s="224">
        <v>0</v>
      </c>
      <c r="G278" s="215">
        <f t="shared" si="6"/>
        <v>0</v>
      </c>
      <c r="H278" s="223">
        <v>0</v>
      </c>
      <c r="I278" s="224">
        <v>0</v>
      </c>
      <c r="J278" s="224">
        <v>0</v>
      </c>
      <c r="K278" s="224">
        <v>0</v>
      </c>
      <c r="L278" s="215">
        <f t="shared" si="7"/>
        <v>0</v>
      </c>
    </row>
    <row r="279" spans="1:12">
      <c r="A279" s="77" t="s">
        <v>802</v>
      </c>
      <c r="B279" s="30" t="s">
        <v>396</v>
      </c>
      <c r="C279" s="73">
        <v>49852</v>
      </c>
      <c r="D279" s="73">
        <v>62448</v>
      </c>
      <c r="E279" s="73">
        <v>0</v>
      </c>
      <c r="F279" s="73">
        <v>179</v>
      </c>
      <c r="G279" s="74">
        <f t="shared" si="6"/>
        <v>112479</v>
      </c>
      <c r="H279" s="222">
        <v>48917</v>
      </c>
      <c r="I279" s="217">
        <v>61031</v>
      </c>
      <c r="J279" s="217">
        <v>0</v>
      </c>
      <c r="K279" s="217">
        <v>97</v>
      </c>
      <c r="L279" s="218">
        <f t="shared" si="7"/>
        <v>110045</v>
      </c>
    </row>
    <row r="280" spans="1:12">
      <c r="A280" s="77" t="s">
        <v>802</v>
      </c>
      <c r="B280" s="30" t="s">
        <v>397</v>
      </c>
      <c r="C280" s="73">
        <v>87847</v>
      </c>
      <c r="D280" s="73">
        <v>93927</v>
      </c>
      <c r="E280" s="73">
        <v>0</v>
      </c>
      <c r="F280" s="73">
        <v>257</v>
      </c>
      <c r="G280" s="74">
        <f t="shared" si="6"/>
        <v>182031</v>
      </c>
      <c r="H280" s="222">
        <v>82570</v>
      </c>
      <c r="I280" s="217">
        <v>87694</v>
      </c>
      <c r="J280" s="217">
        <v>0</v>
      </c>
      <c r="K280" s="217">
        <v>283</v>
      </c>
      <c r="L280" s="218">
        <f t="shared" si="7"/>
        <v>170547</v>
      </c>
    </row>
    <row r="281" spans="1:12">
      <c r="A281" s="77" t="s">
        <v>802</v>
      </c>
      <c r="B281" s="30" t="s">
        <v>398</v>
      </c>
      <c r="C281" s="73">
        <v>62942</v>
      </c>
      <c r="D281" s="73">
        <v>87658</v>
      </c>
      <c r="E281" s="73">
        <v>0</v>
      </c>
      <c r="F281" s="73">
        <v>24</v>
      </c>
      <c r="G281" s="74">
        <f t="shared" ref="G281:G327" si="10">SUM(C281:F281)</f>
        <v>150624</v>
      </c>
      <c r="H281" s="222">
        <v>61787</v>
      </c>
      <c r="I281" s="217">
        <v>86440</v>
      </c>
      <c r="J281" s="217">
        <v>0</v>
      </c>
      <c r="K281" s="217">
        <v>39</v>
      </c>
      <c r="L281" s="218">
        <f t="shared" ref="L281:L327" si="11">SUM(H281:K281)</f>
        <v>148266</v>
      </c>
    </row>
    <row r="282" spans="1:12">
      <c r="A282" s="77" t="s">
        <v>802</v>
      </c>
      <c r="B282" s="30" t="s">
        <v>399</v>
      </c>
      <c r="C282" s="73">
        <v>890</v>
      </c>
      <c r="D282" s="73">
        <v>1100</v>
      </c>
      <c r="E282" s="73">
        <v>0</v>
      </c>
      <c r="F282" s="73">
        <v>0</v>
      </c>
      <c r="G282" s="74">
        <f t="shared" si="10"/>
        <v>1990</v>
      </c>
      <c r="H282" s="222">
        <v>858</v>
      </c>
      <c r="I282" s="217">
        <v>1053</v>
      </c>
      <c r="J282" s="217">
        <v>0</v>
      </c>
      <c r="K282" s="217">
        <v>0</v>
      </c>
      <c r="L282" s="218">
        <f t="shared" si="11"/>
        <v>1911</v>
      </c>
    </row>
    <row r="283" spans="1:12">
      <c r="A283" s="77" t="s">
        <v>802</v>
      </c>
      <c r="B283" s="30" t="s">
        <v>400</v>
      </c>
      <c r="C283" s="73">
        <v>158232</v>
      </c>
      <c r="D283" s="73">
        <v>184874</v>
      </c>
      <c r="E283" s="73">
        <v>0</v>
      </c>
      <c r="F283" s="73">
        <v>1654</v>
      </c>
      <c r="G283" s="74">
        <f t="shared" si="10"/>
        <v>344760</v>
      </c>
      <c r="H283" s="222">
        <v>158586</v>
      </c>
      <c r="I283" s="217">
        <v>186878</v>
      </c>
      <c r="J283" s="217">
        <v>0</v>
      </c>
      <c r="K283" s="217">
        <v>253</v>
      </c>
      <c r="L283" s="218">
        <f t="shared" si="11"/>
        <v>345717</v>
      </c>
    </row>
    <row r="284" spans="1:12">
      <c r="A284" s="77" t="s">
        <v>802</v>
      </c>
      <c r="B284" s="30" t="s">
        <v>401</v>
      </c>
      <c r="C284" s="73">
        <v>58341</v>
      </c>
      <c r="D284" s="73">
        <v>69548</v>
      </c>
      <c r="E284" s="73">
        <v>0</v>
      </c>
      <c r="F284" s="73">
        <v>1173</v>
      </c>
      <c r="G284" s="74">
        <f t="shared" si="10"/>
        <v>129062</v>
      </c>
      <c r="H284" s="222">
        <v>56461</v>
      </c>
      <c r="I284" s="217">
        <v>67156</v>
      </c>
      <c r="J284" s="217">
        <v>1</v>
      </c>
      <c r="K284" s="217">
        <v>1250</v>
      </c>
      <c r="L284" s="218">
        <f t="shared" si="11"/>
        <v>124868</v>
      </c>
    </row>
    <row r="285" spans="1:12">
      <c r="A285" s="77" t="s">
        <v>802</v>
      </c>
      <c r="B285" s="30" t="s">
        <v>402</v>
      </c>
      <c r="C285" s="73">
        <v>35257</v>
      </c>
      <c r="D285" s="73">
        <v>39688</v>
      </c>
      <c r="E285" s="73">
        <v>0</v>
      </c>
      <c r="F285" s="73">
        <v>31</v>
      </c>
      <c r="G285" s="74">
        <f t="shared" si="10"/>
        <v>74976</v>
      </c>
      <c r="H285" s="222">
        <v>35720</v>
      </c>
      <c r="I285" s="217">
        <v>40247</v>
      </c>
      <c r="J285" s="217">
        <v>0</v>
      </c>
      <c r="K285" s="217">
        <v>52</v>
      </c>
      <c r="L285" s="218">
        <f t="shared" si="11"/>
        <v>76019</v>
      </c>
    </row>
    <row r="286" spans="1:12">
      <c r="A286" s="77" t="s">
        <v>802</v>
      </c>
      <c r="B286" s="30" t="s">
        <v>403</v>
      </c>
      <c r="C286" s="73">
        <v>59372</v>
      </c>
      <c r="D286" s="73">
        <v>64764</v>
      </c>
      <c r="E286" s="73">
        <v>0</v>
      </c>
      <c r="F286" s="73">
        <v>135</v>
      </c>
      <c r="G286" s="74">
        <f t="shared" si="10"/>
        <v>124271</v>
      </c>
      <c r="H286" s="222">
        <v>57442</v>
      </c>
      <c r="I286" s="217">
        <v>62740</v>
      </c>
      <c r="J286" s="217">
        <v>1</v>
      </c>
      <c r="K286" s="217">
        <v>169</v>
      </c>
      <c r="L286" s="218">
        <f t="shared" si="11"/>
        <v>120352</v>
      </c>
    </row>
    <row r="287" spans="1:12">
      <c r="A287" s="77" t="s">
        <v>802</v>
      </c>
      <c r="B287" s="30" t="s">
        <v>404</v>
      </c>
      <c r="C287" s="73">
        <v>97873</v>
      </c>
      <c r="D287" s="73">
        <v>111283</v>
      </c>
      <c r="E287" s="73">
        <v>0</v>
      </c>
      <c r="F287" s="73">
        <v>187</v>
      </c>
      <c r="G287" s="74">
        <f t="shared" si="10"/>
        <v>209343</v>
      </c>
      <c r="H287" s="222">
        <v>95889</v>
      </c>
      <c r="I287" s="217">
        <v>109703</v>
      </c>
      <c r="J287" s="217">
        <v>0</v>
      </c>
      <c r="K287" s="217">
        <v>237</v>
      </c>
      <c r="L287" s="218">
        <f t="shared" si="11"/>
        <v>205829</v>
      </c>
    </row>
    <row r="288" spans="1:12">
      <c r="A288" s="77" t="s">
        <v>802</v>
      </c>
      <c r="B288" s="30" t="s">
        <v>405</v>
      </c>
      <c r="C288" s="73">
        <v>28534</v>
      </c>
      <c r="D288" s="73">
        <v>36427</v>
      </c>
      <c r="E288" s="73">
        <v>0</v>
      </c>
      <c r="F288" s="73">
        <v>104</v>
      </c>
      <c r="G288" s="74">
        <f t="shared" si="10"/>
        <v>65065</v>
      </c>
      <c r="H288" s="222">
        <v>28663</v>
      </c>
      <c r="I288" s="217">
        <v>37207</v>
      </c>
      <c r="J288" s="217">
        <v>0</v>
      </c>
      <c r="K288" s="217">
        <v>120</v>
      </c>
      <c r="L288" s="218">
        <f t="shared" si="11"/>
        <v>65990</v>
      </c>
    </row>
    <row r="289" spans="1:12">
      <c r="A289" s="77" t="s">
        <v>802</v>
      </c>
      <c r="B289" s="30" t="s">
        <v>406</v>
      </c>
      <c r="C289" s="73">
        <v>59491</v>
      </c>
      <c r="D289" s="73">
        <v>70721</v>
      </c>
      <c r="E289" s="73">
        <v>0</v>
      </c>
      <c r="F289" s="73">
        <v>123</v>
      </c>
      <c r="G289" s="74">
        <f t="shared" si="10"/>
        <v>130335</v>
      </c>
      <c r="H289" s="222">
        <v>58440</v>
      </c>
      <c r="I289" s="217">
        <v>69823</v>
      </c>
      <c r="J289" s="217">
        <v>0</v>
      </c>
      <c r="K289" s="217">
        <v>169</v>
      </c>
      <c r="L289" s="218">
        <f t="shared" si="11"/>
        <v>128432</v>
      </c>
    </row>
    <row r="290" spans="1:12">
      <c r="A290" s="77" t="s">
        <v>802</v>
      </c>
      <c r="B290" s="30" t="s">
        <v>407</v>
      </c>
      <c r="C290" s="73">
        <v>45783</v>
      </c>
      <c r="D290" s="73">
        <v>52993</v>
      </c>
      <c r="E290" s="73">
        <v>0</v>
      </c>
      <c r="F290" s="73">
        <v>366</v>
      </c>
      <c r="G290" s="74">
        <f t="shared" si="10"/>
        <v>99142</v>
      </c>
      <c r="H290" s="222">
        <v>46778</v>
      </c>
      <c r="I290" s="217">
        <v>53889</v>
      </c>
      <c r="J290" s="217">
        <v>1</v>
      </c>
      <c r="K290" s="217">
        <v>185</v>
      </c>
      <c r="L290" s="218">
        <f t="shared" si="11"/>
        <v>100853</v>
      </c>
    </row>
    <row r="291" spans="1:12">
      <c r="A291" s="77" t="s">
        <v>802</v>
      </c>
      <c r="B291" s="30" t="s">
        <v>408</v>
      </c>
      <c r="C291" s="73">
        <v>23371</v>
      </c>
      <c r="D291" s="73">
        <v>29503</v>
      </c>
      <c r="E291" s="73">
        <v>0</v>
      </c>
      <c r="F291" s="73">
        <v>211</v>
      </c>
      <c r="G291" s="74">
        <f t="shared" si="10"/>
        <v>53085</v>
      </c>
      <c r="H291" s="222">
        <v>23579</v>
      </c>
      <c r="I291" s="217">
        <v>29924</v>
      </c>
      <c r="J291" s="217">
        <v>0</v>
      </c>
      <c r="K291" s="217">
        <v>252</v>
      </c>
      <c r="L291" s="218">
        <f t="shared" si="11"/>
        <v>53755</v>
      </c>
    </row>
    <row r="292" spans="1:12">
      <c r="A292" s="77" t="s">
        <v>802</v>
      </c>
      <c r="B292" s="30" t="s">
        <v>409</v>
      </c>
      <c r="C292" s="73">
        <v>3300</v>
      </c>
      <c r="D292" s="73">
        <v>3018</v>
      </c>
      <c r="E292" s="73">
        <v>0</v>
      </c>
      <c r="F292" s="73">
        <v>10</v>
      </c>
      <c r="G292" s="74">
        <f t="shared" si="10"/>
        <v>6328</v>
      </c>
      <c r="H292" s="222">
        <v>3196</v>
      </c>
      <c r="I292" s="217">
        <v>2940</v>
      </c>
      <c r="J292" s="217">
        <v>0</v>
      </c>
      <c r="K292" s="217">
        <v>21</v>
      </c>
      <c r="L292" s="218">
        <f t="shared" si="11"/>
        <v>6157</v>
      </c>
    </row>
    <row r="293" spans="1:12">
      <c r="A293" s="77" t="s">
        <v>802</v>
      </c>
      <c r="B293" s="30" t="s">
        <v>410</v>
      </c>
      <c r="C293" s="73">
        <v>31137</v>
      </c>
      <c r="D293" s="73">
        <v>34985</v>
      </c>
      <c r="E293" s="73">
        <v>0</v>
      </c>
      <c r="F293" s="73">
        <v>32</v>
      </c>
      <c r="G293" s="74">
        <f t="shared" si="10"/>
        <v>66154</v>
      </c>
      <c r="H293" s="222">
        <v>31072</v>
      </c>
      <c r="I293" s="217">
        <v>35195</v>
      </c>
      <c r="J293" s="217">
        <v>0</v>
      </c>
      <c r="K293" s="217">
        <v>74</v>
      </c>
      <c r="L293" s="218">
        <f t="shared" si="11"/>
        <v>66341</v>
      </c>
    </row>
    <row r="294" spans="1:12">
      <c r="A294" s="77" t="s">
        <v>802</v>
      </c>
      <c r="B294" s="30" t="s">
        <v>411</v>
      </c>
      <c r="C294" s="73">
        <v>38708</v>
      </c>
      <c r="D294" s="73">
        <v>41301</v>
      </c>
      <c r="E294" s="73">
        <v>0</v>
      </c>
      <c r="F294" s="73">
        <v>29</v>
      </c>
      <c r="G294" s="74">
        <f t="shared" si="10"/>
        <v>80038</v>
      </c>
      <c r="H294" s="222">
        <v>38764</v>
      </c>
      <c r="I294" s="217">
        <v>41927</v>
      </c>
      <c r="J294" s="217">
        <v>0</v>
      </c>
      <c r="K294" s="217">
        <v>81</v>
      </c>
      <c r="L294" s="218">
        <f t="shared" si="11"/>
        <v>80772</v>
      </c>
    </row>
    <row r="295" spans="1:12">
      <c r="A295" s="77" t="s">
        <v>802</v>
      </c>
      <c r="B295" s="30" t="s">
        <v>412</v>
      </c>
      <c r="C295" s="73">
        <v>41918</v>
      </c>
      <c r="D295" s="73">
        <v>47256</v>
      </c>
      <c r="E295" s="73">
        <v>0</v>
      </c>
      <c r="F295" s="73">
        <v>61</v>
      </c>
      <c r="G295" s="74">
        <f t="shared" si="10"/>
        <v>89235</v>
      </c>
      <c r="H295" s="222">
        <v>41306</v>
      </c>
      <c r="I295" s="217">
        <v>46495</v>
      </c>
      <c r="J295" s="217">
        <v>0</v>
      </c>
      <c r="K295" s="217">
        <v>244</v>
      </c>
      <c r="L295" s="218">
        <f t="shared" si="11"/>
        <v>88045</v>
      </c>
    </row>
    <row r="296" spans="1:12">
      <c r="A296" s="77" t="s">
        <v>802</v>
      </c>
      <c r="B296" s="30" t="s">
        <v>413</v>
      </c>
      <c r="C296" s="73">
        <v>59438</v>
      </c>
      <c r="D296" s="73">
        <v>69805</v>
      </c>
      <c r="E296" s="73">
        <v>0</v>
      </c>
      <c r="F296" s="73">
        <v>74</v>
      </c>
      <c r="G296" s="74">
        <f t="shared" si="10"/>
        <v>129317</v>
      </c>
      <c r="H296" s="222">
        <v>59098</v>
      </c>
      <c r="I296" s="217">
        <v>70396</v>
      </c>
      <c r="J296" s="217">
        <v>0</v>
      </c>
      <c r="K296" s="217">
        <v>103</v>
      </c>
      <c r="L296" s="218">
        <f t="shared" si="11"/>
        <v>129597</v>
      </c>
    </row>
    <row r="297" spans="1:12">
      <c r="A297" s="77" t="s">
        <v>802</v>
      </c>
      <c r="B297" s="30" t="s">
        <v>414</v>
      </c>
      <c r="C297" s="73">
        <v>79579</v>
      </c>
      <c r="D297" s="73">
        <v>90218</v>
      </c>
      <c r="E297" s="73">
        <v>0</v>
      </c>
      <c r="F297" s="73">
        <v>182</v>
      </c>
      <c r="G297" s="74">
        <f t="shared" si="10"/>
        <v>169979</v>
      </c>
      <c r="H297" s="222">
        <v>80169</v>
      </c>
      <c r="I297" s="217">
        <v>91137</v>
      </c>
      <c r="J297" s="217">
        <v>1</v>
      </c>
      <c r="K297" s="217">
        <v>413</v>
      </c>
      <c r="L297" s="218">
        <f t="shared" si="11"/>
        <v>171720</v>
      </c>
    </row>
    <row r="298" spans="1:12">
      <c r="A298" s="77" t="s">
        <v>802</v>
      </c>
      <c r="B298" s="30" t="s">
        <v>415</v>
      </c>
      <c r="C298" s="73">
        <v>28351</v>
      </c>
      <c r="D298" s="73">
        <v>41612</v>
      </c>
      <c r="E298" s="73">
        <v>0</v>
      </c>
      <c r="F298" s="73">
        <v>82</v>
      </c>
      <c r="G298" s="74">
        <f t="shared" si="10"/>
        <v>70045</v>
      </c>
      <c r="H298" s="222">
        <v>28194</v>
      </c>
      <c r="I298" s="217">
        <v>41629</v>
      </c>
      <c r="J298" s="217">
        <v>1</v>
      </c>
      <c r="K298" s="217">
        <v>100</v>
      </c>
      <c r="L298" s="218">
        <f t="shared" si="11"/>
        <v>69924</v>
      </c>
    </row>
    <row r="299" spans="1:12">
      <c r="A299" s="77" t="s">
        <v>802</v>
      </c>
      <c r="B299" s="30" t="s">
        <v>416</v>
      </c>
      <c r="C299" s="73">
        <v>5551</v>
      </c>
      <c r="D299" s="73">
        <v>5596</v>
      </c>
      <c r="E299" s="73">
        <v>0</v>
      </c>
      <c r="F299" s="73">
        <v>0</v>
      </c>
      <c r="G299" s="74">
        <f t="shared" si="10"/>
        <v>11147</v>
      </c>
      <c r="H299" s="222">
        <v>5988</v>
      </c>
      <c r="I299" s="217">
        <v>6189</v>
      </c>
      <c r="J299" s="217">
        <v>0</v>
      </c>
      <c r="K299" s="217">
        <v>0</v>
      </c>
      <c r="L299" s="218">
        <f t="shared" si="11"/>
        <v>12177</v>
      </c>
    </row>
    <row r="300" spans="1:12">
      <c r="A300" s="77" t="s">
        <v>802</v>
      </c>
      <c r="B300" s="30" t="s">
        <v>417</v>
      </c>
      <c r="C300" s="73">
        <v>132566</v>
      </c>
      <c r="D300" s="73">
        <v>158035</v>
      </c>
      <c r="E300" s="73">
        <v>0</v>
      </c>
      <c r="F300" s="73">
        <v>268</v>
      </c>
      <c r="G300" s="74">
        <f t="shared" si="10"/>
        <v>290869</v>
      </c>
      <c r="H300" s="222">
        <v>132159</v>
      </c>
      <c r="I300" s="217">
        <v>158615</v>
      </c>
      <c r="J300" s="217">
        <v>0</v>
      </c>
      <c r="K300" s="217">
        <v>312</v>
      </c>
      <c r="L300" s="218">
        <f t="shared" si="11"/>
        <v>291086</v>
      </c>
    </row>
    <row r="301" spans="1:12">
      <c r="A301" s="77" t="s">
        <v>802</v>
      </c>
      <c r="B301" s="30" t="s">
        <v>418</v>
      </c>
      <c r="C301" s="73">
        <v>44123</v>
      </c>
      <c r="D301" s="73">
        <v>44462</v>
      </c>
      <c r="E301" s="73">
        <v>0</v>
      </c>
      <c r="F301" s="73">
        <v>57</v>
      </c>
      <c r="G301" s="74">
        <f t="shared" si="10"/>
        <v>88642</v>
      </c>
      <c r="H301" s="222">
        <v>46059</v>
      </c>
      <c r="I301" s="217">
        <v>45375</v>
      </c>
      <c r="J301" s="217">
        <v>0</v>
      </c>
      <c r="K301" s="217">
        <v>56</v>
      </c>
      <c r="L301" s="218">
        <f t="shared" si="11"/>
        <v>91490</v>
      </c>
    </row>
    <row r="302" spans="1:12">
      <c r="A302" s="77" t="s">
        <v>802</v>
      </c>
      <c r="B302" s="30" t="s">
        <v>419</v>
      </c>
      <c r="C302" s="73">
        <v>40567</v>
      </c>
      <c r="D302" s="73">
        <v>49767</v>
      </c>
      <c r="E302" s="73">
        <v>0</v>
      </c>
      <c r="F302" s="73">
        <v>74</v>
      </c>
      <c r="G302" s="74">
        <f t="shared" si="10"/>
        <v>90408</v>
      </c>
      <c r="H302" s="222">
        <v>40100</v>
      </c>
      <c r="I302" s="217">
        <v>49734</v>
      </c>
      <c r="J302" s="217">
        <v>0</v>
      </c>
      <c r="K302" s="217">
        <v>146</v>
      </c>
      <c r="L302" s="218">
        <f t="shared" si="11"/>
        <v>89980</v>
      </c>
    </row>
    <row r="303" spans="1:12">
      <c r="A303" s="77" t="s">
        <v>802</v>
      </c>
      <c r="B303" s="30" t="s">
        <v>420</v>
      </c>
      <c r="C303" s="73">
        <v>26325</v>
      </c>
      <c r="D303" s="73">
        <v>29233</v>
      </c>
      <c r="E303" s="73">
        <v>0</v>
      </c>
      <c r="F303" s="73">
        <v>9</v>
      </c>
      <c r="G303" s="74">
        <f t="shared" si="10"/>
        <v>55567</v>
      </c>
      <c r="H303" s="222">
        <v>25873</v>
      </c>
      <c r="I303" s="217">
        <v>28932</v>
      </c>
      <c r="J303" s="217">
        <v>0</v>
      </c>
      <c r="K303" s="217">
        <v>26</v>
      </c>
      <c r="L303" s="218">
        <f t="shared" si="11"/>
        <v>54831</v>
      </c>
    </row>
    <row r="304" spans="1:12">
      <c r="A304" s="77" t="s">
        <v>802</v>
      </c>
      <c r="B304" s="30" t="s">
        <v>421</v>
      </c>
      <c r="C304" s="73">
        <v>21292</v>
      </c>
      <c r="D304" s="73">
        <v>23699</v>
      </c>
      <c r="E304" s="73">
        <v>0</v>
      </c>
      <c r="F304" s="73">
        <v>10</v>
      </c>
      <c r="G304" s="74">
        <f t="shared" si="10"/>
        <v>45001</v>
      </c>
      <c r="H304" s="222">
        <v>21316</v>
      </c>
      <c r="I304" s="217">
        <v>23959</v>
      </c>
      <c r="J304" s="217">
        <v>0</v>
      </c>
      <c r="K304" s="217">
        <v>19</v>
      </c>
      <c r="L304" s="218">
        <f t="shared" si="11"/>
        <v>45294</v>
      </c>
    </row>
    <row r="305" spans="1:12">
      <c r="A305" s="77" t="s">
        <v>802</v>
      </c>
      <c r="B305" s="30" t="s">
        <v>422</v>
      </c>
      <c r="C305" s="73">
        <v>25209</v>
      </c>
      <c r="D305" s="73">
        <v>44996</v>
      </c>
      <c r="E305" s="73">
        <v>0</v>
      </c>
      <c r="F305" s="73">
        <v>19</v>
      </c>
      <c r="G305" s="74">
        <f t="shared" si="10"/>
        <v>70224</v>
      </c>
      <c r="H305" s="222">
        <v>25090</v>
      </c>
      <c r="I305" s="217">
        <v>45066</v>
      </c>
      <c r="J305" s="217">
        <v>0</v>
      </c>
      <c r="K305" s="217">
        <v>27</v>
      </c>
      <c r="L305" s="218">
        <f t="shared" si="11"/>
        <v>70183</v>
      </c>
    </row>
    <row r="306" spans="1:12">
      <c r="A306" s="77" t="s">
        <v>802</v>
      </c>
      <c r="B306" s="30" t="s">
        <v>423</v>
      </c>
      <c r="C306" s="73">
        <v>13081</v>
      </c>
      <c r="D306" s="73">
        <v>19495</v>
      </c>
      <c r="E306" s="73">
        <v>0</v>
      </c>
      <c r="F306" s="73">
        <v>19</v>
      </c>
      <c r="G306" s="74">
        <f t="shared" si="10"/>
        <v>32595</v>
      </c>
      <c r="H306" s="222">
        <v>13007</v>
      </c>
      <c r="I306" s="217">
        <v>19545</v>
      </c>
      <c r="J306" s="217">
        <v>0</v>
      </c>
      <c r="K306" s="217">
        <v>25</v>
      </c>
      <c r="L306" s="218">
        <f t="shared" si="11"/>
        <v>32577</v>
      </c>
    </row>
    <row r="307" spans="1:12">
      <c r="A307" s="77" t="s">
        <v>802</v>
      </c>
      <c r="B307" s="30" t="s">
        <v>424</v>
      </c>
      <c r="C307" s="73">
        <v>95627</v>
      </c>
      <c r="D307" s="73">
        <v>110793</v>
      </c>
      <c r="E307" s="73">
        <v>0</v>
      </c>
      <c r="F307" s="73">
        <v>403</v>
      </c>
      <c r="G307" s="74">
        <f t="shared" si="10"/>
        <v>206823</v>
      </c>
      <c r="H307" s="222">
        <v>94803</v>
      </c>
      <c r="I307" s="217">
        <v>110138</v>
      </c>
      <c r="J307" s="217">
        <v>1</v>
      </c>
      <c r="K307" s="217">
        <v>416</v>
      </c>
      <c r="L307" s="218">
        <f t="shared" si="11"/>
        <v>205358</v>
      </c>
    </row>
    <row r="308" spans="1:12">
      <c r="A308" s="77" t="s">
        <v>802</v>
      </c>
      <c r="B308" s="30" t="s">
        <v>425</v>
      </c>
      <c r="C308" s="73">
        <v>47105</v>
      </c>
      <c r="D308" s="73">
        <v>64325</v>
      </c>
      <c r="E308" s="73">
        <v>0</v>
      </c>
      <c r="F308" s="73">
        <v>320</v>
      </c>
      <c r="G308" s="74">
        <f t="shared" si="10"/>
        <v>111750</v>
      </c>
      <c r="H308" s="222">
        <v>48929</v>
      </c>
      <c r="I308" s="217">
        <v>68098</v>
      </c>
      <c r="J308" s="217">
        <v>0</v>
      </c>
      <c r="K308" s="217">
        <v>151</v>
      </c>
      <c r="L308" s="218">
        <f t="shared" si="11"/>
        <v>117178</v>
      </c>
    </row>
    <row r="309" spans="1:12">
      <c r="A309" s="77" t="s">
        <v>802</v>
      </c>
      <c r="B309" s="30" t="s">
        <v>426</v>
      </c>
      <c r="C309" s="73">
        <v>4437</v>
      </c>
      <c r="D309" s="73">
        <v>12208</v>
      </c>
      <c r="E309" s="73">
        <v>0</v>
      </c>
      <c r="F309" s="73">
        <v>12</v>
      </c>
      <c r="G309" s="74">
        <f t="shared" si="10"/>
        <v>16657</v>
      </c>
      <c r="H309" s="222">
        <v>4463</v>
      </c>
      <c r="I309" s="217">
        <v>12376</v>
      </c>
      <c r="J309" s="217">
        <v>0</v>
      </c>
      <c r="K309" s="217">
        <v>12</v>
      </c>
      <c r="L309" s="218">
        <f t="shared" si="11"/>
        <v>16851</v>
      </c>
    </row>
    <row r="310" spans="1:12">
      <c r="A310" s="77" t="s">
        <v>802</v>
      </c>
      <c r="B310" s="30" t="s">
        <v>427</v>
      </c>
      <c r="C310" s="73">
        <v>19335</v>
      </c>
      <c r="D310" s="73">
        <v>32504</v>
      </c>
      <c r="E310" s="73">
        <v>0</v>
      </c>
      <c r="F310" s="73">
        <v>67</v>
      </c>
      <c r="G310" s="74">
        <f t="shared" si="10"/>
        <v>51906</v>
      </c>
      <c r="H310" s="222">
        <v>19872</v>
      </c>
      <c r="I310" s="217">
        <v>33246</v>
      </c>
      <c r="J310" s="217">
        <v>0</v>
      </c>
      <c r="K310" s="217">
        <v>71</v>
      </c>
      <c r="L310" s="218">
        <f t="shared" si="11"/>
        <v>53189</v>
      </c>
    </row>
    <row r="311" spans="1:12">
      <c r="A311" s="77" t="s">
        <v>802</v>
      </c>
      <c r="B311" s="30" t="s">
        <v>428</v>
      </c>
      <c r="C311" s="73">
        <v>14488</v>
      </c>
      <c r="D311" s="73">
        <v>14974</v>
      </c>
      <c r="E311" s="73">
        <v>0</v>
      </c>
      <c r="F311" s="73">
        <v>7</v>
      </c>
      <c r="G311" s="74">
        <f t="shared" si="10"/>
        <v>29469</v>
      </c>
      <c r="H311" s="222">
        <v>14297</v>
      </c>
      <c r="I311" s="217">
        <v>14898</v>
      </c>
      <c r="J311" s="217">
        <v>0</v>
      </c>
      <c r="K311" s="217">
        <v>18</v>
      </c>
      <c r="L311" s="218">
        <f t="shared" si="11"/>
        <v>29213</v>
      </c>
    </row>
    <row r="312" spans="1:12">
      <c r="A312" s="77" t="s">
        <v>802</v>
      </c>
      <c r="B312" s="30" t="s">
        <v>429</v>
      </c>
      <c r="C312" s="73">
        <v>37799</v>
      </c>
      <c r="D312" s="73">
        <v>40810</v>
      </c>
      <c r="E312" s="73">
        <v>0</v>
      </c>
      <c r="F312" s="73">
        <v>515</v>
      </c>
      <c r="G312" s="74">
        <f t="shared" si="10"/>
        <v>79124</v>
      </c>
      <c r="H312" s="222">
        <v>37550</v>
      </c>
      <c r="I312" s="217">
        <v>41207</v>
      </c>
      <c r="J312" s="217">
        <v>0</v>
      </c>
      <c r="K312" s="217">
        <v>574</v>
      </c>
      <c r="L312" s="218">
        <f t="shared" si="11"/>
        <v>79331</v>
      </c>
    </row>
    <row r="313" spans="1:12">
      <c r="A313" s="77" t="s">
        <v>802</v>
      </c>
      <c r="B313" s="30" t="s">
        <v>430</v>
      </c>
      <c r="C313" s="73">
        <v>69591</v>
      </c>
      <c r="D313" s="73">
        <v>75009</v>
      </c>
      <c r="E313" s="73">
        <v>0</v>
      </c>
      <c r="F313" s="73">
        <v>79</v>
      </c>
      <c r="G313" s="74">
        <f t="shared" si="10"/>
        <v>144679</v>
      </c>
      <c r="H313" s="222">
        <v>68255</v>
      </c>
      <c r="I313" s="217">
        <v>74077</v>
      </c>
      <c r="J313" s="217">
        <v>0</v>
      </c>
      <c r="K313" s="217">
        <v>148</v>
      </c>
      <c r="L313" s="218">
        <f t="shared" si="11"/>
        <v>142480</v>
      </c>
    </row>
    <row r="314" spans="1:12">
      <c r="A314" s="77" t="s">
        <v>802</v>
      </c>
      <c r="B314" s="30" t="s">
        <v>431</v>
      </c>
      <c r="C314" s="73">
        <v>14766</v>
      </c>
      <c r="D314" s="73">
        <v>15321</v>
      </c>
      <c r="E314" s="73">
        <v>0</v>
      </c>
      <c r="F314" s="73">
        <v>29</v>
      </c>
      <c r="G314" s="74">
        <f t="shared" si="10"/>
        <v>30116</v>
      </c>
      <c r="H314" s="222">
        <v>14877</v>
      </c>
      <c r="I314" s="217">
        <v>15610</v>
      </c>
      <c r="J314" s="217">
        <v>0</v>
      </c>
      <c r="K314" s="217">
        <v>38</v>
      </c>
      <c r="L314" s="218">
        <f t="shared" si="11"/>
        <v>30525</v>
      </c>
    </row>
    <row r="315" spans="1:12">
      <c r="A315" s="77" t="s">
        <v>802</v>
      </c>
      <c r="B315" s="30" t="s">
        <v>432</v>
      </c>
      <c r="C315" s="73">
        <v>105651</v>
      </c>
      <c r="D315" s="73">
        <v>124022</v>
      </c>
      <c r="E315" s="73">
        <v>0</v>
      </c>
      <c r="F315" s="73">
        <v>178</v>
      </c>
      <c r="G315" s="74">
        <f t="shared" si="10"/>
        <v>229851</v>
      </c>
      <c r="H315" s="222">
        <v>106669</v>
      </c>
      <c r="I315" s="217">
        <v>125293</v>
      </c>
      <c r="J315" s="217">
        <v>0</v>
      </c>
      <c r="K315" s="217">
        <v>226</v>
      </c>
      <c r="L315" s="218">
        <f t="shared" si="11"/>
        <v>232188</v>
      </c>
    </row>
    <row r="316" spans="1:12">
      <c r="A316" s="77" t="s">
        <v>802</v>
      </c>
      <c r="B316" s="30" t="s">
        <v>433</v>
      </c>
      <c r="C316" s="73">
        <v>53222</v>
      </c>
      <c r="D316" s="73">
        <v>61931</v>
      </c>
      <c r="E316" s="73">
        <v>0</v>
      </c>
      <c r="F316" s="73">
        <v>56</v>
      </c>
      <c r="G316" s="74">
        <f t="shared" si="10"/>
        <v>115209</v>
      </c>
      <c r="H316" s="222">
        <v>53408</v>
      </c>
      <c r="I316" s="217">
        <v>62784</v>
      </c>
      <c r="J316" s="217">
        <v>1</v>
      </c>
      <c r="K316" s="217">
        <v>71</v>
      </c>
      <c r="L316" s="218">
        <f t="shared" si="11"/>
        <v>116264</v>
      </c>
    </row>
    <row r="317" spans="1:12">
      <c r="A317" s="77" t="s">
        <v>802</v>
      </c>
      <c r="B317" s="30" t="s">
        <v>434</v>
      </c>
      <c r="C317" s="73">
        <v>9332</v>
      </c>
      <c r="D317" s="73">
        <v>9759</v>
      </c>
      <c r="E317" s="73">
        <v>0</v>
      </c>
      <c r="F317" s="73">
        <v>7</v>
      </c>
      <c r="G317" s="74">
        <f t="shared" si="10"/>
        <v>19098</v>
      </c>
      <c r="H317" s="222">
        <v>9543</v>
      </c>
      <c r="I317" s="217">
        <v>9924</v>
      </c>
      <c r="J317" s="217">
        <v>0</v>
      </c>
      <c r="K317" s="217">
        <v>6</v>
      </c>
      <c r="L317" s="218">
        <f t="shared" si="11"/>
        <v>19473</v>
      </c>
    </row>
    <row r="318" spans="1:12">
      <c r="A318" s="77" t="s">
        <v>802</v>
      </c>
      <c r="B318" s="30" t="s">
        <v>435</v>
      </c>
      <c r="C318" s="73">
        <v>15694</v>
      </c>
      <c r="D318" s="73">
        <v>24611</v>
      </c>
      <c r="E318" s="73">
        <v>0</v>
      </c>
      <c r="F318" s="73">
        <v>4</v>
      </c>
      <c r="G318" s="74">
        <f t="shared" si="10"/>
        <v>40309</v>
      </c>
      <c r="H318" s="222">
        <v>15672</v>
      </c>
      <c r="I318" s="217">
        <v>24660</v>
      </c>
      <c r="J318" s="217">
        <v>0</v>
      </c>
      <c r="K318" s="217">
        <v>8</v>
      </c>
      <c r="L318" s="218">
        <f t="shared" si="11"/>
        <v>40340</v>
      </c>
    </row>
    <row r="319" spans="1:12">
      <c r="A319" s="77" t="s">
        <v>802</v>
      </c>
      <c r="B319" s="30" t="s">
        <v>436</v>
      </c>
      <c r="C319" s="73">
        <v>25166</v>
      </c>
      <c r="D319" s="73">
        <v>29090</v>
      </c>
      <c r="E319" s="73">
        <v>0</v>
      </c>
      <c r="F319" s="73">
        <v>47</v>
      </c>
      <c r="G319" s="74">
        <f t="shared" si="10"/>
        <v>54303</v>
      </c>
      <c r="H319" s="222">
        <v>25773</v>
      </c>
      <c r="I319" s="217">
        <v>30074</v>
      </c>
      <c r="J319" s="217">
        <v>0</v>
      </c>
      <c r="K319" s="217">
        <v>64</v>
      </c>
      <c r="L319" s="218">
        <f t="shared" si="11"/>
        <v>55911</v>
      </c>
    </row>
    <row r="320" spans="1:12">
      <c r="A320" s="77" t="s">
        <v>802</v>
      </c>
      <c r="B320" s="30" t="s">
        <v>437</v>
      </c>
      <c r="C320" s="73">
        <v>25204</v>
      </c>
      <c r="D320" s="73">
        <v>28208</v>
      </c>
      <c r="E320" s="73">
        <v>0</v>
      </c>
      <c r="F320" s="73">
        <v>10</v>
      </c>
      <c r="G320" s="74">
        <f t="shared" si="10"/>
        <v>53422</v>
      </c>
      <c r="H320" s="222">
        <v>26028</v>
      </c>
      <c r="I320" s="217">
        <v>29162</v>
      </c>
      <c r="J320" s="217">
        <v>0</v>
      </c>
      <c r="K320" s="217">
        <v>28</v>
      </c>
      <c r="L320" s="218">
        <f t="shared" si="11"/>
        <v>55218</v>
      </c>
    </row>
    <row r="321" spans="1:12">
      <c r="A321" s="77" t="s">
        <v>802</v>
      </c>
      <c r="B321" s="30" t="s">
        <v>438</v>
      </c>
      <c r="C321" s="73">
        <v>49470</v>
      </c>
      <c r="D321" s="73">
        <v>52970</v>
      </c>
      <c r="E321" s="73">
        <v>0</v>
      </c>
      <c r="F321" s="73">
        <v>40</v>
      </c>
      <c r="G321" s="74">
        <f t="shared" si="10"/>
        <v>102480</v>
      </c>
      <c r="H321" s="222">
        <v>49163</v>
      </c>
      <c r="I321" s="217">
        <v>52733</v>
      </c>
      <c r="J321" s="217">
        <v>0</v>
      </c>
      <c r="K321" s="217">
        <v>70</v>
      </c>
      <c r="L321" s="218">
        <f t="shared" si="11"/>
        <v>101966</v>
      </c>
    </row>
    <row r="322" spans="1:12">
      <c r="A322" s="77" t="s">
        <v>802</v>
      </c>
      <c r="B322" s="30" t="s">
        <v>439</v>
      </c>
      <c r="C322" s="73">
        <v>7248</v>
      </c>
      <c r="D322" s="73">
        <v>7900</v>
      </c>
      <c r="E322" s="73">
        <v>0</v>
      </c>
      <c r="F322" s="73">
        <v>4</v>
      </c>
      <c r="G322" s="74">
        <f t="shared" si="10"/>
        <v>15152</v>
      </c>
      <c r="H322" s="222">
        <v>7611</v>
      </c>
      <c r="I322" s="217">
        <v>8203</v>
      </c>
      <c r="J322" s="217">
        <v>0</v>
      </c>
      <c r="K322" s="217">
        <v>6</v>
      </c>
      <c r="L322" s="218">
        <f t="shared" si="11"/>
        <v>15820</v>
      </c>
    </row>
    <row r="323" spans="1:12">
      <c r="A323" s="77" t="s">
        <v>802</v>
      </c>
      <c r="B323" s="30" t="s">
        <v>440</v>
      </c>
      <c r="C323" s="73">
        <v>5939</v>
      </c>
      <c r="D323" s="73">
        <v>6139</v>
      </c>
      <c r="E323" s="73">
        <v>0</v>
      </c>
      <c r="F323" s="73">
        <v>4</v>
      </c>
      <c r="G323" s="74">
        <f t="shared" si="10"/>
        <v>12082</v>
      </c>
      <c r="H323" s="222">
        <v>5993</v>
      </c>
      <c r="I323" s="217">
        <v>6184</v>
      </c>
      <c r="J323" s="217">
        <v>0</v>
      </c>
      <c r="K323" s="217">
        <v>9</v>
      </c>
      <c r="L323" s="218">
        <f t="shared" si="11"/>
        <v>12186</v>
      </c>
    </row>
    <row r="324" spans="1:12">
      <c r="A324" s="77" t="s">
        <v>802</v>
      </c>
      <c r="B324" s="30" t="s">
        <v>441</v>
      </c>
      <c r="C324" s="73">
        <v>28267</v>
      </c>
      <c r="D324" s="73">
        <v>28874</v>
      </c>
      <c r="E324" s="73">
        <v>0</v>
      </c>
      <c r="F324" s="73">
        <v>29</v>
      </c>
      <c r="G324" s="74">
        <f t="shared" si="10"/>
        <v>57170</v>
      </c>
      <c r="H324" s="222">
        <v>28545</v>
      </c>
      <c r="I324" s="217">
        <v>29289</v>
      </c>
      <c r="J324" s="217">
        <v>0</v>
      </c>
      <c r="K324" s="217">
        <v>33</v>
      </c>
      <c r="L324" s="218">
        <f t="shared" si="11"/>
        <v>57867</v>
      </c>
    </row>
    <row r="325" spans="1:12">
      <c r="A325" s="77" t="s">
        <v>802</v>
      </c>
      <c r="B325" s="30" t="s">
        <v>442</v>
      </c>
      <c r="C325" s="73">
        <v>43599</v>
      </c>
      <c r="D325" s="73">
        <v>48559</v>
      </c>
      <c r="E325" s="73">
        <v>0</v>
      </c>
      <c r="F325" s="73">
        <v>71</v>
      </c>
      <c r="G325" s="74">
        <f t="shared" si="10"/>
        <v>92229</v>
      </c>
      <c r="H325" s="222">
        <v>44476</v>
      </c>
      <c r="I325" s="217">
        <v>50148</v>
      </c>
      <c r="J325" s="217">
        <v>0</v>
      </c>
      <c r="K325" s="217">
        <v>74</v>
      </c>
      <c r="L325" s="218">
        <f t="shared" si="11"/>
        <v>94698</v>
      </c>
    </row>
    <row r="326" spans="1:12">
      <c r="A326" s="77" t="s">
        <v>802</v>
      </c>
      <c r="B326" s="30" t="s">
        <v>443</v>
      </c>
      <c r="C326" s="73">
        <v>4100</v>
      </c>
      <c r="D326" s="73">
        <v>4001</v>
      </c>
      <c r="E326" s="73">
        <v>0</v>
      </c>
      <c r="F326" s="73">
        <v>6</v>
      </c>
      <c r="G326" s="74">
        <f t="shared" si="10"/>
        <v>8107</v>
      </c>
      <c r="H326" s="222">
        <v>4328</v>
      </c>
      <c r="I326" s="217">
        <v>4252</v>
      </c>
      <c r="J326" s="217">
        <v>0</v>
      </c>
      <c r="K326" s="217">
        <v>9</v>
      </c>
      <c r="L326" s="218">
        <f t="shared" si="11"/>
        <v>8589</v>
      </c>
    </row>
    <row r="327" spans="1:12">
      <c r="A327" s="77" t="s">
        <v>802</v>
      </c>
      <c r="B327" s="226" t="s">
        <v>444</v>
      </c>
      <c r="C327" s="224">
        <v>22974</v>
      </c>
      <c r="D327" s="224">
        <v>32258</v>
      </c>
      <c r="E327" s="224">
        <v>0</v>
      </c>
      <c r="F327" s="224">
        <v>41</v>
      </c>
      <c r="G327" s="215">
        <f t="shared" si="10"/>
        <v>55273</v>
      </c>
      <c r="H327" s="223">
        <v>25033</v>
      </c>
      <c r="I327" s="224">
        <v>36232</v>
      </c>
      <c r="J327" s="224">
        <v>0</v>
      </c>
      <c r="K327" s="224">
        <v>48</v>
      </c>
      <c r="L327" s="215">
        <f t="shared" si="11"/>
        <v>61313</v>
      </c>
    </row>
    <row r="328" spans="1:12" s="76" customFormat="1">
      <c r="A328" s="942" t="s">
        <v>27</v>
      </c>
      <c r="B328" s="942"/>
      <c r="C328" s="75">
        <f t="shared" ref="C328:K328" si="12">SUM(C8:C327)</f>
        <v>5702572</v>
      </c>
      <c r="D328" s="75">
        <f t="shared" si="12"/>
        <v>6431487</v>
      </c>
      <c r="E328" s="75">
        <f t="shared" si="12"/>
        <v>1</v>
      </c>
      <c r="F328" s="75">
        <f t="shared" si="12"/>
        <v>12879</v>
      </c>
      <c r="G328" s="75">
        <f t="shared" si="12"/>
        <v>12146939</v>
      </c>
      <c r="H328" s="75">
        <f t="shared" si="12"/>
        <v>5730821</v>
      </c>
      <c r="I328" s="75">
        <f t="shared" si="12"/>
        <v>6492905</v>
      </c>
      <c r="J328" s="75">
        <f t="shared" si="12"/>
        <v>19</v>
      </c>
      <c r="K328" s="75">
        <f t="shared" si="12"/>
        <v>12980</v>
      </c>
      <c r="L328" s="75">
        <f>SUM(L8:L327)</f>
        <v>12236725</v>
      </c>
    </row>
    <row r="330" spans="1:12">
      <c r="A330" s="65" t="s">
        <v>77</v>
      </c>
      <c r="C330" s="78"/>
      <c r="D330" s="78"/>
      <c r="E330" s="78"/>
      <c r="F330" s="78"/>
      <c r="G330" s="78"/>
    </row>
    <row r="331" spans="1:12">
      <c r="A331" s="7" t="s">
        <v>1075</v>
      </c>
    </row>
    <row r="333" spans="1:12">
      <c r="A333" s="65" t="s">
        <v>28</v>
      </c>
    </row>
    <row r="334" spans="1:12">
      <c r="A334" s="7" t="s">
        <v>1914</v>
      </c>
    </row>
  </sheetData>
  <mergeCells count="6">
    <mergeCell ref="A328:B328"/>
    <mergeCell ref="A1:L1"/>
    <mergeCell ref="A2:L2"/>
    <mergeCell ref="A3:L3"/>
    <mergeCell ref="C6:G6"/>
    <mergeCell ref="H6:L6"/>
  </mergeCells>
  <hyperlinks>
    <hyperlink ref="A1:J1" location="Indice!B13" display="TABLA N° 1.1.1"/>
    <hyperlink ref="A1:L1" location="'Sección C'!A1" display="TABLA C1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19"/>
  <sheetViews>
    <sheetView zoomScale="90" zoomScaleNormal="90" workbookViewId="0">
      <selection sqref="A1:M1"/>
    </sheetView>
  </sheetViews>
  <sheetFormatPr baseColWidth="10" defaultColWidth="11.42578125" defaultRowHeight="15"/>
  <cols>
    <col min="1" max="1" width="39" style="34" customWidth="1"/>
    <col min="2" max="2" width="13.140625" style="34" customWidth="1"/>
    <col min="3" max="3" width="46" style="34" customWidth="1"/>
    <col min="4" max="5" width="10.5703125" style="34" bestFit="1" customWidth="1"/>
    <col min="6" max="6" width="16.140625" style="34" customWidth="1"/>
    <col min="7" max="7" width="8.7109375" style="34" bestFit="1" customWidth="1"/>
    <col min="8" max="8" width="11.5703125" style="34" bestFit="1" customWidth="1"/>
    <col min="9" max="10" width="10.5703125" style="34" bestFit="1" customWidth="1"/>
    <col min="11" max="11" width="14.5703125" style="34" customWidth="1"/>
    <col min="12" max="12" width="8.7109375" style="34" bestFit="1" customWidth="1"/>
    <col min="13" max="13" width="12.5703125" style="34" customWidth="1"/>
    <col min="14" max="16384" width="11.42578125" style="34"/>
  </cols>
  <sheetData>
    <row r="1" spans="1:13">
      <c r="A1" s="886" t="s">
        <v>460</v>
      </c>
      <c r="B1" s="886"/>
      <c r="C1" s="886"/>
      <c r="D1" s="886"/>
      <c r="E1" s="886"/>
      <c r="F1" s="886"/>
      <c r="G1" s="886"/>
      <c r="H1" s="886"/>
      <c r="I1" s="886"/>
      <c r="J1" s="886"/>
      <c r="K1" s="886"/>
      <c r="L1" s="886"/>
      <c r="M1" s="886"/>
    </row>
    <row r="2" spans="1:13">
      <c r="A2" s="897" t="s">
        <v>111</v>
      </c>
      <c r="B2" s="897"/>
      <c r="C2" s="897"/>
      <c r="D2" s="897"/>
      <c r="E2" s="897"/>
      <c r="F2" s="897"/>
      <c r="G2" s="897"/>
      <c r="H2" s="897"/>
      <c r="I2" s="897"/>
      <c r="J2" s="897"/>
      <c r="K2" s="897"/>
      <c r="L2" s="897"/>
      <c r="M2" s="897"/>
    </row>
    <row r="3" spans="1:13">
      <c r="A3" s="898" t="s">
        <v>1078</v>
      </c>
      <c r="B3" s="898"/>
      <c r="C3" s="898"/>
      <c r="D3" s="898"/>
      <c r="E3" s="898"/>
      <c r="F3" s="898"/>
      <c r="G3" s="898"/>
      <c r="H3" s="898"/>
      <c r="I3" s="898"/>
      <c r="J3" s="898"/>
      <c r="K3" s="898"/>
      <c r="L3" s="898"/>
      <c r="M3" s="898"/>
    </row>
    <row r="5" spans="1:13" ht="15.75" thickBot="1">
      <c r="A5" s="187"/>
      <c r="B5" s="187"/>
      <c r="C5" s="187"/>
      <c r="D5" s="187"/>
      <c r="E5" s="187"/>
      <c r="F5" s="187"/>
      <c r="G5" s="187"/>
      <c r="H5" s="187"/>
      <c r="I5" s="187"/>
      <c r="J5" s="187"/>
      <c r="K5" s="187"/>
      <c r="L5" s="187"/>
      <c r="M5" s="187"/>
    </row>
    <row r="6" spans="1:13">
      <c r="A6" s="199"/>
      <c r="B6" s="199"/>
      <c r="C6" s="199"/>
      <c r="D6" s="940">
        <v>2016</v>
      </c>
      <c r="E6" s="940"/>
      <c r="F6" s="940"/>
      <c r="G6" s="940"/>
      <c r="H6" s="940"/>
      <c r="I6" s="940">
        <v>2017</v>
      </c>
      <c r="J6" s="940"/>
      <c r="K6" s="940"/>
      <c r="L6" s="940"/>
      <c r="M6" s="940"/>
    </row>
    <row r="7" spans="1:13">
      <c r="A7" s="150" t="s">
        <v>112</v>
      </c>
      <c r="B7" s="150" t="s">
        <v>144</v>
      </c>
      <c r="C7" s="150" t="s">
        <v>461</v>
      </c>
      <c r="D7" s="189" t="s">
        <v>103</v>
      </c>
      <c r="E7" s="189" t="s">
        <v>104</v>
      </c>
      <c r="F7" s="190" t="s">
        <v>106</v>
      </c>
      <c r="G7" s="189" t="s">
        <v>105</v>
      </c>
      <c r="H7" s="189" t="s">
        <v>113</v>
      </c>
      <c r="I7" s="206" t="s">
        <v>103</v>
      </c>
      <c r="J7" s="189" t="s">
        <v>104</v>
      </c>
      <c r="K7" s="190" t="s">
        <v>106</v>
      </c>
      <c r="L7" s="189" t="s">
        <v>105</v>
      </c>
      <c r="M7" s="189" t="s">
        <v>113</v>
      </c>
    </row>
    <row r="8" spans="1:13">
      <c r="A8" s="30" t="s">
        <v>123</v>
      </c>
      <c r="B8" s="30" t="s">
        <v>275</v>
      </c>
      <c r="C8" s="30" t="s">
        <v>462</v>
      </c>
      <c r="D8" s="73">
        <v>6490</v>
      </c>
      <c r="E8" s="73">
        <v>7129</v>
      </c>
      <c r="F8" s="73">
        <v>0</v>
      </c>
      <c r="G8" s="73">
        <v>4</v>
      </c>
      <c r="H8" s="74">
        <f>SUM(D8:G8)</f>
        <v>13623</v>
      </c>
      <c r="I8" s="222">
        <v>6546</v>
      </c>
      <c r="J8" s="73">
        <v>7212</v>
      </c>
      <c r="K8" s="73">
        <v>0</v>
      </c>
      <c r="L8" s="73">
        <v>3</v>
      </c>
      <c r="M8" s="74">
        <f>SUM(I8:L8)</f>
        <v>13761</v>
      </c>
    </row>
    <row r="9" spans="1:13">
      <c r="A9" s="30" t="s">
        <v>135</v>
      </c>
      <c r="B9" s="30" t="s">
        <v>430</v>
      </c>
      <c r="C9" s="30" t="s">
        <v>463</v>
      </c>
      <c r="D9" s="73">
        <v>8970</v>
      </c>
      <c r="E9" s="73">
        <v>9764</v>
      </c>
      <c r="F9" s="73">
        <v>0</v>
      </c>
      <c r="G9" s="73">
        <v>3</v>
      </c>
      <c r="H9" s="74">
        <f t="shared" ref="H9:H15" si="0">SUM(D9:G9)</f>
        <v>18737</v>
      </c>
      <c r="I9" s="222">
        <v>8700</v>
      </c>
      <c r="J9" s="73">
        <v>9409</v>
      </c>
      <c r="K9" s="73">
        <v>0</v>
      </c>
      <c r="L9" s="73">
        <v>3</v>
      </c>
      <c r="M9" s="74">
        <f t="shared" ref="M9:M15" si="1">SUM(I9:L9)</f>
        <v>18112</v>
      </c>
    </row>
    <row r="10" spans="1:13">
      <c r="A10" s="30" t="s">
        <v>135</v>
      </c>
      <c r="B10" s="30" t="s">
        <v>400</v>
      </c>
      <c r="C10" s="30" t="s">
        <v>464</v>
      </c>
      <c r="D10" s="73">
        <v>9495</v>
      </c>
      <c r="E10" s="73">
        <v>11031</v>
      </c>
      <c r="F10" s="73">
        <v>0</v>
      </c>
      <c r="G10" s="73">
        <v>4</v>
      </c>
      <c r="H10" s="74">
        <f t="shared" si="0"/>
        <v>20530</v>
      </c>
      <c r="I10" s="222">
        <v>9473</v>
      </c>
      <c r="J10" s="73">
        <v>11150</v>
      </c>
      <c r="K10" s="73">
        <v>0</v>
      </c>
      <c r="L10" s="73">
        <v>4</v>
      </c>
      <c r="M10" s="74">
        <f t="shared" si="1"/>
        <v>20627</v>
      </c>
    </row>
    <row r="11" spans="1:13">
      <c r="A11" s="30" t="s">
        <v>135</v>
      </c>
      <c r="B11" s="30" t="s">
        <v>400</v>
      </c>
      <c r="C11" s="30" t="s">
        <v>465</v>
      </c>
      <c r="D11" s="73">
        <v>9604</v>
      </c>
      <c r="E11" s="73">
        <v>11844</v>
      </c>
      <c r="F11" s="73">
        <v>0</v>
      </c>
      <c r="G11" s="73">
        <v>2</v>
      </c>
      <c r="H11" s="74">
        <f t="shared" si="0"/>
        <v>21450</v>
      </c>
      <c r="I11" s="222">
        <v>9740</v>
      </c>
      <c r="J11" s="73">
        <v>12165</v>
      </c>
      <c r="K11" s="73">
        <v>0</v>
      </c>
      <c r="L11" s="73">
        <v>2</v>
      </c>
      <c r="M11" s="74">
        <f t="shared" si="1"/>
        <v>21907</v>
      </c>
    </row>
    <row r="12" spans="1:13">
      <c r="A12" s="30" t="s">
        <v>127</v>
      </c>
      <c r="B12" s="30" t="s">
        <v>371</v>
      </c>
      <c r="C12" s="30" t="s">
        <v>466</v>
      </c>
      <c r="D12" s="73">
        <v>4619</v>
      </c>
      <c r="E12" s="73">
        <v>5157</v>
      </c>
      <c r="F12" s="73">
        <v>0</v>
      </c>
      <c r="G12" s="73">
        <v>55</v>
      </c>
      <c r="H12" s="74">
        <f t="shared" si="0"/>
        <v>9831</v>
      </c>
      <c r="I12" s="222">
        <v>4607</v>
      </c>
      <c r="J12" s="73">
        <v>5162</v>
      </c>
      <c r="K12" s="73">
        <v>0</v>
      </c>
      <c r="L12" s="73">
        <v>37</v>
      </c>
      <c r="M12" s="74">
        <f t="shared" si="1"/>
        <v>9806</v>
      </c>
    </row>
    <row r="13" spans="1:13">
      <c r="A13" s="30" t="s">
        <v>127</v>
      </c>
      <c r="B13" s="30" t="s">
        <v>371</v>
      </c>
      <c r="C13" s="30" t="s">
        <v>467</v>
      </c>
      <c r="D13" s="73">
        <v>5599</v>
      </c>
      <c r="E13" s="73">
        <v>6156</v>
      </c>
      <c r="F13" s="73">
        <v>0</v>
      </c>
      <c r="G13" s="73">
        <v>32</v>
      </c>
      <c r="H13" s="74">
        <f t="shared" si="0"/>
        <v>11787</v>
      </c>
      <c r="I13" s="222">
        <v>5579</v>
      </c>
      <c r="J13" s="73">
        <v>6177</v>
      </c>
      <c r="K13" s="73">
        <v>0</v>
      </c>
      <c r="L13" s="73">
        <v>10</v>
      </c>
      <c r="M13" s="74">
        <f t="shared" si="1"/>
        <v>11766</v>
      </c>
    </row>
    <row r="14" spans="1:13">
      <c r="A14" s="30" t="s">
        <v>131</v>
      </c>
      <c r="B14" s="30" t="s">
        <v>419</v>
      </c>
      <c r="C14" s="30" t="s">
        <v>468</v>
      </c>
      <c r="D14" s="73">
        <v>9608</v>
      </c>
      <c r="E14" s="73">
        <v>11439</v>
      </c>
      <c r="F14" s="73">
        <v>0</v>
      </c>
      <c r="G14" s="73">
        <v>22</v>
      </c>
      <c r="H14" s="74">
        <f t="shared" si="0"/>
        <v>21069</v>
      </c>
      <c r="I14" s="222">
        <v>9811</v>
      </c>
      <c r="J14" s="73">
        <v>11796</v>
      </c>
      <c r="K14" s="73">
        <v>0</v>
      </c>
      <c r="L14" s="73">
        <v>18</v>
      </c>
      <c r="M14" s="74">
        <f t="shared" si="1"/>
        <v>21625</v>
      </c>
    </row>
    <row r="15" spans="1:13">
      <c r="A15" s="199" t="s">
        <v>117</v>
      </c>
      <c r="B15" s="199" t="s">
        <v>339</v>
      </c>
      <c r="C15" s="199" t="s">
        <v>469</v>
      </c>
      <c r="D15" s="217">
        <v>4832</v>
      </c>
      <c r="E15" s="217">
        <v>7178</v>
      </c>
      <c r="F15" s="217">
        <v>0</v>
      </c>
      <c r="G15" s="217">
        <v>6</v>
      </c>
      <c r="H15" s="218">
        <f t="shared" si="0"/>
        <v>12016</v>
      </c>
      <c r="I15" s="222">
        <v>5034</v>
      </c>
      <c r="J15" s="217">
        <v>7500</v>
      </c>
      <c r="K15" s="217">
        <v>0</v>
      </c>
      <c r="L15" s="217">
        <v>4</v>
      </c>
      <c r="M15" s="218">
        <f t="shared" si="1"/>
        <v>12538</v>
      </c>
    </row>
    <row r="16" spans="1:13" s="76" customFormat="1">
      <c r="A16" s="945" t="s">
        <v>27</v>
      </c>
      <c r="B16" s="945"/>
      <c r="C16" s="945"/>
      <c r="D16" s="215">
        <f>SUM(D8:D15)</f>
        <v>59217</v>
      </c>
      <c r="E16" s="215">
        <f t="shared" ref="E16:M16" si="2">SUM(E8:E15)</f>
        <v>69698</v>
      </c>
      <c r="F16" s="215">
        <f t="shared" si="2"/>
        <v>0</v>
      </c>
      <c r="G16" s="215">
        <f t="shared" si="2"/>
        <v>128</v>
      </c>
      <c r="H16" s="215">
        <f t="shared" si="2"/>
        <v>129043</v>
      </c>
      <c r="I16" s="212">
        <f t="shared" si="2"/>
        <v>59490</v>
      </c>
      <c r="J16" s="215">
        <f t="shared" si="2"/>
        <v>70571</v>
      </c>
      <c r="K16" s="215">
        <f t="shared" si="2"/>
        <v>0</v>
      </c>
      <c r="L16" s="215">
        <f t="shared" si="2"/>
        <v>81</v>
      </c>
      <c r="M16" s="215">
        <f t="shared" si="2"/>
        <v>130142</v>
      </c>
    </row>
    <row r="18" spans="1:13">
      <c r="A18" s="65" t="s">
        <v>28</v>
      </c>
      <c r="D18" s="78"/>
      <c r="E18" s="78"/>
      <c r="F18" s="78"/>
      <c r="G18" s="78"/>
      <c r="H18" s="78"/>
      <c r="I18" s="78"/>
      <c r="J18" s="78"/>
      <c r="K18" s="78"/>
      <c r="L18" s="78"/>
      <c r="M18" s="78"/>
    </row>
    <row r="19" spans="1:13">
      <c r="A19" s="7" t="s">
        <v>1914</v>
      </c>
    </row>
  </sheetData>
  <mergeCells count="6">
    <mergeCell ref="A16:C16"/>
    <mergeCell ref="A1:M1"/>
    <mergeCell ref="A2:M2"/>
    <mergeCell ref="A3:M3"/>
    <mergeCell ref="D6:H6"/>
    <mergeCell ref="I6:M6"/>
  </mergeCells>
  <hyperlinks>
    <hyperlink ref="A1:K1" location="Indice!B13" display="TABLA N° 1.1.1"/>
    <hyperlink ref="A1:M1" location="'Sección C'!A1" display="TABLA C1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W3494"/>
  <sheetViews>
    <sheetView showGridLines="0" zoomScale="90" zoomScaleNormal="90" workbookViewId="0">
      <selection activeCell="A4" sqref="A4"/>
    </sheetView>
  </sheetViews>
  <sheetFormatPr baseColWidth="10" defaultColWidth="11.42578125" defaultRowHeight="14.25"/>
  <cols>
    <col min="1" max="1" width="8.7109375" style="165" customWidth="1"/>
    <col min="2" max="2" width="11.7109375" style="165" customWidth="1"/>
    <col min="3" max="13" width="11.42578125" style="165"/>
    <col min="14" max="75" width="11.42578125" style="40"/>
    <col min="76" max="16384" width="11.42578125" style="165"/>
  </cols>
  <sheetData>
    <row r="1" spans="1:13" ht="23.25" customHeight="1">
      <c r="A1" s="231"/>
      <c r="B1" s="232"/>
      <c r="C1" s="232"/>
      <c r="D1" s="232"/>
      <c r="E1" s="232"/>
      <c r="F1" s="232"/>
      <c r="G1" s="232"/>
      <c r="H1" s="232"/>
      <c r="I1" s="232"/>
      <c r="J1" s="232"/>
      <c r="K1" s="232"/>
      <c r="L1" s="232"/>
      <c r="M1" s="233"/>
    </row>
    <row r="2" spans="1:13" ht="34.5">
      <c r="A2" s="234"/>
      <c r="B2" s="877" t="s">
        <v>1054</v>
      </c>
      <c r="C2" s="877"/>
      <c r="D2" s="877"/>
      <c r="E2" s="877"/>
      <c r="F2" s="877"/>
      <c r="G2" s="877"/>
      <c r="H2" s="877"/>
      <c r="I2" s="877"/>
      <c r="J2" s="877"/>
      <c r="K2" s="877"/>
      <c r="L2" s="877"/>
      <c r="M2" s="878"/>
    </row>
    <row r="3" spans="1:13" ht="25.5">
      <c r="A3" s="234"/>
      <c r="B3" s="879" t="s">
        <v>1081</v>
      </c>
      <c r="C3" s="879"/>
      <c r="D3" s="879"/>
      <c r="E3" s="879"/>
      <c r="F3" s="879"/>
      <c r="G3" s="879"/>
      <c r="H3" s="879"/>
      <c r="I3" s="879"/>
      <c r="J3" s="879"/>
      <c r="K3" s="879"/>
      <c r="L3" s="879"/>
      <c r="M3" s="880"/>
    </row>
    <row r="4" spans="1:13" s="40" customFormat="1" ht="23.25" customHeight="1">
      <c r="A4" s="247"/>
      <c r="B4" s="248" t="s">
        <v>911</v>
      </c>
      <c r="C4" s="249"/>
      <c r="D4" s="249"/>
      <c r="E4" s="249"/>
      <c r="F4" s="249"/>
      <c r="G4" s="249"/>
      <c r="H4" s="249"/>
      <c r="I4" s="249"/>
      <c r="J4" s="249"/>
      <c r="K4" s="249"/>
      <c r="L4" s="249"/>
      <c r="M4" s="250"/>
    </row>
    <row r="5" spans="1:13" s="399" customFormat="1" ht="7.5" customHeight="1">
      <c r="A5" s="529"/>
      <c r="B5" s="530"/>
      <c r="C5" s="531"/>
      <c r="D5" s="531"/>
      <c r="E5" s="531"/>
      <c r="F5" s="531"/>
      <c r="G5" s="531"/>
      <c r="H5" s="531"/>
      <c r="I5" s="531"/>
      <c r="J5" s="531"/>
      <c r="K5" s="531"/>
      <c r="L5" s="531"/>
      <c r="M5" s="533"/>
    </row>
    <row r="6" spans="1:13" s="40" customFormat="1" ht="24.75" customHeight="1">
      <c r="A6" s="161"/>
      <c r="B6" s="952" t="s">
        <v>1386</v>
      </c>
      <c r="C6" s="952"/>
      <c r="D6" s="952"/>
      <c r="E6" s="952"/>
      <c r="F6" s="952"/>
      <c r="G6" s="952"/>
      <c r="H6" s="952"/>
      <c r="I6" s="952"/>
      <c r="J6" s="952"/>
      <c r="K6" s="952"/>
      <c r="L6" s="952"/>
      <c r="M6" s="953"/>
    </row>
    <row r="7" spans="1:13" s="40" customFormat="1" ht="17.25" customHeight="1">
      <c r="A7" s="161"/>
      <c r="B7" s="952"/>
      <c r="C7" s="952"/>
      <c r="D7" s="952"/>
      <c r="E7" s="952"/>
      <c r="F7" s="952"/>
      <c r="G7" s="952"/>
      <c r="H7" s="952"/>
      <c r="I7" s="952"/>
      <c r="J7" s="952"/>
      <c r="K7" s="952"/>
      <c r="L7" s="952"/>
      <c r="M7" s="953"/>
    </row>
    <row r="8" spans="1:13" s="40" customFormat="1" ht="20.25" customHeight="1">
      <c r="A8" s="161"/>
      <c r="B8" s="952"/>
      <c r="C8" s="952"/>
      <c r="D8" s="952"/>
      <c r="E8" s="952"/>
      <c r="F8" s="952"/>
      <c r="G8" s="952"/>
      <c r="H8" s="952"/>
      <c r="I8" s="952"/>
      <c r="J8" s="952"/>
      <c r="K8" s="952"/>
      <c r="L8" s="952"/>
      <c r="M8" s="953"/>
    </row>
    <row r="9" spans="1:13" s="40" customFormat="1" ht="12.75" customHeight="1">
      <c r="A9" s="161"/>
      <c r="B9" s="532"/>
      <c r="C9" s="532"/>
      <c r="D9" s="532"/>
      <c r="E9" s="532"/>
      <c r="F9" s="532"/>
      <c r="G9" s="532"/>
      <c r="H9" s="532"/>
      <c r="I9" s="532"/>
      <c r="J9" s="532"/>
      <c r="K9" s="532"/>
      <c r="L9" s="532"/>
      <c r="M9" s="534"/>
    </row>
    <row r="10" spans="1:13" s="40" customFormat="1">
      <c r="A10" s="540" t="s">
        <v>1082</v>
      </c>
      <c r="B10" s="946" t="s">
        <v>1387</v>
      </c>
      <c r="C10" s="947"/>
      <c r="D10" s="947"/>
      <c r="E10" s="947"/>
      <c r="F10" s="947"/>
      <c r="G10" s="947"/>
      <c r="H10" s="947"/>
      <c r="I10" s="947"/>
      <c r="J10" s="947"/>
      <c r="K10" s="947"/>
      <c r="L10" s="947"/>
      <c r="M10" s="948"/>
    </row>
    <row r="11" spans="1:13" s="40" customFormat="1">
      <c r="A11" s="540" t="s">
        <v>1083</v>
      </c>
      <c r="B11" s="946" t="s">
        <v>1388</v>
      </c>
      <c r="C11" s="947"/>
      <c r="D11" s="947"/>
      <c r="E11" s="947"/>
      <c r="F11" s="947"/>
      <c r="G11" s="947"/>
      <c r="H11" s="947"/>
      <c r="I11" s="947"/>
      <c r="J11" s="947"/>
      <c r="K11" s="947"/>
      <c r="L11" s="947"/>
      <c r="M11" s="948"/>
    </row>
    <row r="12" spans="1:13" s="40" customFormat="1">
      <c r="A12" s="540" t="s">
        <v>1084</v>
      </c>
      <c r="B12" s="946" t="s">
        <v>1389</v>
      </c>
      <c r="C12" s="947"/>
      <c r="D12" s="947"/>
      <c r="E12" s="947"/>
      <c r="F12" s="947"/>
      <c r="G12" s="947"/>
      <c r="H12" s="947"/>
      <c r="I12" s="947"/>
      <c r="J12" s="947"/>
      <c r="K12" s="947"/>
      <c r="L12" s="947"/>
      <c r="M12" s="948"/>
    </row>
    <row r="13" spans="1:13" s="40" customFormat="1">
      <c r="A13" s="540" t="s">
        <v>1085</v>
      </c>
      <c r="B13" s="946" t="s">
        <v>1390</v>
      </c>
      <c r="C13" s="947"/>
      <c r="D13" s="947"/>
      <c r="E13" s="947"/>
      <c r="F13" s="947"/>
      <c r="G13" s="947"/>
      <c r="H13" s="947"/>
      <c r="I13" s="947"/>
      <c r="J13" s="947"/>
      <c r="K13" s="947"/>
      <c r="L13" s="947"/>
      <c r="M13" s="948"/>
    </row>
    <row r="14" spans="1:13" s="40" customFormat="1">
      <c r="A14" s="540" t="s">
        <v>1086</v>
      </c>
      <c r="B14" s="946" t="s">
        <v>1391</v>
      </c>
      <c r="C14" s="947"/>
      <c r="D14" s="947"/>
      <c r="E14" s="947"/>
      <c r="F14" s="947"/>
      <c r="G14" s="947"/>
      <c r="H14" s="947"/>
      <c r="I14" s="947"/>
      <c r="J14" s="947"/>
      <c r="K14" s="947"/>
      <c r="L14" s="947"/>
      <c r="M14" s="948"/>
    </row>
    <row r="15" spans="1:13" s="40" customFormat="1">
      <c r="A15" s="540" t="s">
        <v>1087</v>
      </c>
      <c r="B15" s="946" t="s">
        <v>1396</v>
      </c>
      <c r="C15" s="947"/>
      <c r="D15" s="947"/>
      <c r="E15" s="947"/>
      <c r="F15" s="947"/>
      <c r="G15" s="947"/>
      <c r="H15" s="947"/>
      <c r="I15" s="947"/>
      <c r="J15" s="947"/>
      <c r="K15" s="947"/>
      <c r="L15" s="947"/>
      <c r="M15" s="948"/>
    </row>
    <row r="16" spans="1:13" s="40" customFormat="1">
      <c r="A16" s="540" t="s">
        <v>1088</v>
      </c>
      <c r="B16" s="946" t="s">
        <v>1392</v>
      </c>
      <c r="C16" s="947"/>
      <c r="D16" s="947"/>
      <c r="E16" s="947"/>
      <c r="F16" s="947"/>
      <c r="G16" s="947"/>
      <c r="H16" s="947"/>
      <c r="I16" s="947"/>
      <c r="J16" s="947"/>
      <c r="K16" s="947"/>
      <c r="L16" s="947"/>
      <c r="M16" s="948"/>
    </row>
    <row r="17" spans="1:13" s="40" customFormat="1" ht="15" customHeight="1">
      <c r="A17" s="540" t="s">
        <v>1089</v>
      </c>
      <c r="B17" s="946" t="s">
        <v>1393</v>
      </c>
      <c r="C17" s="947"/>
      <c r="D17" s="947"/>
      <c r="E17" s="947"/>
      <c r="F17" s="947"/>
      <c r="G17" s="947"/>
      <c r="H17" s="947"/>
      <c r="I17" s="947"/>
      <c r="J17" s="947"/>
      <c r="K17" s="947"/>
      <c r="L17" s="947"/>
      <c r="M17" s="948"/>
    </row>
    <row r="18" spans="1:13" s="40" customFormat="1">
      <c r="A18" s="540" t="s">
        <v>1090</v>
      </c>
      <c r="B18" s="946" t="s">
        <v>1395</v>
      </c>
      <c r="C18" s="947"/>
      <c r="D18" s="947"/>
      <c r="E18" s="947"/>
      <c r="F18" s="947"/>
      <c r="G18" s="947"/>
      <c r="H18" s="947"/>
      <c r="I18" s="947"/>
      <c r="J18" s="947"/>
      <c r="K18" s="947"/>
      <c r="L18" s="947"/>
      <c r="M18" s="948"/>
    </row>
    <row r="19" spans="1:13" s="40" customFormat="1">
      <c r="A19" s="540" t="s">
        <v>1091</v>
      </c>
      <c r="B19" s="946" t="s">
        <v>1394</v>
      </c>
      <c r="C19" s="947"/>
      <c r="D19" s="947"/>
      <c r="E19" s="947"/>
      <c r="F19" s="947"/>
      <c r="G19" s="947"/>
      <c r="H19" s="947"/>
      <c r="I19" s="947"/>
      <c r="J19" s="947"/>
      <c r="K19" s="947"/>
      <c r="L19" s="947"/>
      <c r="M19" s="948"/>
    </row>
    <row r="20" spans="1:13" s="40" customFormat="1">
      <c r="A20" s="540" t="s">
        <v>1092</v>
      </c>
      <c r="B20" s="946" t="s">
        <v>1094</v>
      </c>
      <c r="C20" s="947"/>
      <c r="D20" s="947"/>
      <c r="E20" s="947"/>
      <c r="F20" s="947"/>
      <c r="G20" s="947"/>
      <c r="H20" s="947"/>
      <c r="I20" s="947"/>
      <c r="J20" s="947"/>
      <c r="K20" s="947"/>
      <c r="L20" s="947"/>
      <c r="M20" s="948"/>
    </row>
    <row r="21" spans="1:13" s="40" customFormat="1">
      <c r="A21" s="540" t="s">
        <v>1093</v>
      </c>
      <c r="B21" s="946" t="s">
        <v>1401</v>
      </c>
      <c r="C21" s="947"/>
      <c r="D21" s="947"/>
      <c r="E21" s="947"/>
      <c r="F21" s="947"/>
      <c r="G21" s="947"/>
      <c r="H21" s="947"/>
      <c r="I21" s="947"/>
      <c r="J21" s="947"/>
      <c r="K21" s="947"/>
      <c r="L21" s="947"/>
      <c r="M21" s="948"/>
    </row>
    <row r="22" spans="1:13" s="40" customFormat="1">
      <c r="A22" s="540" t="s">
        <v>1359</v>
      </c>
      <c r="B22" s="946" t="s">
        <v>1398</v>
      </c>
      <c r="C22" s="947"/>
      <c r="D22" s="947"/>
      <c r="E22" s="947"/>
      <c r="F22" s="947"/>
      <c r="G22" s="947"/>
      <c r="H22" s="947"/>
      <c r="I22" s="947"/>
      <c r="J22" s="947"/>
      <c r="K22" s="947"/>
      <c r="L22" s="947"/>
      <c r="M22" s="948"/>
    </row>
    <row r="23" spans="1:13" s="40" customFormat="1">
      <c r="A23" s="540" t="s">
        <v>1361</v>
      </c>
      <c r="B23" s="946" t="s">
        <v>1399</v>
      </c>
      <c r="C23" s="947"/>
      <c r="D23" s="947"/>
      <c r="E23" s="947"/>
      <c r="F23" s="947"/>
      <c r="G23" s="947"/>
      <c r="H23" s="947"/>
      <c r="I23" s="947"/>
      <c r="J23" s="947"/>
      <c r="K23" s="947"/>
      <c r="L23" s="947"/>
      <c r="M23" s="948"/>
    </row>
    <row r="24" spans="1:13" s="40" customFormat="1">
      <c r="A24" s="540" t="s">
        <v>1362</v>
      </c>
      <c r="B24" s="946" t="s">
        <v>1400</v>
      </c>
      <c r="C24" s="947"/>
      <c r="D24" s="947"/>
      <c r="E24" s="947"/>
      <c r="F24" s="947"/>
      <c r="G24" s="947"/>
      <c r="H24" s="947"/>
      <c r="I24" s="947"/>
      <c r="J24" s="947"/>
      <c r="K24" s="947"/>
      <c r="L24" s="947"/>
      <c r="M24" s="948"/>
    </row>
    <row r="25" spans="1:13" s="40" customFormat="1">
      <c r="A25" s="540" t="s">
        <v>1363</v>
      </c>
      <c r="B25" s="946" t="s">
        <v>1402</v>
      </c>
      <c r="C25" s="947"/>
      <c r="D25" s="947"/>
      <c r="E25" s="947"/>
      <c r="F25" s="947"/>
      <c r="G25" s="947"/>
      <c r="H25" s="947"/>
      <c r="I25" s="947"/>
      <c r="J25" s="947"/>
      <c r="K25" s="947"/>
      <c r="L25" s="947"/>
      <c r="M25" s="948"/>
    </row>
    <row r="26" spans="1:13" s="40" customFormat="1">
      <c r="A26" s="540" t="s">
        <v>1360</v>
      </c>
      <c r="B26" s="946" t="s">
        <v>1403</v>
      </c>
      <c r="C26" s="947"/>
      <c r="D26" s="947"/>
      <c r="E26" s="947"/>
      <c r="F26" s="947"/>
      <c r="G26" s="947"/>
      <c r="H26" s="947"/>
      <c r="I26" s="947"/>
      <c r="J26" s="947"/>
      <c r="K26" s="947"/>
      <c r="L26" s="947"/>
      <c r="M26" s="948"/>
    </row>
    <row r="27" spans="1:13" s="40" customFormat="1">
      <c r="A27" s="540" t="s">
        <v>1364</v>
      </c>
      <c r="B27" s="946" t="s">
        <v>1404</v>
      </c>
      <c r="C27" s="947"/>
      <c r="D27" s="947"/>
      <c r="E27" s="947"/>
      <c r="F27" s="947"/>
      <c r="G27" s="947"/>
      <c r="H27" s="947"/>
      <c r="I27" s="947"/>
      <c r="J27" s="947"/>
      <c r="K27" s="947"/>
      <c r="L27" s="947"/>
      <c r="M27" s="948"/>
    </row>
    <row r="28" spans="1:13" s="40" customFormat="1">
      <c r="A28" s="540" t="s">
        <v>1365</v>
      </c>
      <c r="B28" s="946" t="s">
        <v>1405</v>
      </c>
      <c r="C28" s="947"/>
      <c r="D28" s="947"/>
      <c r="E28" s="947"/>
      <c r="F28" s="947"/>
      <c r="G28" s="947"/>
      <c r="H28" s="947"/>
      <c r="I28" s="947"/>
      <c r="J28" s="947"/>
      <c r="K28" s="947"/>
      <c r="L28" s="947"/>
      <c r="M28" s="948"/>
    </row>
    <row r="29" spans="1:13" s="40" customFormat="1">
      <c r="A29" s="540" t="s">
        <v>1366</v>
      </c>
      <c r="B29" s="946" t="s">
        <v>1406</v>
      </c>
      <c r="C29" s="947"/>
      <c r="D29" s="947"/>
      <c r="E29" s="947"/>
      <c r="F29" s="947"/>
      <c r="G29" s="947"/>
      <c r="H29" s="947"/>
      <c r="I29" s="947"/>
      <c r="J29" s="947"/>
      <c r="K29" s="947"/>
      <c r="L29" s="947"/>
      <c r="M29" s="948"/>
    </row>
    <row r="30" spans="1:13" s="40" customFormat="1">
      <c r="A30" s="540" t="s">
        <v>1367</v>
      </c>
      <c r="B30" s="949" t="s">
        <v>1407</v>
      </c>
      <c r="C30" s="950"/>
      <c r="D30" s="950"/>
      <c r="E30" s="950"/>
      <c r="F30" s="950"/>
      <c r="G30" s="950"/>
      <c r="H30" s="950"/>
      <c r="I30" s="950"/>
      <c r="J30" s="950"/>
      <c r="K30" s="950"/>
      <c r="L30" s="950"/>
      <c r="M30" s="951"/>
    </row>
    <row r="31" spans="1:13" s="40" customFormat="1"/>
    <row r="32" spans="1:13" s="40" customFormat="1">
      <c r="A32" s="535" t="s">
        <v>77</v>
      </c>
    </row>
    <row r="33" spans="1:1" s="40" customFormat="1">
      <c r="A33" s="536" t="s">
        <v>1408</v>
      </c>
    </row>
    <row r="34" spans="1:1" s="40" customFormat="1">
      <c r="A34" s="537" t="s">
        <v>1397</v>
      </c>
    </row>
    <row r="35" spans="1:1" s="40" customFormat="1"/>
    <row r="36" spans="1:1" s="40" customFormat="1"/>
    <row r="37" spans="1:1" s="40" customFormat="1"/>
    <row r="38" spans="1:1" s="40" customFormat="1"/>
    <row r="39" spans="1:1" s="40" customFormat="1"/>
    <row r="40" spans="1:1" s="40" customFormat="1"/>
    <row r="41" spans="1:1" s="40" customFormat="1"/>
    <row r="42" spans="1:1" s="40" customFormat="1"/>
    <row r="43" spans="1:1" s="40" customFormat="1"/>
    <row r="44" spans="1:1" s="40" customFormat="1"/>
    <row r="45" spans="1:1" s="40" customFormat="1"/>
    <row r="46" spans="1:1" s="40" customFormat="1"/>
    <row r="47" spans="1:1" s="40" customFormat="1"/>
    <row r="48" spans="1:1"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row r="96" s="40" customFormat="1"/>
    <row r="97" s="40" customFormat="1"/>
    <row r="98" s="40" customFormat="1"/>
    <row r="99" s="40" customFormat="1"/>
    <row r="100" s="40" customFormat="1"/>
    <row r="101" s="40" customFormat="1"/>
    <row r="102" s="40" customFormat="1"/>
    <row r="103" s="40" customFormat="1"/>
    <row r="104" s="40" customFormat="1"/>
    <row r="105" s="40" customFormat="1"/>
    <row r="106" s="40" customFormat="1"/>
    <row r="107" s="40" customFormat="1"/>
    <row r="108" s="40" customFormat="1"/>
    <row r="109" s="40" customFormat="1"/>
    <row r="110" s="40" customFormat="1"/>
    <row r="111" s="40" customFormat="1"/>
    <row r="112" s="40" customFormat="1"/>
    <row r="113" s="40" customFormat="1"/>
    <row r="114" s="40" customFormat="1"/>
    <row r="115" s="40" customFormat="1"/>
    <row r="116" s="40" customFormat="1"/>
    <row r="117" s="40" customFormat="1"/>
    <row r="118" s="40" customFormat="1"/>
    <row r="119" s="40" customFormat="1"/>
    <row r="120" s="40" customFormat="1"/>
    <row r="121" s="40" customFormat="1"/>
    <row r="122" s="40" customFormat="1"/>
    <row r="123" s="40" customFormat="1"/>
    <row r="124" s="40" customFormat="1"/>
    <row r="125" s="40" customFormat="1"/>
    <row r="126" s="40" customFormat="1"/>
    <row r="127" s="40" customFormat="1"/>
    <row r="128" s="40" customFormat="1"/>
    <row r="129" s="40" customFormat="1"/>
    <row r="130" s="40" customFormat="1"/>
    <row r="131" s="40" customFormat="1"/>
    <row r="132" s="40" customFormat="1"/>
    <row r="133" s="40" customFormat="1"/>
    <row r="134" s="40" customFormat="1"/>
    <row r="135" s="40" customFormat="1"/>
    <row r="136" s="40" customFormat="1"/>
    <row r="137" s="40" customFormat="1"/>
    <row r="138" s="40" customFormat="1"/>
    <row r="139" s="40" customFormat="1"/>
    <row r="140" s="40" customFormat="1"/>
    <row r="141" s="40" customFormat="1"/>
    <row r="142" s="40" customFormat="1"/>
    <row r="143" s="40" customFormat="1"/>
    <row r="144" s="40" customFormat="1"/>
    <row r="145" s="40" customFormat="1"/>
    <row r="146" s="40" customFormat="1"/>
    <row r="147" s="40" customFormat="1"/>
    <row r="148" s="40" customFormat="1"/>
    <row r="149" s="40" customFormat="1"/>
    <row r="150" s="40" customFormat="1"/>
    <row r="151" s="40" customFormat="1"/>
    <row r="152" s="40" customFormat="1"/>
    <row r="153" s="40" customFormat="1"/>
    <row r="154" s="40" customFormat="1"/>
    <row r="155" s="40" customFormat="1"/>
    <row r="156" s="40" customFormat="1"/>
    <row r="157" s="40" customFormat="1"/>
    <row r="158" s="40" customFormat="1"/>
    <row r="159" s="40" customFormat="1"/>
    <row r="160" s="40" customFormat="1"/>
    <row r="161" s="40" customFormat="1"/>
    <row r="162" s="40" customFormat="1"/>
    <row r="163" s="40" customFormat="1"/>
    <row r="164" s="40" customFormat="1"/>
    <row r="165" s="40" customFormat="1"/>
    <row r="166" s="40" customFormat="1"/>
    <row r="167" s="40" customFormat="1"/>
    <row r="168" s="40" customFormat="1"/>
    <row r="169" s="40" customFormat="1"/>
    <row r="170" s="40" customFormat="1"/>
    <row r="171" s="40" customFormat="1"/>
    <row r="172" s="40" customFormat="1"/>
    <row r="173" s="40" customFormat="1"/>
    <row r="174" s="40" customFormat="1"/>
    <row r="175" s="40" customFormat="1"/>
    <row r="176" s="40" customFormat="1"/>
    <row r="177" s="40" customFormat="1"/>
    <row r="178" s="40" customFormat="1"/>
    <row r="179" s="40" customFormat="1"/>
    <row r="180" s="40" customFormat="1"/>
    <row r="181" s="40" customFormat="1"/>
    <row r="182" s="40" customFormat="1"/>
    <row r="183" s="40" customFormat="1"/>
    <row r="184" s="40" customFormat="1"/>
    <row r="185" s="40" customFormat="1"/>
    <row r="186" s="40" customFormat="1"/>
    <row r="187" s="40" customFormat="1"/>
    <row r="188" s="40" customFormat="1"/>
    <row r="189" s="40" customFormat="1"/>
    <row r="190" s="40" customFormat="1"/>
    <row r="191" s="40" customFormat="1"/>
    <row r="192" s="40" customFormat="1"/>
    <row r="193" s="40" customFormat="1"/>
    <row r="194" s="40" customFormat="1"/>
    <row r="195" s="40" customFormat="1"/>
    <row r="196" s="40" customFormat="1"/>
    <row r="197" s="40" customFormat="1"/>
    <row r="198" s="40" customFormat="1"/>
    <row r="199" s="40" customFormat="1"/>
    <row r="200" s="40" customFormat="1"/>
    <row r="201" s="40" customFormat="1"/>
    <row r="202" s="40" customFormat="1"/>
    <row r="203" s="40" customFormat="1"/>
    <row r="204" s="40" customFormat="1"/>
    <row r="205" s="40" customFormat="1"/>
    <row r="206" s="40" customFormat="1"/>
    <row r="207" s="40" customFormat="1"/>
    <row r="208" s="40" customFormat="1"/>
    <row r="209" s="40" customFormat="1"/>
    <row r="210" s="40" customFormat="1"/>
    <row r="211" s="40" customFormat="1"/>
    <row r="212" s="40" customFormat="1"/>
    <row r="213" s="40" customFormat="1"/>
    <row r="214" s="40" customFormat="1"/>
    <row r="215" s="40" customFormat="1"/>
    <row r="216" s="40" customFormat="1"/>
    <row r="217" s="40" customFormat="1"/>
    <row r="218" s="40" customFormat="1"/>
    <row r="219" s="40" customFormat="1"/>
    <row r="220" s="40" customFormat="1"/>
    <row r="221" s="40" customFormat="1"/>
    <row r="222" s="40" customFormat="1"/>
    <row r="223" s="40" customFormat="1"/>
    <row r="224" s="40" customFormat="1"/>
    <row r="225" s="40" customFormat="1"/>
    <row r="226" s="40" customFormat="1"/>
    <row r="227" s="40" customFormat="1"/>
    <row r="228" s="40" customFormat="1"/>
    <row r="229" s="40" customFormat="1"/>
    <row r="230" s="40" customFormat="1"/>
    <row r="231" s="40" customFormat="1"/>
    <row r="232" s="40" customFormat="1"/>
    <row r="233" s="40" customFormat="1"/>
    <row r="234" s="40" customFormat="1"/>
    <row r="235" s="40" customFormat="1"/>
    <row r="236" s="40" customFormat="1"/>
    <row r="237" s="40" customFormat="1"/>
    <row r="238" s="40" customFormat="1"/>
    <row r="239" s="40" customFormat="1"/>
    <row r="240" s="40" customFormat="1"/>
    <row r="241" s="40" customFormat="1"/>
    <row r="242" s="40" customFormat="1"/>
    <row r="243" s="40" customFormat="1"/>
    <row r="244" s="40" customFormat="1"/>
    <row r="245" s="40" customFormat="1"/>
    <row r="246" s="40" customFormat="1"/>
    <row r="247" s="40" customFormat="1"/>
    <row r="248" s="40" customFormat="1"/>
    <row r="249" s="40" customFormat="1"/>
    <row r="250" s="40" customFormat="1"/>
    <row r="251" s="40" customFormat="1"/>
    <row r="252" s="40" customFormat="1"/>
    <row r="253" s="40" customFormat="1"/>
    <row r="254" s="40" customFormat="1"/>
    <row r="255" s="40" customFormat="1"/>
    <row r="256" s="40" customFormat="1"/>
    <row r="257" s="40" customFormat="1"/>
    <row r="258" s="40" customFormat="1"/>
    <row r="259" s="40" customFormat="1"/>
    <row r="260" s="40" customFormat="1"/>
    <row r="261" s="40" customFormat="1"/>
    <row r="262" s="40" customFormat="1"/>
    <row r="263" s="40" customFormat="1"/>
    <row r="264" s="40" customFormat="1"/>
    <row r="265" s="40" customFormat="1"/>
    <row r="266" s="40" customFormat="1"/>
    <row r="267" s="40" customFormat="1"/>
    <row r="268" s="40" customFormat="1"/>
    <row r="269" s="40" customFormat="1"/>
    <row r="270" s="40" customFormat="1"/>
    <row r="271" s="40" customFormat="1"/>
    <row r="272" s="40" customFormat="1"/>
    <row r="273" s="40" customFormat="1"/>
    <row r="274" s="40" customFormat="1"/>
    <row r="275" s="40" customFormat="1"/>
    <row r="276" s="40" customFormat="1"/>
    <row r="277" s="40" customFormat="1"/>
    <row r="278" s="40" customFormat="1"/>
    <row r="279" s="40" customFormat="1"/>
    <row r="280" s="40" customFormat="1"/>
    <row r="281" s="40" customFormat="1"/>
    <row r="282" s="40" customFormat="1"/>
    <row r="283" s="40" customFormat="1"/>
    <row r="284" s="40" customFormat="1"/>
    <row r="285" s="40" customFormat="1"/>
    <row r="286" s="40" customFormat="1"/>
    <row r="287" s="40" customFormat="1"/>
    <row r="288" s="40" customFormat="1"/>
    <row r="289" s="40" customFormat="1"/>
    <row r="290" s="40" customFormat="1"/>
    <row r="291" s="40" customFormat="1"/>
    <row r="292" s="40" customFormat="1"/>
    <row r="293" s="40" customFormat="1"/>
    <row r="294" s="40" customFormat="1"/>
    <row r="295" s="40" customFormat="1"/>
    <row r="296" s="40" customFormat="1"/>
    <row r="297" s="40" customFormat="1"/>
    <row r="298" s="40" customFormat="1"/>
    <row r="299" s="40" customFormat="1"/>
    <row r="300" s="40" customFormat="1"/>
    <row r="301" s="40" customFormat="1"/>
    <row r="302" s="40" customFormat="1"/>
    <row r="303" s="40" customFormat="1"/>
    <row r="304" s="40" customFormat="1"/>
    <row r="305" s="40" customFormat="1"/>
    <row r="306" s="40" customFormat="1"/>
    <row r="307" s="40" customFormat="1"/>
    <row r="308" s="40" customFormat="1"/>
    <row r="309" s="40" customFormat="1"/>
    <row r="310" s="40" customFormat="1"/>
    <row r="311" s="40" customFormat="1"/>
    <row r="312" s="40" customFormat="1"/>
    <row r="313" s="40" customFormat="1"/>
    <row r="314" s="40" customFormat="1"/>
    <row r="315" s="40" customFormat="1"/>
    <row r="316" s="40" customFormat="1"/>
    <row r="317" s="40" customFormat="1"/>
    <row r="318" s="40" customFormat="1"/>
    <row r="319" s="40" customFormat="1"/>
    <row r="320" s="40" customFormat="1"/>
    <row r="321" s="40" customFormat="1"/>
    <row r="322" s="40" customFormat="1"/>
    <row r="323" s="40" customFormat="1"/>
    <row r="324" s="40" customFormat="1"/>
    <row r="325" s="40" customFormat="1"/>
    <row r="326" s="40" customFormat="1"/>
    <row r="327" s="40" customFormat="1"/>
    <row r="328" s="40" customFormat="1"/>
    <row r="329" s="40" customFormat="1"/>
    <row r="330" s="40" customFormat="1"/>
    <row r="331" s="40" customFormat="1"/>
    <row r="332" s="40" customFormat="1"/>
    <row r="333" s="40" customFormat="1"/>
    <row r="334" s="40" customFormat="1"/>
    <row r="335" s="40" customFormat="1"/>
    <row r="336" s="40" customFormat="1"/>
    <row r="337" s="40" customFormat="1"/>
    <row r="338" s="40" customFormat="1"/>
    <row r="339" s="40" customFormat="1"/>
    <row r="340" s="40" customFormat="1"/>
    <row r="341" s="40" customFormat="1"/>
    <row r="342" s="40" customFormat="1"/>
    <row r="343" s="40" customFormat="1"/>
    <row r="344" s="40" customFormat="1"/>
    <row r="345" s="40" customFormat="1"/>
    <row r="346" s="40" customFormat="1"/>
    <row r="347" s="40" customFormat="1"/>
    <row r="348" s="40" customFormat="1"/>
    <row r="349" s="40" customFormat="1"/>
    <row r="350" s="40" customFormat="1"/>
    <row r="351" s="40" customFormat="1"/>
    <row r="352" s="40" customFormat="1"/>
    <row r="353" s="40" customFormat="1"/>
    <row r="354" s="40" customFormat="1"/>
    <row r="355" s="40" customFormat="1"/>
    <row r="356" s="40" customFormat="1"/>
    <row r="357" s="40" customFormat="1"/>
    <row r="358" s="40" customFormat="1"/>
    <row r="359" s="40" customFormat="1"/>
    <row r="360" s="40" customFormat="1"/>
    <row r="361" s="40" customFormat="1"/>
    <row r="362" s="40" customFormat="1"/>
    <row r="363" s="40" customFormat="1"/>
    <row r="364" s="40" customFormat="1"/>
    <row r="365" s="40" customFormat="1"/>
    <row r="366" s="40" customFormat="1"/>
    <row r="367" s="40" customFormat="1"/>
    <row r="368" s="40" customFormat="1"/>
    <row r="369" s="40" customFormat="1"/>
    <row r="370" s="40" customFormat="1"/>
    <row r="371" s="40" customFormat="1"/>
    <row r="372" s="40" customFormat="1"/>
    <row r="373" s="40" customFormat="1"/>
    <row r="374" s="40" customFormat="1"/>
    <row r="375" s="40" customFormat="1"/>
    <row r="376" s="40" customFormat="1"/>
    <row r="377" s="40" customFormat="1"/>
    <row r="378" s="40" customFormat="1"/>
    <row r="379" s="40" customFormat="1"/>
    <row r="380" s="40" customFormat="1"/>
    <row r="381" s="40" customFormat="1"/>
    <row r="382" s="40" customFormat="1"/>
    <row r="383" s="40" customFormat="1"/>
    <row r="384" s="40" customFormat="1"/>
    <row r="385" s="40" customFormat="1"/>
    <row r="386" s="40" customFormat="1"/>
    <row r="387" s="40" customFormat="1"/>
    <row r="388" s="40" customFormat="1"/>
    <row r="389" s="40" customFormat="1"/>
    <row r="390" s="40" customFormat="1"/>
    <row r="391" s="40" customFormat="1"/>
    <row r="392" s="40" customFormat="1"/>
    <row r="393" s="40" customFormat="1"/>
    <row r="394" s="40" customFormat="1"/>
    <row r="395" s="40" customFormat="1"/>
    <row r="396" s="40" customFormat="1"/>
    <row r="397" s="40" customFormat="1"/>
    <row r="398" s="40" customFormat="1"/>
    <row r="399" s="40" customFormat="1"/>
    <row r="400" s="40" customFormat="1"/>
    <row r="401" s="40" customFormat="1"/>
    <row r="402" s="40" customFormat="1"/>
    <row r="403" s="40" customFormat="1"/>
    <row r="404" s="40" customFormat="1"/>
    <row r="405" s="40" customFormat="1"/>
    <row r="406" s="40" customFormat="1"/>
    <row r="407" s="40" customFormat="1"/>
    <row r="408" s="40" customFormat="1"/>
    <row r="409" s="40" customFormat="1"/>
    <row r="410" s="40" customFormat="1"/>
    <row r="411" s="40" customFormat="1"/>
    <row r="412" s="40" customFormat="1"/>
    <row r="413" s="40" customFormat="1"/>
    <row r="414" s="40" customFormat="1"/>
    <row r="415" s="40" customFormat="1"/>
    <row r="416" s="40" customFormat="1"/>
    <row r="417" s="40" customFormat="1"/>
    <row r="418" s="40" customFormat="1"/>
    <row r="419" s="40" customFormat="1"/>
    <row r="420" s="40" customFormat="1"/>
    <row r="421" s="40" customFormat="1"/>
    <row r="422" s="40" customFormat="1"/>
    <row r="423" s="40" customFormat="1"/>
    <row r="424" s="40" customFormat="1"/>
    <row r="425" s="40" customFormat="1"/>
    <row r="426" s="40" customFormat="1"/>
    <row r="427" s="40" customFormat="1"/>
    <row r="428" s="40" customFormat="1"/>
    <row r="429" s="40" customFormat="1"/>
    <row r="430" s="40" customFormat="1"/>
    <row r="431" s="40" customFormat="1"/>
    <row r="432" s="40" customFormat="1"/>
    <row r="433" s="40" customFormat="1"/>
    <row r="434" s="40" customFormat="1"/>
    <row r="435" s="40" customFormat="1"/>
    <row r="436" s="40" customFormat="1"/>
    <row r="437" s="40" customFormat="1"/>
    <row r="438" s="40" customFormat="1"/>
    <row r="439" s="40" customFormat="1"/>
    <row r="440" s="40" customFormat="1"/>
    <row r="441" s="40" customFormat="1"/>
    <row r="442" s="40" customFormat="1"/>
    <row r="443" s="40" customFormat="1"/>
    <row r="444" s="40" customFormat="1"/>
    <row r="445" s="40" customFormat="1"/>
    <row r="446" s="40" customFormat="1"/>
    <row r="447" s="40" customFormat="1"/>
    <row r="448" s="40" customFormat="1"/>
    <row r="449" s="40" customFormat="1"/>
    <row r="450" s="40" customFormat="1"/>
    <row r="451" s="40" customFormat="1"/>
    <row r="452" s="40" customFormat="1"/>
    <row r="453" s="40" customFormat="1"/>
    <row r="454" s="40" customFormat="1"/>
    <row r="455" s="40" customFormat="1"/>
    <row r="456" s="40" customFormat="1"/>
    <row r="457" s="40" customFormat="1"/>
    <row r="458" s="40" customFormat="1"/>
    <row r="459" s="40" customFormat="1"/>
    <row r="460" s="40" customFormat="1"/>
    <row r="461" s="40" customFormat="1"/>
    <row r="462" s="40" customFormat="1"/>
    <row r="463" s="40" customFormat="1"/>
    <row r="464" s="40" customFormat="1"/>
    <row r="465" s="40" customFormat="1"/>
    <row r="466" s="40" customFormat="1"/>
    <row r="467" s="40" customFormat="1"/>
    <row r="468" s="40" customFormat="1"/>
    <row r="469" s="40" customFormat="1"/>
    <row r="470" s="40" customFormat="1"/>
    <row r="471" s="40" customFormat="1"/>
    <row r="472" s="40" customFormat="1"/>
    <row r="473" s="40" customFormat="1"/>
    <row r="474" s="40" customFormat="1"/>
    <row r="475" s="40" customFormat="1"/>
    <row r="476" s="40" customFormat="1"/>
    <row r="477" s="40" customFormat="1"/>
    <row r="478" s="40" customFormat="1"/>
    <row r="479" s="40" customFormat="1"/>
    <row r="480" s="40" customFormat="1"/>
    <row r="481" s="40" customFormat="1"/>
    <row r="482" s="40" customFormat="1"/>
    <row r="483" s="40" customFormat="1"/>
    <row r="484" s="40" customFormat="1"/>
    <row r="485" s="40" customFormat="1"/>
    <row r="486" s="40" customFormat="1"/>
    <row r="487" s="40" customFormat="1"/>
    <row r="488" s="40" customFormat="1"/>
    <row r="489" s="40" customFormat="1"/>
    <row r="490" s="40" customFormat="1"/>
    <row r="491" s="40" customFormat="1"/>
    <row r="492" s="40" customFormat="1"/>
    <row r="493" s="40" customFormat="1"/>
    <row r="494" s="40" customFormat="1"/>
    <row r="495" s="40" customFormat="1"/>
    <row r="496" s="40" customFormat="1"/>
    <row r="497" s="40" customFormat="1"/>
    <row r="498" s="40" customFormat="1"/>
    <row r="499" s="40" customFormat="1"/>
    <row r="500" s="40" customFormat="1"/>
    <row r="501" s="40" customFormat="1"/>
    <row r="502" s="40" customFormat="1"/>
    <row r="503" s="40" customFormat="1"/>
    <row r="504" s="40" customFormat="1"/>
    <row r="505" s="40" customFormat="1"/>
    <row r="506" s="40" customFormat="1"/>
    <row r="507" s="40" customFormat="1"/>
    <row r="508" s="40" customFormat="1"/>
    <row r="509" s="40" customFormat="1"/>
    <row r="510" s="40" customFormat="1"/>
    <row r="511" s="40" customFormat="1"/>
    <row r="512" s="40" customFormat="1"/>
    <row r="513" s="40" customFormat="1"/>
    <row r="514" s="40" customFormat="1"/>
    <row r="515" s="40" customFormat="1"/>
    <row r="516" s="40" customFormat="1"/>
    <row r="517" s="40" customFormat="1"/>
    <row r="518" s="40" customFormat="1"/>
    <row r="519" s="40" customFormat="1"/>
    <row r="520" s="40" customFormat="1"/>
    <row r="521" s="40" customFormat="1"/>
    <row r="522" s="40" customFormat="1"/>
    <row r="523" s="40" customFormat="1"/>
    <row r="524" s="40" customFormat="1"/>
    <row r="525" s="40" customFormat="1"/>
    <row r="526" s="40" customFormat="1"/>
    <row r="527" s="40" customFormat="1"/>
    <row r="528" s="40" customFormat="1"/>
    <row r="529" s="40" customFormat="1"/>
    <row r="530" s="40" customFormat="1"/>
    <row r="531" s="40" customFormat="1"/>
    <row r="532" s="40" customFormat="1"/>
    <row r="533" s="40" customFormat="1"/>
    <row r="534" s="40" customFormat="1"/>
    <row r="535" s="40" customFormat="1"/>
    <row r="536" s="40" customFormat="1"/>
    <row r="537" s="40" customFormat="1"/>
    <row r="538" s="40" customFormat="1"/>
    <row r="539" s="40" customFormat="1"/>
    <row r="540" s="40" customFormat="1"/>
    <row r="541" s="40" customFormat="1"/>
    <row r="542" s="40" customFormat="1"/>
    <row r="543" s="40" customFormat="1"/>
    <row r="544" s="40" customFormat="1"/>
    <row r="545" s="40" customFormat="1"/>
    <row r="546" s="40" customFormat="1"/>
    <row r="547" s="40" customFormat="1"/>
    <row r="548" s="40" customFormat="1"/>
    <row r="549" s="40" customFormat="1"/>
    <row r="550" s="40" customFormat="1"/>
    <row r="551" s="40" customFormat="1"/>
    <row r="552" s="40" customFormat="1"/>
    <row r="553" s="40" customFormat="1"/>
    <row r="554" s="40" customFormat="1"/>
    <row r="555" s="40" customFormat="1"/>
    <row r="556" s="40" customFormat="1"/>
    <row r="557" s="40" customFormat="1"/>
    <row r="558" s="40" customFormat="1"/>
    <row r="559" s="40" customFormat="1"/>
    <row r="560" s="40" customFormat="1"/>
    <row r="561" s="40" customFormat="1"/>
    <row r="562" s="40" customFormat="1"/>
    <row r="563" s="40" customFormat="1"/>
    <row r="564" s="40" customFormat="1"/>
    <row r="565" s="40" customFormat="1"/>
    <row r="566" s="40" customFormat="1"/>
    <row r="567" s="40" customFormat="1"/>
    <row r="568" s="40" customFormat="1"/>
    <row r="569" s="40" customFormat="1"/>
    <row r="570" s="40" customFormat="1"/>
    <row r="571" s="40" customFormat="1"/>
    <row r="572" s="40" customFormat="1"/>
    <row r="573" s="40" customFormat="1"/>
    <row r="574" s="40" customFormat="1"/>
    <row r="575" s="40" customFormat="1"/>
    <row r="576" s="40" customFormat="1"/>
    <row r="577" s="40" customFormat="1"/>
    <row r="578" s="40" customFormat="1"/>
    <row r="579" s="40" customFormat="1"/>
    <row r="580" s="40" customFormat="1"/>
    <row r="581" s="40" customFormat="1"/>
    <row r="582" s="40" customFormat="1"/>
    <row r="583" s="40" customFormat="1"/>
    <row r="584" s="40" customFormat="1"/>
    <row r="585" s="40" customFormat="1"/>
    <row r="586" s="40" customFormat="1"/>
    <row r="587" s="40" customFormat="1"/>
    <row r="588" s="40" customFormat="1"/>
    <row r="589" s="40" customFormat="1"/>
    <row r="590" s="40" customFormat="1"/>
    <row r="591" s="40" customFormat="1"/>
    <row r="592" s="40" customFormat="1"/>
    <row r="593" s="40" customFormat="1"/>
    <row r="594" s="40" customFormat="1"/>
    <row r="595" s="40" customFormat="1"/>
    <row r="596" s="40" customFormat="1"/>
    <row r="597" s="40" customFormat="1"/>
    <row r="598" s="40" customFormat="1"/>
    <row r="599" s="40" customFormat="1"/>
    <row r="600" s="40" customFormat="1"/>
    <row r="601" s="40" customFormat="1"/>
    <row r="602" s="40" customFormat="1"/>
    <row r="603" s="40" customFormat="1"/>
    <row r="604" s="40" customFormat="1"/>
    <row r="605" s="40" customFormat="1"/>
    <row r="606" s="40" customFormat="1"/>
    <row r="607" s="40" customFormat="1"/>
    <row r="608" s="40" customFormat="1"/>
    <row r="609" s="40" customFormat="1"/>
    <row r="610" s="40" customFormat="1"/>
    <row r="611" s="40" customFormat="1"/>
    <row r="612" s="40" customFormat="1"/>
    <row r="613" s="40" customFormat="1"/>
    <row r="614" s="40" customFormat="1"/>
    <row r="615" s="40" customFormat="1"/>
    <row r="616" s="40" customFormat="1"/>
    <row r="617" s="40" customFormat="1"/>
    <row r="618" s="40" customFormat="1"/>
    <row r="619" s="40" customFormat="1"/>
    <row r="620" s="40" customFormat="1"/>
    <row r="621" s="40" customFormat="1"/>
    <row r="622" s="40" customFormat="1"/>
    <row r="623" s="40" customFormat="1"/>
    <row r="624" s="40" customFormat="1"/>
    <row r="625" s="40" customFormat="1"/>
    <row r="626" s="40" customFormat="1"/>
    <row r="627" s="40" customFormat="1"/>
    <row r="628" s="40" customFormat="1"/>
    <row r="629" s="40" customFormat="1"/>
    <row r="630" s="40" customFormat="1"/>
    <row r="631" s="40" customFormat="1"/>
    <row r="632" s="40" customFormat="1"/>
    <row r="633" s="40" customFormat="1"/>
    <row r="634" s="40" customFormat="1"/>
    <row r="635" s="40" customFormat="1"/>
    <row r="636" s="40" customFormat="1"/>
    <row r="637" s="40" customFormat="1"/>
    <row r="638" s="40" customFormat="1"/>
    <row r="639" s="40" customFormat="1"/>
    <row r="640" s="40" customFormat="1"/>
    <row r="641" s="40" customFormat="1"/>
    <row r="642" s="40" customFormat="1"/>
    <row r="643" s="40" customFormat="1"/>
    <row r="644" s="40" customFormat="1"/>
    <row r="645" s="40" customFormat="1"/>
    <row r="646" s="40" customFormat="1"/>
    <row r="647" s="40" customFormat="1"/>
    <row r="648" s="40" customFormat="1"/>
    <row r="649" s="40" customFormat="1"/>
    <row r="650" s="40" customFormat="1"/>
    <row r="651" s="40" customFormat="1"/>
    <row r="652" s="40" customFormat="1"/>
    <row r="653" s="40" customFormat="1"/>
    <row r="654" s="40" customFormat="1"/>
    <row r="655" s="40" customFormat="1"/>
    <row r="656" s="40" customFormat="1"/>
    <row r="657" s="40" customFormat="1"/>
    <row r="658" s="40" customFormat="1"/>
    <row r="659" s="40" customFormat="1"/>
    <row r="660" s="40" customFormat="1"/>
    <row r="661" s="40" customFormat="1"/>
    <row r="662" s="40" customFormat="1"/>
    <row r="663" s="40" customFormat="1"/>
    <row r="664" s="40" customFormat="1"/>
    <row r="665" s="40" customFormat="1"/>
    <row r="666" s="40" customFormat="1"/>
    <row r="667" s="40" customFormat="1"/>
    <row r="668" s="40" customFormat="1"/>
    <row r="669" s="40" customFormat="1"/>
    <row r="670" s="40" customFormat="1"/>
    <row r="671" s="40" customFormat="1"/>
    <row r="672" s="40" customFormat="1"/>
    <row r="673" s="40" customFormat="1"/>
    <row r="674" s="40" customFormat="1"/>
    <row r="675" s="40" customFormat="1"/>
    <row r="676" s="40" customFormat="1"/>
    <row r="677" s="40" customFormat="1"/>
    <row r="678" s="40" customFormat="1"/>
    <row r="679" s="40" customFormat="1"/>
    <row r="680" s="40" customFormat="1"/>
    <row r="681" s="40" customFormat="1"/>
    <row r="682" s="40" customFormat="1"/>
    <row r="683" s="40" customFormat="1"/>
    <row r="684" s="40" customFormat="1"/>
    <row r="685" s="40" customFormat="1"/>
    <row r="686" s="40" customFormat="1"/>
    <row r="687" s="40" customFormat="1"/>
    <row r="688" s="40" customFormat="1"/>
    <row r="689" s="40" customFormat="1"/>
    <row r="690" s="40" customFormat="1"/>
    <row r="691" s="40" customFormat="1"/>
    <row r="692" s="40" customFormat="1"/>
    <row r="693" s="40" customFormat="1"/>
    <row r="694" s="40" customFormat="1"/>
    <row r="695" s="40" customFormat="1"/>
    <row r="696" s="40" customFormat="1"/>
    <row r="697" s="40" customFormat="1"/>
    <row r="698" s="40" customFormat="1"/>
    <row r="699" s="40" customFormat="1"/>
    <row r="700" s="40" customFormat="1"/>
    <row r="701" s="40" customFormat="1"/>
    <row r="702" s="40" customFormat="1"/>
    <row r="703" s="40" customFormat="1"/>
    <row r="704" s="40" customFormat="1"/>
    <row r="705" s="40" customFormat="1"/>
    <row r="706" s="40" customFormat="1"/>
    <row r="707" s="40" customFormat="1"/>
    <row r="708" s="40" customFormat="1"/>
    <row r="709" s="40" customFormat="1"/>
    <row r="710" s="40" customFormat="1"/>
    <row r="711" s="40" customFormat="1"/>
    <row r="712" s="40" customFormat="1"/>
    <row r="713" s="40" customFormat="1"/>
    <row r="714" s="40" customFormat="1"/>
    <row r="715" s="40" customFormat="1"/>
    <row r="716" s="40" customFormat="1"/>
    <row r="717" s="40" customFormat="1"/>
    <row r="718" s="40" customFormat="1"/>
    <row r="719" s="40" customFormat="1"/>
    <row r="720" s="40" customFormat="1"/>
    <row r="721" s="40" customFormat="1"/>
    <row r="722" s="40" customFormat="1"/>
    <row r="723" s="40" customFormat="1"/>
    <row r="724" s="40" customFormat="1"/>
    <row r="725" s="40" customFormat="1"/>
    <row r="726" s="40" customFormat="1"/>
    <row r="727" s="40" customFormat="1"/>
    <row r="728" s="40" customFormat="1"/>
    <row r="729" s="40" customFormat="1"/>
    <row r="730" s="40" customFormat="1"/>
    <row r="731" s="40" customFormat="1"/>
    <row r="732" s="40" customFormat="1"/>
    <row r="733" s="40" customFormat="1"/>
    <row r="734" s="40" customFormat="1"/>
    <row r="735" s="40" customFormat="1"/>
    <row r="736" s="40" customFormat="1"/>
    <row r="737" s="40" customFormat="1"/>
    <row r="738" s="40" customFormat="1"/>
    <row r="739" s="40" customFormat="1"/>
    <row r="740" s="40" customFormat="1"/>
    <row r="741" s="40" customFormat="1"/>
    <row r="742" s="40" customFormat="1"/>
    <row r="743" s="40" customFormat="1"/>
    <row r="744" s="40" customFormat="1"/>
    <row r="745" s="40" customFormat="1"/>
    <row r="746" s="40" customFormat="1"/>
    <row r="747" s="40" customFormat="1"/>
    <row r="748" s="40" customFormat="1"/>
    <row r="749" s="40" customFormat="1"/>
    <row r="750" s="40" customFormat="1"/>
    <row r="751" s="40" customFormat="1"/>
    <row r="752" s="40" customFormat="1"/>
    <row r="753" s="40" customFormat="1"/>
    <row r="754" s="40" customFormat="1"/>
    <row r="755" s="40" customFormat="1"/>
    <row r="756" s="40" customFormat="1"/>
    <row r="757" s="40" customFormat="1"/>
    <row r="758" s="40" customFormat="1"/>
    <row r="759" s="40" customFormat="1"/>
    <row r="760" s="40" customFormat="1"/>
    <row r="761" s="40" customFormat="1"/>
    <row r="762" s="40" customFormat="1"/>
    <row r="763" s="40" customFormat="1"/>
    <row r="764" s="40" customFormat="1"/>
    <row r="765" s="40" customFormat="1"/>
    <row r="766" s="40" customFormat="1"/>
    <row r="767" s="40" customFormat="1"/>
    <row r="768" s="40" customFormat="1"/>
    <row r="769" s="40" customFormat="1"/>
    <row r="770" s="40" customFormat="1"/>
    <row r="771" s="40" customFormat="1"/>
    <row r="772" s="40" customFormat="1"/>
    <row r="773" s="40" customFormat="1"/>
    <row r="774" s="40" customFormat="1"/>
    <row r="775" s="40" customFormat="1"/>
    <row r="776" s="40" customFormat="1"/>
    <row r="777" s="40" customFormat="1"/>
    <row r="778" s="40" customFormat="1"/>
    <row r="779" s="40" customFormat="1"/>
    <row r="780" s="40" customFormat="1"/>
    <row r="781" s="40" customFormat="1"/>
    <row r="782" s="40" customFormat="1"/>
    <row r="783" s="40" customFormat="1"/>
    <row r="784" s="40" customFormat="1"/>
    <row r="785" s="40" customFormat="1"/>
    <row r="786" s="40" customFormat="1"/>
    <row r="787" s="40" customFormat="1"/>
    <row r="788" s="40" customFormat="1"/>
    <row r="789" s="40" customFormat="1"/>
    <row r="790" s="40" customFormat="1"/>
    <row r="791" s="40" customFormat="1"/>
    <row r="792" s="40" customFormat="1"/>
    <row r="793" s="40" customFormat="1"/>
    <row r="794" s="40" customFormat="1"/>
    <row r="795" s="40" customFormat="1"/>
    <row r="796" s="40" customFormat="1"/>
    <row r="797" s="40" customFormat="1"/>
    <row r="798" s="40" customFormat="1"/>
    <row r="799" s="40" customFormat="1"/>
    <row r="800" s="40" customFormat="1"/>
    <row r="801" s="40" customFormat="1"/>
    <row r="802" s="40" customFormat="1"/>
    <row r="803" s="40" customFormat="1"/>
    <row r="804" s="40" customFormat="1"/>
    <row r="805" s="40" customFormat="1"/>
    <row r="806" s="40" customFormat="1"/>
    <row r="807" s="40" customFormat="1"/>
    <row r="808" s="40" customFormat="1"/>
    <row r="809" s="40" customFormat="1"/>
    <row r="810" s="40" customFormat="1"/>
    <row r="811" s="40" customFormat="1"/>
    <row r="812" s="40" customFormat="1"/>
    <row r="813" s="40" customFormat="1"/>
    <row r="814" s="40" customFormat="1"/>
    <row r="815" s="40" customFormat="1"/>
    <row r="816" s="40" customFormat="1"/>
    <row r="817" s="40" customFormat="1"/>
    <row r="818" s="40" customFormat="1"/>
    <row r="819" s="40" customFormat="1"/>
    <row r="820" s="40" customFormat="1"/>
    <row r="821" s="40" customFormat="1"/>
    <row r="822" s="40" customFormat="1"/>
    <row r="823" s="40" customFormat="1"/>
    <row r="824" s="40" customFormat="1"/>
    <row r="825" s="40" customFormat="1"/>
    <row r="826" s="40" customFormat="1"/>
    <row r="827" s="40" customFormat="1"/>
    <row r="828" s="40" customFormat="1"/>
    <row r="829" s="40" customFormat="1"/>
    <row r="830" s="40" customFormat="1"/>
    <row r="831" s="40" customFormat="1"/>
    <row r="832" s="40" customFormat="1"/>
    <row r="833" s="40" customFormat="1"/>
    <row r="834" s="40" customFormat="1"/>
    <row r="835" s="40" customFormat="1"/>
    <row r="836" s="40" customFormat="1"/>
    <row r="837" s="40" customFormat="1"/>
    <row r="838" s="40" customFormat="1"/>
    <row r="839" s="40" customFormat="1"/>
    <row r="840" s="40" customFormat="1"/>
    <row r="841" s="40" customFormat="1"/>
    <row r="842" s="40" customFormat="1"/>
    <row r="843" s="40" customFormat="1"/>
    <row r="844" s="40" customFormat="1"/>
    <row r="845" s="40" customFormat="1"/>
    <row r="846" s="40" customFormat="1"/>
    <row r="847" s="40" customFormat="1"/>
    <row r="848" s="40" customFormat="1"/>
    <row r="849" s="40" customFormat="1"/>
    <row r="850" s="40" customFormat="1"/>
    <row r="851" s="40" customFormat="1"/>
    <row r="852" s="40" customFormat="1"/>
    <row r="853" s="40" customFormat="1"/>
    <row r="854" s="40" customFormat="1"/>
    <row r="855" s="40" customFormat="1"/>
    <row r="856" s="40" customFormat="1"/>
    <row r="857" s="40" customFormat="1"/>
    <row r="858" s="40" customFormat="1"/>
    <row r="859" s="40" customFormat="1"/>
    <row r="860" s="40" customFormat="1"/>
    <row r="861" s="40" customFormat="1"/>
    <row r="862" s="40" customFormat="1"/>
    <row r="863" s="40" customFormat="1"/>
    <row r="864" s="40" customFormat="1"/>
    <row r="865" s="40" customFormat="1"/>
    <row r="866" s="40" customFormat="1"/>
    <row r="867" s="40" customFormat="1"/>
    <row r="868" s="40" customFormat="1"/>
    <row r="869" s="40" customFormat="1"/>
    <row r="870" s="40" customFormat="1"/>
    <row r="871" s="40" customFormat="1"/>
    <row r="872" s="40" customFormat="1"/>
    <row r="873" s="40" customFormat="1"/>
    <row r="874" s="40" customFormat="1"/>
    <row r="875" s="40" customFormat="1"/>
    <row r="876" s="40" customFormat="1"/>
    <row r="877" s="40" customFormat="1"/>
    <row r="878" s="40" customFormat="1"/>
    <row r="879" s="40" customFormat="1"/>
    <row r="880" s="40" customFormat="1"/>
    <row r="881" s="40" customFormat="1"/>
    <row r="882" s="40" customFormat="1"/>
    <row r="883" s="40" customFormat="1"/>
    <row r="884" s="40" customFormat="1"/>
    <row r="885" s="40" customFormat="1"/>
    <row r="886" s="40" customFormat="1"/>
    <row r="887" s="40" customFormat="1"/>
    <row r="888" s="40" customFormat="1"/>
    <row r="889" s="40" customFormat="1"/>
    <row r="890" s="40" customFormat="1"/>
    <row r="891" s="40" customFormat="1"/>
    <row r="892" s="40" customFormat="1"/>
    <row r="893" s="40" customFormat="1"/>
    <row r="894" s="40" customFormat="1"/>
    <row r="895" s="40" customFormat="1"/>
    <row r="896" s="40" customFormat="1"/>
    <row r="897" s="40" customFormat="1"/>
    <row r="898" s="40" customFormat="1"/>
    <row r="899" s="40" customFormat="1"/>
    <row r="900" s="40" customFormat="1"/>
    <row r="901" s="40" customFormat="1"/>
    <row r="902" s="40" customFormat="1"/>
    <row r="903" s="40" customFormat="1"/>
    <row r="904" s="40" customFormat="1"/>
    <row r="905" s="40" customFormat="1"/>
    <row r="906" s="40" customFormat="1"/>
    <row r="907" s="40" customFormat="1"/>
    <row r="908" s="40" customFormat="1"/>
    <row r="909" s="40" customFormat="1"/>
    <row r="910" s="40" customFormat="1"/>
    <row r="911" s="40" customFormat="1"/>
    <row r="912" s="40" customFormat="1"/>
    <row r="913" s="40" customFormat="1"/>
    <row r="914" s="40" customFormat="1"/>
    <row r="915" s="40" customFormat="1"/>
    <row r="916" s="40" customFormat="1"/>
    <row r="917" s="40" customFormat="1"/>
    <row r="918" s="40" customFormat="1"/>
    <row r="919" s="40" customFormat="1"/>
    <row r="920" s="40" customFormat="1"/>
    <row r="921" s="40" customFormat="1"/>
    <row r="922" s="40" customFormat="1"/>
    <row r="923" s="40" customFormat="1"/>
    <row r="924" s="40" customFormat="1"/>
    <row r="925" s="40" customFormat="1"/>
    <row r="926" s="40" customFormat="1"/>
    <row r="927" s="40" customFormat="1"/>
    <row r="928" s="40" customFormat="1"/>
    <row r="929" s="40" customFormat="1"/>
    <row r="930" s="40" customFormat="1"/>
    <row r="931" s="40" customFormat="1"/>
    <row r="932" s="40" customFormat="1"/>
    <row r="933" s="40" customFormat="1"/>
    <row r="934" s="40" customFormat="1"/>
    <row r="935" s="40" customFormat="1"/>
    <row r="936" s="40" customFormat="1"/>
    <row r="937" s="40" customFormat="1"/>
    <row r="938" s="40" customFormat="1"/>
    <row r="939" s="40" customFormat="1"/>
    <row r="940" s="40" customFormat="1"/>
    <row r="941" s="40" customFormat="1"/>
    <row r="942" s="40" customFormat="1"/>
    <row r="943" s="40" customFormat="1"/>
    <row r="944" s="40" customFormat="1"/>
    <row r="945" s="40" customFormat="1"/>
    <row r="946" s="40" customFormat="1"/>
    <row r="947" s="40" customFormat="1"/>
    <row r="948" s="40" customFormat="1"/>
    <row r="949" s="40" customFormat="1"/>
    <row r="950" s="40" customFormat="1"/>
    <row r="951" s="40" customFormat="1"/>
    <row r="952" s="40" customFormat="1"/>
    <row r="953" s="40" customFormat="1"/>
    <row r="954" s="40" customFormat="1"/>
    <row r="955" s="40" customFormat="1"/>
    <row r="956" s="40" customFormat="1"/>
    <row r="957" s="40" customFormat="1"/>
    <row r="958" s="40" customFormat="1"/>
    <row r="959" s="40" customFormat="1"/>
    <row r="960" s="40" customFormat="1"/>
    <row r="961" s="40" customFormat="1"/>
    <row r="962" s="40" customFormat="1"/>
    <row r="963" s="40" customFormat="1"/>
    <row r="964" s="40" customFormat="1"/>
    <row r="965" s="40" customFormat="1"/>
    <row r="966" s="40" customFormat="1"/>
    <row r="967" s="40" customFormat="1"/>
    <row r="968" s="40" customFormat="1"/>
    <row r="969" s="40" customFormat="1"/>
    <row r="970" s="40" customFormat="1"/>
    <row r="971" s="40" customFormat="1"/>
    <row r="972" s="40" customFormat="1"/>
    <row r="973" s="40" customFormat="1"/>
    <row r="974" s="40" customFormat="1"/>
    <row r="975" s="40" customFormat="1"/>
    <row r="976" s="40" customFormat="1"/>
    <row r="977" s="40" customFormat="1"/>
    <row r="978" s="40" customFormat="1"/>
    <row r="979" s="40" customFormat="1"/>
    <row r="980" s="40" customFormat="1"/>
    <row r="981" s="40" customFormat="1"/>
    <row r="982" s="40" customFormat="1"/>
    <row r="983" s="40" customFormat="1"/>
    <row r="984" s="40" customFormat="1"/>
    <row r="985" s="40" customFormat="1"/>
    <row r="986" s="40" customFormat="1"/>
    <row r="987" s="40" customFormat="1"/>
    <row r="988" s="40" customFormat="1"/>
    <row r="989" s="40" customFormat="1"/>
    <row r="990" s="40" customFormat="1"/>
    <row r="991" s="40" customFormat="1"/>
    <row r="992" s="40" customFormat="1"/>
    <row r="993" s="40" customFormat="1"/>
    <row r="994" s="40" customFormat="1"/>
    <row r="995" s="40" customFormat="1"/>
    <row r="996" s="40" customFormat="1"/>
    <row r="997" s="40" customFormat="1"/>
    <row r="998" s="40" customFormat="1"/>
    <row r="999" s="40" customFormat="1"/>
    <row r="1000" s="40" customFormat="1"/>
    <row r="1001" s="40" customFormat="1"/>
    <row r="1002" s="40" customFormat="1"/>
    <row r="1003" s="40" customFormat="1"/>
    <row r="1004" s="40" customFormat="1"/>
    <row r="1005" s="40" customFormat="1"/>
    <row r="1006" s="40" customFormat="1"/>
    <row r="1007" s="40" customFormat="1"/>
    <row r="1008" s="40" customFormat="1"/>
    <row r="1009" s="40" customFormat="1"/>
    <row r="1010" s="40" customFormat="1"/>
    <row r="1011" s="40" customFormat="1"/>
    <row r="1012" s="40" customFormat="1"/>
    <row r="1013" s="40" customFormat="1"/>
    <row r="1014" s="40" customFormat="1"/>
    <row r="1015" s="40" customFormat="1"/>
    <row r="1016" s="40" customFormat="1"/>
    <row r="1017" s="40" customFormat="1"/>
    <row r="1018" s="40" customFormat="1"/>
    <row r="1019" s="40" customFormat="1"/>
    <row r="1020" s="40" customFormat="1"/>
    <row r="1021" s="40" customFormat="1"/>
    <row r="1022" s="40" customFormat="1"/>
    <row r="1023" s="40" customFormat="1"/>
    <row r="1024" s="40" customFormat="1"/>
    <row r="1025" s="40" customFormat="1"/>
    <row r="1026" s="40" customFormat="1"/>
    <row r="1027" s="40" customFormat="1"/>
    <row r="1028" s="40" customFormat="1"/>
    <row r="1029" s="40" customFormat="1"/>
    <row r="1030" s="40" customFormat="1"/>
    <row r="1031" s="40" customFormat="1"/>
    <row r="1032" s="40" customFormat="1"/>
    <row r="1033" s="40" customFormat="1"/>
    <row r="1034" s="40" customFormat="1"/>
    <row r="1035" s="40" customFormat="1"/>
    <row r="1036" s="40" customFormat="1"/>
    <row r="1037" s="40" customFormat="1"/>
    <row r="1038" s="40" customFormat="1"/>
    <row r="1039" s="40" customFormat="1"/>
    <row r="1040" s="40" customFormat="1"/>
    <row r="1041" s="40" customFormat="1"/>
    <row r="1042" s="40" customFormat="1"/>
    <row r="1043" s="40" customFormat="1"/>
    <row r="1044" s="40" customFormat="1"/>
    <row r="1045" s="40" customFormat="1"/>
    <row r="1046" s="40" customFormat="1"/>
    <row r="1047" s="40" customFormat="1"/>
    <row r="1048" s="40" customFormat="1"/>
    <row r="1049" s="40" customFormat="1"/>
    <row r="1050" s="40" customFormat="1"/>
    <row r="1051" s="40" customFormat="1"/>
    <row r="1052" s="40" customFormat="1"/>
    <row r="1053" s="40" customFormat="1"/>
    <row r="1054" s="40" customFormat="1"/>
    <row r="1055" s="40" customFormat="1"/>
    <row r="1056" s="40" customFormat="1"/>
    <row r="1057" s="40" customFormat="1"/>
    <row r="1058" s="40" customFormat="1"/>
    <row r="1059" s="40" customFormat="1"/>
    <row r="1060" s="40" customFormat="1"/>
    <row r="1061" s="40" customFormat="1"/>
    <row r="1062" s="40" customFormat="1"/>
    <row r="1063" s="40" customFormat="1"/>
    <row r="1064" s="40" customFormat="1"/>
    <row r="1065" s="40" customFormat="1"/>
    <row r="1066" s="40" customFormat="1"/>
    <row r="1067" s="40" customFormat="1"/>
    <row r="1068" s="40" customFormat="1"/>
    <row r="1069" s="40" customFormat="1"/>
    <row r="1070" s="40" customFormat="1"/>
    <row r="1071" s="40" customFormat="1"/>
    <row r="1072" s="40" customFormat="1"/>
    <row r="1073" s="40" customFormat="1"/>
    <row r="1074" s="40" customFormat="1"/>
    <row r="1075" s="40" customFormat="1"/>
    <row r="1076" s="40" customFormat="1"/>
    <row r="1077" s="40" customFormat="1"/>
    <row r="1078" s="40" customFormat="1"/>
    <row r="1079" s="40" customFormat="1"/>
    <row r="1080" s="40" customFormat="1"/>
    <row r="1081" s="40" customFormat="1"/>
    <row r="1082" s="40" customFormat="1"/>
    <row r="1083" s="40" customFormat="1"/>
    <row r="1084" s="40" customFormat="1"/>
    <row r="1085" s="40" customFormat="1"/>
    <row r="1086" s="40" customFormat="1"/>
    <row r="1087" s="40" customFormat="1"/>
    <row r="1088" s="40" customFormat="1"/>
    <row r="1089" s="40" customFormat="1"/>
    <row r="1090" s="40" customFormat="1"/>
    <row r="1091" s="40" customFormat="1"/>
    <row r="1092" s="40" customFormat="1"/>
    <row r="1093" s="40" customFormat="1"/>
    <row r="1094" s="40" customFormat="1"/>
    <row r="1095" s="40" customFormat="1"/>
    <row r="1096" s="40" customFormat="1"/>
    <row r="1097" s="40" customFormat="1"/>
    <row r="1098" s="40" customFormat="1"/>
    <row r="1099" s="40" customFormat="1"/>
    <row r="1100" s="40" customFormat="1"/>
    <row r="1101" s="40" customFormat="1"/>
    <row r="1102" s="40" customFormat="1"/>
    <row r="1103" s="40" customFormat="1"/>
    <row r="1104" s="40" customFormat="1"/>
    <row r="1105" s="40" customFormat="1"/>
    <row r="1106" s="40" customFormat="1"/>
    <row r="1107" s="40" customFormat="1"/>
    <row r="1108" s="40" customFormat="1"/>
    <row r="1109" s="40" customFormat="1"/>
    <row r="1110" s="40" customFormat="1"/>
    <row r="1111" s="40" customFormat="1"/>
    <row r="1112" s="40" customFormat="1"/>
    <row r="1113" s="40" customFormat="1"/>
    <row r="1114" s="40" customFormat="1"/>
    <row r="1115" s="40" customFormat="1"/>
    <row r="1116" s="40" customFormat="1"/>
    <row r="1117" s="40" customFormat="1"/>
    <row r="1118" s="40" customFormat="1"/>
    <row r="1119" s="40" customFormat="1"/>
    <row r="1120" s="40" customFormat="1"/>
    <row r="1121" s="40" customFormat="1"/>
    <row r="1122" s="40" customFormat="1"/>
    <row r="1123" s="40" customFormat="1"/>
    <row r="1124" s="40" customFormat="1"/>
    <row r="1125" s="40" customFormat="1"/>
    <row r="1126" s="40" customFormat="1"/>
    <row r="1127" s="40" customFormat="1"/>
    <row r="1128" s="40" customFormat="1"/>
    <row r="1129" s="40" customFormat="1"/>
    <row r="1130" s="40" customFormat="1"/>
    <row r="1131" s="40" customFormat="1"/>
    <row r="1132" s="40" customFormat="1"/>
    <row r="1133" s="40" customFormat="1"/>
    <row r="1134" s="40" customFormat="1"/>
    <row r="1135" s="40" customFormat="1"/>
    <row r="1136" s="40" customFormat="1"/>
    <row r="1137" s="40" customFormat="1"/>
    <row r="1138" s="40" customFormat="1"/>
    <row r="1139" s="40" customFormat="1"/>
    <row r="1140" s="40" customFormat="1"/>
    <row r="1141" s="40" customFormat="1"/>
    <row r="1142" s="40" customFormat="1"/>
    <row r="1143" s="40" customFormat="1"/>
    <row r="1144" s="40" customFormat="1"/>
    <row r="1145" s="40" customFormat="1"/>
    <row r="1146" s="40" customFormat="1"/>
    <row r="1147" s="40" customFormat="1"/>
    <row r="1148" s="40" customFormat="1"/>
    <row r="1149" s="40" customFormat="1"/>
    <row r="1150" s="40" customFormat="1"/>
    <row r="1151" s="40" customFormat="1"/>
    <row r="1152" s="40" customFormat="1"/>
    <row r="1153" s="40" customFormat="1"/>
    <row r="1154" s="40" customFormat="1"/>
    <row r="1155" s="40" customFormat="1"/>
    <row r="1156" s="40" customFormat="1"/>
    <row r="1157" s="40" customFormat="1"/>
    <row r="1158" s="40" customFormat="1"/>
    <row r="1159" s="40" customFormat="1"/>
    <row r="1160" s="40" customFormat="1"/>
    <row r="1161" s="40" customFormat="1"/>
    <row r="1162" s="40" customFormat="1"/>
    <row r="1163" s="40" customFormat="1"/>
    <row r="1164" s="40" customFormat="1"/>
    <row r="1165" s="40" customFormat="1"/>
    <row r="1166" s="40" customFormat="1"/>
    <row r="1167" s="40" customFormat="1"/>
    <row r="1168" s="40" customFormat="1"/>
    <row r="1169" s="40" customFormat="1"/>
    <row r="1170" s="40" customFormat="1"/>
    <row r="1171" s="40" customFormat="1"/>
    <row r="1172" s="40" customFormat="1"/>
    <row r="1173" s="40" customFormat="1"/>
    <row r="1174" s="40" customFormat="1"/>
    <row r="1175" s="40" customFormat="1"/>
    <row r="1176" s="40" customFormat="1"/>
    <row r="1177" s="40" customFormat="1"/>
    <row r="1178" s="40" customFormat="1"/>
    <row r="1179" s="40" customFormat="1"/>
    <row r="1180" s="40" customFormat="1"/>
    <row r="1181" s="40" customFormat="1"/>
    <row r="1182" s="40" customFormat="1"/>
    <row r="1183" s="40" customFormat="1"/>
    <row r="1184" s="40" customFormat="1"/>
    <row r="1185" s="40" customFormat="1"/>
    <row r="1186" s="40" customFormat="1"/>
    <row r="1187" s="40" customFormat="1"/>
    <row r="1188" s="40" customFormat="1"/>
    <row r="1189" s="40" customFormat="1"/>
    <row r="1190" s="40" customFormat="1"/>
    <row r="1191" s="40" customFormat="1"/>
    <row r="1192" s="40" customFormat="1"/>
    <row r="1193" s="40" customFormat="1"/>
    <row r="1194" s="40" customFormat="1"/>
    <row r="1195" s="40" customFormat="1"/>
    <row r="1196" s="40" customFormat="1"/>
    <row r="1197" s="40" customFormat="1"/>
    <row r="1198" s="40" customFormat="1"/>
    <row r="1199" s="40" customFormat="1"/>
    <row r="1200" s="40" customFormat="1"/>
    <row r="1201" s="40" customFormat="1"/>
    <row r="1202" s="40" customFormat="1"/>
    <row r="1203" s="40" customFormat="1"/>
    <row r="1204" s="40" customFormat="1"/>
    <row r="1205" s="40" customFormat="1"/>
    <row r="1206" s="40" customFormat="1"/>
    <row r="1207" s="40" customFormat="1"/>
    <row r="1208" s="40" customFormat="1"/>
    <row r="1209" s="40" customFormat="1"/>
    <row r="1210" s="40" customFormat="1"/>
    <row r="1211" s="40" customFormat="1"/>
    <row r="1212" s="40" customFormat="1"/>
    <row r="1213" s="40" customFormat="1"/>
    <row r="1214" s="40" customFormat="1"/>
    <row r="1215" s="40" customFormat="1"/>
    <row r="1216" s="40" customFormat="1"/>
    <row r="1217" s="40" customFormat="1"/>
    <row r="1218" s="40" customFormat="1"/>
    <row r="1219" s="40" customFormat="1"/>
    <row r="1220" s="40" customFormat="1"/>
    <row r="1221" s="40" customFormat="1"/>
    <row r="1222" s="40" customFormat="1"/>
    <row r="1223" s="40" customFormat="1"/>
    <row r="1224" s="40" customFormat="1"/>
    <row r="1225" s="40" customFormat="1"/>
    <row r="1226" s="40" customFormat="1"/>
    <row r="1227" s="40" customFormat="1"/>
    <row r="1228" s="40" customFormat="1"/>
    <row r="1229" s="40" customFormat="1"/>
    <row r="1230" s="40" customFormat="1"/>
    <row r="1231" s="40" customFormat="1"/>
    <row r="1232" s="40" customFormat="1"/>
    <row r="1233" s="40" customFormat="1"/>
    <row r="1234" s="40" customFormat="1"/>
    <row r="1235" s="40" customFormat="1"/>
    <row r="1236" s="40" customFormat="1"/>
    <row r="1237" s="40" customFormat="1"/>
    <row r="1238" s="40" customFormat="1"/>
    <row r="1239" s="40" customFormat="1"/>
    <row r="1240" s="40" customFormat="1"/>
    <row r="1241" s="40" customFormat="1"/>
    <row r="1242" s="40" customFormat="1"/>
    <row r="1243" s="40" customFormat="1"/>
    <row r="1244" s="40" customFormat="1"/>
    <row r="1245" s="40" customFormat="1"/>
    <row r="1246" s="40" customFormat="1"/>
    <row r="1247" s="40" customFormat="1"/>
    <row r="1248" s="40" customFormat="1"/>
    <row r="1249" s="40" customFormat="1"/>
    <row r="1250" s="40" customFormat="1"/>
    <row r="1251" s="40" customFormat="1"/>
    <row r="1252" s="40" customFormat="1"/>
    <row r="1253" s="40" customFormat="1"/>
    <row r="1254" s="40" customFormat="1"/>
    <row r="1255" s="40" customFormat="1"/>
    <row r="1256" s="40" customFormat="1"/>
    <row r="1257" s="40" customFormat="1"/>
    <row r="1258" s="40" customFormat="1"/>
    <row r="1259" s="40" customFormat="1"/>
    <row r="1260" s="40" customFormat="1"/>
    <row r="1261" s="40" customFormat="1"/>
    <row r="1262" s="40" customFormat="1"/>
    <row r="1263" s="40" customFormat="1"/>
    <row r="1264" s="40" customFormat="1"/>
    <row r="1265" s="40" customFormat="1"/>
    <row r="1266" s="40" customFormat="1"/>
    <row r="1267" s="40" customFormat="1"/>
    <row r="1268" s="40" customFormat="1"/>
    <row r="1269" s="40" customFormat="1"/>
    <row r="1270" s="40" customFormat="1"/>
    <row r="1271" s="40" customFormat="1"/>
    <row r="1272" s="40" customFormat="1"/>
    <row r="1273" s="40" customFormat="1"/>
    <row r="1274" s="40" customFormat="1"/>
    <row r="1275" s="40" customFormat="1"/>
    <row r="1276" s="40" customFormat="1"/>
    <row r="1277" s="40" customFormat="1"/>
    <row r="1278" s="40" customFormat="1"/>
    <row r="1279" s="40" customFormat="1"/>
    <row r="1280" s="40" customFormat="1"/>
    <row r="1281" s="40" customFormat="1"/>
    <row r="1282" s="40" customFormat="1"/>
    <row r="1283" s="40" customFormat="1"/>
    <row r="1284" s="40" customFormat="1"/>
    <row r="1285" s="40" customFormat="1"/>
    <row r="1286" s="40" customFormat="1"/>
    <row r="1287" s="40" customFormat="1"/>
    <row r="1288" s="40" customFormat="1"/>
    <row r="1289" s="40" customFormat="1"/>
    <row r="1290" s="40" customFormat="1"/>
    <row r="1291" s="40" customFormat="1"/>
    <row r="1292" s="40" customFormat="1"/>
    <row r="1293" s="40" customFormat="1"/>
    <row r="1294" s="40" customFormat="1"/>
    <row r="1295" s="40" customFormat="1"/>
    <row r="1296" s="40" customFormat="1"/>
    <row r="1297" s="40" customFormat="1"/>
    <row r="1298" s="40" customFormat="1"/>
    <row r="1299" s="40" customFormat="1"/>
    <row r="1300" s="40" customFormat="1"/>
    <row r="1301" s="40" customFormat="1"/>
    <row r="1302" s="40" customFormat="1"/>
    <row r="1303" s="40" customFormat="1"/>
    <row r="1304" s="40" customFormat="1"/>
    <row r="1305" s="40" customFormat="1"/>
    <row r="1306" s="40" customFormat="1"/>
    <row r="1307" s="40" customFormat="1"/>
    <row r="1308" s="40" customFormat="1"/>
    <row r="1309" s="40" customFormat="1"/>
    <row r="1310" s="40" customFormat="1"/>
    <row r="1311" s="40" customFormat="1"/>
    <row r="1312" s="40" customFormat="1"/>
    <row r="1313" s="40" customFormat="1"/>
    <row r="1314" s="40" customFormat="1"/>
    <row r="1315" s="40" customFormat="1"/>
    <row r="1316" s="40" customFormat="1"/>
    <row r="1317" s="40" customFormat="1"/>
    <row r="1318" s="40" customFormat="1"/>
    <row r="1319" s="40" customFormat="1"/>
    <row r="1320" s="40" customFormat="1"/>
    <row r="1321" s="40" customFormat="1"/>
    <row r="1322" s="40" customFormat="1"/>
    <row r="1323" s="40" customFormat="1"/>
    <row r="1324" s="40" customFormat="1"/>
    <row r="1325" s="40" customFormat="1"/>
    <row r="1326" s="40" customFormat="1"/>
    <row r="1327" s="40" customFormat="1"/>
    <row r="1328" s="40" customFormat="1"/>
    <row r="1329" s="40" customFormat="1"/>
    <row r="1330" s="40" customFormat="1"/>
    <row r="1331" s="40" customFormat="1"/>
    <row r="1332" s="40" customFormat="1"/>
    <row r="1333" s="40" customFormat="1"/>
    <row r="1334" s="40" customFormat="1"/>
    <row r="1335" s="40" customFormat="1"/>
    <row r="1336" s="40" customFormat="1"/>
    <row r="1337" s="40" customFormat="1"/>
    <row r="1338" s="40" customFormat="1"/>
    <row r="1339" s="40" customFormat="1"/>
    <row r="1340" s="40" customFormat="1"/>
    <row r="1341" s="40" customFormat="1"/>
    <row r="1342" s="40" customFormat="1"/>
    <row r="1343" s="40" customFormat="1"/>
    <row r="1344" s="40" customFormat="1"/>
    <row r="1345" s="40" customFormat="1"/>
    <row r="1346" s="40" customFormat="1"/>
    <row r="1347" s="40" customFormat="1"/>
    <row r="1348" s="40" customFormat="1"/>
    <row r="1349" s="40" customFormat="1"/>
    <row r="1350" s="40" customFormat="1"/>
    <row r="1351" s="40" customFormat="1"/>
    <row r="1352" s="40" customFormat="1"/>
    <row r="1353" s="40" customFormat="1"/>
    <row r="1354" s="40" customFormat="1"/>
    <row r="1355" s="40" customFormat="1"/>
    <row r="1356" s="40" customFormat="1"/>
    <row r="1357" s="40" customFormat="1"/>
    <row r="1358" s="40" customFormat="1"/>
    <row r="1359" s="40" customFormat="1"/>
    <row r="1360" s="40" customFormat="1"/>
    <row r="1361" s="40" customFormat="1"/>
    <row r="1362" s="40" customFormat="1"/>
    <row r="1363" s="40" customFormat="1"/>
    <row r="1364" s="40" customFormat="1"/>
    <row r="1365" s="40" customFormat="1"/>
    <row r="1366" s="40" customFormat="1"/>
    <row r="1367" s="40" customFormat="1"/>
    <row r="1368" s="40" customFormat="1"/>
    <row r="1369" s="40" customFormat="1"/>
    <row r="1370" s="40" customFormat="1"/>
    <row r="1371" s="40" customFormat="1"/>
    <row r="1372" s="40" customFormat="1"/>
    <row r="1373" s="40" customFormat="1"/>
    <row r="1374" s="40" customFormat="1"/>
    <row r="1375" s="40" customFormat="1"/>
    <row r="1376" s="40" customFormat="1"/>
    <row r="1377" s="40" customFormat="1"/>
    <row r="1378" s="40" customFormat="1"/>
    <row r="1379" s="40" customFormat="1"/>
    <row r="1380" s="40" customFormat="1"/>
    <row r="1381" s="40" customFormat="1"/>
    <row r="1382" s="40" customFormat="1"/>
    <row r="1383" s="40" customFormat="1"/>
    <row r="1384" s="40" customFormat="1"/>
    <row r="1385" s="40" customFormat="1"/>
    <row r="1386" s="40" customFormat="1"/>
    <row r="1387" s="40" customFormat="1"/>
    <row r="1388" s="40" customFormat="1"/>
    <row r="1389" s="40" customFormat="1"/>
    <row r="1390" s="40" customFormat="1"/>
    <row r="1391" s="40" customFormat="1"/>
    <row r="1392" s="40" customFormat="1"/>
    <row r="1393" s="40" customFormat="1"/>
    <row r="1394" s="40" customFormat="1"/>
    <row r="1395" s="40" customFormat="1"/>
    <row r="1396" s="40" customFormat="1"/>
    <row r="1397" s="40" customFormat="1"/>
    <row r="1398" s="40" customFormat="1"/>
    <row r="1399" s="40" customFormat="1"/>
    <row r="1400" s="40" customFormat="1"/>
    <row r="1401" s="40" customFormat="1"/>
    <row r="1402" s="40" customFormat="1"/>
    <row r="1403" s="40" customFormat="1"/>
    <row r="1404" s="40" customFormat="1"/>
    <row r="1405" s="40" customFormat="1"/>
    <row r="1406" s="40" customFormat="1"/>
    <row r="1407" s="40" customFormat="1"/>
    <row r="1408" s="40" customFormat="1"/>
    <row r="1409" s="40" customFormat="1"/>
    <row r="1410" s="40" customFormat="1"/>
    <row r="1411" s="40" customFormat="1"/>
    <row r="1412" s="40" customFormat="1"/>
    <row r="1413" s="40" customFormat="1"/>
    <row r="1414" s="40" customFormat="1"/>
    <row r="1415" s="40" customFormat="1"/>
    <row r="1416" s="40" customFormat="1"/>
    <row r="1417" s="40" customFormat="1"/>
    <row r="1418" s="40" customFormat="1"/>
    <row r="1419" s="40" customFormat="1"/>
    <row r="1420" s="40" customFormat="1"/>
    <row r="1421" s="40" customFormat="1"/>
    <row r="1422" s="40" customFormat="1"/>
    <row r="1423" s="40" customFormat="1"/>
    <row r="1424" s="40" customFormat="1"/>
    <row r="1425" s="40" customFormat="1"/>
    <row r="1426" s="40" customFormat="1"/>
    <row r="1427" s="40" customFormat="1"/>
    <row r="1428" s="40" customFormat="1"/>
    <row r="1429" s="40" customFormat="1"/>
    <row r="1430" s="40" customFormat="1"/>
    <row r="1431" s="40" customFormat="1"/>
    <row r="1432" s="40" customFormat="1"/>
    <row r="1433" s="40" customFormat="1"/>
    <row r="1434" s="40" customFormat="1"/>
    <row r="1435" s="40" customFormat="1"/>
    <row r="1436" s="40" customFormat="1"/>
    <row r="1437" s="40" customFormat="1"/>
    <row r="1438" s="40" customFormat="1"/>
    <row r="1439" s="40" customFormat="1"/>
    <row r="1440" s="40" customFormat="1"/>
    <row r="1441" s="40" customFormat="1"/>
    <row r="1442" s="40" customFormat="1"/>
    <row r="1443" s="40" customFormat="1"/>
    <row r="1444" s="40" customFormat="1"/>
    <row r="1445" s="40" customFormat="1"/>
    <row r="1446" s="40" customFormat="1"/>
    <row r="1447" s="40" customFormat="1"/>
    <row r="1448" s="40" customFormat="1"/>
    <row r="1449" s="40" customFormat="1"/>
    <row r="1450" s="40" customFormat="1"/>
    <row r="1451" s="40" customFormat="1"/>
    <row r="1452" s="40" customFormat="1"/>
    <row r="1453" s="40" customFormat="1"/>
    <row r="1454" s="40" customFormat="1"/>
    <row r="1455" s="40" customFormat="1"/>
    <row r="1456" s="40" customFormat="1"/>
    <row r="1457" s="40" customFormat="1"/>
    <row r="1458" s="40" customFormat="1"/>
    <row r="1459" s="40" customFormat="1"/>
    <row r="1460" s="40" customFormat="1"/>
    <row r="1461" s="40" customFormat="1"/>
    <row r="1462" s="40" customFormat="1"/>
    <row r="1463" s="40" customFormat="1"/>
    <row r="1464" s="40" customFormat="1"/>
    <row r="1465" s="40" customFormat="1"/>
    <row r="1466" s="40" customFormat="1"/>
    <row r="1467" s="40" customFormat="1"/>
    <row r="1468" s="40" customFormat="1"/>
    <row r="1469" s="40" customFormat="1"/>
    <row r="1470" s="40" customFormat="1"/>
    <row r="1471" s="40" customFormat="1"/>
    <row r="1472" s="40" customFormat="1"/>
    <row r="1473" s="40" customFormat="1"/>
    <row r="1474" s="40" customFormat="1"/>
    <row r="1475" s="40" customFormat="1"/>
    <row r="1476" s="40" customFormat="1"/>
    <row r="1477" s="40" customFormat="1"/>
    <row r="1478" s="40" customFormat="1"/>
    <row r="1479" s="40" customFormat="1"/>
    <row r="1480" s="40" customFormat="1"/>
    <row r="1481" s="40" customFormat="1"/>
    <row r="1482" s="40" customFormat="1"/>
    <row r="1483" s="40" customFormat="1"/>
    <row r="1484" s="40" customFormat="1"/>
    <row r="1485" s="40" customFormat="1"/>
    <row r="1486" s="40" customFormat="1"/>
    <row r="1487" s="40" customFormat="1"/>
    <row r="1488" s="40" customFormat="1"/>
    <row r="1489" s="40" customFormat="1"/>
    <row r="1490" s="40" customFormat="1"/>
    <row r="1491" s="40" customFormat="1"/>
    <row r="1492" s="40" customFormat="1"/>
    <row r="1493" s="40" customFormat="1"/>
    <row r="1494" s="40" customFormat="1"/>
    <row r="1495" s="40" customFormat="1"/>
    <row r="1496" s="40" customFormat="1"/>
    <row r="1497" s="40" customFormat="1"/>
    <row r="1498" s="40" customFormat="1"/>
    <row r="1499" s="40" customFormat="1"/>
    <row r="1500" s="40" customFormat="1"/>
    <row r="1501" s="40" customFormat="1"/>
    <row r="1502" s="40" customFormat="1"/>
    <row r="1503" s="40" customFormat="1"/>
    <row r="1504" s="40" customFormat="1"/>
    <row r="1505" s="40" customFormat="1"/>
    <row r="1506" s="40" customFormat="1"/>
    <row r="1507" s="40" customFormat="1"/>
    <row r="1508" s="40" customFormat="1"/>
    <row r="1509" s="40" customFormat="1"/>
    <row r="1510" s="40" customFormat="1"/>
    <row r="1511" s="40" customFormat="1"/>
    <row r="1512" s="40" customFormat="1"/>
    <row r="1513" s="40" customFormat="1"/>
    <row r="1514" s="40" customFormat="1"/>
    <row r="1515" s="40" customFormat="1"/>
    <row r="1516" s="40" customFormat="1"/>
    <row r="1517" s="40" customFormat="1"/>
    <row r="1518" s="40" customFormat="1"/>
    <row r="1519" s="40" customFormat="1"/>
    <row r="1520" s="40" customFormat="1"/>
    <row r="1521" s="40" customFormat="1"/>
    <row r="1522" s="40" customFormat="1"/>
    <row r="1523" s="40" customFormat="1"/>
    <row r="1524" s="40" customFormat="1"/>
    <row r="1525" s="40" customFormat="1"/>
    <row r="1526" s="40" customFormat="1"/>
    <row r="1527" s="40" customFormat="1"/>
    <row r="1528" s="40" customFormat="1"/>
    <row r="1529" s="40" customFormat="1"/>
    <row r="1530" s="40" customFormat="1"/>
    <row r="1531" s="40" customFormat="1"/>
    <row r="1532" s="40" customFormat="1"/>
    <row r="1533" s="40" customFormat="1"/>
    <row r="1534" s="40" customFormat="1"/>
    <row r="1535" s="40" customFormat="1"/>
    <row r="1536" s="40" customFormat="1"/>
    <row r="1537" s="40" customFormat="1"/>
    <row r="1538" s="40" customFormat="1"/>
    <row r="1539" s="40" customFormat="1"/>
    <row r="1540" s="40" customFormat="1"/>
    <row r="1541" s="40" customFormat="1"/>
    <row r="1542" s="40" customFormat="1"/>
    <row r="1543" s="40" customFormat="1"/>
    <row r="1544" s="40" customFormat="1"/>
    <row r="1545" s="40" customFormat="1"/>
    <row r="1546" s="40" customFormat="1"/>
    <row r="1547" s="40" customFormat="1"/>
    <row r="1548" s="40" customFormat="1"/>
    <row r="1549" s="40" customFormat="1"/>
    <row r="1550" s="40" customFormat="1"/>
    <row r="1551" s="40" customFormat="1"/>
    <row r="1552" s="40" customFormat="1"/>
    <row r="1553" s="40" customFormat="1"/>
    <row r="1554" s="40" customFormat="1"/>
    <row r="1555" s="40" customFormat="1"/>
    <row r="1556" s="40" customFormat="1"/>
    <row r="1557" s="40" customFormat="1"/>
    <row r="1558" s="40" customFormat="1"/>
    <row r="1559" s="40" customFormat="1"/>
    <row r="1560" s="40" customFormat="1"/>
    <row r="1561" s="40" customFormat="1"/>
    <row r="1562" s="40" customFormat="1"/>
    <row r="1563" s="40" customFormat="1"/>
    <row r="1564" s="40" customFormat="1"/>
    <row r="1565" s="40" customFormat="1"/>
    <row r="1566" s="40" customFormat="1"/>
    <row r="1567" s="40" customFormat="1"/>
    <row r="1568" s="40" customFormat="1"/>
    <row r="1569" s="40" customFormat="1"/>
    <row r="1570" s="40" customFormat="1"/>
    <row r="1571" s="40" customFormat="1"/>
    <row r="1572" s="40" customFormat="1"/>
    <row r="1573" s="40" customFormat="1"/>
    <row r="1574" s="40" customFormat="1"/>
    <row r="1575" s="40" customFormat="1"/>
    <row r="1576" s="40" customFormat="1"/>
    <row r="1577" s="40" customFormat="1"/>
    <row r="1578" s="40" customFormat="1"/>
    <row r="1579" s="40" customFormat="1"/>
    <row r="1580" s="40" customFormat="1"/>
    <row r="1581" s="40" customFormat="1"/>
    <row r="1582" s="40" customFormat="1"/>
    <row r="1583" s="40" customFormat="1"/>
    <row r="1584" s="40" customFormat="1"/>
    <row r="1585" s="40" customFormat="1"/>
    <row r="1586" s="40" customFormat="1"/>
    <row r="1587" s="40" customFormat="1"/>
    <row r="1588" s="40" customFormat="1"/>
    <row r="1589" s="40" customFormat="1"/>
    <row r="1590" s="40" customFormat="1"/>
    <row r="1591" s="40" customFormat="1"/>
    <row r="1592" s="40" customFormat="1"/>
    <row r="1593" s="40" customFormat="1"/>
    <row r="1594" s="40" customFormat="1"/>
    <row r="1595" s="40" customFormat="1"/>
    <row r="1596" s="40" customFormat="1"/>
    <row r="1597" s="40" customFormat="1"/>
    <row r="1598" s="40" customFormat="1"/>
    <row r="1599" s="40" customFormat="1"/>
    <row r="1600" s="40" customFormat="1"/>
    <row r="1601" s="40" customFormat="1"/>
    <row r="1602" s="40" customFormat="1"/>
    <row r="1603" s="40" customFormat="1"/>
    <row r="1604" s="40" customFormat="1"/>
    <row r="1605" s="40" customFormat="1"/>
    <row r="1606" s="40" customFormat="1"/>
    <row r="1607" s="40" customFormat="1"/>
    <row r="1608" s="40" customFormat="1"/>
    <row r="1609" s="40" customFormat="1"/>
    <row r="1610" s="40" customFormat="1"/>
    <row r="1611" s="40" customFormat="1"/>
    <row r="1612" s="40" customFormat="1"/>
    <row r="1613" s="40" customFormat="1"/>
    <row r="1614" s="40" customFormat="1"/>
    <row r="1615" s="40" customFormat="1"/>
    <row r="1616" s="40" customFormat="1"/>
    <row r="1617" s="40" customFormat="1"/>
    <row r="1618" s="40" customFormat="1"/>
    <row r="1619" s="40" customFormat="1"/>
    <row r="1620" s="40" customFormat="1"/>
    <row r="1621" s="40" customFormat="1"/>
    <row r="1622" s="40" customFormat="1"/>
    <row r="1623" s="40" customFormat="1"/>
    <row r="1624" s="40" customFormat="1"/>
    <row r="1625" s="40" customFormat="1"/>
    <row r="1626" s="40" customFormat="1"/>
    <row r="1627" s="40" customFormat="1"/>
    <row r="1628" s="40" customFormat="1"/>
    <row r="1629" s="40" customFormat="1"/>
    <row r="1630" s="40" customFormat="1"/>
    <row r="1631" s="40" customFormat="1"/>
    <row r="1632" s="40" customFormat="1"/>
    <row r="1633" s="40" customFormat="1"/>
    <row r="1634" s="40" customFormat="1"/>
    <row r="1635" s="40" customFormat="1"/>
    <row r="1636" s="40" customFormat="1"/>
    <row r="1637" s="40" customFormat="1"/>
    <row r="1638" s="40" customFormat="1"/>
    <row r="1639" s="40" customFormat="1"/>
    <row r="1640" s="40" customFormat="1"/>
    <row r="1641" s="40" customFormat="1"/>
    <row r="1642" s="40" customFormat="1"/>
    <row r="1643" s="40" customFormat="1"/>
    <row r="1644" s="40" customFormat="1"/>
    <row r="1645" s="40" customFormat="1"/>
    <row r="1646" s="40" customFormat="1"/>
    <row r="1647" s="40" customFormat="1"/>
    <row r="1648" s="40" customFormat="1"/>
    <row r="1649" s="40" customFormat="1"/>
    <row r="1650" s="40" customFormat="1"/>
    <row r="1651" s="40" customFormat="1"/>
    <row r="1652" s="40" customFormat="1"/>
    <row r="1653" s="40" customFormat="1"/>
    <row r="1654" s="40" customFormat="1"/>
    <row r="1655" s="40" customFormat="1"/>
    <row r="1656" s="40" customFormat="1"/>
    <row r="1657" s="40" customFormat="1"/>
    <row r="1658" s="40" customFormat="1"/>
    <row r="1659" s="40" customFormat="1"/>
    <row r="1660" s="40" customFormat="1"/>
    <row r="1661" s="40" customFormat="1"/>
    <row r="1662" s="40" customFormat="1"/>
    <row r="1663" s="40" customFormat="1"/>
    <row r="1664" s="40" customFormat="1"/>
    <row r="1665" s="40" customFormat="1"/>
    <row r="1666" s="40" customFormat="1"/>
    <row r="1667" s="40" customFormat="1"/>
    <row r="1668" s="40" customFormat="1"/>
    <row r="1669" s="40" customFormat="1"/>
    <row r="1670" s="40" customFormat="1"/>
    <row r="1671" s="40" customFormat="1"/>
    <row r="1672" s="40" customFormat="1"/>
    <row r="1673" s="40" customFormat="1"/>
    <row r="1674" s="40" customFormat="1"/>
    <row r="1675" s="40" customFormat="1"/>
    <row r="1676" s="40" customFormat="1"/>
    <row r="1677" s="40" customFormat="1"/>
    <row r="1678" s="40" customFormat="1"/>
    <row r="1679" s="40" customFormat="1"/>
    <row r="1680" s="40" customFormat="1"/>
    <row r="1681" s="40" customFormat="1"/>
    <row r="1682" s="40" customFormat="1"/>
    <row r="1683" s="40" customFormat="1"/>
    <row r="1684" s="40" customFormat="1"/>
    <row r="1685" s="40" customFormat="1"/>
    <row r="1686" s="40" customFormat="1"/>
    <row r="1687" s="40" customFormat="1"/>
    <row r="1688" s="40" customFormat="1"/>
    <row r="1689" s="40" customFormat="1"/>
    <row r="1690" s="40" customFormat="1"/>
    <row r="1691" s="40" customFormat="1"/>
    <row r="1692" s="40" customFormat="1"/>
    <row r="1693" s="40" customFormat="1"/>
    <row r="1694" s="40" customFormat="1"/>
    <row r="1695" s="40" customFormat="1"/>
    <row r="1696" s="40" customFormat="1"/>
    <row r="1697" s="40" customFormat="1"/>
    <row r="1698" s="40" customFormat="1"/>
    <row r="1699" s="40" customFormat="1"/>
    <row r="1700" s="40" customFormat="1"/>
    <row r="1701" s="40" customFormat="1"/>
    <row r="1702" s="40" customFormat="1"/>
    <row r="1703" s="40" customFormat="1"/>
    <row r="1704" s="40" customFormat="1"/>
    <row r="1705" s="40" customFormat="1"/>
    <row r="1706" s="40" customFormat="1"/>
    <row r="1707" s="40" customFormat="1"/>
    <row r="1708" s="40" customFormat="1"/>
    <row r="1709" s="40" customFormat="1"/>
    <row r="1710" s="40" customFormat="1"/>
    <row r="1711" s="40" customFormat="1"/>
    <row r="1712" s="40" customFormat="1"/>
    <row r="1713" s="40" customFormat="1"/>
    <row r="1714" s="40" customFormat="1"/>
    <row r="1715" s="40" customFormat="1"/>
    <row r="1716" s="40" customFormat="1"/>
    <row r="1717" s="40" customFormat="1"/>
    <row r="1718" s="40" customFormat="1"/>
    <row r="1719" s="40" customFormat="1"/>
    <row r="1720" s="40" customFormat="1"/>
    <row r="1721" s="40" customFormat="1"/>
    <row r="1722" s="40" customFormat="1"/>
    <row r="1723" s="40" customFormat="1"/>
    <row r="1724" s="40" customFormat="1"/>
    <row r="1725" s="40" customFormat="1"/>
    <row r="1726" s="40" customFormat="1"/>
    <row r="1727" s="40" customFormat="1"/>
    <row r="1728" s="40" customFormat="1"/>
    <row r="1729" s="40" customFormat="1"/>
    <row r="1730" s="40" customFormat="1"/>
    <row r="1731" s="40" customFormat="1"/>
    <row r="1732" s="40" customFormat="1"/>
    <row r="1733" s="40" customFormat="1"/>
    <row r="1734" s="40" customFormat="1"/>
    <row r="1735" s="40" customFormat="1"/>
    <row r="1736" s="40" customFormat="1"/>
    <row r="1737" s="40" customFormat="1"/>
    <row r="1738" s="40" customFormat="1"/>
    <row r="1739" s="40" customFormat="1"/>
    <row r="1740" s="40" customFormat="1"/>
    <row r="1741" s="40" customFormat="1"/>
    <row r="1742" s="40" customFormat="1"/>
    <row r="1743" s="40" customFormat="1"/>
    <row r="1744" s="40" customFormat="1"/>
    <row r="1745" s="40" customFormat="1"/>
    <row r="1746" s="40" customFormat="1"/>
    <row r="1747" s="40" customFormat="1"/>
    <row r="1748" s="40" customFormat="1"/>
    <row r="1749" s="40" customFormat="1"/>
    <row r="1750" s="40" customFormat="1"/>
    <row r="1751" s="40" customFormat="1"/>
    <row r="1752" s="40" customFormat="1"/>
    <row r="1753" s="40" customFormat="1"/>
    <row r="1754" s="40" customFormat="1"/>
    <row r="1755" s="40" customFormat="1"/>
    <row r="1756" s="40" customFormat="1"/>
    <row r="1757" s="40" customFormat="1"/>
    <row r="1758" s="40" customFormat="1"/>
    <row r="1759" s="40" customFormat="1"/>
    <row r="1760" s="40" customFormat="1"/>
    <row r="1761" s="40" customFormat="1"/>
    <row r="1762" s="40" customFormat="1"/>
    <row r="1763" s="40" customFormat="1"/>
    <row r="1764" s="40" customFormat="1"/>
    <row r="1765" s="40" customFormat="1"/>
    <row r="1766" s="40" customFormat="1"/>
    <row r="1767" s="40" customFormat="1"/>
    <row r="1768" s="40" customFormat="1"/>
    <row r="1769" s="40" customFormat="1"/>
    <row r="1770" s="40" customFormat="1"/>
    <row r="1771" s="40" customFormat="1"/>
    <row r="1772" s="40" customFormat="1"/>
    <row r="1773" s="40" customFormat="1"/>
    <row r="1774" s="40" customFormat="1"/>
    <row r="1775" s="40" customFormat="1"/>
    <row r="1776" s="40" customFormat="1"/>
    <row r="1777" s="40" customFormat="1"/>
    <row r="1778" s="40" customFormat="1"/>
    <row r="1779" s="40" customFormat="1"/>
    <row r="1780" s="40" customFormat="1"/>
    <row r="1781" s="40" customFormat="1"/>
    <row r="1782" s="40" customFormat="1"/>
    <row r="1783" s="40" customFormat="1"/>
    <row r="1784" s="40" customFormat="1"/>
    <row r="1785" s="40" customFormat="1"/>
    <row r="1786" s="40" customFormat="1"/>
    <row r="1787" s="40" customFormat="1"/>
    <row r="1788" s="40" customFormat="1"/>
    <row r="1789" s="40" customFormat="1"/>
    <row r="1790" s="40" customFormat="1"/>
    <row r="1791" s="40" customFormat="1"/>
    <row r="1792" s="40" customFormat="1"/>
    <row r="1793" s="40" customFormat="1"/>
    <row r="1794" s="40" customFormat="1"/>
    <row r="1795" s="40" customFormat="1"/>
    <row r="1796" s="40" customFormat="1"/>
    <row r="1797" s="40" customFormat="1"/>
    <row r="1798" s="40" customFormat="1"/>
    <row r="1799" s="40" customFormat="1"/>
    <row r="1800" s="40" customFormat="1"/>
    <row r="1801" s="40" customFormat="1"/>
    <row r="1802" s="40" customFormat="1"/>
    <row r="1803" s="40" customFormat="1"/>
    <row r="1804" s="40" customFormat="1"/>
    <row r="1805" s="40" customFormat="1"/>
    <row r="1806" s="40" customFormat="1"/>
    <row r="1807" s="40" customFormat="1"/>
    <row r="1808" s="40" customFormat="1"/>
    <row r="1809" s="40" customFormat="1"/>
    <row r="1810" s="40" customFormat="1"/>
    <row r="1811" s="40" customFormat="1"/>
    <row r="1812" s="40" customFormat="1"/>
    <row r="1813" s="40" customFormat="1"/>
    <row r="1814" s="40" customFormat="1"/>
    <row r="1815" s="40" customFormat="1"/>
    <row r="1816" s="40" customFormat="1"/>
    <row r="1817" s="40" customFormat="1"/>
    <row r="1818" s="40" customFormat="1"/>
    <row r="1819" s="40" customFormat="1"/>
    <row r="1820" s="40" customFormat="1"/>
    <row r="1821" s="40" customFormat="1"/>
    <row r="1822" s="40" customFormat="1"/>
    <row r="1823" s="40" customFormat="1"/>
    <row r="1824" s="40" customFormat="1"/>
    <row r="1825" s="40" customFormat="1"/>
    <row r="1826" s="40" customFormat="1"/>
    <row r="1827" s="40" customFormat="1"/>
    <row r="1828" s="40" customFormat="1"/>
    <row r="1829" s="40" customFormat="1"/>
    <row r="1830" s="40" customFormat="1"/>
    <row r="1831" s="40" customFormat="1"/>
    <row r="1832" s="40" customFormat="1"/>
    <row r="1833" s="40" customFormat="1"/>
    <row r="1834" s="40" customFormat="1"/>
    <row r="1835" s="40" customFormat="1"/>
    <row r="1836" s="40" customFormat="1"/>
    <row r="1837" s="40" customFormat="1"/>
    <row r="1838" s="40" customFormat="1"/>
    <row r="1839" s="40" customFormat="1"/>
    <row r="1840" s="40" customFormat="1"/>
    <row r="1841" s="40" customFormat="1"/>
    <row r="1842" s="40" customFormat="1"/>
    <row r="1843" s="40" customFormat="1"/>
    <row r="1844" s="40" customFormat="1"/>
    <row r="1845" s="40" customFormat="1"/>
    <row r="1846" s="40" customFormat="1"/>
    <row r="1847" s="40" customFormat="1"/>
    <row r="1848" s="40" customFormat="1"/>
    <row r="1849" s="40" customFormat="1"/>
    <row r="1850" s="40" customFormat="1"/>
    <row r="1851" s="40" customFormat="1"/>
    <row r="1852" s="40" customFormat="1"/>
    <row r="1853" s="40" customFormat="1"/>
    <row r="1854" s="40" customFormat="1"/>
    <row r="1855" s="40" customFormat="1"/>
    <row r="1856" s="40" customFormat="1"/>
    <row r="1857" s="40" customFormat="1"/>
    <row r="1858" s="40" customFormat="1"/>
    <row r="1859" s="40" customFormat="1"/>
    <row r="1860" s="40" customFormat="1"/>
    <row r="1861" s="40" customFormat="1"/>
    <row r="1862" s="40" customFormat="1"/>
    <row r="1863" s="40" customFormat="1"/>
    <row r="1864" s="40" customFormat="1"/>
    <row r="1865" s="40" customFormat="1"/>
    <row r="1866" s="40" customFormat="1"/>
    <row r="1867" s="40" customFormat="1"/>
    <row r="1868" s="40" customFormat="1"/>
    <row r="1869" s="40" customFormat="1"/>
    <row r="1870" s="40" customFormat="1"/>
    <row r="1871" s="40" customFormat="1"/>
    <row r="1872" s="40" customFormat="1"/>
    <row r="1873" s="40" customFormat="1"/>
    <row r="1874" s="40" customFormat="1"/>
    <row r="1875" s="40" customFormat="1"/>
    <row r="1876" s="40" customFormat="1"/>
    <row r="1877" s="40" customFormat="1"/>
    <row r="1878" s="40" customFormat="1"/>
    <row r="1879" s="40" customFormat="1"/>
    <row r="1880" s="40" customFormat="1"/>
    <row r="1881" s="40" customFormat="1"/>
    <row r="1882" s="40" customFormat="1"/>
    <row r="1883" s="40" customFormat="1"/>
    <row r="1884" s="40" customFormat="1"/>
    <row r="1885" s="40" customFormat="1"/>
    <row r="1886" s="40" customFormat="1"/>
    <row r="1887" s="40" customFormat="1"/>
    <row r="1888" s="40" customFormat="1"/>
    <row r="1889" s="40" customFormat="1"/>
    <row r="1890" s="40" customFormat="1"/>
    <row r="1891" s="40" customFormat="1"/>
    <row r="1892" s="40" customFormat="1"/>
    <row r="1893" s="40" customFormat="1"/>
    <row r="1894" s="40" customFormat="1"/>
    <row r="1895" s="40" customFormat="1"/>
    <row r="1896" s="40" customFormat="1"/>
    <row r="1897" s="40" customFormat="1"/>
    <row r="1898" s="40" customFormat="1"/>
    <row r="1899" s="40" customFormat="1"/>
    <row r="1900" s="40" customFormat="1"/>
    <row r="1901" s="40" customFormat="1"/>
    <row r="1902" s="40" customFormat="1"/>
    <row r="1903" s="40" customFormat="1"/>
    <row r="1904" s="40" customFormat="1"/>
    <row r="1905" s="40" customFormat="1"/>
    <row r="1906" s="40" customFormat="1"/>
    <row r="1907" s="40" customFormat="1"/>
    <row r="1908" s="40" customFormat="1"/>
    <row r="1909" s="40" customFormat="1"/>
    <row r="1910" s="40" customFormat="1"/>
    <row r="1911" s="40" customFormat="1"/>
    <row r="1912" s="40" customFormat="1"/>
    <row r="1913" s="40" customFormat="1"/>
    <row r="1914" s="40" customFormat="1"/>
    <row r="1915" s="40" customFormat="1"/>
    <row r="1916" s="40" customFormat="1"/>
    <row r="1917" s="40" customFormat="1"/>
    <row r="1918" s="40" customFormat="1"/>
    <row r="1919" s="40" customFormat="1"/>
    <row r="1920" s="40" customFormat="1"/>
    <row r="1921" s="40" customFormat="1"/>
    <row r="1922" s="40" customFormat="1"/>
    <row r="1923" s="40" customFormat="1"/>
    <row r="1924" s="40" customFormat="1"/>
    <row r="1925" s="40" customFormat="1"/>
    <row r="1926" s="40" customFormat="1"/>
    <row r="1927" s="40" customFormat="1"/>
    <row r="1928" s="40" customFormat="1"/>
    <row r="1929" s="40" customFormat="1"/>
    <row r="1930" s="40" customFormat="1"/>
    <row r="1931" s="40" customFormat="1"/>
    <row r="1932" s="40" customFormat="1"/>
    <row r="1933" s="40" customFormat="1"/>
    <row r="1934" s="40" customFormat="1"/>
    <row r="1935" s="40" customFormat="1"/>
    <row r="1936" s="40" customFormat="1"/>
    <row r="1937" s="40" customFormat="1"/>
    <row r="1938" s="40" customFormat="1"/>
    <row r="1939" s="40" customFormat="1"/>
    <row r="1940" s="40" customFormat="1"/>
    <row r="1941" s="40" customFormat="1"/>
    <row r="1942" s="40" customFormat="1"/>
    <row r="1943" s="40" customFormat="1"/>
    <row r="1944" s="40" customFormat="1"/>
    <row r="1945" s="40" customFormat="1"/>
    <row r="1946" s="40" customFormat="1"/>
    <row r="1947" s="40" customFormat="1"/>
    <row r="1948" s="40" customFormat="1"/>
    <row r="1949" s="40" customFormat="1"/>
    <row r="1950" s="40" customFormat="1"/>
    <row r="1951" s="40" customFormat="1"/>
    <row r="1952" s="40" customFormat="1"/>
    <row r="1953" s="40" customFormat="1"/>
    <row r="1954" s="40" customFormat="1"/>
    <row r="1955" s="40" customFormat="1"/>
    <row r="1956" s="40" customFormat="1"/>
    <row r="1957" s="40" customFormat="1"/>
    <row r="1958" s="40" customFormat="1"/>
    <row r="1959" s="40" customFormat="1"/>
    <row r="1960" s="40" customFormat="1"/>
    <row r="1961" s="40" customFormat="1"/>
    <row r="1962" s="40" customFormat="1"/>
    <row r="1963" s="40" customFormat="1"/>
    <row r="1964" s="40" customFormat="1"/>
    <row r="1965" s="40" customFormat="1"/>
    <row r="1966" s="40" customFormat="1"/>
    <row r="1967" s="40" customFormat="1"/>
    <row r="1968" s="40" customFormat="1"/>
    <row r="1969" s="40" customFormat="1"/>
    <row r="1970" s="40" customFormat="1"/>
    <row r="1971" s="40" customFormat="1"/>
    <row r="1972" s="40" customFormat="1"/>
    <row r="1973" s="40" customFormat="1"/>
    <row r="1974" s="40" customFormat="1"/>
    <row r="1975" s="40" customFormat="1"/>
    <row r="1976" s="40" customFormat="1"/>
    <row r="1977" s="40" customFormat="1"/>
    <row r="1978" s="40" customFormat="1"/>
    <row r="1979" s="40" customFormat="1"/>
    <row r="1980" s="40" customFormat="1"/>
    <row r="1981" s="40" customFormat="1"/>
    <row r="1982" s="40" customFormat="1"/>
    <row r="1983" s="40" customFormat="1"/>
    <row r="1984" s="40" customFormat="1"/>
    <row r="1985" s="40" customFormat="1"/>
    <row r="1986" s="40" customFormat="1"/>
    <row r="1987" s="40" customFormat="1"/>
    <row r="1988" s="40" customFormat="1"/>
    <row r="1989" s="40" customFormat="1"/>
    <row r="1990" s="40" customFormat="1"/>
    <row r="1991" s="40" customFormat="1"/>
    <row r="1992" s="40" customFormat="1"/>
    <row r="1993" s="40" customFormat="1"/>
    <row r="1994" s="40" customFormat="1"/>
    <row r="1995" s="40" customFormat="1"/>
    <row r="1996" s="40" customFormat="1"/>
    <row r="1997" s="40" customFormat="1"/>
    <row r="1998" s="40" customFormat="1"/>
    <row r="1999" s="40" customFormat="1"/>
    <row r="2000" s="40" customFormat="1"/>
    <row r="2001" s="40" customFormat="1"/>
    <row r="2002" s="40" customFormat="1"/>
    <row r="2003" s="40" customFormat="1"/>
    <row r="2004" s="40" customFormat="1"/>
    <row r="2005" s="40" customFormat="1"/>
    <row r="2006" s="40" customFormat="1"/>
    <row r="2007" s="40" customFormat="1"/>
    <row r="2008" s="40" customFormat="1"/>
    <row r="2009" s="40" customFormat="1"/>
    <row r="2010" s="40" customFormat="1"/>
    <row r="2011" s="40" customFormat="1"/>
    <row r="2012" s="40" customFormat="1"/>
    <row r="2013" s="40" customFormat="1"/>
    <row r="2014" s="40" customFormat="1"/>
    <row r="2015" s="40" customFormat="1"/>
    <row r="2016" s="40" customFormat="1"/>
    <row r="2017" s="40" customFormat="1"/>
    <row r="2018" s="40" customFormat="1"/>
    <row r="2019" s="40" customFormat="1"/>
    <row r="2020" s="40" customFormat="1"/>
    <row r="2021" s="40" customFormat="1"/>
    <row r="2022" s="40" customFormat="1"/>
    <row r="2023" s="40" customFormat="1"/>
    <row r="2024" s="40" customFormat="1"/>
    <row r="2025" s="40" customFormat="1"/>
    <row r="2026" s="40" customFormat="1"/>
    <row r="2027" s="40" customFormat="1"/>
    <row r="2028" s="40" customFormat="1"/>
    <row r="2029" s="40" customFormat="1"/>
    <row r="2030" s="40" customFormat="1"/>
    <row r="2031" s="40" customFormat="1"/>
    <row r="2032" s="40" customFormat="1"/>
    <row r="2033" s="40" customFormat="1"/>
    <row r="2034" s="40" customFormat="1"/>
    <row r="2035" s="40" customFormat="1"/>
    <row r="2036" s="40" customFormat="1"/>
    <row r="2037" s="40" customFormat="1"/>
    <row r="2038" s="40" customFormat="1"/>
    <row r="2039" s="40" customFormat="1"/>
    <row r="2040" s="40" customFormat="1"/>
    <row r="2041" s="40" customFormat="1"/>
    <row r="2042" s="40" customFormat="1"/>
    <row r="2043" s="40" customFormat="1"/>
    <row r="2044" s="40" customFormat="1"/>
    <row r="2045" s="40" customFormat="1"/>
    <row r="2046" s="40" customFormat="1"/>
    <row r="2047" s="40" customFormat="1"/>
    <row r="2048" s="40" customFormat="1"/>
    <row r="2049" s="40" customFormat="1"/>
    <row r="2050" s="40" customFormat="1"/>
    <row r="2051" s="40" customFormat="1"/>
    <row r="2052" s="40" customFormat="1"/>
    <row r="2053" s="40" customFormat="1"/>
    <row r="2054" s="40" customFormat="1"/>
    <row r="2055" s="40" customFormat="1"/>
    <row r="2056" s="40" customFormat="1"/>
    <row r="2057" s="40" customFormat="1"/>
    <row r="2058" s="40" customFormat="1"/>
    <row r="2059" s="40" customFormat="1"/>
    <row r="2060" s="40" customFormat="1"/>
    <row r="2061" s="40" customFormat="1"/>
    <row r="2062" s="40" customFormat="1"/>
    <row r="2063" s="40" customFormat="1"/>
    <row r="2064" s="40" customFormat="1"/>
    <row r="2065" s="40" customFormat="1"/>
    <row r="2066" s="40" customFormat="1"/>
    <row r="2067" s="40" customFormat="1"/>
    <row r="2068" s="40" customFormat="1"/>
    <row r="2069" s="40" customFormat="1"/>
    <row r="2070" s="40" customFormat="1"/>
    <row r="2071" s="40" customFormat="1"/>
    <row r="2072" s="40" customFormat="1"/>
    <row r="2073" s="40" customFormat="1"/>
    <row r="2074" s="40" customFormat="1"/>
    <row r="2075" s="40" customFormat="1"/>
    <row r="2076" s="40" customFormat="1"/>
    <row r="2077" s="40" customFormat="1"/>
    <row r="2078" s="40" customFormat="1"/>
    <row r="2079" s="40" customFormat="1"/>
    <row r="2080" s="40" customFormat="1"/>
    <row r="2081" s="40" customFormat="1"/>
    <row r="2082" s="40" customFormat="1"/>
    <row r="2083" s="40" customFormat="1"/>
    <row r="2084" s="40" customFormat="1"/>
    <row r="2085" s="40" customFormat="1"/>
    <row r="2086" s="40" customFormat="1"/>
    <row r="2087" s="40" customFormat="1"/>
    <row r="2088" s="40" customFormat="1"/>
    <row r="2089" s="40" customFormat="1"/>
    <row r="2090" s="40" customFormat="1"/>
    <row r="2091" s="40" customFormat="1"/>
    <row r="2092" s="40" customFormat="1"/>
    <row r="2093" s="40" customFormat="1"/>
    <row r="2094" s="40" customFormat="1"/>
    <row r="2095" s="40" customFormat="1"/>
    <row r="2096" s="40" customFormat="1"/>
    <row r="2097" s="40" customFormat="1"/>
    <row r="2098" s="40" customFormat="1"/>
    <row r="2099" s="40" customFormat="1"/>
    <row r="2100" s="40" customFormat="1"/>
    <row r="2101" s="40" customFormat="1"/>
    <row r="2102" s="40" customFormat="1"/>
    <row r="2103" s="40" customFormat="1"/>
    <row r="2104" s="40" customFormat="1"/>
    <row r="2105" s="40" customFormat="1"/>
    <row r="2106" s="40" customFormat="1"/>
    <row r="2107" s="40" customFormat="1"/>
    <row r="2108" s="40" customFormat="1"/>
    <row r="2109" s="40" customFormat="1"/>
    <row r="2110" s="40" customFormat="1"/>
    <row r="2111" s="40" customFormat="1"/>
    <row r="2112" s="40" customFormat="1"/>
    <row r="2113" s="40" customFormat="1"/>
    <row r="2114" s="40" customFormat="1"/>
    <row r="2115" s="40" customFormat="1"/>
    <row r="2116" s="40" customFormat="1"/>
    <row r="2117" s="40" customFormat="1"/>
    <row r="2118" s="40" customFormat="1"/>
    <row r="2119" s="40" customFormat="1"/>
    <row r="2120" s="40" customFormat="1"/>
    <row r="2121" s="40" customFormat="1"/>
    <row r="2122" s="40" customFormat="1"/>
    <row r="2123" s="40" customFormat="1"/>
    <row r="2124" s="40" customFormat="1"/>
    <row r="2125" s="40" customFormat="1"/>
    <row r="2126" s="40" customFormat="1"/>
    <row r="2127" s="40" customFormat="1"/>
    <row r="2128" s="40" customFormat="1"/>
    <row r="2129" s="40" customFormat="1"/>
    <row r="2130" s="40" customFormat="1"/>
    <row r="2131" s="40" customFormat="1"/>
    <row r="2132" s="40" customFormat="1"/>
    <row r="2133" s="40" customFormat="1"/>
    <row r="2134" s="40" customFormat="1"/>
    <row r="2135" s="40" customFormat="1"/>
    <row r="2136" s="40" customFormat="1"/>
    <row r="2137" s="40" customFormat="1"/>
    <row r="2138" s="40" customFormat="1"/>
    <row r="2139" s="40" customFormat="1"/>
    <row r="2140" s="40" customFormat="1"/>
    <row r="2141" s="40" customFormat="1"/>
    <row r="2142" s="40" customFormat="1"/>
    <row r="2143" s="40" customFormat="1"/>
    <row r="2144" s="40" customFormat="1"/>
    <row r="2145" s="40" customFormat="1"/>
    <row r="2146" s="40" customFormat="1"/>
    <row r="2147" s="40" customFormat="1"/>
    <row r="2148" s="40" customFormat="1"/>
    <row r="2149" s="40" customFormat="1"/>
    <row r="2150" s="40" customFormat="1"/>
    <row r="2151" s="40" customFormat="1"/>
    <row r="2152" s="40" customFormat="1"/>
    <row r="2153" s="40" customFormat="1"/>
    <row r="2154" s="40" customFormat="1"/>
    <row r="2155" s="40" customFormat="1"/>
    <row r="2156" s="40" customFormat="1"/>
    <row r="2157" s="40" customFormat="1"/>
    <row r="2158" s="40" customFormat="1"/>
    <row r="2159" s="40" customFormat="1"/>
    <row r="2160" s="40" customFormat="1"/>
    <row r="2161" s="40" customFormat="1"/>
    <row r="2162" s="40" customFormat="1"/>
    <row r="2163" s="40" customFormat="1"/>
    <row r="2164" s="40" customFormat="1"/>
    <row r="2165" s="40" customFormat="1"/>
    <row r="2166" s="40" customFormat="1"/>
    <row r="2167" s="40" customFormat="1"/>
    <row r="2168" s="40" customFormat="1"/>
    <row r="2169" s="40" customFormat="1"/>
    <row r="2170" s="40" customFormat="1"/>
    <row r="2171" s="40" customFormat="1"/>
    <row r="2172" s="40" customFormat="1"/>
    <row r="2173" s="40" customFormat="1"/>
    <row r="2174" s="40" customFormat="1"/>
    <row r="2175" s="40" customFormat="1"/>
    <row r="2176" s="40" customFormat="1"/>
    <row r="2177" s="40" customFormat="1"/>
    <row r="2178" s="40" customFormat="1"/>
    <row r="2179" s="40" customFormat="1"/>
    <row r="2180" s="40" customFormat="1"/>
    <row r="2181" s="40" customFormat="1"/>
    <row r="2182" s="40" customFormat="1"/>
    <row r="2183" s="40" customFormat="1"/>
    <row r="2184" s="40" customFormat="1"/>
    <row r="2185" s="40" customFormat="1"/>
    <row r="2186" s="40" customFormat="1"/>
    <row r="2187" s="40" customFormat="1"/>
    <row r="2188" s="40" customFormat="1"/>
    <row r="2189" s="40" customFormat="1"/>
    <row r="2190" s="40" customFormat="1"/>
    <row r="2191" s="40" customFormat="1"/>
    <row r="2192" s="40" customFormat="1"/>
    <row r="2193" s="40" customFormat="1"/>
    <row r="2194" s="40" customFormat="1"/>
    <row r="2195" s="40" customFormat="1"/>
    <row r="2196" s="40" customFormat="1"/>
    <row r="2197" s="40" customFormat="1"/>
    <row r="2198" s="40" customFormat="1"/>
    <row r="2199" s="40" customFormat="1"/>
    <row r="2200" s="40" customFormat="1"/>
    <row r="2201" s="40" customFormat="1"/>
    <row r="2202" s="40" customFormat="1"/>
    <row r="2203" s="40" customFormat="1"/>
    <row r="2204" s="40" customFormat="1"/>
    <row r="2205" s="40" customFormat="1"/>
    <row r="2206" s="40" customFormat="1"/>
    <row r="2207" s="40" customFormat="1"/>
    <row r="2208" s="40" customFormat="1"/>
    <row r="2209" s="40" customFormat="1"/>
    <row r="2210" s="40" customFormat="1"/>
    <row r="2211" s="40" customFormat="1"/>
    <row r="2212" s="40" customFormat="1"/>
    <row r="2213" s="40" customFormat="1"/>
    <row r="2214" s="40" customFormat="1"/>
    <row r="2215" s="40" customFormat="1"/>
    <row r="2216" s="40" customFormat="1"/>
    <row r="2217" s="40" customFormat="1"/>
    <row r="2218" s="40" customFormat="1"/>
    <row r="2219" s="40" customFormat="1"/>
    <row r="2220" s="40" customFormat="1"/>
    <row r="2221" s="40" customFormat="1"/>
    <row r="2222" s="40" customFormat="1"/>
    <row r="2223" s="40" customFormat="1"/>
    <row r="2224" s="40" customFormat="1"/>
    <row r="2225" s="40" customFormat="1"/>
    <row r="2226" s="40" customFormat="1"/>
    <row r="2227" s="40" customFormat="1"/>
    <row r="2228" s="40" customFormat="1"/>
    <row r="2229" s="40" customFormat="1"/>
    <row r="2230" s="40" customFormat="1"/>
    <row r="2231" s="40" customFormat="1"/>
    <row r="2232" s="40" customFormat="1"/>
    <row r="2233" s="40" customFormat="1"/>
    <row r="2234" s="40" customFormat="1"/>
    <row r="2235" s="40" customFormat="1"/>
    <row r="2236" s="40" customFormat="1"/>
    <row r="2237" s="40" customFormat="1"/>
    <row r="2238" s="40" customFormat="1"/>
    <row r="2239" s="40" customFormat="1"/>
    <row r="2240" s="40" customFormat="1"/>
    <row r="2241" s="40" customFormat="1"/>
    <row r="2242" s="40" customFormat="1"/>
    <row r="2243" s="40" customFormat="1"/>
    <row r="2244" s="40" customFormat="1"/>
    <row r="2245" s="40" customFormat="1"/>
    <row r="2246" s="40" customFormat="1"/>
    <row r="2247" s="40" customFormat="1"/>
    <row r="2248" s="40" customFormat="1"/>
    <row r="2249" s="40" customFormat="1"/>
    <row r="2250" s="40" customFormat="1"/>
    <row r="2251" s="40" customFormat="1"/>
    <row r="2252" s="40" customFormat="1"/>
    <row r="2253" s="40" customFormat="1"/>
    <row r="2254" s="40" customFormat="1"/>
    <row r="2255" s="40" customFormat="1"/>
    <row r="2256" s="40" customFormat="1"/>
    <row r="2257" s="40" customFormat="1"/>
    <row r="2258" s="40" customFormat="1"/>
    <row r="2259" s="40" customFormat="1"/>
    <row r="2260" s="40" customFormat="1"/>
    <row r="2261" s="40" customFormat="1"/>
    <row r="2262" s="40" customFormat="1"/>
    <row r="2263" s="40" customFormat="1"/>
    <row r="2264" s="40" customFormat="1"/>
    <row r="2265" s="40" customFormat="1"/>
    <row r="2266" s="40" customFormat="1"/>
    <row r="2267" s="40" customFormat="1"/>
    <row r="2268" s="40" customFormat="1"/>
    <row r="2269" s="40" customFormat="1"/>
    <row r="2270" s="40" customFormat="1"/>
    <row r="2271" s="40" customFormat="1"/>
    <row r="2272" s="40" customFormat="1"/>
    <row r="2273" s="40" customFormat="1"/>
    <row r="2274" s="40" customFormat="1"/>
    <row r="2275" s="40" customFormat="1"/>
    <row r="2276" s="40" customFormat="1"/>
    <row r="2277" s="40" customFormat="1"/>
    <row r="2278" s="40" customFormat="1"/>
    <row r="2279" s="40" customFormat="1"/>
    <row r="2280" s="40" customFormat="1"/>
    <row r="2281" s="40" customFormat="1"/>
    <row r="2282" s="40" customFormat="1"/>
    <row r="2283" s="40" customFormat="1"/>
    <row r="2284" s="40" customFormat="1"/>
    <row r="2285" s="40" customFormat="1"/>
    <row r="2286" s="40" customFormat="1"/>
    <row r="2287" s="40" customFormat="1"/>
    <row r="2288" s="40" customFormat="1"/>
    <row r="2289" s="40" customFormat="1"/>
    <row r="2290" s="40" customFormat="1"/>
    <row r="2291" s="40" customFormat="1"/>
    <row r="2292" s="40" customFormat="1"/>
    <row r="2293" s="40" customFormat="1"/>
    <row r="2294" s="40" customFormat="1"/>
    <row r="2295" s="40" customFormat="1"/>
    <row r="2296" s="40" customFormat="1"/>
    <row r="2297" s="40" customFormat="1"/>
    <row r="2298" s="40" customFormat="1"/>
    <row r="2299" s="40" customFormat="1"/>
    <row r="2300" s="40" customFormat="1"/>
    <row r="2301" s="40" customFormat="1"/>
    <row r="2302" s="40" customFormat="1"/>
    <row r="2303" s="40" customFormat="1"/>
    <row r="2304" s="40" customFormat="1"/>
    <row r="2305" s="40" customFormat="1"/>
    <row r="2306" s="40" customFormat="1"/>
    <row r="2307" s="40" customFormat="1"/>
    <row r="2308" s="40" customFormat="1"/>
    <row r="2309" s="40" customFormat="1"/>
    <row r="2310" s="40" customFormat="1"/>
    <row r="2311" s="40" customFormat="1"/>
    <row r="2312" s="40" customFormat="1"/>
    <row r="2313" s="40" customFormat="1"/>
    <row r="2314" s="40" customFormat="1"/>
    <row r="2315" s="40" customFormat="1"/>
    <row r="2316" s="40" customFormat="1"/>
    <row r="2317" s="40" customFormat="1"/>
    <row r="2318" s="40" customFormat="1"/>
    <row r="2319" s="40" customFormat="1"/>
    <row r="2320" s="40" customFormat="1"/>
    <row r="2321" s="40" customFormat="1"/>
    <row r="2322" s="40" customFormat="1"/>
    <row r="2323" s="40" customFormat="1"/>
    <row r="2324" s="40" customFormat="1"/>
    <row r="2325" s="40" customFormat="1"/>
    <row r="2326" s="40" customFormat="1"/>
    <row r="2327" s="40" customFormat="1"/>
    <row r="2328" s="40" customFormat="1"/>
    <row r="2329" s="40" customFormat="1"/>
    <row r="2330" s="40" customFormat="1"/>
    <row r="2331" s="40" customFormat="1"/>
    <row r="2332" s="40" customFormat="1"/>
    <row r="2333" s="40" customFormat="1"/>
    <row r="2334" s="40" customFormat="1"/>
    <row r="2335" s="40" customFormat="1"/>
    <row r="2336" s="40" customFormat="1"/>
    <row r="2337" s="40" customFormat="1"/>
    <row r="2338" s="40" customFormat="1"/>
    <row r="2339" s="40" customFormat="1"/>
    <row r="2340" s="40" customFormat="1"/>
    <row r="2341" s="40" customFormat="1"/>
    <row r="2342" s="40" customFormat="1"/>
    <row r="2343" s="40" customFormat="1"/>
    <row r="2344" s="40" customFormat="1"/>
    <row r="2345" s="40" customFormat="1"/>
    <row r="2346" s="40" customFormat="1"/>
    <row r="2347" s="40" customFormat="1"/>
    <row r="2348" s="40" customFormat="1"/>
    <row r="2349" s="40" customFormat="1"/>
    <row r="2350" s="40" customFormat="1"/>
    <row r="2351" s="40" customFormat="1"/>
    <row r="2352" s="40" customFormat="1"/>
    <row r="2353" s="40" customFormat="1"/>
    <row r="2354" s="40" customFormat="1"/>
    <row r="2355" s="40" customFormat="1"/>
    <row r="2356" s="40" customFormat="1"/>
    <row r="2357" s="40" customFormat="1"/>
    <row r="2358" s="40" customFormat="1"/>
    <row r="2359" s="40" customFormat="1"/>
    <row r="2360" s="40" customFormat="1"/>
    <row r="2361" s="40" customFormat="1"/>
    <row r="2362" s="40" customFormat="1"/>
    <row r="2363" s="40" customFormat="1"/>
    <row r="2364" s="40" customFormat="1"/>
    <row r="2365" s="40" customFormat="1"/>
    <row r="2366" s="40" customFormat="1"/>
    <row r="2367" s="40" customFormat="1"/>
    <row r="2368" s="40" customFormat="1"/>
    <row r="2369" s="40" customFormat="1"/>
    <row r="2370" s="40" customFormat="1"/>
    <row r="2371" s="40" customFormat="1"/>
    <row r="2372" s="40" customFormat="1"/>
    <row r="2373" s="40" customFormat="1"/>
    <row r="2374" s="40" customFormat="1"/>
    <row r="2375" s="40" customFormat="1"/>
    <row r="2376" s="40" customFormat="1"/>
    <row r="2377" s="40" customFormat="1"/>
    <row r="2378" s="40" customFormat="1"/>
    <row r="2379" s="40" customFormat="1"/>
    <row r="2380" s="40" customFormat="1"/>
    <row r="2381" s="40" customFormat="1"/>
    <row r="2382" s="40" customFormat="1"/>
    <row r="2383" s="40" customFormat="1"/>
    <row r="2384" s="40" customFormat="1"/>
    <row r="2385" s="40" customFormat="1"/>
    <row r="2386" s="40" customFormat="1"/>
    <row r="2387" s="40" customFormat="1"/>
    <row r="2388" s="40" customFormat="1"/>
    <row r="2389" s="40" customFormat="1"/>
    <row r="2390" s="40" customFormat="1"/>
    <row r="2391" s="40" customFormat="1"/>
    <row r="2392" s="40" customFormat="1"/>
    <row r="2393" s="40" customFormat="1"/>
    <row r="2394" s="40" customFormat="1"/>
    <row r="2395" s="40" customFormat="1"/>
    <row r="2396" s="40" customFormat="1"/>
    <row r="2397" s="40" customFormat="1"/>
    <row r="2398" s="40" customFormat="1"/>
    <row r="2399" s="40" customFormat="1"/>
    <row r="2400" s="40" customFormat="1"/>
    <row r="2401" s="40" customFormat="1"/>
    <row r="2402" s="40" customFormat="1"/>
    <row r="2403" s="40" customFormat="1"/>
    <row r="2404" s="40" customFormat="1"/>
    <row r="2405" s="40" customFormat="1"/>
    <row r="2406" s="40" customFormat="1"/>
    <row r="2407" s="40" customFormat="1"/>
    <row r="2408" s="40" customFormat="1"/>
    <row r="2409" s="40" customFormat="1"/>
    <row r="2410" s="40" customFormat="1"/>
    <row r="2411" s="40" customFormat="1"/>
    <row r="2412" s="40" customFormat="1"/>
    <row r="2413" s="40" customFormat="1"/>
    <row r="2414" s="40" customFormat="1"/>
    <row r="2415" s="40" customFormat="1"/>
    <row r="2416" s="40" customFormat="1"/>
    <row r="2417" s="40" customFormat="1"/>
    <row r="2418" s="40" customFormat="1"/>
    <row r="2419" s="40" customFormat="1"/>
    <row r="2420" s="40" customFormat="1"/>
    <row r="2421" s="40" customFormat="1"/>
    <row r="2422" s="40" customFormat="1"/>
    <row r="2423" s="40" customFormat="1"/>
    <row r="2424" s="40" customFormat="1"/>
    <row r="2425" s="40" customFormat="1"/>
    <row r="2426" s="40" customFormat="1"/>
    <row r="2427" s="40" customFormat="1"/>
    <row r="2428" s="40" customFormat="1"/>
    <row r="2429" s="40" customFormat="1"/>
    <row r="2430" s="40" customFormat="1"/>
    <row r="2431" s="40" customFormat="1"/>
    <row r="2432" s="40" customFormat="1"/>
    <row r="2433" s="40" customFormat="1"/>
    <row r="2434" s="40" customFormat="1"/>
    <row r="2435" s="40" customFormat="1"/>
    <row r="2436" s="40" customFormat="1"/>
    <row r="2437" s="40" customFormat="1"/>
    <row r="2438" s="40" customFormat="1"/>
    <row r="2439" s="40" customFormat="1"/>
    <row r="2440" s="40" customFormat="1"/>
    <row r="2441" s="40" customFormat="1"/>
    <row r="2442" s="40" customFormat="1"/>
    <row r="2443" s="40" customFormat="1"/>
    <row r="2444" s="40" customFormat="1"/>
    <row r="2445" s="40" customFormat="1"/>
    <row r="2446" s="40" customFormat="1"/>
    <row r="2447" s="40" customFormat="1"/>
    <row r="2448" s="40" customFormat="1"/>
    <row r="2449" s="40" customFormat="1"/>
    <row r="2450" s="40" customFormat="1"/>
    <row r="2451" s="40" customFormat="1"/>
    <row r="2452" s="40" customFormat="1"/>
    <row r="2453" s="40" customFormat="1"/>
    <row r="2454" s="40" customFormat="1"/>
    <row r="2455" s="40" customFormat="1"/>
    <row r="2456" s="40" customFormat="1"/>
    <row r="2457" s="40" customFormat="1"/>
    <row r="2458" s="40" customFormat="1"/>
    <row r="2459" s="40" customFormat="1"/>
    <row r="2460" s="40" customFormat="1"/>
    <row r="2461" s="40" customFormat="1"/>
    <row r="2462" s="40" customFormat="1"/>
    <row r="2463" s="40" customFormat="1"/>
    <row r="2464" s="40" customFormat="1"/>
    <row r="2465" s="40" customFormat="1"/>
    <row r="2466" s="40" customFormat="1"/>
    <row r="2467" s="40" customFormat="1"/>
    <row r="2468" s="40" customFormat="1"/>
    <row r="2469" s="40" customFormat="1"/>
    <row r="2470" s="40" customFormat="1"/>
    <row r="2471" s="40" customFormat="1"/>
    <row r="2472" s="40" customFormat="1"/>
    <row r="2473" s="40" customFormat="1"/>
    <row r="2474" s="40" customFormat="1"/>
    <row r="2475" s="40" customFormat="1"/>
    <row r="2476" s="40" customFormat="1"/>
    <row r="2477" s="40" customFormat="1"/>
    <row r="2478" s="40" customFormat="1"/>
    <row r="2479" s="40" customFormat="1"/>
    <row r="2480" s="40" customFormat="1"/>
    <row r="2481" s="40" customFormat="1"/>
    <row r="2482" s="40" customFormat="1"/>
    <row r="2483" s="40" customFormat="1"/>
    <row r="2484" s="40" customFormat="1"/>
    <row r="2485" s="40" customFormat="1"/>
    <row r="2486" s="40" customFormat="1"/>
    <row r="2487" s="40" customFormat="1"/>
    <row r="2488" s="40" customFormat="1"/>
    <row r="2489" s="40" customFormat="1"/>
    <row r="2490" s="40" customFormat="1"/>
    <row r="2491" s="40" customFormat="1"/>
    <row r="2492" s="40" customFormat="1"/>
    <row r="2493" s="40" customFormat="1"/>
    <row r="2494" s="40" customFormat="1"/>
    <row r="2495" s="40" customFormat="1"/>
    <row r="2496" s="40" customFormat="1"/>
    <row r="2497" s="40" customFormat="1"/>
    <row r="2498" s="40" customFormat="1"/>
    <row r="2499" s="40" customFormat="1"/>
    <row r="2500" s="40" customFormat="1"/>
    <row r="2501" s="40" customFormat="1"/>
    <row r="2502" s="40" customFormat="1"/>
    <row r="2503" s="40" customFormat="1"/>
    <row r="2504" s="40" customFormat="1"/>
    <row r="2505" s="40" customFormat="1"/>
    <row r="2506" s="40" customFormat="1"/>
    <row r="2507" s="40" customFormat="1"/>
    <row r="2508" s="40" customFormat="1"/>
    <row r="2509" s="40" customFormat="1"/>
    <row r="2510" s="40" customFormat="1"/>
    <row r="2511" s="40" customFormat="1"/>
    <row r="2512" s="40" customFormat="1"/>
    <row r="2513" s="40" customFormat="1"/>
    <row r="2514" s="40" customFormat="1"/>
    <row r="2515" s="40" customFormat="1"/>
    <row r="2516" s="40" customFormat="1"/>
    <row r="2517" s="40" customFormat="1"/>
    <row r="2518" s="40" customFormat="1"/>
    <row r="2519" s="40" customFormat="1"/>
    <row r="2520" s="40" customFormat="1"/>
    <row r="2521" s="40" customFormat="1"/>
    <row r="2522" s="40" customFormat="1"/>
    <row r="2523" s="40" customFormat="1"/>
    <row r="2524" s="40" customFormat="1"/>
    <row r="2525" s="40" customFormat="1"/>
    <row r="2526" s="40" customFormat="1"/>
    <row r="2527" s="40" customFormat="1"/>
    <row r="2528" s="40" customFormat="1"/>
    <row r="2529" s="40" customFormat="1"/>
    <row r="2530" s="40" customFormat="1"/>
    <row r="2531" s="40" customFormat="1"/>
    <row r="2532" s="40" customFormat="1"/>
    <row r="2533" s="40" customFormat="1"/>
    <row r="2534" s="40" customFormat="1"/>
    <row r="2535" s="40" customFormat="1"/>
    <row r="2536" s="40" customFormat="1"/>
    <row r="2537" s="40" customFormat="1"/>
    <row r="2538" s="40" customFormat="1"/>
    <row r="2539" s="40" customFormat="1"/>
    <row r="2540" s="40" customFormat="1"/>
    <row r="2541" s="40" customFormat="1"/>
    <row r="2542" s="40" customFormat="1"/>
    <row r="2543" s="40" customFormat="1"/>
    <row r="2544" s="40" customFormat="1"/>
    <row r="2545" s="40" customFormat="1"/>
    <row r="2546" s="40" customFormat="1"/>
    <row r="2547" s="40" customFormat="1"/>
    <row r="2548" s="40" customFormat="1"/>
    <row r="2549" s="40" customFormat="1"/>
    <row r="2550" s="40" customFormat="1"/>
    <row r="2551" s="40" customFormat="1"/>
    <row r="2552" s="40" customFormat="1"/>
    <row r="2553" s="40" customFormat="1"/>
    <row r="2554" s="40" customFormat="1"/>
    <row r="2555" s="40" customFormat="1"/>
    <row r="2556" s="40" customFormat="1"/>
    <row r="2557" s="40" customFormat="1"/>
    <row r="2558" s="40" customFormat="1"/>
    <row r="2559" s="40" customFormat="1"/>
    <row r="2560" s="40" customFormat="1"/>
    <row r="2561" s="40" customFormat="1"/>
    <row r="2562" s="40" customFormat="1"/>
    <row r="2563" s="40" customFormat="1"/>
    <row r="2564" s="40" customFormat="1"/>
    <row r="2565" s="40" customFormat="1"/>
    <row r="2566" s="40" customFormat="1"/>
    <row r="2567" s="40" customFormat="1"/>
    <row r="2568" s="40" customFormat="1"/>
    <row r="2569" s="40" customFormat="1"/>
    <row r="2570" s="40" customFormat="1"/>
    <row r="2571" s="40" customFormat="1"/>
    <row r="2572" s="40" customFormat="1"/>
    <row r="2573" s="40" customFormat="1"/>
    <row r="2574" s="40" customFormat="1"/>
    <row r="2575" s="40" customFormat="1"/>
    <row r="2576" s="40" customFormat="1"/>
    <row r="2577" s="40" customFormat="1"/>
    <row r="2578" s="40" customFormat="1"/>
    <row r="2579" s="40" customFormat="1"/>
    <row r="2580" s="40" customFormat="1"/>
    <row r="2581" s="40" customFormat="1"/>
    <row r="2582" s="40" customFormat="1"/>
    <row r="2583" s="40" customFormat="1"/>
    <row r="2584" s="40" customFormat="1"/>
    <row r="2585" s="40" customFormat="1"/>
    <row r="2586" s="40" customFormat="1"/>
    <row r="2587" s="40" customFormat="1"/>
    <row r="2588" s="40" customFormat="1"/>
    <row r="2589" s="40" customFormat="1"/>
    <row r="2590" s="40" customFormat="1"/>
    <row r="2591" s="40" customFormat="1"/>
    <row r="2592" s="40" customFormat="1"/>
    <row r="2593" s="40" customFormat="1"/>
    <row r="2594" s="40" customFormat="1"/>
    <row r="2595" s="40" customFormat="1"/>
    <row r="2596" s="40" customFormat="1"/>
    <row r="2597" s="40" customFormat="1"/>
    <row r="2598" s="40" customFormat="1"/>
    <row r="2599" s="40" customFormat="1"/>
    <row r="2600" s="40" customFormat="1"/>
    <row r="2601" s="40" customFormat="1"/>
    <row r="2602" s="40" customFormat="1"/>
    <row r="2603" s="40" customFormat="1"/>
    <row r="2604" s="40" customFormat="1"/>
    <row r="2605" s="40" customFormat="1"/>
    <row r="2606" s="40" customFormat="1"/>
    <row r="2607" s="40" customFormat="1"/>
    <row r="2608" s="40" customFormat="1"/>
    <row r="2609" s="40" customFormat="1"/>
    <row r="2610" s="40" customFormat="1"/>
    <row r="2611" s="40" customFormat="1"/>
    <row r="2612" s="40" customFormat="1"/>
    <row r="2613" s="40" customFormat="1"/>
    <row r="2614" s="40" customFormat="1"/>
    <row r="2615" s="40" customFormat="1"/>
    <row r="2616" s="40" customFormat="1"/>
    <row r="2617" s="40" customFormat="1"/>
    <row r="2618" s="40" customFormat="1"/>
    <row r="2619" s="40" customFormat="1"/>
    <row r="2620" s="40" customFormat="1"/>
    <row r="2621" s="40" customFormat="1"/>
    <row r="2622" s="40" customFormat="1"/>
    <row r="2623" s="40" customFormat="1"/>
    <row r="2624" s="40" customFormat="1"/>
    <row r="2625" s="40" customFormat="1"/>
    <row r="2626" s="40" customFormat="1"/>
    <row r="2627" s="40" customFormat="1"/>
    <row r="2628" s="40" customFormat="1"/>
    <row r="2629" s="40" customFormat="1"/>
    <row r="2630" s="40" customFormat="1"/>
    <row r="2631" s="40" customFormat="1"/>
    <row r="2632" s="40" customFormat="1"/>
    <row r="2633" s="40" customFormat="1"/>
    <row r="2634" s="40" customFormat="1"/>
    <row r="2635" s="40" customFormat="1"/>
    <row r="2636" s="40" customFormat="1"/>
    <row r="2637" s="40" customFormat="1"/>
    <row r="2638" s="40" customFormat="1"/>
    <row r="2639" s="40" customFormat="1"/>
    <row r="2640" s="40" customFormat="1"/>
    <row r="2641" s="40" customFormat="1"/>
    <row r="2642" s="40" customFormat="1"/>
    <row r="2643" s="40" customFormat="1"/>
    <row r="2644" s="40" customFormat="1"/>
    <row r="2645" s="40" customFormat="1"/>
    <row r="2646" s="40" customFormat="1"/>
    <row r="2647" s="40" customFormat="1"/>
    <row r="2648" s="40" customFormat="1"/>
    <row r="2649" s="40" customFormat="1"/>
    <row r="2650" s="40" customFormat="1"/>
    <row r="2651" s="40" customFormat="1"/>
    <row r="2652" s="40" customFormat="1"/>
    <row r="2653" s="40" customFormat="1"/>
    <row r="2654" s="40" customFormat="1"/>
    <row r="2655" s="40" customFormat="1"/>
    <row r="2656" s="40" customFormat="1"/>
    <row r="2657" s="40" customFormat="1"/>
    <row r="2658" s="40" customFormat="1"/>
    <row r="2659" s="40" customFormat="1"/>
    <row r="2660" s="40" customFormat="1"/>
    <row r="2661" s="40" customFormat="1"/>
    <row r="2662" s="40" customFormat="1"/>
    <row r="2663" s="40" customFormat="1"/>
    <row r="2664" s="40" customFormat="1"/>
    <row r="2665" s="40" customFormat="1"/>
    <row r="2666" s="40" customFormat="1"/>
    <row r="2667" s="40" customFormat="1"/>
    <row r="2668" s="40" customFormat="1"/>
    <row r="2669" s="40" customFormat="1"/>
    <row r="2670" s="40" customFormat="1"/>
    <row r="2671" s="40" customFormat="1"/>
    <row r="2672" s="40" customFormat="1"/>
    <row r="2673" s="40" customFormat="1"/>
    <row r="2674" s="40" customFormat="1"/>
    <row r="2675" s="40" customFormat="1"/>
    <row r="2676" s="40" customFormat="1"/>
    <row r="2677" s="40" customFormat="1"/>
    <row r="2678" s="40" customFormat="1"/>
    <row r="2679" s="40" customFormat="1"/>
    <row r="2680" s="40" customFormat="1"/>
    <row r="2681" s="40" customFormat="1"/>
    <row r="2682" s="40" customFormat="1"/>
    <row r="2683" s="40" customFormat="1"/>
    <row r="2684" s="40" customFormat="1"/>
    <row r="2685" s="40" customFormat="1"/>
    <row r="2686" s="40" customFormat="1"/>
    <row r="2687" s="40" customFormat="1"/>
    <row r="2688" s="40" customFormat="1"/>
    <row r="2689" s="40" customFormat="1"/>
    <row r="2690" s="40" customFormat="1"/>
    <row r="2691" s="40" customFormat="1"/>
    <row r="2692" s="40" customFormat="1"/>
    <row r="2693" s="40" customFormat="1"/>
    <row r="2694" s="40" customFormat="1"/>
    <row r="2695" s="40" customFormat="1"/>
    <row r="2696" s="40" customFormat="1"/>
    <row r="2697" s="40" customFormat="1"/>
    <row r="2698" s="40" customFormat="1"/>
    <row r="2699" s="40" customFormat="1"/>
    <row r="2700" s="40" customFormat="1"/>
    <row r="2701" s="40" customFormat="1"/>
    <row r="2702" s="40" customFormat="1"/>
    <row r="2703" s="40" customFormat="1"/>
    <row r="2704" s="40" customFormat="1"/>
    <row r="2705" s="40" customFormat="1"/>
    <row r="2706" s="40" customFormat="1"/>
    <row r="2707" s="40" customFormat="1"/>
    <row r="2708" s="40" customFormat="1"/>
    <row r="2709" s="40" customFormat="1"/>
    <row r="2710" s="40" customFormat="1"/>
    <row r="2711" s="40" customFormat="1"/>
    <row r="2712" s="40" customFormat="1"/>
    <row r="2713" s="40" customFormat="1"/>
    <row r="2714" s="40" customFormat="1"/>
    <row r="2715" s="40" customFormat="1"/>
    <row r="2716" s="40" customFormat="1"/>
    <row r="2717" s="40" customFormat="1"/>
    <row r="2718" s="40" customFormat="1"/>
    <row r="2719" s="40" customFormat="1"/>
    <row r="2720" s="40" customFormat="1"/>
    <row r="2721" s="40" customFormat="1"/>
    <row r="2722" s="40" customFormat="1"/>
    <row r="2723" s="40" customFormat="1"/>
    <row r="2724" s="40" customFormat="1"/>
    <row r="2725" s="40" customFormat="1"/>
    <row r="2726" s="40" customFormat="1"/>
    <row r="2727" s="40" customFormat="1"/>
    <row r="2728" s="40" customFormat="1"/>
    <row r="2729" s="40" customFormat="1"/>
    <row r="2730" s="40" customFormat="1"/>
    <row r="2731" s="40" customFormat="1"/>
    <row r="2732" s="40" customFormat="1"/>
    <row r="2733" s="40" customFormat="1"/>
    <row r="2734" s="40" customFormat="1"/>
    <row r="2735" s="40" customFormat="1"/>
    <row r="2736" s="40" customFormat="1"/>
    <row r="2737" s="40" customFormat="1"/>
    <row r="2738" s="40" customFormat="1"/>
    <row r="2739" s="40" customFormat="1"/>
    <row r="2740" s="40" customFormat="1"/>
    <row r="2741" s="40" customFormat="1"/>
    <row r="2742" s="40" customFormat="1"/>
    <row r="2743" s="40" customFormat="1"/>
    <row r="2744" s="40" customFormat="1"/>
    <row r="2745" s="40" customFormat="1"/>
    <row r="2746" s="40" customFormat="1"/>
    <row r="2747" s="40" customFormat="1"/>
    <row r="2748" s="40" customFormat="1"/>
    <row r="2749" s="40" customFormat="1"/>
    <row r="2750" s="40" customFormat="1"/>
    <row r="2751" s="40" customFormat="1"/>
    <row r="2752" s="40" customFormat="1"/>
    <row r="2753" s="40" customFormat="1"/>
    <row r="2754" s="40" customFormat="1"/>
    <row r="2755" s="40" customFormat="1"/>
    <row r="2756" s="40" customFormat="1"/>
    <row r="2757" s="40" customFormat="1"/>
    <row r="2758" s="40" customFormat="1"/>
    <row r="2759" s="40" customFormat="1"/>
    <row r="2760" s="40" customFormat="1"/>
    <row r="2761" s="40" customFormat="1"/>
    <row r="2762" s="40" customFormat="1"/>
    <row r="2763" s="40" customFormat="1"/>
    <row r="2764" s="40" customFormat="1"/>
    <row r="2765" s="40" customFormat="1"/>
    <row r="2766" s="40" customFormat="1"/>
    <row r="2767" s="40" customFormat="1"/>
    <row r="2768" s="40" customFormat="1"/>
    <row r="2769" s="40" customFormat="1"/>
    <row r="2770" s="40" customFormat="1"/>
    <row r="2771" s="40" customFormat="1"/>
    <row r="2772" s="40" customFormat="1"/>
    <row r="2773" s="40" customFormat="1"/>
    <row r="2774" s="40" customFormat="1"/>
    <row r="2775" s="40" customFormat="1"/>
    <row r="2776" s="40" customFormat="1"/>
    <row r="2777" s="40" customFormat="1"/>
    <row r="2778" s="40" customFormat="1"/>
    <row r="2779" s="40" customFormat="1"/>
    <row r="2780" s="40" customFormat="1"/>
    <row r="2781" s="40" customFormat="1"/>
    <row r="2782" s="40" customFormat="1"/>
    <row r="2783" s="40" customFormat="1"/>
    <row r="2784" s="40" customFormat="1"/>
    <row r="2785" s="40" customFormat="1"/>
    <row r="2786" s="40" customFormat="1"/>
    <row r="2787" s="40" customFormat="1"/>
    <row r="2788" s="40" customFormat="1"/>
    <row r="2789" s="40" customFormat="1"/>
    <row r="2790" s="40" customFormat="1"/>
    <row r="2791" s="40" customFormat="1"/>
    <row r="2792" s="40" customFormat="1"/>
    <row r="2793" s="40" customFormat="1"/>
    <row r="2794" s="40" customFormat="1"/>
    <row r="2795" s="40" customFormat="1"/>
    <row r="2796" s="40" customFormat="1"/>
    <row r="2797" s="40" customFormat="1"/>
    <row r="2798" s="40" customFormat="1"/>
    <row r="2799" s="40" customFormat="1"/>
    <row r="2800" s="40" customFormat="1"/>
    <row r="2801" s="40" customFormat="1"/>
    <row r="2802" s="40" customFormat="1"/>
    <row r="2803" s="40" customFormat="1"/>
    <row r="2804" s="40" customFormat="1"/>
    <row r="2805" s="40" customFormat="1"/>
    <row r="2806" s="40" customFormat="1"/>
    <row r="2807" s="40" customFormat="1"/>
    <row r="2808" s="40" customFormat="1"/>
    <row r="2809" s="40" customFormat="1"/>
    <row r="2810" s="40" customFormat="1"/>
    <row r="2811" s="40" customFormat="1"/>
    <row r="2812" s="40" customFormat="1"/>
    <row r="2813" s="40" customFormat="1"/>
    <row r="2814" s="40" customFormat="1"/>
    <row r="2815" s="40" customFormat="1"/>
    <row r="2816" s="40" customFormat="1"/>
    <row r="2817" s="40" customFormat="1"/>
    <row r="2818" s="40" customFormat="1"/>
    <row r="2819" s="40" customFormat="1"/>
    <row r="2820" s="40" customFormat="1"/>
    <row r="2821" s="40" customFormat="1"/>
    <row r="2822" s="40" customFormat="1"/>
    <row r="2823" s="40" customFormat="1"/>
    <row r="2824" s="40" customFormat="1"/>
    <row r="2825" s="40" customFormat="1"/>
    <row r="2826" s="40" customFormat="1"/>
    <row r="2827" s="40" customFormat="1"/>
    <row r="2828" s="40" customFormat="1"/>
    <row r="2829" s="40" customFormat="1"/>
    <row r="2830" s="40" customFormat="1"/>
    <row r="2831" s="40" customFormat="1"/>
    <row r="2832" s="40" customFormat="1"/>
    <row r="2833" s="40" customFormat="1"/>
    <row r="2834" s="40" customFormat="1"/>
    <row r="2835" s="40" customFormat="1"/>
    <row r="2836" s="40" customFormat="1"/>
    <row r="2837" s="40" customFormat="1"/>
    <row r="2838" s="40" customFormat="1"/>
    <row r="2839" s="40" customFormat="1"/>
    <row r="2840" s="40" customFormat="1"/>
    <row r="2841" s="40" customFormat="1"/>
    <row r="2842" s="40" customFormat="1"/>
    <row r="2843" s="40" customFormat="1"/>
    <row r="2844" s="40" customFormat="1"/>
    <row r="2845" s="40" customFormat="1"/>
    <row r="2846" s="40" customFormat="1"/>
    <row r="2847" s="40" customFormat="1"/>
    <row r="2848" s="40" customFormat="1"/>
    <row r="2849" s="40" customFormat="1"/>
    <row r="2850" s="40" customFormat="1"/>
    <row r="2851" s="40" customFormat="1"/>
    <row r="2852" s="40" customFormat="1"/>
    <row r="2853" s="40" customFormat="1"/>
    <row r="2854" s="40" customFormat="1"/>
    <row r="2855" s="40" customFormat="1"/>
    <row r="2856" s="40" customFormat="1"/>
    <row r="2857" s="40" customFormat="1"/>
    <row r="2858" s="40" customFormat="1"/>
    <row r="2859" s="40" customFormat="1"/>
    <row r="2860" s="40" customFormat="1"/>
    <row r="2861" s="40" customFormat="1"/>
    <row r="2862" s="40" customFormat="1"/>
    <row r="2863" s="40" customFormat="1"/>
    <row r="2864" s="40" customFormat="1"/>
    <row r="2865" s="40" customFormat="1"/>
    <row r="2866" s="40" customFormat="1"/>
    <row r="2867" s="40" customFormat="1"/>
    <row r="2868" s="40" customFormat="1"/>
    <row r="2869" s="40" customFormat="1"/>
    <row r="2870" s="40" customFormat="1"/>
    <row r="2871" s="40" customFormat="1"/>
    <row r="2872" s="40" customFormat="1"/>
    <row r="2873" s="40" customFormat="1"/>
    <row r="2874" s="40" customFormat="1"/>
    <row r="2875" s="40" customFormat="1"/>
    <row r="2876" s="40" customFormat="1"/>
    <row r="2877" s="40" customFormat="1"/>
    <row r="2878" s="40" customFormat="1"/>
    <row r="2879" s="40" customFormat="1"/>
    <row r="2880" s="40" customFormat="1"/>
    <row r="2881" s="40" customFormat="1"/>
    <row r="2882" s="40" customFormat="1"/>
    <row r="2883" s="40" customFormat="1"/>
    <row r="2884" s="40" customFormat="1"/>
    <row r="2885" s="40" customFormat="1"/>
    <row r="2886" s="40" customFormat="1"/>
    <row r="2887" s="40" customFormat="1"/>
    <row r="2888" s="40" customFormat="1"/>
    <row r="2889" s="40" customFormat="1"/>
    <row r="2890" s="40" customFormat="1"/>
    <row r="2891" s="40" customFormat="1"/>
    <row r="2892" s="40" customFormat="1"/>
    <row r="2893" s="40" customFormat="1"/>
    <row r="2894" s="40" customFormat="1"/>
    <row r="2895" s="40" customFormat="1"/>
    <row r="2896" s="40" customFormat="1"/>
    <row r="2897" s="40" customFormat="1"/>
    <row r="2898" s="40" customFormat="1"/>
    <row r="2899" s="40" customFormat="1"/>
    <row r="2900" s="40" customFormat="1"/>
    <row r="2901" s="40" customFormat="1"/>
    <row r="2902" s="40" customFormat="1"/>
    <row r="2903" s="40" customFormat="1"/>
    <row r="2904" s="40" customFormat="1"/>
    <row r="2905" s="40" customFormat="1"/>
    <row r="2906" s="40" customFormat="1"/>
    <row r="2907" s="40" customFormat="1"/>
    <row r="2908" s="40" customFormat="1"/>
    <row r="2909" s="40" customFormat="1"/>
    <row r="2910" s="40" customFormat="1"/>
    <row r="2911" s="40" customFormat="1"/>
    <row r="2912" s="40" customFormat="1"/>
    <row r="2913" s="40" customFormat="1"/>
    <row r="2914" s="40" customFormat="1"/>
    <row r="2915" s="40" customFormat="1"/>
    <row r="2916" s="40" customFormat="1"/>
    <row r="2917" s="40" customFormat="1"/>
    <row r="2918" s="40" customFormat="1"/>
    <row r="2919" s="40" customFormat="1"/>
    <row r="2920" s="40" customFormat="1"/>
    <row r="2921" s="40" customFormat="1"/>
    <row r="2922" s="40" customFormat="1"/>
    <row r="2923" s="40" customFormat="1"/>
    <row r="2924" s="40" customFormat="1"/>
    <row r="2925" s="40" customFormat="1"/>
    <row r="2926" s="40" customFormat="1"/>
    <row r="2927" s="40" customFormat="1"/>
    <row r="2928" s="40" customFormat="1"/>
    <row r="2929" s="40" customFormat="1"/>
    <row r="2930" s="40" customFormat="1"/>
    <row r="2931" s="40" customFormat="1"/>
    <row r="2932" s="40" customFormat="1"/>
    <row r="2933" s="40" customFormat="1"/>
    <row r="2934" s="40" customFormat="1"/>
    <row r="2935" s="40" customFormat="1"/>
    <row r="2936" s="40" customFormat="1"/>
    <row r="2937" s="40" customFormat="1"/>
    <row r="2938" s="40" customFormat="1"/>
    <row r="2939" s="40" customFormat="1"/>
    <row r="2940" s="40" customFormat="1"/>
    <row r="2941" s="40" customFormat="1"/>
    <row r="2942" s="40" customFormat="1"/>
    <row r="2943" s="40" customFormat="1"/>
    <row r="2944" s="40" customFormat="1"/>
    <row r="2945" s="40" customFormat="1"/>
    <row r="2946" s="40" customFormat="1"/>
    <row r="2947" s="40" customFormat="1"/>
    <row r="2948" s="40" customFormat="1"/>
    <row r="2949" s="40" customFormat="1"/>
    <row r="2950" s="40" customFormat="1"/>
    <row r="2951" s="40" customFormat="1"/>
    <row r="2952" s="40" customFormat="1"/>
    <row r="2953" s="40" customFormat="1"/>
    <row r="2954" s="40" customFormat="1"/>
    <row r="2955" s="40" customFormat="1"/>
    <row r="2956" s="40" customFormat="1"/>
    <row r="2957" s="40" customFormat="1"/>
    <row r="2958" s="40" customFormat="1"/>
    <row r="2959" s="40" customFormat="1"/>
    <row r="2960" s="40" customFormat="1"/>
    <row r="2961" s="40" customFormat="1"/>
    <row r="2962" s="40" customFormat="1"/>
    <row r="2963" s="40" customFormat="1"/>
    <row r="2964" s="40" customFormat="1"/>
    <row r="2965" s="40" customFormat="1"/>
    <row r="2966" s="40" customFormat="1"/>
    <row r="2967" s="40" customFormat="1"/>
    <row r="2968" s="40" customFormat="1"/>
    <row r="2969" s="40" customFormat="1"/>
    <row r="2970" s="40" customFormat="1"/>
    <row r="2971" s="40" customFormat="1"/>
    <row r="2972" s="40" customFormat="1"/>
    <row r="2973" s="40" customFormat="1"/>
    <row r="2974" s="40" customFormat="1"/>
    <row r="2975" s="40" customFormat="1"/>
    <row r="2976" s="40" customFormat="1"/>
    <row r="2977" s="40" customFormat="1"/>
    <row r="2978" s="40" customFormat="1"/>
    <row r="2979" s="40" customFormat="1"/>
    <row r="2980" s="40" customFormat="1"/>
    <row r="2981" s="40" customFormat="1"/>
    <row r="2982" s="40" customFormat="1"/>
    <row r="2983" s="40" customFormat="1"/>
    <row r="2984" s="40" customFormat="1"/>
    <row r="2985" s="40" customFormat="1"/>
    <row r="2986" s="40" customFormat="1"/>
    <row r="2987" s="40" customFormat="1"/>
    <row r="2988" s="40" customFormat="1"/>
    <row r="2989" s="40" customFormat="1"/>
    <row r="2990" s="40" customFormat="1"/>
    <row r="2991" s="40" customFormat="1"/>
    <row r="2992" s="40" customFormat="1"/>
    <row r="2993" s="40" customFormat="1"/>
    <row r="2994" s="40" customFormat="1"/>
    <row r="2995" s="40" customFormat="1"/>
    <row r="2996" s="40" customFormat="1"/>
    <row r="2997" s="40" customFormat="1"/>
    <row r="2998" s="40" customFormat="1"/>
    <row r="2999" s="40" customFormat="1"/>
    <row r="3000" s="40" customFormat="1"/>
    <row r="3001" s="40" customFormat="1"/>
    <row r="3002" s="40" customFormat="1"/>
    <row r="3003" s="40" customFormat="1"/>
    <row r="3004" s="40" customFormat="1"/>
    <row r="3005" s="40" customFormat="1"/>
    <row r="3006" s="40" customFormat="1"/>
    <row r="3007" s="40" customFormat="1"/>
    <row r="3008" s="40" customFormat="1"/>
    <row r="3009" s="40" customFormat="1"/>
    <row r="3010" s="40" customFormat="1"/>
    <row r="3011" s="40" customFormat="1"/>
    <row r="3012" s="40" customFormat="1"/>
    <row r="3013" s="40" customFormat="1"/>
    <row r="3014" s="40" customFormat="1"/>
    <row r="3015" s="40" customFormat="1"/>
    <row r="3016" s="40" customFormat="1"/>
    <row r="3017" s="40" customFormat="1"/>
    <row r="3018" s="40" customFormat="1"/>
    <row r="3019" s="40" customFormat="1"/>
    <row r="3020" s="40" customFormat="1"/>
    <row r="3021" s="40" customFormat="1"/>
    <row r="3022" s="40" customFormat="1"/>
    <row r="3023" s="40" customFormat="1"/>
    <row r="3024" s="40" customFormat="1"/>
    <row r="3025" s="40" customFormat="1"/>
    <row r="3026" s="40" customFormat="1"/>
    <row r="3027" s="40" customFormat="1"/>
    <row r="3028" s="40" customFormat="1"/>
    <row r="3029" s="40" customFormat="1"/>
    <row r="3030" s="40" customFormat="1"/>
    <row r="3031" s="40" customFormat="1"/>
    <row r="3032" s="40" customFormat="1"/>
    <row r="3033" s="40" customFormat="1"/>
    <row r="3034" s="40" customFormat="1"/>
    <row r="3035" s="40" customFormat="1"/>
    <row r="3036" s="40" customFormat="1"/>
    <row r="3037" s="40" customFormat="1"/>
    <row r="3038" s="40" customFormat="1"/>
    <row r="3039" s="40" customFormat="1"/>
    <row r="3040" s="40" customFormat="1"/>
    <row r="3041" s="40" customFormat="1"/>
    <row r="3042" s="40" customFormat="1"/>
    <row r="3043" s="40" customFormat="1"/>
    <row r="3044" s="40" customFormat="1"/>
    <row r="3045" s="40" customFormat="1"/>
    <row r="3046" s="40" customFormat="1"/>
    <row r="3047" s="40" customFormat="1"/>
    <row r="3048" s="40" customFormat="1"/>
    <row r="3049" s="40" customFormat="1"/>
    <row r="3050" s="40" customFormat="1"/>
    <row r="3051" s="40" customFormat="1"/>
    <row r="3052" s="40" customFormat="1"/>
    <row r="3053" s="40" customFormat="1"/>
    <row r="3054" s="40" customFormat="1"/>
    <row r="3055" s="40" customFormat="1"/>
    <row r="3056" s="40" customFormat="1"/>
    <row r="3057" s="40" customFormat="1"/>
    <row r="3058" s="40" customFormat="1"/>
    <row r="3059" s="40" customFormat="1"/>
    <row r="3060" s="40" customFormat="1"/>
    <row r="3061" s="40" customFormat="1"/>
    <row r="3062" s="40" customFormat="1"/>
    <row r="3063" s="40" customFormat="1"/>
    <row r="3064" s="40" customFormat="1"/>
    <row r="3065" s="40" customFormat="1"/>
    <row r="3066" s="40" customFormat="1"/>
    <row r="3067" s="40" customFormat="1"/>
    <row r="3068" s="40" customFormat="1"/>
    <row r="3069" s="40" customFormat="1"/>
    <row r="3070" s="40" customFormat="1"/>
    <row r="3071" s="40" customFormat="1"/>
    <row r="3072" s="40" customFormat="1"/>
    <row r="3073" s="40" customFormat="1"/>
    <row r="3074" s="40" customFormat="1"/>
    <row r="3075" s="40" customFormat="1"/>
    <row r="3076" s="40" customFormat="1"/>
    <row r="3077" s="40" customFormat="1"/>
    <row r="3078" s="40" customFormat="1"/>
    <row r="3079" s="40" customFormat="1"/>
    <row r="3080" s="40" customFormat="1"/>
    <row r="3081" s="40" customFormat="1"/>
    <row r="3082" s="40" customFormat="1"/>
    <row r="3083" s="40" customFormat="1"/>
    <row r="3084" s="40" customFormat="1"/>
    <row r="3085" s="40" customFormat="1"/>
    <row r="3086" s="40" customFormat="1"/>
    <row r="3087" s="40" customFormat="1"/>
    <row r="3088" s="40" customFormat="1"/>
    <row r="3089" s="40" customFormat="1"/>
    <row r="3090" s="40" customFormat="1"/>
    <row r="3091" s="40" customFormat="1"/>
    <row r="3092" s="40" customFormat="1"/>
    <row r="3093" s="40" customFormat="1"/>
    <row r="3094" s="40" customFormat="1"/>
    <row r="3095" s="40" customFormat="1"/>
    <row r="3096" s="40" customFormat="1"/>
    <row r="3097" s="40" customFormat="1"/>
    <row r="3098" s="40" customFormat="1"/>
    <row r="3099" s="40" customFormat="1"/>
    <row r="3100" s="40" customFormat="1"/>
    <row r="3101" s="40" customFormat="1"/>
    <row r="3102" s="40" customFormat="1"/>
    <row r="3103" s="40" customFormat="1"/>
    <row r="3104" s="40" customFormat="1"/>
    <row r="3105" s="40" customFormat="1"/>
    <row r="3106" s="40" customFormat="1"/>
    <row r="3107" s="40" customFormat="1"/>
    <row r="3108" s="40" customFormat="1"/>
    <row r="3109" s="40" customFormat="1"/>
    <row r="3110" s="40" customFormat="1"/>
    <row r="3111" s="40" customFormat="1"/>
    <row r="3112" s="40" customFormat="1"/>
    <row r="3113" s="40" customFormat="1"/>
    <row r="3114" s="40" customFormat="1"/>
    <row r="3115" s="40" customFormat="1"/>
    <row r="3116" s="40" customFormat="1"/>
    <row r="3117" s="40" customFormat="1"/>
    <row r="3118" s="40" customFormat="1"/>
    <row r="3119" s="40" customFormat="1"/>
    <row r="3120" s="40" customFormat="1"/>
    <row r="3121" s="40" customFormat="1"/>
    <row r="3122" s="40" customFormat="1"/>
    <row r="3123" s="40" customFormat="1"/>
    <row r="3124" s="40" customFormat="1"/>
    <row r="3125" s="40" customFormat="1"/>
    <row r="3126" s="40" customFormat="1"/>
    <row r="3127" s="40" customFormat="1"/>
    <row r="3128" s="40" customFormat="1"/>
    <row r="3129" s="40" customFormat="1"/>
    <row r="3130" s="40" customFormat="1"/>
    <row r="3131" s="40" customFormat="1"/>
    <row r="3132" s="40" customFormat="1"/>
    <row r="3133" s="40" customFormat="1"/>
    <row r="3134" s="40" customFormat="1"/>
    <row r="3135" s="40" customFormat="1"/>
    <row r="3136" s="40" customFormat="1"/>
    <row r="3137" s="40" customFormat="1"/>
    <row r="3138" s="40" customFormat="1"/>
    <row r="3139" s="40" customFormat="1"/>
    <row r="3140" s="40" customFormat="1"/>
    <row r="3141" s="40" customFormat="1"/>
    <row r="3142" s="40" customFormat="1"/>
    <row r="3143" s="40" customFormat="1"/>
    <row r="3144" s="40" customFormat="1"/>
    <row r="3145" s="40" customFormat="1"/>
    <row r="3146" s="40" customFormat="1"/>
    <row r="3147" s="40" customFormat="1"/>
    <row r="3148" s="40" customFormat="1"/>
    <row r="3149" s="40" customFormat="1"/>
    <row r="3150" s="40" customFormat="1"/>
    <row r="3151" s="40" customFormat="1"/>
    <row r="3152" s="40" customFormat="1"/>
    <row r="3153" s="40" customFormat="1"/>
    <row r="3154" s="40" customFormat="1"/>
    <row r="3155" s="40" customFormat="1"/>
    <row r="3156" s="40" customFormat="1"/>
    <row r="3157" s="40" customFormat="1"/>
    <row r="3158" s="40" customFormat="1"/>
    <row r="3159" s="40" customFormat="1"/>
    <row r="3160" s="40" customFormat="1"/>
    <row r="3161" s="40" customFormat="1"/>
    <row r="3162" s="40" customFormat="1"/>
    <row r="3163" s="40" customFormat="1"/>
    <row r="3164" s="40" customFormat="1"/>
    <row r="3165" s="40" customFormat="1"/>
    <row r="3166" s="40" customFormat="1"/>
    <row r="3167" s="40" customFormat="1"/>
    <row r="3168" s="40" customFormat="1"/>
    <row r="3169" s="40" customFormat="1"/>
    <row r="3170" s="40" customFormat="1"/>
    <row r="3171" s="40" customFormat="1"/>
    <row r="3172" s="40" customFormat="1"/>
    <row r="3173" s="40" customFormat="1"/>
    <row r="3174" s="40" customFormat="1"/>
    <row r="3175" s="40" customFormat="1"/>
    <row r="3176" s="40" customFormat="1"/>
    <row r="3177" s="40" customFormat="1"/>
    <row r="3178" s="40" customFormat="1"/>
    <row r="3179" s="40" customFormat="1"/>
    <row r="3180" s="40" customFormat="1"/>
    <row r="3181" s="40" customFormat="1"/>
    <row r="3182" s="40" customFormat="1"/>
    <row r="3183" s="40" customFormat="1"/>
    <row r="3184" s="40" customFormat="1"/>
    <row r="3185" s="40" customFormat="1"/>
    <row r="3186" s="40" customFormat="1"/>
    <row r="3187" s="40" customFormat="1"/>
    <row r="3188" s="40" customFormat="1"/>
    <row r="3189" s="40" customFormat="1"/>
    <row r="3190" s="40" customFormat="1"/>
    <row r="3191" s="40" customFormat="1"/>
    <row r="3192" s="40" customFormat="1"/>
    <row r="3193" s="40" customFormat="1"/>
    <row r="3194" s="40" customFormat="1"/>
    <row r="3195" s="40" customFormat="1"/>
    <row r="3196" s="40" customFormat="1"/>
    <row r="3197" s="40" customFormat="1"/>
    <row r="3198" s="40" customFormat="1"/>
    <row r="3199" s="40" customFormat="1"/>
    <row r="3200" s="40" customFormat="1"/>
    <row r="3201" s="40" customFormat="1"/>
    <row r="3202" s="40" customFormat="1"/>
    <row r="3203" s="40" customFormat="1"/>
    <row r="3204" s="40" customFormat="1"/>
    <row r="3205" s="40" customFormat="1"/>
    <row r="3206" s="40" customFormat="1"/>
    <row r="3207" s="40" customFormat="1"/>
    <row r="3208" s="40" customFormat="1"/>
    <row r="3209" s="40" customFormat="1"/>
    <row r="3210" s="40" customFormat="1"/>
    <row r="3211" s="40" customFormat="1"/>
    <row r="3212" s="40" customFormat="1"/>
    <row r="3213" s="40" customFormat="1"/>
    <row r="3214" s="40" customFormat="1"/>
    <row r="3215" s="40" customFormat="1"/>
    <row r="3216" s="40" customFormat="1"/>
    <row r="3217" s="40" customFormat="1"/>
    <row r="3218" s="40" customFormat="1"/>
    <row r="3219" s="40" customFormat="1"/>
    <row r="3220" s="40" customFormat="1"/>
    <row r="3221" s="40" customFormat="1"/>
    <row r="3222" s="40" customFormat="1"/>
    <row r="3223" s="40" customFormat="1"/>
    <row r="3224" s="40" customFormat="1"/>
    <row r="3225" s="40" customFormat="1"/>
    <row r="3226" s="40" customFormat="1"/>
    <row r="3227" s="40" customFormat="1"/>
    <row r="3228" s="40" customFormat="1"/>
    <row r="3229" s="40" customFormat="1"/>
    <row r="3230" s="40" customFormat="1"/>
    <row r="3231" s="40" customFormat="1"/>
    <row r="3232" s="40" customFormat="1"/>
    <row r="3233" s="40" customFormat="1"/>
    <row r="3234" s="40" customFormat="1"/>
    <row r="3235" s="40" customFormat="1"/>
    <row r="3236" s="40" customFormat="1"/>
    <row r="3237" s="40" customFormat="1"/>
    <row r="3238" s="40" customFormat="1"/>
    <row r="3239" s="40" customFormat="1"/>
    <row r="3240" s="40" customFormat="1"/>
    <row r="3241" s="40" customFormat="1"/>
    <row r="3242" s="40" customFormat="1"/>
    <row r="3243" s="40" customFormat="1"/>
    <row r="3244" s="40" customFormat="1"/>
    <row r="3245" s="40" customFormat="1"/>
    <row r="3246" s="40" customFormat="1"/>
    <row r="3247" s="40" customFormat="1"/>
    <row r="3248" s="40" customFormat="1"/>
    <row r="3249" s="40" customFormat="1"/>
    <row r="3250" s="40" customFormat="1"/>
    <row r="3251" s="40" customFormat="1"/>
    <row r="3252" s="40" customFormat="1"/>
    <row r="3253" s="40" customFormat="1"/>
    <row r="3254" s="40" customFormat="1"/>
    <row r="3255" s="40" customFormat="1"/>
    <row r="3256" s="40" customFormat="1"/>
    <row r="3257" s="40" customFormat="1"/>
    <row r="3258" s="40" customFormat="1"/>
    <row r="3259" s="40" customFormat="1"/>
    <row r="3260" s="40" customFormat="1"/>
    <row r="3261" s="40" customFormat="1"/>
    <row r="3262" s="40" customFormat="1"/>
    <row r="3263" s="40" customFormat="1"/>
    <row r="3264" s="40" customFormat="1"/>
    <row r="3265" s="40" customFormat="1"/>
    <row r="3266" s="40" customFormat="1"/>
    <row r="3267" s="40" customFormat="1"/>
    <row r="3268" s="40" customFormat="1"/>
    <row r="3269" s="40" customFormat="1"/>
    <row r="3270" s="40" customFormat="1"/>
    <row r="3271" s="40" customFormat="1"/>
    <row r="3272" s="40" customFormat="1"/>
    <row r="3273" s="40" customFormat="1"/>
    <row r="3274" s="40" customFormat="1"/>
    <row r="3275" s="40" customFormat="1"/>
    <row r="3276" s="40" customFormat="1"/>
    <row r="3277" s="40" customFormat="1"/>
    <row r="3278" s="40" customFormat="1"/>
    <row r="3279" s="40" customFormat="1"/>
    <row r="3280" s="40" customFormat="1"/>
    <row r="3281" s="40" customFormat="1"/>
    <row r="3282" s="40" customFormat="1"/>
    <row r="3283" s="40" customFormat="1"/>
    <row r="3284" s="40" customFormat="1"/>
    <row r="3285" s="40" customFormat="1"/>
    <row r="3286" s="40" customFormat="1"/>
    <row r="3287" s="40" customFormat="1"/>
    <row r="3288" s="40" customFormat="1"/>
    <row r="3289" s="40" customFormat="1"/>
    <row r="3290" s="40" customFormat="1"/>
    <row r="3291" s="40" customFormat="1"/>
    <row r="3292" s="40" customFormat="1"/>
    <row r="3293" s="40" customFormat="1"/>
    <row r="3294" s="40" customFormat="1"/>
    <row r="3295" s="40" customFormat="1"/>
    <row r="3296" s="40" customFormat="1"/>
    <row r="3297" s="40" customFormat="1"/>
    <row r="3298" s="40" customFormat="1"/>
    <row r="3299" s="40" customFormat="1"/>
    <row r="3300" s="40" customFormat="1"/>
    <row r="3301" s="40" customFormat="1"/>
    <row r="3302" s="40" customFormat="1"/>
    <row r="3303" s="40" customFormat="1"/>
    <row r="3304" s="40" customFormat="1"/>
    <row r="3305" s="40" customFormat="1"/>
    <row r="3306" s="40" customFormat="1"/>
    <row r="3307" s="40" customFormat="1"/>
    <row r="3308" s="40" customFormat="1"/>
    <row r="3309" s="40" customFormat="1"/>
    <row r="3310" s="40" customFormat="1"/>
    <row r="3311" s="40" customFormat="1"/>
    <row r="3312" s="40" customFormat="1"/>
    <row r="3313" s="40" customFormat="1"/>
    <row r="3314" s="40" customFormat="1"/>
    <row r="3315" s="40" customFormat="1"/>
    <row r="3316" s="40" customFormat="1"/>
    <row r="3317" s="40" customFormat="1"/>
    <row r="3318" s="40" customFormat="1"/>
    <row r="3319" s="40" customFormat="1"/>
    <row r="3320" s="40" customFormat="1"/>
    <row r="3321" s="40" customFormat="1"/>
    <row r="3322" s="40" customFormat="1"/>
    <row r="3323" s="40" customFormat="1"/>
    <row r="3324" s="40" customFormat="1"/>
    <row r="3325" s="40" customFormat="1"/>
    <row r="3326" s="40" customFormat="1"/>
    <row r="3327" s="40" customFormat="1"/>
    <row r="3328" s="40" customFormat="1"/>
    <row r="3329" s="40" customFormat="1"/>
    <row r="3330" s="40" customFormat="1"/>
    <row r="3331" s="40" customFormat="1"/>
    <row r="3332" s="40" customFormat="1"/>
    <row r="3333" s="40" customFormat="1"/>
    <row r="3334" s="40" customFormat="1"/>
    <row r="3335" s="40" customFormat="1"/>
    <row r="3336" s="40" customFormat="1"/>
    <row r="3337" s="40" customFormat="1"/>
    <row r="3338" s="40" customFormat="1"/>
    <row r="3339" s="40" customFormat="1"/>
    <row r="3340" s="40" customFormat="1"/>
    <row r="3341" s="40" customFormat="1"/>
    <row r="3342" s="40" customFormat="1"/>
    <row r="3343" s="40" customFormat="1"/>
    <row r="3344" s="40" customFormat="1"/>
    <row r="3345" s="40" customFormat="1"/>
    <row r="3346" s="40" customFormat="1"/>
    <row r="3347" s="40" customFormat="1"/>
    <row r="3348" s="40" customFormat="1"/>
    <row r="3349" s="40" customFormat="1"/>
    <row r="3350" s="40" customFormat="1"/>
    <row r="3351" s="40" customFormat="1"/>
    <row r="3352" s="40" customFormat="1"/>
    <row r="3353" s="40" customFormat="1"/>
    <row r="3354" s="40" customFormat="1"/>
    <row r="3355" s="40" customFormat="1"/>
    <row r="3356" s="40" customFormat="1"/>
    <row r="3357" s="40" customFormat="1"/>
    <row r="3358" s="40" customFormat="1"/>
    <row r="3359" s="40" customFormat="1"/>
    <row r="3360" s="40" customFormat="1"/>
    <row r="3361" s="40" customFormat="1"/>
    <row r="3362" s="40" customFormat="1"/>
    <row r="3363" s="40" customFormat="1"/>
    <row r="3364" s="40" customFormat="1"/>
    <row r="3365" s="40" customFormat="1"/>
    <row r="3366" s="40" customFormat="1"/>
    <row r="3367" s="40" customFormat="1"/>
    <row r="3368" s="40" customFormat="1"/>
    <row r="3369" s="40" customFormat="1"/>
    <row r="3370" s="40" customFormat="1"/>
    <row r="3371" s="40" customFormat="1"/>
    <row r="3372" s="40" customFormat="1"/>
    <row r="3373" s="40" customFormat="1"/>
    <row r="3374" s="40" customFormat="1"/>
    <row r="3375" s="40" customFormat="1"/>
    <row r="3376" s="40" customFormat="1"/>
    <row r="3377" s="40" customFormat="1"/>
    <row r="3378" s="40" customFormat="1"/>
    <row r="3379" s="40" customFormat="1"/>
    <row r="3380" s="40" customFormat="1"/>
    <row r="3381" s="40" customFormat="1"/>
    <row r="3382" s="40" customFormat="1"/>
    <row r="3383" s="40" customFormat="1"/>
    <row r="3384" s="40" customFormat="1"/>
    <row r="3385" s="40" customFormat="1"/>
    <row r="3386" s="40" customFormat="1"/>
    <row r="3387" s="40" customFormat="1"/>
    <row r="3388" s="40" customFormat="1"/>
    <row r="3389" s="40" customFormat="1"/>
    <row r="3390" s="40" customFormat="1"/>
    <row r="3391" s="40" customFormat="1"/>
    <row r="3392" s="40" customFormat="1"/>
    <row r="3393" s="40" customFormat="1"/>
    <row r="3394" s="40" customFormat="1"/>
    <row r="3395" s="40" customFormat="1"/>
    <row r="3396" s="40" customFormat="1"/>
    <row r="3397" s="40" customFormat="1"/>
    <row r="3398" s="40" customFormat="1"/>
    <row r="3399" s="40" customFormat="1"/>
    <row r="3400" s="40" customFormat="1"/>
    <row r="3401" s="40" customFormat="1"/>
    <row r="3402" s="40" customFormat="1"/>
    <row r="3403" s="40" customFormat="1"/>
    <row r="3404" s="40" customFormat="1"/>
    <row r="3405" s="40" customFormat="1"/>
    <row r="3406" s="40" customFormat="1"/>
    <row r="3407" s="40" customFormat="1"/>
    <row r="3408" s="40" customFormat="1"/>
    <row r="3409" s="40" customFormat="1"/>
    <row r="3410" s="40" customFormat="1"/>
    <row r="3411" s="40" customFormat="1"/>
    <row r="3412" s="40" customFormat="1"/>
    <row r="3413" s="40" customFormat="1"/>
    <row r="3414" s="40" customFormat="1"/>
    <row r="3415" s="40" customFormat="1"/>
    <row r="3416" s="40" customFormat="1"/>
    <row r="3417" s="40" customFormat="1"/>
    <row r="3418" s="40" customFormat="1"/>
    <row r="3419" s="40" customFormat="1"/>
    <row r="3420" s="40" customFormat="1"/>
    <row r="3421" s="40" customFormat="1"/>
    <row r="3422" s="40" customFormat="1"/>
    <row r="3423" s="40" customFormat="1"/>
    <row r="3424" s="40" customFormat="1"/>
    <row r="3425" s="40" customFormat="1"/>
    <row r="3426" s="40" customFormat="1"/>
    <row r="3427" s="40" customFormat="1"/>
    <row r="3428" s="40" customFormat="1"/>
    <row r="3429" s="40" customFormat="1"/>
    <row r="3430" s="40" customFormat="1"/>
    <row r="3431" s="40" customFormat="1"/>
    <row r="3432" s="40" customFormat="1"/>
    <row r="3433" s="40" customFormat="1"/>
    <row r="3434" s="40" customFormat="1"/>
    <row r="3435" s="40" customFormat="1"/>
    <row r="3436" s="40" customFormat="1"/>
    <row r="3437" s="40" customFormat="1"/>
    <row r="3438" s="40" customFormat="1"/>
    <row r="3439" s="40" customFormat="1"/>
    <row r="3440" s="40" customFormat="1"/>
    <row r="3441" s="40" customFormat="1"/>
    <row r="3442" s="40" customFormat="1"/>
    <row r="3443" s="40" customFormat="1"/>
    <row r="3444" s="40" customFormat="1"/>
    <row r="3445" s="40" customFormat="1"/>
    <row r="3446" s="40" customFormat="1"/>
    <row r="3447" s="40" customFormat="1"/>
    <row r="3448" s="40" customFormat="1"/>
    <row r="3449" s="40" customFormat="1"/>
    <row r="3450" s="40" customFormat="1"/>
    <row r="3451" s="40" customFormat="1"/>
    <row r="3452" s="40" customFormat="1"/>
    <row r="3453" s="40" customFormat="1"/>
    <row r="3454" s="40" customFormat="1"/>
    <row r="3455" s="40" customFormat="1"/>
    <row r="3456" s="40" customFormat="1"/>
    <row r="3457" s="40" customFormat="1"/>
    <row r="3458" s="40" customFormat="1"/>
    <row r="3459" s="40" customFormat="1"/>
    <row r="3460" s="40" customFormat="1"/>
    <row r="3461" s="40" customFormat="1"/>
    <row r="3462" s="40" customFormat="1"/>
    <row r="3463" s="40" customFormat="1"/>
    <row r="3464" s="40" customFormat="1"/>
    <row r="3465" s="40" customFormat="1"/>
    <row r="3466" s="40" customFormat="1"/>
    <row r="3467" s="40" customFormat="1"/>
    <row r="3468" s="40" customFormat="1"/>
    <row r="3469" s="40" customFormat="1"/>
    <row r="3470" s="40" customFormat="1"/>
    <row r="3471" s="40" customFormat="1"/>
    <row r="3472" s="40" customFormat="1"/>
    <row r="3473" s="40" customFormat="1"/>
    <row r="3474" s="40" customFormat="1"/>
    <row r="3475" s="40" customFormat="1"/>
    <row r="3476" s="40" customFormat="1"/>
    <row r="3477" s="40" customFormat="1"/>
    <row r="3478" s="40" customFormat="1"/>
    <row r="3479" s="40" customFormat="1"/>
    <row r="3480" s="40" customFormat="1"/>
    <row r="3481" s="40" customFormat="1"/>
    <row r="3482" s="40" customFormat="1"/>
    <row r="3483" s="40" customFormat="1"/>
    <row r="3484" s="40" customFormat="1"/>
    <row r="3485" s="40" customFormat="1"/>
    <row r="3486" s="40" customFormat="1"/>
    <row r="3487" s="40" customFormat="1"/>
    <row r="3488" s="40" customFormat="1"/>
    <row r="3489" s="40" customFormat="1"/>
    <row r="3490" s="40" customFormat="1"/>
    <row r="3491" s="40" customFormat="1"/>
    <row r="3492" s="40" customFormat="1"/>
    <row r="3493" s="40" customFormat="1"/>
    <row r="3494" s="40" customFormat="1"/>
  </sheetData>
  <mergeCells count="24">
    <mergeCell ref="B29:M29"/>
    <mergeCell ref="B30:M30"/>
    <mergeCell ref="B6:M8"/>
    <mergeCell ref="B23:M23"/>
    <mergeCell ref="B24:M24"/>
    <mergeCell ref="B25:M25"/>
    <mergeCell ref="B26:M26"/>
    <mergeCell ref="B27:M27"/>
    <mergeCell ref="B28:M28"/>
    <mergeCell ref="B17:M17"/>
    <mergeCell ref="B10:M10"/>
    <mergeCell ref="B11:M11"/>
    <mergeCell ref="B12:M12"/>
    <mergeCell ref="B13:M13"/>
    <mergeCell ref="B14:M14"/>
    <mergeCell ref="B15:M15"/>
    <mergeCell ref="B22:M22"/>
    <mergeCell ref="B2:M2"/>
    <mergeCell ref="B3:M3"/>
    <mergeCell ref="B16:M16"/>
    <mergeCell ref="B18:M18"/>
    <mergeCell ref="B19:M19"/>
    <mergeCell ref="B20:M20"/>
    <mergeCell ref="B21:M21"/>
  </mergeCells>
  <hyperlinks>
    <hyperlink ref="B10:M10" location="D01a!A1" display="Modalidad Libre Elección, actividad por grupos de prestaciones de salud y niveles de atención, años 2015-2016, mujeres  (1)"/>
    <hyperlink ref="B11:M11" location="D01b!A1" display="Modalidad Libre Elección, actividad por grupos de prestaciones de salud y niveles de atención, años 2015-2016, hombres  (1)"/>
    <hyperlink ref="B12:M12" location="D01c!A1" display="Modalidad Libre Elección, actividad por grupos de prestaciones de salud y niveles de atención, años 2015-2016, ambos sexos"/>
    <hyperlink ref="B13:M13" location="D02a!A1" display="Modalidad Libre Elección, gasto por grupo de prestaciones de salud, años 2015-2016, mujeres (1)"/>
    <hyperlink ref="B14:M14" location="D02b!A1" display="Modalidad Libre Elección, gasto por grupo de prestaciones de salud, años 2015-2016, hombres (1)"/>
    <hyperlink ref="B15:M15" location="D02c!A1" display="Modalidad Libre Elección, gasto por grupo de prestaciones de salud, años 2015-2016, ambos sexos"/>
    <hyperlink ref="B16:M16" location="D03a!A1" display="Modalidad Libre Elección, Cantidad y Gasto en prestaciones relativas al Pago Asociado a Diagnóstico, años 2015-2016, mujeres (1)"/>
    <hyperlink ref="B17:M17" location="D03b!A1" display="Modalidad Libre Elección, Cantidad y Gasto en prestaciones relativas al Pago Asociado a Diagnóstico, años 2015-2016, hombres (1)"/>
    <hyperlink ref="B18:M18" location="D03c!A1" display="Modalidad Libre Elección, Cantidad y Gasto en prestaciones relativas al Pago Asociado a Diagnóstico, años 2015-2016, ambos sexos"/>
    <hyperlink ref="B19:M19" location="D04a!A1" display="Modalidad Libre Elección, Actividad y Gasto en prestaciones otorgadas a aseguradas sexo MUJERES por tramos de edad, (*) año 2015 (3)"/>
    <hyperlink ref="B20:M20" location="D04b!A1" display="Modalidad Libre Elección, Actividad y Gasto en prestaciones otorgadas a asegurados HOMBRES por tramos de edad, (*) año 2015 (3)"/>
    <hyperlink ref="B21:M21" location="D04c!A1" display="Modalidad Libre Elección, Actividad y Gasto en prestaciones otorgadas a asegurados ambos sexos por tramos de edad, (*) año 2015 (3)"/>
    <hyperlink ref="B22:M22" location="'D05a 01'!A1" display="Modalidad Libre Elección, Actividad y Gasto en prestaciones otorgadas a aseguradas MUJERES por tramos de edad, (*) año 2016 (3)"/>
    <hyperlink ref="B23:M23" location="'D05b 01'!A1" display="Modalidad Libre Elección, Actividad y Gasto en prestaciones otorgadas a asegurados HOMBRES por tramos de edad, (*) año 2016 (3)"/>
    <hyperlink ref="B24:M24" location="'D05c 01'!A1" display="Modalidad Libre Elección, Actividad y Gasto en prestaciones otorgadas a asegurados ambos sexos por tramos de edad, (*) año 2016 (3)"/>
    <hyperlink ref="B25:M25" location="'D05a 02'!A1" display="Modalidad Libre Elección, Actividad y Gasto en prestaciones otorgadas a aseguradas MUJERES por tramos de edad, (*) año 2016 (3)"/>
    <hyperlink ref="B26:M26" location="'D05b 02'!A1" display="Modalidad Libre Elección, Actividad y Gasto en prestaciones otorgadas a asegurados HOMBRES por tramos de edad, (*) año 2016 (3)"/>
    <hyperlink ref="B27:M27" location="'D05c 02'!A1" display="Modalidad Libre Elección, Actividad y Gasto en prestaciones otorgadas a asegurados ambos sexos por tramos de edad, (*) año 2016 (3)"/>
    <hyperlink ref="B28:M28" location="'D05a 03'!A1" display="Modalidad Libre Elección, Actividad y Gasto en prestaciones otorgadas a aseguradas MUJERES por tramos de edad, (*) año 2016 (3)"/>
    <hyperlink ref="B29:M29" location="'D05b 03'!A1" display="Modalidad Libre Elección, Actividad y Gasto en prestaciones otorgadas a asegurados HOMBRES por tramos de edad, (*) año 2016 (3)"/>
    <hyperlink ref="B30:M30" location="'D05c 03'!A1" display="Modalidad Libre Elección, Actividad y Gasto en prestaciones otorgadas a asegurados ambos sexos por tramos de edad, (*) año 2016 (3)"/>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86"/>
  <sheetViews>
    <sheetView zoomScale="90" zoomScaleNormal="90" workbookViewId="0">
      <selection sqref="A1:J1"/>
    </sheetView>
  </sheetViews>
  <sheetFormatPr baseColWidth="10" defaultColWidth="11.42578125" defaultRowHeight="14.25"/>
  <cols>
    <col min="1" max="1" width="50.140625" style="40" customWidth="1"/>
    <col min="2" max="9" width="14.28515625" style="40" customWidth="1"/>
    <col min="10" max="10" width="12.28515625" style="40" customWidth="1"/>
    <col min="11" max="11" width="13.7109375" style="40" bestFit="1" customWidth="1"/>
    <col min="12" max="13" width="11.42578125" style="40"/>
    <col min="14" max="15" width="16.85546875" style="40" bestFit="1" customWidth="1"/>
    <col min="16" max="16384" width="11.42578125" style="40"/>
  </cols>
  <sheetData>
    <row r="1" spans="1:13" ht="15">
      <c r="A1" s="886" t="s">
        <v>1095</v>
      </c>
      <c r="B1" s="886"/>
      <c r="C1" s="886"/>
      <c r="D1" s="886"/>
      <c r="E1" s="886"/>
      <c r="F1" s="886"/>
      <c r="G1" s="886"/>
      <c r="H1" s="886"/>
      <c r="I1" s="886"/>
      <c r="J1" s="886"/>
    </row>
    <row r="2" spans="1:13" ht="15">
      <c r="A2" s="954" t="s">
        <v>1096</v>
      </c>
      <c r="B2" s="954"/>
      <c r="C2" s="954"/>
      <c r="D2" s="954"/>
      <c r="E2" s="954"/>
      <c r="F2" s="954"/>
      <c r="G2" s="954"/>
      <c r="H2" s="954"/>
      <c r="I2" s="954"/>
      <c r="J2" s="954"/>
    </row>
    <row r="3" spans="1:13" ht="15">
      <c r="A3" s="954" t="s">
        <v>1097</v>
      </c>
      <c r="B3" s="954"/>
      <c r="C3" s="954"/>
      <c r="D3" s="954"/>
      <c r="E3" s="954"/>
      <c r="F3" s="954"/>
      <c r="G3" s="954"/>
      <c r="H3" s="954"/>
      <c r="I3" s="954"/>
      <c r="J3" s="954"/>
    </row>
    <row r="4" spans="1:13" ht="15">
      <c r="A4" s="955" t="s">
        <v>7</v>
      </c>
      <c r="B4" s="955"/>
      <c r="C4" s="955"/>
      <c r="D4" s="955"/>
      <c r="E4" s="955"/>
      <c r="F4" s="955"/>
      <c r="G4" s="955"/>
      <c r="H4" s="955"/>
      <c r="I4" s="955"/>
      <c r="J4" s="955"/>
    </row>
    <row r="5" spans="1:13" ht="15" thickBot="1">
      <c r="A5" s="288"/>
      <c r="B5" s="289"/>
      <c r="C5" s="289"/>
      <c r="D5" s="289"/>
      <c r="E5" s="289"/>
      <c r="F5" s="288"/>
      <c r="G5" s="288"/>
      <c r="H5" s="288"/>
      <c r="I5" s="288"/>
      <c r="J5" s="288"/>
    </row>
    <row r="6" spans="1:13" ht="15">
      <c r="A6" s="290" t="s">
        <v>1098</v>
      </c>
      <c r="B6" s="291" t="s">
        <v>1099</v>
      </c>
      <c r="C6" s="291"/>
      <c r="D6" s="292" t="s">
        <v>1100</v>
      </c>
      <c r="E6" s="291"/>
      <c r="F6" s="292" t="s">
        <v>1101</v>
      </c>
      <c r="G6" s="293"/>
      <c r="H6" s="956" t="s">
        <v>27</v>
      </c>
      <c r="I6" s="956"/>
      <c r="J6" s="291" t="s">
        <v>1102</v>
      </c>
    </row>
    <row r="7" spans="1:13" ht="15">
      <c r="A7" s="294"/>
      <c r="B7" s="43">
        <v>2016</v>
      </c>
      <c r="C7" s="43">
        <v>2017</v>
      </c>
      <c r="D7" s="43">
        <v>2016</v>
      </c>
      <c r="E7" s="43">
        <v>2017</v>
      </c>
      <c r="F7" s="43">
        <v>2016</v>
      </c>
      <c r="G7" s="43">
        <v>2017</v>
      </c>
      <c r="H7" s="295">
        <v>2016</v>
      </c>
      <c r="I7" s="43">
        <v>2017</v>
      </c>
      <c r="J7" s="296" t="s">
        <v>1103</v>
      </c>
    </row>
    <row r="8" spans="1:13" ht="12" customHeight="1">
      <c r="A8" s="297"/>
      <c r="B8" s="298"/>
      <c r="C8" s="298"/>
      <c r="D8" s="297"/>
      <c r="E8" s="297"/>
      <c r="F8" s="297"/>
      <c r="G8" s="297"/>
      <c r="H8" s="297"/>
      <c r="I8" s="297"/>
      <c r="J8" s="297"/>
    </row>
    <row r="9" spans="1:13" ht="16.5" customHeight="1">
      <c r="A9" s="299" t="s">
        <v>1104</v>
      </c>
      <c r="B9" s="300">
        <v>4439769</v>
      </c>
      <c r="C9" s="300">
        <f t="shared" ref="C9:I9" si="0">SUM(C10:C12)</f>
        <v>143023</v>
      </c>
      <c r="D9" s="300">
        <v>83155</v>
      </c>
      <c r="E9" s="300">
        <f t="shared" si="0"/>
        <v>115783</v>
      </c>
      <c r="F9" s="300">
        <v>5987544</v>
      </c>
      <c r="G9" s="300">
        <f t="shared" si="0"/>
        <v>10371955</v>
      </c>
      <c r="H9" s="300">
        <f t="shared" si="0"/>
        <v>10510468</v>
      </c>
      <c r="I9" s="300">
        <f t="shared" si="0"/>
        <v>10630761</v>
      </c>
      <c r="J9" s="301">
        <f>100*(I9-H9)/H9</f>
        <v>1.1445066004672675</v>
      </c>
      <c r="K9" s="302"/>
      <c r="L9" s="55"/>
      <c r="M9" s="303"/>
    </row>
    <row r="10" spans="1:13" ht="16.5" customHeight="1">
      <c r="A10" s="304" t="s">
        <v>1105</v>
      </c>
      <c r="B10" s="305">
        <v>4434683</v>
      </c>
      <c r="C10" s="305">
        <v>141702</v>
      </c>
      <c r="D10" s="305">
        <v>82939</v>
      </c>
      <c r="E10" s="305">
        <v>115625</v>
      </c>
      <c r="F10" s="305">
        <v>5937437</v>
      </c>
      <c r="G10" s="305">
        <v>10325819</v>
      </c>
      <c r="H10" s="305">
        <f>B10+D10+F10</f>
        <v>10455059</v>
      </c>
      <c r="I10" s="305">
        <f>C10+E10+G10</f>
        <v>10583146</v>
      </c>
      <c r="J10" s="306">
        <f t="shared" ref="J10:J72" si="1">100*(I10-H10)/H10</f>
        <v>1.2251198199837992</v>
      </c>
      <c r="K10" s="302"/>
      <c r="M10" s="303"/>
    </row>
    <row r="11" spans="1:13" ht="16.5" customHeight="1">
      <c r="A11" s="304" t="s">
        <v>1106</v>
      </c>
      <c r="B11" s="305">
        <v>5</v>
      </c>
      <c r="C11" s="305">
        <v>11</v>
      </c>
      <c r="D11" s="305">
        <v>40</v>
      </c>
      <c r="E11" s="305">
        <v>54</v>
      </c>
      <c r="F11" s="305">
        <v>10980</v>
      </c>
      <c r="G11" s="305">
        <v>10452</v>
      </c>
      <c r="H11" s="305">
        <f t="shared" ref="H11:I12" si="2">B11+D11+F11</f>
        <v>11025</v>
      </c>
      <c r="I11" s="305">
        <f t="shared" si="2"/>
        <v>10517</v>
      </c>
      <c r="J11" s="306">
        <f t="shared" si="1"/>
        <v>-4.6077097505668938</v>
      </c>
      <c r="K11" s="302"/>
      <c r="M11" s="303"/>
    </row>
    <row r="12" spans="1:13" ht="16.5" customHeight="1">
      <c r="A12" s="304" t="s">
        <v>1107</v>
      </c>
      <c r="B12" s="305">
        <v>5081</v>
      </c>
      <c r="C12" s="305">
        <v>1310</v>
      </c>
      <c r="D12" s="305">
        <v>176</v>
      </c>
      <c r="E12" s="305">
        <v>104</v>
      </c>
      <c r="F12" s="305">
        <v>39127</v>
      </c>
      <c r="G12" s="305">
        <v>35684</v>
      </c>
      <c r="H12" s="305">
        <f t="shared" si="2"/>
        <v>44384</v>
      </c>
      <c r="I12" s="305">
        <f t="shared" si="2"/>
        <v>37098</v>
      </c>
      <c r="J12" s="306">
        <f t="shared" si="1"/>
        <v>-16.415825522710886</v>
      </c>
      <c r="K12" s="302"/>
      <c r="M12" s="303"/>
    </row>
    <row r="13" spans="1:13" ht="16.5" customHeight="1">
      <c r="A13" s="304"/>
      <c r="B13" s="307"/>
      <c r="C13" s="307"/>
      <c r="D13" s="308"/>
      <c r="E13" s="308"/>
      <c r="F13" s="307"/>
      <c r="G13" s="307"/>
      <c r="H13" s="307"/>
      <c r="I13" s="307"/>
      <c r="J13" s="306"/>
      <c r="K13" s="302"/>
      <c r="L13" s="55"/>
      <c r="M13" s="303"/>
    </row>
    <row r="14" spans="1:13" ht="16.5" customHeight="1">
      <c r="A14" s="299" t="s">
        <v>1108</v>
      </c>
      <c r="B14" s="300">
        <v>2220979</v>
      </c>
      <c r="C14" s="300">
        <f t="shared" ref="C14:I14" si="3">SUM(C15:C17)</f>
        <v>2258674</v>
      </c>
      <c r="D14" s="300">
        <v>1863495</v>
      </c>
      <c r="E14" s="300">
        <f t="shared" si="3"/>
        <v>1865706</v>
      </c>
      <c r="F14" s="300">
        <v>13693832</v>
      </c>
      <c r="G14" s="300">
        <f t="shared" si="3"/>
        <v>14035556</v>
      </c>
      <c r="H14" s="300">
        <f t="shared" si="3"/>
        <v>17778306</v>
      </c>
      <c r="I14" s="300">
        <f t="shared" si="3"/>
        <v>18159936</v>
      </c>
      <c r="J14" s="301">
        <f t="shared" si="1"/>
        <v>2.1466049689998585</v>
      </c>
      <c r="K14" s="302"/>
      <c r="L14" s="55"/>
      <c r="M14" s="303"/>
    </row>
    <row r="15" spans="1:13" ht="16.5" customHeight="1">
      <c r="A15" s="304" t="s">
        <v>1109</v>
      </c>
      <c r="B15" s="305">
        <v>1608058</v>
      </c>
      <c r="C15" s="305">
        <v>1643341</v>
      </c>
      <c r="D15" s="305">
        <v>1558743</v>
      </c>
      <c r="E15" s="305">
        <v>1539394</v>
      </c>
      <c r="F15" s="305">
        <v>10903940</v>
      </c>
      <c r="G15" s="305">
        <v>11202946</v>
      </c>
      <c r="H15" s="305">
        <f t="shared" ref="H15:I17" si="4">B15+D15+F15</f>
        <v>14070741</v>
      </c>
      <c r="I15" s="305">
        <f t="shared" si="4"/>
        <v>14385681</v>
      </c>
      <c r="J15" s="306">
        <f t="shared" si="1"/>
        <v>2.2382616523180974</v>
      </c>
      <c r="K15" s="302"/>
      <c r="L15" s="55"/>
      <c r="M15" s="303"/>
    </row>
    <row r="16" spans="1:13" ht="16.5" customHeight="1">
      <c r="A16" s="304" t="s">
        <v>1110</v>
      </c>
      <c r="B16" s="305">
        <v>606290</v>
      </c>
      <c r="C16" s="305">
        <v>608119</v>
      </c>
      <c r="D16" s="305">
        <v>292427</v>
      </c>
      <c r="E16" s="305">
        <v>315308</v>
      </c>
      <c r="F16" s="305">
        <v>2372113</v>
      </c>
      <c r="G16" s="305">
        <v>2416246</v>
      </c>
      <c r="H16" s="305">
        <f t="shared" si="4"/>
        <v>3270830</v>
      </c>
      <c r="I16" s="305">
        <f t="shared" si="4"/>
        <v>3339673</v>
      </c>
      <c r="J16" s="306">
        <f t="shared" si="1"/>
        <v>2.1047562851019466</v>
      </c>
      <c r="K16" s="302"/>
      <c r="L16" s="55"/>
      <c r="M16" s="303"/>
    </row>
    <row r="17" spans="1:13" ht="16.5" customHeight="1">
      <c r="A17" s="304" t="s">
        <v>1111</v>
      </c>
      <c r="B17" s="305">
        <v>6631</v>
      </c>
      <c r="C17" s="305">
        <v>7214</v>
      </c>
      <c r="D17" s="305">
        <v>12325</v>
      </c>
      <c r="E17" s="305">
        <v>11004</v>
      </c>
      <c r="F17" s="305">
        <v>417779</v>
      </c>
      <c r="G17" s="305">
        <v>416364</v>
      </c>
      <c r="H17" s="305">
        <f t="shared" si="4"/>
        <v>436735</v>
      </c>
      <c r="I17" s="305">
        <f t="shared" si="4"/>
        <v>434582</v>
      </c>
      <c r="J17" s="306">
        <f t="shared" si="1"/>
        <v>-0.49297628996989024</v>
      </c>
      <c r="K17" s="302"/>
      <c r="M17" s="303"/>
    </row>
    <row r="18" spans="1:13" ht="16.5" customHeight="1">
      <c r="A18" s="304"/>
      <c r="B18" s="307"/>
      <c r="C18" s="307"/>
      <c r="D18" s="307"/>
      <c r="E18" s="307"/>
      <c r="F18" s="307"/>
      <c r="G18" s="307"/>
      <c r="H18" s="307"/>
      <c r="I18" s="307"/>
      <c r="J18" s="306"/>
      <c r="K18" s="302"/>
      <c r="L18" s="55"/>
      <c r="M18" s="303"/>
    </row>
    <row r="19" spans="1:13" ht="16.5" customHeight="1">
      <c r="A19" s="299" t="s">
        <v>1112</v>
      </c>
      <c r="B19" s="300">
        <v>644792</v>
      </c>
      <c r="C19" s="300">
        <f t="shared" ref="C19:I19" si="5">SUM(C20:C37)</f>
        <v>699749</v>
      </c>
      <c r="D19" s="300">
        <v>341860</v>
      </c>
      <c r="E19" s="300">
        <f t="shared" si="5"/>
        <v>348921</v>
      </c>
      <c r="F19" s="300">
        <v>5757096</v>
      </c>
      <c r="G19" s="300">
        <f t="shared" si="5"/>
        <v>6064711</v>
      </c>
      <c r="H19" s="300">
        <f t="shared" si="5"/>
        <v>6743748</v>
      </c>
      <c r="I19" s="300">
        <f t="shared" si="5"/>
        <v>7113381</v>
      </c>
      <c r="J19" s="301">
        <f t="shared" si="1"/>
        <v>5.4811211806846876</v>
      </c>
      <c r="K19" s="302"/>
      <c r="L19" s="55"/>
      <c r="M19" s="303"/>
    </row>
    <row r="20" spans="1:13" ht="16.5" customHeight="1">
      <c r="A20" s="304" t="s">
        <v>1113</v>
      </c>
      <c r="B20" s="305">
        <v>20485</v>
      </c>
      <c r="C20" s="305">
        <v>19032</v>
      </c>
      <c r="D20" s="305">
        <v>6574</v>
      </c>
      <c r="E20" s="305">
        <v>7323</v>
      </c>
      <c r="F20" s="305">
        <v>44444</v>
      </c>
      <c r="G20" s="305">
        <v>44060</v>
      </c>
      <c r="H20" s="305">
        <f t="shared" ref="H20:I37" si="6">B20+D20+F20</f>
        <v>71503</v>
      </c>
      <c r="I20" s="305">
        <f t="shared" si="6"/>
        <v>70415</v>
      </c>
      <c r="J20" s="306">
        <f t="shared" si="1"/>
        <v>-1.5216144777142218</v>
      </c>
      <c r="K20" s="302"/>
      <c r="M20" s="303"/>
    </row>
    <row r="21" spans="1:13" ht="16.5" customHeight="1">
      <c r="A21" s="304" t="s">
        <v>1114</v>
      </c>
      <c r="B21" s="305">
        <v>436616</v>
      </c>
      <c r="C21" s="305">
        <v>475444</v>
      </c>
      <c r="D21" s="305">
        <v>242016</v>
      </c>
      <c r="E21" s="305">
        <v>252185</v>
      </c>
      <c r="F21" s="305">
        <v>4066685</v>
      </c>
      <c r="G21" s="305">
        <v>4488667</v>
      </c>
      <c r="H21" s="305">
        <f t="shared" si="6"/>
        <v>4745317</v>
      </c>
      <c r="I21" s="305">
        <f t="shared" si="6"/>
        <v>5216296</v>
      </c>
      <c r="J21" s="306">
        <f t="shared" si="1"/>
        <v>9.9251325043195209</v>
      </c>
      <c r="K21" s="302"/>
      <c r="M21" s="303"/>
    </row>
    <row r="22" spans="1:13" ht="16.5" customHeight="1">
      <c r="A22" s="304" t="s">
        <v>1115</v>
      </c>
      <c r="B22" s="305">
        <v>17858</v>
      </c>
      <c r="C22" s="305">
        <v>20401</v>
      </c>
      <c r="D22" s="305">
        <v>0</v>
      </c>
      <c r="E22" s="305">
        <v>0</v>
      </c>
      <c r="F22" s="305">
        <v>0</v>
      </c>
      <c r="G22" s="305">
        <v>0</v>
      </c>
      <c r="H22" s="305">
        <f t="shared" si="6"/>
        <v>17858</v>
      </c>
      <c r="I22" s="305">
        <f t="shared" si="6"/>
        <v>20401</v>
      </c>
      <c r="J22" s="306">
        <f t="shared" si="1"/>
        <v>14.240116474409229</v>
      </c>
      <c r="K22" s="302"/>
      <c r="M22" s="303"/>
    </row>
    <row r="23" spans="1:13" ht="16.5" customHeight="1">
      <c r="A23" s="304" t="s">
        <v>1116</v>
      </c>
      <c r="B23" s="305">
        <v>610</v>
      </c>
      <c r="C23" s="305">
        <v>620</v>
      </c>
      <c r="D23" s="305">
        <v>0</v>
      </c>
      <c r="E23" s="305">
        <v>2</v>
      </c>
      <c r="F23" s="305">
        <v>86343</v>
      </c>
      <c r="G23" s="305">
        <v>76653</v>
      </c>
      <c r="H23" s="305">
        <f t="shared" si="6"/>
        <v>86953</v>
      </c>
      <c r="I23" s="305">
        <f t="shared" si="6"/>
        <v>77275</v>
      </c>
      <c r="J23" s="306">
        <f t="shared" si="1"/>
        <v>-11.13015077110623</v>
      </c>
      <c r="K23" s="302"/>
      <c r="M23" s="303"/>
    </row>
    <row r="24" spans="1:13" ht="16.5" customHeight="1">
      <c r="A24" s="304" t="s">
        <v>1117</v>
      </c>
      <c r="B24" s="305">
        <v>788</v>
      </c>
      <c r="C24" s="305">
        <v>6314</v>
      </c>
      <c r="D24" s="305">
        <v>4131</v>
      </c>
      <c r="E24" s="305">
        <v>5344</v>
      </c>
      <c r="F24" s="305">
        <v>201361</v>
      </c>
      <c r="G24" s="305">
        <v>258487</v>
      </c>
      <c r="H24" s="305">
        <f t="shared" si="6"/>
        <v>206280</v>
      </c>
      <c r="I24" s="305">
        <f t="shared" si="6"/>
        <v>270145</v>
      </c>
      <c r="J24" s="306">
        <f t="shared" si="1"/>
        <v>30.960345161915843</v>
      </c>
      <c r="K24" s="302"/>
      <c r="M24" s="303"/>
    </row>
    <row r="25" spans="1:13" ht="16.5" customHeight="1">
      <c r="A25" s="304" t="s">
        <v>1118</v>
      </c>
      <c r="B25" s="305">
        <v>0</v>
      </c>
      <c r="C25" s="305">
        <v>0</v>
      </c>
      <c r="D25" s="305">
        <v>0</v>
      </c>
      <c r="E25" s="305">
        <v>0</v>
      </c>
      <c r="F25" s="305">
        <v>278</v>
      </c>
      <c r="G25" s="305">
        <v>306</v>
      </c>
      <c r="H25" s="305">
        <f t="shared" si="6"/>
        <v>278</v>
      </c>
      <c r="I25" s="305">
        <f t="shared" si="6"/>
        <v>306</v>
      </c>
      <c r="J25" s="306">
        <f t="shared" si="1"/>
        <v>10.071942446043165</v>
      </c>
      <c r="K25" s="302"/>
      <c r="M25" s="303"/>
    </row>
    <row r="26" spans="1:13" ht="16.5" customHeight="1">
      <c r="A26" s="304" t="s">
        <v>1119</v>
      </c>
      <c r="B26" s="305">
        <v>759</v>
      </c>
      <c r="C26" s="305">
        <v>682</v>
      </c>
      <c r="D26" s="305">
        <v>1048</v>
      </c>
      <c r="E26" s="305">
        <v>1236</v>
      </c>
      <c r="F26" s="305">
        <v>84312</v>
      </c>
      <c r="G26" s="305">
        <v>87246</v>
      </c>
      <c r="H26" s="305">
        <f t="shared" si="6"/>
        <v>86119</v>
      </c>
      <c r="I26" s="305">
        <f t="shared" si="6"/>
        <v>89164</v>
      </c>
      <c r="J26" s="306">
        <f t="shared" si="1"/>
        <v>3.5358051068869818</v>
      </c>
      <c r="K26" s="302"/>
      <c r="M26" s="303"/>
    </row>
    <row r="27" spans="1:13" ht="16.5" customHeight="1">
      <c r="A27" s="304" t="s">
        <v>1120</v>
      </c>
      <c r="B27" s="305">
        <v>69863</v>
      </c>
      <c r="C27" s="305">
        <v>92815</v>
      </c>
      <c r="D27" s="305">
        <v>59800</v>
      </c>
      <c r="E27" s="305">
        <v>45382</v>
      </c>
      <c r="F27" s="305">
        <v>471714</v>
      </c>
      <c r="G27" s="305">
        <v>274963</v>
      </c>
      <c r="H27" s="305">
        <f t="shared" si="6"/>
        <v>601377</v>
      </c>
      <c r="I27" s="305">
        <f t="shared" si="6"/>
        <v>413160</v>
      </c>
      <c r="J27" s="306">
        <f t="shared" si="1"/>
        <v>-31.297671843120039</v>
      </c>
      <c r="K27" s="302"/>
      <c r="M27" s="303"/>
    </row>
    <row r="28" spans="1:13" ht="16.5" customHeight="1">
      <c r="A28" s="304" t="s">
        <v>1121</v>
      </c>
      <c r="B28" s="305">
        <v>20</v>
      </c>
      <c r="C28" s="305">
        <v>11</v>
      </c>
      <c r="D28" s="305">
        <v>123</v>
      </c>
      <c r="E28" s="305">
        <v>100</v>
      </c>
      <c r="F28" s="305">
        <v>120692</v>
      </c>
      <c r="G28" s="305">
        <v>128305</v>
      </c>
      <c r="H28" s="305">
        <f t="shared" si="6"/>
        <v>120835</v>
      </c>
      <c r="I28" s="305">
        <f t="shared" si="6"/>
        <v>128416</v>
      </c>
      <c r="J28" s="306">
        <f t="shared" si="1"/>
        <v>6.2738444986965698</v>
      </c>
      <c r="K28" s="302"/>
      <c r="M28" s="303"/>
    </row>
    <row r="29" spans="1:13" ht="16.5" customHeight="1">
      <c r="A29" s="304" t="s">
        <v>1122</v>
      </c>
      <c r="B29" s="305">
        <v>96</v>
      </c>
      <c r="C29" s="305">
        <v>142</v>
      </c>
      <c r="D29" s="305">
        <v>102</v>
      </c>
      <c r="E29" s="305">
        <v>286</v>
      </c>
      <c r="F29" s="305">
        <v>21149</v>
      </c>
      <c r="G29" s="305">
        <v>22532</v>
      </c>
      <c r="H29" s="305">
        <f t="shared" si="6"/>
        <v>21347</v>
      </c>
      <c r="I29" s="305">
        <f t="shared" si="6"/>
        <v>22960</v>
      </c>
      <c r="J29" s="306">
        <f t="shared" si="1"/>
        <v>7.556096875439172</v>
      </c>
      <c r="K29" s="302"/>
      <c r="M29" s="303"/>
    </row>
    <row r="30" spans="1:13" ht="16.5" customHeight="1">
      <c r="A30" s="304" t="s">
        <v>1123</v>
      </c>
      <c r="B30" s="305">
        <v>0</v>
      </c>
      <c r="C30" s="305">
        <v>2</v>
      </c>
      <c r="D30" s="305">
        <v>0</v>
      </c>
      <c r="E30" s="305">
        <v>0</v>
      </c>
      <c r="F30" s="305">
        <v>634</v>
      </c>
      <c r="G30" s="305">
        <v>795</v>
      </c>
      <c r="H30" s="305">
        <f t="shared" si="6"/>
        <v>634</v>
      </c>
      <c r="I30" s="305">
        <f t="shared" si="6"/>
        <v>797</v>
      </c>
      <c r="J30" s="306">
        <f t="shared" si="1"/>
        <v>25.709779179810724</v>
      </c>
      <c r="K30" s="302"/>
      <c r="M30" s="303"/>
    </row>
    <row r="31" spans="1:13" ht="16.5" customHeight="1">
      <c r="A31" s="304" t="s">
        <v>1124</v>
      </c>
      <c r="B31" s="305">
        <v>24</v>
      </c>
      <c r="C31" s="305">
        <v>15</v>
      </c>
      <c r="D31" s="305">
        <v>1</v>
      </c>
      <c r="E31" s="305">
        <v>16</v>
      </c>
      <c r="F31" s="305">
        <v>26492</v>
      </c>
      <c r="G31" s="305">
        <v>27970</v>
      </c>
      <c r="H31" s="305">
        <f t="shared" si="6"/>
        <v>26517</v>
      </c>
      <c r="I31" s="305">
        <f t="shared" si="6"/>
        <v>28001</v>
      </c>
      <c r="J31" s="306">
        <f t="shared" si="1"/>
        <v>5.596409850284723</v>
      </c>
      <c r="K31" s="302"/>
      <c r="M31" s="303"/>
    </row>
    <row r="32" spans="1:13" ht="16.5" customHeight="1">
      <c r="A32" s="304" t="s">
        <v>1125</v>
      </c>
      <c r="B32" s="305">
        <v>44772</v>
      </c>
      <c r="C32" s="305">
        <v>38282</v>
      </c>
      <c r="D32" s="305">
        <v>18219</v>
      </c>
      <c r="E32" s="305">
        <v>22860</v>
      </c>
      <c r="F32" s="305">
        <v>387776</v>
      </c>
      <c r="G32" s="305">
        <v>396479</v>
      </c>
      <c r="H32" s="305">
        <f t="shared" si="6"/>
        <v>450767</v>
      </c>
      <c r="I32" s="305">
        <f t="shared" si="6"/>
        <v>457621</v>
      </c>
      <c r="J32" s="306">
        <f t="shared" si="1"/>
        <v>1.5205194701475484</v>
      </c>
      <c r="K32" s="302"/>
      <c r="M32" s="303"/>
    </row>
    <row r="33" spans="1:16" ht="16.5" customHeight="1">
      <c r="A33" s="304" t="s">
        <v>1126</v>
      </c>
      <c r="B33" s="305">
        <v>46355</v>
      </c>
      <c r="C33" s="305">
        <v>38696</v>
      </c>
      <c r="D33" s="305">
        <v>8679</v>
      </c>
      <c r="E33" s="305">
        <v>13145</v>
      </c>
      <c r="F33" s="305">
        <v>177057</v>
      </c>
      <c r="G33" s="305">
        <v>193241</v>
      </c>
      <c r="H33" s="305">
        <f t="shared" si="6"/>
        <v>232091</v>
      </c>
      <c r="I33" s="305">
        <f t="shared" si="6"/>
        <v>245082</v>
      </c>
      <c r="J33" s="306">
        <f t="shared" si="1"/>
        <v>5.5973734440370375</v>
      </c>
      <c r="K33" s="302"/>
      <c r="M33" s="303"/>
    </row>
    <row r="34" spans="1:16" ht="16.5" customHeight="1">
      <c r="A34" s="309" t="s">
        <v>1127</v>
      </c>
      <c r="B34" s="305">
        <v>5831</v>
      </c>
      <c r="C34" s="305">
        <v>6405</v>
      </c>
      <c r="D34" s="305">
        <v>559</v>
      </c>
      <c r="E34" s="305">
        <v>492</v>
      </c>
      <c r="F34" s="305">
        <v>6134</v>
      </c>
      <c r="G34" s="305">
        <v>5907</v>
      </c>
      <c r="H34" s="305">
        <f t="shared" si="6"/>
        <v>12524</v>
      </c>
      <c r="I34" s="305">
        <f t="shared" si="6"/>
        <v>12804</v>
      </c>
      <c r="J34" s="306">
        <f t="shared" si="1"/>
        <v>2.2357074417119129</v>
      </c>
      <c r="K34" s="302"/>
      <c r="M34" s="303"/>
    </row>
    <row r="35" spans="1:16" ht="16.5" customHeight="1">
      <c r="A35" s="304" t="s">
        <v>1128</v>
      </c>
      <c r="B35" s="305">
        <v>541</v>
      </c>
      <c r="C35" s="305">
        <v>732</v>
      </c>
      <c r="D35" s="305">
        <v>428</v>
      </c>
      <c r="E35" s="305">
        <v>267</v>
      </c>
      <c r="F35" s="305">
        <v>34335</v>
      </c>
      <c r="G35" s="305">
        <v>32247</v>
      </c>
      <c r="H35" s="305">
        <f t="shared" si="6"/>
        <v>35304</v>
      </c>
      <c r="I35" s="305">
        <f t="shared" si="6"/>
        <v>33246</v>
      </c>
      <c r="J35" s="306">
        <f t="shared" si="1"/>
        <v>-5.8293677770224335</v>
      </c>
      <c r="K35" s="302"/>
      <c r="M35" s="303"/>
    </row>
    <row r="36" spans="1:16" ht="16.5" customHeight="1">
      <c r="A36" s="304" t="s">
        <v>1129</v>
      </c>
      <c r="B36" s="305">
        <v>69</v>
      </c>
      <c r="C36" s="305">
        <v>71</v>
      </c>
      <c r="D36" s="305">
        <v>0</v>
      </c>
      <c r="E36" s="305">
        <v>0</v>
      </c>
      <c r="F36" s="305">
        <v>161</v>
      </c>
      <c r="G36" s="305">
        <v>160</v>
      </c>
      <c r="H36" s="305">
        <f t="shared" si="6"/>
        <v>230</v>
      </c>
      <c r="I36" s="305">
        <f t="shared" si="6"/>
        <v>231</v>
      </c>
      <c r="J36" s="306">
        <f t="shared" si="1"/>
        <v>0.43478260869565216</v>
      </c>
      <c r="K36" s="302"/>
      <c r="M36" s="303"/>
    </row>
    <row r="37" spans="1:16" ht="16.5" customHeight="1">
      <c r="A37" s="304" t="s">
        <v>1130</v>
      </c>
      <c r="B37" s="305">
        <v>105</v>
      </c>
      <c r="C37" s="305">
        <v>85</v>
      </c>
      <c r="D37" s="305">
        <v>180</v>
      </c>
      <c r="E37" s="305">
        <v>283</v>
      </c>
      <c r="F37" s="305">
        <v>27529</v>
      </c>
      <c r="G37" s="305">
        <v>26693</v>
      </c>
      <c r="H37" s="305">
        <f t="shared" si="6"/>
        <v>27814</v>
      </c>
      <c r="I37" s="305">
        <f t="shared" si="6"/>
        <v>27061</v>
      </c>
      <c r="J37" s="306">
        <f t="shared" si="1"/>
        <v>-2.7072697202847489</v>
      </c>
      <c r="K37" s="302"/>
      <c r="M37" s="303"/>
    </row>
    <row r="38" spans="1:16" ht="16.5" customHeight="1">
      <c r="A38" s="304"/>
      <c r="B38" s="307"/>
      <c r="C38" s="307"/>
      <c r="D38" s="305"/>
      <c r="E38" s="305"/>
      <c r="F38" s="307"/>
      <c r="G38" s="307"/>
      <c r="H38" s="307"/>
      <c r="I38" s="307"/>
      <c r="J38" s="306"/>
      <c r="K38" s="302"/>
      <c r="L38" s="55"/>
      <c r="M38" s="303"/>
    </row>
    <row r="39" spans="1:16" ht="16.5" customHeight="1">
      <c r="A39" s="299" t="s">
        <v>1131</v>
      </c>
      <c r="B39" s="300">
        <v>15483</v>
      </c>
      <c r="C39" s="300">
        <f t="shared" ref="C39:I39" si="7">SUM(C40:C54)</f>
        <v>16035</v>
      </c>
      <c r="D39" s="300">
        <v>172</v>
      </c>
      <c r="E39" s="300">
        <f t="shared" si="7"/>
        <v>250</v>
      </c>
      <c r="F39" s="300">
        <v>82313</v>
      </c>
      <c r="G39" s="300">
        <f t="shared" si="7"/>
        <v>79195</v>
      </c>
      <c r="H39" s="300">
        <f t="shared" si="7"/>
        <v>97968</v>
      </c>
      <c r="I39" s="300">
        <f t="shared" si="7"/>
        <v>95480</v>
      </c>
      <c r="J39" s="301">
        <f t="shared" si="1"/>
        <v>-2.5396047689041321</v>
      </c>
      <c r="K39" s="302"/>
      <c r="L39" s="55"/>
      <c r="M39" s="303"/>
    </row>
    <row r="40" spans="1:16" ht="16.5" customHeight="1">
      <c r="A40" s="304" t="s">
        <v>1132</v>
      </c>
      <c r="B40" s="305">
        <v>916</v>
      </c>
      <c r="C40" s="305">
        <v>983</v>
      </c>
      <c r="D40" s="305">
        <v>0</v>
      </c>
      <c r="E40" s="305">
        <v>0</v>
      </c>
      <c r="F40" s="305">
        <v>1882</v>
      </c>
      <c r="G40" s="305">
        <v>2009</v>
      </c>
      <c r="H40" s="305">
        <f t="shared" ref="H40:I54" si="8">B40+D40+F40</f>
        <v>2798</v>
      </c>
      <c r="I40" s="305">
        <f t="shared" si="8"/>
        <v>2992</v>
      </c>
      <c r="J40" s="306">
        <f t="shared" si="1"/>
        <v>6.9335239456754829</v>
      </c>
      <c r="K40" s="302"/>
      <c r="M40" s="303"/>
      <c r="P40" s="302"/>
    </row>
    <row r="41" spans="1:16" ht="16.5" customHeight="1">
      <c r="A41" s="310" t="s">
        <v>1133</v>
      </c>
      <c r="B41" s="305">
        <v>1328</v>
      </c>
      <c r="C41" s="305">
        <v>1507</v>
      </c>
      <c r="D41" s="305">
        <v>142</v>
      </c>
      <c r="E41" s="305">
        <v>172</v>
      </c>
      <c r="F41" s="305">
        <v>16756</v>
      </c>
      <c r="G41" s="305">
        <v>15946</v>
      </c>
      <c r="H41" s="305">
        <f t="shared" si="8"/>
        <v>18226</v>
      </c>
      <c r="I41" s="305">
        <f t="shared" si="8"/>
        <v>17625</v>
      </c>
      <c r="J41" s="306">
        <f t="shared" si="1"/>
        <v>-3.297487106331614</v>
      </c>
      <c r="K41" s="302"/>
      <c r="M41" s="303"/>
      <c r="P41" s="302"/>
    </row>
    <row r="42" spans="1:16" ht="16.5" customHeight="1">
      <c r="A42" s="304" t="s">
        <v>1134</v>
      </c>
      <c r="B42" s="305">
        <v>827</v>
      </c>
      <c r="C42" s="305">
        <v>838</v>
      </c>
      <c r="D42" s="305">
        <v>15</v>
      </c>
      <c r="E42" s="305">
        <v>15</v>
      </c>
      <c r="F42" s="305">
        <v>2725</v>
      </c>
      <c r="G42" s="305">
        <v>2613</v>
      </c>
      <c r="H42" s="305">
        <f t="shared" si="8"/>
        <v>3567</v>
      </c>
      <c r="I42" s="305">
        <f t="shared" si="8"/>
        <v>3466</v>
      </c>
      <c r="J42" s="306">
        <f t="shared" si="1"/>
        <v>-2.8315110737314271</v>
      </c>
      <c r="K42" s="302"/>
      <c r="M42" s="303"/>
    </row>
    <row r="43" spans="1:16" ht="16.5" customHeight="1">
      <c r="A43" s="304" t="s">
        <v>1135</v>
      </c>
      <c r="B43" s="305">
        <v>793</v>
      </c>
      <c r="C43" s="305">
        <v>698</v>
      </c>
      <c r="D43" s="305">
        <v>0</v>
      </c>
      <c r="E43" s="305">
        <v>0</v>
      </c>
      <c r="F43" s="305">
        <v>1804</v>
      </c>
      <c r="G43" s="305">
        <v>1619</v>
      </c>
      <c r="H43" s="305">
        <f t="shared" si="8"/>
        <v>2597</v>
      </c>
      <c r="I43" s="305">
        <f t="shared" si="8"/>
        <v>2317</v>
      </c>
      <c r="J43" s="306">
        <f t="shared" si="1"/>
        <v>-10.781671159029649</v>
      </c>
      <c r="K43" s="302"/>
      <c r="M43" s="303"/>
    </row>
    <row r="44" spans="1:16" ht="16.5" customHeight="1">
      <c r="A44" s="304" t="s">
        <v>1136</v>
      </c>
      <c r="B44" s="305">
        <v>864</v>
      </c>
      <c r="C44" s="305">
        <v>765</v>
      </c>
      <c r="D44" s="305">
        <v>4</v>
      </c>
      <c r="E44" s="305">
        <v>3</v>
      </c>
      <c r="F44" s="305">
        <v>1778</v>
      </c>
      <c r="G44" s="305">
        <v>1751</v>
      </c>
      <c r="H44" s="305">
        <f t="shared" si="8"/>
        <v>2646</v>
      </c>
      <c r="I44" s="305">
        <f t="shared" si="8"/>
        <v>2519</v>
      </c>
      <c r="J44" s="306">
        <f t="shared" si="1"/>
        <v>-4.7996976568405136</v>
      </c>
      <c r="K44" s="302"/>
      <c r="M44" s="303"/>
    </row>
    <row r="45" spans="1:16" ht="16.5" customHeight="1">
      <c r="A45" s="304" t="s">
        <v>1137</v>
      </c>
      <c r="B45" s="305">
        <v>1544</v>
      </c>
      <c r="C45" s="305">
        <v>1641</v>
      </c>
      <c r="D45" s="305">
        <v>2</v>
      </c>
      <c r="E45" s="305">
        <v>51</v>
      </c>
      <c r="F45" s="305">
        <v>24209</v>
      </c>
      <c r="G45" s="305">
        <v>24187</v>
      </c>
      <c r="H45" s="305">
        <f t="shared" si="8"/>
        <v>25755</v>
      </c>
      <c r="I45" s="305">
        <f t="shared" si="8"/>
        <v>25879</v>
      </c>
      <c r="J45" s="306">
        <f t="shared" si="1"/>
        <v>0.48145991069695204</v>
      </c>
      <c r="K45" s="302"/>
      <c r="M45" s="303"/>
    </row>
    <row r="46" spans="1:16" ht="16.5" customHeight="1">
      <c r="A46" s="304" t="s">
        <v>1138</v>
      </c>
      <c r="B46" s="305">
        <v>1245</v>
      </c>
      <c r="C46" s="305">
        <v>1371</v>
      </c>
      <c r="D46" s="305">
        <v>0</v>
      </c>
      <c r="E46" s="305">
        <v>0</v>
      </c>
      <c r="F46" s="305">
        <v>6809</v>
      </c>
      <c r="G46" s="305">
        <v>5912</v>
      </c>
      <c r="H46" s="305">
        <f t="shared" si="8"/>
        <v>8054</v>
      </c>
      <c r="I46" s="305">
        <f t="shared" si="8"/>
        <v>7283</v>
      </c>
      <c r="J46" s="306">
        <f t="shared" si="1"/>
        <v>-9.5728830394834858</v>
      </c>
      <c r="K46" s="302"/>
      <c r="M46" s="303"/>
    </row>
    <row r="47" spans="1:16" ht="16.5" customHeight="1">
      <c r="A47" s="304" t="s">
        <v>1139</v>
      </c>
      <c r="B47" s="305">
        <v>141</v>
      </c>
      <c r="C47" s="305">
        <v>94</v>
      </c>
      <c r="D47" s="305">
        <v>0</v>
      </c>
      <c r="E47" s="305">
        <v>0</v>
      </c>
      <c r="F47" s="305">
        <v>201</v>
      </c>
      <c r="G47" s="305">
        <v>164</v>
      </c>
      <c r="H47" s="305">
        <f t="shared" si="8"/>
        <v>342</v>
      </c>
      <c r="I47" s="305">
        <f t="shared" si="8"/>
        <v>258</v>
      </c>
      <c r="J47" s="306">
        <f t="shared" si="1"/>
        <v>-24.561403508771932</v>
      </c>
      <c r="K47" s="302"/>
      <c r="M47" s="303"/>
    </row>
    <row r="48" spans="1:16" ht="16.5" customHeight="1">
      <c r="A48" s="304" t="s">
        <v>1140</v>
      </c>
      <c r="B48" s="305">
        <v>1826</v>
      </c>
      <c r="C48" s="305">
        <v>1782</v>
      </c>
      <c r="D48" s="305">
        <v>6</v>
      </c>
      <c r="E48" s="305">
        <v>7</v>
      </c>
      <c r="F48" s="305">
        <v>4812</v>
      </c>
      <c r="G48" s="305">
        <v>4574</v>
      </c>
      <c r="H48" s="305">
        <f t="shared" si="8"/>
        <v>6644</v>
      </c>
      <c r="I48" s="305">
        <f t="shared" si="8"/>
        <v>6363</v>
      </c>
      <c r="J48" s="306">
        <f t="shared" si="1"/>
        <v>-4.229379891631547</v>
      </c>
      <c r="K48" s="302"/>
      <c r="M48" s="303"/>
    </row>
    <row r="49" spans="1:13" ht="16.5" customHeight="1">
      <c r="A49" s="304" t="s">
        <v>1141</v>
      </c>
      <c r="B49" s="305">
        <v>263</v>
      </c>
      <c r="C49" s="305">
        <v>297</v>
      </c>
      <c r="D49" s="305">
        <v>0</v>
      </c>
      <c r="E49" s="305">
        <v>1</v>
      </c>
      <c r="F49" s="305">
        <v>895</v>
      </c>
      <c r="G49" s="305">
        <v>983</v>
      </c>
      <c r="H49" s="305">
        <f t="shared" si="8"/>
        <v>1158</v>
      </c>
      <c r="I49" s="305">
        <f t="shared" si="8"/>
        <v>1281</v>
      </c>
      <c r="J49" s="306">
        <f t="shared" si="1"/>
        <v>10.621761658031089</v>
      </c>
      <c r="K49" s="302"/>
      <c r="M49" s="303"/>
    </row>
    <row r="50" spans="1:13" ht="16.5" customHeight="1">
      <c r="A50" s="304" t="s">
        <v>1142</v>
      </c>
      <c r="B50" s="305">
        <v>375</v>
      </c>
      <c r="C50" s="305">
        <v>412</v>
      </c>
      <c r="D50" s="305">
        <v>0</v>
      </c>
      <c r="E50" s="305">
        <v>1</v>
      </c>
      <c r="F50" s="305">
        <v>1269</v>
      </c>
      <c r="G50" s="305">
        <v>1340</v>
      </c>
      <c r="H50" s="305">
        <f t="shared" si="8"/>
        <v>1644</v>
      </c>
      <c r="I50" s="305">
        <f t="shared" si="8"/>
        <v>1753</v>
      </c>
      <c r="J50" s="306">
        <f t="shared" si="1"/>
        <v>6.6301703163017027</v>
      </c>
      <c r="K50" s="302"/>
      <c r="M50" s="303"/>
    </row>
    <row r="51" spans="1:13" ht="16.5" customHeight="1">
      <c r="A51" s="304" t="s">
        <v>1143</v>
      </c>
      <c r="B51" s="305">
        <v>235</v>
      </c>
      <c r="C51" s="305">
        <v>290</v>
      </c>
      <c r="D51" s="305">
        <v>0</v>
      </c>
      <c r="E51" s="305">
        <v>0</v>
      </c>
      <c r="F51" s="305">
        <v>1109</v>
      </c>
      <c r="G51" s="305">
        <v>1049</v>
      </c>
      <c r="H51" s="305">
        <f t="shared" si="8"/>
        <v>1344</v>
      </c>
      <c r="I51" s="305">
        <f t="shared" si="8"/>
        <v>1339</v>
      </c>
      <c r="J51" s="306">
        <f t="shared" si="1"/>
        <v>-0.37202380952380953</v>
      </c>
      <c r="K51" s="302"/>
      <c r="M51" s="303"/>
    </row>
    <row r="52" spans="1:13" ht="16.5" customHeight="1">
      <c r="A52" s="178" t="s">
        <v>1144</v>
      </c>
      <c r="B52" s="305">
        <v>964</v>
      </c>
      <c r="C52" s="305">
        <v>1263</v>
      </c>
      <c r="D52" s="305">
        <v>1</v>
      </c>
      <c r="E52" s="305">
        <v>0</v>
      </c>
      <c r="F52" s="305">
        <v>7484</v>
      </c>
      <c r="G52" s="305">
        <v>7229</v>
      </c>
      <c r="H52" s="305">
        <f t="shared" si="8"/>
        <v>8449</v>
      </c>
      <c r="I52" s="305">
        <f t="shared" si="8"/>
        <v>8492</v>
      </c>
      <c r="J52" s="306">
        <f t="shared" si="1"/>
        <v>0.50893596875369862</v>
      </c>
      <c r="K52" s="302"/>
      <c r="M52" s="303"/>
    </row>
    <row r="53" spans="1:13" ht="16.5" customHeight="1">
      <c r="A53" s="304" t="s">
        <v>1145</v>
      </c>
      <c r="B53" s="305">
        <v>497</v>
      </c>
      <c r="C53" s="305">
        <v>634</v>
      </c>
      <c r="D53" s="305">
        <v>2</v>
      </c>
      <c r="E53" s="305">
        <v>0</v>
      </c>
      <c r="F53" s="305">
        <v>3711</v>
      </c>
      <c r="G53" s="305">
        <v>3305</v>
      </c>
      <c r="H53" s="305">
        <f t="shared" si="8"/>
        <v>4210</v>
      </c>
      <c r="I53" s="305">
        <f t="shared" si="8"/>
        <v>3939</v>
      </c>
      <c r="J53" s="306">
        <f t="shared" si="1"/>
        <v>-6.4370546318289783</v>
      </c>
      <c r="K53" s="55"/>
      <c r="M53" s="303"/>
    </row>
    <row r="54" spans="1:13" ht="16.5" customHeight="1">
      <c r="A54" s="178" t="s">
        <v>1146</v>
      </c>
      <c r="B54" s="305">
        <v>3665</v>
      </c>
      <c r="C54" s="305">
        <v>3460</v>
      </c>
      <c r="D54" s="305">
        <v>0</v>
      </c>
      <c r="E54" s="305">
        <v>0</v>
      </c>
      <c r="F54" s="305">
        <v>6869</v>
      </c>
      <c r="G54" s="305">
        <v>6514</v>
      </c>
      <c r="H54" s="305">
        <f t="shared" si="8"/>
        <v>10534</v>
      </c>
      <c r="I54" s="305">
        <f t="shared" si="8"/>
        <v>9974</v>
      </c>
      <c r="J54" s="306">
        <f t="shared" si="1"/>
        <v>-5.3161192329599389</v>
      </c>
      <c r="K54" s="302"/>
      <c r="M54" s="303"/>
    </row>
    <row r="55" spans="1:13" ht="16.5" customHeight="1">
      <c r="A55" s="304"/>
      <c r="B55" s="307"/>
      <c r="C55" s="307"/>
      <c r="D55" s="307"/>
      <c r="E55" s="307"/>
      <c r="F55" s="307"/>
      <c r="G55" s="307"/>
      <c r="H55" s="307"/>
      <c r="I55" s="307"/>
      <c r="J55" s="306"/>
      <c r="L55" s="55"/>
      <c r="M55" s="303"/>
    </row>
    <row r="56" spans="1:13" ht="16.5" customHeight="1">
      <c r="A56" s="299" t="s">
        <v>1147</v>
      </c>
      <c r="B56" s="300">
        <v>476403</v>
      </c>
      <c r="C56" s="300">
        <f t="shared" ref="C56:I56" si="9">SUM(C57:C62)</f>
        <v>487165</v>
      </c>
      <c r="D56" s="300">
        <v>0</v>
      </c>
      <c r="E56" s="300">
        <f t="shared" si="9"/>
        <v>0</v>
      </c>
      <c r="F56" s="300">
        <v>0</v>
      </c>
      <c r="G56" s="300">
        <f t="shared" si="9"/>
        <v>0</v>
      </c>
      <c r="H56" s="300">
        <f t="shared" si="9"/>
        <v>476403</v>
      </c>
      <c r="I56" s="300">
        <f t="shared" si="9"/>
        <v>487165</v>
      </c>
      <c r="J56" s="301">
        <f t="shared" si="1"/>
        <v>2.2590118030323065</v>
      </c>
      <c r="K56" s="302"/>
      <c r="L56" s="55"/>
      <c r="M56" s="303"/>
    </row>
    <row r="57" spans="1:13" ht="16.5" customHeight="1">
      <c r="A57" s="304" t="s">
        <v>1148</v>
      </c>
      <c r="B57" s="305">
        <v>100797</v>
      </c>
      <c r="C57" s="305">
        <v>91991</v>
      </c>
      <c r="D57" s="305">
        <v>0</v>
      </c>
      <c r="E57" s="305">
        <v>0</v>
      </c>
      <c r="F57" s="305">
        <v>0</v>
      </c>
      <c r="G57" s="305">
        <v>0</v>
      </c>
      <c r="H57" s="305">
        <f t="shared" ref="H57:I62" si="10">B57+D57+F57</f>
        <v>100797</v>
      </c>
      <c r="I57" s="305">
        <f t="shared" si="10"/>
        <v>91991</v>
      </c>
      <c r="J57" s="306">
        <f t="shared" si="1"/>
        <v>-8.7363711221564131</v>
      </c>
      <c r="K57" s="302"/>
      <c r="M57" s="303"/>
    </row>
    <row r="58" spans="1:13" ht="16.5" customHeight="1">
      <c r="A58" s="304" t="s">
        <v>1149</v>
      </c>
      <c r="B58" s="305">
        <v>12673</v>
      </c>
      <c r="C58" s="305">
        <v>12101</v>
      </c>
      <c r="D58" s="305">
        <v>0</v>
      </c>
      <c r="E58" s="305">
        <v>0</v>
      </c>
      <c r="F58" s="305">
        <v>0</v>
      </c>
      <c r="G58" s="305">
        <v>0</v>
      </c>
      <c r="H58" s="305">
        <f t="shared" si="10"/>
        <v>12673</v>
      </c>
      <c r="I58" s="305">
        <f t="shared" si="10"/>
        <v>12101</v>
      </c>
      <c r="J58" s="306">
        <f t="shared" si="1"/>
        <v>-4.5135327073305449</v>
      </c>
      <c r="M58" s="303"/>
    </row>
    <row r="59" spans="1:13" ht="16.5" customHeight="1">
      <c r="A59" s="304" t="s">
        <v>1150</v>
      </c>
      <c r="B59" s="305">
        <v>18692</v>
      </c>
      <c r="C59" s="305">
        <v>18464</v>
      </c>
      <c r="D59" s="305">
        <v>0</v>
      </c>
      <c r="E59" s="305">
        <v>0</v>
      </c>
      <c r="F59" s="305">
        <v>0</v>
      </c>
      <c r="G59" s="305">
        <v>0</v>
      </c>
      <c r="H59" s="305">
        <f t="shared" si="10"/>
        <v>18692</v>
      </c>
      <c r="I59" s="305">
        <f t="shared" si="10"/>
        <v>18464</v>
      </c>
      <c r="J59" s="306">
        <f t="shared" si="1"/>
        <v>-1.2197731649903703</v>
      </c>
      <c r="M59" s="303"/>
    </row>
    <row r="60" spans="1:13" ht="16.5" customHeight="1">
      <c r="A60" s="304" t="s">
        <v>1151</v>
      </c>
      <c r="B60" s="305">
        <v>337445</v>
      </c>
      <c r="C60" s="305">
        <v>358259</v>
      </c>
      <c r="D60" s="305">
        <v>0</v>
      </c>
      <c r="E60" s="305">
        <v>0</v>
      </c>
      <c r="F60" s="305">
        <v>0</v>
      </c>
      <c r="G60" s="305">
        <v>0</v>
      </c>
      <c r="H60" s="305">
        <f t="shared" si="10"/>
        <v>337445</v>
      </c>
      <c r="I60" s="305">
        <f t="shared" si="10"/>
        <v>358259</v>
      </c>
      <c r="J60" s="306">
        <f t="shared" si="1"/>
        <v>6.1681162856169154</v>
      </c>
      <c r="K60" s="302"/>
      <c r="M60" s="303"/>
    </row>
    <row r="61" spans="1:13" ht="16.5" customHeight="1">
      <c r="A61" s="304" t="s">
        <v>1152</v>
      </c>
      <c r="B61" s="305">
        <v>1712</v>
      </c>
      <c r="C61" s="305">
        <v>1702</v>
      </c>
      <c r="D61" s="305">
        <v>0</v>
      </c>
      <c r="E61" s="305">
        <v>0</v>
      </c>
      <c r="F61" s="305">
        <v>0</v>
      </c>
      <c r="G61" s="305">
        <v>0</v>
      </c>
      <c r="H61" s="305">
        <f t="shared" si="10"/>
        <v>1712</v>
      </c>
      <c r="I61" s="305">
        <f t="shared" si="10"/>
        <v>1702</v>
      </c>
      <c r="J61" s="306">
        <f t="shared" si="1"/>
        <v>-0.58411214953271029</v>
      </c>
      <c r="K61" s="302"/>
      <c r="M61" s="303"/>
    </row>
    <row r="62" spans="1:13" ht="16.5" customHeight="1">
      <c r="A62" s="304" t="s">
        <v>1153</v>
      </c>
      <c r="B62" s="305">
        <v>5084</v>
      </c>
      <c r="C62" s="305">
        <v>4648</v>
      </c>
      <c r="D62" s="305">
        <v>0</v>
      </c>
      <c r="E62" s="305">
        <v>0</v>
      </c>
      <c r="F62" s="305">
        <v>0</v>
      </c>
      <c r="G62" s="305">
        <v>0</v>
      </c>
      <c r="H62" s="305">
        <f t="shared" si="10"/>
        <v>5084</v>
      </c>
      <c r="I62" s="305">
        <f t="shared" si="10"/>
        <v>4648</v>
      </c>
      <c r="J62" s="306">
        <f t="shared" si="1"/>
        <v>-8.5759244689221088</v>
      </c>
      <c r="M62" s="303"/>
    </row>
    <row r="63" spans="1:13" ht="16.5" customHeight="1">
      <c r="A63" s="304"/>
      <c r="B63" s="311"/>
      <c r="C63" s="311"/>
      <c r="D63" s="308"/>
      <c r="E63" s="308"/>
      <c r="F63" s="308"/>
      <c r="G63" s="308"/>
      <c r="H63" s="308"/>
      <c r="I63" s="308"/>
      <c r="J63" s="312"/>
      <c r="K63" s="302"/>
      <c r="L63" s="55"/>
      <c r="M63" s="303"/>
    </row>
    <row r="64" spans="1:13" ht="16.5" customHeight="1">
      <c r="A64" s="299" t="s">
        <v>1154</v>
      </c>
      <c r="B64" s="300">
        <v>468833</v>
      </c>
      <c r="C64" s="300">
        <f>SUM(C65:C72)</f>
        <v>506382</v>
      </c>
      <c r="D64" s="300">
        <v>0</v>
      </c>
      <c r="E64" s="300">
        <f>SUM(E65:E72)</f>
        <v>0</v>
      </c>
      <c r="F64" s="300">
        <v>3677</v>
      </c>
      <c r="G64" s="300">
        <f>SUM(G65:G72)</f>
        <v>3417</v>
      </c>
      <c r="H64" s="300">
        <f>SUM(H65:H72)</f>
        <v>472510</v>
      </c>
      <c r="I64" s="300">
        <f>SUM(I65:I72)</f>
        <v>509799</v>
      </c>
      <c r="J64" s="301">
        <f t="shared" si="1"/>
        <v>7.8916848320670461</v>
      </c>
      <c r="K64" s="303"/>
      <c r="L64" s="55"/>
    </row>
    <row r="65" spans="1:15" ht="16.5" customHeight="1">
      <c r="A65" s="304" t="s">
        <v>1155</v>
      </c>
      <c r="B65" s="305">
        <v>5</v>
      </c>
      <c r="C65" s="305">
        <v>3</v>
      </c>
      <c r="D65" s="305">
        <v>0</v>
      </c>
      <c r="E65" s="305">
        <v>0</v>
      </c>
      <c r="F65" s="305">
        <v>3110</v>
      </c>
      <c r="G65" s="305">
        <v>2910</v>
      </c>
      <c r="H65" s="305">
        <f t="shared" ref="H65:I72" si="11">B65+D65+F65</f>
        <v>3115</v>
      </c>
      <c r="I65" s="305">
        <f t="shared" si="11"/>
        <v>2913</v>
      </c>
      <c r="J65" s="306">
        <f t="shared" si="1"/>
        <v>-6.4847512038523272</v>
      </c>
      <c r="K65" s="303"/>
      <c r="L65" s="55"/>
    </row>
    <row r="66" spans="1:15" ht="16.5" customHeight="1">
      <c r="A66" s="304" t="s">
        <v>1156</v>
      </c>
      <c r="B66" s="305">
        <v>210328</v>
      </c>
      <c r="C66" s="305">
        <v>224032</v>
      </c>
      <c r="D66" s="305">
        <v>0</v>
      </c>
      <c r="E66" s="305">
        <v>0</v>
      </c>
      <c r="F66" s="305">
        <v>0</v>
      </c>
      <c r="G66" s="305">
        <v>0</v>
      </c>
      <c r="H66" s="305">
        <f t="shared" si="11"/>
        <v>210328</v>
      </c>
      <c r="I66" s="305">
        <f t="shared" si="11"/>
        <v>224032</v>
      </c>
      <c r="J66" s="306">
        <f t="shared" si="1"/>
        <v>6.5155376364535389</v>
      </c>
      <c r="K66" s="303"/>
      <c r="L66" s="55"/>
    </row>
    <row r="67" spans="1:15" ht="16.5" customHeight="1">
      <c r="A67" s="304" t="s">
        <v>1157</v>
      </c>
      <c r="B67" s="305">
        <v>24</v>
      </c>
      <c r="C67" s="305">
        <v>20</v>
      </c>
      <c r="D67" s="305">
        <v>0</v>
      </c>
      <c r="E67" s="305">
        <v>0</v>
      </c>
      <c r="F67" s="305">
        <v>0</v>
      </c>
      <c r="G67" s="305">
        <v>0</v>
      </c>
      <c r="H67" s="305">
        <f t="shared" si="11"/>
        <v>24</v>
      </c>
      <c r="I67" s="305">
        <f t="shared" si="11"/>
        <v>20</v>
      </c>
      <c r="J67" s="306">
        <f t="shared" si="1"/>
        <v>-16.666666666666668</v>
      </c>
      <c r="K67" s="303"/>
      <c r="L67" s="55"/>
    </row>
    <row r="68" spans="1:15" ht="16.5" customHeight="1">
      <c r="A68" s="304" t="s">
        <v>1158</v>
      </c>
      <c r="B68" s="305">
        <v>0</v>
      </c>
      <c r="C68" s="305">
        <v>0</v>
      </c>
      <c r="D68" s="305">
        <v>0</v>
      </c>
      <c r="E68" s="305">
        <v>0</v>
      </c>
      <c r="F68" s="305">
        <v>83</v>
      </c>
      <c r="G68" s="305">
        <v>62</v>
      </c>
      <c r="H68" s="305">
        <f t="shared" si="11"/>
        <v>83</v>
      </c>
      <c r="I68" s="305">
        <f t="shared" si="11"/>
        <v>62</v>
      </c>
      <c r="J68" s="306">
        <f t="shared" si="1"/>
        <v>-25.301204819277107</v>
      </c>
      <c r="K68" s="303"/>
      <c r="L68" s="55"/>
    </row>
    <row r="69" spans="1:15" ht="16.5" customHeight="1">
      <c r="A69" s="304" t="s">
        <v>1159</v>
      </c>
      <c r="B69" s="305">
        <v>2</v>
      </c>
      <c r="C69" s="305">
        <v>0</v>
      </c>
      <c r="D69" s="305">
        <v>0</v>
      </c>
      <c r="E69" s="305">
        <v>0</v>
      </c>
      <c r="F69" s="305">
        <v>484</v>
      </c>
      <c r="G69" s="305">
        <v>445</v>
      </c>
      <c r="H69" s="305">
        <f t="shared" si="11"/>
        <v>486</v>
      </c>
      <c r="I69" s="305">
        <f t="shared" si="11"/>
        <v>445</v>
      </c>
      <c r="J69" s="306">
        <f t="shared" si="1"/>
        <v>-8.4362139917695469</v>
      </c>
      <c r="K69" s="303"/>
      <c r="L69" s="55"/>
    </row>
    <row r="70" spans="1:15" ht="16.5" customHeight="1">
      <c r="A70" s="304" t="s">
        <v>1160</v>
      </c>
      <c r="B70" s="305">
        <v>117066</v>
      </c>
      <c r="C70" s="305">
        <v>114164</v>
      </c>
      <c r="D70" s="305">
        <v>0</v>
      </c>
      <c r="E70" s="305">
        <v>0</v>
      </c>
      <c r="F70" s="305">
        <v>0</v>
      </c>
      <c r="G70" s="305">
        <v>0</v>
      </c>
      <c r="H70" s="305">
        <f t="shared" si="11"/>
        <v>117066</v>
      </c>
      <c r="I70" s="305">
        <f t="shared" si="11"/>
        <v>114164</v>
      </c>
      <c r="J70" s="306">
        <f t="shared" si="1"/>
        <v>-2.4789435019561616</v>
      </c>
      <c r="K70" s="303"/>
      <c r="L70" s="55"/>
      <c r="N70" s="313"/>
      <c r="O70" s="313"/>
    </row>
    <row r="71" spans="1:15" ht="16.5" customHeight="1">
      <c r="A71" s="304" t="s">
        <v>1162</v>
      </c>
      <c r="B71" s="305">
        <v>76996</v>
      </c>
      <c r="C71" s="305">
        <v>95200</v>
      </c>
      <c r="D71" s="305">
        <v>0</v>
      </c>
      <c r="E71" s="305">
        <v>0</v>
      </c>
      <c r="F71" s="305">
        <v>0</v>
      </c>
      <c r="G71" s="305">
        <v>0</v>
      </c>
      <c r="H71" s="305">
        <f>B71+D71+F71</f>
        <v>76996</v>
      </c>
      <c r="I71" s="305">
        <f>C71+E71+G71</f>
        <v>95200</v>
      </c>
      <c r="J71" s="306">
        <f>100*(I71-H71)/H71</f>
        <v>23.642786638266923</v>
      </c>
      <c r="K71" s="303"/>
      <c r="L71" s="55"/>
      <c r="N71" s="313"/>
      <c r="O71" s="313"/>
    </row>
    <row r="72" spans="1:15" ht="16.5" customHeight="1">
      <c r="A72" s="304" t="s">
        <v>1161</v>
      </c>
      <c r="B72" s="305">
        <v>64412</v>
      </c>
      <c r="C72" s="305">
        <v>72963</v>
      </c>
      <c r="D72" s="305">
        <v>0</v>
      </c>
      <c r="E72" s="305">
        <v>0</v>
      </c>
      <c r="F72" s="305">
        <v>0</v>
      </c>
      <c r="G72" s="305">
        <v>0</v>
      </c>
      <c r="H72" s="305">
        <f t="shared" si="11"/>
        <v>64412</v>
      </c>
      <c r="I72" s="305">
        <f t="shared" si="11"/>
        <v>72963</v>
      </c>
      <c r="J72" s="306">
        <f t="shared" si="1"/>
        <v>13.275476619263491</v>
      </c>
      <c r="K72" s="303"/>
      <c r="L72" s="55"/>
    </row>
    <row r="73" spans="1:15" ht="8.25" customHeight="1">
      <c r="A73" s="304"/>
      <c r="B73" s="307"/>
      <c r="C73" s="307"/>
      <c r="D73" s="307"/>
      <c r="E73" s="305"/>
      <c r="F73" s="307"/>
      <c r="G73" s="307"/>
      <c r="H73" s="307"/>
      <c r="I73" s="307"/>
      <c r="J73" s="312"/>
      <c r="K73" s="55"/>
      <c r="M73" s="303"/>
    </row>
    <row r="74" spans="1:15" ht="16.5" customHeight="1">
      <c r="A74" s="314" t="s">
        <v>27</v>
      </c>
      <c r="B74" s="315">
        <v>8266259</v>
      </c>
      <c r="C74" s="315">
        <f t="shared" ref="C74:I74" si="12">+C9+C14+C19+C39+C56+C64</f>
        <v>4111028</v>
      </c>
      <c r="D74" s="315">
        <v>2288682</v>
      </c>
      <c r="E74" s="315">
        <f t="shared" si="12"/>
        <v>2330660</v>
      </c>
      <c r="F74" s="315">
        <v>25524462</v>
      </c>
      <c r="G74" s="315">
        <f t="shared" si="12"/>
        <v>30554834</v>
      </c>
      <c r="H74" s="315">
        <f>+H9+H14+H19+H39+H56+H64</f>
        <v>36079403</v>
      </c>
      <c r="I74" s="315">
        <f t="shared" si="12"/>
        <v>36996522</v>
      </c>
      <c r="J74" s="316">
        <f>100*(I74-H74)/H74</f>
        <v>2.5419461624683755</v>
      </c>
      <c r="K74" s="55"/>
      <c r="M74" s="303"/>
    </row>
    <row r="75" spans="1:15" ht="15">
      <c r="A75" s="317"/>
      <c r="B75" s="318"/>
      <c r="C75" s="318"/>
      <c r="D75" s="318"/>
      <c r="E75" s="318"/>
      <c r="F75" s="318"/>
      <c r="G75" s="318"/>
      <c r="H75" s="318"/>
      <c r="I75" s="318"/>
      <c r="J75" s="319"/>
    </row>
    <row r="76" spans="1:15" ht="15">
      <c r="A76" s="320" t="s">
        <v>858</v>
      </c>
      <c r="B76" s="321"/>
      <c r="C76" s="322"/>
      <c r="D76" s="322"/>
      <c r="E76" s="322"/>
      <c r="F76" s="322"/>
      <c r="G76" s="322"/>
      <c r="H76" s="323"/>
      <c r="I76" s="324"/>
      <c r="J76" s="325"/>
    </row>
    <row r="77" spans="1:15">
      <c r="A77" s="7" t="s">
        <v>1922</v>
      </c>
      <c r="B77" s="326"/>
      <c r="C77" s="327"/>
      <c r="D77" s="327"/>
      <c r="E77" s="327"/>
      <c r="F77" s="327"/>
      <c r="G77" s="327"/>
      <c r="H77" s="327"/>
      <c r="I77" s="328"/>
      <c r="J77" s="328"/>
    </row>
    <row r="78" spans="1:15">
      <c r="A78" s="329"/>
      <c r="B78" s="326"/>
      <c r="C78" s="327"/>
      <c r="D78" s="327"/>
      <c r="E78" s="327"/>
      <c r="F78" s="327"/>
      <c r="G78" s="327"/>
      <c r="H78" s="330"/>
      <c r="I78" s="331"/>
      <c r="J78" s="332"/>
    </row>
    <row r="79" spans="1:15">
      <c r="A79" s="333" t="s">
        <v>1163</v>
      </c>
      <c r="B79" s="326"/>
      <c r="C79" s="327"/>
      <c r="D79" s="327"/>
      <c r="E79" s="327"/>
      <c r="F79" s="327"/>
      <c r="G79" s="327"/>
      <c r="H79" s="327"/>
      <c r="I79" s="328"/>
      <c r="J79" s="328"/>
    </row>
    <row r="80" spans="1:15">
      <c r="A80" s="334" t="s">
        <v>1164</v>
      </c>
      <c r="B80" s="335"/>
      <c r="C80" s="327"/>
      <c r="D80" s="327"/>
      <c r="E80" s="327"/>
      <c r="F80" s="327"/>
      <c r="G80" s="327"/>
      <c r="H80" s="327"/>
      <c r="I80" s="328"/>
      <c r="J80" s="328"/>
    </row>
    <row r="81" spans="1:10">
      <c r="A81" s="334" t="s">
        <v>1165</v>
      </c>
      <c r="B81" s="335"/>
      <c r="C81" s="327"/>
      <c r="D81" s="327"/>
      <c r="E81" s="327"/>
      <c r="F81" s="327"/>
      <c r="G81" s="327"/>
      <c r="H81" s="327"/>
      <c r="I81" s="328"/>
      <c r="J81" s="328"/>
    </row>
    <row r="82" spans="1:10">
      <c r="A82" s="336" t="s">
        <v>1166</v>
      </c>
      <c r="B82" s="337"/>
      <c r="C82" s="327"/>
      <c r="D82" s="327"/>
      <c r="E82" s="327"/>
      <c r="F82" s="327"/>
      <c r="G82" s="327"/>
      <c r="H82" s="327"/>
      <c r="I82" s="326"/>
      <c r="J82" s="326"/>
    </row>
    <row r="83" spans="1:10">
      <c r="A83" s="336" t="s">
        <v>1167</v>
      </c>
      <c r="B83" s="337"/>
      <c r="C83" s="327"/>
      <c r="D83" s="327"/>
      <c r="E83" s="327"/>
      <c r="F83" s="327"/>
      <c r="G83" s="327"/>
      <c r="H83" s="327"/>
      <c r="I83" s="326"/>
      <c r="J83" s="326"/>
    </row>
    <row r="84" spans="1:10">
      <c r="A84" s="334" t="s">
        <v>1168</v>
      </c>
      <c r="B84" s="337"/>
      <c r="C84" s="327"/>
      <c r="D84" s="327"/>
      <c r="E84" s="327"/>
      <c r="F84" s="327"/>
      <c r="G84" s="327"/>
      <c r="H84" s="327"/>
      <c r="I84" s="326"/>
      <c r="J84" s="326"/>
    </row>
    <row r="85" spans="1:10">
      <c r="A85" s="338" t="s">
        <v>1169</v>
      </c>
      <c r="B85" s="321"/>
      <c r="C85" s="321"/>
      <c r="D85" s="321"/>
      <c r="E85" s="321"/>
      <c r="F85" s="321"/>
      <c r="G85" s="321"/>
      <c r="H85" s="321"/>
      <c r="I85" s="321"/>
      <c r="J85" s="321"/>
    </row>
    <row r="86" spans="1:10">
      <c r="A86" s="67" t="s">
        <v>1170</v>
      </c>
    </row>
  </sheetData>
  <mergeCells count="5">
    <mergeCell ref="A1:J1"/>
    <mergeCell ref="A2:J2"/>
    <mergeCell ref="A3:J3"/>
    <mergeCell ref="A4:J4"/>
    <mergeCell ref="H6:I6"/>
  </mergeCells>
  <hyperlinks>
    <hyperlink ref="A1:J1" location="'Sección D'!A1" display="TABLA D01a"/>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W3493"/>
  <sheetViews>
    <sheetView showGridLines="0" zoomScale="90" zoomScaleNormal="90" workbookViewId="0">
      <selection activeCell="A4" sqref="A4"/>
    </sheetView>
  </sheetViews>
  <sheetFormatPr baseColWidth="10" defaultColWidth="11.42578125" defaultRowHeight="14.25"/>
  <cols>
    <col min="1" max="1" width="5" style="165" customWidth="1"/>
    <col min="2" max="2" width="11.7109375" style="165" customWidth="1"/>
    <col min="3" max="13" width="11.42578125" style="165"/>
    <col min="14" max="75" width="11.42578125" style="40"/>
    <col min="76" max="16384" width="11.42578125" style="165"/>
  </cols>
  <sheetData>
    <row r="1" spans="1:13" ht="23.25" customHeight="1">
      <c r="A1" s="231"/>
      <c r="B1" s="232"/>
      <c r="C1" s="232"/>
      <c r="D1" s="232"/>
      <c r="E1" s="232"/>
      <c r="F1" s="232"/>
      <c r="G1" s="232"/>
      <c r="H1" s="232"/>
      <c r="I1" s="232"/>
      <c r="J1" s="232"/>
      <c r="K1" s="232"/>
      <c r="L1" s="232"/>
      <c r="M1" s="233"/>
    </row>
    <row r="2" spans="1:13" ht="34.5">
      <c r="A2" s="234"/>
      <c r="B2" s="877" t="s">
        <v>1054</v>
      </c>
      <c r="C2" s="877"/>
      <c r="D2" s="877"/>
      <c r="E2" s="877"/>
      <c r="F2" s="877"/>
      <c r="G2" s="877"/>
      <c r="H2" s="877"/>
      <c r="I2" s="877"/>
      <c r="J2" s="877"/>
      <c r="K2" s="877"/>
      <c r="L2" s="877"/>
      <c r="M2" s="878"/>
    </row>
    <row r="3" spans="1:13" ht="25.5">
      <c r="A3" s="234"/>
      <c r="B3" s="879" t="s">
        <v>929</v>
      </c>
      <c r="C3" s="879"/>
      <c r="D3" s="879"/>
      <c r="E3" s="879"/>
      <c r="F3" s="879"/>
      <c r="G3" s="879"/>
      <c r="H3" s="879"/>
      <c r="I3" s="879"/>
      <c r="J3" s="879"/>
      <c r="K3" s="879"/>
      <c r="L3" s="879"/>
      <c r="M3" s="880"/>
    </row>
    <row r="4" spans="1:13" ht="23.25" customHeight="1">
      <c r="A4" s="247"/>
      <c r="B4" s="248" t="s">
        <v>911</v>
      </c>
      <c r="C4" s="249"/>
      <c r="D4" s="249"/>
      <c r="E4" s="249"/>
      <c r="F4" s="249"/>
      <c r="G4" s="249"/>
      <c r="H4" s="249"/>
      <c r="I4" s="249"/>
      <c r="J4" s="249"/>
      <c r="K4" s="249"/>
      <c r="L4" s="249"/>
      <c r="M4" s="250"/>
    </row>
    <row r="5" spans="1:13" ht="9.75" customHeight="1">
      <c r="A5" s="161"/>
      <c r="B5" s="162"/>
      <c r="C5" s="162"/>
      <c r="D5" s="162"/>
      <c r="E5" s="162"/>
      <c r="F5" s="162"/>
      <c r="G5" s="162"/>
      <c r="H5" s="162"/>
      <c r="I5" s="162"/>
      <c r="J5" s="162"/>
      <c r="K5" s="162"/>
      <c r="L5" s="162"/>
      <c r="M5" s="163"/>
    </row>
    <row r="6" spans="1:13">
      <c r="A6" s="161"/>
      <c r="B6" s="881" t="s">
        <v>1070</v>
      </c>
      <c r="C6" s="881"/>
      <c r="D6" s="881"/>
      <c r="E6" s="881"/>
      <c r="F6" s="881"/>
      <c r="G6" s="881"/>
      <c r="H6" s="881"/>
      <c r="I6" s="881"/>
      <c r="J6" s="881"/>
      <c r="K6" s="881"/>
      <c r="L6" s="881"/>
      <c r="M6" s="882"/>
    </row>
    <row r="7" spans="1:13">
      <c r="A7" s="161"/>
      <c r="B7" s="162"/>
      <c r="C7" s="162"/>
      <c r="D7" s="162"/>
      <c r="E7" s="162"/>
      <c r="F7" s="162"/>
      <c r="G7" s="162"/>
      <c r="H7" s="162"/>
      <c r="I7" s="162"/>
      <c r="J7" s="162"/>
      <c r="K7" s="162"/>
      <c r="L7" s="162"/>
      <c r="M7" s="163"/>
    </row>
    <row r="8" spans="1:13" ht="13.5" customHeight="1">
      <c r="A8" s="235" t="s">
        <v>930</v>
      </c>
      <c r="B8" s="883" t="s">
        <v>913</v>
      </c>
      <c r="C8" s="884"/>
      <c r="D8" s="884"/>
      <c r="E8" s="884"/>
      <c r="F8" s="884"/>
      <c r="G8" s="884"/>
      <c r="H8" s="884"/>
      <c r="I8" s="884"/>
      <c r="J8" s="884"/>
      <c r="K8" s="884"/>
      <c r="L8" s="884"/>
      <c r="M8" s="885"/>
    </row>
    <row r="9" spans="1:13" s="40" customFormat="1">
      <c r="A9" s="235" t="s">
        <v>1445</v>
      </c>
      <c r="B9" s="883" t="s">
        <v>1446</v>
      </c>
      <c r="C9" s="884"/>
      <c r="D9" s="884"/>
      <c r="E9" s="884"/>
      <c r="F9" s="884"/>
      <c r="G9" s="884"/>
      <c r="H9" s="884"/>
      <c r="I9" s="884"/>
      <c r="J9" s="884"/>
      <c r="K9" s="884"/>
      <c r="L9" s="884"/>
      <c r="M9" s="885"/>
    </row>
    <row r="10" spans="1:13" s="40" customFormat="1"/>
    <row r="11" spans="1:13" s="40" customFormat="1"/>
    <row r="12" spans="1:13" s="40" customFormat="1"/>
    <row r="13" spans="1:13" s="40" customFormat="1"/>
    <row r="14" spans="1:13" s="40" customFormat="1"/>
    <row r="15" spans="1:13" s="40" customFormat="1"/>
    <row r="16" spans="1:13" s="40" customFormat="1"/>
    <row r="17" spans="5:5" s="40" customFormat="1"/>
    <row r="18" spans="5:5" s="40" customFormat="1"/>
    <row r="19" spans="5:5" s="40" customFormat="1"/>
    <row r="20" spans="5:5" s="40" customFormat="1">
      <c r="E20" s="164"/>
    </row>
    <row r="21" spans="5:5" s="40" customFormat="1"/>
    <row r="22" spans="5:5" s="40" customFormat="1"/>
    <row r="23" spans="5:5" s="40" customFormat="1"/>
    <row r="24" spans="5:5" s="40" customFormat="1"/>
    <row r="25" spans="5:5" s="40" customFormat="1"/>
    <row r="26" spans="5:5" s="40" customFormat="1"/>
    <row r="27" spans="5:5" s="40" customFormat="1"/>
    <row r="28" spans="5:5" s="40" customFormat="1"/>
    <row r="29" spans="5:5" s="40" customFormat="1"/>
    <row r="30" spans="5:5" s="40" customFormat="1"/>
    <row r="31" spans="5:5" s="40" customFormat="1"/>
    <row r="32" spans="5:5"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row r="96" s="40" customFormat="1"/>
    <row r="97" s="40" customFormat="1"/>
    <row r="98" s="40" customFormat="1"/>
    <row r="99" s="40" customFormat="1"/>
    <row r="100" s="40" customFormat="1"/>
    <row r="101" s="40" customFormat="1"/>
    <row r="102" s="40" customFormat="1"/>
    <row r="103" s="40" customFormat="1"/>
    <row r="104" s="40" customFormat="1"/>
    <row r="105" s="40" customFormat="1"/>
    <row r="106" s="40" customFormat="1"/>
    <row r="107" s="40" customFormat="1"/>
    <row r="108" s="40" customFormat="1"/>
    <row r="109" s="40" customFormat="1"/>
    <row r="110" s="40" customFormat="1"/>
    <row r="111" s="40" customFormat="1"/>
    <row r="112" s="40" customFormat="1"/>
    <row r="113" s="40" customFormat="1"/>
    <row r="114" s="40" customFormat="1"/>
    <row r="115" s="40" customFormat="1"/>
    <row r="116" s="40" customFormat="1"/>
    <row r="117" s="40" customFormat="1"/>
    <row r="118" s="40" customFormat="1"/>
    <row r="119" s="40" customFormat="1"/>
    <row r="120" s="40" customFormat="1"/>
    <row r="121" s="40" customFormat="1"/>
    <row r="122" s="40" customFormat="1"/>
    <row r="123" s="40" customFormat="1"/>
    <row r="124" s="40" customFormat="1"/>
    <row r="125" s="40" customFormat="1"/>
    <row r="126" s="40" customFormat="1"/>
    <row r="127" s="40" customFormat="1"/>
    <row r="128" s="40" customFormat="1"/>
    <row r="129" s="40" customFormat="1"/>
    <row r="130" s="40" customFormat="1"/>
    <row r="131" s="40" customFormat="1"/>
    <row r="132" s="40" customFormat="1"/>
    <row r="133" s="40" customFormat="1"/>
    <row r="134" s="40" customFormat="1"/>
    <row r="135" s="40" customFormat="1"/>
    <row r="136" s="40" customFormat="1"/>
    <row r="137" s="40" customFormat="1"/>
    <row r="138" s="40" customFormat="1"/>
    <row r="139" s="40" customFormat="1"/>
    <row r="140" s="40" customFormat="1"/>
    <row r="141" s="40" customFormat="1"/>
    <row r="142" s="40" customFormat="1"/>
    <row r="143" s="40" customFormat="1"/>
    <row r="144" s="40" customFormat="1"/>
    <row r="145" s="40" customFormat="1"/>
    <row r="146" s="40" customFormat="1"/>
    <row r="147" s="40" customFormat="1"/>
    <row r="148" s="40" customFormat="1"/>
    <row r="149" s="40" customFormat="1"/>
    <row r="150" s="40" customFormat="1"/>
    <row r="151" s="40" customFormat="1"/>
    <row r="152" s="40" customFormat="1"/>
    <row r="153" s="40" customFormat="1"/>
    <row r="154" s="40" customFormat="1"/>
    <row r="155" s="40" customFormat="1"/>
    <row r="156" s="40" customFormat="1"/>
    <row r="157" s="40" customFormat="1"/>
    <row r="158" s="40" customFormat="1"/>
    <row r="159" s="40" customFormat="1"/>
    <row r="160" s="40" customFormat="1"/>
    <row r="161" s="40" customFormat="1"/>
    <row r="162" s="40" customFormat="1"/>
    <row r="163" s="40" customFormat="1"/>
    <row r="164" s="40" customFormat="1"/>
    <row r="165" s="40" customFormat="1"/>
    <row r="166" s="40" customFormat="1"/>
    <row r="167" s="40" customFormat="1"/>
    <row r="168" s="40" customFormat="1"/>
    <row r="169" s="40" customFormat="1"/>
    <row r="170" s="40" customFormat="1"/>
    <row r="171" s="40" customFormat="1"/>
    <row r="172" s="40" customFormat="1"/>
    <row r="173" s="40" customFormat="1"/>
    <row r="174" s="40" customFormat="1"/>
    <row r="175" s="40" customFormat="1"/>
    <row r="176" s="40" customFormat="1"/>
    <row r="177" s="40" customFormat="1"/>
    <row r="178" s="40" customFormat="1"/>
    <row r="179" s="40" customFormat="1"/>
    <row r="180" s="40" customFormat="1"/>
    <row r="181" s="40" customFormat="1"/>
    <row r="182" s="40" customFormat="1"/>
    <row r="183" s="40" customFormat="1"/>
    <row r="184" s="40" customFormat="1"/>
    <row r="185" s="40" customFormat="1"/>
    <row r="186" s="40" customFormat="1"/>
    <row r="187" s="40" customFormat="1"/>
    <row r="188" s="40" customFormat="1"/>
    <row r="189" s="40" customFormat="1"/>
    <row r="190" s="40" customFormat="1"/>
    <row r="191" s="40" customFormat="1"/>
    <row r="192" s="40" customFormat="1"/>
    <row r="193" s="40" customFormat="1"/>
    <row r="194" s="40" customFormat="1"/>
    <row r="195" s="40" customFormat="1"/>
    <row r="196" s="40" customFormat="1"/>
    <row r="197" s="40" customFormat="1"/>
    <row r="198" s="40" customFormat="1"/>
    <row r="199" s="40" customFormat="1"/>
    <row r="200" s="40" customFormat="1"/>
    <row r="201" s="40" customFormat="1"/>
    <row r="202" s="40" customFormat="1"/>
    <row r="203" s="40" customFormat="1"/>
    <row r="204" s="40" customFormat="1"/>
    <row r="205" s="40" customFormat="1"/>
    <row r="206" s="40" customFormat="1"/>
    <row r="207" s="40" customFormat="1"/>
    <row r="208" s="40" customFormat="1"/>
    <row r="209" s="40" customFormat="1"/>
    <row r="210" s="40" customFormat="1"/>
    <row r="211" s="40" customFormat="1"/>
    <row r="212" s="40" customFormat="1"/>
    <row r="213" s="40" customFormat="1"/>
    <row r="214" s="40" customFormat="1"/>
    <row r="215" s="40" customFormat="1"/>
    <row r="216" s="40" customFormat="1"/>
    <row r="217" s="40" customFormat="1"/>
    <row r="218" s="40" customFormat="1"/>
    <row r="219" s="40" customFormat="1"/>
    <row r="220" s="40" customFormat="1"/>
    <row r="221" s="40" customFormat="1"/>
    <row r="222" s="40" customFormat="1"/>
    <row r="223" s="40" customFormat="1"/>
    <row r="224" s="40" customFormat="1"/>
    <row r="225" s="40" customFormat="1"/>
    <row r="226" s="40" customFormat="1"/>
    <row r="227" s="40" customFormat="1"/>
    <row r="228" s="40" customFormat="1"/>
    <row r="229" s="40" customFormat="1"/>
    <row r="230" s="40" customFormat="1"/>
    <row r="231" s="40" customFormat="1"/>
    <row r="232" s="40" customFormat="1"/>
    <row r="233" s="40" customFormat="1"/>
    <row r="234" s="40" customFormat="1"/>
    <row r="235" s="40" customFormat="1"/>
    <row r="236" s="40" customFormat="1"/>
    <row r="237" s="40" customFormat="1"/>
    <row r="238" s="40" customFormat="1"/>
    <row r="239" s="40" customFormat="1"/>
    <row r="240" s="40" customFormat="1"/>
    <row r="241" s="40" customFormat="1"/>
    <row r="242" s="40" customFormat="1"/>
    <row r="243" s="40" customFormat="1"/>
    <row r="244" s="40" customFormat="1"/>
    <row r="245" s="40" customFormat="1"/>
    <row r="246" s="40" customFormat="1"/>
    <row r="247" s="40" customFormat="1"/>
    <row r="248" s="40" customFormat="1"/>
    <row r="249" s="40" customFormat="1"/>
    <row r="250" s="40" customFormat="1"/>
    <row r="251" s="40" customFormat="1"/>
    <row r="252" s="40" customFormat="1"/>
    <row r="253" s="40" customFormat="1"/>
    <row r="254" s="40" customFormat="1"/>
    <row r="255" s="40" customFormat="1"/>
    <row r="256" s="40" customFormat="1"/>
    <row r="257" s="40" customFormat="1"/>
    <row r="258" s="40" customFormat="1"/>
    <row r="259" s="40" customFormat="1"/>
    <row r="260" s="40" customFormat="1"/>
    <row r="261" s="40" customFormat="1"/>
    <row r="262" s="40" customFormat="1"/>
    <row r="263" s="40" customFormat="1"/>
    <row r="264" s="40" customFormat="1"/>
    <row r="265" s="40" customFormat="1"/>
    <row r="266" s="40" customFormat="1"/>
    <row r="267" s="40" customFormat="1"/>
    <row r="268" s="40" customFormat="1"/>
    <row r="269" s="40" customFormat="1"/>
    <row r="270" s="40" customFormat="1"/>
    <row r="271" s="40" customFormat="1"/>
    <row r="272" s="40" customFormat="1"/>
    <row r="273" s="40" customFormat="1"/>
    <row r="274" s="40" customFormat="1"/>
    <row r="275" s="40" customFormat="1"/>
    <row r="276" s="40" customFormat="1"/>
    <row r="277" s="40" customFormat="1"/>
    <row r="278" s="40" customFormat="1"/>
    <row r="279" s="40" customFormat="1"/>
    <row r="280" s="40" customFormat="1"/>
    <row r="281" s="40" customFormat="1"/>
    <row r="282" s="40" customFormat="1"/>
    <row r="283" s="40" customFormat="1"/>
    <row r="284" s="40" customFormat="1"/>
    <row r="285" s="40" customFormat="1"/>
    <row r="286" s="40" customFormat="1"/>
    <row r="287" s="40" customFormat="1"/>
    <row r="288" s="40" customFormat="1"/>
    <row r="289" s="40" customFormat="1"/>
    <row r="290" s="40" customFormat="1"/>
    <row r="291" s="40" customFormat="1"/>
    <row r="292" s="40" customFormat="1"/>
    <row r="293" s="40" customFormat="1"/>
    <row r="294" s="40" customFormat="1"/>
    <row r="295" s="40" customFormat="1"/>
    <row r="296" s="40" customFormat="1"/>
    <row r="297" s="40" customFormat="1"/>
    <row r="298" s="40" customFormat="1"/>
    <row r="299" s="40" customFormat="1"/>
    <row r="300" s="40" customFormat="1"/>
    <row r="301" s="40" customFormat="1"/>
    <row r="302" s="40" customFormat="1"/>
    <row r="303" s="40" customFormat="1"/>
    <row r="304" s="40" customFormat="1"/>
    <row r="305" s="40" customFormat="1"/>
    <row r="306" s="40" customFormat="1"/>
    <row r="307" s="40" customFormat="1"/>
    <row r="308" s="40" customFormat="1"/>
    <row r="309" s="40" customFormat="1"/>
    <row r="310" s="40" customFormat="1"/>
    <row r="311" s="40" customFormat="1"/>
    <row r="312" s="40" customFormat="1"/>
    <row r="313" s="40" customFormat="1"/>
    <row r="314" s="40" customFormat="1"/>
    <row r="315" s="40" customFormat="1"/>
    <row r="316" s="40" customFormat="1"/>
    <row r="317" s="40" customFormat="1"/>
    <row r="318" s="40" customFormat="1"/>
    <row r="319" s="40" customFormat="1"/>
    <row r="320" s="40" customFormat="1"/>
    <row r="321" s="40" customFormat="1"/>
    <row r="322" s="40" customFormat="1"/>
    <row r="323" s="40" customFormat="1"/>
    <row r="324" s="40" customFormat="1"/>
    <row r="325" s="40" customFormat="1"/>
    <row r="326" s="40" customFormat="1"/>
    <row r="327" s="40" customFormat="1"/>
    <row r="328" s="40" customFormat="1"/>
    <row r="329" s="40" customFormat="1"/>
    <row r="330" s="40" customFormat="1"/>
    <row r="331" s="40" customFormat="1"/>
    <row r="332" s="40" customFormat="1"/>
    <row r="333" s="40" customFormat="1"/>
    <row r="334" s="40" customFormat="1"/>
    <row r="335" s="40" customFormat="1"/>
    <row r="336" s="40" customFormat="1"/>
    <row r="337" s="40" customFormat="1"/>
    <row r="338" s="40" customFormat="1"/>
    <row r="339" s="40" customFormat="1"/>
    <row r="340" s="40" customFormat="1"/>
    <row r="341" s="40" customFormat="1"/>
    <row r="342" s="40" customFormat="1"/>
    <row r="343" s="40" customFormat="1"/>
    <row r="344" s="40" customFormat="1"/>
    <row r="345" s="40" customFormat="1"/>
    <row r="346" s="40" customFormat="1"/>
    <row r="347" s="40" customFormat="1"/>
    <row r="348" s="40" customFormat="1"/>
    <row r="349" s="40" customFormat="1"/>
    <row r="350" s="40" customFormat="1"/>
    <row r="351" s="40" customFormat="1"/>
    <row r="352" s="40" customFormat="1"/>
    <row r="353" s="40" customFormat="1"/>
    <row r="354" s="40" customFormat="1"/>
    <row r="355" s="40" customFormat="1"/>
    <row r="356" s="40" customFormat="1"/>
    <row r="357" s="40" customFormat="1"/>
    <row r="358" s="40" customFormat="1"/>
    <row r="359" s="40" customFormat="1"/>
    <row r="360" s="40" customFormat="1"/>
    <row r="361" s="40" customFormat="1"/>
    <row r="362" s="40" customFormat="1"/>
    <row r="363" s="40" customFormat="1"/>
    <row r="364" s="40" customFormat="1"/>
    <row r="365" s="40" customFormat="1"/>
    <row r="366" s="40" customFormat="1"/>
    <row r="367" s="40" customFormat="1"/>
    <row r="368" s="40" customFormat="1"/>
    <row r="369" s="40" customFormat="1"/>
    <row r="370" s="40" customFormat="1"/>
    <row r="371" s="40" customFormat="1"/>
    <row r="372" s="40" customFormat="1"/>
    <row r="373" s="40" customFormat="1"/>
    <row r="374" s="40" customFormat="1"/>
    <row r="375" s="40" customFormat="1"/>
    <row r="376" s="40" customFormat="1"/>
    <row r="377" s="40" customFormat="1"/>
    <row r="378" s="40" customFormat="1"/>
    <row r="379" s="40" customFormat="1"/>
    <row r="380" s="40" customFormat="1"/>
    <row r="381" s="40" customFormat="1"/>
    <row r="382" s="40" customFormat="1"/>
    <row r="383" s="40" customFormat="1"/>
    <row r="384" s="40" customFormat="1"/>
    <row r="385" s="40" customFormat="1"/>
    <row r="386" s="40" customFormat="1"/>
    <row r="387" s="40" customFormat="1"/>
    <row r="388" s="40" customFormat="1"/>
    <row r="389" s="40" customFormat="1"/>
    <row r="390" s="40" customFormat="1"/>
    <row r="391" s="40" customFormat="1"/>
    <row r="392" s="40" customFormat="1"/>
    <row r="393" s="40" customFormat="1"/>
    <row r="394" s="40" customFormat="1"/>
    <row r="395" s="40" customFormat="1"/>
    <row r="396" s="40" customFormat="1"/>
    <row r="397" s="40" customFormat="1"/>
    <row r="398" s="40" customFormat="1"/>
    <row r="399" s="40" customFormat="1"/>
    <row r="400" s="40" customFormat="1"/>
    <row r="401" s="40" customFormat="1"/>
    <row r="402" s="40" customFormat="1"/>
    <row r="403" s="40" customFormat="1"/>
    <row r="404" s="40" customFormat="1"/>
    <row r="405" s="40" customFormat="1"/>
    <row r="406" s="40" customFormat="1"/>
    <row r="407" s="40" customFormat="1"/>
    <row r="408" s="40" customFormat="1"/>
    <row r="409" s="40" customFormat="1"/>
    <row r="410" s="40" customFormat="1"/>
    <row r="411" s="40" customFormat="1"/>
    <row r="412" s="40" customFormat="1"/>
    <row r="413" s="40" customFormat="1"/>
    <row r="414" s="40" customFormat="1"/>
    <row r="415" s="40" customFormat="1"/>
    <row r="416" s="40" customFormat="1"/>
    <row r="417" s="40" customFormat="1"/>
    <row r="418" s="40" customFormat="1"/>
    <row r="419" s="40" customFormat="1"/>
    <row r="420" s="40" customFormat="1"/>
    <row r="421" s="40" customFormat="1"/>
    <row r="422" s="40" customFormat="1"/>
    <row r="423" s="40" customFormat="1"/>
    <row r="424" s="40" customFormat="1"/>
    <row r="425" s="40" customFormat="1"/>
    <row r="426" s="40" customFormat="1"/>
    <row r="427" s="40" customFormat="1"/>
    <row r="428" s="40" customFormat="1"/>
    <row r="429" s="40" customFormat="1"/>
    <row r="430" s="40" customFormat="1"/>
    <row r="431" s="40" customFormat="1"/>
    <row r="432" s="40" customFormat="1"/>
    <row r="433" s="40" customFormat="1"/>
    <row r="434" s="40" customFormat="1"/>
    <row r="435" s="40" customFormat="1"/>
    <row r="436" s="40" customFormat="1"/>
    <row r="437" s="40" customFormat="1"/>
    <row r="438" s="40" customFormat="1"/>
    <row r="439" s="40" customFormat="1"/>
    <row r="440" s="40" customFormat="1"/>
    <row r="441" s="40" customFormat="1"/>
    <row r="442" s="40" customFormat="1"/>
    <row r="443" s="40" customFormat="1"/>
    <row r="444" s="40" customFormat="1"/>
    <row r="445" s="40" customFormat="1"/>
    <row r="446" s="40" customFormat="1"/>
    <row r="447" s="40" customFormat="1"/>
    <row r="448" s="40" customFormat="1"/>
    <row r="449" s="40" customFormat="1"/>
    <row r="450" s="40" customFormat="1"/>
    <row r="451" s="40" customFormat="1"/>
    <row r="452" s="40" customFormat="1"/>
    <row r="453" s="40" customFormat="1"/>
    <row r="454" s="40" customFormat="1"/>
    <row r="455" s="40" customFormat="1"/>
    <row r="456" s="40" customFormat="1"/>
    <row r="457" s="40" customFormat="1"/>
    <row r="458" s="40" customFormat="1"/>
    <row r="459" s="40" customFormat="1"/>
    <row r="460" s="40" customFormat="1"/>
    <row r="461" s="40" customFormat="1"/>
    <row r="462" s="40" customFormat="1"/>
    <row r="463" s="40" customFormat="1"/>
    <row r="464" s="40" customFormat="1"/>
    <row r="465" s="40" customFormat="1"/>
    <row r="466" s="40" customFormat="1"/>
    <row r="467" s="40" customFormat="1"/>
    <row r="468" s="40" customFormat="1"/>
    <row r="469" s="40" customFormat="1"/>
    <row r="470" s="40" customFormat="1"/>
    <row r="471" s="40" customFormat="1"/>
    <row r="472" s="40" customFormat="1"/>
    <row r="473" s="40" customFormat="1"/>
    <row r="474" s="40" customFormat="1"/>
    <row r="475" s="40" customFormat="1"/>
    <row r="476" s="40" customFormat="1"/>
    <row r="477" s="40" customFormat="1"/>
    <row r="478" s="40" customFormat="1"/>
    <row r="479" s="40" customFormat="1"/>
    <row r="480" s="40" customFormat="1"/>
    <row r="481" s="40" customFormat="1"/>
    <row r="482" s="40" customFormat="1"/>
    <row r="483" s="40" customFormat="1"/>
    <row r="484" s="40" customFormat="1"/>
    <row r="485" s="40" customFormat="1"/>
    <row r="486" s="40" customFormat="1"/>
    <row r="487" s="40" customFormat="1"/>
    <row r="488" s="40" customFormat="1"/>
    <row r="489" s="40" customFormat="1"/>
    <row r="490" s="40" customFormat="1"/>
    <row r="491" s="40" customFormat="1"/>
    <row r="492" s="40" customFormat="1"/>
    <row r="493" s="40" customFormat="1"/>
    <row r="494" s="40" customFormat="1"/>
    <row r="495" s="40" customFormat="1"/>
    <row r="496" s="40" customFormat="1"/>
    <row r="497" s="40" customFormat="1"/>
    <row r="498" s="40" customFormat="1"/>
    <row r="499" s="40" customFormat="1"/>
    <row r="500" s="40" customFormat="1"/>
    <row r="501" s="40" customFormat="1"/>
    <row r="502" s="40" customFormat="1"/>
    <row r="503" s="40" customFormat="1"/>
    <row r="504" s="40" customFormat="1"/>
    <row r="505" s="40" customFormat="1"/>
    <row r="506" s="40" customFormat="1"/>
    <row r="507" s="40" customFormat="1"/>
    <row r="508" s="40" customFormat="1"/>
    <row r="509" s="40" customFormat="1"/>
    <row r="510" s="40" customFormat="1"/>
    <row r="511" s="40" customFormat="1"/>
    <row r="512" s="40" customFormat="1"/>
    <row r="513" s="40" customFormat="1"/>
    <row r="514" s="40" customFormat="1"/>
    <row r="515" s="40" customFormat="1"/>
    <row r="516" s="40" customFormat="1"/>
    <row r="517" s="40" customFormat="1"/>
    <row r="518" s="40" customFormat="1"/>
    <row r="519" s="40" customFormat="1"/>
    <row r="520" s="40" customFormat="1"/>
    <row r="521" s="40" customFormat="1"/>
    <row r="522" s="40" customFormat="1"/>
    <row r="523" s="40" customFormat="1"/>
    <row r="524" s="40" customFormat="1"/>
    <row r="525" s="40" customFormat="1"/>
    <row r="526" s="40" customFormat="1"/>
    <row r="527" s="40" customFormat="1"/>
    <row r="528" s="40" customFormat="1"/>
    <row r="529" s="40" customFormat="1"/>
    <row r="530" s="40" customFormat="1"/>
    <row r="531" s="40" customFormat="1"/>
    <row r="532" s="40" customFormat="1"/>
    <row r="533" s="40" customFormat="1"/>
    <row r="534" s="40" customFormat="1"/>
    <row r="535" s="40" customFormat="1"/>
    <row r="536" s="40" customFormat="1"/>
    <row r="537" s="40" customFormat="1"/>
    <row r="538" s="40" customFormat="1"/>
    <row r="539" s="40" customFormat="1"/>
    <row r="540" s="40" customFormat="1"/>
    <row r="541" s="40" customFormat="1"/>
    <row r="542" s="40" customFormat="1"/>
    <row r="543" s="40" customFormat="1"/>
    <row r="544" s="40" customFormat="1"/>
    <row r="545" s="40" customFormat="1"/>
    <row r="546" s="40" customFormat="1"/>
    <row r="547" s="40" customFormat="1"/>
    <row r="548" s="40" customFormat="1"/>
    <row r="549" s="40" customFormat="1"/>
    <row r="550" s="40" customFormat="1"/>
    <row r="551" s="40" customFormat="1"/>
    <row r="552" s="40" customFormat="1"/>
    <row r="553" s="40" customFormat="1"/>
    <row r="554" s="40" customFormat="1"/>
    <row r="555" s="40" customFormat="1"/>
    <row r="556" s="40" customFormat="1"/>
    <row r="557" s="40" customFormat="1"/>
    <row r="558" s="40" customFormat="1"/>
    <row r="559" s="40" customFormat="1"/>
    <row r="560" s="40" customFormat="1"/>
    <row r="561" s="40" customFormat="1"/>
    <row r="562" s="40" customFormat="1"/>
    <row r="563" s="40" customFormat="1"/>
    <row r="564" s="40" customFormat="1"/>
    <row r="565" s="40" customFormat="1"/>
    <row r="566" s="40" customFormat="1"/>
    <row r="567" s="40" customFormat="1"/>
    <row r="568" s="40" customFormat="1"/>
    <row r="569" s="40" customFormat="1"/>
    <row r="570" s="40" customFormat="1"/>
    <row r="571" s="40" customFormat="1"/>
    <row r="572" s="40" customFormat="1"/>
    <row r="573" s="40" customFormat="1"/>
    <row r="574" s="40" customFormat="1"/>
    <row r="575" s="40" customFormat="1"/>
    <row r="576" s="40" customFormat="1"/>
    <row r="577" s="40" customFormat="1"/>
    <row r="578" s="40" customFormat="1"/>
    <row r="579" s="40" customFormat="1"/>
    <row r="580" s="40" customFormat="1"/>
    <row r="581" s="40" customFormat="1"/>
    <row r="582" s="40" customFormat="1"/>
    <row r="583" s="40" customFormat="1"/>
    <row r="584" s="40" customFormat="1"/>
    <row r="585" s="40" customFormat="1"/>
    <row r="586" s="40" customFormat="1"/>
    <row r="587" s="40" customFormat="1"/>
    <row r="588" s="40" customFormat="1"/>
    <row r="589" s="40" customFormat="1"/>
    <row r="590" s="40" customFormat="1"/>
    <row r="591" s="40" customFormat="1"/>
    <row r="592" s="40" customFormat="1"/>
    <row r="593" s="40" customFormat="1"/>
    <row r="594" s="40" customFormat="1"/>
    <row r="595" s="40" customFormat="1"/>
    <row r="596" s="40" customFormat="1"/>
    <row r="597" s="40" customFormat="1"/>
    <row r="598" s="40" customFormat="1"/>
    <row r="599" s="40" customFormat="1"/>
    <row r="600" s="40" customFormat="1"/>
    <row r="601" s="40" customFormat="1"/>
    <row r="602" s="40" customFormat="1"/>
    <row r="603" s="40" customFormat="1"/>
    <row r="604" s="40" customFormat="1"/>
    <row r="605" s="40" customFormat="1"/>
    <row r="606" s="40" customFormat="1"/>
    <row r="607" s="40" customFormat="1"/>
    <row r="608" s="40" customFormat="1"/>
    <row r="609" s="40" customFormat="1"/>
    <row r="610" s="40" customFormat="1"/>
    <row r="611" s="40" customFormat="1"/>
    <row r="612" s="40" customFormat="1"/>
    <row r="613" s="40" customFormat="1"/>
    <row r="614" s="40" customFormat="1"/>
    <row r="615" s="40" customFormat="1"/>
    <row r="616" s="40" customFormat="1"/>
    <row r="617" s="40" customFormat="1"/>
    <row r="618" s="40" customFormat="1"/>
    <row r="619" s="40" customFormat="1"/>
    <row r="620" s="40" customFormat="1"/>
    <row r="621" s="40" customFormat="1"/>
    <row r="622" s="40" customFormat="1"/>
    <row r="623" s="40" customFormat="1"/>
    <row r="624" s="40" customFormat="1"/>
    <row r="625" s="40" customFormat="1"/>
    <row r="626" s="40" customFormat="1"/>
    <row r="627" s="40" customFormat="1"/>
    <row r="628" s="40" customFormat="1"/>
    <row r="629" s="40" customFormat="1"/>
    <row r="630" s="40" customFormat="1"/>
    <row r="631" s="40" customFormat="1"/>
    <row r="632" s="40" customFormat="1"/>
    <row r="633" s="40" customFormat="1"/>
    <row r="634" s="40" customFormat="1"/>
    <row r="635" s="40" customFormat="1"/>
    <row r="636" s="40" customFormat="1"/>
    <row r="637" s="40" customFormat="1"/>
    <row r="638" s="40" customFormat="1"/>
    <row r="639" s="40" customFormat="1"/>
    <row r="640" s="40" customFormat="1"/>
    <row r="641" s="40" customFormat="1"/>
    <row r="642" s="40" customFormat="1"/>
    <row r="643" s="40" customFormat="1"/>
    <row r="644" s="40" customFormat="1"/>
    <row r="645" s="40" customFormat="1"/>
    <row r="646" s="40" customFormat="1"/>
    <row r="647" s="40" customFormat="1"/>
    <row r="648" s="40" customFormat="1"/>
    <row r="649" s="40" customFormat="1"/>
    <row r="650" s="40" customFormat="1"/>
    <row r="651" s="40" customFormat="1"/>
    <row r="652" s="40" customFormat="1"/>
    <row r="653" s="40" customFormat="1"/>
    <row r="654" s="40" customFormat="1"/>
    <row r="655" s="40" customFormat="1"/>
    <row r="656" s="40" customFormat="1"/>
    <row r="657" s="40" customFormat="1"/>
    <row r="658" s="40" customFormat="1"/>
    <row r="659" s="40" customFormat="1"/>
    <row r="660" s="40" customFormat="1"/>
    <row r="661" s="40" customFormat="1"/>
    <row r="662" s="40" customFormat="1"/>
    <row r="663" s="40" customFormat="1"/>
    <row r="664" s="40" customFormat="1"/>
    <row r="665" s="40" customFormat="1"/>
    <row r="666" s="40" customFormat="1"/>
    <row r="667" s="40" customFormat="1"/>
    <row r="668" s="40" customFormat="1"/>
    <row r="669" s="40" customFormat="1"/>
    <row r="670" s="40" customFormat="1"/>
    <row r="671" s="40" customFormat="1"/>
    <row r="672" s="40" customFormat="1"/>
    <row r="673" s="40" customFormat="1"/>
    <row r="674" s="40" customFormat="1"/>
    <row r="675" s="40" customFormat="1"/>
    <row r="676" s="40" customFormat="1"/>
    <row r="677" s="40" customFormat="1"/>
    <row r="678" s="40" customFormat="1"/>
    <row r="679" s="40" customFormat="1"/>
    <row r="680" s="40" customFormat="1"/>
    <row r="681" s="40" customFormat="1"/>
    <row r="682" s="40" customFormat="1"/>
    <row r="683" s="40" customFormat="1"/>
    <row r="684" s="40" customFormat="1"/>
    <row r="685" s="40" customFormat="1"/>
    <row r="686" s="40" customFormat="1"/>
    <row r="687" s="40" customFormat="1"/>
    <row r="688" s="40" customFormat="1"/>
    <row r="689" s="40" customFormat="1"/>
    <row r="690" s="40" customFormat="1"/>
    <row r="691" s="40" customFormat="1"/>
    <row r="692" s="40" customFormat="1"/>
    <row r="693" s="40" customFormat="1"/>
    <row r="694" s="40" customFormat="1"/>
    <row r="695" s="40" customFormat="1"/>
    <row r="696" s="40" customFormat="1"/>
    <row r="697" s="40" customFormat="1"/>
    <row r="698" s="40" customFormat="1"/>
    <row r="699" s="40" customFormat="1"/>
    <row r="700" s="40" customFormat="1"/>
    <row r="701" s="40" customFormat="1"/>
    <row r="702" s="40" customFormat="1"/>
    <row r="703" s="40" customFormat="1"/>
    <row r="704" s="40" customFormat="1"/>
    <row r="705" s="40" customFormat="1"/>
    <row r="706" s="40" customFormat="1"/>
    <row r="707" s="40" customFormat="1"/>
    <row r="708" s="40" customFormat="1"/>
    <row r="709" s="40" customFormat="1"/>
    <row r="710" s="40" customFormat="1"/>
    <row r="711" s="40" customFormat="1"/>
    <row r="712" s="40" customFormat="1"/>
    <row r="713" s="40" customFormat="1"/>
    <row r="714" s="40" customFormat="1"/>
    <row r="715" s="40" customFormat="1"/>
    <row r="716" s="40" customFormat="1"/>
    <row r="717" s="40" customFormat="1"/>
    <row r="718" s="40" customFormat="1"/>
    <row r="719" s="40" customFormat="1"/>
    <row r="720" s="40" customFormat="1"/>
    <row r="721" s="40" customFormat="1"/>
    <row r="722" s="40" customFormat="1"/>
    <row r="723" s="40" customFormat="1"/>
    <row r="724" s="40" customFormat="1"/>
    <row r="725" s="40" customFormat="1"/>
    <row r="726" s="40" customFormat="1"/>
    <row r="727" s="40" customFormat="1"/>
    <row r="728" s="40" customFormat="1"/>
    <row r="729" s="40" customFormat="1"/>
    <row r="730" s="40" customFormat="1"/>
    <row r="731" s="40" customFormat="1"/>
    <row r="732" s="40" customFormat="1"/>
    <row r="733" s="40" customFormat="1"/>
    <row r="734" s="40" customFormat="1"/>
    <row r="735" s="40" customFormat="1"/>
    <row r="736" s="40" customFormat="1"/>
    <row r="737" s="40" customFormat="1"/>
    <row r="738" s="40" customFormat="1"/>
    <row r="739" s="40" customFormat="1"/>
    <row r="740" s="40" customFormat="1"/>
    <row r="741" s="40" customFormat="1"/>
    <row r="742" s="40" customFormat="1"/>
    <row r="743" s="40" customFormat="1"/>
    <row r="744" s="40" customFormat="1"/>
    <row r="745" s="40" customFormat="1"/>
    <row r="746" s="40" customFormat="1"/>
    <row r="747" s="40" customFormat="1"/>
    <row r="748" s="40" customFormat="1"/>
    <row r="749" s="40" customFormat="1"/>
    <row r="750" s="40" customFormat="1"/>
    <row r="751" s="40" customFormat="1"/>
    <row r="752" s="40" customFormat="1"/>
    <row r="753" s="40" customFormat="1"/>
    <row r="754" s="40" customFormat="1"/>
    <row r="755" s="40" customFormat="1"/>
    <row r="756" s="40" customFormat="1"/>
    <row r="757" s="40" customFormat="1"/>
    <row r="758" s="40" customFormat="1"/>
    <row r="759" s="40" customFormat="1"/>
    <row r="760" s="40" customFormat="1"/>
    <row r="761" s="40" customFormat="1"/>
    <row r="762" s="40" customFormat="1"/>
    <row r="763" s="40" customFormat="1"/>
    <row r="764" s="40" customFormat="1"/>
    <row r="765" s="40" customFormat="1"/>
    <row r="766" s="40" customFormat="1"/>
    <row r="767" s="40" customFormat="1"/>
    <row r="768" s="40" customFormat="1"/>
    <row r="769" s="40" customFormat="1"/>
    <row r="770" s="40" customFormat="1"/>
    <row r="771" s="40" customFormat="1"/>
    <row r="772" s="40" customFormat="1"/>
    <row r="773" s="40" customFormat="1"/>
    <row r="774" s="40" customFormat="1"/>
    <row r="775" s="40" customFormat="1"/>
    <row r="776" s="40" customFormat="1"/>
    <row r="777" s="40" customFormat="1"/>
    <row r="778" s="40" customFormat="1"/>
    <row r="779" s="40" customFormat="1"/>
    <row r="780" s="40" customFormat="1"/>
    <row r="781" s="40" customFormat="1"/>
    <row r="782" s="40" customFormat="1"/>
    <row r="783" s="40" customFormat="1"/>
    <row r="784" s="40" customFormat="1"/>
    <row r="785" s="40" customFormat="1"/>
    <row r="786" s="40" customFormat="1"/>
    <row r="787" s="40" customFormat="1"/>
    <row r="788" s="40" customFormat="1"/>
    <row r="789" s="40" customFormat="1"/>
    <row r="790" s="40" customFormat="1"/>
    <row r="791" s="40" customFormat="1"/>
    <row r="792" s="40" customFormat="1"/>
    <row r="793" s="40" customFormat="1"/>
    <row r="794" s="40" customFormat="1"/>
    <row r="795" s="40" customFormat="1"/>
    <row r="796" s="40" customFormat="1"/>
    <row r="797" s="40" customFormat="1"/>
    <row r="798" s="40" customFormat="1"/>
    <row r="799" s="40" customFormat="1"/>
    <row r="800" s="40" customFormat="1"/>
    <row r="801" s="40" customFormat="1"/>
    <row r="802" s="40" customFormat="1"/>
    <row r="803" s="40" customFormat="1"/>
    <row r="804" s="40" customFormat="1"/>
    <row r="805" s="40" customFormat="1"/>
    <row r="806" s="40" customFormat="1"/>
    <row r="807" s="40" customFormat="1"/>
    <row r="808" s="40" customFormat="1"/>
    <row r="809" s="40" customFormat="1"/>
    <row r="810" s="40" customFormat="1"/>
    <row r="811" s="40" customFormat="1"/>
    <row r="812" s="40" customFormat="1"/>
    <row r="813" s="40" customFormat="1"/>
    <row r="814" s="40" customFormat="1"/>
    <row r="815" s="40" customFormat="1"/>
    <row r="816" s="40" customFormat="1"/>
    <row r="817" s="40" customFormat="1"/>
    <row r="818" s="40" customFormat="1"/>
    <row r="819" s="40" customFormat="1"/>
    <row r="820" s="40" customFormat="1"/>
    <row r="821" s="40" customFormat="1"/>
    <row r="822" s="40" customFormat="1"/>
    <row r="823" s="40" customFormat="1"/>
    <row r="824" s="40" customFormat="1"/>
    <row r="825" s="40" customFormat="1"/>
    <row r="826" s="40" customFormat="1"/>
    <row r="827" s="40" customFormat="1"/>
    <row r="828" s="40" customFormat="1"/>
    <row r="829" s="40" customFormat="1"/>
    <row r="830" s="40" customFormat="1"/>
    <row r="831" s="40" customFormat="1"/>
    <row r="832" s="40" customFormat="1"/>
    <row r="833" s="40" customFormat="1"/>
    <row r="834" s="40" customFormat="1"/>
    <row r="835" s="40" customFormat="1"/>
    <row r="836" s="40" customFormat="1"/>
    <row r="837" s="40" customFormat="1"/>
    <row r="838" s="40" customFormat="1"/>
    <row r="839" s="40" customFormat="1"/>
    <row r="840" s="40" customFormat="1"/>
    <row r="841" s="40" customFormat="1"/>
    <row r="842" s="40" customFormat="1"/>
    <row r="843" s="40" customFormat="1"/>
    <row r="844" s="40" customFormat="1"/>
    <row r="845" s="40" customFormat="1"/>
    <row r="846" s="40" customFormat="1"/>
    <row r="847" s="40" customFormat="1"/>
    <row r="848" s="40" customFormat="1"/>
    <row r="849" s="40" customFormat="1"/>
    <row r="850" s="40" customFormat="1"/>
    <row r="851" s="40" customFormat="1"/>
    <row r="852" s="40" customFormat="1"/>
    <row r="853" s="40" customFormat="1"/>
    <row r="854" s="40" customFormat="1"/>
    <row r="855" s="40" customFormat="1"/>
    <row r="856" s="40" customFormat="1"/>
    <row r="857" s="40" customFormat="1"/>
    <row r="858" s="40" customFormat="1"/>
    <row r="859" s="40" customFormat="1"/>
    <row r="860" s="40" customFormat="1"/>
    <row r="861" s="40" customFormat="1"/>
    <row r="862" s="40" customFormat="1"/>
    <row r="863" s="40" customFormat="1"/>
    <row r="864" s="40" customFormat="1"/>
    <row r="865" s="40" customFormat="1"/>
    <row r="866" s="40" customFormat="1"/>
    <row r="867" s="40" customFormat="1"/>
    <row r="868" s="40" customFormat="1"/>
    <row r="869" s="40" customFormat="1"/>
    <row r="870" s="40" customFormat="1"/>
    <row r="871" s="40" customFormat="1"/>
    <row r="872" s="40" customFormat="1"/>
    <row r="873" s="40" customFormat="1"/>
    <row r="874" s="40" customFormat="1"/>
    <row r="875" s="40" customFormat="1"/>
    <row r="876" s="40" customFormat="1"/>
    <row r="877" s="40" customFormat="1"/>
    <row r="878" s="40" customFormat="1"/>
    <row r="879" s="40" customFormat="1"/>
    <row r="880" s="40" customFormat="1"/>
    <row r="881" s="40" customFormat="1"/>
    <row r="882" s="40" customFormat="1"/>
    <row r="883" s="40" customFormat="1"/>
    <row r="884" s="40" customFormat="1"/>
    <row r="885" s="40" customFormat="1"/>
    <row r="886" s="40" customFormat="1"/>
    <row r="887" s="40" customFormat="1"/>
    <row r="888" s="40" customFormat="1"/>
    <row r="889" s="40" customFormat="1"/>
    <row r="890" s="40" customFormat="1"/>
    <row r="891" s="40" customFormat="1"/>
    <row r="892" s="40" customFormat="1"/>
    <row r="893" s="40" customFormat="1"/>
    <row r="894" s="40" customFormat="1"/>
    <row r="895" s="40" customFormat="1"/>
    <row r="896" s="40" customFormat="1"/>
    <row r="897" s="40" customFormat="1"/>
    <row r="898" s="40" customFormat="1"/>
    <row r="899" s="40" customFormat="1"/>
    <row r="900" s="40" customFormat="1"/>
    <row r="901" s="40" customFormat="1"/>
    <row r="902" s="40" customFormat="1"/>
    <row r="903" s="40" customFormat="1"/>
    <row r="904" s="40" customFormat="1"/>
    <row r="905" s="40" customFormat="1"/>
    <row r="906" s="40" customFormat="1"/>
    <row r="907" s="40" customFormat="1"/>
    <row r="908" s="40" customFormat="1"/>
    <row r="909" s="40" customFormat="1"/>
    <row r="910" s="40" customFormat="1"/>
    <row r="911" s="40" customFormat="1"/>
    <row r="912" s="40" customFormat="1"/>
    <row r="913" s="40" customFormat="1"/>
    <row r="914" s="40" customFormat="1"/>
    <row r="915" s="40" customFormat="1"/>
    <row r="916" s="40" customFormat="1"/>
    <row r="917" s="40" customFormat="1"/>
    <row r="918" s="40" customFormat="1"/>
    <row r="919" s="40" customFormat="1"/>
    <row r="920" s="40" customFormat="1"/>
    <row r="921" s="40" customFormat="1"/>
    <row r="922" s="40" customFormat="1"/>
    <row r="923" s="40" customFormat="1"/>
    <row r="924" s="40" customFormat="1"/>
    <row r="925" s="40" customFormat="1"/>
    <row r="926" s="40" customFormat="1"/>
    <row r="927" s="40" customFormat="1"/>
    <row r="928" s="40" customFormat="1"/>
    <row r="929" s="40" customFormat="1"/>
    <row r="930" s="40" customFormat="1"/>
    <row r="931" s="40" customFormat="1"/>
    <row r="932" s="40" customFormat="1"/>
    <row r="933" s="40" customFormat="1"/>
    <row r="934" s="40" customFormat="1"/>
    <row r="935" s="40" customFormat="1"/>
    <row r="936" s="40" customFormat="1"/>
    <row r="937" s="40" customFormat="1"/>
    <row r="938" s="40" customFormat="1"/>
    <row r="939" s="40" customFormat="1"/>
    <row r="940" s="40" customFormat="1"/>
    <row r="941" s="40" customFormat="1"/>
    <row r="942" s="40" customFormat="1"/>
    <row r="943" s="40" customFormat="1"/>
    <row r="944" s="40" customFormat="1"/>
    <row r="945" s="40" customFormat="1"/>
    <row r="946" s="40" customFormat="1"/>
    <row r="947" s="40" customFormat="1"/>
    <row r="948" s="40" customFormat="1"/>
    <row r="949" s="40" customFormat="1"/>
    <row r="950" s="40" customFormat="1"/>
    <row r="951" s="40" customFormat="1"/>
    <row r="952" s="40" customFormat="1"/>
    <row r="953" s="40" customFormat="1"/>
    <row r="954" s="40" customFormat="1"/>
    <row r="955" s="40" customFormat="1"/>
    <row r="956" s="40" customFormat="1"/>
    <row r="957" s="40" customFormat="1"/>
    <row r="958" s="40" customFormat="1"/>
    <row r="959" s="40" customFormat="1"/>
    <row r="960" s="40" customFormat="1"/>
    <row r="961" s="40" customFormat="1"/>
    <row r="962" s="40" customFormat="1"/>
    <row r="963" s="40" customFormat="1"/>
    <row r="964" s="40" customFormat="1"/>
    <row r="965" s="40" customFormat="1"/>
    <row r="966" s="40" customFormat="1"/>
    <row r="967" s="40" customFormat="1"/>
    <row r="968" s="40" customFormat="1"/>
    <row r="969" s="40" customFormat="1"/>
    <row r="970" s="40" customFormat="1"/>
    <row r="971" s="40" customFormat="1"/>
    <row r="972" s="40" customFormat="1"/>
    <row r="973" s="40" customFormat="1"/>
    <row r="974" s="40" customFormat="1"/>
    <row r="975" s="40" customFormat="1"/>
    <row r="976" s="40" customFormat="1"/>
    <row r="977" s="40" customFormat="1"/>
    <row r="978" s="40" customFormat="1"/>
    <row r="979" s="40" customFormat="1"/>
    <row r="980" s="40" customFormat="1"/>
    <row r="981" s="40" customFormat="1"/>
    <row r="982" s="40" customFormat="1"/>
    <row r="983" s="40" customFormat="1"/>
    <row r="984" s="40" customFormat="1"/>
    <row r="985" s="40" customFormat="1"/>
    <row r="986" s="40" customFormat="1"/>
    <row r="987" s="40" customFormat="1"/>
    <row r="988" s="40" customFormat="1"/>
    <row r="989" s="40" customFormat="1"/>
    <row r="990" s="40" customFormat="1"/>
    <row r="991" s="40" customFormat="1"/>
    <row r="992" s="40" customFormat="1"/>
    <row r="993" s="40" customFormat="1"/>
    <row r="994" s="40" customFormat="1"/>
    <row r="995" s="40" customFormat="1"/>
    <row r="996" s="40" customFormat="1"/>
    <row r="997" s="40" customFormat="1"/>
    <row r="998" s="40" customFormat="1"/>
    <row r="999" s="40" customFormat="1"/>
    <row r="1000" s="40" customFormat="1"/>
    <row r="1001" s="40" customFormat="1"/>
    <row r="1002" s="40" customFormat="1"/>
    <row r="1003" s="40" customFormat="1"/>
    <row r="1004" s="40" customFormat="1"/>
    <row r="1005" s="40" customFormat="1"/>
    <row r="1006" s="40" customFormat="1"/>
    <row r="1007" s="40" customFormat="1"/>
    <row r="1008" s="40" customFormat="1"/>
    <row r="1009" s="40" customFormat="1"/>
    <row r="1010" s="40" customFormat="1"/>
    <row r="1011" s="40" customFormat="1"/>
    <row r="1012" s="40" customFormat="1"/>
    <row r="1013" s="40" customFormat="1"/>
    <row r="1014" s="40" customFormat="1"/>
    <row r="1015" s="40" customFormat="1"/>
    <row r="1016" s="40" customFormat="1"/>
    <row r="1017" s="40" customFormat="1"/>
    <row r="1018" s="40" customFormat="1"/>
    <row r="1019" s="40" customFormat="1"/>
    <row r="1020" s="40" customFormat="1"/>
    <row r="1021" s="40" customFormat="1"/>
    <row r="1022" s="40" customFormat="1"/>
    <row r="1023" s="40" customFormat="1"/>
    <row r="1024" s="40" customFormat="1"/>
    <row r="1025" s="40" customFormat="1"/>
    <row r="1026" s="40" customFormat="1"/>
    <row r="1027" s="40" customFormat="1"/>
    <row r="1028" s="40" customFormat="1"/>
    <row r="1029" s="40" customFormat="1"/>
    <row r="1030" s="40" customFormat="1"/>
    <row r="1031" s="40" customFormat="1"/>
    <row r="1032" s="40" customFormat="1"/>
    <row r="1033" s="40" customFormat="1"/>
    <row r="1034" s="40" customFormat="1"/>
    <row r="1035" s="40" customFormat="1"/>
    <row r="1036" s="40" customFormat="1"/>
    <row r="1037" s="40" customFormat="1"/>
    <row r="1038" s="40" customFormat="1"/>
    <row r="1039" s="40" customFormat="1"/>
    <row r="1040" s="40" customFormat="1"/>
    <row r="1041" s="40" customFormat="1"/>
    <row r="1042" s="40" customFormat="1"/>
    <row r="1043" s="40" customFormat="1"/>
    <row r="1044" s="40" customFormat="1"/>
    <row r="1045" s="40" customFormat="1"/>
    <row r="1046" s="40" customFormat="1"/>
    <row r="1047" s="40" customFormat="1"/>
    <row r="1048" s="40" customFormat="1"/>
    <row r="1049" s="40" customFormat="1"/>
    <row r="1050" s="40" customFormat="1"/>
    <row r="1051" s="40" customFormat="1"/>
    <row r="1052" s="40" customFormat="1"/>
    <row r="1053" s="40" customFormat="1"/>
    <row r="1054" s="40" customFormat="1"/>
    <row r="1055" s="40" customFormat="1"/>
    <row r="1056" s="40" customFormat="1"/>
    <row r="1057" s="40" customFormat="1"/>
    <row r="1058" s="40" customFormat="1"/>
    <row r="1059" s="40" customFormat="1"/>
    <row r="1060" s="40" customFormat="1"/>
    <row r="1061" s="40" customFormat="1"/>
    <row r="1062" s="40" customFormat="1"/>
    <row r="1063" s="40" customFormat="1"/>
    <row r="1064" s="40" customFormat="1"/>
    <row r="1065" s="40" customFormat="1"/>
    <row r="1066" s="40" customFormat="1"/>
    <row r="1067" s="40" customFormat="1"/>
    <row r="1068" s="40" customFormat="1"/>
    <row r="1069" s="40" customFormat="1"/>
    <row r="1070" s="40" customFormat="1"/>
    <row r="1071" s="40" customFormat="1"/>
    <row r="1072" s="40" customFormat="1"/>
    <row r="1073" s="40" customFormat="1"/>
    <row r="1074" s="40" customFormat="1"/>
    <row r="1075" s="40" customFormat="1"/>
    <row r="1076" s="40" customFormat="1"/>
    <row r="1077" s="40" customFormat="1"/>
    <row r="1078" s="40" customFormat="1"/>
    <row r="1079" s="40" customFormat="1"/>
    <row r="1080" s="40" customFormat="1"/>
    <row r="1081" s="40" customFormat="1"/>
    <row r="1082" s="40" customFormat="1"/>
    <row r="1083" s="40" customFormat="1"/>
    <row r="1084" s="40" customFormat="1"/>
    <row r="1085" s="40" customFormat="1"/>
    <row r="1086" s="40" customFormat="1"/>
    <row r="1087" s="40" customFormat="1"/>
    <row r="1088" s="40" customFormat="1"/>
    <row r="1089" s="40" customFormat="1"/>
    <row r="1090" s="40" customFormat="1"/>
    <row r="1091" s="40" customFormat="1"/>
    <row r="1092" s="40" customFormat="1"/>
    <row r="1093" s="40" customFormat="1"/>
    <row r="1094" s="40" customFormat="1"/>
    <row r="1095" s="40" customFormat="1"/>
    <row r="1096" s="40" customFormat="1"/>
    <row r="1097" s="40" customFormat="1"/>
    <row r="1098" s="40" customFormat="1"/>
    <row r="1099" s="40" customFormat="1"/>
    <row r="1100" s="40" customFormat="1"/>
    <row r="1101" s="40" customFormat="1"/>
    <row r="1102" s="40" customFormat="1"/>
    <row r="1103" s="40" customFormat="1"/>
    <row r="1104" s="40" customFormat="1"/>
    <row r="1105" s="40" customFormat="1"/>
    <row r="1106" s="40" customFormat="1"/>
    <row r="1107" s="40" customFormat="1"/>
    <row r="1108" s="40" customFormat="1"/>
    <row r="1109" s="40" customFormat="1"/>
    <row r="1110" s="40" customFormat="1"/>
    <row r="1111" s="40" customFormat="1"/>
    <row r="1112" s="40" customFormat="1"/>
    <row r="1113" s="40" customFormat="1"/>
    <row r="1114" s="40" customFormat="1"/>
    <row r="1115" s="40" customFormat="1"/>
    <row r="1116" s="40" customFormat="1"/>
    <row r="1117" s="40" customFormat="1"/>
    <row r="1118" s="40" customFormat="1"/>
    <row r="1119" s="40" customFormat="1"/>
    <row r="1120" s="40" customFormat="1"/>
    <row r="1121" s="40" customFormat="1"/>
    <row r="1122" s="40" customFormat="1"/>
    <row r="1123" s="40" customFormat="1"/>
    <row r="1124" s="40" customFormat="1"/>
    <row r="1125" s="40" customFormat="1"/>
    <row r="1126" s="40" customFormat="1"/>
    <row r="1127" s="40" customFormat="1"/>
    <row r="1128" s="40" customFormat="1"/>
    <row r="1129" s="40" customFormat="1"/>
    <row r="1130" s="40" customFormat="1"/>
    <row r="1131" s="40" customFormat="1"/>
    <row r="1132" s="40" customFormat="1"/>
    <row r="1133" s="40" customFormat="1"/>
    <row r="1134" s="40" customFormat="1"/>
    <row r="1135" s="40" customFormat="1"/>
    <row r="1136" s="40" customFormat="1"/>
    <row r="1137" s="40" customFormat="1"/>
    <row r="1138" s="40" customFormat="1"/>
    <row r="1139" s="40" customFormat="1"/>
    <row r="1140" s="40" customFormat="1"/>
    <row r="1141" s="40" customFormat="1"/>
    <row r="1142" s="40" customFormat="1"/>
    <row r="1143" s="40" customFormat="1"/>
    <row r="1144" s="40" customFormat="1"/>
    <row r="1145" s="40" customFormat="1"/>
    <row r="1146" s="40" customFormat="1"/>
    <row r="1147" s="40" customFormat="1"/>
    <row r="1148" s="40" customFormat="1"/>
    <row r="1149" s="40" customFormat="1"/>
    <row r="1150" s="40" customFormat="1"/>
    <row r="1151" s="40" customFormat="1"/>
    <row r="1152" s="40" customFormat="1"/>
    <row r="1153" s="40" customFormat="1"/>
    <row r="1154" s="40" customFormat="1"/>
    <row r="1155" s="40" customFormat="1"/>
    <row r="1156" s="40" customFormat="1"/>
    <row r="1157" s="40" customFormat="1"/>
    <row r="1158" s="40" customFormat="1"/>
    <row r="1159" s="40" customFormat="1"/>
    <row r="1160" s="40" customFormat="1"/>
    <row r="1161" s="40" customFormat="1"/>
    <row r="1162" s="40" customFormat="1"/>
    <row r="1163" s="40" customFormat="1"/>
    <row r="1164" s="40" customFormat="1"/>
    <row r="1165" s="40" customFormat="1"/>
    <row r="1166" s="40" customFormat="1"/>
    <row r="1167" s="40" customFormat="1"/>
    <row r="1168" s="40" customFormat="1"/>
    <row r="1169" s="40" customFormat="1"/>
    <row r="1170" s="40" customFormat="1"/>
    <row r="1171" s="40" customFormat="1"/>
    <row r="1172" s="40" customFormat="1"/>
    <row r="1173" s="40" customFormat="1"/>
    <row r="1174" s="40" customFormat="1"/>
    <row r="1175" s="40" customFormat="1"/>
    <row r="1176" s="40" customFormat="1"/>
    <row r="1177" s="40" customFormat="1"/>
    <row r="1178" s="40" customFormat="1"/>
    <row r="1179" s="40" customFormat="1"/>
    <row r="1180" s="40" customFormat="1"/>
    <row r="1181" s="40" customFormat="1"/>
    <row r="1182" s="40" customFormat="1"/>
    <row r="1183" s="40" customFormat="1"/>
    <row r="1184" s="40" customFormat="1"/>
    <row r="1185" s="40" customFormat="1"/>
    <row r="1186" s="40" customFormat="1"/>
    <row r="1187" s="40" customFormat="1"/>
    <row r="1188" s="40" customFormat="1"/>
    <row r="1189" s="40" customFormat="1"/>
    <row r="1190" s="40" customFormat="1"/>
    <row r="1191" s="40" customFormat="1"/>
    <row r="1192" s="40" customFormat="1"/>
    <row r="1193" s="40" customFormat="1"/>
    <row r="1194" s="40" customFormat="1"/>
    <row r="1195" s="40" customFormat="1"/>
    <row r="1196" s="40" customFormat="1"/>
    <row r="1197" s="40" customFormat="1"/>
    <row r="1198" s="40" customFormat="1"/>
    <row r="1199" s="40" customFormat="1"/>
    <row r="1200" s="40" customFormat="1"/>
    <row r="1201" s="40" customFormat="1"/>
    <row r="1202" s="40" customFormat="1"/>
    <row r="1203" s="40" customFormat="1"/>
    <row r="1204" s="40" customFormat="1"/>
    <row r="1205" s="40" customFormat="1"/>
    <row r="1206" s="40" customFormat="1"/>
    <row r="1207" s="40" customFormat="1"/>
    <row r="1208" s="40" customFormat="1"/>
    <row r="1209" s="40" customFormat="1"/>
    <row r="1210" s="40" customFormat="1"/>
    <row r="1211" s="40" customFormat="1"/>
    <row r="1212" s="40" customFormat="1"/>
    <row r="1213" s="40" customFormat="1"/>
    <row r="1214" s="40" customFormat="1"/>
    <row r="1215" s="40" customFormat="1"/>
    <row r="1216" s="40" customFormat="1"/>
    <row r="1217" s="40" customFormat="1"/>
    <row r="1218" s="40" customFormat="1"/>
    <row r="1219" s="40" customFormat="1"/>
    <row r="1220" s="40" customFormat="1"/>
    <row r="1221" s="40" customFormat="1"/>
    <row r="1222" s="40" customFormat="1"/>
    <row r="1223" s="40" customFormat="1"/>
    <row r="1224" s="40" customFormat="1"/>
    <row r="1225" s="40" customFormat="1"/>
    <row r="1226" s="40" customFormat="1"/>
    <row r="1227" s="40" customFormat="1"/>
    <row r="1228" s="40" customFormat="1"/>
    <row r="1229" s="40" customFormat="1"/>
    <row r="1230" s="40" customFormat="1"/>
    <row r="1231" s="40" customFormat="1"/>
    <row r="1232" s="40" customFormat="1"/>
    <row r="1233" s="40" customFormat="1"/>
    <row r="1234" s="40" customFormat="1"/>
    <row r="1235" s="40" customFormat="1"/>
    <row r="1236" s="40" customFormat="1"/>
    <row r="1237" s="40" customFormat="1"/>
    <row r="1238" s="40" customFormat="1"/>
    <row r="1239" s="40" customFormat="1"/>
    <row r="1240" s="40" customFormat="1"/>
    <row r="1241" s="40" customFormat="1"/>
    <row r="1242" s="40" customFormat="1"/>
    <row r="1243" s="40" customFormat="1"/>
    <row r="1244" s="40" customFormat="1"/>
    <row r="1245" s="40" customFormat="1"/>
    <row r="1246" s="40" customFormat="1"/>
    <row r="1247" s="40" customFormat="1"/>
    <row r="1248" s="40" customFormat="1"/>
    <row r="1249" s="40" customFormat="1"/>
    <row r="1250" s="40" customFormat="1"/>
    <row r="1251" s="40" customFormat="1"/>
    <row r="1252" s="40" customFormat="1"/>
    <row r="1253" s="40" customFormat="1"/>
    <row r="1254" s="40" customFormat="1"/>
    <row r="1255" s="40" customFormat="1"/>
    <row r="1256" s="40" customFormat="1"/>
    <row r="1257" s="40" customFormat="1"/>
    <row r="1258" s="40" customFormat="1"/>
    <row r="1259" s="40" customFormat="1"/>
    <row r="1260" s="40" customFormat="1"/>
    <row r="1261" s="40" customFormat="1"/>
    <row r="1262" s="40" customFormat="1"/>
    <row r="1263" s="40" customFormat="1"/>
    <row r="1264" s="40" customFormat="1"/>
    <row r="1265" s="40" customFormat="1"/>
    <row r="1266" s="40" customFormat="1"/>
    <row r="1267" s="40" customFormat="1"/>
    <row r="1268" s="40" customFormat="1"/>
    <row r="1269" s="40" customFormat="1"/>
    <row r="1270" s="40" customFormat="1"/>
    <row r="1271" s="40" customFormat="1"/>
    <row r="1272" s="40" customFormat="1"/>
    <row r="1273" s="40" customFormat="1"/>
    <row r="1274" s="40" customFormat="1"/>
    <row r="1275" s="40" customFormat="1"/>
    <row r="1276" s="40" customFormat="1"/>
    <row r="1277" s="40" customFormat="1"/>
    <row r="1278" s="40" customFormat="1"/>
    <row r="1279" s="40" customFormat="1"/>
    <row r="1280" s="40" customFormat="1"/>
    <row r="1281" s="40" customFormat="1"/>
    <row r="1282" s="40" customFormat="1"/>
    <row r="1283" s="40" customFormat="1"/>
    <row r="1284" s="40" customFormat="1"/>
    <row r="1285" s="40" customFormat="1"/>
    <row r="1286" s="40" customFormat="1"/>
    <row r="1287" s="40" customFormat="1"/>
    <row r="1288" s="40" customFormat="1"/>
    <row r="1289" s="40" customFormat="1"/>
    <row r="1290" s="40" customFormat="1"/>
    <row r="1291" s="40" customFormat="1"/>
    <row r="1292" s="40" customFormat="1"/>
    <row r="1293" s="40" customFormat="1"/>
    <row r="1294" s="40" customFormat="1"/>
    <row r="1295" s="40" customFormat="1"/>
    <row r="1296" s="40" customFormat="1"/>
    <row r="1297" s="40" customFormat="1"/>
    <row r="1298" s="40" customFormat="1"/>
    <row r="1299" s="40" customFormat="1"/>
    <row r="1300" s="40" customFormat="1"/>
    <row r="1301" s="40" customFormat="1"/>
    <row r="1302" s="40" customFormat="1"/>
    <row r="1303" s="40" customFormat="1"/>
    <row r="1304" s="40" customFormat="1"/>
    <row r="1305" s="40" customFormat="1"/>
    <row r="1306" s="40" customFormat="1"/>
    <row r="1307" s="40" customFormat="1"/>
    <row r="1308" s="40" customFormat="1"/>
    <row r="1309" s="40" customFormat="1"/>
    <row r="1310" s="40" customFormat="1"/>
    <row r="1311" s="40" customFormat="1"/>
    <row r="1312" s="40" customFormat="1"/>
    <row r="1313" s="40" customFormat="1"/>
    <row r="1314" s="40" customFormat="1"/>
    <row r="1315" s="40" customFormat="1"/>
    <row r="1316" s="40" customFormat="1"/>
    <row r="1317" s="40" customFormat="1"/>
    <row r="1318" s="40" customFormat="1"/>
    <row r="1319" s="40" customFormat="1"/>
    <row r="1320" s="40" customFormat="1"/>
    <row r="1321" s="40" customFormat="1"/>
    <row r="1322" s="40" customFormat="1"/>
    <row r="1323" s="40" customFormat="1"/>
    <row r="1324" s="40" customFormat="1"/>
    <row r="1325" s="40" customFormat="1"/>
    <row r="1326" s="40" customFormat="1"/>
    <row r="1327" s="40" customFormat="1"/>
    <row r="1328" s="40" customFormat="1"/>
    <row r="1329" s="40" customFormat="1"/>
    <row r="1330" s="40" customFormat="1"/>
    <row r="1331" s="40" customFormat="1"/>
    <row r="1332" s="40" customFormat="1"/>
    <row r="1333" s="40" customFormat="1"/>
    <row r="1334" s="40" customFormat="1"/>
    <row r="1335" s="40" customFormat="1"/>
    <row r="1336" s="40" customFormat="1"/>
    <row r="1337" s="40" customFormat="1"/>
    <row r="1338" s="40" customFormat="1"/>
    <row r="1339" s="40" customFormat="1"/>
    <row r="1340" s="40" customFormat="1"/>
    <row r="1341" s="40" customFormat="1"/>
    <row r="1342" s="40" customFormat="1"/>
    <row r="1343" s="40" customFormat="1"/>
    <row r="1344" s="40" customFormat="1"/>
    <row r="1345" s="40" customFormat="1"/>
    <row r="1346" s="40" customFormat="1"/>
    <row r="1347" s="40" customFormat="1"/>
    <row r="1348" s="40" customFormat="1"/>
    <row r="1349" s="40" customFormat="1"/>
    <row r="1350" s="40" customFormat="1"/>
    <row r="1351" s="40" customFormat="1"/>
    <row r="1352" s="40" customFormat="1"/>
    <row r="1353" s="40" customFormat="1"/>
    <row r="1354" s="40" customFormat="1"/>
    <row r="1355" s="40" customFormat="1"/>
    <row r="1356" s="40" customFormat="1"/>
    <row r="1357" s="40" customFormat="1"/>
    <row r="1358" s="40" customFormat="1"/>
    <row r="1359" s="40" customFormat="1"/>
    <row r="1360" s="40" customFormat="1"/>
    <row r="1361" s="40" customFormat="1"/>
    <row r="1362" s="40" customFormat="1"/>
    <row r="1363" s="40" customFormat="1"/>
    <row r="1364" s="40" customFormat="1"/>
    <row r="1365" s="40" customFormat="1"/>
    <row r="1366" s="40" customFormat="1"/>
    <row r="1367" s="40" customFormat="1"/>
    <row r="1368" s="40" customFormat="1"/>
    <row r="1369" s="40" customFormat="1"/>
    <row r="1370" s="40" customFormat="1"/>
    <row r="1371" s="40" customFormat="1"/>
    <row r="1372" s="40" customFormat="1"/>
    <row r="1373" s="40" customFormat="1"/>
    <row r="1374" s="40" customFormat="1"/>
    <row r="1375" s="40" customFormat="1"/>
    <row r="1376" s="40" customFormat="1"/>
    <row r="1377" s="40" customFormat="1"/>
    <row r="1378" s="40" customFormat="1"/>
    <row r="1379" s="40" customFormat="1"/>
    <row r="1380" s="40" customFormat="1"/>
    <row r="1381" s="40" customFormat="1"/>
    <row r="1382" s="40" customFormat="1"/>
    <row r="1383" s="40" customFormat="1"/>
    <row r="1384" s="40" customFormat="1"/>
    <row r="1385" s="40" customFormat="1"/>
    <row r="1386" s="40" customFormat="1"/>
    <row r="1387" s="40" customFormat="1"/>
    <row r="1388" s="40" customFormat="1"/>
    <row r="1389" s="40" customFormat="1"/>
    <row r="1390" s="40" customFormat="1"/>
    <row r="1391" s="40" customFormat="1"/>
    <row r="1392" s="40" customFormat="1"/>
    <row r="1393" s="40" customFormat="1"/>
    <row r="1394" s="40" customFormat="1"/>
    <row r="1395" s="40" customFormat="1"/>
    <row r="1396" s="40" customFormat="1"/>
    <row r="1397" s="40" customFormat="1"/>
    <row r="1398" s="40" customFormat="1"/>
    <row r="1399" s="40" customFormat="1"/>
    <row r="1400" s="40" customFormat="1"/>
    <row r="1401" s="40" customFormat="1"/>
    <row r="1402" s="40" customFormat="1"/>
    <row r="1403" s="40" customFormat="1"/>
    <row r="1404" s="40" customFormat="1"/>
    <row r="1405" s="40" customFormat="1"/>
    <row r="1406" s="40" customFormat="1"/>
    <row r="1407" s="40" customFormat="1"/>
    <row r="1408" s="40" customFormat="1"/>
    <row r="1409" s="40" customFormat="1"/>
    <row r="1410" s="40" customFormat="1"/>
    <row r="1411" s="40" customFormat="1"/>
    <row r="1412" s="40" customFormat="1"/>
    <row r="1413" s="40" customFormat="1"/>
    <row r="1414" s="40" customFormat="1"/>
    <row r="1415" s="40" customFormat="1"/>
    <row r="1416" s="40" customFormat="1"/>
    <row r="1417" s="40" customFormat="1"/>
    <row r="1418" s="40" customFormat="1"/>
    <row r="1419" s="40" customFormat="1"/>
    <row r="1420" s="40" customFormat="1"/>
    <row r="1421" s="40" customFormat="1"/>
    <row r="1422" s="40" customFormat="1"/>
    <row r="1423" s="40" customFormat="1"/>
    <row r="1424" s="40" customFormat="1"/>
    <row r="1425" s="40" customFormat="1"/>
    <row r="1426" s="40" customFormat="1"/>
    <row r="1427" s="40" customFormat="1"/>
    <row r="1428" s="40" customFormat="1"/>
    <row r="1429" s="40" customFormat="1"/>
    <row r="1430" s="40" customFormat="1"/>
    <row r="1431" s="40" customFormat="1"/>
    <row r="1432" s="40" customFormat="1"/>
    <row r="1433" s="40" customFormat="1"/>
    <row r="1434" s="40" customFormat="1"/>
    <row r="1435" s="40" customFormat="1"/>
    <row r="1436" s="40" customFormat="1"/>
    <row r="1437" s="40" customFormat="1"/>
    <row r="1438" s="40" customFormat="1"/>
    <row r="1439" s="40" customFormat="1"/>
    <row r="1440" s="40" customFormat="1"/>
    <row r="1441" s="40" customFormat="1"/>
    <row r="1442" s="40" customFormat="1"/>
    <row r="1443" s="40" customFormat="1"/>
    <row r="1444" s="40" customFormat="1"/>
    <row r="1445" s="40" customFormat="1"/>
    <row r="1446" s="40" customFormat="1"/>
    <row r="1447" s="40" customFormat="1"/>
    <row r="1448" s="40" customFormat="1"/>
    <row r="1449" s="40" customFormat="1"/>
    <row r="1450" s="40" customFormat="1"/>
    <row r="1451" s="40" customFormat="1"/>
    <row r="1452" s="40" customFormat="1"/>
    <row r="1453" s="40" customFormat="1"/>
    <row r="1454" s="40" customFormat="1"/>
    <row r="1455" s="40" customFormat="1"/>
    <row r="1456" s="40" customFormat="1"/>
    <row r="1457" s="40" customFormat="1"/>
    <row r="1458" s="40" customFormat="1"/>
    <row r="1459" s="40" customFormat="1"/>
    <row r="1460" s="40" customFormat="1"/>
    <row r="1461" s="40" customFormat="1"/>
    <row r="1462" s="40" customFormat="1"/>
    <row r="1463" s="40" customFormat="1"/>
    <row r="1464" s="40" customFormat="1"/>
    <row r="1465" s="40" customFormat="1"/>
    <row r="1466" s="40" customFormat="1"/>
    <row r="1467" s="40" customFormat="1"/>
    <row r="1468" s="40" customFormat="1"/>
    <row r="1469" s="40" customFormat="1"/>
    <row r="1470" s="40" customFormat="1"/>
    <row r="1471" s="40" customFormat="1"/>
    <row r="1472" s="40" customFormat="1"/>
    <row r="1473" s="40" customFormat="1"/>
    <row r="1474" s="40" customFormat="1"/>
    <row r="1475" s="40" customFormat="1"/>
    <row r="1476" s="40" customFormat="1"/>
    <row r="1477" s="40" customFormat="1"/>
    <row r="1478" s="40" customFormat="1"/>
    <row r="1479" s="40" customFormat="1"/>
    <row r="1480" s="40" customFormat="1"/>
    <row r="1481" s="40" customFormat="1"/>
    <row r="1482" s="40" customFormat="1"/>
    <row r="1483" s="40" customFormat="1"/>
    <row r="1484" s="40" customFormat="1"/>
    <row r="1485" s="40" customFormat="1"/>
    <row r="1486" s="40" customFormat="1"/>
    <row r="1487" s="40" customFormat="1"/>
    <row r="1488" s="40" customFormat="1"/>
    <row r="1489" s="40" customFormat="1"/>
    <row r="1490" s="40" customFormat="1"/>
    <row r="1491" s="40" customFormat="1"/>
    <row r="1492" s="40" customFormat="1"/>
    <row r="1493" s="40" customFormat="1"/>
    <row r="1494" s="40" customFormat="1"/>
    <row r="1495" s="40" customFormat="1"/>
    <row r="1496" s="40" customFormat="1"/>
    <row r="1497" s="40" customFormat="1"/>
    <row r="1498" s="40" customFormat="1"/>
    <row r="1499" s="40" customFormat="1"/>
    <row r="1500" s="40" customFormat="1"/>
    <row r="1501" s="40" customFormat="1"/>
    <row r="1502" s="40" customFormat="1"/>
    <row r="1503" s="40" customFormat="1"/>
    <row r="1504" s="40" customFormat="1"/>
    <row r="1505" s="40" customFormat="1"/>
    <row r="1506" s="40" customFormat="1"/>
    <row r="1507" s="40" customFormat="1"/>
    <row r="1508" s="40" customFormat="1"/>
    <row r="1509" s="40" customFormat="1"/>
    <row r="1510" s="40" customFormat="1"/>
    <row r="1511" s="40" customFormat="1"/>
    <row r="1512" s="40" customFormat="1"/>
    <row r="1513" s="40" customFormat="1"/>
    <row r="1514" s="40" customFormat="1"/>
    <row r="1515" s="40" customFormat="1"/>
    <row r="1516" s="40" customFormat="1"/>
    <row r="1517" s="40" customFormat="1"/>
    <row r="1518" s="40" customFormat="1"/>
    <row r="1519" s="40" customFormat="1"/>
    <row r="1520" s="40" customFormat="1"/>
    <row r="1521" s="40" customFormat="1"/>
    <row r="1522" s="40" customFormat="1"/>
    <row r="1523" s="40" customFormat="1"/>
    <row r="1524" s="40" customFormat="1"/>
    <row r="1525" s="40" customFormat="1"/>
    <row r="1526" s="40" customFormat="1"/>
    <row r="1527" s="40" customFormat="1"/>
    <row r="1528" s="40" customFormat="1"/>
    <row r="1529" s="40" customFormat="1"/>
    <row r="1530" s="40" customFormat="1"/>
    <row r="1531" s="40" customFormat="1"/>
    <row r="1532" s="40" customFormat="1"/>
    <row r="1533" s="40" customFormat="1"/>
    <row r="1534" s="40" customFormat="1"/>
    <row r="1535" s="40" customFormat="1"/>
    <row r="1536" s="40" customFormat="1"/>
    <row r="1537" s="40" customFormat="1"/>
    <row r="1538" s="40" customFormat="1"/>
    <row r="1539" s="40" customFormat="1"/>
    <row r="1540" s="40" customFormat="1"/>
    <row r="1541" s="40" customFormat="1"/>
    <row r="1542" s="40" customFormat="1"/>
    <row r="1543" s="40" customFormat="1"/>
    <row r="1544" s="40" customFormat="1"/>
    <row r="1545" s="40" customFormat="1"/>
    <row r="1546" s="40" customFormat="1"/>
    <row r="1547" s="40" customFormat="1"/>
    <row r="1548" s="40" customFormat="1"/>
    <row r="1549" s="40" customFormat="1"/>
    <row r="1550" s="40" customFormat="1"/>
    <row r="1551" s="40" customFormat="1"/>
    <row r="1552" s="40" customFormat="1"/>
    <row r="1553" s="40" customFormat="1"/>
    <row r="1554" s="40" customFormat="1"/>
    <row r="1555" s="40" customFormat="1"/>
    <row r="1556" s="40" customFormat="1"/>
    <row r="1557" s="40" customFormat="1"/>
    <row r="1558" s="40" customFormat="1"/>
    <row r="1559" s="40" customFormat="1"/>
    <row r="1560" s="40" customFormat="1"/>
    <row r="1561" s="40" customFormat="1"/>
    <row r="1562" s="40" customFormat="1"/>
    <row r="1563" s="40" customFormat="1"/>
    <row r="1564" s="40" customFormat="1"/>
    <row r="1565" s="40" customFormat="1"/>
    <row r="1566" s="40" customFormat="1"/>
    <row r="1567" s="40" customFormat="1"/>
    <row r="1568" s="40" customFormat="1"/>
    <row r="1569" s="40" customFormat="1"/>
    <row r="1570" s="40" customFormat="1"/>
    <row r="1571" s="40" customFormat="1"/>
    <row r="1572" s="40" customFormat="1"/>
    <row r="1573" s="40" customFormat="1"/>
    <row r="1574" s="40" customFormat="1"/>
    <row r="1575" s="40" customFormat="1"/>
    <row r="1576" s="40" customFormat="1"/>
    <row r="1577" s="40" customFormat="1"/>
    <row r="1578" s="40" customFormat="1"/>
    <row r="1579" s="40" customFormat="1"/>
    <row r="1580" s="40" customFormat="1"/>
    <row r="1581" s="40" customFormat="1"/>
    <row r="1582" s="40" customFormat="1"/>
    <row r="1583" s="40" customFormat="1"/>
    <row r="1584" s="40" customFormat="1"/>
    <row r="1585" s="40" customFormat="1"/>
    <row r="1586" s="40" customFormat="1"/>
    <row r="1587" s="40" customFormat="1"/>
    <row r="1588" s="40" customFormat="1"/>
    <row r="1589" s="40" customFormat="1"/>
    <row r="1590" s="40" customFormat="1"/>
    <row r="1591" s="40" customFormat="1"/>
    <row r="1592" s="40" customFormat="1"/>
    <row r="1593" s="40" customFormat="1"/>
    <row r="1594" s="40" customFormat="1"/>
    <row r="1595" s="40" customFormat="1"/>
    <row r="1596" s="40" customFormat="1"/>
    <row r="1597" s="40" customFormat="1"/>
    <row r="1598" s="40" customFormat="1"/>
    <row r="1599" s="40" customFormat="1"/>
    <row r="1600" s="40" customFormat="1"/>
    <row r="1601" s="40" customFormat="1"/>
    <row r="1602" s="40" customFormat="1"/>
    <row r="1603" s="40" customFormat="1"/>
    <row r="1604" s="40" customFormat="1"/>
    <row r="1605" s="40" customFormat="1"/>
    <row r="1606" s="40" customFormat="1"/>
    <row r="1607" s="40" customFormat="1"/>
    <row r="1608" s="40" customFormat="1"/>
    <row r="1609" s="40" customFormat="1"/>
    <row r="1610" s="40" customFormat="1"/>
    <row r="1611" s="40" customFormat="1"/>
    <row r="1612" s="40" customFormat="1"/>
    <row r="1613" s="40" customFormat="1"/>
    <row r="1614" s="40" customFormat="1"/>
    <row r="1615" s="40" customFormat="1"/>
    <row r="1616" s="40" customFormat="1"/>
    <row r="1617" s="40" customFormat="1"/>
    <row r="1618" s="40" customFormat="1"/>
    <row r="1619" s="40" customFormat="1"/>
    <row r="1620" s="40" customFormat="1"/>
    <row r="1621" s="40" customFormat="1"/>
    <row r="1622" s="40" customFormat="1"/>
    <row r="1623" s="40" customFormat="1"/>
    <row r="1624" s="40" customFormat="1"/>
    <row r="1625" s="40" customFormat="1"/>
    <row r="1626" s="40" customFormat="1"/>
    <row r="1627" s="40" customFormat="1"/>
    <row r="1628" s="40" customFormat="1"/>
    <row r="1629" s="40" customFormat="1"/>
    <row r="1630" s="40" customFormat="1"/>
    <row r="1631" s="40" customFormat="1"/>
    <row r="1632" s="40" customFormat="1"/>
    <row r="1633" s="40" customFormat="1"/>
    <row r="1634" s="40" customFormat="1"/>
    <row r="1635" s="40" customFormat="1"/>
    <row r="1636" s="40" customFormat="1"/>
    <row r="1637" s="40" customFormat="1"/>
    <row r="1638" s="40" customFormat="1"/>
    <row r="1639" s="40" customFormat="1"/>
    <row r="1640" s="40" customFormat="1"/>
    <row r="1641" s="40" customFormat="1"/>
    <row r="1642" s="40" customFormat="1"/>
    <row r="1643" s="40" customFormat="1"/>
    <row r="1644" s="40" customFormat="1"/>
    <row r="1645" s="40" customFormat="1"/>
    <row r="1646" s="40" customFormat="1"/>
    <row r="1647" s="40" customFormat="1"/>
    <row r="1648" s="40" customFormat="1"/>
    <row r="1649" s="40" customFormat="1"/>
    <row r="1650" s="40" customFormat="1"/>
    <row r="1651" s="40" customFormat="1"/>
    <row r="1652" s="40" customFormat="1"/>
    <row r="1653" s="40" customFormat="1"/>
    <row r="1654" s="40" customFormat="1"/>
    <row r="1655" s="40" customFormat="1"/>
    <row r="1656" s="40" customFormat="1"/>
    <row r="1657" s="40" customFormat="1"/>
    <row r="1658" s="40" customFormat="1"/>
    <row r="1659" s="40" customFormat="1"/>
    <row r="1660" s="40" customFormat="1"/>
    <row r="1661" s="40" customFormat="1"/>
    <row r="1662" s="40" customFormat="1"/>
    <row r="1663" s="40" customFormat="1"/>
    <row r="1664" s="40" customFormat="1"/>
    <row r="1665" s="40" customFormat="1"/>
    <row r="1666" s="40" customFormat="1"/>
    <row r="1667" s="40" customFormat="1"/>
    <row r="1668" s="40" customFormat="1"/>
    <row r="1669" s="40" customFormat="1"/>
    <row r="1670" s="40" customFormat="1"/>
    <row r="1671" s="40" customFormat="1"/>
    <row r="1672" s="40" customFormat="1"/>
    <row r="1673" s="40" customFormat="1"/>
    <row r="1674" s="40" customFormat="1"/>
    <row r="1675" s="40" customFormat="1"/>
    <row r="1676" s="40" customFormat="1"/>
    <row r="1677" s="40" customFormat="1"/>
    <row r="1678" s="40" customFormat="1"/>
    <row r="1679" s="40" customFormat="1"/>
    <row r="1680" s="40" customFormat="1"/>
    <row r="1681" s="40" customFormat="1"/>
    <row r="1682" s="40" customFormat="1"/>
    <row r="1683" s="40" customFormat="1"/>
    <row r="1684" s="40" customFormat="1"/>
    <row r="1685" s="40" customFormat="1"/>
    <row r="1686" s="40" customFormat="1"/>
    <row r="1687" s="40" customFormat="1"/>
    <row r="1688" s="40" customFormat="1"/>
    <row r="1689" s="40" customFormat="1"/>
    <row r="1690" s="40" customFormat="1"/>
    <row r="1691" s="40" customFormat="1"/>
    <row r="1692" s="40" customFormat="1"/>
    <row r="1693" s="40" customFormat="1"/>
    <row r="1694" s="40" customFormat="1"/>
    <row r="1695" s="40" customFormat="1"/>
    <row r="1696" s="40" customFormat="1"/>
    <row r="1697" s="40" customFormat="1"/>
    <row r="1698" s="40" customFormat="1"/>
    <row r="1699" s="40" customFormat="1"/>
    <row r="1700" s="40" customFormat="1"/>
    <row r="1701" s="40" customFormat="1"/>
    <row r="1702" s="40" customFormat="1"/>
    <row r="1703" s="40" customFormat="1"/>
    <row r="1704" s="40" customFormat="1"/>
    <row r="1705" s="40" customFormat="1"/>
    <row r="1706" s="40" customFormat="1"/>
    <row r="1707" s="40" customFormat="1"/>
    <row r="1708" s="40" customFormat="1"/>
    <row r="1709" s="40" customFormat="1"/>
    <row r="1710" s="40" customFormat="1"/>
    <row r="1711" s="40" customFormat="1"/>
    <row r="1712" s="40" customFormat="1"/>
    <row r="1713" s="40" customFormat="1"/>
    <row r="1714" s="40" customFormat="1"/>
    <row r="1715" s="40" customFormat="1"/>
    <row r="1716" s="40" customFormat="1"/>
    <row r="1717" s="40" customFormat="1"/>
    <row r="1718" s="40" customFormat="1"/>
    <row r="1719" s="40" customFormat="1"/>
    <row r="1720" s="40" customFormat="1"/>
    <row r="1721" s="40" customFormat="1"/>
    <row r="1722" s="40" customFormat="1"/>
    <row r="1723" s="40" customFormat="1"/>
    <row r="1724" s="40" customFormat="1"/>
    <row r="1725" s="40" customFormat="1"/>
    <row r="1726" s="40" customFormat="1"/>
    <row r="1727" s="40" customFormat="1"/>
    <row r="1728" s="40" customFormat="1"/>
    <row r="1729" s="40" customFormat="1"/>
    <row r="1730" s="40" customFormat="1"/>
    <row r="1731" s="40" customFormat="1"/>
    <row r="1732" s="40" customFormat="1"/>
    <row r="1733" s="40" customFormat="1"/>
    <row r="1734" s="40" customFormat="1"/>
    <row r="1735" s="40" customFormat="1"/>
    <row r="1736" s="40" customFormat="1"/>
    <row r="1737" s="40" customFormat="1"/>
    <row r="1738" s="40" customFormat="1"/>
    <row r="1739" s="40" customFormat="1"/>
    <row r="1740" s="40" customFormat="1"/>
    <row r="1741" s="40" customFormat="1"/>
    <row r="1742" s="40" customFormat="1"/>
    <row r="1743" s="40" customFormat="1"/>
    <row r="1744" s="40" customFormat="1"/>
    <row r="1745" s="40" customFormat="1"/>
    <row r="1746" s="40" customFormat="1"/>
    <row r="1747" s="40" customFormat="1"/>
    <row r="1748" s="40" customFormat="1"/>
    <row r="1749" s="40" customFormat="1"/>
    <row r="1750" s="40" customFormat="1"/>
    <row r="1751" s="40" customFormat="1"/>
    <row r="1752" s="40" customFormat="1"/>
    <row r="1753" s="40" customFormat="1"/>
    <row r="1754" s="40" customFormat="1"/>
    <row r="1755" s="40" customFormat="1"/>
    <row r="1756" s="40" customFormat="1"/>
    <row r="1757" s="40" customFormat="1"/>
    <row r="1758" s="40" customFormat="1"/>
    <row r="1759" s="40" customFormat="1"/>
    <row r="1760" s="40" customFormat="1"/>
    <row r="1761" s="40" customFormat="1"/>
    <row r="1762" s="40" customFormat="1"/>
    <row r="1763" s="40" customFormat="1"/>
    <row r="1764" s="40" customFormat="1"/>
    <row r="1765" s="40" customFormat="1"/>
    <row r="1766" s="40" customFormat="1"/>
    <row r="1767" s="40" customFormat="1"/>
    <row r="1768" s="40" customFormat="1"/>
    <row r="1769" s="40" customFormat="1"/>
    <row r="1770" s="40" customFormat="1"/>
    <row r="1771" s="40" customFormat="1"/>
    <row r="1772" s="40" customFormat="1"/>
    <row r="1773" s="40" customFormat="1"/>
    <row r="1774" s="40" customFormat="1"/>
    <row r="1775" s="40" customFormat="1"/>
    <row r="1776" s="40" customFormat="1"/>
    <row r="1777" s="40" customFormat="1"/>
    <row r="1778" s="40" customFormat="1"/>
    <row r="1779" s="40" customFormat="1"/>
    <row r="1780" s="40" customFormat="1"/>
    <row r="1781" s="40" customFormat="1"/>
    <row r="1782" s="40" customFormat="1"/>
    <row r="1783" s="40" customFormat="1"/>
    <row r="1784" s="40" customFormat="1"/>
    <row r="1785" s="40" customFormat="1"/>
    <row r="1786" s="40" customFormat="1"/>
    <row r="1787" s="40" customFormat="1"/>
    <row r="1788" s="40" customFormat="1"/>
    <row r="1789" s="40" customFormat="1"/>
    <row r="1790" s="40" customFormat="1"/>
    <row r="1791" s="40" customFormat="1"/>
    <row r="1792" s="40" customFormat="1"/>
    <row r="1793" s="40" customFormat="1"/>
    <row r="1794" s="40" customFormat="1"/>
    <row r="1795" s="40" customFormat="1"/>
    <row r="1796" s="40" customFormat="1"/>
    <row r="1797" s="40" customFormat="1"/>
    <row r="1798" s="40" customFormat="1"/>
    <row r="1799" s="40" customFormat="1"/>
    <row r="1800" s="40" customFormat="1"/>
    <row r="1801" s="40" customFormat="1"/>
    <row r="1802" s="40" customFormat="1"/>
    <row r="1803" s="40" customFormat="1"/>
    <row r="1804" s="40" customFormat="1"/>
    <row r="1805" s="40" customFormat="1"/>
    <row r="1806" s="40" customFormat="1"/>
    <row r="1807" s="40" customFormat="1"/>
    <row r="1808" s="40" customFormat="1"/>
    <row r="1809" s="40" customFormat="1"/>
    <row r="1810" s="40" customFormat="1"/>
    <row r="1811" s="40" customFormat="1"/>
    <row r="1812" s="40" customFormat="1"/>
    <row r="1813" s="40" customFormat="1"/>
    <row r="1814" s="40" customFormat="1"/>
    <row r="1815" s="40" customFormat="1"/>
    <row r="1816" s="40" customFormat="1"/>
    <row r="1817" s="40" customFormat="1"/>
    <row r="1818" s="40" customFormat="1"/>
    <row r="1819" s="40" customFormat="1"/>
    <row r="1820" s="40" customFormat="1"/>
    <row r="1821" s="40" customFormat="1"/>
    <row r="1822" s="40" customFormat="1"/>
    <row r="1823" s="40" customFormat="1"/>
    <row r="1824" s="40" customFormat="1"/>
    <row r="1825" s="40" customFormat="1"/>
    <row r="1826" s="40" customFormat="1"/>
    <row r="1827" s="40" customFormat="1"/>
    <row r="1828" s="40" customFormat="1"/>
    <row r="1829" s="40" customFormat="1"/>
    <row r="1830" s="40" customFormat="1"/>
    <row r="1831" s="40" customFormat="1"/>
    <row r="1832" s="40" customFormat="1"/>
    <row r="1833" s="40" customFormat="1"/>
    <row r="1834" s="40" customFormat="1"/>
    <row r="1835" s="40" customFormat="1"/>
    <row r="1836" s="40" customFormat="1"/>
    <row r="1837" s="40" customFormat="1"/>
    <row r="1838" s="40" customFormat="1"/>
    <row r="1839" s="40" customFormat="1"/>
    <row r="1840" s="40" customFormat="1"/>
    <row r="1841" s="40" customFormat="1"/>
    <row r="1842" s="40" customFormat="1"/>
    <row r="1843" s="40" customFormat="1"/>
    <row r="1844" s="40" customFormat="1"/>
    <row r="1845" s="40" customFormat="1"/>
    <row r="1846" s="40" customFormat="1"/>
    <row r="1847" s="40" customFormat="1"/>
    <row r="1848" s="40" customFormat="1"/>
    <row r="1849" s="40" customFormat="1"/>
    <row r="1850" s="40" customFormat="1"/>
    <row r="1851" s="40" customFormat="1"/>
    <row r="1852" s="40" customFormat="1"/>
    <row r="1853" s="40" customFormat="1"/>
    <row r="1854" s="40" customFormat="1"/>
    <row r="1855" s="40" customFormat="1"/>
    <row r="1856" s="40" customFormat="1"/>
    <row r="1857" s="40" customFormat="1"/>
    <row r="1858" s="40" customFormat="1"/>
    <row r="1859" s="40" customFormat="1"/>
    <row r="1860" s="40" customFormat="1"/>
    <row r="1861" s="40" customFormat="1"/>
    <row r="1862" s="40" customFormat="1"/>
    <row r="1863" s="40" customFormat="1"/>
    <row r="1864" s="40" customFormat="1"/>
    <row r="1865" s="40" customFormat="1"/>
    <row r="1866" s="40" customFormat="1"/>
    <row r="1867" s="40" customFormat="1"/>
    <row r="1868" s="40" customFormat="1"/>
    <row r="1869" s="40" customFormat="1"/>
    <row r="1870" s="40" customFormat="1"/>
    <row r="1871" s="40" customFormat="1"/>
    <row r="1872" s="40" customFormat="1"/>
    <row r="1873" s="40" customFormat="1"/>
    <row r="1874" s="40" customFormat="1"/>
    <row r="1875" s="40" customFormat="1"/>
    <row r="1876" s="40" customFormat="1"/>
    <row r="1877" s="40" customFormat="1"/>
    <row r="1878" s="40" customFormat="1"/>
    <row r="1879" s="40" customFormat="1"/>
    <row r="1880" s="40" customFormat="1"/>
    <row r="1881" s="40" customFormat="1"/>
    <row r="1882" s="40" customFormat="1"/>
    <row r="1883" s="40" customFormat="1"/>
    <row r="1884" s="40" customFormat="1"/>
    <row r="1885" s="40" customFormat="1"/>
    <row r="1886" s="40" customFormat="1"/>
    <row r="1887" s="40" customFormat="1"/>
    <row r="1888" s="40" customFormat="1"/>
    <row r="1889" s="40" customFormat="1"/>
    <row r="1890" s="40" customFormat="1"/>
    <row r="1891" s="40" customFormat="1"/>
    <row r="1892" s="40" customFormat="1"/>
    <row r="1893" s="40" customFormat="1"/>
    <row r="1894" s="40" customFormat="1"/>
    <row r="1895" s="40" customFormat="1"/>
    <row r="1896" s="40" customFormat="1"/>
    <row r="1897" s="40" customFormat="1"/>
    <row r="1898" s="40" customFormat="1"/>
    <row r="1899" s="40" customFormat="1"/>
    <row r="1900" s="40" customFormat="1"/>
    <row r="1901" s="40" customFormat="1"/>
    <row r="1902" s="40" customFormat="1"/>
    <row r="1903" s="40" customFormat="1"/>
    <row r="1904" s="40" customFormat="1"/>
    <row r="1905" s="40" customFormat="1"/>
    <row r="1906" s="40" customFormat="1"/>
    <row r="1907" s="40" customFormat="1"/>
    <row r="1908" s="40" customFormat="1"/>
    <row r="1909" s="40" customFormat="1"/>
    <row r="1910" s="40" customFormat="1"/>
    <row r="1911" s="40" customFormat="1"/>
    <row r="1912" s="40" customFormat="1"/>
    <row r="1913" s="40" customFormat="1"/>
    <row r="1914" s="40" customFormat="1"/>
    <row r="1915" s="40" customFormat="1"/>
    <row r="1916" s="40" customFormat="1"/>
    <row r="1917" s="40" customFormat="1"/>
    <row r="1918" s="40" customFormat="1"/>
    <row r="1919" s="40" customFormat="1"/>
    <row r="1920" s="40" customFormat="1"/>
    <row r="1921" s="40" customFormat="1"/>
    <row r="1922" s="40" customFormat="1"/>
    <row r="1923" s="40" customFormat="1"/>
    <row r="1924" s="40" customFormat="1"/>
    <row r="1925" s="40" customFormat="1"/>
    <row r="1926" s="40" customFormat="1"/>
    <row r="1927" s="40" customFormat="1"/>
    <row r="1928" s="40" customFormat="1"/>
    <row r="1929" s="40" customFormat="1"/>
    <row r="1930" s="40" customFormat="1"/>
    <row r="1931" s="40" customFormat="1"/>
    <row r="1932" s="40" customFormat="1"/>
    <row r="1933" s="40" customFormat="1"/>
    <row r="1934" s="40" customFormat="1"/>
    <row r="1935" s="40" customFormat="1"/>
    <row r="1936" s="40" customFormat="1"/>
    <row r="1937" s="40" customFormat="1"/>
    <row r="1938" s="40" customFormat="1"/>
    <row r="1939" s="40" customFormat="1"/>
    <row r="1940" s="40" customFormat="1"/>
    <row r="1941" s="40" customFormat="1"/>
    <row r="1942" s="40" customFormat="1"/>
    <row r="1943" s="40" customFormat="1"/>
    <row r="1944" s="40" customFormat="1"/>
    <row r="1945" s="40" customFormat="1"/>
    <row r="1946" s="40" customFormat="1"/>
    <row r="1947" s="40" customFormat="1"/>
    <row r="1948" s="40" customFormat="1"/>
    <row r="1949" s="40" customFormat="1"/>
    <row r="1950" s="40" customFormat="1"/>
    <row r="1951" s="40" customFormat="1"/>
    <row r="1952" s="40" customFormat="1"/>
    <row r="1953" s="40" customFormat="1"/>
    <row r="1954" s="40" customFormat="1"/>
    <row r="1955" s="40" customFormat="1"/>
    <row r="1956" s="40" customFormat="1"/>
    <row r="1957" s="40" customFormat="1"/>
    <row r="1958" s="40" customFormat="1"/>
    <row r="1959" s="40" customFormat="1"/>
    <row r="1960" s="40" customFormat="1"/>
    <row r="1961" s="40" customFormat="1"/>
    <row r="1962" s="40" customFormat="1"/>
    <row r="1963" s="40" customFormat="1"/>
    <row r="1964" s="40" customFormat="1"/>
    <row r="1965" s="40" customFormat="1"/>
    <row r="1966" s="40" customFormat="1"/>
    <row r="1967" s="40" customFormat="1"/>
    <row r="1968" s="40" customFormat="1"/>
    <row r="1969" s="40" customFormat="1"/>
    <row r="1970" s="40" customFormat="1"/>
    <row r="1971" s="40" customFormat="1"/>
    <row r="1972" s="40" customFormat="1"/>
    <row r="1973" s="40" customFormat="1"/>
    <row r="1974" s="40" customFormat="1"/>
    <row r="1975" s="40" customFormat="1"/>
    <row r="1976" s="40" customFormat="1"/>
    <row r="1977" s="40" customFormat="1"/>
    <row r="1978" s="40" customFormat="1"/>
    <row r="1979" s="40" customFormat="1"/>
    <row r="1980" s="40" customFormat="1"/>
    <row r="1981" s="40" customFormat="1"/>
    <row r="1982" s="40" customFormat="1"/>
    <row r="1983" s="40" customFormat="1"/>
    <row r="1984" s="40" customFormat="1"/>
    <row r="1985" s="40" customFormat="1"/>
    <row r="1986" s="40" customFormat="1"/>
    <row r="1987" s="40" customFormat="1"/>
    <row r="1988" s="40" customFormat="1"/>
    <row r="1989" s="40" customFormat="1"/>
    <row r="1990" s="40" customFormat="1"/>
    <row r="1991" s="40" customFormat="1"/>
    <row r="1992" s="40" customFormat="1"/>
    <row r="1993" s="40" customFormat="1"/>
    <row r="1994" s="40" customFormat="1"/>
    <row r="1995" s="40" customFormat="1"/>
    <row r="1996" s="40" customFormat="1"/>
    <row r="1997" s="40" customFormat="1"/>
    <row r="1998" s="40" customFormat="1"/>
    <row r="1999" s="40" customFormat="1"/>
    <row r="2000" s="40" customFormat="1"/>
    <row r="2001" s="40" customFormat="1"/>
    <row r="2002" s="40" customFormat="1"/>
    <row r="2003" s="40" customFormat="1"/>
    <row r="2004" s="40" customFormat="1"/>
    <row r="2005" s="40" customFormat="1"/>
    <row r="2006" s="40" customFormat="1"/>
    <row r="2007" s="40" customFormat="1"/>
    <row r="2008" s="40" customFormat="1"/>
    <row r="2009" s="40" customFormat="1"/>
    <row r="2010" s="40" customFormat="1"/>
    <row r="2011" s="40" customFormat="1"/>
    <row r="2012" s="40" customFormat="1"/>
    <row r="2013" s="40" customFormat="1"/>
    <row r="2014" s="40" customFormat="1"/>
    <row r="2015" s="40" customFormat="1"/>
    <row r="2016" s="40" customFormat="1"/>
    <row r="2017" s="40" customFormat="1"/>
    <row r="2018" s="40" customFormat="1"/>
    <row r="2019" s="40" customFormat="1"/>
    <row r="2020" s="40" customFormat="1"/>
    <row r="2021" s="40" customFormat="1"/>
    <row r="2022" s="40" customFormat="1"/>
    <row r="2023" s="40" customFormat="1"/>
    <row r="2024" s="40" customFormat="1"/>
    <row r="2025" s="40" customFormat="1"/>
    <row r="2026" s="40" customFormat="1"/>
    <row r="2027" s="40" customFormat="1"/>
    <row r="2028" s="40" customFormat="1"/>
    <row r="2029" s="40" customFormat="1"/>
    <row r="2030" s="40" customFormat="1"/>
    <row r="2031" s="40" customFormat="1"/>
    <row r="2032" s="40" customFormat="1"/>
    <row r="2033" s="40" customFormat="1"/>
    <row r="2034" s="40" customFormat="1"/>
    <row r="2035" s="40" customFormat="1"/>
    <row r="2036" s="40" customFormat="1"/>
    <row r="2037" s="40" customFormat="1"/>
    <row r="2038" s="40" customFormat="1"/>
    <row r="2039" s="40" customFormat="1"/>
    <row r="2040" s="40" customFormat="1"/>
    <row r="2041" s="40" customFormat="1"/>
    <row r="2042" s="40" customFormat="1"/>
    <row r="2043" s="40" customFormat="1"/>
    <row r="2044" s="40" customFormat="1"/>
    <row r="2045" s="40" customFormat="1"/>
    <row r="2046" s="40" customFormat="1"/>
    <row r="2047" s="40" customFormat="1"/>
    <row r="2048" s="40" customFormat="1"/>
    <row r="2049" s="40" customFormat="1"/>
    <row r="2050" s="40" customFormat="1"/>
    <row r="2051" s="40" customFormat="1"/>
    <row r="2052" s="40" customFormat="1"/>
    <row r="2053" s="40" customFormat="1"/>
    <row r="2054" s="40" customFormat="1"/>
    <row r="2055" s="40" customFormat="1"/>
    <row r="2056" s="40" customFormat="1"/>
    <row r="2057" s="40" customFormat="1"/>
    <row r="2058" s="40" customFormat="1"/>
    <row r="2059" s="40" customFormat="1"/>
    <row r="2060" s="40" customFormat="1"/>
    <row r="2061" s="40" customFormat="1"/>
    <row r="2062" s="40" customFormat="1"/>
    <row r="2063" s="40" customFormat="1"/>
    <row r="2064" s="40" customFormat="1"/>
    <row r="2065" s="40" customFormat="1"/>
    <row r="2066" s="40" customFormat="1"/>
    <row r="2067" s="40" customFormat="1"/>
    <row r="2068" s="40" customFormat="1"/>
    <row r="2069" s="40" customFormat="1"/>
    <row r="2070" s="40" customFormat="1"/>
    <row r="2071" s="40" customFormat="1"/>
    <row r="2072" s="40" customFormat="1"/>
    <row r="2073" s="40" customFormat="1"/>
    <row r="2074" s="40" customFormat="1"/>
    <row r="2075" s="40" customFormat="1"/>
    <row r="2076" s="40" customFormat="1"/>
    <row r="2077" s="40" customFormat="1"/>
    <row r="2078" s="40" customFormat="1"/>
    <row r="2079" s="40" customFormat="1"/>
    <row r="2080" s="40" customFormat="1"/>
    <row r="2081" s="40" customFormat="1"/>
    <row r="2082" s="40" customFormat="1"/>
    <row r="2083" s="40" customFormat="1"/>
    <row r="2084" s="40" customFormat="1"/>
    <row r="2085" s="40" customFormat="1"/>
    <row r="2086" s="40" customFormat="1"/>
    <row r="2087" s="40" customFormat="1"/>
    <row r="2088" s="40" customFormat="1"/>
    <row r="2089" s="40" customFormat="1"/>
    <row r="2090" s="40" customFormat="1"/>
    <row r="2091" s="40" customFormat="1"/>
    <row r="2092" s="40" customFormat="1"/>
    <row r="2093" s="40" customFormat="1"/>
    <row r="2094" s="40" customFormat="1"/>
    <row r="2095" s="40" customFormat="1"/>
    <row r="2096" s="40" customFormat="1"/>
    <row r="2097" s="40" customFormat="1"/>
    <row r="2098" s="40" customFormat="1"/>
    <row r="2099" s="40" customFormat="1"/>
    <row r="2100" s="40" customFormat="1"/>
    <row r="2101" s="40" customFormat="1"/>
    <row r="2102" s="40" customFormat="1"/>
    <row r="2103" s="40" customFormat="1"/>
    <row r="2104" s="40" customFormat="1"/>
    <row r="2105" s="40" customFormat="1"/>
    <row r="2106" s="40" customFormat="1"/>
    <row r="2107" s="40" customFormat="1"/>
    <row r="2108" s="40" customFormat="1"/>
    <row r="2109" s="40" customFormat="1"/>
    <row r="2110" s="40" customFormat="1"/>
    <row r="2111" s="40" customFormat="1"/>
    <row r="2112" s="40" customFormat="1"/>
    <row r="2113" s="40" customFormat="1"/>
    <row r="2114" s="40" customFormat="1"/>
    <row r="2115" s="40" customFormat="1"/>
    <row r="2116" s="40" customFormat="1"/>
    <row r="2117" s="40" customFormat="1"/>
    <row r="2118" s="40" customFormat="1"/>
    <row r="2119" s="40" customFormat="1"/>
    <row r="2120" s="40" customFormat="1"/>
    <row r="2121" s="40" customFormat="1"/>
    <row r="2122" s="40" customFormat="1"/>
    <row r="2123" s="40" customFormat="1"/>
    <row r="2124" s="40" customFormat="1"/>
    <row r="2125" s="40" customFormat="1"/>
    <row r="2126" s="40" customFormat="1"/>
    <row r="2127" s="40" customFormat="1"/>
    <row r="2128" s="40" customFormat="1"/>
    <row r="2129" s="40" customFormat="1"/>
    <row r="2130" s="40" customFormat="1"/>
    <row r="2131" s="40" customFormat="1"/>
    <row r="2132" s="40" customFormat="1"/>
    <row r="2133" s="40" customFormat="1"/>
    <row r="2134" s="40" customFormat="1"/>
    <row r="2135" s="40" customFormat="1"/>
    <row r="2136" s="40" customFormat="1"/>
    <row r="2137" s="40" customFormat="1"/>
    <row r="2138" s="40" customFormat="1"/>
    <row r="2139" s="40" customFormat="1"/>
    <row r="2140" s="40" customFormat="1"/>
    <row r="2141" s="40" customFormat="1"/>
    <row r="2142" s="40" customFormat="1"/>
    <row r="2143" s="40" customFormat="1"/>
    <row r="2144" s="40" customFormat="1"/>
    <row r="2145" s="40" customFormat="1"/>
    <row r="2146" s="40" customFormat="1"/>
    <row r="2147" s="40" customFormat="1"/>
    <row r="2148" s="40" customFormat="1"/>
    <row r="2149" s="40" customFormat="1"/>
    <row r="2150" s="40" customFormat="1"/>
    <row r="2151" s="40" customFormat="1"/>
    <row r="2152" s="40" customFormat="1"/>
    <row r="2153" s="40" customFormat="1"/>
    <row r="2154" s="40" customFormat="1"/>
    <row r="2155" s="40" customFormat="1"/>
    <row r="2156" s="40" customFormat="1"/>
    <row r="2157" s="40" customFormat="1"/>
    <row r="2158" s="40" customFormat="1"/>
    <row r="2159" s="40" customFormat="1"/>
    <row r="2160" s="40" customFormat="1"/>
    <row r="2161" s="40" customFormat="1"/>
    <row r="2162" s="40" customFormat="1"/>
    <row r="2163" s="40" customFormat="1"/>
    <row r="2164" s="40" customFormat="1"/>
    <row r="2165" s="40" customFormat="1"/>
    <row r="2166" s="40" customFormat="1"/>
    <row r="2167" s="40" customFormat="1"/>
    <row r="2168" s="40" customFormat="1"/>
    <row r="2169" s="40" customFormat="1"/>
    <row r="2170" s="40" customFormat="1"/>
    <row r="2171" s="40" customFormat="1"/>
    <row r="2172" s="40" customFormat="1"/>
    <row r="2173" s="40" customFormat="1"/>
    <row r="2174" s="40" customFormat="1"/>
    <row r="2175" s="40" customFormat="1"/>
    <row r="2176" s="40" customFormat="1"/>
    <row r="2177" s="40" customFormat="1"/>
    <row r="2178" s="40" customFormat="1"/>
    <row r="2179" s="40" customFormat="1"/>
    <row r="2180" s="40" customFormat="1"/>
    <row r="2181" s="40" customFormat="1"/>
    <row r="2182" s="40" customFormat="1"/>
    <row r="2183" s="40" customFormat="1"/>
    <row r="2184" s="40" customFormat="1"/>
    <row r="2185" s="40" customFormat="1"/>
    <row r="2186" s="40" customFormat="1"/>
    <row r="2187" s="40" customFormat="1"/>
    <row r="2188" s="40" customFormat="1"/>
    <row r="2189" s="40" customFormat="1"/>
    <row r="2190" s="40" customFormat="1"/>
    <row r="2191" s="40" customFormat="1"/>
    <row r="2192" s="40" customFormat="1"/>
    <row r="2193" s="40" customFormat="1"/>
    <row r="2194" s="40" customFormat="1"/>
    <row r="2195" s="40" customFormat="1"/>
    <row r="2196" s="40" customFormat="1"/>
    <row r="2197" s="40" customFormat="1"/>
    <row r="2198" s="40" customFormat="1"/>
    <row r="2199" s="40" customFormat="1"/>
    <row r="2200" s="40" customFormat="1"/>
    <row r="2201" s="40" customFormat="1"/>
    <row r="2202" s="40" customFormat="1"/>
    <row r="2203" s="40" customFormat="1"/>
    <row r="2204" s="40" customFormat="1"/>
    <row r="2205" s="40" customFormat="1"/>
    <row r="2206" s="40" customFormat="1"/>
    <row r="2207" s="40" customFormat="1"/>
    <row r="2208" s="40" customFormat="1"/>
    <row r="2209" s="40" customFormat="1"/>
    <row r="2210" s="40" customFormat="1"/>
    <row r="2211" s="40" customFormat="1"/>
    <row r="2212" s="40" customFormat="1"/>
    <row r="2213" s="40" customFormat="1"/>
    <row r="2214" s="40" customFormat="1"/>
    <row r="2215" s="40" customFormat="1"/>
    <row r="2216" s="40" customFormat="1"/>
    <row r="2217" s="40" customFormat="1"/>
    <row r="2218" s="40" customFormat="1"/>
    <row r="2219" s="40" customFormat="1"/>
    <row r="2220" s="40" customFormat="1"/>
    <row r="2221" s="40" customFormat="1"/>
    <row r="2222" s="40" customFormat="1"/>
    <row r="2223" s="40" customFormat="1"/>
    <row r="2224" s="40" customFormat="1"/>
    <row r="2225" s="40" customFormat="1"/>
    <row r="2226" s="40" customFormat="1"/>
    <row r="2227" s="40" customFormat="1"/>
    <row r="2228" s="40" customFormat="1"/>
    <row r="2229" s="40" customFormat="1"/>
    <row r="2230" s="40" customFormat="1"/>
    <row r="2231" s="40" customFormat="1"/>
    <row r="2232" s="40" customFormat="1"/>
    <row r="2233" s="40" customFormat="1"/>
    <row r="2234" s="40" customFormat="1"/>
    <row r="2235" s="40" customFormat="1"/>
    <row r="2236" s="40" customFormat="1"/>
    <row r="2237" s="40" customFormat="1"/>
    <row r="2238" s="40" customFormat="1"/>
    <row r="2239" s="40" customFormat="1"/>
    <row r="2240" s="40" customFormat="1"/>
    <row r="2241" s="40" customFormat="1"/>
    <row r="2242" s="40" customFormat="1"/>
    <row r="2243" s="40" customFormat="1"/>
    <row r="2244" s="40" customFormat="1"/>
    <row r="2245" s="40" customFormat="1"/>
    <row r="2246" s="40" customFormat="1"/>
    <row r="2247" s="40" customFormat="1"/>
    <row r="2248" s="40" customFormat="1"/>
    <row r="2249" s="40" customFormat="1"/>
    <row r="2250" s="40" customFormat="1"/>
    <row r="2251" s="40" customFormat="1"/>
    <row r="2252" s="40" customFormat="1"/>
    <row r="2253" s="40" customFormat="1"/>
    <row r="2254" s="40" customFormat="1"/>
    <row r="2255" s="40" customFormat="1"/>
    <row r="2256" s="40" customFormat="1"/>
    <row r="2257" s="40" customFormat="1"/>
    <row r="2258" s="40" customFormat="1"/>
    <row r="2259" s="40" customFormat="1"/>
    <row r="2260" s="40" customFormat="1"/>
    <row r="2261" s="40" customFormat="1"/>
    <row r="2262" s="40" customFormat="1"/>
    <row r="2263" s="40" customFormat="1"/>
    <row r="2264" s="40" customFormat="1"/>
    <row r="2265" s="40" customFormat="1"/>
    <row r="2266" s="40" customFormat="1"/>
    <row r="2267" s="40" customFormat="1"/>
    <row r="2268" s="40" customFormat="1"/>
    <row r="2269" s="40" customFormat="1"/>
    <row r="2270" s="40" customFormat="1"/>
    <row r="2271" s="40" customFormat="1"/>
    <row r="2272" s="40" customFormat="1"/>
    <row r="2273" s="40" customFormat="1"/>
    <row r="2274" s="40" customFormat="1"/>
    <row r="2275" s="40" customFormat="1"/>
    <row r="2276" s="40" customFormat="1"/>
    <row r="2277" s="40" customFormat="1"/>
    <row r="2278" s="40" customFormat="1"/>
    <row r="2279" s="40" customFormat="1"/>
    <row r="2280" s="40" customFormat="1"/>
    <row r="2281" s="40" customFormat="1"/>
    <row r="2282" s="40" customFormat="1"/>
    <row r="2283" s="40" customFormat="1"/>
    <row r="2284" s="40" customFormat="1"/>
    <row r="2285" s="40" customFormat="1"/>
    <row r="2286" s="40" customFormat="1"/>
    <row r="2287" s="40" customFormat="1"/>
    <row r="2288" s="40" customFormat="1"/>
    <row r="2289" s="40" customFormat="1"/>
    <row r="2290" s="40" customFormat="1"/>
    <row r="2291" s="40" customFormat="1"/>
    <row r="2292" s="40" customFormat="1"/>
    <row r="2293" s="40" customFormat="1"/>
    <row r="2294" s="40" customFormat="1"/>
    <row r="2295" s="40" customFormat="1"/>
    <row r="2296" s="40" customFormat="1"/>
    <row r="2297" s="40" customFormat="1"/>
    <row r="2298" s="40" customFormat="1"/>
    <row r="2299" s="40" customFormat="1"/>
    <row r="2300" s="40" customFormat="1"/>
    <row r="2301" s="40" customFormat="1"/>
    <row r="2302" s="40" customFormat="1"/>
    <row r="2303" s="40" customFormat="1"/>
    <row r="2304" s="40" customFormat="1"/>
    <row r="2305" s="40" customFormat="1"/>
    <row r="2306" s="40" customFormat="1"/>
    <row r="2307" s="40" customFormat="1"/>
    <row r="2308" s="40" customFormat="1"/>
    <row r="2309" s="40" customFormat="1"/>
    <row r="2310" s="40" customFormat="1"/>
    <row r="2311" s="40" customFormat="1"/>
    <row r="2312" s="40" customFormat="1"/>
    <row r="2313" s="40" customFormat="1"/>
    <row r="2314" s="40" customFormat="1"/>
    <row r="2315" s="40" customFormat="1"/>
    <row r="2316" s="40" customFormat="1"/>
    <row r="2317" s="40" customFormat="1"/>
    <row r="2318" s="40" customFormat="1"/>
    <row r="2319" s="40" customFormat="1"/>
    <row r="2320" s="40" customFormat="1"/>
    <row r="2321" s="40" customFormat="1"/>
    <row r="2322" s="40" customFormat="1"/>
    <row r="2323" s="40" customFormat="1"/>
    <row r="2324" s="40" customFormat="1"/>
    <row r="2325" s="40" customFormat="1"/>
    <row r="2326" s="40" customFormat="1"/>
    <row r="2327" s="40" customFormat="1"/>
    <row r="2328" s="40" customFormat="1"/>
    <row r="2329" s="40" customFormat="1"/>
    <row r="2330" s="40" customFormat="1"/>
    <row r="2331" s="40" customFormat="1"/>
    <row r="2332" s="40" customFormat="1"/>
    <row r="2333" s="40" customFormat="1"/>
    <row r="2334" s="40" customFormat="1"/>
    <row r="2335" s="40" customFormat="1"/>
    <row r="2336" s="40" customFormat="1"/>
    <row r="2337" s="40" customFormat="1"/>
    <row r="2338" s="40" customFormat="1"/>
    <row r="2339" s="40" customFormat="1"/>
    <row r="2340" s="40" customFormat="1"/>
    <row r="2341" s="40" customFormat="1"/>
    <row r="2342" s="40" customFormat="1"/>
    <row r="2343" s="40" customFormat="1"/>
    <row r="2344" s="40" customFormat="1"/>
    <row r="2345" s="40" customFormat="1"/>
    <row r="2346" s="40" customFormat="1"/>
    <row r="2347" s="40" customFormat="1"/>
    <row r="2348" s="40" customFormat="1"/>
    <row r="2349" s="40" customFormat="1"/>
    <row r="2350" s="40" customFormat="1"/>
    <row r="2351" s="40" customFormat="1"/>
    <row r="2352" s="40" customFormat="1"/>
    <row r="2353" s="40" customFormat="1"/>
    <row r="2354" s="40" customFormat="1"/>
    <row r="2355" s="40" customFormat="1"/>
    <row r="2356" s="40" customFormat="1"/>
    <row r="2357" s="40" customFormat="1"/>
    <row r="2358" s="40" customFormat="1"/>
    <row r="2359" s="40" customFormat="1"/>
    <row r="2360" s="40" customFormat="1"/>
    <row r="2361" s="40" customFormat="1"/>
    <row r="2362" s="40" customFormat="1"/>
    <row r="2363" s="40" customFormat="1"/>
    <row r="2364" s="40" customFormat="1"/>
    <row r="2365" s="40" customFormat="1"/>
    <row r="2366" s="40" customFormat="1"/>
    <row r="2367" s="40" customFormat="1"/>
    <row r="2368" s="40" customFormat="1"/>
    <row r="2369" s="40" customFormat="1"/>
    <row r="2370" s="40" customFormat="1"/>
    <row r="2371" s="40" customFormat="1"/>
    <row r="2372" s="40" customFormat="1"/>
    <row r="2373" s="40" customFormat="1"/>
    <row r="2374" s="40" customFormat="1"/>
    <row r="2375" s="40" customFormat="1"/>
    <row r="2376" s="40" customFormat="1"/>
    <row r="2377" s="40" customFormat="1"/>
    <row r="2378" s="40" customFormat="1"/>
    <row r="2379" s="40" customFormat="1"/>
    <row r="2380" s="40" customFormat="1"/>
    <row r="2381" s="40" customFormat="1"/>
    <row r="2382" s="40" customFormat="1"/>
    <row r="2383" s="40" customFormat="1"/>
    <row r="2384" s="40" customFormat="1"/>
    <row r="2385" s="40" customFormat="1"/>
    <row r="2386" s="40" customFormat="1"/>
    <row r="2387" s="40" customFormat="1"/>
    <row r="2388" s="40" customFormat="1"/>
    <row r="2389" s="40" customFormat="1"/>
    <row r="2390" s="40" customFormat="1"/>
    <row r="2391" s="40" customFormat="1"/>
    <row r="2392" s="40" customFormat="1"/>
    <row r="2393" s="40" customFormat="1"/>
    <row r="2394" s="40" customFormat="1"/>
    <row r="2395" s="40" customFormat="1"/>
    <row r="2396" s="40" customFormat="1"/>
    <row r="2397" s="40" customFormat="1"/>
    <row r="2398" s="40" customFormat="1"/>
    <row r="2399" s="40" customFormat="1"/>
    <row r="2400" s="40" customFormat="1"/>
    <row r="2401" s="40" customFormat="1"/>
    <row r="2402" s="40" customFormat="1"/>
    <row r="2403" s="40" customFormat="1"/>
    <row r="2404" s="40" customFormat="1"/>
    <row r="2405" s="40" customFormat="1"/>
    <row r="2406" s="40" customFormat="1"/>
    <row r="2407" s="40" customFormat="1"/>
    <row r="2408" s="40" customFormat="1"/>
    <row r="2409" s="40" customFormat="1"/>
    <row r="2410" s="40" customFormat="1"/>
    <row r="2411" s="40" customFormat="1"/>
    <row r="2412" s="40" customFormat="1"/>
    <row r="2413" s="40" customFormat="1"/>
    <row r="2414" s="40" customFormat="1"/>
    <row r="2415" s="40" customFormat="1"/>
    <row r="2416" s="40" customFormat="1"/>
    <row r="2417" s="40" customFormat="1"/>
    <row r="2418" s="40" customFormat="1"/>
    <row r="2419" s="40" customFormat="1"/>
    <row r="2420" s="40" customFormat="1"/>
    <row r="2421" s="40" customFormat="1"/>
    <row r="2422" s="40" customFormat="1"/>
    <row r="2423" s="40" customFormat="1"/>
    <row r="2424" s="40" customFormat="1"/>
    <row r="2425" s="40" customFormat="1"/>
    <row r="2426" s="40" customFormat="1"/>
    <row r="2427" s="40" customFormat="1"/>
    <row r="2428" s="40" customFormat="1"/>
    <row r="2429" s="40" customFormat="1"/>
    <row r="2430" s="40" customFormat="1"/>
    <row r="2431" s="40" customFormat="1"/>
    <row r="2432" s="40" customFormat="1"/>
    <row r="2433" s="40" customFormat="1"/>
    <row r="2434" s="40" customFormat="1"/>
    <row r="2435" s="40" customFormat="1"/>
    <row r="2436" s="40" customFormat="1"/>
    <row r="2437" s="40" customFormat="1"/>
    <row r="2438" s="40" customFormat="1"/>
    <row r="2439" s="40" customFormat="1"/>
    <row r="2440" s="40" customFormat="1"/>
    <row r="2441" s="40" customFormat="1"/>
    <row r="2442" s="40" customFormat="1"/>
    <row r="2443" s="40" customFormat="1"/>
    <row r="2444" s="40" customFormat="1"/>
    <row r="2445" s="40" customFormat="1"/>
    <row r="2446" s="40" customFormat="1"/>
    <row r="2447" s="40" customFormat="1"/>
    <row r="2448" s="40" customFormat="1"/>
    <row r="2449" s="40" customFormat="1"/>
    <row r="2450" s="40" customFormat="1"/>
    <row r="2451" s="40" customFormat="1"/>
    <row r="2452" s="40" customFormat="1"/>
    <row r="2453" s="40" customFormat="1"/>
    <row r="2454" s="40" customFormat="1"/>
    <row r="2455" s="40" customFormat="1"/>
    <row r="2456" s="40" customFormat="1"/>
    <row r="2457" s="40" customFormat="1"/>
    <row r="2458" s="40" customFormat="1"/>
    <row r="2459" s="40" customFormat="1"/>
    <row r="2460" s="40" customFormat="1"/>
    <row r="2461" s="40" customFormat="1"/>
    <row r="2462" s="40" customFormat="1"/>
    <row r="2463" s="40" customFormat="1"/>
    <row r="2464" s="40" customFormat="1"/>
    <row r="2465" s="40" customFormat="1"/>
    <row r="2466" s="40" customFormat="1"/>
    <row r="2467" s="40" customFormat="1"/>
    <row r="2468" s="40" customFormat="1"/>
    <row r="2469" s="40" customFormat="1"/>
    <row r="2470" s="40" customFormat="1"/>
    <row r="2471" s="40" customFormat="1"/>
    <row r="2472" s="40" customFormat="1"/>
    <row r="2473" s="40" customFormat="1"/>
    <row r="2474" s="40" customFormat="1"/>
    <row r="2475" s="40" customFormat="1"/>
    <row r="2476" s="40" customFormat="1"/>
    <row r="2477" s="40" customFormat="1"/>
    <row r="2478" s="40" customFormat="1"/>
    <row r="2479" s="40" customFormat="1"/>
    <row r="2480" s="40" customFormat="1"/>
    <row r="2481" s="40" customFormat="1"/>
    <row r="2482" s="40" customFormat="1"/>
    <row r="2483" s="40" customFormat="1"/>
    <row r="2484" s="40" customFormat="1"/>
    <row r="2485" s="40" customFormat="1"/>
    <row r="2486" s="40" customFormat="1"/>
    <row r="2487" s="40" customFormat="1"/>
    <row r="2488" s="40" customFormat="1"/>
    <row r="2489" s="40" customFormat="1"/>
    <row r="2490" s="40" customFormat="1"/>
    <row r="2491" s="40" customFormat="1"/>
    <row r="2492" s="40" customFormat="1"/>
    <row r="2493" s="40" customFormat="1"/>
    <row r="2494" s="40" customFormat="1"/>
    <row r="2495" s="40" customFormat="1"/>
    <row r="2496" s="40" customFormat="1"/>
    <row r="2497" s="40" customFormat="1"/>
    <row r="2498" s="40" customFormat="1"/>
    <row r="2499" s="40" customFormat="1"/>
    <row r="2500" s="40" customFormat="1"/>
    <row r="2501" s="40" customFormat="1"/>
    <row r="2502" s="40" customFormat="1"/>
    <row r="2503" s="40" customFormat="1"/>
    <row r="2504" s="40" customFormat="1"/>
    <row r="2505" s="40" customFormat="1"/>
    <row r="2506" s="40" customFormat="1"/>
    <row r="2507" s="40" customFormat="1"/>
    <row r="2508" s="40" customFormat="1"/>
    <row r="2509" s="40" customFormat="1"/>
    <row r="2510" s="40" customFormat="1"/>
    <row r="2511" s="40" customFormat="1"/>
    <row r="2512" s="40" customFormat="1"/>
    <row r="2513" s="40" customFormat="1"/>
    <row r="2514" s="40" customFormat="1"/>
    <row r="2515" s="40" customFormat="1"/>
    <row r="2516" s="40" customFormat="1"/>
    <row r="2517" s="40" customFormat="1"/>
    <row r="2518" s="40" customFormat="1"/>
    <row r="2519" s="40" customFormat="1"/>
    <row r="2520" s="40" customFormat="1"/>
    <row r="2521" s="40" customFormat="1"/>
    <row r="2522" s="40" customFormat="1"/>
    <row r="2523" s="40" customFormat="1"/>
    <row r="2524" s="40" customFormat="1"/>
    <row r="2525" s="40" customFormat="1"/>
    <row r="2526" s="40" customFormat="1"/>
    <row r="2527" s="40" customFormat="1"/>
    <row r="2528" s="40" customFormat="1"/>
    <row r="2529" s="40" customFormat="1"/>
    <row r="2530" s="40" customFormat="1"/>
    <row r="2531" s="40" customFormat="1"/>
    <row r="2532" s="40" customFormat="1"/>
    <row r="2533" s="40" customFormat="1"/>
    <row r="2534" s="40" customFormat="1"/>
    <row r="2535" s="40" customFormat="1"/>
    <row r="2536" s="40" customFormat="1"/>
    <row r="2537" s="40" customFormat="1"/>
    <row r="2538" s="40" customFormat="1"/>
    <row r="2539" s="40" customFormat="1"/>
    <row r="2540" s="40" customFormat="1"/>
    <row r="2541" s="40" customFormat="1"/>
    <row r="2542" s="40" customFormat="1"/>
    <row r="2543" s="40" customFormat="1"/>
    <row r="2544" s="40" customFormat="1"/>
    <row r="2545" s="40" customFormat="1"/>
    <row r="2546" s="40" customFormat="1"/>
    <row r="2547" s="40" customFormat="1"/>
    <row r="2548" s="40" customFormat="1"/>
    <row r="2549" s="40" customFormat="1"/>
    <row r="2550" s="40" customFormat="1"/>
    <row r="2551" s="40" customFormat="1"/>
    <row r="2552" s="40" customFormat="1"/>
    <row r="2553" s="40" customFormat="1"/>
    <row r="2554" s="40" customFormat="1"/>
    <row r="2555" s="40" customFormat="1"/>
    <row r="2556" s="40" customFormat="1"/>
    <row r="2557" s="40" customFormat="1"/>
    <row r="2558" s="40" customFormat="1"/>
    <row r="2559" s="40" customFormat="1"/>
    <row r="2560" s="40" customFormat="1"/>
    <row r="2561" s="40" customFormat="1"/>
    <row r="2562" s="40" customFormat="1"/>
    <row r="2563" s="40" customFormat="1"/>
    <row r="2564" s="40" customFormat="1"/>
    <row r="2565" s="40" customFormat="1"/>
    <row r="2566" s="40" customFormat="1"/>
    <row r="2567" s="40" customFormat="1"/>
    <row r="2568" s="40" customFormat="1"/>
    <row r="2569" s="40" customFormat="1"/>
    <row r="2570" s="40" customFormat="1"/>
    <row r="2571" s="40" customFormat="1"/>
    <row r="2572" s="40" customFormat="1"/>
    <row r="2573" s="40" customFormat="1"/>
    <row r="2574" s="40" customFormat="1"/>
    <row r="2575" s="40" customFormat="1"/>
    <row r="2576" s="40" customFormat="1"/>
    <row r="2577" s="40" customFormat="1"/>
    <row r="2578" s="40" customFormat="1"/>
    <row r="2579" s="40" customFormat="1"/>
    <row r="2580" s="40" customFormat="1"/>
    <row r="2581" s="40" customFormat="1"/>
    <row r="2582" s="40" customFormat="1"/>
    <row r="2583" s="40" customFormat="1"/>
    <row r="2584" s="40" customFormat="1"/>
    <row r="2585" s="40" customFormat="1"/>
    <row r="2586" s="40" customFormat="1"/>
    <row r="2587" s="40" customFormat="1"/>
    <row r="2588" s="40" customFormat="1"/>
    <row r="2589" s="40" customFormat="1"/>
    <row r="2590" s="40" customFormat="1"/>
    <row r="2591" s="40" customFormat="1"/>
    <row r="2592" s="40" customFormat="1"/>
    <row r="2593" s="40" customFormat="1"/>
    <row r="2594" s="40" customFormat="1"/>
    <row r="2595" s="40" customFormat="1"/>
    <row r="2596" s="40" customFormat="1"/>
    <row r="2597" s="40" customFormat="1"/>
    <row r="2598" s="40" customFormat="1"/>
    <row r="2599" s="40" customFormat="1"/>
    <row r="2600" s="40" customFormat="1"/>
    <row r="2601" s="40" customFormat="1"/>
    <row r="2602" s="40" customFormat="1"/>
    <row r="2603" s="40" customFormat="1"/>
    <row r="2604" s="40" customFormat="1"/>
    <row r="2605" s="40" customFormat="1"/>
    <row r="2606" s="40" customFormat="1"/>
    <row r="2607" s="40" customFormat="1"/>
    <row r="2608" s="40" customFormat="1"/>
    <row r="2609" s="40" customFormat="1"/>
    <row r="2610" s="40" customFormat="1"/>
    <row r="2611" s="40" customFormat="1"/>
    <row r="2612" s="40" customFormat="1"/>
    <row r="2613" s="40" customFormat="1"/>
    <row r="2614" s="40" customFormat="1"/>
    <row r="2615" s="40" customFormat="1"/>
    <row r="2616" s="40" customFormat="1"/>
    <row r="2617" s="40" customFormat="1"/>
    <row r="2618" s="40" customFormat="1"/>
    <row r="2619" s="40" customFormat="1"/>
    <row r="2620" s="40" customFormat="1"/>
    <row r="2621" s="40" customFormat="1"/>
    <row r="2622" s="40" customFormat="1"/>
    <row r="2623" s="40" customFormat="1"/>
    <row r="2624" s="40" customFormat="1"/>
    <row r="2625" s="40" customFormat="1"/>
    <row r="2626" s="40" customFormat="1"/>
    <row r="2627" s="40" customFormat="1"/>
    <row r="2628" s="40" customFormat="1"/>
    <row r="2629" s="40" customFormat="1"/>
    <row r="2630" s="40" customFormat="1"/>
    <row r="2631" s="40" customFormat="1"/>
    <row r="2632" s="40" customFormat="1"/>
    <row r="2633" s="40" customFormat="1"/>
    <row r="2634" s="40" customFormat="1"/>
    <row r="2635" s="40" customFormat="1"/>
    <row r="2636" s="40" customFormat="1"/>
    <row r="2637" s="40" customFormat="1"/>
    <row r="2638" s="40" customFormat="1"/>
    <row r="2639" s="40" customFormat="1"/>
    <row r="2640" s="40" customFormat="1"/>
    <row r="2641" s="40" customFormat="1"/>
    <row r="2642" s="40" customFormat="1"/>
    <row r="2643" s="40" customFormat="1"/>
    <row r="2644" s="40" customFormat="1"/>
    <row r="2645" s="40" customFormat="1"/>
    <row r="2646" s="40" customFormat="1"/>
    <row r="2647" s="40" customFormat="1"/>
    <row r="2648" s="40" customFormat="1"/>
    <row r="2649" s="40" customFormat="1"/>
    <row r="2650" s="40" customFormat="1"/>
    <row r="2651" s="40" customFormat="1"/>
    <row r="2652" s="40" customFormat="1"/>
    <row r="2653" s="40" customFormat="1"/>
    <row r="2654" s="40" customFormat="1"/>
    <row r="2655" s="40" customFormat="1"/>
    <row r="2656" s="40" customFormat="1"/>
    <row r="2657" s="40" customFormat="1"/>
    <row r="2658" s="40" customFormat="1"/>
    <row r="2659" s="40" customFormat="1"/>
    <row r="2660" s="40" customFormat="1"/>
    <row r="2661" s="40" customFormat="1"/>
    <row r="2662" s="40" customFormat="1"/>
    <row r="2663" s="40" customFormat="1"/>
    <row r="2664" s="40" customFormat="1"/>
    <row r="2665" s="40" customFormat="1"/>
    <row r="2666" s="40" customFormat="1"/>
    <row r="2667" s="40" customFormat="1"/>
    <row r="2668" s="40" customFormat="1"/>
    <row r="2669" s="40" customFormat="1"/>
    <row r="2670" s="40" customFormat="1"/>
    <row r="2671" s="40" customFormat="1"/>
    <row r="2672" s="40" customFormat="1"/>
    <row r="2673" s="40" customFormat="1"/>
    <row r="2674" s="40" customFormat="1"/>
    <row r="2675" s="40" customFormat="1"/>
    <row r="2676" s="40" customFormat="1"/>
    <row r="2677" s="40" customFormat="1"/>
    <row r="2678" s="40" customFormat="1"/>
    <row r="2679" s="40" customFormat="1"/>
    <row r="2680" s="40" customFormat="1"/>
    <row r="2681" s="40" customFormat="1"/>
    <row r="2682" s="40" customFormat="1"/>
    <row r="2683" s="40" customFormat="1"/>
    <row r="2684" s="40" customFormat="1"/>
    <row r="2685" s="40" customFormat="1"/>
    <row r="2686" s="40" customFormat="1"/>
    <row r="2687" s="40" customFormat="1"/>
    <row r="2688" s="40" customFormat="1"/>
    <row r="2689" s="40" customFormat="1"/>
    <row r="2690" s="40" customFormat="1"/>
    <row r="2691" s="40" customFormat="1"/>
    <row r="2692" s="40" customFormat="1"/>
    <row r="2693" s="40" customFormat="1"/>
    <row r="2694" s="40" customFormat="1"/>
    <row r="2695" s="40" customFormat="1"/>
    <row r="2696" s="40" customFormat="1"/>
    <row r="2697" s="40" customFormat="1"/>
    <row r="2698" s="40" customFormat="1"/>
    <row r="2699" s="40" customFormat="1"/>
    <row r="2700" s="40" customFormat="1"/>
    <row r="2701" s="40" customFormat="1"/>
    <row r="2702" s="40" customFormat="1"/>
    <row r="2703" s="40" customFormat="1"/>
    <row r="2704" s="40" customFormat="1"/>
    <row r="2705" s="40" customFormat="1"/>
    <row r="2706" s="40" customFormat="1"/>
    <row r="2707" s="40" customFormat="1"/>
    <row r="2708" s="40" customFormat="1"/>
    <row r="2709" s="40" customFormat="1"/>
    <row r="2710" s="40" customFormat="1"/>
    <row r="2711" s="40" customFormat="1"/>
    <row r="2712" s="40" customFormat="1"/>
    <row r="2713" s="40" customFormat="1"/>
    <row r="2714" s="40" customFormat="1"/>
    <row r="2715" s="40" customFormat="1"/>
    <row r="2716" s="40" customFormat="1"/>
    <row r="2717" s="40" customFormat="1"/>
    <row r="2718" s="40" customFormat="1"/>
    <row r="2719" s="40" customFormat="1"/>
    <row r="2720" s="40" customFormat="1"/>
    <row r="2721" s="40" customFormat="1"/>
    <row r="2722" s="40" customFormat="1"/>
    <row r="2723" s="40" customFormat="1"/>
    <row r="2724" s="40" customFormat="1"/>
    <row r="2725" s="40" customFormat="1"/>
    <row r="2726" s="40" customFormat="1"/>
    <row r="2727" s="40" customFormat="1"/>
    <row r="2728" s="40" customFormat="1"/>
    <row r="2729" s="40" customFormat="1"/>
    <row r="2730" s="40" customFormat="1"/>
    <row r="2731" s="40" customFormat="1"/>
    <row r="2732" s="40" customFormat="1"/>
    <row r="2733" s="40" customFormat="1"/>
    <row r="2734" s="40" customFormat="1"/>
    <row r="2735" s="40" customFormat="1"/>
    <row r="2736" s="40" customFormat="1"/>
    <row r="2737" s="40" customFormat="1"/>
    <row r="2738" s="40" customFormat="1"/>
    <row r="2739" s="40" customFormat="1"/>
    <row r="2740" s="40" customFormat="1"/>
    <row r="2741" s="40" customFormat="1"/>
    <row r="2742" s="40" customFormat="1"/>
    <row r="2743" s="40" customFormat="1"/>
    <row r="2744" s="40" customFormat="1"/>
    <row r="2745" s="40" customFormat="1"/>
    <row r="2746" s="40" customFormat="1"/>
    <row r="2747" s="40" customFormat="1"/>
    <row r="2748" s="40" customFormat="1"/>
    <row r="2749" s="40" customFormat="1"/>
    <row r="2750" s="40" customFormat="1"/>
    <row r="2751" s="40" customFormat="1"/>
    <row r="2752" s="40" customFormat="1"/>
    <row r="2753" s="40" customFormat="1"/>
    <row r="2754" s="40" customFormat="1"/>
    <row r="2755" s="40" customFormat="1"/>
    <row r="2756" s="40" customFormat="1"/>
    <row r="2757" s="40" customFormat="1"/>
    <row r="2758" s="40" customFormat="1"/>
    <row r="2759" s="40" customFormat="1"/>
    <row r="2760" s="40" customFormat="1"/>
    <row r="2761" s="40" customFormat="1"/>
    <row r="2762" s="40" customFormat="1"/>
    <row r="2763" s="40" customFormat="1"/>
    <row r="2764" s="40" customFormat="1"/>
    <row r="2765" s="40" customFormat="1"/>
    <row r="2766" s="40" customFormat="1"/>
    <row r="2767" s="40" customFormat="1"/>
    <row r="2768" s="40" customFormat="1"/>
    <row r="2769" s="40" customFormat="1"/>
    <row r="2770" s="40" customFormat="1"/>
    <row r="2771" s="40" customFormat="1"/>
    <row r="2772" s="40" customFormat="1"/>
    <row r="2773" s="40" customFormat="1"/>
    <row r="2774" s="40" customFormat="1"/>
    <row r="2775" s="40" customFormat="1"/>
    <row r="2776" s="40" customFormat="1"/>
    <row r="2777" s="40" customFormat="1"/>
    <row r="2778" s="40" customFormat="1"/>
    <row r="2779" s="40" customFormat="1"/>
    <row r="2780" s="40" customFormat="1"/>
    <row r="2781" s="40" customFormat="1"/>
    <row r="2782" s="40" customFormat="1"/>
    <row r="2783" s="40" customFormat="1"/>
    <row r="2784" s="40" customFormat="1"/>
    <row r="2785" s="40" customFormat="1"/>
    <row r="2786" s="40" customFormat="1"/>
    <row r="2787" s="40" customFormat="1"/>
    <row r="2788" s="40" customFormat="1"/>
    <row r="2789" s="40" customFormat="1"/>
    <row r="2790" s="40" customFormat="1"/>
    <row r="2791" s="40" customFormat="1"/>
    <row r="2792" s="40" customFormat="1"/>
    <row r="2793" s="40" customFormat="1"/>
    <row r="2794" s="40" customFormat="1"/>
    <row r="2795" s="40" customFormat="1"/>
    <row r="2796" s="40" customFormat="1"/>
    <row r="2797" s="40" customFormat="1"/>
    <row r="2798" s="40" customFormat="1"/>
    <row r="2799" s="40" customFormat="1"/>
    <row r="2800" s="40" customFormat="1"/>
    <row r="2801" s="40" customFormat="1"/>
    <row r="2802" s="40" customFormat="1"/>
    <row r="2803" s="40" customFormat="1"/>
    <row r="2804" s="40" customFormat="1"/>
    <row r="2805" s="40" customFormat="1"/>
    <row r="2806" s="40" customFormat="1"/>
    <row r="2807" s="40" customFormat="1"/>
    <row r="2808" s="40" customFormat="1"/>
    <row r="2809" s="40" customFormat="1"/>
    <row r="2810" s="40" customFormat="1"/>
    <row r="2811" s="40" customFormat="1"/>
    <row r="2812" s="40" customFormat="1"/>
    <row r="2813" s="40" customFormat="1"/>
    <row r="2814" s="40" customFormat="1"/>
    <row r="2815" s="40" customFormat="1"/>
    <row r="2816" s="40" customFormat="1"/>
    <row r="2817" s="40" customFormat="1"/>
    <row r="2818" s="40" customFormat="1"/>
    <row r="2819" s="40" customFormat="1"/>
    <row r="2820" s="40" customFormat="1"/>
    <row r="2821" s="40" customFormat="1"/>
    <row r="2822" s="40" customFormat="1"/>
    <row r="2823" s="40" customFormat="1"/>
    <row r="2824" s="40" customFormat="1"/>
    <row r="2825" s="40" customFormat="1"/>
    <row r="2826" s="40" customFormat="1"/>
    <row r="2827" s="40" customFormat="1"/>
    <row r="2828" s="40" customFormat="1"/>
    <row r="2829" s="40" customFormat="1"/>
    <row r="2830" s="40" customFormat="1"/>
    <row r="2831" s="40" customFormat="1"/>
    <row r="2832" s="40" customFormat="1"/>
    <row r="2833" s="40" customFormat="1"/>
    <row r="2834" s="40" customFormat="1"/>
    <row r="2835" s="40" customFormat="1"/>
    <row r="2836" s="40" customFormat="1"/>
    <row r="2837" s="40" customFormat="1"/>
    <row r="2838" s="40" customFormat="1"/>
    <row r="2839" s="40" customFormat="1"/>
    <row r="2840" s="40" customFormat="1"/>
    <row r="2841" s="40" customFormat="1"/>
    <row r="2842" s="40" customFormat="1"/>
    <row r="2843" s="40" customFormat="1"/>
    <row r="2844" s="40" customFormat="1"/>
    <row r="2845" s="40" customFormat="1"/>
    <row r="2846" s="40" customFormat="1"/>
    <row r="2847" s="40" customFormat="1"/>
    <row r="2848" s="40" customFormat="1"/>
    <row r="2849" s="40" customFormat="1"/>
    <row r="2850" s="40" customFormat="1"/>
    <row r="2851" s="40" customFormat="1"/>
    <row r="2852" s="40" customFormat="1"/>
    <row r="2853" s="40" customFormat="1"/>
    <row r="2854" s="40" customFormat="1"/>
    <row r="2855" s="40" customFormat="1"/>
    <row r="2856" s="40" customFormat="1"/>
    <row r="2857" s="40" customFormat="1"/>
    <row r="2858" s="40" customFormat="1"/>
    <row r="2859" s="40" customFormat="1"/>
    <row r="2860" s="40" customFormat="1"/>
    <row r="2861" s="40" customFormat="1"/>
    <row r="2862" s="40" customFormat="1"/>
    <row r="2863" s="40" customFormat="1"/>
    <row r="2864" s="40" customFormat="1"/>
    <row r="2865" s="40" customFormat="1"/>
    <row r="2866" s="40" customFormat="1"/>
    <row r="2867" s="40" customFormat="1"/>
    <row r="2868" s="40" customFormat="1"/>
    <row r="2869" s="40" customFormat="1"/>
    <row r="2870" s="40" customFormat="1"/>
    <row r="2871" s="40" customFormat="1"/>
    <row r="2872" s="40" customFormat="1"/>
    <row r="2873" s="40" customFormat="1"/>
    <row r="2874" s="40" customFormat="1"/>
    <row r="2875" s="40" customFormat="1"/>
    <row r="2876" s="40" customFormat="1"/>
    <row r="2877" s="40" customFormat="1"/>
    <row r="2878" s="40" customFormat="1"/>
    <row r="2879" s="40" customFormat="1"/>
    <row r="2880" s="40" customFormat="1"/>
    <row r="2881" s="40" customFormat="1"/>
    <row r="2882" s="40" customFormat="1"/>
    <row r="2883" s="40" customFormat="1"/>
    <row r="2884" s="40" customFormat="1"/>
    <row r="2885" s="40" customFormat="1"/>
    <row r="2886" s="40" customFormat="1"/>
    <row r="2887" s="40" customFormat="1"/>
    <row r="2888" s="40" customFormat="1"/>
    <row r="2889" s="40" customFormat="1"/>
    <row r="2890" s="40" customFormat="1"/>
    <row r="2891" s="40" customFormat="1"/>
    <row r="2892" s="40" customFormat="1"/>
    <row r="2893" s="40" customFormat="1"/>
    <row r="2894" s="40" customFormat="1"/>
    <row r="2895" s="40" customFormat="1"/>
    <row r="2896" s="40" customFormat="1"/>
    <row r="2897" s="40" customFormat="1"/>
    <row r="2898" s="40" customFormat="1"/>
    <row r="2899" s="40" customFormat="1"/>
    <row r="2900" s="40" customFormat="1"/>
    <row r="2901" s="40" customFormat="1"/>
    <row r="2902" s="40" customFormat="1"/>
    <row r="2903" s="40" customFormat="1"/>
    <row r="2904" s="40" customFormat="1"/>
    <row r="2905" s="40" customFormat="1"/>
    <row r="2906" s="40" customFormat="1"/>
    <row r="2907" s="40" customFormat="1"/>
    <row r="2908" s="40" customFormat="1"/>
    <row r="2909" s="40" customFormat="1"/>
    <row r="2910" s="40" customFormat="1"/>
    <row r="2911" s="40" customFormat="1"/>
    <row r="2912" s="40" customFormat="1"/>
    <row r="2913" s="40" customFormat="1"/>
    <row r="2914" s="40" customFormat="1"/>
    <row r="2915" s="40" customFormat="1"/>
    <row r="2916" s="40" customFormat="1"/>
    <row r="2917" s="40" customFormat="1"/>
    <row r="2918" s="40" customFormat="1"/>
    <row r="2919" s="40" customFormat="1"/>
    <row r="2920" s="40" customFormat="1"/>
    <row r="2921" s="40" customFormat="1"/>
    <row r="2922" s="40" customFormat="1"/>
    <row r="2923" s="40" customFormat="1"/>
    <row r="2924" s="40" customFormat="1"/>
    <row r="2925" s="40" customFormat="1"/>
    <row r="2926" s="40" customFormat="1"/>
    <row r="2927" s="40" customFormat="1"/>
    <row r="2928" s="40" customFormat="1"/>
    <row r="2929" s="40" customFormat="1"/>
    <row r="2930" s="40" customFormat="1"/>
    <row r="2931" s="40" customFormat="1"/>
    <row r="2932" s="40" customFormat="1"/>
    <row r="2933" s="40" customFormat="1"/>
    <row r="2934" s="40" customFormat="1"/>
    <row r="2935" s="40" customFormat="1"/>
    <row r="2936" s="40" customFormat="1"/>
    <row r="2937" s="40" customFormat="1"/>
    <row r="2938" s="40" customFormat="1"/>
    <row r="2939" s="40" customFormat="1"/>
    <row r="2940" s="40" customFormat="1"/>
    <row r="2941" s="40" customFormat="1"/>
    <row r="2942" s="40" customFormat="1"/>
    <row r="2943" s="40" customFormat="1"/>
    <row r="2944" s="40" customFormat="1"/>
    <row r="2945" s="40" customFormat="1"/>
    <row r="2946" s="40" customFormat="1"/>
    <row r="2947" s="40" customFormat="1"/>
    <row r="2948" s="40" customFormat="1"/>
    <row r="2949" s="40" customFormat="1"/>
    <row r="2950" s="40" customFormat="1"/>
    <row r="2951" s="40" customFormat="1"/>
    <row r="2952" s="40" customFormat="1"/>
    <row r="2953" s="40" customFormat="1"/>
    <row r="2954" s="40" customFormat="1"/>
    <row r="2955" s="40" customFormat="1"/>
    <row r="2956" s="40" customFormat="1"/>
    <row r="2957" s="40" customFormat="1"/>
    <row r="2958" s="40" customFormat="1"/>
    <row r="2959" s="40" customFormat="1"/>
    <row r="2960" s="40" customFormat="1"/>
    <row r="2961" s="40" customFormat="1"/>
    <row r="2962" s="40" customFormat="1"/>
    <row r="2963" s="40" customFormat="1"/>
    <row r="2964" s="40" customFormat="1"/>
    <row r="2965" s="40" customFormat="1"/>
    <row r="2966" s="40" customFormat="1"/>
    <row r="2967" s="40" customFormat="1"/>
    <row r="2968" s="40" customFormat="1"/>
    <row r="2969" s="40" customFormat="1"/>
    <row r="2970" s="40" customFormat="1"/>
    <row r="2971" s="40" customFormat="1"/>
    <row r="2972" s="40" customFormat="1"/>
    <row r="2973" s="40" customFormat="1"/>
    <row r="2974" s="40" customFormat="1"/>
    <row r="2975" s="40" customFormat="1"/>
    <row r="2976" s="40" customFormat="1"/>
    <row r="2977" s="40" customFormat="1"/>
    <row r="2978" s="40" customFormat="1"/>
    <row r="2979" s="40" customFormat="1"/>
    <row r="2980" s="40" customFormat="1"/>
    <row r="2981" s="40" customFormat="1"/>
    <row r="2982" s="40" customFormat="1"/>
    <row r="2983" s="40" customFormat="1"/>
    <row r="2984" s="40" customFormat="1"/>
    <row r="2985" s="40" customFormat="1"/>
    <row r="2986" s="40" customFormat="1"/>
    <row r="2987" s="40" customFormat="1"/>
    <row r="2988" s="40" customFormat="1"/>
    <row r="2989" s="40" customFormat="1"/>
    <row r="2990" s="40" customFormat="1"/>
    <row r="2991" s="40" customFormat="1"/>
    <row r="2992" s="40" customFormat="1"/>
    <row r="2993" s="40" customFormat="1"/>
    <row r="2994" s="40" customFormat="1"/>
    <row r="2995" s="40" customFormat="1"/>
    <row r="2996" s="40" customFormat="1"/>
    <row r="2997" s="40" customFormat="1"/>
    <row r="2998" s="40" customFormat="1"/>
    <row r="2999" s="40" customFormat="1"/>
    <row r="3000" s="40" customFormat="1"/>
    <row r="3001" s="40" customFormat="1"/>
    <row r="3002" s="40" customFormat="1"/>
    <row r="3003" s="40" customFormat="1"/>
    <row r="3004" s="40" customFormat="1"/>
    <row r="3005" s="40" customFormat="1"/>
    <row r="3006" s="40" customFormat="1"/>
    <row r="3007" s="40" customFormat="1"/>
    <row r="3008" s="40" customFormat="1"/>
    <row r="3009" s="40" customFormat="1"/>
    <row r="3010" s="40" customFormat="1"/>
    <row r="3011" s="40" customFormat="1"/>
    <row r="3012" s="40" customFormat="1"/>
    <row r="3013" s="40" customFormat="1"/>
    <row r="3014" s="40" customFormat="1"/>
    <row r="3015" s="40" customFormat="1"/>
    <row r="3016" s="40" customFormat="1"/>
    <row r="3017" s="40" customFormat="1"/>
    <row r="3018" s="40" customFormat="1"/>
    <row r="3019" s="40" customFormat="1"/>
    <row r="3020" s="40" customFormat="1"/>
    <row r="3021" s="40" customFormat="1"/>
    <row r="3022" s="40" customFormat="1"/>
    <row r="3023" s="40" customFormat="1"/>
    <row r="3024" s="40" customFormat="1"/>
    <row r="3025" s="40" customFormat="1"/>
    <row r="3026" s="40" customFormat="1"/>
    <row r="3027" s="40" customFormat="1"/>
    <row r="3028" s="40" customFormat="1"/>
    <row r="3029" s="40" customFormat="1"/>
    <row r="3030" s="40" customFormat="1"/>
    <row r="3031" s="40" customFormat="1"/>
    <row r="3032" s="40" customFormat="1"/>
    <row r="3033" s="40" customFormat="1"/>
    <row r="3034" s="40" customFormat="1"/>
    <row r="3035" s="40" customFormat="1"/>
    <row r="3036" s="40" customFormat="1"/>
    <row r="3037" s="40" customFormat="1"/>
    <row r="3038" s="40" customFormat="1"/>
    <row r="3039" s="40" customFormat="1"/>
    <row r="3040" s="40" customFormat="1"/>
    <row r="3041" s="40" customFormat="1"/>
    <row r="3042" s="40" customFormat="1"/>
    <row r="3043" s="40" customFormat="1"/>
    <row r="3044" s="40" customFormat="1"/>
    <row r="3045" s="40" customFormat="1"/>
    <row r="3046" s="40" customFormat="1"/>
    <row r="3047" s="40" customFormat="1"/>
    <row r="3048" s="40" customFormat="1"/>
    <row r="3049" s="40" customFormat="1"/>
    <row r="3050" s="40" customFormat="1"/>
    <row r="3051" s="40" customFormat="1"/>
    <row r="3052" s="40" customFormat="1"/>
    <row r="3053" s="40" customFormat="1"/>
    <row r="3054" s="40" customFormat="1"/>
    <row r="3055" s="40" customFormat="1"/>
    <row r="3056" s="40" customFormat="1"/>
    <row r="3057" s="40" customFormat="1"/>
    <row r="3058" s="40" customFormat="1"/>
    <row r="3059" s="40" customFormat="1"/>
    <row r="3060" s="40" customFormat="1"/>
    <row r="3061" s="40" customFormat="1"/>
    <row r="3062" s="40" customFormat="1"/>
    <row r="3063" s="40" customFormat="1"/>
    <row r="3064" s="40" customFormat="1"/>
    <row r="3065" s="40" customFormat="1"/>
    <row r="3066" s="40" customFormat="1"/>
    <row r="3067" s="40" customFormat="1"/>
    <row r="3068" s="40" customFormat="1"/>
    <row r="3069" s="40" customFormat="1"/>
    <row r="3070" s="40" customFormat="1"/>
    <row r="3071" s="40" customFormat="1"/>
    <row r="3072" s="40" customFormat="1"/>
    <row r="3073" s="40" customFormat="1"/>
    <row r="3074" s="40" customFormat="1"/>
    <row r="3075" s="40" customFormat="1"/>
    <row r="3076" s="40" customFormat="1"/>
    <row r="3077" s="40" customFormat="1"/>
    <row r="3078" s="40" customFormat="1"/>
    <row r="3079" s="40" customFormat="1"/>
    <row r="3080" s="40" customFormat="1"/>
    <row r="3081" s="40" customFormat="1"/>
    <row r="3082" s="40" customFormat="1"/>
    <row r="3083" s="40" customFormat="1"/>
    <row r="3084" s="40" customFormat="1"/>
    <row r="3085" s="40" customFormat="1"/>
    <row r="3086" s="40" customFormat="1"/>
    <row r="3087" s="40" customFormat="1"/>
    <row r="3088" s="40" customFormat="1"/>
    <row r="3089" s="40" customFormat="1"/>
    <row r="3090" s="40" customFormat="1"/>
    <row r="3091" s="40" customFormat="1"/>
    <row r="3092" s="40" customFormat="1"/>
    <row r="3093" s="40" customFormat="1"/>
    <row r="3094" s="40" customFormat="1"/>
    <row r="3095" s="40" customFormat="1"/>
    <row r="3096" s="40" customFormat="1"/>
    <row r="3097" s="40" customFormat="1"/>
    <row r="3098" s="40" customFormat="1"/>
    <row r="3099" s="40" customFormat="1"/>
    <row r="3100" s="40" customFormat="1"/>
    <row r="3101" s="40" customFormat="1"/>
    <row r="3102" s="40" customFormat="1"/>
    <row r="3103" s="40" customFormat="1"/>
    <row r="3104" s="40" customFormat="1"/>
    <row r="3105" s="40" customFormat="1"/>
    <row r="3106" s="40" customFormat="1"/>
    <row r="3107" s="40" customFormat="1"/>
    <row r="3108" s="40" customFormat="1"/>
    <row r="3109" s="40" customFormat="1"/>
    <row r="3110" s="40" customFormat="1"/>
    <row r="3111" s="40" customFormat="1"/>
    <row r="3112" s="40" customFormat="1"/>
    <row r="3113" s="40" customFormat="1"/>
    <row r="3114" s="40" customFormat="1"/>
    <row r="3115" s="40" customFormat="1"/>
    <row r="3116" s="40" customFormat="1"/>
    <row r="3117" s="40" customFormat="1"/>
    <row r="3118" s="40" customFormat="1"/>
    <row r="3119" s="40" customFormat="1"/>
    <row r="3120" s="40" customFormat="1"/>
    <row r="3121" s="40" customFormat="1"/>
    <row r="3122" s="40" customFormat="1"/>
    <row r="3123" s="40" customFormat="1"/>
    <row r="3124" s="40" customFormat="1"/>
    <row r="3125" s="40" customFormat="1"/>
    <row r="3126" s="40" customFormat="1"/>
    <row r="3127" s="40" customFormat="1"/>
    <row r="3128" s="40" customFormat="1"/>
    <row r="3129" s="40" customFormat="1"/>
    <row r="3130" s="40" customFormat="1"/>
    <row r="3131" s="40" customFormat="1"/>
    <row r="3132" s="40" customFormat="1"/>
    <row r="3133" s="40" customFormat="1"/>
    <row r="3134" s="40" customFormat="1"/>
    <row r="3135" s="40" customFormat="1"/>
    <row r="3136" s="40" customFormat="1"/>
    <row r="3137" s="40" customFormat="1"/>
    <row r="3138" s="40" customFormat="1"/>
    <row r="3139" s="40" customFormat="1"/>
    <row r="3140" s="40" customFormat="1"/>
    <row r="3141" s="40" customFormat="1"/>
    <row r="3142" s="40" customFormat="1"/>
    <row r="3143" s="40" customFormat="1"/>
    <row r="3144" s="40" customFormat="1"/>
    <row r="3145" s="40" customFormat="1"/>
    <row r="3146" s="40" customFormat="1"/>
    <row r="3147" s="40" customFormat="1"/>
    <row r="3148" s="40" customFormat="1"/>
    <row r="3149" s="40" customFormat="1"/>
    <row r="3150" s="40" customFormat="1"/>
    <row r="3151" s="40" customFormat="1"/>
    <row r="3152" s="40" customFormat="1"/>
    <row r="3153" s="40" customFormat="1"/>
    <row r="3154" s="40" customFormat="1"/>
    <row r="3155" s="40" customFormat="1"/>
    <row r="3156" s="40" customFormat="1"/>
    <row r="3157" s="40" customFormat="1"/>
    <row r="3158" s="40" customFormat="1"/>
    <row r="3159" s="40" customFormat="1"/>
    <row r="3160" s="40" customFormat="1"/>
    <row r="3161" s="40" customFormat="1"/>
    <row r="3162" s="40" customFormat="1"/>
    <row r="3163" s="40" customFormat="1"/>
    <row r="3164" s="40" customFormat="1"/>
    <row r="3165" s="40" customFormat="1"/>
    <row r="3166" s="40" customFormat="1"/>
    <row r="3167" s="40" customFormat="1"/>
    <row r="3168" s="40" customFormat="1"/>
    <row r="3169" s="40" customFormat="1"/>
    <row r="3170" s="40" customFormat="1"/>
    <row r="3171" s="40" customFormat="1"/>
    <row r="3172" s="40" customFormat="1"/>
    <row r="3173" s="40" customFormat="1"/>
    <row r="3174" s="40" customFormat="1"/>
    <row r="3175" s="40" customFormat="1"/>
    <row r="3176" s="40" customFormat="1"/>
    <row r="3177" s="40" customFormat="1"/>
    <row r="3178" s="40" customFormat="1"/>
    <row r="3179" s="40" customFormat="1"/>
    <row r="3180" s="40" customFormat="1"/>
    <row r="3181" s="40" customFormat="1"/>
    <row r="3182" s="40" customFormat="1"/>
    <row r="3183" s="40" customFormat="1"/>
    <row r="3184" s="40" customFormat="1"/>
    <row r="3185" s="40" customFormat="1"/>
    <row r="3186" s="40" customFormat="1"/>
    <row r="3187" s="40" customFormat="1"/>
    <row r="3188" s="40" customFormat="1"/>
    <row r="3189" s="40" customFormat="1"/>
    <row r="3190" s="40" customFormat="1"/>
    <row r="3191" s="40" customFormat="1"/>
    <row r="3192" s="40" customFormat="1"/>
    <row r="3193" s="40" customFormat="1"/>
    <row r="3194" s="40" customFormat="1"/>
    <row r="3195" s="40" customFormat="1"/>
    <row r="3196" s="40" customFormat="1"/>
    <row r="3197" s="40" customFormat="1"/>
    <row r="3198" s="40" customFormat="1"/>
    <row r="3199" s="40" customFormat="1"/>
    <row r="3200" s="40" customFormat="1"/>
    <row r="3201" s="40" customFormat="1"/>
    <row r="3202" s="40" customFormat="1"/>
    <row r="3203" s="40" customFormat="1"/>
    <row r="3204" s="40" customFormat="1"/>
    <row r="3205" s="40" customFormat="1"/>
    <row r="3206" s="40" customFormat="1"/>
    <row r="3207" s="40" customFormat="1"/>
    <row r="3208" s="40" customFormat="1"/>
    <row r="3209" s="40" customFormat="1"/>
    <row r="3210" s="40" customFormat="1"/>
    <row r="3211" s="40" customFormat="1"/>
    <row r="3212" s="40" customFormat="1"/>
    <row r="3213" s="40" customFormat="1"/>
    <row r="3214" s="40" customFormat="1"/>
    <row r="3215" s="40" customFormat="1"/>
    <row r="3216" s="40" customFormat="1"/>
    <row r="3217" s="40" customFormat="1"/>
    <row r="3218" s="40" customFormat="1"/>
    <row r="3219" s="40" customFormat="1"/>
    <row r="3220" s="40" customFormat="1"/>
    <row r="3221" s="40" customFormat="1"/>
    <row r="3222" s="40" customFormat="1"/>
    <row r="3223" s="40" customFormat="1"/>
    <row r="3224" s="40" customFormat="1"/>
    <row r="3225" s="40" customFormat="1"/>
    <row r="3226" s="40" customFormat="1"/>
    <row r="3227" s="40" customFormat="1"/>
    <row r="3228" s="40" customFormat="1"/>
    <row r="3229" s="40" customFormat="1"/>
    <row r="3230" s="40" customFormat="1"/>
    <row r="3231" s="40" customFormat="1"/>
    <row r="3232" s="40" customFormat="1"/>
    <row r="3233" s="40" customFormat="1"/>
    <row r="3234" s="40" customFormat="1"/>
    <row r="3235" s="40" customFormat="1"/>
    <row r="3236" s="40" customFormat="1"/>
    <row r="3237" s="40" customFormat="1"/>
    <row r="3238" s="40" customFormat="1"/>
    <row r="3239" s="40" customFormat="1"/>
    <row r="3240" s="40" customFormat="1"/>
    <row r="3241" s="40" customFormat="1"/>
    <row r="3242" s="40" customFormat="1"/>
    <row r="3243" s="40" customFormat="1"/>
    <row r="3244" s="40" customFormat="1"/>
    <row r="3245" s="40" customFormat="1"/>
    <row r="3246" s="40" customFormat="1"/>
    <row r="3247" s="40" customFormat="1"/>
    <row r="3248" s="40" customFormat="1"/>
    <row r="3249" s="40" customFormat="1"/>
    <row r="3250" s="40" customFormat="1"/>
    <row r="3251" s="40" customFormat="1"/>
    <row r="3252" s="40" customFormat="1"/>
    <row r="3253" s="40" customFormat="1"/>
    <row r="3254" s="40" customFormat="1"/>
    <row r="3255" s="40" customFormat="1"/>
    <row r="3256" s="40" customFormat="1"/>
    <row r="3257" s="40" customFormat="1"/>
    <row r="3258" s="40" customFormat="1"/>
    <row r="3259" s="40" customFormat="1"/>
    <row r="3260" s="40" customFormat="1"/>
    <row r="3261" s="40" customFormat="1"/>
    <row r="3262" s="40" customFormat="1"/>
    <row r="3263" s="40" customFormat="1"/>
    <row r="3264" s="40" customFormat="1"/>
    <row r="3265" s="40" customFormat="1"/>
    <row r="3266" s="40" customFormat="1"/>
    <row r="3267" s="40" customFormat="1"/>
    <row r="3268" s="40" customFormat="1"/>
    <row r="3269" s="40" customFormat="1"/>
    <row r="3270" s="40" customFormat="1"/>
    <row r="3271" s="40" customFormat="1"/>
    <row r="3272" s="40" customFormat="1"/>
    <row r="3273" s="40" customFormat="1"/>
    <row r="3274" s="40" customFormat="1"/>
    <row r="3275" s="40" customFormat="1"/>
    <row r="3276" s="40" customFormat="1"/>
    <row r="3277" s="40" customFormat="1"/>
    <row r="3278" s="40" customFormat="1"/>
    <row r="3279" s="40" customFormat="1"/>
    <row r="3280" s="40" customFormat="1"/>
    <row r="3281" s="40" customFormat="1"/>
    <row r="3282" s="40" customFormat="1"/>
    <row r="3283" s="40" customFormat="1"/>
    <row r="3284" s="40" customFormat="1"/>
    <row r="3285" s="40" customFormat="1"/>
    <row r="3286" s="40" customFormat="1"/>
    <row r="3287" s="40" customFormat="1"/>
    <row r="3288" s="40" customFormat="1"/>
    <row r="3289" s="40" customFormat="1"/>
    <row r="3290" s="40" customFormat="1"/>
    <row r="3291" s="40" customFormat="1"/>
    <row r="3292" s="40" customFormat="1"/>
    <row r="3293" s="40" customFormat="1"/>
    <row r="3294" s="40" customFormat="1"/>
    <row r="3295" s="40" customFormat="1"/>
    <row r="3296" s="40" customFormat="1"/>
    <row r="3297" s="40" customFormat="1"/>
    <row r="3298" s="40" customFormat="1"/>
    <row r="3299" s="40" customFormat="1"/>
    <row r="3300" s="40" customFormat="1"/>
    <row r="3301" s="40" customFormat="1"/>
    <row r="3302" s="40" customFormat="1"/>
    <row r="3303" s="40" customFormat="1"/>
    <row r="3304" s="40" customFormat="1"/>
    <row r="3305" s="40" customFormat="1"/>
    <row r="3306" s="40" customFormat="1"/>
    <row r="3307" s="40" customFormat="1"/>
    <row r="3308" s="40" customFormat="1"/>
    <row r="3309" s="40" customFormat="1"/>
    <row r="3310" s="40" customFormat="1"/>
    <row r="3311" s="40" customFormat="1"/>
    <row r="3312" s="40" customFormat="1"/>
    <row r="3313" s="40" customFormat="1"/>
    <row r="3314" s="40" customFormat="1"/>
    <row r="3315" s="40" customFormat="1"/>
    <row r="3316" s="40" customFormat="1"/>
    <row r="3317" s="40" customFormat="1"/>
    <row r="3318" s="40" customFormat="1"/>
    <row r="3319" s="40" customFormat="1"/>
    <row r="3320" s="40" customFormat="1"/>
    <row r="3321" s="40" customFormat="1"/>
    <row r="3322" s="40" customFormat="1"/>
    <row r="3323" s="40" customFormat="1"/>
    <row r="3324" s="40" customFormat="1"/>
    <row r="3325" s="40" customFormat="1"/>
    <row r="3326" s="40" customFormat="1"/>
    <row r="3327" s="40" customFormat="1"/>
    <row r="3328" s="40" customFormat="1"/>
    <row r="3329" s="40" customFormat="1"/>
    <row r="3330" s="40" customFormat="1"/>
    <row r="3331" s="40" customFormat="1"/>
    <row r="3332" s="40" customFormat="1"/>
    <row r="3333" s="40" customFormat="1"/>
    <row r="3334" s="40" customFormat="1"/>
    <row r="3335" s="40" customFormat="1"/>
    <row r="3336" s="40" customFormat="1"/>
    <row r="3337" s="40" customFormat="1"/>
    <row r="3338" s="40" customFormat="1"/>
    <row r="3339" s="40" customFormat="1"/>
    <row r="3340" s="40" customFormat="1"/>
    <row r="3341" s="40" customFormat="1"/>
    <row r="3342" s="40" customFormat="1"/>
    <row r="3343" s="40" customFormat="1"/>
    <row r="3344" s="40" customFormat="1"/>
    <row r="3345" s="40" customFormat="1"/>
    <row r="3346" s="40" customFormat="1"/>
    <row r="3347" s="40" customFormat="1"/>
    <row r="3348" s="40" customFormat="1"/>
    <row r="3349" s="40" customFormat="1"/>
    <row r="3350" s="40" customFormat="1"/>
    <row r="3351" s="40" customFormat="1"/>
    <row r="3352" s="40" customFormat="1"/>
    <row r="3353" s="40" customFormat="1"/>
    <row r="3354" s="40" customFormat="1"/>
    <row r="3355" s="40" customFormat="1"/>
    <row r="3356" s="40" customFormat="1"/>
    <row r="3357" s="40" customFormat="1"/>
    <row r="3358" s="40" customFormat="1"/>
    <row r="3359" s="40" customFormat="1"/>
    <row r="3360" s="40" customFormat="1"/>
    <row r="3361" s="40" customFormat="1"/>
    <row r="3362" s="40" customFormat="1"/>
    <row r="3363" s="40" customFormat="1"/>
    <row r="3364" s="40" customFormat="1"/>
    <row r="3365" s="40" customFormat="1"/>
    <row r="3366" s="40" customFormat="1"/>
    <row r="3367" s="40" customFormat="1"/>
    <row r="3368" s="40" customFormat="1"/>
    <row r="3369" s="40" customFormat="1"/>
    <row r="3370" s="40" customFormat="1"/>
    <row r="3371" s="40" customFormat="1"/>
    <row r="3372" s="40" customFormat="1"/>
    <row r="3373" s="40" customFormat="1"/>
    <row r="3374" s="40" customFormat="1"/>
    <row r="3375" s="40" customFormat="1"/>
    <row r="3376" s="40" customFormat="1"/>
    <row r="3377" s="40" customFormat="1"/>
    <row r="3378" s="40" customFormat="1"/>
    <row r="3379" s="40" customFormat="1"/>
    <row r="3380" s="40" customFormat="1"/>
    <row r="3381" s="40" customFormat="1"/>
    <row r="3382" s="40" customFormat="1"/>
    <row r="3383" s="40" customFormat="1"/>
    <row r="3384" s="40" customFormat="1"/>
    <row r="3385" s="40" customFormat="1"/>
    <row r="3386" s="40" customFormat="1"/>
    <row r="3387" s="40" customFormat="1"/>
    <row r="3388" s="40" customFormat="1"/>
    <row r="3389" s="40" customFormat="1"/>
    <row r="3390" s="40" customFormat="1"/>
    <row r="3391" s="40" customFormat="1"/>
    <row r="3392" s="40" customFormat="1"/>
    <row r="3393" s="40" customFormat="1"/>
    <row r="3394" s="40" customFormat="1"/>
    <row r="3395" s="40" customFormat="1"/>
    <row r="3396" s="40" customFormat="1"/>
    <row r="3397" s="40" customFormat="1"/>
    <row r="3398" s="40" customFormat="1"/>
    <row r="3399" s="40" customFormat="1"/>
    <row r="3400" s="40" customFormat="1"/>
    <row r="3401" s="40" customFormat="1"/>
    <row r="3402" s="40" customFormat="1"/>
    <row r="3403" s="40" customFormat="1"/>
    <row r="3404" s="40" customFormat="1"/>
    <row r="3405" s="40" customFormat="1"/>
    <row r="3406" s="40" customFormat="1"/>
    <row r="3407" s="40" customFormat="1"/>
    <row r="3408" s="40" customFormat="1"/>
    <row r="3409" s="40" customFormat="1"/>
    <row r="3410" s="40" customFormat="1"/>
    <row r="3411" s="40" customFormat="1"/>
    <row r="3412" s="40" customFormat="1"/>
    <row r="3413" s="40" customFormat="1"/>
    <row r="3414" s="40" customFormat="1"/>
    <row r="3415" s="40" customFormat="1"/>
    <row r="3416" s="40" customFormat="1"/>
    <row r="3417" s="40" customFormat="1"/>
    <row r="3418" s="40" customFormat="1"/>
    <row r="3419" s="40" customFormat="1"/>
    <row r="3420" s="40" customFormat="1"/>
    <row r="3421" s="40" customFormat="1"/>
    <row r="3422" s="40" customFormat="1"/>
    <row r="3423" s="40" customFormat="1"/>
    <row r="3424" s="40" customFormat="1"/>
    <row r="3425" s="40" customFormat="1"/>
    <row r="3426" s="40" customFormat="1"/>
    <row r="3427" s="40" customFormat="1"/>
    <row r="3428" s="40" customFormat="1"/>
    <row r="3429" s="40" customFormat="1"/>
    <row r="3430" s="40" customFormat="1"/>
    <row r="3431" s="40" customFormat="1"/>
    <row r="3432" s="40" customFormat="1"/>
    <row r="3433" s="40" customFormat="1"/>
    <row r="3434" s="40" customFormat="1"/>
    <row r="3435" s="40" customFormat="1"/>
    <row r="3436" s="40" customFormat="1"/>
    <row r="3437" s="40" customFormat="1"/>
    <row r="3438" s="40" customFormat="1"/>
    <row r="3439" s="40" customFormat="1"/>
    <row r="3440" s="40" customFormat="1"/>
    <row r="3441" s="40" customFormat="1"/>
    <row r="3442" s="40" customFormat="1"/>
    <row r="3443" s="40" customFormat="1"/>
    <row r="3444" s="40" customFormat="1"/>
    <row r="3445" s="40" customFormat="1"/>
    <row r="3446" s="40" customFormat="1"/>
    <row r="3447" s="40" customFormat="1"/>
    <row r="3448" s="40" customFormat="1"/>
    <row r="3449" s="40" customFormat="1"/>
    <row r="3450" s="40" customFormat="1"/>
    <row r="3451" s="40" customFormat="1"/>
    <row r="3452" s="40" customFormat="1"/>
    <row r="3453" s="40" customFormat="1"/>
    <row r="3454" s="40" customFormat="1"/>
    <row r="3455" s="40" customFormat="1"/>
    <row r="3456" s="40" customFormat="1"/>
    <row r="3457" s="40" customFormat="1"/>
    <row r="3458" s="40" customFormat="1"/>
    <row r="3459" s="40" customFormat="1"/>
    <row r="3460" s="40" customFormat="1"/>
    <row r="3461" s="40" customFormat="1"/>
    <row r="3462" s="40" customFormat="1"/>
    <row r="3463" s="40" customFormat="1"/>
    <row r="3464" s="40" customFormat="1"/>
    <row r="3465" s="40" customFormat="1"/>
    <row r="3466" s="40" customFormat="1"/>
    <row r="3467" s="40" customFormat="1"/>
    <row r="3468" s="40" customFormat="1"/>
    <row r="3469" s="40" customFormat="1"/>
    <row r="3470" s="40" customFormat="1"/>
    <row r="3471" s="40" customFormat="1"/>
    <row r="3472" s="40" customFormat="1"/>
    <row r="3473" s="40" customFormat="1"/>
    <row r="3474" s="40" customFormat="1"/>
    <row r="3475" s="40" customFormat="1"/>
    <row r="3476" s="40" customFormat="1"/>
    <row r="3477" s="40" customFormat="1"/>
    <row r="3478" s="40" customFormat="1"/>
    <row r="3479" s="40" customFormat="1"/>
    <row r="3480" s="40" customFormat="1"/>
    <row r="3481" s="40" customFormat="1"/>
    <row r="3482" s="40" customFormat="1"/>
    <row r="3483" s="40" customFormat="1"/>
    <row r="3484" s="40" customFormat="1"/>
    <row r="3485" s="40" customFormat="1"/>
    <row r="3486" s="40" customFormat="1"/>
    <row r="3487" s="40" customFormat="1"/>
    <row r="3488" s="40" customFormat="1"/>
    <row r="3489" s="40" customFormat="1"/>
    <row r="3490" s="40" customFormat="1"/>
    <row r="3491" s="40" customFormat="1"/>
    <row r="3492" s="40" customFormat="1"/>
    <row r="3493" s="40" customFormat="1"/>
  </sheetData>
  <mergeCells count="5">
    <mergeCell ref="B2:M2"/>
    <mergeCell ref="B3:M3"/>
    <mergeCell ref="B6:M6"/>
    <mergeCell ref="B8:M8"/>
    <mergeCell ref="B9:M9"/>
  </mergeCells>
  <hyperlinks>
    <hyperlink ref="B8:M8" location="'A01'!A1" display="Glosario de Términos"/>
    <hyperlink ref="B9:M9" location="'A02'!A1" display="Corrector Monetario"/>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87"/>
  <sheetViews>
    <sheetView zoomScale="90" zoomScaleNormal="90" workbookViewId="0">
      <selection sqref="A1:J1"/>
    </sheetView>
  </sheetViews>
  <sheetFormatPr baseColWidth="10" defaultColWidth="11.42578125" defaultRowHeight="14.25"/>
  <cols>
    <col min="1" max="1" width="49.42578125" style="40" customWidth="1"/>
    <col min="2" max="6" width="13.28515625" style="40" customWidth="1"/>
    <col min="7" max="7" width="16" style="40" customWidth="1"/>
    <col min="8" max="8" width="15.5703125" style="40" customWidth="1"/>
    <col min="9" max="9" width="14.140625" style="40" bestFit="1" customWidth="1"/>
    <col min="10" max="10" width="13.28515625" style="40" customWidth="1"/>
    <col min="11" max="12" width="11.5703125" style="40" bestFit="1" customWidth="1"/>
    <col min="13" max="13" width="11.42578125" style="40"/>
    <col min="14" max="15" width="15.5703125" style="40" bestFit="1" customWidth="1"/>
    <col min="16" max="16384" width="11.42578125" style="40"/>
  </cols>
  <sheetData>
    <row r="1" spans="1:14" ht="15">
      <c r="A1" s="886" t="s">
        <v>1171</v>
      </c>
      <c r="B1" s="886"/>
      <c r="C1" s="886"/>
      <c r="D1" s="886"/>
      <c r="E1" s="886"/>
      <c r="F1" s="886"/>
      <c r="G1" s="886"/>
      <c r="H1" s="886"/>
      <c r="I1" s="886"/>
      <c r="J1" s="886"/>
    </row>
    <row r="2" spans="1:14" ht="15">
      <c r="A2" s="954" t="s">
        <v>1096</v>
      </c>
      <c r="B2" s="954"/>
      <c r="C2" s="954"/>
      <c r="D2" s="954"/>
      <c r="E2" s="954"/>
      <c r="F2" s="954"/>
      <c r="G2" s="954"/>
      <c r="H2" s="954"/>
      <c r="I2" s="954"/>
      <c r="J2" s="954"/>
    </row>
    <row r="3" spans="1:14" ht="15">
      <c r="A3" s="954" t="s">
        <v>1097</v>
      </c>
      <c r="B3" s="954"/>
      <c r="C3" s="954"/>
      <c r="D3" s="954"/>
      <c r="E3" s="954"/>
      <c r="F3" s="954"/>
      <c r="G3" s="954"/>
      <c r="H3" s="954"/>
      <c r="I3" s="954"/>
      <c r="J3" s="954"/>
    </row>
    <row r="4" spans="1:14" ht="15">
      <c r="A4" s="955" t="s">
        <v>8</v>
      </c>
      <c r="B4" s="955"/>
      <c r="C4" s="955"/>
      <c r="D4" s="955"/>
      <c r="E4" s="955"/>
      <c r="F4" s="955"/>
      <c r="G4" s="955"/>
      <c r="H4" s="955"/>
      <c r="I4" s="955"/>
      <c r="J4" s="955"/>
    </row>
    <row r="5" spans="1:14" ht="15" thickBot="1">
      <c r="A5" s="288"/>
      <c r="B5" s="289"/>
      <c r="C5" s="289"/>
      <c r="D5" s="289"/>
      <c r="E5" s="289"/>
      <c r="F5" s="288"/>
      <c r="G5" s="288"/>
      <c r="H5" s="288"/>
      <c r="I5" s="288"/>
      <c r="J5" s="288"/>
    </row>
    <row r="6" spans="1:14" ht="15">
      <c r="A6" s="290" t="s">
        <v>1098</v>
      </c>
      <c r="B6" s="291" t="s">
        <v>1099</v>
      </c>
      <c r="C6" s="291"/>
      <c r="D6" s="292" t="s">
        <v>1100</v>
      </c>
      <c r="E6" s="291"/>
      <c r="F6" s="292" t="s">
        <v>1101</v>
      </c>
      <c r="G6" s="293"/>
      <c r="H6" s="956" t="s">
        <v>27</v>
      </c>
      <c r="I6" s="956"/>
      <c r="J6" s="291" t="s">
        <v>1102</v>
      </c>
    </row>
    <row r="7" spans="1:14" ht="15">
      <c r="A7" s="294"/>
      <c r="B7" s="43">
        <v>2016</v>
      </c>
      <c r="C7" s="43">
        <v>2017</v>
      </c>
      <c r="D7" s="43">
        <v>2016</v>
      </c>
      <c r="E7" s="43">
        <v>2017</v>
      </c>
      <c r="F7" s="43">
        <v>2016</v>
      </c>
      <c r="G7" s="43">
        <v>2017</v>
      </c>
      <c r="H7" s="43">
        <v>2016</v>
      </c>
      <c r="I7" s="43">
        <v>2017</v>
      </c>
      <c r="J7" s="296" t="s">
        <v>1103</v>
      </c>
    </row>
    <row r="8" spans="1:14" ht="12.75" customHeight="1">
      <c r="A8" s="297"/>
      <c r="B8" s="298"/>
      <c r="C8" s="298"/>
      <c r="D8" s="297"/>
      <c r="E8" s="297"/>
      <c r="F8" s="297"/>
      <c r="G8" s="297"/>
      <c r="H8" s="297"/>
      <c r="I8" s="297"/>
      <c r="J8" s="297"/>
    </row>
    <row r="9" spans="1:14" ht="12.75" customHeight="1">
      <c r="A9" s="299" t="s">
        <v>1104</v>
      </c>
      <c r="B9" s="300">
        <v>1952850</v>
      </c>
      <c r="C9" s="300">
        <f t="shared" ref="C9:I9" si="0">SUM(C10:C12)</f>
        <v>70361</v>
      </c>
      <c r="D9" s="300">
        <v>48582</v>
      </c>
      <c r="E9" s="300">
        <f t="shared" si="0"/>
        <v>65260</v>
      </c>
      <c r="F9" s="300">
        <v>3304038</v>
      </c>
      <c r="G9" s="300">
        <f t="shared" si="0"/>
        <v>5246409</v>
      </c>
      <c r="H9" s="300">
        <f>SUM(H10:H12)</f>
        <v>5305470</v>
      </c>
      <c r="I9" s="300">
        <f t="shared" si="0"/>
        <v>5382030</v>
      </c>
      <c r="J9" s="301">
        <f>100*(I9-H9)/H9</f>
        <v>1.44303897675418</v>
      </c>
      <c r="L9" s="303"/>
      <c r="N9" s="303"/>
    </row>
    <row r="10" spans="1:14" ht="12.75" customHeight="1">
      <c r="A10" s="339" t="s">
        <v>1105</v>
      </c>
      <c r="B10" s="305">
        <v>1949910</v>
      </c>
      <c r="C10" s="305">
        <v>69471</v>
      </c>
      <c r="D10" s="305">
        <v>48551</v>
      </c>
      <c r="E10" s="305">
        <v>65157</v>
      </c>
      <c r="F10" s="305">
        <v>3273743</v>
      </c>
      <c r="G10" s="305">
        <v>5218614</v>
      </c>
      <c r="H10" s="305">
        <f>B10+D10+F10</f>
        <v>5272204</v>
      </c>
      <c r="I10" s="305">
        <f>C10+E10+G10</f>
        <v>5353242</v>
      </c>
      <c r="J10" s="306">
        <f t="shared" ref="J10:J72" si="1">100*(I10-H10)/H10</f>
        <v>1.5370801281589255</v>
      </c>
      <c r="L10" s="303"/>
      <c r="N10" s="303"/>
    </row>
    <row r="11" spans="1:14" ht="12.75" customHeight="1">
      <c r="A11" s="339" t="s">
        <v>1106</v>
      </c>
      <c r="B11" s="305">
        <v>2</v>
      </c>
      <c r="C11" s="305">
        <v>5</v>
      </c>
      <c r="D11" s="305">
        <v>23</v>
      </c>
      <c r="E11" s="305">
        <v>35</v>
      </c>
      <c r="F11" s="305">
        <v>4067</v>
      </c>
      <c r="G11" s="305">
        <v>3636</v>
      </c>
      <c r="H11" s="305">
        <f t="shared" ref="H11:I12" si="2">B11+D11+F11</f>
        <v>4092</v>
      </c>
      <c r="I11" s="305">
        <f t="shared" si="2"/>
        <v>3676</v>
      </c>
      <c r="J11" s="306">
        <f t="shared" si="1"/>
        <v>-10.166177908113392</v>
      </c>
      <c r="L11" s="303"/>
      <c r="N11" s="303"/>
    </row>
    <row r="12" spans="1:14" ht="12.75" customHeight="1">
      <c r="A12" s="339" t="s">
        <v>1107</v>
      </c>
      <c r="B12" s="305">
        <v>2938</v>
      </c>
      <c r="C12" s="305">
        <v>885</v>
      </c>
      <c r="D12" s="305">
        <v>8</v>
      </c>
      <c r="E12" s="305">
        <v>68</v>
      </c>
      <c r="F12" s="305">
        <v>26228</v>
      </c>
      <c r="G12" s="305">
        <v>24159</v>
      </c>
      <c r="H12" s="305">
        <f t="shared" si="2"/>
        <v>29174</v>
      </c>
      <c r="I12" s="305">
        <f t="shared" si="2"/>
        <v>25112</v>
      </c>
      <c r="J12" s="306">
        <f t="shared" si="1"/>
        <v>-13.923356413244671</v>
      </c>
      <c r="L12" s="303"/>
      <c r="N12" s="303"/>
    </row>
    <row r="13" spans="1:14" ht="12.75" customHeight="1">
      <c r="A13" s="304"/>
      <c r="B13" s="307"/>
      <c r="C13" s="307"/>
      <c r="D13" s="308"/>
      <c r="E13" s="308"/>
      <c r="F13" s="305"/>
      <c r="G13" s="305"/>
      <c r="H13" s="307"/>
      <c r="I13" s="307"/>
      <c r="J13" s="306"/>
      <c r="L13" s="303"/>
      <c r="N13" s="303"/>
    </row>
    <row r="14" spans="1:14" ht="12.75" customHeight="1">
      <c r="A14" s="299" t="s">
        <v>1108</v>
      </c>
      <c r="B14" s="300">
        <v>891789</v>
      </c>
      <c r="C14" s="300">
        <f t="shared" ref="C14:I14" si="3">SUM(C15:C17)</f>
        <v>908578</v>
      </c>
      <c r="D14" s="300">
        <v>796458</v>
      </c>
      <c r="E14" s="300">
        <f t="shared" si="3"/>
        <v>815781</v>
      </c>
      <c r="F14" s="300">
        <v>6151859</v>
      </c>
      <c r="G14" s="300">
        <f t="shared" si="3"/>
        <v>6353096</v>
      </c>
      <c r="H14" s="300">
        <f>SUM(H15:H17)</f>
        <v>7840106</v>
      </c>
      <c r="I14" s="300">
        <f t="shared" si="3"/>
        <v>8077455</v>
      </c>
      <c r="J14" s="301">
        <f t="shared" si="1"/>
        <v>3.0273697830105868</v>
      </c>
      <c r="L14" s="303"/>
      <c r="N14" s="303"/>
    </row>
    <row r="15" spans="1:14" ht="12.75" customHeight="1">
      <c r="A15" s="339" t="s">
        <v>1109</v>
      </c>
      <c r="B15" s="305">
        <v>657995</v>
      </c>
      <c r="C15" s="305">
        <v>668842</v>
      </c>
      <c r="D15" s="305">
        <v>672180</v>
      </c>
      <c r="E15" s="305">
        <v>679574</v>
      </c>
      <c r="F15" s="305">
        <v>5136645</v>
      </c>
      <c r="G15" s="305">
        <v>5314144</v>
      </c>
      <c r="H15" s="305">
        <f t="shared" ref="H15:I17" si="4">B15+D15+F15</f>
        <v>6466820</v>
      </c>
      <c r="I15" s="305">
        <f t="shared" si="4"/>
        <v>6662560</v>
      </c>
      <c r="J15" s="306">
        <f t="shared" si="1"/>
        <v>3.0268354461698332</v>
      </c>
      <c r="L15" s="303"/>
      <c r="N15" s="303"/>
    </row>
    <row r="16" spans="1:14" ht="12.75" customHeight="1">
      <c r="A16" s="339" t="s">
        <v>1110</v>
      </c>
      <c r="B16" s="305">
        <v>232393</v>
      </c>
      <c r="C16" s="305">
        <v>238106</v>
      </c>
      <c r="D16" s="305">
        <v>122486</v>
      </c>
      <c r="E16" s="305">
        <v>134243</v>
      </c>
      <c r="F16" s="305">
        <v>912140</v>
      </c>
      <c r="G16" s="305">
        <v>930921</v>
      </c>
      <c r="H16" s="305">
        <f t="shared" si="4"/>
        <v>1267019</v>
      </c>
      <c r="I16" s="305">
        <f t="shared" si="4"/>
        <v>1303270</v>
      </c>
      <c r="J16" s="306">
        <f t="shared" si="1"/>
        <v>2.8611252080671243</v>
      </c>
      <c r="L16" s="303"/>
      <c r="N16" s="303"/>
    </row>
    <row r="17" spans="1:14" ht="12.75" customHeight="1">
      <c r="A17" s="339" t="s">
        <v>1111</v>
      </c>
      <c r="B17" s="305">
        <v>1401</v>
      </c>
      <c r="C17" s="305">
        <v>1630</v>
      </c>
      <c r="D17" s="305">
        <v>1792</v>
      </c>
      <c r="E17" s="305">
        <v>1964</v>
      </c>
      <c r="F17" s="305">
        <v>103074</v>
      </c>
      <c r="G17" s="305">
        <v>108031</v>
      </c>
      <c r="H17" s="305">
        <f t="shared" si="4"/>
        <v>106267</v>
      </c>
      <c r="I17" s="305">
        <f t="shared" si="4"/>
        <v>111625</v>
      </c>
      <c r="J17" s="306">
        <f t="shared" si="1"/>
        <v>5.0420168067226889</v>
      </c>
      <c r="L17" s="303"/>
      <c r="N17" s="303"/>
    </row>
    <row r="18" spans="1:14" ht="12.75" customHeight="1">
      <c r="A18" s="304"/>
      <c r="B18" s="307"/>
      <c r="C18" s="307"/>
      <c r="D18" s="307"/>
      <c r="E18" s="307"/>
      <c r="F18" s="307"/>
      <c r="G18" s="307"/>
      <c r="H18" s="307"/>
      <c r="I18" s="307"/>
      <c r="J18" s="306"/>
      <c r="L18" s="303"/>
      <c r="N18" s="303"/>
    </row>
    <row r="19" spans="1:14" ht="12.75" customHeight="1">
      <c r="A19" s="299" t="s">
        <v>1112</v>
      </c>
      <c r="B19" s="300">
        <v>343084</v>
      </c>
      <c r="C19" s="300">
        <f t="shared" ref="C19:I19" si="5">SUM(C20:C37)</f>
        <v>369008</v>
      </c>
      <c r="D19" s="300">
        <v>197303</v>
      </c>
      <c r="E19" s="300">
        <f t="shared" si="5"/>
        <v>202417</v>
      </c>
      <c r="F19" s="300">
        <v>3319881</v>
      </c>
      <c r="G19" s="300">
        <f>SUM(G20:G37)</f>
        <v>3451542</v>
      </c>
      <c r="H19" s="300">
        <f>SUM(H20:H37)</f>
        <v>3860268</v>
      </c>
      <c r="I19" s="300">
        <f t="shared" si="5"/>
        <v>4022967</v>
      </c>
      <c r="J19" s="301">
        <f t="shared" si="1"/>
        <v>4.2147073726487383</v>
      </c>
      <c r="L19" s="303"/>
      <c r="N19" s="303"/>
    </row>
    <row r="20" spans="1:14" ht="12.75" customHeight="1">
      <c r="A20" s="339" t="s">
        <v>1113</v>
      </c>
      <c r="B20" s="305">
        <v>3660</v>
      </c>
      <c r="C20" s="305">
        <v>3649</v>
      </c>
      <c r="D20" s="305">
        <v>754</v>
      </c>
      <c r="E20" s="305">
        <v>832</v>
      </c>
      <c r="F20" s="305">
        <v>6728</v>
      </c>
      <c r="G20" s="305">
        <v>6769</v>
      </c>
      <c r="H20" s="305">
        <f t="shared" ref="H20:I37" si="6">B20+D20+F20</f>
        <v>11142</v>
      </c>
      <c r="I20" s="305">
        <f t="shared" si="6"/>
        <v>11250</v>
      </c>
      <c r="J20" s="306">
        <f t="shared" si="1"/>
        <v>0.96930533117932149</v>
      </c>
      <c r="L20" s="303"/>
      <c r="N20" s="303"/>
    </row>
    <row r="21" spans="1:14" ht="12.75" customHeight="1">
      <c r="A21" s="339" t="s">
        <v>1114</v>
      </c>
      <c r="B21" s="305">
        <v>223613</v>
      </c>
      <c r="C21" s="305">
        <v>234335</v>
      </c>
      <c r="D21" s="305">
        <v>143624</v>
      </c>
      <c r="E21" s="305">
        <v>151462</v>
      </c>
      <c r="F21" s="305">
        <v>2328679</v>
      </c>
      <c r="G21" s="305">
        <v>2518862</v>
      </c>
      <c r="H21" s="305">
        <f t="shared" si="6"/>
        <v>2695916</v>
      </c>
      <c r="I21" s="305">
        <f t="shared" si="6"/>
        <v>2904659</v>
      </c>
      <c r="J21" s="306">
        <f t="shared" si="1"/>
        <v>7.7429341270276968</v>
      </c>
      <c r="L21" s="303"/>
      <c r="N21" s="303"/>
    </row>
    <row r="22" spans="1:14" ht="12.75" customHeight="1">
      <c r="A22" s="339" t="s">
        <v>1115</v>
      </c>
      <c r="B22" s="305">
        <v>14204</v>
      </c>
      <c r="C22" s="305">
        <v>14214</v>
      </c>
      <c r="D22" s="305">
        <v>0</v>
      </c>
      <c r="E22" s="305">
        <v>0</v>
      </c>
      <c r="F22" s="305">
        <v>0</v>
      </c>
      <c r="G22" s="305">
        <v>0</v>
      </c>
      <c r="H22" s="305">
        <f t="shared" si="6"/>
        <v>14204</v>
      </c>
      <c r="I22" s="305">
        <f t="shared" si="6"/>
        <v>14214</v>
      </c>
      <c r="J22" s="306">
        <f t="shared" si="1"/>
        <v>7.0402703463813013E-2</v>
      </c>
      <c r="L22" s="303"/>
      <c r="N22" s="303"/>
    </row>
    <row r="23" spans="1:14" ht="12.75" customHeight="1">
      <c r="A23" s="339" t="s">
        <v>1116</v>
      </c>
      <c r="B23" s="305">
        <v>459</v>
      </c>
      <c r="C23" s="305">
        <v>265</v>
      </c>
      <c r="D23" s="305">
        <v>3</v>
      </c>
      <c r="E23" s="305">
        <v>24</v>
      </c>
      <c r="F23" s="305">
        <v>34178</v>
      </c>
      <c r="G23" s="305">
        <v>30538</v>
      </c>
      <c r="H23" s="305">
        <f t="shared" si="6"/>
        <v>34640</v>
      </c>
      <c r="I23" s="305">
        <f t="shared" si="6"/>
        <v>30827</v>
      </c>
      <c r="J23" s="306">
        <f t="shared" si="1"/>
        <v>-11.007505773672056</v>
      </c>
      <c r="L23" s="303"/>
      <c r="N23" s="303"/>
    </row>
    <row r="24" spans="1:14" ht="12.75" customHeight="1">
      <c r="A24" s="339" t="s">
        <v>1117</v>
      </c>
      <c r="B24" s="305">
        <v>465</v>
      </c>
      <c r="C24" s="305">
        <v>6618</v>
      </c>
      <c r="D24" s="305">
        <v>2423</v>
      </c>
      <c r="E24" s="305">
        <v>3239</v>
      </c>
      <c r="F24" s="305">
        <v>116666</v>
      </c>
      <c r="G24" s="305">
        <v>145969</v>
      </c>
      <c r="H24" s="305">
        <f t="shared" si="6"/>
        <v>119554</v>
      </c>
      <c r="I24" s="305">
        <f t="shared" si="6"/>
        <v>155826</v>
      </c>
      <c r="J24" s="306">
        <f t="shared" si="1"/>
        <v>30.339428208173711</v>
      </c>
      <c r="L24" s="303"/>
      <c r="N24" s="303"/>
    </row>
    <row r="25" spans="1:14" ht="12.75" customHeight="1">
      <c r="A25" s="339" t="s">
        <v>1118</v>
      </c>
      <c r="B25" s="305">
        <v>0</v>
      </c>
      <c r="C25" s="305">
        <v>0</v>
      </c>
      <c r="D25" s="305">
        <v>0</v>
      </c>
      <c r="E25" s="305">
        <v>0</v>
      </c>
      <c r="F25" s="305">
        <v>69</v>
      </c>
      <c r="G25" s="305">
        <v>78</v>
      </c>
      <c r="H25" s="305">
        <f t="shared" si="6"/>
        <v>69</v>
      </c>
      <c r="I25" s="305">
        <f t="shared" si="6"/>
        <v>78</v>
      </c>
      <c r="J25" s="306">
        <f t="shared" si="1"/>
        <v>13.043478260869565</v>
      </c>
      <c r="L25" s="303"/>
      <c r="N25" s="303"/>
    </row>
    <row r="26" spans="1:14" ht="12.75" customHeight="1">
      <c r="A26" s="339" t="s">
        <v>1119</v>
      </c>
      <c r="B26" s="305">
        <v>640</v>
      </c>
      <c r="C26" s="305">
        <v>612</v>
      </c>
      <c r="D26" s="305">
        <v>921</v>
      </c>
      <c r="E26" s="305">
        <v>1039</v>
      </c>
      <c r="F26" s="305">
        <v>38915</v>
      </c>
      <c r="G26" s="305">
        <v>39262</v>
      </c>
      <c r="H26" s="305">
        <f t="shared" si="6"/>
        <v>40476</v>
      </c>
      <c r="I26" s="305">
        <f t="shared" si="6"/>
        <v>40913</v>
      </c>
      <c r="J26" s="306">
        <f t="shared" si="1"/>
        <v>1.0796521395394802</v>
      </c>
      <c r="L26" s="303"/>
      <c r="N26" s="303"/>
    </row>
    <row r="27" spans="1:14" ht="12.75" customHeight="1">
      <c r="A27" s="339" t="s">
        <v>1120</v>
      </c>
      <c r="B27" s="305">
        <v>49098</v>
      </c>
      <c r="C27" s="305">
        <v>64473</v>
      </c>
      <c r="D27" s="305">
        <v>32767</v>
      </c>
      <c r="E27" s="305">
        <v>24530</v>
      </c>
      <c r="F27" s="305">
        <v>264248</v>
      </c>
      <c r="G27" s="305">
        <v>152057</v>
      </c>
      <c r="H27" s="305">
        <f t="shared" si="6"/>
        <v>346113</v>
      </c>
      <c r="I27" s="305">
        <f t="shared" si="6"/>
        <v>241060</v>
      </c>
      <c r="J27" s="306">
        <f t="shared" si="1"/>
        <v>-30.352226007113284</v>
      </c>
      <c r="L27" s="303"/>
      <c r="N27" s="303"/>
    </row>
    <row r="28" spans="1:14" ht="12.75" customHeight="1">
      <c r="A28" s="339" t="s">
        <v>1121</v>
      </c>
      <c r="B28" s="305">
        <v>12</v>
      </c>
      <c r="C28" s="305">
        <v>8</v>
      </c>
      <c r="D28" s="305">
        <v>214</v>
      </c>
      <c r="E28" s="305">
        <v>178</v>
      </c>
      <c r="F28" s="305">
        <v>84477</v>
      </c>
      <c r="G28" s="305">
        <v>88332</v>
      </c>
      <c r="H28" s="305">
        <f t="shared" si="6"/>
        <v>84703</v>
      </c>
      <c r="I28" s="305">
        <f t="shared" si="6"/>
        <v>88518</v>
      </c>
      <c r="J28" s="306">
        <f t="shared" si="1"/>
        <v>4.5039727046267544</v>
      </c>
      <c r="L28" s="303"/>
      <c r="N28" s="303"/>
    </row>
    <row r="29" spans="1:14" ht="12.75" customHeight="1">
      <c r="A29" s="339" t="s">
        <v>1122</v>
      </c>
      <c r="B29" s="305">
        <v>105</v>
      </c>
      <c r="C29" s="305">
        <v>256</v>
      </c>
      <c r="D29" s="305">
        <v>319</v>
      </c>
      <c r="E29" s="305">
        <v>404</v>
      </c>
      <c r="F29" s="305">
        <v>35071</v>
      </c>
      <c r="G29" s="305">
        <v>40718</v>
      </c>
      <c r="H29" s="305">
        <f t="shared" si="6"/>
        <v>35495</v>
      </c>
      <c r="I29" s="305">
        <f t="shared" si="6"/>
        <v>41378</v>
      </c>
      <c r="J29" s="306">
        <f t="shared" si="1"/>
        <v>16.574165375404988</v>
      </c>
      <c r="L29" s="303"/>
      <c r="N29" s="303"/>
    </row>
    <row r="30" spans="1:14" ht="12.75" customHeight="1">
      <c r="A30" s="339" t="s">
        <v>1123</v>
      </c>
      <c r="B30" s="305">
        <v>0</v>
      </c>
      <c r="C30" s="305">
        <v>0</v>
      </c>
      <c r="D30" s="305">
        <v>0</v>
      </c>
      <c r="E30" s="305">
        <v>0</v>
      </c>
      <c r="F30" s="305">
        <v>63</v>
      </c>
      <c r="G30" s="305">
        <v>87</v>
      </c>
      <c r="H30" s="305">
        <f t="shared" si="6"/>
        <v>63</v>
      </c>
      <c r="I30" s="305">
        <f t="shared" si="6"/>
        <v>87</v>
      </c>
      <c r="J30" s="306">
        <f t="shared" si="1"/>
        <v>38.095238095238095</v>
      </c>
      <c r="L30" s="303"/>
      <c r="N30" s="303"/>
    </row>
    <row r="31" spans="1:14" ht="12.75" customHeight="1">
      <c r="A31" s="339" t="s">
        <v>1124</v>
      </c>
      <c r="B31" s="305">
        <v>15</v>
      </c>
      <c r="C31" s="305">
        <v>19</v>
      </c>
      <c r="D31" s="305">
        <v>0</v>
      </c>
      <c r="E31" s="305">
        <v>12</v>
      </c>
      <c r="F31" s="305">
        <v>15704</v>
      </c>
      <c r="G31" s="305">
        <v>17061</v>
      </c>
      <c r="H31" s="305">
        <f t="shared" si="6"/>
        <v>15719</v>
      </c>
      <c r="I31" s="305">
        <f t="shared" si="6"/>
        <v>17092</v>
      </c>
      <c r="J31" s="306">
        <f t="shared" si="1"/>
        <v>8.7346523315732547</v>
      </c>
      <c r="L31" s="303"/>
      <c r="N31" s="303"/>
    </row>
    <row r="32" spans="1:14" ht="12.75" customHeight="1">
      <c r="A32" s="339" t="s">
        <v>1125</v>
      </c>
      <c r="B32" s="305">
        <v>26738</v>
      </c>
      <c r="C32" s="305">
        <v>23365</v>
      </c>
      <c r="D32" s="305">
        <v>11633</v>
      </c>
      <c r="E32" s="305">
        <v>14249</v>
      </c>
      <c r="F32" s="305">
        <v>280942</v>
      </c>
      <c r="G32" s="305">
        <v>290291</v>
      </c>
      <c r="H32" s="305">
        <f t="shared" si="6"/>
        <v>319313</v>
      </c>
      <c r="I32" s="305">
        <f t="shared" si="6"/>
        <v>327905</v>
      </c>
      <c r="J32" s="306">
        <f t="shared" si="1"/>
        <v>2.6907767613595439</v>
      </c>
      <c r="L32" s="303"/>
      <c r="N32" s="303"/>
    </row>
    <row r="33" spans="1:14" ht="12.75" customHeight="1">
      <c r="A33" s="339" t="s">
        <v>1126</v>
      </c>
      <c r="B33" s="305">
        <v>19000</v>
      </c>
      <c r="C33" s="305">
        <v>16078</v>
      </c>
      <c r="D33" s="305">
        <v>3206</v>
      </c>
      <c r="E33" s="305">
        <v>5046</v>
      </c>
      <c r="F33" s="305">
        <v>85525</v>
      </c>
      <c r="G33" s="305">
        <v>94146</v>
      </c>
      <c r="H33" s="305">
        <f t="shared" si="6"/>
        <v>107731</v>
      </c>
      <c r="I33" s="305">
        <f t="shared" si="6"/>
        <v>115270</v>
      </c>
      <c r="J33" s="306">
        <f t="shared" si="1"/>
        <v>6.9979857237006993</v>
      </c>
      <c r="L33" s="303"/>
      <c r="N33" s="303"/>
    </row>
    <row r="34" spans="1:14" ht="12.75" customHeight="1">
      <c r="A34" s="340" t="s">
        <v>1127</v>
      </c>
      <c r="B34" s="305">
        <v>4988</v>
      </c>
      <c r="C34" s="305">
        <v>5058</v>
      </c>
      <c r="D34" s="305">
        <v>1271</v>
      </c>
      <c r="E34" s="305">
        <v>1243</v>
      </c>
      <c r="F34" s="305">
        <v>15996</v>
      </c>
      <c r="G34" s="305">
        <v>15365</v>
      </c>
      <c r="H34" s="305">
        <f t="shared" si="6"/>
        <v>22255</v>
      </c>
      <c r="I34" s="305">
        <f t="shared" si="6"/>
        <v>21666</v>
      </c>
      <c r="J34" s="306">
        <f>100*(I34-H34)/H34</f>
        <v>-2.6465962705010111</v>
      </c>
      <c r="L34" s="303"/>
      <c r="N34" s="303"/>
    </row>
    <row r="35" spans="1:14" ht="12.75" customHeight="1">
      <c r="A35" s="339" t="s">
        <v>1128</v>
      </c>
      <c r="B35" s="305">
        <v>0</v>
      </c>
      <c r="C35" s="305">
        <v>0</v>
      </c>
      <c r="D35" s="305">
        <v>0</v>
      </c>
      <c r="E35" s="305">
        <v>0</v>
      </c>
      <c r="F35" s="305">
        <v>1</v>
      </c>
      <c r="G35" s="305">
        <v>0</v>
      </c>
      <c r="H35" s="305">
        <f t="shared" si="6"/>
        <v>1</v>
      </c>
      <c r="I35" s="305">
        <f t="shared" si="6"/>
        <v>0</v>
      </c>
      <c r="J35" s="306">
        <f>100*(I35-H35)/H35</f>
        <v>-100</v>
      </c>
      <c r="L35" s="303"/>
      <c r="N35" s="303"/>
    </row>
    <row r="36" spans="1:14" ht="12.75" customHeight="1">
      <c r="A36" s="339" t="s">
        <v>1129</v>
      </c>
      <c r="B36" s="305">
        <v>0</v>
      </c>
      <c r="C36" s="305">
        <v>0</v>
      </c>
      <c r="D36" s="305">
        <v>0</v>
      </c>
      <c r="E36" s="305">
        <v>0</v>
      </c>
      <c r="F36" s="305">
        <v>0</v>
      </c>
      <c r="G36" s="305">
        <v>0</v>
      </c>
      <c r="H36" s="305">
        <f t="shared" si="6"/>
        <v>0</v>
      </c>
      <c r="I36" s="305">
        <f t="shared" si="6"/>
        <v>0</v>
      </c>
      <c r="J36" s="306"/>
      <c r="L36" s="303"/>
      <c r="N36" s="303"/>
    </row>
    <row r="37" spans="1:14" ht="12.75" customHeight="1">
      <c r="A37" s="339" t="s">
        <v>1130</v>
      </c>
      <c r="B37" s="305">
        <v>87</v>
      </c>
      <c r="C37" s="305">
        <v>58</v>
      </c>
      <c r="D37" s="305">
        <v>168</v>
      </c>
      <c r="E37" s="305">
        <v>159</v>
      </c>
      <c r="F37" s="305">
        <v>12619</v>
      </c>
      <c r="G37" s="305">
        <v>12007</v>
      </c>
      <c r="H37" s="305">
        <f t="shared" si="6"/>
        <v>12874</v>
      </c>
      <c r="I37" s="305">
        <f t="shared" si="6"/>
        <v>12224</v>
      </c>
      <c r="J37" s="306">
        <f t="shared" si="1"/>
        <v>-5.0489358396768678</v>
      </c>
      <c r="L37" s="303"/>
      <c r="N37" s="303"/>
    </row>
    <row r="38" spans="1:14" ht="12.75" customHeight="1">
      <c r="A38" s="304"/>
      <c r="B38" s="307"/>
      <c r="C38" s="307"/>
      <c r="D38" s="305"/>
      <c r="E38" s="305"/>
      <c r="F38" s="307"/>
      <c r="G38" s="307"/>
      <c r="H38" s="307"/>
      <c r="I38" s="307"/>
      <c r="J38" s="306"/>
      <c r="L38" s="303"/>
      <c r="N38" s="303"/>
    </row>
    <row r="39" spans="1:14" ht="12.75" customHeight="1">
      <c r="A39" s="299" t="s">
        <v>1131</v>
      </c>
      <c r="B39" s="300">
        <v>10575</v>
      </c>
      <c r="C39" s="300">
        <f t="shared" ref="C39:I39" si="7">SUM(C40:C54)</f>
        <v>11052</v>
      </c>
      <c r="D39" s="300">
        <v>61</v>
      </c>
      <c r="E39" s="300">
        <f t="shared" si="7"/>
        <v>135</v>
      </c>
      <c r="F39" s="300">
        <v>52793</v>
      </c>
      <c r="G39" s="300">
        <f t="shared" si="7"/>
        <v>51602</v>
      </c>
      <c r="H39" s="300">
        <f>SUM(H40:H54)</f>
        <v>63429</v>
      </c>
      <c r="I39" s="300">
        <f t="shared" si="7"/>
        <v>62789</v>
      </c>
      <c r="J39" s="301">
        <f t="shared" si="1"/>
        <v>-1.0090021914266345</v>
      </c>
      <c r="L39" s="303"/>
      <c r="N39" s="303"/>
    </row>
    <row r="40" spans="1:14" ht="12.75" customHeight="1">
      <c r="A40" s="339" t="s">
        <v>1132</v>
      </c>
      <c r="B40" s="305">
        <v>535</v>
      </c>
      <c r="C40" s="305">
        <v>523</v>
      </c>
      <c r="D40" s="305">
        <v>0</v>
      </c>
      <c r="E40" s="305">
        <v>0</v>
      </c>
      <c r="F40" s="305">
        <v>827</v>
      </c>
      <c r="G40" s="305">
        <v>1005</v>
      </c>
      <c r="H40" s="305">
        <f t="shared" ref="H40:I54" si="8">B40+D40+F40</f>
        <v>1362</v>
      </c>
      <c r="I40" s="305">
        <f t="shared" si="8"/>
        <v>1528</v>
      </c>
      <c r="J40" s="306">
        <f t="shared" si="1"/>
        <v>12.187958883994126</v>
      </c>
      <c r="L40" s="303"/>
      <c r="N40" s="303"/>
    </row>
    <row r="41" spans="1:14" ht="12.75" customHeight="1">
      <c r="A41" s="341" t="s">
        <v>1133</v>
      </c>
      <c r="B41" s="305">
        <v>847</v>
      </c>
      <c r="C41" s="305">
        <v>928</v>
      </c>
      <c r="D41" s="305">
        <v>44</v>
      </c>
      <c r="E41" s="305">
        <v>82</v>
      </c>
      <c r="F41" s="305">
        <v>10112</v>
      </c>
      <c r="G41" s="305">
        <v>9475</v>
      </c>
      <c r="H41" s="305">
        <f t="shared" si="8"/>
        <v>11003</v>
      </c>
      <c r="I41" s="305">
        <f t="shared" si="8"/>
        <v>10485</v>
      </c>
      <c r="J41" s="306">
        <f t="shared" si="1"/>
        <v>-4.7078069617377079</v>
      </c>
      <c r="L41" s="303"/>
      <c r="N41" s="303"/>
    </row>
    <row r="42" spans="1:14" ht="12.75" customHeight="1">
      <c r="A42" s="339" t="s">
        <v>1134</v>
      </c>
      <c r="B42" s="305">
        <v>616</v>
      </c>
      <c r="C42" s="305">
        <v>747</v>
      </c>
      <c r="D42" s="305">
        <v>8</v>
      </c>
      <c r="E42" s="305">
        <v>14</v>
      </c>
      <c r="F42" s="305">
        <v>2583</v>
      </c>
      <c r="G42" s="305">
        <v>2593</v>
      </c>
      <c r="H42" s="305">
        <f t="shared" si="8"/>
        <v>3207</v>
      </c>
      <c r="I42" s="305">
        <f t="shared" si="8"/>
        <v>3354</v>
      </c>
      <c r="J42" s="306">
        <f t="shared" si="1"/>
        <v>4.5837231057062677</v>
      </c>
      <c r="L42" s="303"/>
      <c r="N42" s="303"/>
    </row>
    <row r="43" spans="1:14" ht="12.75" customHeight="1">
      <c r="A43" s="339" t="s">
        <v>1135</v>
      </c>
      <c r="B43" s="305">
        <v>347</v>
      </c>
      <c r="C43" s="305">
        <v>257</v>
      </c>
      <c r="D43" s="305">
        <v>0</v>
      </c>
      <c r="E43" s="305">
        <v>0</v>
      </c>
      <c r="F43" s="305">
        <v>497</v>
      </c>
      <c r="G43" s="305">
        <v>467</v>
      </c>
      <c r="H43" s="305">
        <f t="shared" si="8"/>
        <v>844</v>
      </c>
      <c r="I43" s="305">
        <f t="shared" si="8"/>
        <v>724</v>
      </c>
      <c r="J43" s="306">
        <f t="shared" si="1"/>
        <v>-14.218009478672986</v>
      </c>
      <c r="L43" s="303"/>
      <c r="N43" s="303"/>
    </row>
    <row r="44" spans="1:14" ht="12.75" customHeight="1">
      <c r="A44" s="339" t="s">
        <v>1136</v>
      </c>
      <c r="B44" s="305">
        <v>334</v>
      </c>
      <c r="C44" s="305">
        <v>321</v>
      </c>
      <c r="D44" s="305">
        <v>2</v>
      </c>
      <c r="E44" s="305">
        <v>2</v>
      </c>
      <c r="F44" s="305">
        <v>1387</v>
      </c>
      <c r="G44" s="305">
        <v>1328</v>
      </c>
      <c r="H44" s="305">
        <f t="shared" si="8"/>
        <v>1723</v>
      </c>
      <c r="I44" s="305">
        <f t="shared" si="8"/>
        <v>1651</v>
      </c>
      <c r="J44" s="306">
        <f t="shared" si="1"/>
        <v>-4.1787579802669761</v>
      </c>
      <c r="L44" s="303"/>
      <c r="N44" s="303"/>
    </row>
    <row r="45" spans="1:14" ht="12.75" customHeight="1">
      <c r="A45" s="339" t="s">
        <v>1137</v>
      </c>
      <c r="B45" s="305">
        <v>1225</v>
      </c>
      <c r="C45" s="305">
        <v>1283</v>
      </c>
      <c r="D45" s="305">
        <v>2</v>
      </c>
      <c r="E45" s="305">
        <v>35</v>
      </c>
      <c r="F45" s="305">
        <v>17211</v>
      </c>
      <c r="G45" s="305">
        <v>17126</v>
      </c>
      <c r="H45" s="305">
        <f t="shared" si="8"/>
        <v>18438</v>
      </c>
      <c r="I45" s="305">
        <f t="shared" si="8"/>
        <v>18444</v>
      </c>
      <c r="J45" s="306">
        <f t="shared" si="1"/>
        <v>3.2541490400260331E-2</v>
      </c>
      <c r="L45" s="303"/>
      <c r="N45" s="303"/>
    </row>
    <row r="46" spans="1:14" ht="12.75" customHeight="1">
      <c r="A46" s="339" t="s">
        <v>1138</v>
      </c>
      <c r="B46" s="305">
        <v>741</v>
      </c>
      <c r="C46" s="305">
        <v>796</v>
      </c>
      <c r="D46" s="305">
        <v>0</v>
      </c>
      <c r="E46" s="305">
        <v>0</v>
      </c>
      <c r="F46" s="305">
        <v>2536</v>
      </c>
      <c r="G46" s="305">
        <v>2591</v>
      </c>
      <c r="H46" s="305">
        <f t="shared" si="8"/>
        <v>3277</v>
      </c>
      <c r="I46" s="305">
        <f t="shared" si="8"/>
        <v>3387</v>
      </c>
      <c r="J46" s="306">
        <f t="shared" si="1"/>
        <v>3.3567287152883734</v>
      </c>
      <c r="L46" s="303"/>
      <c r="N46" s="303"/>
    </row>
    <row r="47" spans="1:14" ht="12.75" customHeight="1">
      <c r="A47" s="339" t="s">
        <v>1139</v>
      </c>
      <c r="B47" s="305">
        <v>123</v>
      </c>
      <c r="C47" s="305">
        <v>98</v>
      </c>
      <c r="D47" s="305">
        <v>0</v>
      </c>
      <c r="E47" s="305">
        <v>0</v>
      </c>
      <c r="F47" s="305">
        <v>199</v>
      </c>
      <c r="G47" s="305">
        <v>144</v>
      </c>
      <c r="H47" s="305">
        <f t="shared" si="8"/>
        <v>322</v>
      </c>
      <c r="I47" s="305">
        <f t="shared" si="8"/>
        <v>242</v>
      </c>
      <c r="J47" s="306">
        <f t="shared" si="1"/>
        <v>-24.844720496894411</v>
      </c>
      <c r="L47" s="303"/>
      <c r="N47" s="303"/>
    </row>
    <row r="48" spans="1:14" ht="12.75" customHeight="1">
      <c r="A48" s="339" t="s">
        <v>1140</v>
      </c>
      <c r="B48" s="305">
        <v>1103</v>
      </c>
      <c r="C48" s="305">
        <v>1075</v>
      </c>
      <c r="D48" s="305">
        <v>4</v>
      </c>
      <c r="E48" s="305">
        <v>0</v>
      </c>
      <c r="F48" s="305">
        <v>3815</v>
      </c>
      <c r="G48" s="305">
        <v>3562</v>
      </c>
      <c r="H48" s="305">
        <f t="shared" si="8"/>
        <v>4922</v>
      </c>
      <c r="I48" s="305">
        <f t="shared" si="8"/>
        <v>4637</v>
      </c>
      <c r="J48" s="306">
        <f t="shared" si="1"/>
        <v>-5.7903291344981715</v>
      </c>
      <c r="L48" s="303"/>
      <c r="N48" s="303"/>
    </row>
    <row r="49" spans="1:14" ht="12.75" customHeight="1">
      <c r="A49" s="339" t="s">
        <v>1141</v>
      </c>
      <c r="B49" s="305">
        <v>297</v>
      </c>
      <c r="C49" s="305">
        <v>369</v>
      </c>
      <c r="D49" s="305">
        <v>0</v>
      </c>
      <c r="E49" s="305">
        <v>2</v>
      </c>
      <c r="F49" s="305">
        <v>1184</v>
      </c>
      <c r="G49" s="305">
        <v>1288</v>
      </c>
      <c r="H49" s="305">
        <f t="shared" si="8"/>
        <v>1481</v>
      </c>
      <c r="I49" s="305">
        <f t="shared" si="8"/>
        <v>1659</v>
      </c>
      <c r="J49" s="306">
        <f t="shared" si="1"/>
        <v>12.018906144496961</v>
      </c>
      <c r="L49" s="303"/>
      <c r="N49" s="303"/>
    </row>
    <row r="50" spans="1:14" ht="12.75" customHeight="1">
      <c r="A50" s="339" t="s">
        <v>1142</v>
      </c>
      <c r="B50" s="305">
        <v>1718</v>
      </c>
      <c r="C50" s="305">
        <v>1985</v>
      </c>
      <c r="D50" s="305">
        <v>1</v>
      </c>
      <c r="E50" s="305">
        <v>0</v>
      </c>
      <c r="F50" s="305">
        <v>7008</v>
      </c>
      <c r="G50" s="305">
        <v>6944</v>
      </c>
      <c r="H50" s="305">
        <f t="shared" si="8"/>
        <v>8727</v>
      </c>
      <c r="I50" s="305">
        <f t="shared" si="8"/>
        <v>8929</v>
      </c>
      <c r="J50" s="306">
        <f t="shared" si="1"/>
        <v>2.3146556663229059</v>
      </c>
      <c r="L50" s="303"/>
      <c r="N50" s="303"/>
    </row>
    <row r="51" spans="1:14" ht="12.75" customHeight="1">
      <c r="A51" s="339" t="s">
        <v>1143</v>
      </c>
      <c r="B51" s="305">
        <v>12</v>
      </c>
      <c r="C51" s="305">
        <v>10</v>
      </c>
      <c r="D51" s="305">
        <v>0</v>
      </c>
      <c r="E51" s="305">
        <v>0</v>
      </c>
      <c r="F51" s="305">
        <v>25</v>
      </c>
      <c r="G51" s="305">
        <v>30</v>
      </c>
      <c r="H51" s="305">
        <f t="shared" si="8"/>
        <v>37</v>
      </c>
      <c r="I51" s="305">
        <f t="shared" si="8"/>
        <v>40</v>
      </c>
      <c r="J51" s="306">
        <f t="shared" si="1"/>
        <v>8.1081081081081088</v>
      </c>
      <c r="L51" s="303"/>
      <c r="N51" s="303"/>
    </row>
    <row r="52" spans="1:14" ht="12.75" customHeight="1">
      <c r="A52" s="342" t="s">
        <v>1144</v>
      </c>
      <c r="B52" s="305">
        <v>0</v>
      </c>
      <c r="C52" s="305">
        <v>0</v>
      </c>
      <c r="D52" s="305">
        <v>0</v>
      </c>
      <c r="E52" s="305">
        <v>0</v>
      </c>
      <c r="F52" s="305">
        <v>2</v>
      </c>
      <c r="G52" s="305">
        <v>0</v>
      </c>
      <c r="H52" s="305">
        <f t="shared" si="8"/>
        <v>2</v>
      </c>
      <c r="I52" s="305">
        <f t="shared" si="8"/>
        <v>0</v>
      </c>
      <c r="J52" s="306"/>
      <c r="L52" s="303"/>
      <c r="N52" s="303"/>
    </row>
    <row r="53" spans="1:14" ht="12.75" customHeight="1">
      <c r="A53" s="339" t="s">
        <v>1145</v>
      </c>
      <c r="B53" s="305">
        <v>0</v>
      </c>
      <c r="C53" s="305">
        <v>0</v>
      </c>
      <c r="D53" s="305">
        <v>0</v>
      </c>
      <c r="E53" s="305">
        <v>0</v>
      </c>
      <c r="F53" s="305">
        <v>0</v>
      </c>
      <c r="G53" s="305">
        <v>0</v>
      </c>
      <c r="H53" s="305">
        <f t="shared" si="8"/>
        <v>0</v>
      </c>
      <c r="I53" s="305">
        <f t="shared" si="8"/>
        <v>0</v>
      </c>
      <c r="J53" s="306"/>
      <c r="L53" s="303"/>
      <c r="N53" s="303"/>
    </row>
    <row r="54" spans="1:14" ht="12.75" customHeight="1">
      <c r="A54" s="342" t="s">
        <v>1146</v>
      </c>
      <c r="B54" s="305">
        <v>2677</v>
      </c>
      <c r="C54" s="305">
        <v>2660</v>
      </c>
      <c r="D54" s="305">
        <v>0</v>
      </c>
      <c r="E54" s="305">
        <v>0</v>
      </c>
      <c r="F54" s="305">
        <v>5407</v>
      </c>
      <c r="G54" s="305">
        <v>5049</v>
      </c>
      <c r="H54" s="305">
        <f t="shared" si="8"/>
        <v>8084</v>
      </c>
      <c r="I54" s="305">
        <f t="shared" si="8"/>
        <v>7709</v>
      </c>
      <c r="J54" s="306">
        <f t="shared" si="1"/>
        <v>-4.6387926768926278</v>
      </c>
      <c r="L54" s="303"/>
      <c r="N54" s="303"/>
    </row>
    <row r="55" spans="1:14" ht="12.75" customHeight="1">
      <c r="A55" s="304"/>
      <c r="B55" s="307"/>
      <c r="C55" s="307"/>
      <c r="D55" s="307"/>
      <c r="E55" s="307"/>
      <c r="F55" s="307"/>
      <c r="G55" s="307"/>
      <c r="H55" s="307"/>
      <c r="I55" s="307"/>
      <c r="J55" s="306"/>
      <c r="L55" s="303"/>
      <c r="N55" s="303"/>
    </row>
    <row r="56" spans="1:14" ht="12.75" customHeight="1">
      <c r="A56" s="299" t="s">
        <v>1147</v>
      </c>
      <c r="B56" s="300">
        <v>352204</v>
      </c>
      <c r="C56" s="300">
        <f t="shared" ref="C56:I56" si="9">SUM(C57:C62)</f>
        <v>364924</v>
      </c>
      <c r="D56" s="300">
        <v>0</v>
      </c>
      <c r="E56" s="300">
        <f t="shared" si="9"/>
        <v>0</v>
      </c>
      <c r="F56" s="300">
        <v>0</v>
      </c>
      <c r="G56" s="300">
        <f t="shared" si="9"/>
        <v>0</v>
      </c>
      <c r="H56" s="300">
        <f>SUM(H57:H62)</f>
        <v>352204</v>
      </c>
      <c r="I56" s="300">
        <f t="shared" si="9"/>
        <v>364924</v>
      </c>
      <c r="J56" s="301">
        <f t="shared" si="1"/>
        <v>3.6115433101270855</v>
      </c>
      <c r="L56" s="303"/>
      <c r="N56" s="303"/>
    </row>
    <row r="57" spans="1:14" ht="12.75" customHeight="1">
      <c r="A57" s="339" t="s">
        <v>1148</v>
      </c>
      <c r="B57" s="305">
        <v>66872</v>
      </c>
      <c r="C57" s="305">
        <v>61669</v>
      </c>
      <c r="D57" s="305">
        <v>0</v>
      </c>
      <c r="E57" s="305">
        <v>0</v>
      </c>
      <c r="F57" s="305">
        <v>0</v>
      </c>
      <c r="G57" s="305">
        <v>0</v>
      </c>
      <c r="H57" s="305">
        <f t="shared" ref="H57:I62" si="10">B57+D57+F57</f>
        <v>66872</v>
      </c>
      <c r="I57" s="305">
        <f t="shared" si="10"/>
        <v>61669</v>
      </c>
      <c r="J57" s="306">
        <f t="shared" si="1"/>
        <v>-7.7805359492762296</v>
      </c>
      <c r="L57" s="303"/>
      <c r="N57" s="303"/>
    </row>
    <row r="58" spans="1:14" ht="12.75" customHeight="1">
      <c r="A58" s="339" t="s">
        <v>1149</v>
      </c>
      <c r="B58" s="305">
        <v>11325</v>
      </c>
      <c r="C58" s="305">
        <v>10688</v>
      </c>
      <c r="D58" s="305">
        <v>0</v>
      </c>
      <c r="E58" s="305">
        <v>0</v>
      </c>
      <c r="F58" s="305">
        <v>0</v>
      </c>
      <c r="G58" s="305">
        <v>0</v>
      </c>
      <c r="H58" s="305">
        <f t="shared" si="10"/>
        <v>11325</v>
      </c>
      <c r="I58" s="305">
        <f t="shared" si="10"/>
        <v>10688</v>
      </c>
      <c r="J58" s="306">
        <f t="shared" si="1"/>
        <v>-5.6247240618101548</v>
      </c>
      <c r="L58" s="303"/>
      <c r="N58" s="303"/>
    </row>
    <row r="59" spans="1:14" ht="12.75" customHeight="1">
      <c r="A59" s="339" t="s">
        <v>1150</v>
      </c>
      <c r="B59" s="305">
        <v>30982</v>
      </c>
      <c r="C59" s="305">
        <v>30544</v>
      </c>
      <c r="D59" s="305">
        <v>0</v>
      </c>
      <c r="E59" s="305">
        <v>0</v>
      </c>
      <c r="F59" s="305">
        <v>0</v>
      </c>
      <c r="G59" s="305">
        <v>0</v>
      </c>
      <c r="H59" s="305">
        <f t="shared" si="10"/>
        <v>30982</v>
      </c>
      <c r="I59" s="305">
        <f t="shared" si="10"/>
        <v>30544</v>
      </c>
      <c r="J59" s="306">
        <f t="shared" si="1"/>
        <v>-1.4137240978632755</v>
      </c>
      <c r="L59" s="303"/>
      <c r="N59" s="303"/>
    </row>
    <row r="60" spans="1:14" ht="12.75" customHeight="1">
      <c r="A60" s="339" t="s">
        <v>1151</v>
      </c>
      <c r="B60" s="305">
        <v>238458</v>
      </c>
      <c r="C60" s="305">
        <v>257451</v>
      </c>
      <c r="D60" s="305">
        <v>0</v>
      </c>
      <c r="E60" s="305">
        <v>0</v>
      </c>
      <c r="F60" s="305">
        <v>0</v>
      </c>
      <c r="G60" s="305">
        <v>0</v>
      </c>
      <c r="H60" s="305">
        <f t="shared" si="10"/>
        <v>238458</v>
      </c>
      <c r="I60" s="305">
        <f t="shared" si="10"/>
        <v>257451</v>
      </c>
      <c r="J60" s="306">
        <f t="shared" si="1"/>
        <v>7.9649246408172507</v>
      </c>
      <c r="L60" s="303"/>
      <c r="N60" s="303"/>
    </row>
    <row r="61" spans="1:14" ht="12.75" customHeight="1">
      <c r="A61" s="339" t="s">
        <v>1152</v>
      </c>
      <c r="B61" s="305">
        <v>1009</v>
      </c>
      <c r="C61" s="305">
        <v>1388</v>
      </c>
      <c r="D61" s="305">
        <v>0</v>
      </c>
      <c r="E61" s="305">
        <v>0</v>
      </c>
      <c r="F61" s="305">
        <v>0</v>
      </c>
      <c r="G61" s="305">
        <v>0</v>
      </c>
      <c r="H61" s="305">
        <f t="shared" si="10"/>
        <v>1009</v>
      </c>
      <c r="I61" s="305">
        <f t="shared" si="10"/>
        <v>1388</v>
      </c>
      <c r="J61" s="306">
        <f t="shared" si="1"/>
        <v>37.561942517343908</v>
      </c>
      <c r="L61" s="303"/>
      <c r="N61" s="303"/>
    </row>
    <row r="62" spans="1:14" ht="12.75" customHeight="1">
      <c r="A62" s="339" t="s">
        <v>1153</v>
      </c>
      <c r="B62" s="305">
        <v>3558</v>
      </c>
      <c r="C62" s="305">
        <v>3184</v>
      </c>
      <c r="D62" s="305">
        <v>0</v>
      </c>
      <c r="E62" s="305">
        <v>0</v>
      </c>
      <c r="F62" s="305">
        <v>0</v>
      </c>
      <c r="G62" s="305">
        <v>0</v>
      </c>
      <c r="H62" s="305">
        <f t="shared" si="10"/>
        <v>3558</v>
      </c>
      <c r="I62" s="305">
        <f t="shared" si="10"/>
        <v>3184</v>
      </c>
      <c r="J62" s="306">
        <f t="shared" si="1"/>
        <v>-10.511523327712197</v>
      </c>
      <c r="L62" s="303"/>
      <c r="N62" s="303"/>
    </row>
    <row r="63" spans="1:14" ht="12.75" customHeight="1">
      <c r="A63" s="304"/>
      <c r="B63" s="308"/>
      <c r="C63" s="308"/>
      <c r="D63" s="308"/>
      <c r="E63" s="308"/>
      <c r="F63" s="308"/>
      <c r="G63" s="308"/>
      <c r="H63" s="308"/>
      <c r="I63" s="308"/>
      <c r="J63" s="306"/>
      <c r="L63" s="303"/>
      <c r="N63" s="303"/>
    </row>
    <row r="64" spans="1:14" ht="12.75" customHeight="1">
      <c r="A64" s="299" t="s">
        <v>1154</v>
      </c>
      <c r="B64" s="300">
        <v>260437</v>
      </c>
      <c r="C64" s="300">
        <f>SUM(C65:C72)</f>
        <v>289281</v>
      </c>
      <c r="D64" s="300">
        <v>0</v>
      </c>
      <c r="E64" s="300">
        <f>SUM(E65:E72)</f>
        <v>0</v>
      </c>
      <c r="F64" s="300">
        <v>2061</v>
      </c>
      <c r="G64" s="300">
        <f>SUM(G65:G72)</f>
        <v>1936</v>
      </c>
      <c r="H64" s="300">
        <f>SUM(H65:H72)</f>
        <v>262498</v>
      </c>
      <c r="I64" s="300">
        <f>SUM(I65:I72)</f>
        <v>291217</v>
      </c>
      <c r="J64" s="301">
        <f t="shared" si="1"/>
        <v>10.940654785941227</v>
      </c>
      <c r="L64" s="303"/>
      <c r="N64" s="303"/>
    </row>
    <row r="65" spans="1:15" ht="12.75" customHeight="1">
      <c r="A65" s="339" t="s">
        <v>1155</v>
      </c>
      <c r="B65" s="305">
        <v>0</v>
      </c>
      <c r="C65" s="305">
        <v>1</v>
      </c>
      <c r="D65" s="305">
        <v>0</v>
      </c>
      <c r="E65" s="305">
        <v>0</v>
      </c>
      <c r="F65" s="305">
        <v>1983</v>
      </c>
      <c r="G65" s="305">
        <v>1862</v>
      </c>
      <c r="H65" s="305">
        <f t="shared" ref="H65:I72" si="11">B65+D65+F65</f>
        <v>1983</v>
      </c>
      <c r="I65" s="305">
        <f t="shared" si="11"/>
        <v>1863</v>
      </c>
      <c r="J65" s="306">
        <f t="shared" si="1"/>
        <v>-6.0514372163388801</v>
      </c>
      <c r="L65" s="303"/>
      <c r="N65" s="303"/>
    </row>
    <row r="66" spans="1:15" ht="12.75" customHeight="1">
      <c r="A66" s="339" t="s">
        <v>1156</v>
      </c>
      <c r="B66" s="305">
        <v>118577</v>
      </c>
      <c r="C66" s="305">
        <v>127181</v>
      </c>
      <c r="D66" s="305">
        <v>0</v>
      </c>
      <c r="E66" s="305">
        <v>0</v>
      </c>
      <c r="F66" s="305">
        <v>0</v>
      </c>
      <c r="G66" s="305">
        <v>0</v>
      </c>
      <c r="H66" s="305">
        <f t="shared" si="11"/>
        <v>118577</v>
      </c>
      <c r="I66" s="305">
        <f t="shared" si="11"/>
        <v>127181</v>
      </c>
      <c r="J66" s="306">
        <f t="shared" si="1"/>
        <v>7.2560445954949104</v>
      </c>
      <c r="L66" s="303"/>
      <c r="N66" s="303"/>
    </row>
    <row r="67" spans="1:15" ht="12.75" customHeight="1">
      <c r="A67" s="339" t="s">
        <v>1157</v>
      </c>
      <c r="B67" s="305">
        <v>12</v>
      </c>
      <c r="C67" s="305">
        <v>12</v>
      </c>
      <c r="D67" s="305">
        <v>0</v>
      </c>
      <c r="E67" s="305">
        <v>0</v>
      </c>
      <c r="F67" s="305">
        <v>0</v>
      </c>
      <c r="G67" s="305">
        <v>0</v>
      </c>
      <c r="H67" s="305">
        <f t="shared" si="11"/>
        <v>12</v>
      </c>
      <c r="I67" s="305">
        <f t="shared" si="11"/>
        <v>12</v>
      </c>
      <c r="J67" s="306">
        <f t="shared" si="1"/>
        <v>0</v>
      </c>
      <c r="L67" s="303"/>
      <c r="N67" s="303"/>
    </row>
    <row r="68" spans="1:15" ht="12.75" customHeight="1">
      <c r="A68" s="339" t="s">
        <v>1158</v>
      </c>
      <c r="B68" s="305">
        <v>0</v>
      </c>
      <c r="C68" s="305">
        <v>0</v>
      </c>
      <c r="D68" s="305">
        <v>0</v>
      </c>
      <c r="E68" s="305">
        <v>0</v>
      </c>
      <c r="F68" s="305">
        <v>78</v>
      </c>
      <c r="G68" s="305">
        <v>74</v>
      </c>
      <c r="H68" s="305">
        <f t="shared" si="11"/>
        <v>78</v>
      </c>
      <c r="I68" s="305">
        <f t="shared" si="11"/>
        <v>74</v>
      </c>
      <c r="J68" s="306">
        <f t="shared" si="1"/>
        <v>-5.1282051282051286</v>
      </c>
      <c r="L68" s="303"/>
      <c r="N68" s="303"/>
    </row>
    <row r="69" spans="1:15" ht="12.75" customHeight="1">
      <c r="A69" s="339" t="s">
        <v>1159</v>
      </c>
      <c r="B69" s="305">
        <v>0</v>
      </c>
      <c r="C69" s="305">
        <v>0</v>
      </c>
      <c r="D69" s="305">
        <v>0</v>
      </c>
      <c r="E69" s="305">
        <v>0</v>
      </c>
      <c r="F69" s="305">
        <v>0</v>
      </c>
      <c r="G69" s="305">
        <v>0</v>
      </c>
      <c r="H69" s="305">
        <f t="shared" si="11"/>
        <v>0</v>
      </c>
      <c r="I69" s="305">
        <f t="shared" si="11"/>
        <v>0</v>
      </c>
      <c r="J69" s="306"/>
      <c r="L69" s="303"/>
      <c r="N69" s="303"/>
    </row>
    <row r="70" spans="1:15" ht="12.75" customHeight="1">
      <c r="A70" s="339" t="s">
        <v>1160</v>
      </c>
      <c r="B70" s="305">
        <v>41885</v>
      </c>
      <c r="C70" s="305">
        <v>43855</v>
      </c>
      <c r="D70" s="305">
        <v>0</v>
      </c>
      <c r="E70" s="305">
        <v>0</v>
      </c>
      <c r="F70" s="305">
        <v>0</v>
      </c>
      <c r="G70" s="305">
        <v>0</v>
      </c>
      <c r="H70" s="305">
        <f t="shared" si="11"/>
        <v>41885</v>
      </c>
      <c r="I70" s="305">
        <f t="shared" si="11"/>
        <v>43855</v>
      </c>
      <c r="J70" s="306">
        <f t="shared" si="1"/>
        <v>4.7033544228244004</v>
      </c>
      <c r="K70" s="313"/>
      <c r="L70" s="313"/>
      <c r="M70" s="313"/>
      <c r="N70" s="313"/>
      <c r="O70" s="313"/>
    </row>
    <row r="71" spans="1:15" ht="12.75" customHeight="1">
      <c r="A71" s="339" t="s">
        <v>1162</v>
      </c>
      <c r="B71" s="305">
        <v>72039</v>
      </c>
      <c r="C71" s="305">
        <v>88807</v>
      </c>
      <c r="D71" s="305">
        <v>0</v>
      </c>
      <c r="E71" s="305">
        <v>0</v>
      </c>
      <c r="F71" s="305">
        <v>0</v>
      </c>
      <c r="G71" s="305">
        <v>0</v>
      </c>
      <c r="H71" s="305">
        <f>B71+D71+F71</f>
        <v>72039</v>
      </c>
      <c r="I71" s="305">
        <f>C71+E71+G71</f>
        <v>88807</v>
      </c>
      <c r="J71" s="306">
        <f>100*(I71-H71)/H71</f>
        <v>23.276280903399549</v>
      </c>
      <c r="K71" s="313"/>
      <c r="L71" s="313"/>
      <c r="M71" s="313"/>
      <c r="N71" s="313"/>
      <c r="O71" s="313"/>
    </row>
    <row r="72" spans="1:15" ht="12.75" customHeight="1">
      <c r="A72" s="339" t="s">
        <v>1161</v>
      </c>
      <c r="B72" s="305">
        <v>27924</v>
      </c>
      <c r="C72" s="305">
        <v>29425</v>
      </c>
      <c r="D72" s="305">
        <v>0</v>
      </c>
      <c r="E72" s="305">
        <v>0</v>
      </c>
      <c r="F72" s="305">
        <v>0</v>
      </c>
      <c r="G72" s="305">
        <v>0</v>
      </c>
      <c r="H72" s="305">
        <f t="shared" si="11"/>
        <v>27924</v>
      </c>
      <c r="I72" s="305">
        <f t="shared" si="11"/>
        <v>29425</v>
      </c>
      <c r="J72" s="306">
        <f t="shared" si="1"/>
        <v>5.3753043976507664</v>
      </c>
      <c r="K72" s="303"/>
      <c r="L72" s="303"/>
      <c r="N72" s="303"/>
    </row>
    <row r="73" spans="1:15" ht="12.75" customHeight="1">
      <c r="A73" s="304"/>
      <c r="B73" s="307"/>
      <c r="C73" s="307"/>
      <c r="D73" s="307"/>
      <c r="E73" s="307"/>
      <c r="F73" s="307"/>
      <c r="G73" s="307"/>
      <c r="H73" s="307"/>
      <c r="I73" s="307"/>
      <c r="J73" s="312"/>
      <c r="L73" s="303"/>
      <c r="N73" s="303"/>
    </row>
    <row r="74" spans="1:15">
      <c r="A74" s="314" t="s">
        <v>27</v>
      </c>
      <c r="B74" s="315">
        <v>3810939</v>
      </c>
      <c r="C74" s="315">
        <f t="shared" ref="C74:I74" si="12">+C64+C56+C39+C19+C14+C9</f>
        <v>2013204</v>
      </c>
      <c r="D74" s="315">
        <v>1042404</v>
      </c>
      <c r="E74" s="315">
        <f t="shared" si="12"/>
        <v>1083593</v>
      </c>
      <c r="F74" s="315">
        <v>12830632</v>
      </c>
      <c r="G74" s="315">
        <f t="shared" si="12"/>
        <v>15104585</v>
      </c>
      <c r="H74" s="315">
        <f>+H64+H56+H39+H19+H14+H9</f>
        <v>17683975</v>
      </c>
      <c r="I74" s="315">
        <f t="shared" si="12"/>
        <v>18201382</v>
      </c>
      <c r="J74" s="316">
        <f>100*(I74-H74)/H74</f>
        <v>2.9258523606824824</v>
      </c>
      <c r="L74" s="303"/>
      <c r="N74" s="303"/>
    </row>
    <row r="75" spans="1:15">
      <c r="A75" s="343"/>
      <c r="B75" s="344"/>
      <c r="C75" s="344"/>
      <c r="D75" s="344"/>
      <c r="E75" s="344"/>
      <c r="F75" s="344"/>
      <c r="G75" s="344"/>
      <c r="H75" s="344"/>
      <c r="I75" s="344"/>
      <c r="J75" s="345"/>
      <c r="L75" s="303"/>
      <c r="N75" s="303"/>
    </row>
    <row r="76" spans="1:15" ht="15">
      <c r="A76" s="320" t="s">
        <v>858</v>
      </c>
      <c r="B76" s="321"/>
      <c r="C76" s="322"/>
      <c r="D76" s="322"/>
      <c r="E76" s="322"/>
      <c r="F76" s="322"/>
      <c r="G76" s="322"/>
      <c r="H76" s="323"/>
      <c r="I76" s="324"/>
      <c r="J76" s="325"/>
      <c r="N76" s="303"/>
    </row>
    <row r="77" spans="1:15">
      <c r="A77" s="7" t="s">
        <v>1922</v>
      </c>
      <c r="B77" s="326"/>
      <c r="C77" s="327"/>
      <c r="D77" s="327"/>
      <c r="E77" s="327"/>
      <c r="F77" s="327"/>
      <c r="G77" s="327"/>
      <c r="I77" s="328"/>
      <c r="J77" s="328"/>
      <c r="N77" s="303"/>
    </row>
    <row r="78" spans="1:15">
      <c r="A78" s="329"/>
      <c r="B78" s="326"/>
      <c r="C78" s="327"/>
      <c r="D78" s="327"/>
      <c r="E78" s="327"/>
      <c r="F78" s="327"/>
      <c r="G78" s="327"/>
      <c r="I78" s="331"/>
      <c r="J78" s="332"/>
    </row>
    <row r="79" spans="1:15">
      <c r="A79" s="333" t="s">
        <v>1163</v>
      </c>
      <c r="B79" s="326"/>
      <c r="C79" s="327"/>
      <c r="D79" s="327"/>
      <c r="E79" s="327"/>
      <c r="F79" s="327"/>
      <c r="G79" s="327"/>
      <c r="H79" s="327"/>
      <c r="I79" s="328"/>
      <c r="J79" s="328"/>
    </row>
    <row r="80" spans="1:15">
      <c r="A80" s="334" t="s">
        <v>1164</v>
      </c>
      <c r="B80" s="335"/>
      <c r="C80" s="327"/>
      <c r="D80" s="327"/>
      <c r="E80" s="327"/>
      <c r="F80" s="327"/>
      <c r="G80" s="327"/>
      <c r="H80" s="327"/>
      <c r="I80" s="328"/>
      <c r="J80" s="328"/>
    </row>
    <row r="81" spans="1:10">
      <c r="A81" s="334" t="s">
        <v>1165</v>
      </c>
      <c r="B81" s="335"/>
      <c r="C81" s="327"/>
      <c r="D81" s="327"/>
      <c r="E81" s="327"/>
      <c r="F81" s="327"/>
      <c r="G81" s="327"/>
      <c r="H81" s="327"/>
      <c r="I81" s="328"/>
      <c r="J81" s="328"/>
    </row>
    <row r="82" spans="1:10">
      <c r="A82" s="336" t="s">
        <v>1166</v>
      </c>
      <c r="B82" s="337"/>
      <c r="C82" s="327"/>
      <c r="D82" s="327"/>
      <c r="E82" s="327"/>
      <c r="F82" s="327"/>
      <c r="G82" s="327"/>
      <c r="H82" s="327"/>
      <c r="I82" s="326"/>
      <c r="J82" s="326"/>
    </row>
    <row r="83" spans="1:10">
      <c r="A83" s="336" t="s">
        <v>1167</v>
      </c>
      <c r="B83" s="337"/>
      <c r="C83" s="327"/>
      <c r="D83" s="327"/>
      <c r="E83" s="327"/>
      <c r="F83" s="327"/>
      <c r="G83" s="327"/>
      <c r="H83" s="327"/>
      <c r="I83" s="326"/>
      <c r="J83" s="326"/>
    </row>
    <row r="84" spans="1:10">
      <c r="A84" s="334" t="s">
        <v>1168</v>
      </c>
      <c r="B84" s="337"/>
      <c r="C84" s="327"/>
      <c r="D84" s="327"/>
      <c r="E84" s="327"/>
      <c r="F84" s="327"/>
      <c r="G84" s="327"/>
      <c r="H84" s="327"/>
      <c r="I84" s="326"/>
      <c r="J84" s="326"/>
    </row>
    <row r="85" spans="1:10">
      <c r="A85" s="338" t="s">
        <v>1169</v>
      </c>
      <c r="B85" s="321"/>
      <c r="C85" s="321"/>
      <c r="D85" s="321"/>
      <c r="E85" s="321"/>
      <c r="F85" s="321"/>
      <c r="G85" s="321"/>
      <c r="H85" s="321"/>
      <c r="I85" s="321"/>
      <c r="J85" s="321"/>
    </row>
    <row r="86" spans="1:10">
      <c r="A86" s="67" t="s">
        <v>1170</v>
      </c>
      <c r="B86" s="346"/>
      <c r="C86" s="346"/>
      <c r="D86" s="346"/>
      <c r="E86" s="346"/>
      <c r="F86" s="346"/>
      <c r="G86" s="346"/>
      <c r="H86" s="347"/>
      <c r="I86" s="346"/>
      <c r="J86" s="346"/>
    </row>
    <row r="87" spans="1:10">
      <c r="H87" s="330"/>
    </row>
  </sheetData>
  <mergeCells count="5">
    <mergeCell ref="A1:J1"/>
    <mergeCell ref="A2:J2"/>
    <mergeCell ref="A3:J3"/>
    <mergeCell ref="A4:J4"/>
    <mergeCell ref="H6:I6"/>
  </mergeCells>
  <hyperlinks>
    <hyperlink ref="A1:J1" location="'Sección D'!A1" display="Tabla D01b"/>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88"/>
  <sheetViews>
    <sheetView zoomScale="90" zoomScaleNormal="90" workbookViewId="0">
      <selection sqref="A1:J1"/>
    </sheetView>
  </sheetViews>
  <sheetFormatPr baseColWidth="10" defaultColWidth="13.5703125" defaultRowHeight="14.25"/>
  <cols>
    <col min="1" max="1" width="58.42578125" style="40" customWidth="1"/>
    <col min="2" max="2" width="14.42578125" style="40" bestFit="1" customWidth="1"/>
    <col min="3" max="5" width="13.5703125" style="40" customWidth="1"/>
    <col min="6" max="7" width="14.42578125" style="40" bestFit="1" customWidth="1"/>
    <col min="8" max="9" width="14.85546875" style="40" bestFit="1" customWidth="1"/>
    <col min="10" max="10" width="13.5703125" style="40"/>
    <col min="11" max="11" width="14" style="40" bestFit="1" customWidth="1"/>
    <col min="12" max="13" width="13.7109375" style="40" bestFit="1" customWidth="1"/>
    <col min="14" max="15" width="16.85546875" style="40" bestFit="1" customWidth="1"/>
    <col min="16" max="16384" width="13.5703125" style="40"/>
  </cols>
  <sheetData>
    <row r="1" spans="1:27" ht="15">
      <c r="A1" s="886" t="s">
        <v>1172</v>
      </c>
      <c r="B1" s="886"/>
      <c r="C1" s="886"/>
      <c r="D1" s="886"/>
      <c r="E1" s="886"/>
      <c r="F1" s="886"/>
      <c r="G1" s="886"/>
      <c r="H1" s="886"/>
      <c r="I1" s="886"/>
      <c r="J1" s="886"/>
    </row>
    <row r="2" spans="1:27" ht="15">
      <c r="A2" s="954" t="s">
        <v>1096</v>
      </c>
      <c r="B2" s="954"/>
      <c r="C2" s="954"/>
      <c r="D2" s="954"/>
      <c r="E2" s="954"/>
      <c r="F2" s="954"/>
      <c r="G2" s="954"/>
      <c r="H2" s="954"/>
      <c r="I2" s="954"/>
      <c r="J2" s="954"/>
    </row>
    <row r="3" spans="1:27" ht="15">
      <c r="A3" s="954" t="s">
        <v>1097</v>
      </c>
      <c r="B3" s="954"/>
      <c r="C3" s="954"/>
      <c r="D3" s="954"/>
      <c r="E3" s="954"/>
      <c r="F3" s="954"/>
      <c r="G3" s="954"/>
      <c r="H3" s="954"/>
      <c r="I3" s="954"/>
      <c r="J3" s="954"/>
    </row>
    <row r="4" spans="1:27" ht="15">
      <c r="A4" s="955" t="s">
        <v>1173</v>
      </c>
      <c r="B4" s="955"/>
      <c r="C4" s="955"/>
      <c r="D4" s="955"/>
      <c r="E4" s="955"/>
      <c r="F4" s="955"/>
      <c r="G4" s="955"/>
      <c r="H4" s="955"/>
      <c r="I4" s="955"/>
      <c r="J4" s="955"/>
    </row>
    <row r="5" spans="1:27" ht="15" thickBot="1">
      <c r="A5" s="288"/>
      <c r="B5" s="289"/>
      <c r="C5" s="289"/>
      <c r="D5" s="289"/>
      <c r="E5" s="289"/>
      <c r="F5" s="288"/>
      <c r="G5" s="288"/>
      <c r="H5" s="288"/>
      <c r="I5" s="288"/>
      <c r="J5" s="288"/>
    </row>
    <row r="6" spans="1:27" ht="15">
      <c r="A6" s="290" t="s">
        <v>1098</v>
      </c>
      <c r="B6" s="291" t="s">
        <v>1099</v>
      </c>
      <c r="C6" s="291"/>
      <c r="D6" s="292" t="s">
        <v>1100</v>
      </c>
      <c r="E6" s="291"/>
      <c r="F6" s="292" t="s">
        <v>1101</v>
      </c>
      <c r="G6" s="293"/>
      <c r="H6" s="956" t="s">
        <v>27</v>
      </c>
      <c r="I6" s="956"/>
      <c r="J6" s="291" t="s">
        <v>1102</v>
      </c>
      <c r="K6" s="348"/>
      <c r="L6" s="348"/>
      <c r="M6" s="348"/>
      <c r="N6" s="348"/>
      <c r="O6" s="348"/>
      <c r="P6" s="349"/>
      <c r="Q6" s="349"/>
      <c r="R6" s="349"/>
      <c r="S6" s="349"/>
      <c r="T6" s="349"/>
      <c r="U6" s="349"/>
      <c r="V6" s="349"/>
      <c r="W6" s="349"/>
      <c r="X6" s="349"/>
      <c r="Y6" s="349"/>
      <c r="Z6" s="349"/>
      <c r="AA6" s="349"/>
    </row>
    <row r="7" spans="1:27" ht="15">
      <c r="A7" s="294"/>
      <c r="B7" s="43">
        <v>2016</v>
      </c>
      <c r="C7" s="43">
        <v>2017</v>
      </c>
      <c r="D7" s="43">
        <v>2016</v>
      </c>
      <c r="E7" s="43">
        <v>2017</v>
      </c>
      <c r="F7" s="43">
        <v>2016</v>
      </c>
      <c r="G7" s="43">
        <v>2017</v>
      </c>
      <c r="H7" s="43">
        <v>2016</v>
      </c>
      <c r="I7" s="43">
        <v>2017</v>
      </c>
      <c r="J7" s="296" t="s">
        <v>1103</v>
      </c>
      <c r="K7" s="348"/>
      <c r="L7" s="348"/>
      <c r="M7" s="348"/>
      <c r="N7" s="348"/>
      <c r="O7" s="348"/>
      <c r="P7" s="349"/>
      <c r="Q7" s="348"/>
      <c r="R7" s="348"/>
      <c r="S7" s="348"/>
      <c r="T7" s="348"/>
      <c r="U7" s="348"/>
      <c r="V7" s="349"/>
      <c r="W7" s="349"/>
      <c r="X7" s="349"/>
      <c r="Y7" s="349"/>
      <c r="Z7" s="349"/>
      <c r="AA7" s="349"/>
    </row>
    <row r="8" spans="1:27" ht="6.75" customHeight="1">
      <c r="A8" s="297"/>
      <c r="B8" s="298"/>
      <c r="C8" s="298"/>
      <c r="D8" s="297"/>
      <c r="E8" s="297"/>
      <c r="F8" s="297"/>
      <c r="G8" s="297"/>
      <c r="H8" s="297"/>
      <c r="I8" s="297"/>
      <c r="J8" s="297"/>
      <c r="K8" s="349"/>
      <c r="L8" s="349"/>
      <c r="M8" s="349"/>
      <c r="N8" s="349"/>
      <c r="O8" s="349"/>
      <c r="P8" s="349"/>
      <c r="Q8" s="349"/>
      <c r="R8" s="349"/>
      <c r="S8" s="349"/>
      <c r="T8" s="349"/>
      <c r="U8" s="349"/>
      <c r="V8" s="349"/>
      <c r="W8" s="349"/>
      <c r="X8" s="349"/>
      <c r="Y8" s="349"/>
      <c r="Z8" s="349"/>
      <c r="AA8" s="349"/>
    </row>
    <row r="9" spans="1:27" ht="15">
      <c r="A9" s="299" t="s">
        <v>1104</v>
      </c>
      <c r="B9" s="350">
        <f>D01a!B9+D01b!B9</f>
        <v>6392619</v>
      </c>
      <c r="C9" s="350">
        <f>SUM(C10:C12)</f>
        <v>213384</v>
      </c>
      <c r="D9" s="350">
        <f>D01a!D9+D01b!D9</f>
        <v>131737</v>
      </c>
      <c r="E9" s="350">
        <f>SUM(E10:E12)</f>
        <v>181043</v>
      </c>
      <c r="F9" s="350">
        <f>D01a!F9+D01b!F9</f>
        <v>9291582</v>
      </c>
      <c r="G9" s="350">
        <f>SUM(G10:G12)</f>
        <v>15618384</v>
      </c>
      <c r="H9" s="350">
        <f>+F9+D9+B9</f>
        <v>15815938</v>
      </c>
      <c r="I9" s="350">
        <f>+G9+E9+C9</f>
        <v>16012811</v>
      </c>
      <c r="J9" s="301">
        <f>100*(I9-H9)/H9</f>
        <v>1.2447759974779871</v>
      </c>
      <c r="K9" s="351"/>
      <c r="L9" s="352"/>
      <c r="M9" s="352"/>
      <c r="N9" s="352"/>
      <c r="O9" s="352"/>
      <c r="P9" s="349"/>
      <c r="Q9" s="351"/>
      <c r="R9" s="352"/>
      <c r="S9" s="352"/>
      <c r="T9" s="352"/>
      <c r="U9" s="352"/>
      <c r="V9" s="353"/>
      <c r="W9" s="354"/>
      <c r="X9" s="354"/>
      <c r="Y9" s="354"/>
      <c r="Z9" s="349"/>
      <c r="AA9" s="349"/>
    </row>
    <row r="10" spans="1:27">
      <c r="A10" s="304" t="s">
        <v>1105</v>
      </c>
      <c r="B10" s="355">
        <v>6384593</v>
      </c>
      <c r="C10" s="355">
        <v>211173</v>
      </c>
      <c r="D10" s="355">
        <v>131490</v>
      </c>
      <c r="E10" s="355">
        <v>180782</v>
      </c>
      <c r="F10" s="355">
        <v>9211180</v>
      </c>
      <c r="G10" s="355">
        <v>15544453</v>
      </c>
      <c r="H10" s="355">
        <f t="shared" ref="H10:I54" si="0">+F10+D10+B10</f>
        <v>15727263</v>
      </c>
      <c r="I10" s="355">
        <f t="shared" si="0"/>
        <v>15936408</v>
      </c>
      <c r="J10" s="306">
        <f t="shared" ref="J10:J72" si="1">100*(I10-H10)/H10</f>
        <v>1.3298245219145888</v>
      </c>
      <c r="K10" s="356"/>
      <c r="L10" s="353"/>
      <c r="M10" s="353"/>
      <c r="N10" s="353"/>
      <c r="O10" s="353"/>
      <c r="P10" s="349"/>
      <c r="Q10" s="356"/>
      <c r="R10" s="353"/>
      <c r="S10" s="353"/>
      <c r="T10" s="353"/>
      <c r="U10" s="353"/>
      <c r="V10" s="353"/>
      <c r="W10" s="354"/>
      <c r="X10" s="354"/>
      <c r="Y10" s="354"/>
      <c r="Z10" s="349"/>
      <c r="AA10" s="349"/>
    </row>
    <row r="11" spans="1:27">
      <c r="A11" s="304" t="s">
        <v>1106</v>
      </c>
      <c r="B11" s="355">
        <v>7</v>
      </c>
      <c r="C11" s="355">
        <v>16</v>
      </c>
      <c r="D11" s="355">
        <v>63</v>
      </c>
      <c r="E11" s="355">
        <v>89</v>
      </c>
      <c r="F11" s="355">
        <v>15047</v>
      </c>
      <c r="G11" s="355">
        <v>14088</v>
      </c>
      <c r="H11" s="355">
        <f t="shared" si="0"/>
        <v>15117</v>
      </c>
      <c r="I11" s="355">
        <f t="shared" si="0"/>
        <v>14193</v>
      </c>
      <c r="J11" s="306">
        <f t="shared" si="1"/>
        <v>-6.1123238737844812</v>
      </c>
      <c r="K11" s="356"/>
      <c r="L11" s="353"/>
      <c r="M11" s="353"/>
      <c r="N11" s="353"/>
      <c r="O11" s="353"/>
      <c r="P11" s="349"/>
      <c r="Q11" s="356"/>
      <c r="R11" s="353"/>
      <c r="S11" s="353"/>
      <c r="T11" s="353"/>
      <c r="U11" s="353"/>
      <c r="V11" s="353"/>
      <c r="W11" s="354"/>
      <c r="X11" s="354"/>
      <c r="Y11" s="354"/>
      <c r="Z11" s="349"/>
      <c r="AA11" s="349"/>
    </row>
    <row r="12" spans="1:27">
      <c r="A12" s="304" t="s">
        <v>1107</v>
      </c>
      <c r="B12" s="355">
        <v>8019</v>
      </c>
      <c r="C12" s="355">
        <v>2195</v>
      </c>
      <c r="D12" s="355">
        <v>184</v>
      </c>
      <c r="E12" s="355">
        <v>172</v>
      </c>
      <c r="F12" s="355">
        <v>65355</v>
      </c>
      <c r="G12" s="355">
        <v>59843</v>
      </c>
      <c r="H12" s="355">
        <f t="shared" si="0"/>
        <v>73558</v>
      </c>
      <c r="I12" s="355">
        <f>+G12+E12+C12</f>
        <v>62210</v>
      </c>
      <c r="J12" s="306">
        <f t="shared" si="1"/>
        <v>-15.427281872807852</v>
      </c>
      <c r="K12" s="356"/>
      <c r="L12" s="353"/>
      <c r="M12" s="353"/>
      <c r="N12" s="353"/>
      <c r="O12" s="353"/>
      <c r="P12" s="349"/>
      <c r="Q12" s="356"/>
      <c r="R12" s="353"/>
      <c r="S12" s="353"/>
      <c r="T12" s="353"/>
      <c r="U12" s="353"/>
      <c r="V12" s="353"/>
      <c r="W12" s="354"/>
      <c r="X12" s="354"/>
      <c r="Y12" s="354"/>
      <c r="Z12" s="349"/>
      <c r="AA12" s="349"/>
    </row>
    <row r="13" spans="1:27" ht="15" customHeight="1">
      <c r="A13" s="304"/>
      <c r="B13" s="307"/>
      <c r="C13" s="307"/>
      <c r="D13" s="307"/>
      <c r="E13" s="307"/>
      <c r="F13" s="307"/>
      <c r="G13" s="307"/>
      <c r="H13" s="307"/>
      <c r="I13" s="307"/>
      <c r="J13" s="306"/>
      <c r="K13" s="349"/>
      <c r="L13" s="349"/>
      <c r="M13" s="349"/>
      <c r="N13" s="349"/>
      <c r="O13" s="349"/>
      <c r="P13" s="349"/>
      <c r="Q13" s="349"/>
      <c r="R13" s="349"/>
      <c r="S13" s="349"/>
      <c r="T13" s="349"/>
      <c r="U13" s="349"/>
      <c r="V13" s="353"/>
      <c r="W13" s="354"/>
      <c r="X13" s="354"/>
      <c r="Y13" s="354"/>
      <c r="Z13" s="349"/>
      <c r="AA13" s="349"/>
    </row>
    <row r="14" spans="1:27" ht="15">
      <c r="A14" s="299" t="s">
        <v>1108</v>
      </c>
      <c r="B14" s="350">
        <f>D01a!B14+D01b!B14</f>
        <v>3112768</v>
      </c>
      <c r="C14" s="350">
        <f>SUM(C15:C17)</f>
        <v>3167252</v>
      </c>
      <c r="D14" s="350">
        <f>D01a!D14+D01b!D14</f>
        <v>2659953</v>
      </c>
      <c r="E14" s="350">
        <f>SUM(E15:E17)</f>
        <v>2681487</v>
      </c>
      <c r="F14" s="350">
        <f>D01a!F14+D01b!F14</f>
        <v>19845691</v>
      </c>
      <c r="G14" s="350">
        <f>SUM(G15:G17)</f>
        <v>20388685</v>
      </c>
      <c r="H14" s="350">
        <f t="shared" si="0"/>
        <v>25618412</v>
      </c>
      <c r="I14" s="350">
        <f>+G14+E14+C14</f>
        <v>26237424</v>
      </c>
      <c r="J14" s="301">
        <f t="shared" si="1"/>
        <v>2.4162777927062771</v>
      </c>
      <c r="K14" s="351"/>
      <c r="L14" s="352"/>
      <c r="M14" s="352"/>
      <c r="N14" s="352"/>
      <c r="O14" s="352"/>
      <c r="P14" s="349"/>
      <c r="Q14" s="351"/>
      <c r="R14" s="352"/>
      <c r="S14" s="352"/>
      <c r="T14" s="352"/>
      <c r="U14" s="352"/>
      <c r="V14" s="353"/>
      <c r="W14" s="354"/>
      <c r="X14" s="354"/>
      <c r="Y14" s="354"/>
      <c r="Z14" s="349"/>
      <c r="AA14" s="349"/>
    </row>
    <row r="15" spans="1:27">
      <c r="A15" s="304" t="s">
        <v>1109</v>
      </c>
      <c r="B15" s="355">
        <v>2266053</v>
      </c>
      <c r="C15" s="355">
        <v>2312183</v>
      </c>
      <c r="D15" s="355">
        <v>2230923</v>
      </c>
      <c r="E15" s="355">
        <v>2218968</v>
      </c>
      <c r="F15" s="355">
        <v>16040585</v>
      </c>
      <c r="G15" s="355">
        <v>16517118</v>
      </c>
      <c r="H15" s="355">
        <f t="shared" si="0"/>
        <v>20537561</v>
      </c>
      <c r="I15" s="355">
        <f t="shared" si="0"/>
        <v>21048269</v>
      </c>
      <c r="J15" s="306">
        <f t="shared" si="1"/>
        <v>2.4867022914746304</v>
      </c>
      <c r="K15" s="356"/>
      <c r="L15" s="353"/>
      <c r="M15" s="353"/>
      <c r="N15" s="353"/>
      <c r="O15" s="353"/>
      <c r="P15" s="349"/>
      <c r="Q15" s="356"/>
      <c r="R15" s="353"/>
      <c r="S15" s="353"/>
      <c r="T15" s="353"/>
      <c r="U15" s="353"/>
      <c r="V15" s="353"/>
      <c r="W15" s="354"/>
      <c r="X15" s="354"/>
      <c r="Y15" s="354"/>
      <c r="Z15" s="349"/>
      <c r="AA15" s="349"/>
    </row>
    <row r="16" spans="1:27">
      <c r="A16" s="304" t="s">
        <v>1110</v>
      </c>
      <c r="B16" s="355">
        <v>838683</v>
      </c>
      <c r="C16" s="355">
        <v>846225</v>
      </c>
      <c r="D16" s="355">
        <v>414913</v>
      </c>
      <c r="E16" s="355">
        <v>449551</v>
      </c>
      <c r="F16" s="355">
        <v>3284253</v>
      </c>
      <c r="G16" s="355">
        <v>3347171</v>
      </c>
      <c r="H16" s="355">
        <f t="shared" si="0"/>
        <v>4537849</v>
      </c>
      <c r="I16" s="355">
        <f t="shared" si="0"/>
        <v>4642947</v>
      </c>
      <c r="J16" s="306">
        <f t="shared" si="1"/>
        <v>2.3160312297742829</v>
      </c>
      <c r="K16" s="356"/>
      <c r="L16" s="353"/>
      <c r="M16" s="353"/>
      <c r="N16" s="353"/>
      <c r="O16" s="353"/>
      <c r="P16" s="349"/>
      <c r="Q16" s="356"/>
      <c r="R16" s="353"/>
      <c r="S16" s="353"/>
      <c r="T16" s="353"/>
      <c r="U16" s="353"/>
      <c r="V16" s="353"/>
      <c r="W16" s="354"/>
      <c r="X16" s="354"/>
      <c r="Y16" s="354"/>
      <c r="Z16" s="349"/>
      <c r="AA16" s="349"/>
    </row>
    <row r="17" spans="1:27">
      <c r="A17" s="304" t="s">
        <v>1111</v>
      </c>
      <c r="B17" s="355">
        <v>8032</v>
      </c>
      <c r="C17" s="355">
        <v>8844</v>
      </c>
      <c r="D17" s="355">
        <v>14117</v>
      </c>
      <c r="E17" s="355">
        <v>12968</v>
      </c>
      <c r="F17" s="355">
        <v>520853</v>
      </c>
      <c r="G17" s="355">
        <v>524396</v>
      </c>
      <c r="H17" s="355">
        <f t="shared" si="0"/>
        <v>543002</v>
      </c>
      <c r="I17" s="355">
        <f t="shared" si="0"/>
        <v>546208</v>
      </c>
      <c r="J17" s="306">
        <f t="shared" si="1"/>
        <v>0.59042139807956506</v>
      </c>
      <c r="K17" s="356"/>
      <c r="L17" s="353"/>
      <c r="M17" s="353"/>
      <c r="N17" s="353"/>
      <c r="O17" s="353"/>
      <c r="P17" s="349"/>
      <c r="Q17" s="356"/>
      <c r="R17" s="353"/>
      <c r="S17" s="353"/>
      <c r="T17" s="353"/>
      <c r="U17" s="353"/>
      <c r="V17" s="353"/>
      <c r="W17" s="354"/>
      <c r="X17" s="354"/>
      <c r="Y17" s="354"/>
      <c r="Z17" s="349"/>
      <c r="AA17" s="349"/>
    </row>
    <row r="18" spans="1:27" ht="18.75" customHeight="1">
      <c r="A18" s="304"/>
      <c r="B18" s="307"/>
      <c r="C18" s="307"/>
      <c r="D18" s="307"/>
      <c r="E18" s="307"/>
      <c r="F18" s="307"/>
      <c r="G18" s="307"/>
      <c r="H18" s="307"/>
      <c r="I18" s="307"/>
      <c r="J18" s="306"/>
      <c r="K18" s="349"/>
      <c r="L18" s="349"/>
      <c r="M18" s="349"/>
      <c r="N18" s="349"/>
      <c r="O18" s="349"/>
      <c r="P18" s="349"/>
      <c r="Q18" s="349"/>
      <c r="R18" s="349"/>
      <c r="S18" s="349"/>
      <c r="T18" s="349"/>
      <c r="U18" s="349"/>
      <c r="V18" s="353"/>
      <c r="W18" s="354"/>
      <c r="X18" s="354"/>
      <c r="Y18" s="354"/>
      <c r="Z18" s="349"/>
      <c r="AA18" s="349"/>
    </row>
    <row r="19" spans="1:27" ht="15">
      <c r="A19" s="299" t="s">
        <v>1112</v>
      </c>
      <c r="B19" s="350">
        <f>D01a!B19+D01b!B19</f>
        <v>987876</v>
      </c>
      <c r="C19" s="350">
        <f>SUM(C20:C37)</f>
        <v>1068758</v>
      </c>
      <c r="D19" s="350">
        <f>D01a!D19+D01b!D19</f>
        <v>539163</v>
      </c>
      <c r="E19" s="350">
        <f>SUM(E20:E37)</f>
        <v>551338</v>
      </c>
      <c r="F19" s="350">
        <f>D01a!F19+D01b!F19</f>
        <v>9076977</v>
      </c>
      <c r="G19" s="350">
        <f>SUM(G20:G37)</f>
        <v>9516255</v>
      </c>
      <c r="H19" s="350">
        <f t="shared" si="0"/>
        <v>10604016</v>
      </c>
      <c r="I19" s="350">
        <f>+G19+E19+C19</f>
        <v>11136351</v>
      </c>
      <c r="J19" s="301">
        <f t="shared" si="1"/>
        <v>5.0201263370406082</v>
      </c>
      <c r="K19" s="351"/>
      <c r="L19" s="352"/>
      <c r="M19" s="352"/>
      <c r="N19" s="352"/>
      <c r="O19" s="352"/>
      <c r="P19" s="349"/>
      <c r="Q19" s="351"/>
      <c r="R19" s="352"/>
      <c r="S19" s="352"/>
      <c r="T19" s="352"/>
      <c r="U19" s="352"/>
      <c r="V19" s="353"/>
      <c r="W19" s="354"/>
      <c r="X19" s="354"/>
      <c r="Y19" s="354"/>
      <c r="Z19" s="349"/>
      <c r="AA19" s="349"/>
    </row>
    <row r="20" spans="1:27">
      <c r="A20" s="304" t="s">
        <v>1113</v>
      </c>
      <c r="B20" s="355">
        <v>24145</v>
      </c>
      <c r="C20" s="355">
        <v>22681</v>
      </c>
      <c r="D20" s="355">
        <v>7328</v>
      </c>
      <c r="E20" s="355">
        <v>8155</v>
      </c>
      <c r="F20" s="355">
        <v>51172</v>
      </c>
      <c r="G20" s="355">
        <v>50829</v>
      </c>
      <c r="H20" s="355">
        <f t="shared" si="0"/>
        <v>82645</v>
      </c>
      <c r="I20" s="355">
        <f t="shared" si="0"/>
        <v>81665</v>
      </c>
      <c r="J20" s="306">
        <f t="shared" si="1"/>
        <v>-1.1857946639240124</v>
      </c>
      <c r="K20" s="356"/>
      <c r="L20" s="353"/>
      <c r="M20" s="353"/>
      <c r="N20" s="353"/>
      <c r="O20" s="353"/>
      <c r="P20" s="349"/>
      <c r="Q20" s="356"/>
      <c r="R20" s="353"/>
      <c r="S20" s="353"/>
      <c r="T20" s="353"/>
      <c r="U20" s="353"/>
      <c r="V20" s="353"/>
      <c r="W20" s="354"/>
      <c r="X20" s="354"/>
      <c r="Y20" s="354"/>
      <c r="Z20" s="349"/>
      <c r="AA20" s="349"/>
    </row>
    <row r="21" spans="1:27">
      <c r="A21" s="304" t="s">
        <v>1114</v>
      </c>
      <c r="B21" s="355">
        <v>660229</v>
      </c>
      <c r="C21" s="355">
        <v>709779</v>
      </c>
      <c r="D21" s="355">
        <v>385640</v>
      </c>
      <c r="E21" s="355">
        <v>403647</v>
      </c>
      <c r="F21" s="355">
        <v>6395364</v>
      </c>
      <c r="G21" s="355">
        <v>7007529</v>
      </c>
      <c r="H21" s="355">
        <f t="shared" si="0"/>
        <v>7441233</v>
      </c>
      <c r="I21" s="355">
        <f t="shared" si="0"/>
        <v>8120955</v>
      </c>
      <c r="J21" s="306">
        <f t="shared" si="1"/>
        <v>9.1345345589904259</v>
      </c>
      <c r="K21" s="356"/>
      <c r="L21" s="353"/>
      <c r="M21" s="353"/>
      <c r="N21" s="353"/>
      <c r="O21" s="353"/>
      <c r="P21" s="349"/>
      <c r="Q21" s="356"/>
      <c r="R21" s="353"/>
      <c r="S21" s="353"/>
      <c r="T21" s="353"/>
      <c r="U21" s="353"/>
      <c r="V21" s="353"/>
      <c r="W21" s="354"/>
      <c r="X21" s="354"/>
      <c r="Y21" s="354"/>
      <c r="Z21" s="349"/>
      <c r="AA21" s="349"/>
    </row>
    <row r="22" spans="1:27">
      <c r="A22" s="304" t="s">
        <v>1115</v>
      </c>
      <c r="B22" s="355">
        <v>32062</v>
      </c>
      <c r="C22" s="355">
        <v>34615</v>
      </c>
      <c r="D22" s="355">
        <v>0</v>
      </c>
      <c r="E22" s="355">
        <v>0</v>
      </c>
      <c r="F22" s="355">
        <v>0</v>
      </c>
      <c r="G22" s="355">
        <v>0</v>
      </c>
      <c r="H22" s="355">
        <f t="shared" si="0"/>
        <v>32062</v>
      </c>
      <c r="I22" s="355">
        <f t="shared" si="0"/>
        <v>34615</v>
      </c>
      <c r="J22" s="306">
        <f t="shared" si="1"/>
        <v>7.962697274031564</v>
      </c>
      <c r="K22" s="356"/>
      <c r="L22" s="353"/>
      <c r="M22" s="353"/>
      <c r="N22" s="353"/>
      <c r="O22" s="353"/>
      <c r="P22" s="349"/>
      <c r="Q22" s="356"/>
      <c r="R22" s="353"/>
      <c r="S22" s="353"/>
      <c r="T22" s="353"/>
      <c r="U22" s="353"/>
      <c r="V22" s="353"/>
      <c r="W22" s="354"/>
      <c r="X22" s="354"/>
      <c r="Y22" s="354"/>
      <c r="Z22" s="349"/>
      <c r="AA22" s="349"/>
    </row>
    <row r="23" spans="1:27">
      <c r="A23" s="304" t="s">
        <v>1116</v>
      </c>
      <c r="B23" s="355">
        <v>1069</v>
      </c>
      <c r="C23" s="355">
        <v>885</v>
      </c>
      <c r="D23" s="355">
        <v>3</v>
      </c>
      <c r="E23" s="355">
        <v>26</v>
      </c>
      <c r="F23" s="355">
        <v>120521</v>
      </c>
      <c r="G23" s="355">
        <v>107191</v>
      </c>
      <c r="H23" s="355">
        <f t="shared" si="0"/>
        <v>121593</v>
      </c>
      <c r="I23" s="355">
        <f t="shared" si="0"/>
        <v>108102</v>
      </c>
      <c r="J23" s="306">
        <f t="shared" si="1"/>
        <v>-11.095211073005848</v>
      </c>
      <c r="K23" s="356"/>
      <c r="L23" s="353"/>
      <c r="M23" s="353"/>
      <c r="N23" s="353"/>
      <c r="O23" s="353"/>
      <c r="P23" s="349"/>
      <c r="Q23" s="356"/>
      <c r="R23" s="353"/>
      <c r="S23" s="353"/>
      <c r="T23" s="353"/>
      <c r="U23" s="353"/>
      <c r="V23" s="353"/>
      <c r="W23" s="354"/>
      <c r="X23" s="354"/>
      <c r="Y23" s="354"/>
      <c r="Z23" s="349"/>
      <c r="AA23" s="349"/>
    </row>
    <row r="24" spans="1:27">
      <c r="A24" s="304" t="s">
        <v>1117</v>
      </c>
      <c r="B24" s="355">
        <v>1253</v>
      </c>
      <c r="C24" s="355">
        <v>12932</v>
      </c>
      <c r="D24" s="355">
        <v>6554</v>
      </c>
      <c r="E24" s="355">
        <v>8583</v>
      </c>
      <c r="F24" s="355">
        <v>318027</v>
      </c>
      <c r="G24" s="355">
        <v>404456</v>
      </c>
      <c r="H24" s="355">
        <f t="shared" si="0"/>
        <v>325834</v>
      </c>
      <c r="I24" s="355">
        <f t="shared" si="0"/>
        <v>425971</v>
      </c>
      <c r="J24" s="306">
        <f t="shared" si="1"/>
        <v>30.732520240367794</v>
      </c>
      <c r="K24" s="356"/>
      <c r="L24" s="353"/>
      <c r="M24" s="353"/>
      <c r="N24" s="353"/>
      <c r="O24" s="353"/>
      <c r="P24" s="349"/>
      <c r="Q24" s="356"/>
      <c r="R24" s="353"/>
      <c r="S24" s="353"/>
      <c r="T24" s="353"/>
      <c r="U24" s="353"/>
      <c r="V24" s="353"/>
      <c r="W24" s="354"/>
      <c r="X24" s="354"/>
      <c r="Y24" s="354"/>
      <c r="Z24" s="349"/>
      <c r="AA24" s="349"/>
    </row>
    <row r="25" spans="1:27">
      <c r="A25" s="304" t="s">
        <v>1118</v>
      </c>
      <c r="B25" s="355">
        <v>0</v>
      </c>
      <c r="C25" s="355">
        <v>0</v>
      </c>
      <c r="D25" s="355">
        <v>0</v>
      </c>
      <c r="E25" s="355">
        <v>0</v>
      </c>
      <c r="F25" s="355">
        <v>347</v>
      </c>
      <c r="G25" s="355">
        <v>384</v>
      </c>
      <c r="H25" s="355">
        <f t="shared" si="0"/>
        <v>347</v>
      </c>
      <c r="I25" s="355">
        <f t="shared" si="0"/>
        <v>384</v>
      </c>
      <c r="J25" s="306">
        <f t="shared" si="1"/>
        <v>10.662824207492795</v>
      </c>
      <c r="K25" s="356"/>
      <c r="L25" s="353"/>
      <c r="M25" s="353"/>
      <c r="N25" s="353"/>
      <c r="O25" s="353"/>
      <c r="P25" s="349"/>
      <c r="Q25" s="356"/>
      <c r="R25" s="353"/>
      <c r="S25" s="353"/>
      <c r="T25" s="353"/>
      <c r="U25" s="353"/>
      <c r="V25" s="353"/>
      <c r="W25" s="354"/>
      <c r="X25" s="354"/>
      <c r="Y25" s="354"/>
      <c r="Z25" s="349"/>
      <c r="AA25" s="349"/>
    </row>
    <row r="26" spans="1:27">
      <c r="A26" s="304" t="s">
        <v>1119</v>
      </c>
      <c r="B26" s="355">
        <v>1399</v>
      </c>
      <c r="C26" s="355">
        <v>1294</v>
      </c>
      <c r="D26" s="355">
        <v>1969</v>
      </c>
      <c r="E26" s="355">
        <v>2275</v>
      </c>
      <c r="F26" s="355">
        <v>123227</v>
      </c>
      <c r="G26" s="355">
        <v>126508</v>
      </c>
      <c r="H26" s="355">
        <f t="shared" si="0"/>
        <v>126595</v>
      </c>
      <c r="I26" s="355">
        <f t="shared" si="0"/>
        <v>130077</v>
      </c>
      <c r="J26" s="306">
        <f t="shared" si="1"/>
        <v>2.7505035743907738</v>
      </c>
      <c r="K26" s="356"/>
      <c r="L26" s="353"/>
      <c r="M26" s="353"/>
      <c r="N26" s="353"/>
      <c r="O26" s="353"/>
      <c r="P26" s="349"/>
      <c r="Q26" s="356"/>
      <c r="R26" s="353"/>
      <c r="S26" s="353"/>
      <c r="T26" s="353"/>
      <c r="U26" s="353"/>
      <c r="V26" s="353"/>
      <c r="W26" s="354"/>
      <c r="X26" s="354"/>
      <c r="Y26" s="354"/>
      <c r="Z26" s="349"/>
      <c r="AA26" s="349"/>
    </row>
    <row r="27" spans="1:27">
      <c r="A27" s="304" t="s">
        <v>1120</v>
      </c>
      <c r="B27" s="355">
        <v>118961</v>
      </c>
      <c r="C27" s="355">
        <v>157289</v>
      </c>
      <c r="D27" s="355">
        <v>92567</v>
      </c>
      <c r="E27" s="355">
        <v>69912</v>
      </c>
      <c r="F27" s="355">
        <v>735962</v>
      </c>
      <c r="G27" s="355">
        <v>427021</v>
      </c>
      <c r="H27" s="355">
        <f t="shared" si="0"/>
        <v>947490</v>
      </c>
      <c r="I27" s="355">
        <f t="shared" si="0"/>
        <v>654222</v>
      </c>
      <c r="J27" s="306">
        <f t="shared" si="1"/>
        <v>-30.952094481208245</v>
      </c>
      <c r="K27" s="356"/>
      <c r="L27" s="353"/>
      <c r="M27" s="353"/>
      <c r="N27" s="353"/>
      <c r="O27" s="353"/>
      <c r="P27" s="349"/>
      <c r="Q27" s="356"/>
      <c r="R27" s="353"/>
      <c r="S27" s="353"/>
      <c r="T27" s="353"/>
      <c r="U27" s="353"/>
      <c r="V27" s="353"/>
      <c r="W27" s="354"/>
      <c r="X27" s="354"/>
      <c r="Y27" s="354"/>
      <c r="Z27" s="349"/>
      <c r="AA27" s="349"/>
    </row>
    <row r="28" spans="1:27">
      <c r="A28" s="304" t="s">
        <v>1121</v>
      </c>
      <c r="B28" s="355">
        <v>32</v>
      </c>
      <c r="C28" s="355">
        <v>19</v>
      </c>
      <c r="D28" s="355">
        <v>337</v>
      </c>
      <c r="E28" s="355">
        <v>278</v>
      </c>
      <c r="F28" s="355">
        <v>205169</v>
      </c>
      <c r="G28" s="355">
        <v>216637</v>
      </c>
      <c r="H28" s="355">
        <f t="shared" si="0"/>
        <v>205538</v>
      </c>
      <c r="I28" s="355">
        <f t="shared" si="0"/>
        <v>216934</v>
      </c>
      <c r="J28" s="306">
        <f t="shared" si="1"/>
        <v>5.5444735280094193</v>
      </c>
      <c r="K28" s="356"/>
      <c r="L28" s="353"/>
      <c r="M28" s="353"/>
      <c r="N28" s="353"/>
      <c r="O28" s="353"/>
      <c r="P28" s="349"/>
      <c r="Q28" s="356"/>
      <c r="R28" s="353"/>
      <c r="S28" s="353"/>
      <c r="T28" s="353"/>
      <c r="U28" s="353"/>
      <c r="V28" s="353"/>
      <c r="W28" s="354"/>
      <c r="X28" s="354"/>
      <c r="Y28" s="354"/>
      <c r="Z28" s="349"/>
      <c r="AA28" s="349"/>
    </row>
    <row r="29" spans="1:27">
      <c r="A29" s="304" t="s">
        <v>1122</v>
      </c>
      <c r="B29" s="355">
        <v>201</v>
      </c>
      <c r="C29" s="355">
        <v>398</v>
      </c>
      <c r="D29" s="355">
        <v>421</v>
      </c>
      <c r="E29" s="355">
        <v>690</v>
      </c>
      <c r="F29" s="355">
        <v>56220</v>
      </c>
      <c r="G29" s="355">
        <v>63250</v>
      </c>
      <c r="H29" s="355">
        <f t="shared" si="0"/>
        <v>56842</v>
      </c>
      <c r="I29" s="355">
        <f t="shared" si="0"/>
        <v>64338</v>
      </c>
      <c r="J29" s="306">
        <f t="shared" si="1"/>
        <v>13.187431828577461</v>
      </c>
      <c r="K29" s="356"/>
      <c r="L29" s="353"/>
      <c r="M29" s="353"/>
      <c r="N29" s="353"/>
      <c r="O29" s="353"/>
      <c r="P29" s="349"/>
      <c r="Q29" s="356"/>
      <c r="R29" s="353"/>
      <c r="S29" s="353"/>
      <c r="T29" s="353"/>
      <c r="U29" s="353"/>
      <c r="V29" s="353"/>
      <c r="W29" s="354"/>
      <c r="X29" s="354"/>
      <c r="Y29" s="354"/>
      <c r="Z29" s="349"/>
      <c r="AA29" s="349"/>
    </row>
    <row r="30" spans="1:27">
      <c r="A30" s="304" t="s">
        <v>1123</v>
      </c>
      <c r="B30" s="355">
        <v>0</v>
      </c>
      <c r="C30" s="355">
        <v>2</v>
      </c>
      <c r="D30" s="355">
        <v>0</v>
      </c>
      <c r="E30" s="355">
        <v>0</v>
      </c>
      <c r="F30" s="355">
        <v>697</v>
      </c>
      <c r="G30" s="355">
        <v>882</v>
      </c>
      <c r="H30" s="355">
        <f t="shared" si="0"/>
        <v>697</v>
      </c>
      <c r="I30" s="355">
        <f t="shared" si="0"/>
        <v>884</v>
      </c>
      <c r="J30" s="306">
        <f t="shared" si="1"/>
        <v>26.829268292682926</v>
      </c>
      <c r="K30" s="356"/>
      <c r="L30" s="353"/>
      <c r="M30" s="353"/>
      <c r="N30" s="353"/>
      <c r="O30" s="353"/>
      <c r="P30" s="349"/>
      <c r="Q30" s="356"/>
      <c r="R30" s="353"/>
      <c r="S30" s="353"/>
      <c r="T30" s="353"/>
      <c r="U30" s="353"/>
      <c r="V30" s="353"/>
      <c r="W30" s="354"/>
      <c r="X30" s="354"/>
      <c r="Y30" s="354"/>
      <c r="Z30" s="349"/>
      <c r="AA30" s="349"/>
    </row>
    <row r="31" spans="1:27">
      <c r="A31" s="304" t="s">
        <v>1124</v>
      </c>
      <c r="B31" s="355">
        <v>39</v>
      </c>
      <c r="C31" s="355">
        <v>34</v>
      </c>
      <c r="D31" s="355">
        <v>1</v>
      </c>
      <c r="E31" s="355">
        <v>28</v>
      </c>
      <c r="F31" s="355">
        <v>42196</v>
      </c>
      <c r="G31" s="355">
        <v>45031</v>
      </c>
      <c r="H31" s="355">
        <f t="shared" si="0"/>
        <v>42236</v>
      </c>
      <c r="I31" s="355">
        <f t="shared" si="0"/>
        <v>45093</v>
      </c>
      <c r="J31" s="306">
        <f t="shared" si="1"/>
        <v>6.7643716261009565</v>
      </c>
      <c r="K31" s="356"/>
      <c r="L31" s="353"/>
      <c r="M31" s="353"/>
      <c r="N31" s="353"/>
      <c r="O31" s="353"/>
      <c r="P31" s="349"/>
      <c r="Q31" s="356"/>
      <c r="R31" s="353"/>
      <c r="S31" s="353"/>
      <c r="T31" s="353"/>
      <c r="U31" s="353"/>
      <c r="V31" s="353"/>
      <c r="W31" s="354"/>
      <c r="X31" s="354"/>
      <c r="Y31" s="354"/>
      <c r="Z31" s="349"/>
      <c r="AA31" s="349"/>
    </row>
    <row r="32" spans="1:27">
      <c r="A32" s="304" t="s">
        <v>1125</v>
      </c>
      <c r="B32" s="355">
        <v>71510</v>
      </c>
      <c r="C32" s="355">
        <v>61647</v>
      </c>
      <c r="D32" s="355">
        <v>29852</v>
      </c>
      <c r="E32" s="355">
        <v>37109</v>
      </c>
      <c r="F32" s="355">
        <v>668718</v>
      </c>
      <c r="G32" s="355">
        <v>686771</v>
      </c>
      <c r="H32" s="355">
        <f t="shared" si="0"/>
        <v>770080</v>
      </c>
      <c r="I32" s="355">
        <f t="shared" si="0"/>
        <v>785527</v>
      </c>
      <c r="J32" s="306">
        <f t="shared" si="1"/>
        <v>2.0058954913775193</v>
      </c>
      <c r="K32" s="356"/>
      <c r="L32" s="353"/>
      <c r="M32" s="353"/>
      <c r="N32" s="353"/>
      <c r="O32" s="353"/>
      <c r="P32" s="349"/>
      <c r="Q32" s="356"/>
      <c r="R32" s="353"/>
      <c r="S32" s="353"/>
      <c r="T32" s="353"/>
      <c r="U32" s="353"/>
      <c r="V32" s="353"/>
      <c r="W32" s="354"/>
      <c r="X32" s="354"/>
      <c r="Y32" s="354"/>
      <c r="Z32" s="349"/>
      <c r="AA32" s="349"/>
    </row>
    <row r="33" spans="1:27">
      <c r="A33" s="304" t="s">
        <v>1126</v>
      </c>
      <c r="B33" s="355">
        <v>65355</v>
      </c>
      <c r="C33" s="355">
        <v>54774</v>
      </c>
      <c r="D33" s="355">
        <v>11885</v>
      </c>
      <c r="E33" s="355">
        <v>18191</v>
      </c>
      <c r="F33" s="355">
        <v>262582</v>
      </c>
      <c r="G33" s="355">
        <v>287387</v>
      </c>
      <c r="H33" s="355">
        <f t="shared" si="0"/>
        <v>339822</v>
      </c>
      <c r="I33" s="355">
        <f t="shared" si="0"/>
        <v>360352</v>
      </c>
      <c r="J33" s="306">
        <f t="shared" si="1"/>
        <v>6.0413981437340727</v>
      </c>
      <c r="K33" s="356"/>
      <c r="L33" s="353"/>
      <c r="M33" s="353"/>
      <c r="N33" s="353"/>
      <c r="O33" s="353"/>
      <c r="P33" s="349"/>
      <c r="Q33" s="356"/>
      <c r="R33" s="353"/>
      <c r="S33" s="353"/>
      <c r="T33" s="353"/>
      <c r="U33" s="353"/>
      <c r="V33" s="353"/>
      <c r="W33" s="354"/>
      <c r="X33" s="354"/>
      <c r="Y33" s="354"/>
      <c r="Z33" s="349"/>
      <c r="AA33" s="349"/>
    </row>
    <row r="34" spans="1:27">
      <c r="A34" s="304" t="s">
        <v>1127</v>
      </c>
      <c r="B34" s="355">
        <v>10819</v>
      </c>
      <c r="C34" s="355">
        <v>11463</v>
      </c>
      <c r="D34" s="355">
        <v>1830</v>
      </c>
      <c r="E34" s="355">
        <v>1735</v>
      </c>
      <c r="F34" s="355">
        <v>22130</v>
      </c>
      <c r="G34" s="355">
        <v>21272</v>
      </c>
      <c r="H34" s="355">
        <f t="shared" si="0"/>
        <v>34779</v>
      </c>
      <c r="I34" s="355">
        <f t="shared" si="0"/>
        <v>34470</v>
      </c>
      <c r="J34" s="306">
        <f t="shared" si="1"/>
        <v>-0.88846717846976619</v>
      </c>
      <c r="K34" s="356"/>
      <c r="L34" s="353"/>
      <c r="M34" s="353"/>
      <c r="N34" s="353"/>
      <c r="O34" s="353"/>
      <c r="P34" s="349"/>
      <c r="Q34" s="356"/>
      <c r="R34" s="353"/>
      <c r="S34" s="353"/>
      <c r="T34" s="353"/>
      <c r="U34" s="353"/>
      <c r="V34" s="353"/>
      <c r="W34" s="354"/>
      <c r="X34" s="354"/>
      <c r="Y34" s="354"/>
      <c r="Z34" s="349"/>
      <c r="AA34" s="349"/>
    </row>
    <row r="35" spans="1:27">
      <c r="A35" s="304" t="s">
        <v>1128</v>
      </c>
      <c r="B35" s="355">
        <v>541</v>
      </c>
      <c r="C35" s="355">
        <v>732</v>
      </c>
      <c r="D35" s="355">
        <v>428</v>
      </c>
      <c r="E35" s="355">
        <v>267</v>
      </c>
      <c r="F35" s="355">
        <v>34336</v>
      </c>
      <c r="G35" s="355">
        <v>32247</v>
      </c>
      <c r="H35" s="355">
        <f t="shared" si="0"/>
        <v>35305</v>
      </c>
      <c r="I35" s="355">
        <f t="shared" si="0"/>
        <v>33246</v>
      </c>
      <c r="J35" s="306">
        <f t="shared" si="1"/>
        <v>-5.8320351225038944</v>
      </c>
      <c r="K35" s="356"/>
      <c r="L35" s="353"/>
      <c r="M35" s="353"/>
      <c r="N35" s="353"/>
      <c r="O35" s="353"/>
      <c r="P35" s="349"/>
      <c r="Q35" s="356"/>
      <c r="R35" s="353"/>
      <c r="S35" s="353"/>
      <c r="T35" s="353"/>
      <c r="U35" s="353"/>
      <c r="V35" s="353"/>
      <c r="W35" s="354"/>
      <c r="X35" s="354"/>
      <c r="Y35" s="354"/>
      <c r="Z35" s="349"/>
      <c r="AA35" s="349"/>
    </row>
    <row r="36" spans="1:27">
      <c r="A36" s="304" t="s">
        <v>1129</v>
      </c>
      <c r="B36" s="355">
        <v>69</v>
      </c>
      <c r="C36" s="355">
        <v>71</v>
      </c>
      <c r="D36" s="355">
        <v>0</v>
      </c>
      <c r="E36" s="355">
        <v>0</v>
      </c>
      <c r="F36" s="355">
        <v>161</v>
      </c>
      <c r="G36" s="355">
        <v>160</v>
      </c>
      <c r="H36" s="355">
        <f t="shared" si="0"/>
        <v>230</v>
      </c>
      <c r="I36" s="355">
        <f t="shared" si="0"/>
        <v>231</v>
      </c>
      <c r="J36" s="306">
        <f t="shared" si="1"/>
        <v>0.43478260869565216</v>
      </c>
      <c r="K36" s="356"/>
      <c r="L36" s="353"/>
      <c r="M36" s="353"/>
      <c r="N36" s="353"/>
      <c r="O36" s="353"/>
      <c r="P36" s="349"/>
      <c r="Q36" s="356"/>
      <c r="R36" s="353"/>
      <c r="S36" s="353"/>
      <c r="T36" s="353"/>
      <c r="U36" s="353"/>
      <c r="V36" s="353"/>
      <c r="W36" s="354"/>
      <c r="X36" s="354"/>
      <c r="Y36" s="354"/>
      <c r="Z36" s="349"/>
      <c r="AA36" s="349"/>
    </row>
    <row r="37" spans="1:27">
      <c r="A37" s="304" t="s">
        <v>1130</v>
      </c>
      <c r="B37" s="355">
        <v>192</v>
      </c>
      <c r="C37" s="355">
        <v>143</v>
      </c>
      <c r="D37" s="355">
        <v>348</v>
      </c>
      <c r="E37" s="355">
        <v>442</v>
      </c>
      <c r="F37" s="355">
        <v>40148</v>
      </c>
      <c r="G37" s="355">
        <v>38700</v>
      </c>
      <c r="H37" s="355">
        <f t="shared" si="0"/>
        <v>40688</v>
      </c>
      <c r="I37" s="355">
        <f t="shared" si="0"/>
        <v>39285</v>
      </c>
      <c r="J37" s="306">
        <f t="shared" si="1"/>
        <v>-3.4481911128588281</v>
      </c>
      <c r="K37" s="356"/>
      <c r="L37" s="353"/>
      <c r="M37" s="353"/>
      <c r="N37" s="353"/>
      <c r="O37" s="353"/>
      <c r="P37" s="349"/>
      <c r="Q37" s="356"/>
      <c r="R37" s="353"/>
      <c r="S37" s="353"/>
      <c r="T37" s="353"/>
      <c r="U37" s="353"/>
      <c r="V37" s="353"/>
      <c r="W37" s="354"/>
      <c r="X37" s="354"/>
      <c r="Y37" s="354"/>
      <c r="Z37" s="349"/>
      <c r="AA37" s="349"/>
    </row>
    <row r="38" spans="1:27" ht="17.25" customHeight="1">
      <c r="A38" s="304"/>
      <c r="B38" s="307"/>
      <c r="C38" s="307"/>
      <c r="D38" s="307"/>
      <c r="E38" s="307"/>
      <c r="F38" s="307"/>
      <c r="G38" s="307"/>
      <c r="H38" s="307"/>
      <c r="I38" s="307"/>
      <c r="J38" s="306"/>
      <c r="K38" s="349"/>
      <c r="L38" s="349"/>
      <c r="M38" s="349"/>
      <c r="N38" s="349"/>
      <c r="O38" s="349"/>
      <c r="P38" s="349"/>
      <c r="Q38" s="349"/>
      <c r="R38" s="349"/>
      <c r="S38" s="349"/>
      <c r="T38" s="349"/>
      <c r="U38" s="349"/>
      <c r="V38" s="353"/>
      <c r="W38" s="354"/>
      <c r="X38" s="354"/>
      <c r="Y38" s="354"/>
      <c r="Z38" s="349"/>
      <c r="AA38" s="349"/>
    </row>
    <row r="39" spans="1:27" ht="15">
      <c r="A39" s="299" t="s">
        <v>1131</v>
      </c>
      <c r="B39" s="350">
        <f>D01a!B39+D01b!B39</f>
        <v>26058</v>
      </c>
      <c r="C39" s="350">
        <f>SUM(C40:C54)</f>
        <v>27087</v>
      </c>
      <c r="D39" s="350">
        <f>D01a!D39+D01b!D39</f>
        <v>233</v>
      </c>
      <c r="E39" s="350">
        <f>SUM(E40:E54)</f>
        <v>385</v>
      </c>
      <c r="F39" s="350">
        <f>D01a!F39+D01b!F39</f>
        <v>135106</v>
      </c>
      <c r="G39" s="350">
        <f>SUM(G40:G54)</f>
        <v>130797</v>
      </c>
      <c r="H39" s="350">
        <f t="shared" si="0"/>
        <v>161397</v>
      </c>
      <c r="I39" s="350">
        <f>+G39+E39+C39</f>
        <v>158269</v>
      </c>
      <c r="J39" s="301">
        <f t="shared" si="1"/>
        <v>-1.9380781551082114</v>
      </c>
      <c r="K39" s="351"/>
      <c r="L39" s="352"/>
      <c r="M39" s="352"/>
      <c r="N39" s="352"/>
      <c r="O39" s="352"/>
      <c r="P39" s="349"/>
      <c r="Q39" s="351"/>
      <c r="R39" s="352"/>
      <c r="S39" s="352"/>
      <c r="T39" s="352"/>
      <c r="U39" s="352"/>
      <c r="V39" s="353"/>
      <c r="W39" s="354"/>
      <c r="X39" s="354"/>
      <c r="Y39" s="354"/>
      <c r="Z39" s="349"/>
      <c r="AA39" s="349"/>
    </row>
    <row r="40" spans="1:27">
      <c r="A40" s="304" t="s">
        <v>1132</v>
      </c>
      <c r="B40" s="355">
        <v>1451</v>
      </c>
      <c r="C40" s="355">
        <v>1506</v>
      </c>
      <c r="D40" s="355">
        <v>0</v>
      </c>
      <c r="E40" s="355">
        <v>0</v>
      </c>
      <c r="F40" s="355">
        <v>2709</v>
      </c>
      <c r="G40" s="355">
        <v>3014</v>
      </c>
      <c r="H40" s="355">
        <f t="shared" si="0"/>
        <v>4160</v>
      </c>
      <c r="I40" s="355">
        <f t="shared" si="0"/>
        <v>4520</v>
      </c>
      <c r="J40" s="306">
        <f t="shared" si="1"/>
        <v>8.6538461538461533</v>
      </c>
      <c r="K40" s="356"/>
      <c r="L40" s="353"/>
      <c r="M40" s="353"/>
      <c r="N40" s="353"/>
      <c r="O40" s="353"/>
      <c r="P40" s="349"/>
      <c r="Q40" s="356"/>
      <c r="R40" s="353"/>
      <c r="S40" s="353"/>
      <c r="T40" s="353"/>
      <c r="U40" s="353"/>
      <c r="V40" s="353"/>
      <c r="W40" s="354"/>
      <c r="X40" s="354"/>
      <c r="Y40" s="354"/>
      <c r="Z40" s="349"/>
      <c r="AA40" s="349"/>
    </row>
    <row r="41" spans="1:27">
      <c r="A41" s="310" t="s">
        <v>1133</v>
      </c>
      <c r="B41" s="355">
        <v>2175</v>
      </c>
      <c r="C41" s="355">
        <v>2435</v>
      </c>
      <c r="D41" s="355">
        <v>186</v>
      </c>
      <c r="E41" s="355">
        <v>254</v>
      </c>
      <c r="F41" s="355">
        <v>26868</v>
      </c>
      <c r="G41" s="355">
        <v>25421</v>
      </c>
      <c r="H41" s="355">
        <f t="shared" si="0"/>
        <v>29229</v>
      </c>
      <c r="I41" s="355">
        <f t="shared" si="0"/>
        <v>28110</v>
      </c>
      <c r="J41" s="306">
        <f t="shared" si="1"/>
        <v>-3.8283896130555268</v>
      </c>
      <c r="K41" s="356"/>
      <c r="L41" s="353"/>
      <c r="M41" s="353"/>
      <c r="N41" s="353"/>
      <c r="O41" s="353"/>
      <c r="P41" s="349"/>
      <c r="Q41" s="356"/>
      <c r="R41" s="353"/>
      <c r="S41" s="353"/>
      <c r="T41" s="353"/>
      <c r="U41" s="353"/>
      <c r="V41" s="353"/>
      <c r="W41" s="354"/>
      <c r="X41" s="354"/>
      <c r="Y41" s="354"/>
      <c r="Z41" s="349"/>
      <c r="AA41" s="349"/>
    </row>
    <row r="42" spans="1:27">
      <c r="A42" s="304" t="s">
        <v>1134</v>
      </c>
      <c r="B42" s="355">
        <v>1443</v>
      </c>
      <c r="C42" s="355">
        <v>1585</v>
      </c>
      <c r="D42" s="355">
        <v>23</v>
      </c>
      <c r="E42" s="355">
        <v>29</v>
      </c>
      <c r="F42" s="355">
        <v>5308</v>
      </c>
      <c r="G42" s="355">
        <v>5206</v>
      </c>
      <c r="H42" s="355">
        <f t="shared" si="0"/>
        <v>6774</v>
      </c>
      <c r="I42" s="355">
        <f t="shared" si="0"/>
        <v>6820</v>
      </c>
      <c r="J42" s="306">
        <f t="shared" si="1"/>
        <v>0.67906702096250371</v>
      </c>
      <c r="K42" s="356"/>
      <c r="L42" s="353"/>
      <c r="M42" s="353"/>
      <c r="N42" s="353"/>
      <c r="O42" s="353"/>
      <c r="P42" s="349"/>
      <c r="Q42" s="356"/>
      <c r="R42" s="353"/>
      <c r="S42" s="353"/>
      <c r="T42" s="353"/>
      <c r="U42" s="353"/>
      <c r="V42" s="353"/>
      <c r="W42" s="354"/>
      <c r="X42" s="354"/>
      <c r="Y42" s="354"/>
      <c r="Z42" s="349"/>
      <c r="AA42" s="349"/>
    </row>
    <row r="43" spans="1:27">
      <c r="A43" s="304" t="s">
        <v>1135</v>
      </c>
      <c r="B43" s="355">
        <v>1140</v>
      </c>
      <c r="C43" s="355">
        <v>955</v>
      </c>
      <c r="D43" s="355">
        <v>0</v>
      </c>
      <c r="E43" s="355">
        <v>0</v>
      </c>
      <c r="F43" s="355">
        <v>2301</v>
      </c>
      <c r="G43" s="355">
        <v>2086</v>
      </c>
      <c r="H43" s="355">
        <f t="shared" si="0"/>
        <v>3441</v>
      </c>
      <c r="I43" s="355">
        <f t="shared" si="0"/>
        <v>3041</v>
      </c>
      <c r="J43" s="306">
        <f t="shared" si="1"/>
        <v>-11.624527753560011</v>
      </c>
      <c r="K43" s="356"/>
      <c r="L43" s="353"/>
      <c r="M43" s="353"/>
      <c r="N43" s="353"/>
      <c r="O43" s="353"/>
      <c r="P43" s="349"/>
      <c r="Q43" s="356"/>
      <c r="R43" s="353"/>
      <c r="S43" s="353"/>
      <c r="T43" s="353"/>
      <c r="U43" s="353"/>
      <c r="V43" s="353"/>
      <c r="W43" s="354"/>
      <c r="X43" s="354"/>
      <c r="Y43" s="354"/>
      <c r="Z43" s="349"/>
      <c r="AA43" s="349"/>
    </row>
    <row r="44" spans="1:27">
      <c r="A44" s="304" t="s">
        <v>1136</v>
      </c>
      <c r="B44" s="355">
        <v>1198</v>
      </c>
      <c r="C44" s="355">
        <v>1086</v>
      </c>
      <c r="D44" s="355">
        <v>6</v>
      </c>
      <c r="E44" s="355">
        <v>5</v>
      </c>
      <c r="F44" s="355">
        <v>3165</v>
      </c>
      <c r="G44" s="355">
        <v>3079</v>
      </c>
      <c r="H44" s="355">
        <f t="shared" si="0"/>
        <v>4369</v>
      </c>
      <c r="I44" s="355">
        <f t="shared" si="0"/>
        <v>4170</v>
      </c>
      <c r="J44" s="306">
        <f t="shared" si="1"/>
        <v>-4.5548180361638817</v>
      </c>
      <c r="K44" s="356"/>
      <c r="L44" s="353"/>
      <c r="M44" s="353"/>
      <c r="N44" s="353"/>
      <c r="O44" s="353"/>
      <c r="P44" s="349"/>
      <c r="Q44" s="356"/>
      <c r="R44" s="353"/>
      <c r="S44" s="353"/>
      <c r="T44" s="353"/>
      <c r="U44" s="353"/>
      <c r="V44" s="353"/>
      <c r="W44" s="354"/>
      <c r="X44" s="354"/>
      <c r="Y44" s="354"/>
      <c r="Z44" s="349"/>
      <c r="AA44" s="349"/>
    </row>
    <row r="45" spans="1:27">
      <c r="A45" s="304" t="s">
        <v>1137</v>
      </c>
      <c r="B45" s="355">
        <v>2769</v>
      </c>
      <c r="C45" s="355">
        <v>2924</v>
      </c>
      <c r="D45" s="355">
        <v>4</v>
      </c>
      <c r="E45" s="355">
        <v>86</v>
      </c>
      <c r="F45" s="355">
        <v>41420</v>
      </c>
      <c r="G45" s="355">
        <v>41313</v>
      </c>
      <c r="H45" s="355">
        <f t="shared" si="0"/>
        <v>44193</v>
      </c>
      <c r="I45" s="355">
        <f t="shared" si="0"/>
        <v>44323</v>
      </c>
      <c r="J45" s="306">
        <f t="shared" si="1"/>
        <v>0.29416423415473036</v>
      </c>
      <c r="K45" s="356"/>
      <c r="L45" s="353"/>
      <c r="M45" s="353"/>
      <c r="N45" s="353"/>
      <c r="O45" s="353"/>
      <c r="P45" s="349"/>
      <c r="Q45" s="356"/>
      <c r="R45" s="353"/>
      <c r="S45" s="353"/>
      <c r="T45" s="353"/>
      <c r="U45" s="353"/>
      <c r="V45" s="353"/>
      <c r="W45" s="354"/>
      <c r="X45" s="354"/>
      <c r="Y45" s="354"/>
      <c r="Z45" s="349"/>
      <c r="AA45" s="349"/>
    </row>
    <row r="46" spans="1:27">
      <c r="A46" s="304" t="s">
        <v>1138</v>
      </c>
      <c r="B46" s="355">
        <v>1986</v>
      </c>
      <c r="C46" s="355">
        <v>2167</v>
      </c>
      <c r="D46" s="355">
        <v>0</v>
      </c>
      <c r="E46" s="355">
        <v>0</v>
      </c>
      <c r="F46" s="355">
        <v>9345</v>
      </c>
      <c r="G46" s="355">
        <v>8503</v>
      </c>
      <c r="H46" s="355">
        <f t="shared" si="0"/>
        <v>11331</v>
      </c>
      <c r="I46" s="355">
        <f t="shared" si="0"/>
        <v>10670</v>
      </c>
      <c r="J46" s="306">
        <f t="shared" si="1"/>
        <v>-5.8335539669932048</v>
      </c>
      <c r="K46" s="356"/>
      <c r="L46" s="353"/>
      <c r="M46" s="353"/>
      <c r="N46" s="353"/>
      <c r="O46" s="353"/>
      <c r="P46" s="349"/>
      <c r="Q46" s="356"/>
      <c r="R46" s="353"/>
      <c r="S46" s="353"/>
      <c r="T46" s="353"/>
      <c r="U46" s="353"/>
      <c r="V46" s="353"/>
      <c r="W46" s="354"/>
      <c r="X46" s="354"/>
      <c r="Y46" s="354"/>
      <c r="Z46" s="349"/>
      <c r="AA46" s="349"/>
    </row>
    <row r="47" spans="1:27">
      <c r="A47" s="304" t="s">
        <v>1139</v>
      </c>
      <c r="B47" s="355">
        <v>264</v>
      </c>
      <c r="C47" s="355">
        <v>192</v>
      </c>
      <c r="D47" s="355">
        <v>0</v>
      </c>
      <c r="E47" s="355">
        <v>0</v>
      </c>
      <c r="F47" s="355">
        <v>400</v>
      </c>
      <c r="G47" s="355">
        <v>308</v>
      </c>
      <c r="H47" s="355">
        <f t="shared" si="0"/>
        <v>664</v>
      </c>
      <c r="I47" s="355">
        <f t="shared" si="0"/>
        <v>500</v>
      </c>
      <c r="J47" s="306">
        <f t="shared" si="1"/>
        <v>-24.698795180722893</v>
      </c>
      <c r="K47" s="356"/>
      <c r="L47" s="353"/>
      <c r="M47" s="353"/>
      <c r="N47" s="353"/>
      <c r="O47" s="353"/>
      <c r="P47" s="349"/>
      <c r="Q47" s="356"/>
      <c r="R47" s="353"/>
      <c r="S47" s="353"/>
      <c r="T47" s="353"/>
      <c r="U47" s="353"/>
      <c r="V47" s="353"/>
      <c r="W47" s="354"/>
      <c r="X47" s="354"/>
      <c r="Y47" s="354"/>
      <c r="Z47" s="349"/>
      <c r="AA47" s="349"/>
    </row>
    <row r="48" spans="1:27">
      <c r="A48" s="304" t="s">
        <v>1140</v>
      </c>
      <c r="B48" s="355">
        <v>2929</v>
      </c>
      <c r="C48" s="355">
        <v>2857</v>
      </c>
      <c r="D48" s="355">
        <v>10</v>
      </c>
      <c r="E48" s="355">
        <v>7</v>
      </c>
      <c r="F48" s="355">
        <v>8627</v>
      </c>
      <c r="G48" s="355">
        <v>8136</v>
      </c>
      <c r="H48" s="355">
        <f t="shared" si="0"/>
        <v>11566</v>
      </c>
      <c r="I48" s="355">
        <f t="shared" si="0"/>
        <v>11000</v>
      </c>
      <c r="J48" s="306">
        <f t="shared" si="1"/>
        <v>-4.8936538128998786</v>
      </c>
      <c r="K48" s="356"/>
      <c r="L48" s="353"/>
      <c r="M48" s="353"/>
      <c r="N48" s="353"/>
      <c r="O48" s="353"/>
      <c r="P48" s="349"/>
      <c r="Q48" s="356"/>
      <c r="R48" s="353"/>
      <c r="S48" s="353"/>
      <c r="T48" s="353"/>
      <c r="U48" s="353"/>
      <c r="V48" s="353"/>
      <c r="W48" s="354"/>
      <c r="X48" s="354"/>
      <c r="Y48" s="354"/>
      <c r="Z48" s="349"/>
      <c r="AA48" s="349"/>
    </row>
    <row r="49" spans="1:27">
      <c r="A49" s="304" t="s">
        <v>1141</v>
      </c>
      <c r="B49" s="355">
        <v>560</v>
      </c>
      <c r="C49" s="355">
        <v>666</v>
      </c>
      <c r="D49" s="355">
        <v>0</v>
      </c>
      <c r="E49" s="355">
        <v>3</v>
      </c>
      <c r="F49" s="355">
        <v>2079</v>
      </c>
      <c r="G49" s="355">
        <v>2271</v>
      </c>
      <c r="H49" s="355">
        <f t="shared" si="0"/>
        <v>2639</v>
      </c>
      <c r="I49" s="355">
        <f t="shared" si="0"/>
        <v>2940</v>
      </c>
      <c r="J49" s="306">
        <f t="shared" si="1"/>
        <v>11.405835543766578</v>
      </c>
      <c r="K49" s="356"/>
      <c r="L49" s="353"/>
      <c r="M49" s="353"/>
      <c r="N49" s="353"/>
      <c r="O49" s="353"/>
      <c r="P49" s="349"/>
      <c r="Q49" s="356"/>
      <c r="R49" s="353"/>
      <c r="S49" s="353"/>
      <c r="T49" s="353"/>
      <c r="U49" s="353"/>
      <c r="V49" s="353"/>
      <c r="W49" s="354"/>
      <c r="X49" s="354"/>
      <c r="Y49" s="354"/>
      <c r="Z49" s="349"/>
      <c r="AA49" s="349"/>
    </row>
    <row r="50" spans="1:27">
      <c r="A50" s="304" t="s">
        <v>1142</v>
      </c>
      <c r="B50" s="355">
        <v>2093</v>
      </c>
      <c r="C50" s="355">
        <v>2397</v>
      </c>
      <c r="D50" s="355">
        <v>1</v>
      </c>
      <c r="E50" s="355">
        <v>1</v>
      </c>
      <c r="F50" s="355">
        <v>8277</v>
      </c>
      <c r="G50" s="355">
        <v>8284</v>
      </c>
      <c r="H50" s="355">
        <f t="shared" si="0"/>
        <v>10371</v>
      </c>
      <c r="I50" s="355">
        <f t="shared" si="0"/>
        <v>10682</v>
      </c>
      <c r="J50" s="306">
        <f t="shared" si="1"/>
        <v>2.9987465046765016</v>
      </c>
      <c r="K50" s="356"/>
      <c r="L50" s="353"/>
      <c r="M50" s="353"/>
      <c r="N50" s="353"/>
      <c r="O50" s="353"/>
      <c r="P50" s="349"/>
      <c r="Q50" s="356"/>
      <c r="R50" s="353"/>
      <c r="S50" s="353"/>
      <c r="T50" s="353"/>
      <c r="U50" s="353"/>
      <c r="V50" s="353"/>
      <c r="W50" s="354"/>
      <c r="X50" s="354"/>
      <c r="Y50" s="354"/>
      <c r="Z50" s="349"/>
      <c r="AA50" s="349"/>
    </row>
    <row r="51" spans="1:27">
      <c r="A51" s="304" t="s">
        <v>1143</v>
      </c>
      <c r="B51" s="355">
        <v>247</v>
      </c>
      <c r="C51" s="355">
        <v>300</v>
      </c>
      <c r="D51" s="355">
        <v>0</v>
      </c>
      <c r="E51" s="355">
        <v>0</v>
      </c>
      <c r="F51" s="355">
        <v>1134</v>
      </c>
      <c r="G51" s="355">
        <v>1079</v>
      </c>
      <c r="H51" s="355">
        <f t="shared" si="0"/>
        <v>1381</v>
      </c>
      <c r="I51" s="355">
        <f t="shared" si="0"/>
        <v>1379</v>
      </c>
      <c r="J51" s="306">
        <f t="shared" si="1"/>
        <v>-0.14482259232440262</v>
      </c>
      <c r="K51" s="356"/>
      <c r="L51" s="353"/>
      <c r="M51" s="353"/>
      <c r="N51" s="353"/>
      <c r="O51" s="353"/>
      <c r="P51" s="349"/>
      <c r="Q51" s="356"/>
      <c r="R51" s="353"/>
      <c r="S51" s="353"/>
      <c r="T51" s="353"/>
      <c r="U51" s="353"/>
      <c r="V51" s="353"/>
      <c r="W51" s="354"/>
      <c r="X51" s="354"/>
      <c r="Y51" s="354"/>
      <c r="Z51" s="349"/>
      <c r="AA51" s="349"/>
    </row>
    <row r="52" spans="1:27">
      <c r="A52" s="178" t="s">
        <v>1144</v>
      </c>
      <c r="B52" s="355">
        <v>964</v>
      </c>
      <c r="C52" s="355">
        <v>1263</v>
      </c>
      <c r="D52" s="355">
        <v>1</v>
      </c>
      <c r="E52" s="355">
        <v>0</v>
      </c>
      <c r="F52" s="355">
        <v>7486</v>
      </c>
      <c r="G52" s="355">
        <v>7229</v>
      </c>
      <c r="H52" s="355">
        <f t="shared" si="0"/>
        <v>8451</v>
      </c>
      <c r="I52" s="355">
        <f t="shared" si="0"/>
        <v>8492</v>
      </c>
      <c r="J52" s="306">
        <f t="shared" si="1"/>
        <v>0.48514968642764172</v>
      </c>
      <c r="K52" s="356"/>
      <c r="L52" s="353"/>
      <c r="M52" s="353"/>
      <c r="N52" s="353"/>
      <c r="O52" s="353"/>
      <c r="P52" s="349"/>
      <c r="Q52" s="356"/>
      <c r="R52" s="353"/>
      <c r="S52" s="353"/>
      <c r="T52" s="353"/>
      <c r="U52" s="353"/>
      <c r="V52" s="353"/>
      <c r="W52" s="354"/>
      <c r="X52" s="354"/>
      <c r="Y52" s="354"/>
      <c r="Z52" s="349"/>
      <c r="AA52" s="349"/>
    </row>
    <row r="53" spans="1:27">
      <c r="A53" s="304" t="s">
        <v>1145</v>
      </c>
      <c r="B53" s="355">
        <v>497</v>
      </c>
      <c r="C53" s="355">
        <v>634</v>
      </c>
      <c r="D53" s="355">
        <v>2</v>
      </c>
      <c r="E53" s="355">
        <v>0</v>
      </c>
      <c r="F53" s="355">
        <v>3711</v>
      </c>
      <c r="G53" s="355">
        <v>3305</v>
      </c>
      <c r="H53" s="355">
        <f t="shared" si="0"/>
        <v>4210</v>
      </c>
      <c r="I53" s="355">
        <f>+G53+E53+C53</f>
        <v>3939</v>
      </c>
      <c r="J53" s="306">
        <f t="shared" si="1"/>
        <v>-6.4370546318289783</v>
      </c>
      <c r="K53" s="356"/>
      <c r="L53" s="353"/>
      <c r="M53" s="353"/>
      <c r="N53" s="353"/>
      <c r="O53" s="353"/>
      <c r="P53" s="349"/>
      <c r="Q53" s="356"/>
      <c r="R53" s="353"/>
      <c r="S53" s="353"/>
      <c r="T53" s="353"/>
      <c r="U53" s="353"/>
      <c r="V53" s="353"/>
      <c r="W53" s="354"/>
      <c r="X53" s="354"/>
      <c r="Y53" s="354"/>
      <c r="Z53" s="349"/>
      <c r="AA53" s="349"/>
    </row>
    <row r="54" spans="1:27">
      <c r="A54" s="178" t="s">
        <v>1146</v>
      </c>
      <c r="B54" s="355">
        <v>6342</v>
      </c>
      <c r="C54" s="355">
        <v>6120</v>
      </c>
      <c r="D54" s="355">
        <v>0</v>
      </c>
      <c r="E54" s="355">
        <v>0</v>
      </c>
      <c r="F54" s="355">
        <v>12276</v>
      </c>
      <c r="G54" s="355">
        <v>11563</v>
      </c>
      <c r="H54" s="355">
        <f t="shared" si="0"/>
        <v>18618</v>
      </c>
      <c r="I54" s="355">
        <f t="shared" si="0"/>
        <v>17683</v>
      </c>
      <c r="J54" s="306">
        <f t="shared" si="1"/>
        <v>-5.0220216994306588</v>
      </c>
      <c r="K54" s="356"/>
      <c r="L54" s="353"/>
      <c r="M54" s="353"/>
      <c r="N54" s="353"/>
      <c r="O54" s="353"/>
      <c r="P54" s="349"/>
      <c r="Q54" s="356"/>
      <c r="R54" s="353"/>
      <c r="S54" s="353"/>
      <c r="T54" s="353"/>
      <c r="U54" s="353"/>
      <c r="V54" s="353"/>
      <c r="W54" s="354"/>
      <c r="X54" s="354"/>
      <c r="Y54" s="354"/>
      <c r="Z54" s="349"/>
      <c r="AA54" s="349"/>
    </row>
    <row r="55" spans="1:27" ht="13.5" customHeight="1">
      <c r="A55" s="304"/>
      <c r="B55" s="307"/>
      <c r="C55" s="307"/>
      <c r="D55" s="307"/>
      <c r="E55" s="307"/>
      <c r="F55" s="307"/>
      <c r="G55" s="307"/>
      <c r="H55" s="307"/>
      <c r="I55" s="307"/>
      <c r="J55" s="306"/>
      <c r="K55" s="356"/>
      <c r="L55" s="353"/>
      <c r="M55" s="353"/>
      <c r="N55" s="353"/>
      <c r="O55" s="353"/>
      <c r="P55" s="349"/>
      <c r="Q55" s="356"/>
      <c r="R55" s="353"/>
      <c r="S55" s="353"/>
      <c r="T55" s="353"/>
      <c r="U55" s="353"/>
      <c r="V55" s="353"/>
      <c r="W55" s="354"/>
      <c r="X55" s="354"/>
      <c r="Y55" s="354"/>
      <c r="Z55" s="349"/>
      <c r="AA55" s="349"/>
    </row>
    <row r="56" spans="1:27" ht="15">
      <c r="A56" s="299" t="s">
        <v>1147</v>
      </c>
      <c r="B56" s="350">
        <f>D01a!B56+D01b!B56</f>
        <v>828607</v>
      </c>
      <c r="C56" s="350">
        <f>SUM(C57:C62)</f>
        <v>852089</v>
      </c>
      <c r="D56" s="350">
        <f>D01a!D56+D01b!D56</f>
        <v>0</v>
      </c>
      <c r="E56" s="350">
        <f>SUM(E57:E62)</f>
        <v>0</v>
      </c>
      <c r="F56" s="350">
        <f>D01a!F56+D01b!F56</f>
        <v>0</v>
      </c>
      <c r="G56" s="350">
        <f>SUM(G57:G62)</f>
        <v>0</v>
      </c>
      <c r="H56" s="350">
        <f>D01a!H56+D01b!H56</f>
        <v>828607</v>
      </c>
      <c r="I56" s="350">
        <f>+G56+E56+C56</f>
        <v>852089</v>
      </c>
      <c r="J56" s="301">
        <f t="shared" si="1"/>
        <v>2.8339128199496262</v>
      </c>
      <c r="K56" s="351"/>
      <c r="L56" s="352"/>
      <c r="M56" s="352"/>
      <c r="N56" s="352"/>
      <c r="O56" s="352"/>
      <c r="P56" s="349"/>
      <c r="Q56" s="351"/>
      <c r="R56" s="352"/>
      <c r="S56" s="352"/>
      <c r="T56" s="352"/>
      <c r="U56" s="352"/>
      <c r="V56" s="353"/>
      <c r="W56" s="354"/>
      <c r="X56" s="354"/>
      <c r="Y56" s="354"/>
      <c r="Z56" s="349"/>
      <c r="AA56" s="349"/>
    </row>
    <row r="57" spans="1:27">
      <c r="A57" s="304" t="s">
        <v>1148</v>
      </c>
      <c r="B57" s="355">
        <v>167669</v>
      </c>
      <c r="C57" s="355">
        <v>153660</v>
      </c>
      <c r="D57" s="355">
        <v>0</v>
      </c>
      <c r="E57" s="355">
        <v>0</v>
      </c>
      <c r="F57" s="355">
        <v>0</v>
      </c>
      <c r="G57" s="355">
        <v>0</v>
      </c>
      <c r="H57" s="355">
        <f>D01a!H57+D01b!H57</f>
        <v>167669</v>
      </c>
      <c r="I57" s="355">
        <f t="shared" ref="I57:I72" si="2">+G57+E57+C57</f>
        <v>153660</v>
      </c>
      <c r="J57" s="306">
        <f t="shared" si="1"/>
        <v>-8.3551521151793118</v>
      </c>
      <c r="K57" s="356"/>
      <c r="L57" s="353"/>
      <c r="M57" s="353"/>
      <c r="N57" s="353"/>
      <c r="O57" s="353"/>
      <c r="P57" s="349"/>
      <c r="Q57" s="356"/>
      <c r="R57" s="353"/>
      <c r="S57" s="353"/>
      <c r="T57" s="353"/>
      <c r="U57" s="353"/>
      <c r="V57" s="353"/>
      <c r="W57" s="354"/>
      <c r="X57" s="354"/>
      <c r="Y57" s="354"/>
      <c r="Z57" s="349"/>
      <c r="AA57" s="349"/>
    </row>
    <row r="58" spans="1:27">
      <c r="A58" s="304" t="s">
        <v>1149</v>
      </c>
      <c r="B58" s="355">
        <v>23998</v>
      </c>
      <c r="C58" s="355">
        <v>22789</v>
      </c>
      <c r="D58" s="355">
        <v>0</v>
      </c>
      <c r="E58" s="355">
        <v>0</v>
      </c>
      <c r="F58" s="355">
        <v>0</v>
      </c>
      <c r="G58" s="355">
        <v>0</v>
      </c>
      <c r="H58" s="355">
        <f>D01a!H58+D01b!H58</f>
        <v>23998</v>
      </c>
      <c r="I58" s="355">
        <f t="shared" si="2"/>
        <v>22789</v>
      </c>
      <c r="J58" s="306">
        <f t="shared" si="1"/>
        <v>-5.0379198266522209</v>
      </c>
      <c r="K58" s="356"/>
      <c r="L58" s="353"/>
      <c r="M58" s="353"/>
      <c r="N58" s="353"/>
      <c r="O58" s="353"/>
      <c r="P58" s="349"/>
      <c r="Q58" s="356"/>
      <c r="R58" s="353"/>
      <c r="S58" s="353"/>
      <c r="T58" s="353"/>
      <c r="U58" s="353"/>
      <c r="V58" s="353"/>
      <c r="W58" s="354"/>
      <c r="X58" s="354"/>
      <c r="Y58" s="354"/>
      <c r="Z58" s="349"/>
      <c r="AA58" s="349"/>
    </row>
    <row r="59" spans="1:27">
      <c r="A59" s="304" t="s">
        <v>1150</v>
      </c>
      <c r="B59" s="355">
        <v>49674</v>
      </c>
      <c r="C59" s="355">
        <v>49008</v>
      </c>
      <c r="D59" s="355">
        <v>0</v>
      </c>
      <c r="E59" s="355">
        <v>0</v>
      </c>
      <c r="F59" s="355">
        <v>0</v>
      </c>
      <c r="G59" s="355">
        <v>0</v>
      </c>
      <c r="H59" s="355">
        <f>D01a!H59+D01b!H59</f>
        <v>49674</v>
      </c>
      <c r="I59" s="355">
        <f t="shared" si="2"/>
        <v>49008</v>
      </c>
      <c r="J59" s="306">
        <f t="shared" si="1"/>
        <v>-1.3407416354632202</v>
      </c>
      <c r="K59" s="356"/>
      <c r="L59" s="353"/>
      <c r="M59" s="353"/>
      <c r="N59" s="353"/>
      <c r="O59" s="353"/>
      <c r="P59" s="349"/>
      <c r="Q59" s="356"/>
      <c r="R59" s="353"/>
      <c r="S59" s="353"/>
      <c r="T59" s="353"/>
      <c r="U59" s="353"/>
      <c r="V59" s="353"/>
      <c r="W59" s="354"/>
      <c r="X59" s="354"/>
      <c r="Y59" s="354"/>
      <c r="Z59" s="349"/>
      <c r="AA59" s="349"/>
    </row>
    <row r="60" spans="1:27">
      <c r="A60" s="304" t="s">
        <v>1151</v>
      </c>
      <c r="B60" s="355">
        <v>575903</v>
      </c>
      <c r="C60" s="355">
        <v>615710</v>
      </c>
      <c r="D60" s="355">
        <v>0</v>
      </c>
      <c r="E60" s="355">
        <v>0</v>
      </c>
      <c r="F60" s="355">
        <v>0</v>
      </c>
      <c r="G60" s="355">
        <v>0</v>
      </c>
      <c r="H60" s="355">
        <f>D01a!H60+D01b!H60</f>
        <v>575903</v>
      </c>
      <c r="I60" s="355">
        <f t="shared" si="2"/>
        <v>615710</v>
      </c>
      <c r="J60" s="306">
        <f t="shared" si="1"/>
        <v>6.9121015170957607</v>
      </c>
      <c r="K60" s="356"/>
      <c r="L60" s="353"/>
      <c r="M60" s="353"/>
      <c r="N60" s="353"/>
      <c r="O60" s="353"/>
      <c r="P60" s="349"/>
      <c r="Q60" s="356"/>
      <c r="R60" s="353"/>
      <c r="S60" s="353"/>
      <c r="T60" s="353"/>
      <c r="U60" s="353"/>
      <c r="V60" s="353"/>
      <c r="W60" s="354"/>
      <c r="X60" s="354"/>
      <c r="Y60" s="354"/>
      <c r="Z60" s="349"/>
      <c r="AA60" s="349"/>
    </row>
    <row r="61" spans="1:27">
      <c r="A61" s="304" t="s">
        <v>1152</v>
      </c>
      <c r="B61" s="355">
        <v>2721</v>
      </c>
      <c r="C61" s="355">
        <v>3090</v>
      </c>
      <c r="D61" s="355">
        <v>0</v>
      </c>
      <c r="E61" s="355">
        <v>0</v>
      </c>
      <c r="F61" s="355">
        <v>0</v>
      </c>
      <c r="G61" s="355">
        <v>0</v>
      </c>
      <c r="H61" s="355">
        <f>D01a!H61+D01b!H61</f>
        <v>2721</v>
      </c>
      <c r="I61" s="355">
        <f t="shared" si="2"/>
        <v>3090</v>
      </c>
      <c r="J61" s="306">
        <f t="shared" si="1"/>
        <v>13.561190738699008</v>
      </c>
      <c r="K61" s="356"/>
      <c r="L61" s="353"/>
      <c r="M61" s="353"/>
      <c r="N61" s="353"/>
      <c r="O61" s="353"/>
      <c r="P61" s="349"/>
      <c r="Q61" s="356"/>
      <c r="R61" s="353"/>
      <c r="S61" s="353"/>
      <c r="T61" s="353"/>
      <c r="U61" s="353"/>
      <c r="V61" s="353"/>
      <c r="W61" s="354"/>
      <c r="X61" s="354"/>
      <c r="Y61" s="354"/>
      <c r="Z61" s="349"/>
      <c r="AA61" s="349"/>
    </row>
    <row r="62" spans="1:27">
      <c r="A62" s="304" t="s">
        <v>1153</v>
      </c>
      <c r="B62" s="355">
        <v>8642</v>
      </c>
      <c r="C62" s="355">
        <v>7832</v>
      </c>
      <c r="D62" s="355">
        <v>0</v>
      </c>
      <c r="E62" s="355">
        <v>0</v>
      </c>
      <c r="F62" s="355">
        <v>0</v>
      </c>
      <c r="G62" s="355">
        <v>0</v>
      </c>
      <c r="H62" s="355">
        <f>D01a!H62+D01b!H62</f>
        <v>8642</v>
      </c>
      <c r="I62" s="355">
        <f t="shared" si="2"/>
        <v>7832</v>
      </c>
      <c r="J62" s="306">
        <f t="shared" si="1"/>
        <v>-9.3728303633418193</v>
      </c>
      <c r="K62" s="356"/>
      <c r="L62" s="353"/>
      <c r="M62" s="353"/>
      <c r="N62" s="353"/>
      <c r="O62" s="353"/>
      <c r="P62" s="349"/>
      <c r="Q62" s="356"/>
      <c r="R62" s="353"/>
      <c r="S62" s="353"/>
      <c r="T62" s="353"/>
      <c r="U62" s="353"/>
      <c r="V62" s="353"/>
      <c r="W62" s="354"/>
      <c r="X62" s="354"/>
      <c r="Y62" s="354"/>
      <c r="Z62" s="349"/>
      <c r="AA62" s="349"/>
    </row>
    <row r="63" spans="1:27" ht="15" customHeight="1">
      <c r="A63" s="304"/>
      <c r="B63" s="308"/>
      <c r="C63" s="355"/>
      <c r="D63" s="308"/>
      <c r="E63" s="308"/>
      <c r="F63" s="308"/>
      <c r="G63" s="308"/>
      <c r="H63" s="308"/>
      <c r="I63" s="308"/>
      <c r="J63" s="306"/>
      <c r="K63" s="349"/>
      <c r="L63" s="349"/>
      <c r="M63" s="349"/>
      <c r="N63" s="349"/>
      <c r="O63" s="349"/>
      <c r="P63" s="349"/>
      <c r="Q63" s="349"/>
      <c r="R63" s="349"/>
      <c r="S63" s="349"/>
      <c r="T63" s="349"/>
      <c r="U63" s="349"/>
      <c r="V63" s="353"/>
      <c r="W63" s="354"/>
      <c r="X63" s="354"/>
      <c r="Y63" s="354"/>
      <c r="Z63" s="349"/>
      <c r="AA63" s="349"/>
    </row>
    <row r="64" spans="1:27" ht="15">
      <c r="A64" s="299" t="s">
        <v>1154</v>
      </c>
      <c r="B64" s="350">
        <f>D01a!B64+D01b!B64</f>
        <v>729270</v>
      </c>
      <c r="C64" s="350">
        <f>SUM(C65:C72)</f>
        <v>795663</v>
      </c>
      <c r="D64" s="350">
        <f>D01a!D64+D01b!D64</f>
        <v>0</v>
      </c>
      <c r="E64" s="350">
        <f>SUM(E65:E72)</f>
        <v>0</v>
      </c>
      <c r="F64" s="350">
        <f>D01a!F64+D01b!F64</f>
        <v>5738</v>
      </c>
      <c r="G64" s="350">
        <f>SUM(G65:G72)</f>
        <v>5353</v>
      </c>
      <c r="H64" s="350">
        <f>D01a!H64+D01b!H64</f>
        <v>735008</v>
      </c>
      <c r="I64" s="350">
        <f>+G64+E64+C64</f>
        <v>801016</v>
      </c>
      <c r="J64" s="301">
        <f t="shared" si="1"/>
        <v>8.9805825242718438</v>
      </c>
      <c r="K64" s="351"/>
      <c r="L64" s="352"/>
      <c r="M64" s="352"/>
      <c r="N64" s="352"/>
      <c r="O64" s="352"/>
      <c r="P64" s="349"/>
      <c r="Q64" s="351"/>
      <c r="R64" s="352"/>
      <c r="S64" s="352"/>
      <c r="T64" s="352"/>
      <c r="U64" s="352"/>
      <c r="V64" s="353"/>
      <c r="W64" s="354"/>
      <c r="X64" s="354"/>
      <c r="Y64" s="354"/>
      <c r="Z64" s="349"/>
      <c r="AA64" s="349"/>
    </row>
    <row r="65" spans="1:27">
      <c r="A65" s="304" t="s">
        <v>1155</v>
      </c>
      <c r="B65" s="355">
        <v>5</v>
      </c>
      <c r="C65" s="355">
        <v>4</v>
      </c>
      <c r="D65" s="355">
        <v>0</v>
      </c>
      <c r="E65" s="355">
        <v>0</v>
      </c>
      <c r="F65" s="355">
        <v>5093</v>
      </c>
      <c r="G65" s="355">
        <v>4772</v>
      </c>
      <c r="H65" s="355">
        <f>D01a!H65+D01b!H65</f>
        <v>5098</v>
      </c>
      <c r="I65" s="355">
        <f t="shared" si="2"/>
        <v>4776</v>
      </c>
      <c r="J65" s="306">
        <f t="shared" si="1"/>
        <v>-6.3162024323264028</v>
      </c>
      <c r="K65" s="356"/>
      <c r="L65" s="353"/>
      <c r="M65" s="353"/>
      <c r="N65" s="353"/>
      <c r="O65" s="353"/>
      <c r="P65" s="349"/>
      <c r="Q65" s="356"/>
      <c r="R65" s="353"/>
      <c r="S65" s="353"/>
      <c r="T65" s="353"/>
      <c r="U65" s="353"/>
      <c r="V65" s="353"/>
      <c r="W65" s="354"/>
      <c r="X65" s="354"/>
      <c r="Y65" s="354"/>
      <c r="Z65" s="349"/>
      <c r="AA65" s="349"/>
    </row>
    <row r="66" spans="1:27">
      <c r="A66" s="304" t="s">
        <v>1156</v>
      </c>
      <c r="B66" s="355">
        <v>328905</v>
      </c>
      <c r="C66" s="355">
        <v>351213</v>
      </c>
      <c r="D66" s="355">
        <v>0</v>
      </c>
      <c r="E66" s="355">
        <v>0</v>
      </c>
      <c r="F66" s="355">
        <v>0</v>
      </c>
      <c r="G66" s="355">
        <v>0</v>
      </c>
      <c r="H66" s="355">
        <f>D01a!H66+D01b!H66</f>
        <v>328905</v>
      </c>
      <c r="I66" s="355">
        <f t="shared" si="2"/>
        <v>351213</v>
      </c>
      <c r="J66" s="306">
        <f t="shared" si="1"/>
        <v>6.7825055867195694</v>
      </c>
      <c r="K66" s="356"/>
      <c r="L66" s="353"/>
      <c r="M66" s="353"/>
      <c r="N66" s="353"/>
      <c r="O66" s="353"/>
      <c r="P66" s="349"/>
      <c r="Q66" s="356"/>
      <c r="R66" s="353"/>
      <c r="S66" s="353"/>
      <c r="T66" s="353"/>
      <c r="U66" s="353"/>
      <c r="V66" s="353"/>
      <c r="W66" s="354"/>
      <c r="X66" s="354"/>
      <c r="Y66" s="354"/>
      <c r="Z66" s="349"/>
      <c r="AA66" s="349"/>
    </row>
    <row r="67" spans="1:27">
      <c r="A67" s="304" t="s">
        <v>1157</v>
      </c>
      <c r="B67" s="355">
        <v>36</v>
      </c>
      <c r="C67" s="355">
        <v>32</v>
      </c>
      <c r="D67" s="355">
        <v>0</v>
      </c>
      <c r="E67" s="355">
        <v>0</v>
      </c>
      <c r="F67" s="355">
        <v>0</v>
      </c>
      <c r="G67" s="355">
        <v>0</v>
      </c>
      <c r="H67" s="355">
        <f>D01a!H67+D01b!H67</f>
        <v>36</v>
      </c>
      <c r="I67" s="355">
        <f t="shared" si="2"/>
        <v>32</v>
      </c>
      <c r="J67" s="306">
        <f t="shared" si="1"/>
        <v>-11.111111111111111</v>
      </c>
      <c r="K67" s="356"/>
      <c r="L67" s="353"/>
      <c r="M67" s="353"/>
      <c r="N67" s="353"/>
      <c r="O67" s="353"/>
      <c r="P67" s="349"/>
      <c r="Q67" s="356"/>
      <c r="R67" s="353"/>
      <c r="S67" s="353"/>
      <c r="T67" s="353"/>
      <c r="U67" s="353"/>
      <c r="V67" s="353"/>
      <c r="W67" s="354"/>
      <c r="X67" s="354"/>
      <c r="Y67" s="354"/>
      <c r="Z67" s="349"/>
      <c r="AA67" s="349"/>
    </row>
    <row r="68" spans="1:27">
      <c r="A68" s="304" t="s">
        <v>1158</v>
      </c>
      <c r="B68" s="355">
        <v>0</v>
      </c>
      <c r="C68" s="355">
        <v>0</v>
      </c>
      <c r="D68" s="355">
        <v>0</v>
      </c>
      <c r="E68" s="355">
        <v>0</v>
      </c>
      <c r="F68" s="355">
        <v>161</v>
      </c>
      <c r="G68" s="355">
        <v>136</v>
      </c>
      <c r="H68" s="355">
        <f>D01a!H68+D01b!H68</f>
        <v>161</v>
      </c>
      <c r="I68" s="355">
        <f t="shared" si="2"/>
        <v>136</v>
      </c>
      <c r="J68" s="306">
        <f t="shared" si="1"/>
        <v>-15.527950310559007</v>
      </c>
      <c r="K68" s="356"/>
      <c r="L68" s="353"/>
      <c r="M68" s="353"/>
      <c r="N68" s="353"/>
      <c r="O68" s="353"/>
      <c r="P68" s="349"/>
      <c r="Q68" s="356"/>
      <c r="R68" s="353"/>
      <c r="S68" s="353"/>
      <c r="T68" s="353"/>
      <c r="U68" s="353"/>
      <c r="V68" s="353"/>
      <c r="W68" s="354"/>
      <c r="X68" s="354"/>
      <c r="Y68" s="354"/>
      <c r="Z68" s="349"/>
      <c r="AA68" s="349"/>
    </row>
    <row r="69" spans="1:27">
      <c r="A69" s="304" t="s">
        <v>1159</v>
      </c>
      <c r="B69" s="355">
        <v>2</v>
      </c>
      <c r="C69" s="355">
        <v>0</v>
      </c>
      <c r="D69" s="355">
        <v>0</v>
      </c>
      <c r="E69" s="355">
        <v>0</v>
      </c>
      <c r="F69" s="355">
        <v>484</v>
      </c>
      <c r="G69" s="355">
        <v>445</v>
      </c>
      <c r="H69" s="355">
        <f>D01a!H69+D01b!H69</f>
        <v>486</v>
      </c>
      <c r="I69" s="355">
        <f t="shared" si="2"/>
        <v>445</v>
      </c>
      <c r="J69" s="306">
        <f t="shared" si="1"/>
        <v>-8.4362139917695469</v>
      </c>
      <c r="K69" s="356"/>
      <c r="L69" s="353"/>
      <c r="M69" s="353"/>
      <c r="N69" s="353"/>
      <c r="O69" s="353"/>
      <c r="P69" s="349"/>
      <c r="Q69" s="356"/>
      <c r="R69" s="353"/>
      <c r="S69" s="353"/>
      <c r="T69" s="353"/>
      <c r="U69" s="353"/>
      <c r="V69" s="353"/>
      <c r="W69" s="354"/>
      <c r="X69" s="354"/>
      <c r="Y69" s="354"/>
      <c r="Z69" s="349"/>
      <c r="AA69" s="349"/>
    </row>
    <row r="70" spans="1:27">
      <c r="A70" s="304" t="s">
        <v>1160</v>
      </c>
      <c r="B70" s="355">
        <v>158951</v>
      </c>
      <c r="C70" s="355">
        <v>158019</v>
      </c>
      <c r="D70" s="355">
        <v>0</v>
      </c>
      <c r="E70" s="355">
        <v>0</v>
      </c>
      <c r="F70" s="355">
        <v>0</v>
      </c>
      <c r="G70" s="355">
        <v>0</v>
      </c>
      <c r="H70" s="355">
        <f>D01a!H70+D01b!H70</f>
        <v>158951</v>
      </c>
      <c r="I70" s="355">
        <f t="shared" si="2"/>
        <v>158019</v>
      </c>
      <c r="J70" s="306">
        <f t="shared" si="1"/>
        <v>-0.58634421928770497</v>
      </c>
      <c r="K70" s="357"/>
      <c r="L70" s="358"/>
      <c r="M70" s="358"/>
      <c r="N70" s="358"/>
      <c r="O70" s="358"/>
      <c r="P70" s="349"/>
      <c r="Q70" s="356"/>
      <c r="R70" s="353"/>
      <c r="S70" s="353"/>
      <c r="T70" s="353"/>
      <c r="U70" s="353"/>
      <c r="V70" s="353"/>
      <c r="W70" s="354"/>
      <c r="X70" s="354"/>
      <c r="Y70" s="354"/>
      <c r="Z70" s="349"/>
      <c r="AA70" s="349"/>
    </row>
    <row r="71" spans="1:27">
      <c r="A71" s="304" t="s">
        <v>1162</v>
      </c>
      <c r="B71" s="355">
        <v>149035</v>
      </c>
      <c r="C71" s="355">
        <v>184007</v>
      </c>
      <c r="D71" s="355">
        <v>0</v>
      </c>
      <c r="E71" s="355">
        <v>0</v>
      </c>
      <c r="F71" s="355">
        <v>0</v>
      </c>
      <c r="G71" s="355">
        <v>0</v>
      </c>
      <c r="H71" s="355">
        <f>D01a!H71+D01b!H71</f>
        <v>149035</v>
      </c>
      <c r="I71" s="355">
        <f>+G71+E71+C71</f>
        <v>184007</v>
      </c>
      <c r="J71" s="306">
        <f>100*(I71-H71)/H71</f>
        <v>23.465628879122352</v>
      </c>
      <c r="K71" s="357"/>
      <c r="L71" s="358"/>
      <c r="M71" s="358"/>
      <c r="N71" s="358"/>
      <c r="O71" s="358"/>
      <c r="P71" s="349"/>
      <c r="Q71" s="356"/>
      <c r="R71" s="353"/>
      <c r="S71" s="353"/>
      <c r="T71" s="353"/>
      <c r="U71" s="353"/>
      <c r="V71" s="353"/>
      <c r="W71" s="354"/>
      <c r="X71" s="354"/>
      <c r="Y71" s="354"/>
      <c r="Z71" s="349"/>
      <c r="AA71" s="349"/>
    </row>
    <row r="72" spans="1:27">
      <c r="A72" s="304" t="s">
        <v>1161</v>
      </c>
      <c r="B72" s="355">
        <v>92336</v>
      </c>
      <c r="C72" s="355">
        <v>102388</v>
      </c>
      <c r="D72" s="355">
        <v>0</v>
      </c>
      <c r="E72" s="355">
        <v>0</v>
      </c>
      <c r="F72" s="355">
        <v>0</v>
      </c>
      <c r="G72" s="355">
        <v>0</v>
      </c>
      <c r="H72" s="355">
        <f>D01a!H72+D01b!H72</f>
        <v>92336</v>
      </c>
      <c r="I72" s="355">
        <f t="shared" si="2"/>
        <v>102388</v>
      </c>
      <c r="J72" s="306">
        <f t="shared" si="1"/>
        <v>10.886328192687575</v>
      </c>
      <c r="K72" s="356"/>
      <c r="L72" s="353"/>
      <c r="M72" s="353"/>
      <c r="N72" s="353"/>
      <c r="O72" s="353"/>
      <c r="P72" s="349"/>
      <c r="Q72" s="356"/>
      <c r="R72" s="353"/>
      <c r="S72" s="353"/>
      <c r="T72" s="353"/>
      <c r="U72" s="353"/>
      <c r="V72" s="353"/>
      <c r="W72" s="354"/>
      <c r="X72" s="354"/>
      <c r="Y72" s="354"/>
      <c r="Z72" s="349"/>
      <c r="AA72" s="349"/>
    </row>
    <row r="73" spans="1:27" ht="13.5" customHeight="1">
      <c r="A73" s="304"/>
      <c r="B73" s="307"/>
      <c r="C73" s="307"/>
      <c r="D73" s="307"/>
      <c r="E73" s="307"/>
      <c r="F73" s="307"/>
      <c r="G73" s="307"/>
      <c r="H73" s="307"/>
      <c r="I73" s="307"/>
      <c r="J73" s="312"/>
      <c r="K73" s="349"/>
      <c r="L73" s="349"/>
      <c r="M73" s="349"/>
      <c r="N73" s="349"/>
      <c r="O73" s="349"/>
      <c r="P73" s="349"/>
      <c r="Q73" s="349"/>
      <c r="R73" s="349"/>
      <c r="S73" s="349"/>
      <c r="T73" s="349"/>
      <c r="U73" s="349"/>
      <c r="V73" s="353"/>
      <c r="W73" s="354"/>
      <c r="X73" s="354"/>
      <c r="Y73" s="354"/>
      <c r="Z73" s="349"/>
      <c r="AA73" s="349"/>
    </row>
    <row r="74" spans="1:27" ht="15">
      <c r="A74" s="314" t="s">
        <v>27</v>
      </c>
      <c r="B74" s="359">
        <f t="shared" ref="B74:D74" si="3">+B64+B56+B39+B19+B14+B9</f>
        <v>12077198</v>
      </c>
      <c r="C74" s="359">
        <f>+C64+C56+C39+C19+C14+C9</f>
        <v>6124233</v>
      </c>
      <c r="D74" s="359">
        <f t="shared" si="3"/>
        <v>3331086</v>
      </c>
      <c r="E74" s="359">
        <f>+E64+E56+E39+E19+E14+E9</f>
        <v>3414253</v>
      </c>
      <c r="F74" s="359">
        <f>+F64+F56+F39+F19+F14+F9</f>
        <v>38355094</v>
      </c>
      <c r="G74" s="359">
        <f>+G64+G56+G39+G19+G14+G9</f>
        <v>45659474</v>
      </c>
      <c r="H74" s="359">
        <f>+F74+D74+B74</f>
        <v>53763378</v>
      </c>
      <c r="I74" s="359">
        <f>+G74+E74+C74</f>
        <v>55197960</v>
      </c>
      <c r="J74" s="316">
        <f>100*(I74-H74)/H74</f>
        <v>2.668325639806338</v>
      </c>
      <c r="K74" s="351"/>
      <c r="L74" s="352"/>
      <c r="M74" s="352"/>
      <c r="N74" s="352"/>
      <c r="O74" s="352"/>
      <c r="P74" s="349"/>
      <c r="Q74" s="351"/>
      <c r="R74" s="352"/>
      <c r="S74" s="352"/>
      <c r="T74" s="352"/>
      <c r="U74" s="352"/>
      <c r="V74" s="353"/>
      <c r="W74" s="354"/>
      <c r="X74" s="354"/>
      <c r="Y74" s="354"/>
      <c r="Z74" s="349"/>
      <c r="AA74" s="349"/>
    </row>
    <row r="75" spans="1:27" ht="15">
      <c r="A75" s="343"/>
      <c r="B75" s="360"/>
      <c r="C75" s="360"/>
      <c r="D75" s="360"/>
      <c r="E75" s="360"/>
      <c r="F75" s="360"/>
      <c r="G75" s="360"/>
      <c r="H75" s="360"/>
      <c r="I75" s="360"/>
      <c r="J75" s="345"/>
      <c r="K75" s="351"/>
      <c r="L75" s="352"/>
      <c r="M75" s="352"/>
      <c r="N75" s="352"/>
      <c r="O75" s="352"/>
      <c r="P75" s="349"/>
      <c r="Q75" s="351"/>
      <c r="R75" s="352"/>
      <c r="S75" s="352"/>
      <c r="T75" s="352"/>
      <c r="U75" s="352"/>
      <c r="V75" s="353"/>
      <c r="W75" s="354"/>
      <c r="X75" s="354"/>
      <c r="Y75" s="354"/>
      <c r="Z75" s="349"/>
      <c r="AA75" s="349"/>
    </row>
    <row r="76" spans="1:27" ht="15">
      <c r="A76" s="320" t="s">
        <v>858</v>
      </c>
      <c r="B76" s="324"/>
      <c r="C76" s="322"/>
      <c r="D76" s="322"/>
      <c r="E76" s="322"/>
      <c r="F76" s="322"/>
      <c r="G76" s="322"/>
      <c r="H76" s="323"/>
      <c r="I76" s="361"/>
      <c r="J76" s="325"/>
      <c r="K76" s="349"/>
      <c r="L76" s="349"/>
      <c r="M76" s="349"/>
      <c r="N76" s="349"/>
      <c r="O76" s="349"/>
      <c r="P76" s="349"/>
      <c r="Q76" s="349"/>
      <c r="R76" s="349"/>
      <c r="S76" s="349"/>
      <c r="T76" s="349"/>
      <c r="U76" s="349"/>
      <c r="V76" s="349"/>
      <c r="W76" s="349"/>
      <c r="X76" s="349"/>
      <c r="Y76" s="349"/>
      <c r="Z76" s="349"/>
      <c r="AA76" s="349"/>
    </row>
    <row r="77" spans="1:27">
      <c r="A77" s="7" t="s">
        <v>1922</v>
      </c>
      <c r="B77" s="326"/>
      <c r="C77" s="327"/>
      <c r="D77" s="327"/>
      <c r="E77" s="327"/>
      <c r="F77" s="327"/>
      <c r="G77" s="327"/>
      <c r="H77" s="327"/>
      <c r="I77" s="362"/>
      <c r="J77" s="328"/>
    </row>
    <row r="78" spans="1:27">
      <c r="A78" s="329"/>
      <c r="B78" s="326"/>
      <c r="C78" s="327"/>
      <c r="D78" s="327"/>
      <c r="E78" s="327"/>
      <c r="F78" s="327"/>
      <c r="G78" s="327"/>
      <c r="H78" s="330"/>
      <c r="I78" s="331"/>
      <c r="J78" s="332"/>
      <c r="V78" s="55"/>
    </row>
    <row r="79" spans="1:27">
      <c r="A79" s="333" t="s">
        <v>1163</v>
      </c>
      <c r="B79" s="326"/>
      <c r="C79" s="327"/>
      <c r="D79" s="327"/>
      <c r="E79" s="327"/>
      <c r="F79" s="327"/>
      <c r="G79" s="327"/>
      <c r="H79" s="327"/>
      <c r="I79" s="328"/>
      <c r="J79" s="328"/>
    </row>
    <row r="80" spans="1:27">
      <c r="A80" s="334" t="s">
        <v>1164</v>
      </c>
      <c r="B80" s="335"/>
      <c r="C80" s="327"/>
      <c r="D80" s="327"/>
      <c r="E80" s="327"/>
      <c r="F80" s="327"/>
      <c r="G80" s="327"/>
      <c r="H80" s="327"/>
      <c r="I80" s="328"/>
      <c r="J80" s="328"/>
    </row>
    <row r="81" spans="1:10">
      <c r="A81" s="334" t="s">
        <v>1165</v>
      </c>
      <c r="B81" s="335"/>
      <c r="C81" s="327"/>
      <c r="D81" s="327"/>
      <c r="E81" s="327"/>
      <c r="F81" s="327"/>
      <c r="G81" s="327"/>
      <c r="H81" s="327"/>
      <c r="I81" s="328"/>
      <c r="J81" s="328"/>
    </row>
    <row r="82" spans="1:10">
      <c r="A82" s="336" t="s">
        <v>1166</v>
      </c>
      <c r="B82" s="337"/>
      <c r="C82" s="327"/>
      <c r="D82" s="327"/>
      <c r="E82" s="327"/>
      <c r="F82" s="327"/>
      <c r="G82" s="327"/>
      <c r="H82" s="327"/>
      <c r="I82" s="326"/>
      <c r="J82" s="326"/>
    </row>
    <row r="83" spans="1:10">
      <c r="A83" s="336" t="s">
        <v>1167</v>
      </c>
      <c r="B83" s="337"/>
      <c r="C83" s="327"/>
      <c r="D83" s="327"/>
      <c r="E83" s="327"/>
      <c r="F83" s="327"/>
      <c r="G83" s="327"/>
      <c r="H83" s="327"/>
      <c r="I83" s="326"/>
      <c r="J83" s="326"/>
    </row>
    <row r="84" spans="1:10">
      <c r="A84" s="334" t="s">
        <v>1168</v>
      </c>
      <c r="B84" s="337"/>
      <c r="C84" s="327"/>
      <c r="D84" s="327"/>
      <c r="E84" s="327"/>
      <c r="F84" s="327"/>
      <c r="G84" s="327"/>
      <c r="H84" s="327"/>
      <c r="I84" s="326"/>
      <c r="J84" s="326"/>
    </row>
    <row r="85" spans="1:10">
      <c r="A85" s="363" t="s">
        <v>1169</v>
      </c>
      <c r="B85" s="324"/>
      <c r="C85" s="324"/>
      <c r="D85" s="324"/>
      <c r="E85" s="324"/>
      <c r="F85" s="324"/>
      <c r="G85" s="324"/>
      <c r="H85" s="324"/>
      <c r="I85" s="324"/>
      <c r="J85" s="324"/>
    </row>
    <row r="86" spans="1:10">
      <c r="A86" s="67" t="s">
        <v>1170</v>
      </c>
      <c r="B86" s="346"/>
      <c r="C86" s="346"/>
      <c r="D86" s="346"/>
      <c r="E86" s="346"/>
      <c r="F86" s="346"/>
      <c r="G86" s="346"/>
      <c r="H86" s="346"/>
      <c r="I86" s="346"/>
      <c r="J86" s="346"/>
    </row>
    <row r="87" spans="1:10">
      <c r="B87" s="303"/>
      <c r="H87" s="303"/>
    </row>
    <row r="88" spans="1:10">
      <c r="B88" s="303"/>
      <c r="H88" s="303"/>
    </row>
  </sheetData>
  <mergeCells count="5">
    <mergeCell ref="A1:J1"/>
    <mergeCell ref="A2:J2"/>
    <mergeCell ref="A3:J3"/>
    <mergeCell ref="A4:J4"/>
    <mergeCell ref="H6:I6"/>
  </mergeCells>
  <hyperlinks>
    <hyperlink ref="A1:J1" location="'Sección D'!A1" display="TABLA D01c"/>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69"/>
  <sheetViews>
    <sheetView showGridLines="0" zoomScale="90" zoomScaleNormal="90" workbookViewId="0">
      <selection sqref="A1:D1"/>
    </sheetView>
  </sheetViews>
  <sheetFormatPr baseColWidth="10" defaultColWidth="11.42578125" defaultRowHeight="14.25"/>
  <cols>
    <col min="1" max="1" width="56.85546875" style="40" customWidth="1"/>
    <col min="2" max="3" width="17.140625" style="40" bestFit="1" customWidth="1"/>
    <col min="4" max="4" width="11.5703125" style="40" customWidth="1"/>
    <col min="5" max="5" width="13.85546875" style="40" bestFit="1" customWidth="1"/>
    <col min="6" max="7" width="11.42578125" style="40"/>
    <col min="8" max="9" width="13.85546875" style="40" bestFit="1" customWidth="1"/>
    <col min="10" max="16384" width="11.42578125" style="40"/>
  </cols>
  <sheetData>
    <row r="1" spans="1:10" ht="15">
      <c r="A1" s="886" t="s">
        <v>1174</v>
      </c>
      <c r="B1" s="886"/>
      <c r="C1" s="886"/>
      <c r="D1" s="886"/>
    </row>
    <row r="2" spans="1:10">
      <c r="A2" s="928" t="s">
        <v>1175</v>
      </c>
      <c r="B2" s="928"/>
      <c r="C2" s="928"/>
      <c r="D2" s="928"/>
    </row>
    <row r="3" spans="1:10">
      <c r="A3" s="928" t="s">
        <v>7</v>
      </c>
      <c r="B3" s="928"/>
      <c r="C3" s="928"/>
      <c r="D3" s="928"/>
    </row>
    <row r="4" spans="1:10">
      <c r="A4" s="958" t="s">
        <v>1176</v>
      </c>
      <c r="B4" s="958"/>
      <c r="C4" s="958"/>
      <c r="D4" s="958"/>
    </row>
    <row r="5" spans="1:10" ht="15" thickBot="1">
      <c r="A5" s="364"/>
      <c r="B5" s="364"/>
      <c r="C5" s="364"/>
      <c r="D5" s="365"/>
    </row>
    <row r="6" spans="1:10" ht="15">
      <c r="A6" s="366"/>
      <c r="B6" s="246">
        <v>2016</v>
      </c>
      <c r="C6" s="246">
        <v>2017</v>
      </c>
      <c r="D6" s="367" t="s">
        <v>1102</v>
      </c>
    </row>
    <row r="7" spans="1:10" ht="15.75" customHeight="1">
      <c r="A7" s="368" t="s">
        <v>1098</v>
      </c>
      <c r="B7" s="369" t="s">
        <v>1177</v>
      </c>
      <c r="C7" s="369" t="s">
        <v>1177</v>
      </c>
      <c r="D7" s="370" t="s">
        <v>1103</v>
      </c>
    </row>
    <row r="8" spans="1:10" ht="15.75" customHeight="1">
      <c r="A8" s="371"/>
      <c r="B8" s="372"/>
      <c r="C8" s="371"/>
      <c r="D8" s="371"/>
    </row>
    <row r="9" spans="1:10" ht="15.75" customHeight="1">
      <c r="A9" s="299" t="s">
        <v>1104</v>
      </c>
      <c r="B9" s="373">
        <f>SUM(B10:B12)</f>
        <v>140775257.10000002</v>
      </c>
      <c r="C9" s="373">
        <f>SUM(C10:C12)</f>
        <v>148941673.69999999</v>
      </c>
      <c r="D9" s="374">
        <f>100*(C9-B9)/B9</f>
        <v>5.8010312097664523</v>
      </c>
      <c r="E9" s="375"/>
      <c r="F9" s="376"/>
      <c r="H9" s="376"/>
      <c r="J9" s="376"/>
    </row>
    <row r="10" spans="1:10" ht="15.75" customHeight="1">
      <c r="A10" s="304" t="s">
        <v>1105</v>
      </c>
      <c r="B10" s="377">
        <v>139736634.05000001</v>
      </c>
      <c r="C10" s="378">
        <v>147985181.62</v>
      </c>
      <c r="D10" s="379">
        <f t="shared" ref="D10:D72" si="0">100*(C10-B10)/B10</f>
        <v>5.902924187402804</v>
      </c>
      <c r="E10" s="55"/>
      <c r="F10" s="376"/>
      <c r="H10" s="376"/>
      <c r="J10" s="376"/>
    </row>
    <row r="11" spans="1:10" ht="15.75" customHeight="1">
      <c r="A11" s="304" t="s">
        <v>1106</v>
      </c>
      <c r="B11" s="377">
        <v>257049.12</v>
      </c>
      <c r="C11" s="378">
        <v>253602.79</v>
      </c>
      <c r="D11" s="379">
        <f t="shared" si="0"/>
        <v>-1.3407281845586505</v>
      </c>
      <c r="E11" s="55"/>
      <c r="F11" s="376"/>
      <c r="H11" s="376"/>
      <c r="J11" s="376"/>
    </row>
    <row r="12" spans="1:10" ht="15.75" customHeight="1">
      <c r="A12" s="304" t="s">
        <v>1107</v>
      </c>
      <c r="B12" s="377">
        <v>781573.93</v>
      </c>
      <c r="C12" s="378">
        <v>702889.29</v>
      </c>
      <c r="D12" s="379">
        <f t="shared" si="0"/>
        <v>-10.067459645180337</v>
      </c>
      <c r="E12" s="55"/>
      <c r="F12" s="376"/>
      <c r="H12" s="376"/>
      <c r="J12" s="376"/>
    </row>
    <row r="13" spans="1:10" ht="15.75" customHeight="1">
      <c r="A13" s="380"/>
      <c r="B13" s="381"/>
      <c r="C13" s="381"/>
      <c r="D13" s="374"/>
      <c r="E13" s="55"/>
      <c r="F13" s="376"/>
      <c r="H13" s="376"/>
      <c r="J13" s="376"/>
    </row>
    <row r="14" spans="1:10" ht="15.75" customHeight="1">
      <c r="A14" s="299" t="s">
        <v>1108</v>
      </c>
      <c r="B14" s="373">
        <f>SUM(B15:B17)</f>
        <v>159675048.67499998</v>
      </c>
      <c r="C14" s="373">
        <f>SUM(C15:C17)</f>
        <v>170021665.64000002</v>
      </c>
      <c r="D14" s="374">
        <f t="shared" si="0"/>
        <v>6.4797957168996207</v>
      </c>
      <c r="E14" s="375"/>
      <c r="F14" s="376"/>
      <c r="H14" s="376"/>
      <c r="J14" s="376"/>
    </row>
    <row r="15" spans="1:10" ht="15.75" customHeight="1">
      <c r="A15" s="304" t="s">
        <v>1178</v>
      </c>
      <c r="B15" s="377">
        <v>60301312.452</v>
      </c>
      <c r="C15" s="378">
        <v>64409567.590000004</v>
      </c>
      <c r="D15" s="379">
        <f t="shared" si="0"/>
        <v>6.8128784780102194</v>
      </c>
      <c r="E15" s="55"/>
      <c r="F15" s="376"/>
      <c r="H15" s="376"/>
      <c r="J15" s="376"/>
    </row>
    <row r="16" spans="1:10" ht="15.75" customHeight="1">
      <c r="A16" s="304" t="s">
        <v>1110</v>
      </c>
      <c r="B16" s="377">
        <v>93127874.833000004</v>
      </c>
      <c r="C16" s="378">
        <v>99116211.620000005</v>
      </c>
      <c r="D16" s="379">
        <f t="shared" si="0"/>
        <v>6.4302302589192388</v>
      </c>
      <c r="E16" s="55"/>
      <c r="F16" s="376"/>
      <c r="H16" s="376"/>
      <c r="J16" s="376"/>
    </row>
    <row r="17" spans="1:10" ht="15.75" customHeight="1">
      <c r="A17" s="304" t="s">
        <v>1111</v>
      </c>
      <c r="B17" s="377">
        <v>6245861.3899999997</v>
      </c>
      <c r="C17" s="378">
        <v>6495886.4299999997</v>
      </c>
      <c r="D17" s="379">
        <f t="shared" si="0"/>
        <v>4.0030513709494926</v>
      </c>
      <c r="E17" s="55"/>
      <c r="F17" s="376"/>
      <c r="H17" s="376"/>
      <c r="J17" s="376"/>
    </row>
    <row r="18" spans="1:10" ht="15.75" customHeight="1">
      <c r="A18" s="380"/>
      <c r="B18" s="381"/>
      <c r="C18" s="381"/>
      <c r="D18" s="374"/>
      <c r="E18" s="55"/>
      <c r="F18" s="376"/>
      <c r="H18" s="376"/>
      <c r="J18" s="376"/>
    </row>
    <row r="19" spans="1:10" ht="15.75" customHeight="1">
      <c r="A19" s="299" t="s">
        <v>1179</v>
      </c>
      <c r="B19" s="373">
        <f>SUM(B20:B37)</f>
        <v>50373993.232000008</v>
      </c>
      <c r="C19" s="373">
        <f>SUM(C20:C37)</f>
        <v>54237107.092000008</v>
      </c>
      <c r="D19" s="374">
        <f t="shared" si="0"/>
        <v>7.6688656430476545</v>
      </c>
      <c r="E19" s="375"/>
      <c r="F19" s="376"/>
      <c r="H19" s="376"/>
      <c r="J19" s="376"/>
    </row>
    <row r="20" spans="1:10" ht="15.75" customHeight="1">
      <c r="A20" s="304" t="s">
        <v>1113</v>
      </c>
      <c r="B20" s="377">
        <v>4441740.6900000004</v>
      </c>
      <c r="C20" s="378">
        <v>4765381.3600000003</v>
      </c>
      <c r="D20" s="379">
        <f t="shared" si="0"/>
        <v>7.2863476863616707</v>
      </c>
      <c r="E20" s="55"/>
      <c r="F20" s="376"/>
      <c r="H20" s="376"/>
      <c r="J20" s="376"/>
    </row>
    <row r="21" spans="1:10" ht="15.75" customHeight="1">
      <c r="A21" s="304" t="s">
        <v>1114</v>
      </c>
      <c r="B21" s="377">
        <v>12091440.83</v>
      </c>
      <c r="C21" s="378">
        <v>13895248.560000001</v>
      </c>
      <c r="D21" s="379">
        <f t="shared" si="0"/>
        <v>14.918054476391136</v>
      </c>
      <c r="E21" s="55"/>
      <c r="F21" s="376"/>
      <c r="H21" s="376"/>
      <c r="J21" s="376"/>
    </row>
    <row r="22" spans="1:10" ht="15.75" customHeight="1">
      <c r="A22" s="304" t="s">
        <v>1115</v>
      </c>
      <c r="B22" s="377">
        <v>176302.97</v>
      </c>
      <c r="C22" s="378">
        <v>215262.95</v>
      </c>
      <c r="D22" s="379">
        <f t="shared" si="0"/>
        <v>22.098311786806548</v>
      </c>
      <c r="E22" s="55"/>
      <c r="F22" s="376"/>
      <c r="H22" s="376"/>
      <c r="J22" s="376"/>
    </row>
    <row r="23" spans="1:10" ht="15.75" customHeight="1">
      <c r="A23" s="304" t="s">
        <v>1180</v>
      </c>
      <c r="B23" s="377">
        <v>1248716.8799999999</v>
      </c>
      <c r="C23" s="378">
        <v>1146211.7</v>
      </c>
      <c r="D23" s="379">
        <f t="shared" si="0"/>
        <v>-8.2088407421864868</v>
      </c>
      <c r="E23" s="55"/>
      <c r="F23" s="376"/>
      <c r="H23" s="376"/>
      <c r="J23" s="376"/>
    </row>
    <row r="24" spans="1:10" ht="15.75" customHeight="1">
      <c r="A24" s="304" t="s">
        <v>1117</v>
      </c>
      <c r="B24" s="377">
        <v>2734204.85</v>
      </c>
      <c r="C24" s="378">
        <v>3662114.1</v>
      </c>
      <c r="D24" s="379">
        <f t="shared" si="0"/>
        <v>33.937078635494338</v>
      </c>
      <c r="E24" s="55"/>
      <c r="F24" s="376"/>
      <c r="H24" s="376"/>
      <c r="J24" s="376"/>
    </row>
    <row r="25" spans="1:10" ht="15.75" customHeight="1">
      <c r="A25" s="304" t="s">
        <v>1118</v>
      </c>
      <c r="B25" s="377">
        <v>1273.21</v>
      </c>
      <c r="C25" s="378">
        <v>1425.06</v>
      </c>
      <c r="D25" s="379">
        <f t="shared" si="0"/>
        <v>11.926547859347625</v>
      </c>
      <c r="E25" s="55"/>
      <c r="F25" s="376"/>
      <c r="H25" s="376"/>
      <c r="J25" s="376"/>
    </row>
    <row r="26" spans="1:10" ht="15.75" customHeight="1">
      <c r="A26" s="304" t="s">
        <v>1181</v>
      </c>
      <c r="B26" s="377">
        <v>1815891.541</v>
      </c>
      <c r="C26" s="378">
        <v>1929482.9839999999</v>
      </c>
      <c r="D26" s="379">
        <f t="shared" si="0"/>
        <v>6.2554090062805114</v>
      </c>
      <c r="E26" s="55"/>
      <c r="F26" s="376"/>
      <c r="H26" s="376"/>
      <c r="J26" s="376"/>
    </row>
    <row r="27" spans="1:10" ht="15.75" customHeight="1">
      <c r="A27" s="304" t="s">
        <v>1120</v>
      </c>
      <c r="B27" s="377">
        <v>6145919.983</v>
      </c>
      <c r="C27" s="378">
        <v>4968994.0080000004</v>
      </c>
      <c r="D27" s="379">
        <f t="shared" si="0"/>
        <v>-19.149711975675746</v>
      </c>
      <c r="E27" s="55"/>
      <c r="F27" s="376"/>
      <c r="H27" s="376"/>
      <c r="J27" s="376"/>
    </row>
    <row r="28" spans="1:10" ht="15.75" customHeight="1">
      <c r="A28" s="304" t="s">
        <v>1182</v>
      </c>
      <c r="B28" s="377">
        <v>1513096.564</v>
      </c>
      <c r="C28" s="378">
        <v>1653877.5989999999</v>
      </c>
      <c r="D28" s="379">
        <f t="shared" si="0"/>
        <v>9.3041672520776348</v>
      </c>
      <c r="E28" s="55"/>
      <c r="F28" s="376"/>
      <c r="H28" s="376"/>
      <c r="J28" s="376"/>
    </row>
    <row r="29" spans="1:10" ht="15.75" customHeight="1">
      <c r="A29" s="304" t="s">
        <v>1122</v>
      </c>
      <c r="B29" s="377">
        <v>130985.9</v>
      </c>
      <c r="C29" s="378">
        <v>145112.82</v>
      </c>
      <c r="D29" s="379">
        <f t="shared" si="0"/>
        <v>10.785069232642609</v>
      </c>
      <c r="E29" s="55"/>
      <c r="F29" s="376"/>
      <c r="H29" s="376"/>
      <c r="J29" s="376"/>
    </row>
    <row r="30" spans="1:10" ht="15.75" customHeight="1">
      <c r="A30" s="304" t="s">
        <v>1123</v>
      </c>
      <c r="B30" s="377">
        <v>10057.24</v>
      </c>
      <c r="C30" s="378">
        <v>13072.01</v>
      </c>
      <c r="D30" s="379">
        <f t="shared" si="0"/>
        <v>29.976116707963623</v>
      </c>
      <c r="E30" s="55"/>
      <c r="F30" s="376"/>
      <c r="H30" s="376"/>
      <c r="J30" s="376"/>
    </row>
    <row r="31" spans="1:10" ht="15.75" customHeight="1">
      <c r="A31" s="304" t="s">
        <v>1124</v>
      </c>
      <c r="B31" s="377">
        <v>656131.03599999996</v>
      </c>
      <c r="C31" s="378">
        <v>747599.55599999998</v>
      </c>
      <c r="D31" s="379">
        <f t="shared" si="0"/>
        <v>13.940587318902566</v>
      </c>
      <c r="E31" s="55"/>
      <c r="F31" s="376"/>
      <c r="H31" s="376"/>
      <c r="J31" s="376"/>
    </row>
    <row r="32" spans="1:10" ht="15.75" customHeight="1">
      <c r="A32" s="304" t="s">
        <v>1125</v>
      </c>
      <c r="B32" s="377">
        <v>10534715.063999999</v>
      </c>
      <c r="C32" s="378">
        <v>11264187.616</v>
      </c>
      <c r="D32" s="379">
        <f t="shared" si="0"/>
        <v>6.9244639989628967</v>
      </c>
      <c r="E32" s="55"/>
      <c r="F32" s="376"/>
      <c r="H32" s="376"/>
      <c r="J32" s="376"/>
    </row>
    <row r="33" spans="1:10" ht="15.75" customHeight="1">
      <c r="A33" s="382" t="s">
        <v>1126</v>
      </c>
      <c r="B33" s="377">
        <v>7673219.5609999998</v>
      </c>
      <c r="C33" s="378">
        <v>8621983.4629999995</v>
      </c>
      <c r="D33" s="379">
        <f t="shared" si="0"/>
        <v>12.364612982302745</v>
      </c>
      <c r="E33" s="55"/>
      <c r="F33" s="376"/>
      <c r="H33" s="376"/>
      <c r="J33" s="376"/>
    </row>
    <row r="34" spans="1:10" ht="15.75" customHeight="1">
      <c r="A34" s="178" t="s">
        <v>1127</v>
      </c>
      <c r="B34" s="377">
        <v>448314.57900000003</v>
      </c>
      <c r="C34" s="378">
        <v>462889.038</v>
      </c>
      <c r="D34" s="379">
        <f t="shared" si="0"/>
        <v>3.2509446898892782</v>
      </c>
      <c r="E34" s="55"/>
      <c r="F34" s="376"/>
      <c r="H34" s="376"/>
      <c r="J34" s="376"/>
    </row>
    <row r="35" spans="1:10" ht="15.75" customHeight="1">
      <c r="A35" s="382" t="s">
        <v>1128</v>
      </c>
      <c r="B35" s="377">
        <v>357570.58100000001</v>
      </c>
      <c r="C35" s="378">
        <v>354864.88299999997</v>
      </c>
      <c r="D35" s="379">
        <f t="shared" si="0"/>
        <v>-0.75668920872437018</v>
      </c>
      <c r="E35" s="55"/>
      <c r="F35" s="376"/>
      <c r="H35" s="376"/>
      <c r="J35" s="376"/>
    </row>
    <row r="36" spans="1:10" ht="15.75" customHeight="1">
      <c r="A36" s="304" t="s">
        <v>1129</v>
      </c>
      <c r="B36" s="377">
        <v>44842.042000000001</v>
      </c>
      <c r="C36" s="378">
        <v>42805.85</v>
      </c>
      <c r="D36" s="379">
        <f t="shared" si="0"/>
        <v>-4.5408101620350001</v>
      </c>
      <c r="E36" s="55"/>
      <c r="F36" s="376"/>
      <c r="H36" s="376"/>
      <c r="J36" s="376"/>
    </row>
    <row r="37" spans="1:10" ht="15.75" customHeight="1">
      <c r="A37" s="382" t="s">
        <v>1130</v>
      </c>
      <c r="B37" s="377">
        <v>349569.71100000001</v>
      </c>
      <c r="C37" s="378">
        <v>346593.53499999997</v>
      </c>
      <c r="D37" s="379">
        <f>100*(C37-B37)/B37</f>
        <v>-0.85138268744343126</v>
      </c>
      <c r="E37" s="55"/>
      <c r="F37" s="376"/>
      <c r="H37" s="376"/>
      <c r="J37" s="376"/>
    </row>
    <row r="38" spans="1:10" ht="15.75" customHeight="1">
      <c r="A38" s="380"/>
      <c r="B38" s="307"/>
      <c r="C38" s="307"/>
      <c r="D38" s="374"/>
      <c r="E38" s="55"/>
      <c r="F38" s="376"/>
      <c r="H38" s="376"/>
      <c r="J38" s="376"/>
    </row>
    <row r="39" spans="1:10" ht="15.75" customHeight="1">
      <c r="A39" s="299" t="s">
        <v>1131</v>
      </c>
      <c r="B39" s="373">
        <f>SUM(B40:B54)</f>
        <v>15081537.560000002</v>
      </c>
      <c r="C39" s="373">
        <f>SUM(C40:C54)</f>
        <v>15084432.674000002</v>
      </c>
      <c r="D39" s="374">
        <f t="shared" si="0"/>
        <v>1.9196411430082723E-2</v>
      </c>
      <c r="E39" s="375"/>
      <c r="F39" s="376"/>
      <c r="H39" s="376"/>
      <c r="J39" s="376"/>
    </row>
    <row r="40" spans="1:10" ht="15.75" customHeight="1">
      <c r="A40" s="382" t="s">
        <v>1132</v>
      </c>
      <c r="B40" s="377">
        <v>577010.86</v>
      </c>
      <c r="C40" s="378">
        <v>623693.99199999997</v>
      </c>
      <c r="D40" s="379">
        <f t="shared" si="0"/>
        <v>8.0905118492917065</v>
      </c>
      <c r="E40" s="55"/>
      <c r="F40" s="376"/>
      <c r="H40" s="376"/>
      <c r="J40" s="376"/>
    </row>
    <row r="41" spans="1:10" ht="15.75" customHeight="1">
      <c r="A41" s="310" t="s">
        <v>1133</v>
      </c>
      <c r="B41" s="377">
        <v>2775209.48</v>
      </c>
      <c r="C41" s="378">
        <v>2936494.625</v>
      </c>
      <c r="D41" s="379">
        <f t="shared" si="0"/>
        <v>5.8116385866482414</v>
      </c>
      <c r="E41" s="55"/>
      <c r="F41" s="376"/>
      <c r="H41" s="376"/>
      <c r="J41" s="376"/>
    </row>
    <row r="42" spans="1:10" ht="15.75" customHeight="1">
      <c r="A42" s="304" t="s">
        <v>1134</v>
      </c>
      <c r="B42" s="377">
        <v>389754.41499999998</v>
      </c>
      <c r="C42" s="378">
        <v>366568.89299999998</v>
      </c>
      <c r="D42" s="379">
        <f t="shared" si="0"/>
        <v>-5.9487516004148402</v>
      </c>
      <c r="E42" s="55"/>
      <c r="F42" s="376"/>
      <c r="H42" s="376"/>
      <c r="J42" s="376"/>
    </row>
    <row r="43" spans="1:10" ht="15.75" customHeight="1">
      <c r="A43" s="382" t="s">
        <v>1135</v>
      </c>
      <c r="B43" s="377">
        <v>613946.95700000005</v>
      </c>
      <c r="C43" s="378">
        <v>578741.85</v>
      </c>
      <c r="D43" s="379">
        <f t="shared" si="0"/>
        <v>-5.7342261572606956</v>
      </c>
      <c r="E43" s="55"/>
      <c r="F43" s="376"/>
      <c r="H43" s="376"/>
      <c r="J43" s="376"/>
    </row>
    <row r="44" spans="1:10" ht="15.75" customHeight="1">
      <c r="A44" s="382" t="s">
        <v>1136</v>
      </c>
      <c r="B44" s="377">
        <v>287310.93099999998</v>
      </c>
      <c r="C44" s="378">
        <v>292119.92800000001</v>
      </c>
      <c r="D44" s="379">
        <f t="shared" si="0"/>
        <v>1.6737953489141812</v>
      </c>
      <c r="E44" s="55"/>
      <c r="F44" s="376"/>
      <c r="H44" s="376"/>
      <c r="J44" s="376"/>
    </row>
    <row r="45" spans="1:10" ht="15.75" customHeight="1">
      <c r="A45" s="382" t="s">
        <v>1137</v>
      </c>
      <c r="B45" s="377">
        <v>2104337.1570000001</v>
      </c>
      <c r="C45" s="378">
        <v>2358586.1460000002</v>
      </c>
      <c r="D45" s="379">
        <f t="shared" si="0"/>
        <v>12.082141312491212</v>
      </c>
      <c r="E45" s="55"/>
      <c r="F45" s="376"/>
      <c r="H45" s="376"/>
      <c r="J45" s="376"/>
    </row>
    <row r="46" spans="1:10" ht="15.75" customHeight="1">
      <c r="A46" s="382" t="s">
        <v>1138</v>
      </c>
      <c r="B46" s="377">
        <v>1068906.023</v>
      </c>
      <c r="C46" s="378">
        <v>970579.5</v>
      </c>
      <c r="D46" s="379">
        <f t="shared" si="0"/>
        <v>-9.1987996029843728</v>
      </c>
      <c r="E46" s="55"/>
      <c r="F46" s="376"/>
      <c r="H46" s="376"/>
      <c r="J46" s="376"/>
    </row>
    <row r="47" spans="1:10" ht="15.75" customHeight="1">
      <c r="A47" s="382" t="s">
        <v>1139</v>
      </c>
      <c r="B47" s="377">
        <v>60423.77</v>
      </c>
      <c r="C47" s="378">
        <v>49384.671999999999</v>
      </c>
      <c r="D47" s="379">
        <f t="shared" si="0"/>
        <v>-18.269462497954031</v>
      </c>
      <c r="E47" s="55"/>
      <c r="F47" s="376"/>
      <c r="H47" s="376"/>
      <c r="J47" s="376"/>
    </row>
    <row r="48" spans="1:10" ht="15.75" customHeight="1">
      <c r="A48" s="382" t="s">
        <v>1140</v>
      </c>
      <c r="B48" s="377">
        <v>1747879.298</v>
      </c>
      <c r="C48" s="378">
        <v>1611735.037</v>
      </c>
      <c r="D48" s="379">
        <f t="shared" si="0"/>
        <v>-7.7891111334622574</v>
      </c>
      <c r="E48" s="55"/>
      <c r="F48" s="376"/>
      <c r="H48" s="376"/>
      <c r="J48" s="376"/>
    </row>
    <row r="49" spans="1:10" ht="15.75" customHeight="1">
      <c r="A49" s="382" t="s">
        <v>1141</v>
      </c>
      <c r="B49" s="377">
        <v>173539.60699999999</v>
      </c>
      <c r="C49" s="378">
        <v>191453.674</v>
      </c>
      <c r="D49" s="379">
        <f t="shared" si="0"/>
        <v>10.322754159515881</v>
      </c>
      <c r="E49" s="55"/>
      <c r="F49" s="376"/>
      <c r="H49" s="376"/>
      <c r="J49" s="376"/>
    </row>
    <row r="50" spans="1:10" ht="15.75" customHeight="1">
      <c r="A50" s="382" t="s">
        <v>1142</v>
      </c>
      <c r="B50" s="377">
        <v>521277.23</v>
      </c>
      <c r="C50" s="378">
        <v>559791.53099999996</v>
      </c>
      <c r="D50" s="379">
        <f t="shared" si="0"/>
        <v>7.388448753075207</v>
      </c>
      <c r="E50" s="55"/>
      <c r="F50" s="376"/>
      <c r="H50" s="376"/>
      <c r="J50" s="376"/>
    </row>
    <row r="51" spans="1:10" ht="15.75" customHeight="1">
      <c r="A51" s="382" t="s">
        <v>1143</v>
      </c>
      <c r="B51" s="377">
        <v>249265.60500000001</v>
      </c>
      <c r="C51" s="378">
        <v>246381.823</v>
      </c>
      <c r="D51" s="379">
        <f t="shared" si="0"/>
        <v>-1.1569113195540983</v>
      </c>
      <c r="E51" s="55"/>
      <c r="F51" s="376"/>
      <c r="H51" s="376"/>
      <c r="J51" s="376"/>
    </row>
    <row r="52" spans="1:10" ht="15.75" customHeight="1">
      <c r="A52" s="178" t="s">
        <v>1144</v>
      </c>
      <c r="B52" s="377">
        <v>2233280.267</v>
      </c>
      <c r="C52" s="378">
        <v>2173829.926</v>
      </c>
      <c r="D52" s="379">
        <f t="shared" si="0"/>
        <v>-2.6620188195125452</v>
      </c>
      <c r="E52" s="55"/>
      <c r="F52" s="376"/>
      <c r="H52" s="376"/>
      <c r="J52" s="376"/>
    </row>
    <row r="53" spans="1:10" ht="15.75" customHeight="1">
      <c r="A53" s="382" t="s">
        <v>1145</v>
      </c>
      <c r="B53" s="377">
        <v>684007</v>
      </c>
      <c r="C53" s="378">
        <v>624838.96299999999</v>
      </c>
      <c r="D53" s="379">
        <f t="shared" si="0"/>
        <v>-8.6502092814839635</v>
      </c>
      <c r="E53" s="55"/>
      <c r="F53" s="376"/>
      <c r="H53" s="376"/>
      <c r="J53" s="376"/>
    </row>
    <row r="54" spans="1:10" ht="15.75" customHeight="1">
      <c r="A54" s="178" t="s">
        <v>1146</v>
      </c>
      <c r="B54" s="377">
        <v>1595388.96</v>
      </c>
      <c r="C54" s="378">
        <v>1500232.1140000001</v>
      </c>
      <c r="D54" s="379">
        <f t="shared" si="0"/>
        <v>-5.9644919443343714</v>
      </c>
      <c r="E54" s="55"/>
      <c r="F54" s="376"/>
      <c r="H54" s="376"/>
      <c r="J54" s="376"/>
    </row>
    <row r="55" spans="1:10" ht="15.75" customHeight="1">
      <c r="A55" s="380"/>
      <c r="B55" s="383"/>
      <c r="C55" s="383"/>
      <c r="D55" s="374"/>
      <c r="E55" s="55"/>
      <c r="F55" s="376"/>
      <c r="H55" s="376"/>
      <c r="J55" s="376"/>
    </row>
    <row r="56" spans="1:10" ht="15.75" customHeight="1">
      <c r="A56" s="384" t="s">
        <v>1147</v>
      </c>
      <c r="B56" s="373">
        <f>SUM(B57:B62)</f>
        <v>2195884.7900000005</v>
      </c>
      <c r="C56" s="373">
        <f>SUM(C57:C62)</f>
        <v>2272359.6799999997</v>
      </c>
      <c r="D56" s="379">
        <f t="shared" si="0"/>
        <v>3.4826458267876239</v>
      </c>
      <c r="E56" s="375"/>
      <c r="F56" s="376"/>
      <c r="H56" s="376"/>
      <c r="J56" s="376"/>
    </row>
    <row r="57" spans="1:10" ht="15.75" customHeight="1">
      <c r="A57" s="382" t="s">
        <v>1148</v>
      </c>
      <c r="B57" s="377">
        <v>603698.91</v>
      </c>
      <c r="C57" s="378">
        <v>569283.01</v>
      </c>
      <c r="D57" s="379">
        <f t="shared" si="0"/>
        <v>-5.7008385189895439</v>
      </c>
      <c r="E57" s="55"/>
      <c r="F57" s="376"/>
      <c r="H57" s="376"/>
      <c r="J57" s="376"/>
    </row>
    <row r="58" spans="1:10" ht="15.75" customHeight="1">
      <c r="A58" s="382" t="s">
        <v>1149</v>
      </c>
      <c r="B58" s="377">
        <v>325920.42</v>
      </c>
      <c r="C58" s="378">
        <v>323679.95</v>
      </c>
      <c r="D58" s="379">
        <f t="shared" si="0"/>
        <v>-0.68742854467356551</v>
      </c>
      <c r="E58" s="55"/>
      <c r="F58" s="376"/>
      <c r="H58" s="376"/>
      <c r="J58" s="376"/>
    </row>
    <row r="59" spans="1:10" ht="15.75" customHeight="1">
      <c r="A59" s="382" t="s">
        <v>1150</v>
      </c>
      <c r="B59" s="377">
        <v>70063.88</v>
      </c>
      <c r="C59" s="378">
        <v>71509.86</v>
      </c>
      <c r="D59" s="379">
        <f t="shared" si="0"/>
        <v>2.0638023472294083</v>
      </c>
      <c r="E59" s="55"/>
      <c r="F59" s="376"/>
      <c r="H59" s="376"/>
      <c r="J59" s="376"/>
    </row>
    <row r="60" spans="1:10" ht="15.75" customHeight="1">
      <c r="A60" s="382" t="s">
        <v>1151</v>
      </c>
      <c r="B60" s="377">
        <v>1157251.3500000001</v>
      </c>
      <c r="C60" s="378">
        <v>1269394.25</v>
      </c>
      <c r="D60" s="379">
        <f t="shared" si="0"/>
        <v>9.690453158685008</v>
      </c>
      <c r="E60" s="55"/>
      <c r="F60" s="376"/>
      <c r="H60" s="376"/>
      <c r="J60" s="376"/>
    </row>
    <row r="61" spans="1:10" ht="15.75" customHeight="1">
      <c r="A61" s="382" t="s">
        <v>1152</v>
      </c>
      <c r="B61" s="377">
        <v>20558.240000000002</v>
      </c>
      <c r="C61" s="378">
        <v>21105.4</v>
      </c>
      <c r="D61" s="379">
        <f t="shared" si="0"/>
        <v>2.6615118803944298</v>
      </c>
      <c r="E61" s="55"/>
      <c r="F61" s="376"/>
      <c r="H61" s="376"/>
      <c r="J61" s="376"/>
    </row>
    <row r="62" spans="1:10" ht="15.75" customHeight="1">
      <c r="A62" s="382" t="s">
        <v>1153</v>
      </c>
      <c r="B62" s="377">
        <v>18391.990000000002</v>
      </c>
      <c r="C62" s="378">
        <v>17387.21</v>
      </c>
      <c r="D62" s="379">
        <f t="shared" si="0"/>
        <v>-5.4631391165393328</v>
      </c>
      <c r="E62" s="55"/>
      <c r="F62" s="376"/>
      <c r="H62" s="376"/>
      <c r="J62" s="376"/>
    </row>
    <row r="63" spans="1:10" ht="15.75" customHeight="1">
      <c r="A63" s="380"/>
      <c r="B63" s="381"/>
      <c r="C63" s="381"/>
      <c r="D63" s="374"/>
      <c r="E63" s="55"/>
      <c r="F63" s="376"/>
      <c r="H63" s="376"/>
      <c r="J63" s="376"/>
    </row>
    <row r="64" spans="1:10" ht="15.75" customHeight="1">
      <c r="A64" s="299" t="s">
        <v>1154</v>
      </c>
      <c r="B64" s="373">
        <f>SUM(B65:B72)</f>
        <v>132664666.49499997</v>
      </c>
      <c r="C64" s="373">
        <f>SUM(C65:C72)</f>
        <v>139852386.54100001</v>
      </c>
      <c r="D64" s="374">
        <f t="shared" si="0"/>
        <v>5.4179611164747721</v>
      </c>
      <c r="E64" s="375"/>
      <c r="F64" s="376"/>
      <c r="H64" s="376"/>
      <c r="J64" s="376"/>
    </row>
    <row r="65" spans="1:10" ht="15.75" customHeight="1">
      <c r="A65" s="304" t="s">
        <v>1155</v>
      </c>
      <c r="B65" s="377">
        <v>107028.92</v>
      </c>
      <c r="C65" s="378">
        <v>103659.47</v>
      </c>
      <c r="D65" s="379">
        <f t="shared" si="0"/>
        <v>-3.1481678036179352</v>
      </c>
      <c r="E65" s="55"/>
      <c r="F65" s="376"/>
      <c r="H65" s="376"/>
      <c r="J65" s="376"/>
    </row>
    <row r="66" spans="1:10" ht="15.75" customHeight="1">
      <c r="A66" s="382" t="s">
        <v>1183</v>
      </c>
      <c r="B66" s="377">
        <v>5936088.415</v>
      </c>
      <c r="C66" s="378">
        <v>6681126.7410000004</v>
      </c>
      <c r="D66" s="379">
        <f t="shared" si="0"/>
        <v>12.550997793721379</v>
      </c>
      <c r="E66" s="55"/>
      <c r="F66" s="376"/>
      <c r="H66" s="376"/>
      <c r="J66" s="376"/>
    </row>
    <row r="67" spans="1:10" ht="15.75" customHeight="1">
      <c r="A67" s="382" t="s">
        <v>1184</v>
      </c>
      <c r="B67" s="377">
        <v>231.66</v>
      </c>
      <c r="C67" s="378">
        <v>206.43</v>
      </c>
      <c r="D67" s="379">
        <f t="shared" si="0"/>
        <v>-10.890960890960887</v>
      </c>
      <c r="E67" s="55"/>
      <c r="F67" s="376"/>
      <c r="H67" s="376"/>
      <c r="J67" s="376"/>
    </row>
    <row r="68" spans="1:10" ht="15.75" customHeight="1">
      <c r="A68" s="304" t="s">
        <v>1158</v>
      </c>
      <c r="B68" s="377">
        <v>124.16</v>
      </c>
      <c r="C68" s="378">
        <v>95.09</v>
      </c>
      <c r="D68" s="379">
        <f t="shared" si="0"/>
        <v>-23.413337628865971</v>
      </c>
      <c r="E68" s="55"/>
      <c r="F68" s="376"/>
      <c r="H68" s="376"/>
      <c r="J68" s="376"/>
    </row>
    <row r="69" spans="1:10" ht="15.75" customHeight="1">
      <c r="A69" s="304" t="s">
        <v>1159</v>
      </c>
      <c r="B69" s="377">
        <v>63283.13</v>
      </c>
      <c r="C69" s="378">
        <v>59766.080000000002</v>
      </c>
      <c r="D69" s="379">
        <f t="shared" si="0"/>
        <v>-5.5576422974021602</v>
      </c>
      <c r="E69" s="55"/>
      <c r="F69" s="376"/>
      <c r="H69" s="376"/>
      <c r="J69" s="376"/>
    </row>
    <row r="70" spans="1:10" ht="15.75" customHeight="1">
      <c r="A70" s="304" t="s">
        <v>1160</v>
      </c>
      <c r="B70" s="377">
        <v>114377089.97999997</v>
      </c>
      <c r="C70" s="378">
        <v>116184017.61</v>
      </c>
      <c r="D70" s="379">
        <f t="shared" si="0"/>
        <v>1.5797985683286619</v>
      </c>
      <c r="E70" s="303"/>
      <c r="F70" s="55"/>
      <c r="H70" s="313"/>
      <c r="I70" s="313"/>
      <c r="J70" s="376"/>
    </row>
    <row r="71" spans="1:10" ht="15.75" customHeight="1">
      <c r="A71" s="304" t="s">
        <v>1185</v>
      </c>
      <c r="B71" s="377">
        <v>11045107.4</v>
      </c>
      <c r="C71" s="378">
        <v>15495170.039999999</v>
      </c>
      <c r="D71" s="379">
        <f t="shared" si="0"/>
        <v>40.289899218182327</v>
      </c>
      <c r="E71" s="55"/>
      <c r="F71" s="376"/>
      <c r="H71" s="376"/>
      <c r="J71" s="376"/>
    </row>
    <row r="72" spans="1:10" ht="15.75" customHeight="1">
      <c r="A72" s="304" t="s">
        <v>1161</v>
      </c>
      <c r="B72" s="377">
        <v>1135712.83</v>
      </c>
      <c r="C72" s="378">
        <v>1328345.08</v>
      </c>
      <c r="D72" s="379">
        <f t="shared" si="0"/>
        <v>16.961351929078759</v>
      </c>
      <c r="E72" s="55"/>
      <c r="F72" s="376"/>
      <c r="H72" s="376"/>
      <c r="J72" s="376"/>
    </row>
    <row r="73" spans="1:10" ht="15.75" customHeight="1">
      <c r="A73" s="304"/>
      <c r="B73" s="54"/>
      <c r="C73" s="54"/>
      <c r="D73" s="374"/>
      <c r="E73"/>
      <c r="F73" s="376"/>
      <c r="H73" s="376"/>
      <c r="J73" s="376"/>
    </row>
    <row r="74" spans="1:10" ht="15.75" customHeight="1">
      <c r="A74" s="385" t="s">
        <v>27</v>
      </c>
      <c r="B74" s="386">
        <f>+B64+B56+B39+B19+B14+B9</f>
        <v>500766387.852</v>
      </c>
      <c r="C74" s="386">
        <f>+C64+C56+C39+C19+C14+C9</f>
        <v>530409625.32700002</v>
      </c>
      <c r="D74" s="387">
        <f>100*(C74-B74)/B74</f>
        <v>5.919574115617559</v>
      </c>
      <c r="E74" s="375"/>
      <c r="F74" s="376"/>
      <c r="H74" s="376"/>
      <c r="J74" s="376"/>
    </row>
    <row r="75" spans="1:10">
      <c r="A75" s="320" t="s">
        <v>858</v>
      </c>
      <c r="B75" s="388"/>
      <c r="C75" s="389"/>
      <c r="D75" s="390"/>
    </row>
    <row r="76" spans="1:10">
      <c r="A76" s="7" t="s">
        <v>1922</v>
      </c>
      <c r="B76" s="389"/>
      <c r="C76" s="391"/>
      <c r="D76" s="389"/>
    </row>
    <row r="77" spans="1:10">
      <c r="A77" s="329"/>
      <c r="B77" s="389"/>
      <c r="C77" s="391"/>
      <c r="D77" s="391"/>
    </row>
    <row r="78" spans="1:10">
      <c r="A78" s="333" t="s">
        <v>1163</v>
      </c>
      <c r="B78" s="392"/>
      <c r="C78" s="393"/>
      <c r="D78" s="393"/>
      <c r="E78" s="66"/>
      <c r="F78" s="66"/>
    </row>
    <row r="79" spans="1:10">
      <c r="A79" s="334" t="s">
        <v>1186</v>
      </c>
      <c r="B79" s="394"/>
      <c r="C79" s="393"/>
      <c r="D79" s="393"/>
      <c r="E79" s="66"/>
      <c r="F79" s="66"/>
    </row>
    <row r="80" spans="1:10">
      <c r="A80" s="336" t="s">
        <v>1187</v>
      </c>
      <c r="B80" s="394"/>
      <c r="C80" s="393"/>
      <c r="D80" s="393"/>
      <c r="E80" s="66"/>
      <c r="F80" s="66"/>
    </row>
    <row r="81" spans="1:6">
      <c r="A81" s="336" t="s">
        <v>1188</v>
      </c>
      <c r="B81" s="394"/>
      <c r="C81" s="393"/>
      <c r="D81" s="393"/>
      <c r="E81" s="66"/>
      <c r="F81" s="66"/>
    </row>
    <row r="82" spans="1:6">
      <c r="A82" s="334" t="s">
        <v>1189</v>
      </c>
      <c r="B82" s="394"/>
      <c r="C82" s="393"/>
      <c r="D82" s="393"/>
      <c r="E82" s="66"/>
      <c r="F82" s="66"/>
    </row>
    <row r="83" spans="1:6">
      <c r="A83" s="336" t="s">
        <v>1190</v>
      </c>
      <c r="B83" s="394"/>
      <c r="C83" s="393"/>
      <c r="D83" s="393"/>
      <c r="E83" s="66"/>
      <c r="F83" s="66"/>
    </row>
    <row r="84" spans="1:6">
      <c r="A84" s="395" t="s">
        <v>1191</v>
      </c>
      <c r="B84" s="66"/>
      <c r="C84" s="66"/>
      <c r="D84" s="66"/>
      <c r="E84" s="66"/>
      <c r="F84" s="66"/>
    </row>
    <row r="85" spans="1:6">
      <c r="A85" s="66"/>
      <c r="B85" s="66"/>
      <c r="C85" s="66"/>
      <c r="D85" s="66"/>
      <c r="E85" s="66"/>
      <c r="F85" s="66"/>
    </row>
    <row r="86" spans="1:6">
      <c r="A86" s="928" t="s">
        <v>1175</v>
      </c>
      <c r="B86" s="928"/>
      <c r="C86" s="928"/>
      <c r="D86" s="928"/>
    </row>
    <row r="87" spans="1:6">
      <c r="A87" s="928" t="s">
        <v>7</v>
      </c>
      <c r="B87" s="928"/>
      <c r="C87" s="928"/>
      <c r="D87" s="928"/>
    </row>
    <row r="88" spans="1:6">
      <c r="A88" s="957" t="s">
        <v>1192</v>
      </c>
      <c r="B88" s="957"/>
      <c r="C88" s="957"/>
      <c r="D88" s="957"/>
    </row>
    <row r="89" spans="1:6" ht="15" thickBot="1">
      <c r="A89" s="364"/>
      <c r="B89" s="396"/>
      <c r="C89" s="364"/>
      <c r="D89" s="365"/>
    </row>
    <row r="90" spans="1:6" ht="15">
      <c r="A90" s="366"/>
      <c r="B90" s="397">
        <v>2016</v>
      </c>
      <c r="C90" s="246">
        <v>2017</v>
      </c>
      <c r="D90" s="367" t="s">
        <v>1102</v>
      </c>
    </row>
    <row r="91" spans="1:6">
      <c r="A91" s="368" t="s">
        <v>1098</v>
      </c>
      <c r="B91" s="398" t="s">
        <v>1193</v>
      </c>
      <c r="C91" s="369" t="s">
        <v>1193</v>
      </c>
      <c r="D91" s="370" t="s">
        <v>1103</v>
      </c>
    </row>
    <row r="92" spans="1:6" ht="12.75" customHeight="1">
      <c r="A92" s="371"/>
      <c r="B92" s="399"/>
    </row>
    <row r="93" spans="1:6">
      <c r="A93" s="299" t="s">
        <v>1104</v>
      </c>
      <c r="B93" s="400">
        <f>SUM(B94:B96)</f>
        <v>144013088.0133</v>
      </c>
      <c r="C93" s="401">
        <f>SUM(C94:C96)</f>
        <v>148941673.69999999</v>
      </c>
      <c r="D93" s="374">
        <f>100*(C93-B93)/B93</f>
        <v>3.4223178981099398</v>
      </c>
    </row>
    <row r="94" spans="1:6">
      <c r="A94" s="304" t="s">
        <v>1105</v>
      </c>
      <c r="B94" s="402">
        <f>'A02'!$I$11*B10</f>
        <v>142950576.63315001</v>
      </c>
      <c r="C94" s="403">
        <f>+C10</f>
        <v>147985181.62</v>
      </c>
      <c r="D94" s="379">
        <f t="shared" ref="D94:D156" si="1">100*(C94-B94)/B94</f>
        <v>3.5219200267867103</v>
      </c>
    </row>
    <row r="95" spans="1:6">
      <c r="A95" s="304" t="s">
        <v>1106</v>
      </c>
      <c r="B95" s="402">
        <f>'A02'!$I$11*B11</f>
        <v>262961.24975999998</v>
      </c>
      <c r="C95" s="403">
        <f>+C11</f>
        <v>253602.79</v>
      </c>
      <c r="D95" s="379">
        <f t="shared" si="1"/>
        <v>-3.5588740807024863</v>
      </c>
    </row>
    <row r="96" spans="1:6">
      <c r="A96" s="304" t="s">
        <v>1107</v>
      </c>
      <c r="B96" s="402">
        <f>'A02'!$I$11*B12</f>
        <v>799550.13038999995</v>
      </c>
      <c r="C96" s="403">
        <f>+C12</f>
        <v>702889.29</v>
      </c>
      <c r="D96" s="379">
        <f t="shared" si="1"/>
        <v>-12.089403367722703</v>
      </c>
    </row>
    <row r="97" spans="1:4" ht="7.15" customHeight="1">
      <c r="A97" s="380"/>
      <c r="B97" s="404"/>
      <c r="C97" s="45"/>
      <c r="D97" s="374"/>
    </row>
    <row r="98" spans="1:4">
      <c r="A98" s="299" t="s">
        <v>1108</v>
      </c>
      <c r="B98" s="400">
        <f>SUM(B99:B101)</f>
        <v>163347574.794525</v>
      </c>
      <c r="C98" s="401">
        <f>SUM(C99:C101)</f>
        <v>170021665.64000002</v>
      </c>
      <c r="D98" s="374">
        <f t="shared" si="1"/>
        <v>4.0858218151511343</v>
      </c>
    </row>
    <row r="99" spans="1:4">
      <c r="A99" s="304" t="s">
        <v>1178</v>
      </c>
      <c r="B99" s="402">
        <f>'A02'!$I$11*B15</f>
        <v>61688242.638395995</v>
      </c>
      <c r="C99" s="403">
        <f>+C15</f>
        <v>64409567.590000004</v>
      </c>
      <c r="D99" s="379">
        <f t="shared" si="1"/>
        <v>4.4114159120334575</v>
      </c>
    </row>
    <row r="100" spans="1:4">
      <c r="A100" s="304" t="s">
        <v>1110</v>
      </c>
      <c r="B100" s="402">
        <f>'A02'!$I$11*B16</f>
        <v>95269815.954158992</v>
      </c>
      <c r="C100" s="403">
        <f>+C16</f>
        <v>99116211.620000005</v>
      </c>
      <c r="D100" s="379">
        <f t="shared" si="1"/>
        <v>4.0373707320813814</v>
      </c>
    </row>
    <row r="101" spans="1:4">
      <c r="A101" s="304" t="s">
        <v>1111</v>
      </c>
      <c r="B101" s="402">
        <f>'A02'!$I$11*B17</f>
        <v>6389516.2019699989</v>
      </c>
      <c r="C101" s="403">
        <f>+C17</f>
        <v>6495886.4299999997</v>
      </c>
      <c r="D101" s="379">
        <f t="shared" si="1"/>
        <v>1.6647618484354891</v>
      </c>
    </row>
    <row r="102" spans="1:4" ht="6.6" customHeight="1">
      <c r="A102" s="380"/>
      <c r="B102" s="404"/>
      <c r="C102" s="45"/>
      <c r="D102" s="374"/>
    </row>
    <row r="103" spans="1:4">
      <c r="A103" s="299" t="s">
        <v>1179</v>
      </c>
      <c r="B103" s="400">
        <f>SUM(B104:B121)</f>
        <v>51532595.076335996</v>
      </c>
      <c r="C103" s="401">
        <f>SUM(C104:C121)</f>
        <v>54237107.092000008</v>
      </c>
      <c r="D103" s="374">
        <f t="shared" si="1"/>
        <v>5.2481580088442614</v>
      </c>
    </row>
    <row r="104" spans="1:4">
      <c r="A104" s="304" t="s">
        <v>1113</v>
      </c>
      <c r="B104" s="402">
        <f>'A02'!$I$11*B20</f>
        <v>4543900.7258700002</v>
      </c>
      <c r="C104" s="403">
        <f t="shared" ref="C104:C121" si="2">+C20</f>
        <v>4765381.3600000003</v>
      </c>
      <c r="D104" s="379">
        <f t="shared" si="1"/>
        <v>4.8742401626213834</v>
      </c>
    </row>
    <row r="105" spans="1:4">
      <c r="A105" s="304" t="s">
        <v>1114</v>
      </c>
      <c r="B105" s="402">
        <f>'A02'!$I$11*B21</f>
        <v>12369543.96909</v>
      </c>
      <c r="C105" s="403">
        <f t="shared" si="2"/>
        <v>13895248.560000001</v>
      </c>
      <c r="D105" s="379">
        <f t="shared" si="1"/>
        <v>12.334364102044123</v>
      </c>
    </row>
    <row r="106" spans="1:4">
      <c r="A106" s="304" t="s">
        <v>1115</v>
      </c>
      <c r="B106" s="402">
        <f>'A02'!$I$11*B22</f>
        <v>180357.93831</v>
      </c>
      <c r="C106" s="403">
        <f t="shared" si="2"/>
        <v>215262.95</v>
      </c>
      <c r="D106" s="379">
        <f t="shared" si="1"/>
        <v>19.353188452401319</v>
      </c>
    </row>
    <row r="107" spans="1:4">
      <c r="A107" s="304" t="s">
        <v>1180</v>
      </c>
      <c r="B107" s="402">
        <f>'A02'!$I$11*B23</f>
        <v>1277437.3682399997</v>
      </c>
      <c r="C107" s="403">
        <f t="shared" si="2"/>
        <v>1146211.7</v>
      </c>
      <c r="D107" s="379">
        <f t="shared" si="1"/>
        <v>-10.272571595490202</v>
      </c>
    </row>
    <row r="108" spans="1:4">
      <c r="A108" s="304" t="s">
        <v>1117</v>
      </c>
      <c r="B108" s="402">
        <f>'A02'!$I$11*B24</f>
        <v>2797091.5615499998</v>
      </c>
      <c r="C108" s="403">
        <f t="shared" si="2"/>
        <v>3662114.1</v>
      </c>
      <c r="D108" s="379">
        <f t="shared" si="1"/>
        <v>30.925785567443157</v>
      </c>
    </row>
    <row r="109" spans="1:4">
      <c r="A109" s="304" t="s">
        <v>1118</v>
      </c>
      <c r="B109" s="402">
        <f>'A02'!$I$11*B25</f>
        <v>1302.4938299999999</v>
      </c>
      <c r="C109" s="403">
        <f t="shared" si="2"/>
        <v>1425.06</v>
      </c>
      <c r="D109" s="379">
        <f t="shared" si="1"/>
        <v>9.4101152095284828</v>
      </c>
    </row>
    <row r="110" spans="1:4">
      <c r="A110" s="304" t="s">
        <v>1181</v>
      </c>
      <c r="B110" s="402">
        <f>'A02'!$I$11*B26</f>
        <v>1857657.0464429997</v>
      </c>
      <c r="C110" s="403">
        <f t="shared" si="2"/>
        <v>1929482.9839999999</v>
      </c>
      <c r="D110" s="379">
        <f t="shared" si="1"/>
        <v>3.8664799670386363</v>
      </c>
    </row>
    <row r="111" spans="1:4">
      <c r="A111" s="304" t="s">
        <v>1120</v>
      </c>
      <c r="B111" s="402">
        <f>'A02'!$I$11*B27</f>
        <v>6287276.1426089993</v>
      </c>
      <c r="C111" s="403">
        <f t="shared" si="2"/>
        <v>4968994.0080000004</v>
      </c>
      <c r="D111" s="379">
        <f t="shared" si="1"/>
        <v>-20.967460386779798</v>
      </c>
    </row>
    <row r="112" spans="1:4">
      <c r="A112" s="304" t="s">
        <v>1182</v>
      </c>
      <c r="B112" s="402">
        <f>'A02'!$I$11*B28</f>
        <v>1547897.7849719999</v>
      </c>
      <c r="C112" s="403">
        <f t="shared" si="2"/>
        <v>1653877.5989999999</v>
      </c>
      <c r="D112" s="379">
        <f t="shared" si="1"/>
        <v>6.8466933060387491</v>
      </c>
    </row>
    <row r="113" spans="1:4">
      <c r="A113" s="304" t="s">
        <v>1122</v>
      </c>
      <c r="B113" s="402">
        <f>'A02'!$I$11*B29</f>
        <v>133998.57569999999</v>
      </c>
      <c r="C113" s="403">
        <f t="shared" si="2"/>
        <v>145112.82</v>
      </c>
      <c r="D113" s="379">
        <f t="shared" si="1"/>
        <v>8.2943003251638459</v>
      </c>
    </row>
    <row r="114" spans="1:4">
      <c r="A114" s="304" t="s">
        <v>1123</v>
      </c>
      <c r="B114" s="402">
        <f>'A02'!$I$11*B30</f>
        <v>10288.556519999998</v>
      </c>
      <c r="C114" s="403">
        <f t="shared" si="2"/>
        <v>13072.01</v>
      </c>
      <c r="D114" s="379">
        <f t="shared" si="1"/>
        <v>27.053877524891142</v>
      </c>
    </row>
    <row r="115" spans="1:4">
      <c r="A115" s="304" t="s">
        <v>1124</v>
      </c>
      <c r="B115" s="402">
        <f>'A02'!$I$11*B31</f>
        <v>671222.0498279999</v>
      </c>
      <c r="C115" s="403">
        <f t="shared" si="2"/>
        <v>747599.55599999998</v>
      </c>
      <c r="D115" s="379">
        <f t="shared" si="1"/>
        <v>11.378873234508871</v>
      </c>
    </row>
    <row r="116" spans="1:4">
      <c r="A116" s="304" t="s">
        <v>1125</v>
      </c>
      <c r="B116" s="402">
        <f>'A02'!$I$11*B32</f>
        <v>10777013.510471998</v>
      </c>
      <c r="C116" s="403">
        <f t="shared" si="2"/>
        <v>11264187.616</v>
      </c>
      <c r="D116" s="379">
        <f t="shared" si="1"/>
        <v>4.5204926676079298</v>
      </c>
    </row>
    <row r="117" spans="1:4">
      <c r="A117" s="382" t="s">
        <v>1126</v>
      </c>
      <c r="B117" s="402">
        <f>'A02'!$I$11*B33</f>
        <v>7849703.6109029986</v>
      </c>
      <c r="C117" s="403">
        <f t="shared" si="2"/>
        <v>8621983.4629999995</v>
      </c>
      <c r="D117" s="379">
        <f t="shared" si="1"/>
        <v>9.8383313609997689</v>
      </c>
    </row>
    <row r="118" spans="1:4">
      <c r="A118" s="178" t="s">
        <v>1127</v>
      </c>
      <c r="B118" s="402">
        <f>'A02'!$I$11*B34</f>
        <v>458625.81431699998</v>
      </c>
      <c r="C118" s="403">
        <f t="shared" si="2"/>
        <v>462889.038</v>
      </c>
      <c r="D118" s="379">
        <f t="shared" si="1"/>
        <v>0.92956470174905992</v>
      </c>
    </row>
    <row r="119" spans="1:4">
      <c r="A119" s="382" t="s">
        <v>1128</v>
      </c>
      <c r="B119" s="402">
        <f>'A02'!$I$11*B35</f>
        <v>365794.704363</v>
      </c>
      <c r="C119" s="403">
        <f t="shared" si="2"/>
        <v>354864.88299999997</v>
      </c>
      <c r="D119" s="379">
        <f t="shared" si="1"/>
        <v>-2.9879659909329108</v>
      </c>
    </row>
    <row r="120" spans="1:4">
      <c r="A120" s="304" t="s">
        <v>1129</v>
      </c>
      <c r="B120" s="402">
        <f>'A02'!$I$11*B36</f>
        <v>45873.408965999995</v>
      </c>
      <c r="C120" s="403">
        <f t="shared" si="2"/>
        <v>42805.85</v>
      </c>
      <c r="D120" s="379">
        <f t="shared" si="1"/>
        <v>-6.6870089560459309</v>
      </c>
    </row>
    <row r="121" spans="1:4">
      <c r="A121" s="382" t="s">
        <v>1130</v>
      </c>
      <c r="B121" s="402">
        <f>'A02'!$I$11*B37</f>
        <v>357609.81435299997</v>
      </c>
      <c r="C121" s="403">
        <f t="shared" si="2"/>
        <v>346593.53499999997</v>
      </c>
      <c r="D121" s="379">
        <f>100*(C121-B121)/B121</f>
        <v>-3.0805304862594514</v>
      </c>
    </row>
    <row r="122" spans="1:4" ht="6.6" customHeight="1">
      <c r="A122" s="380"/>
      <c r="B122" s="402"/>
      <c r="C122" s="403"/>
      <c r="D122" s="374"/>
    </row>
    <row r="123" spans="1:4">
      <c r="A123" s="299" t="s">
        <v>1131</v>
      </c>
      <c r="B123" s="400">
        <f>SUM(B124:B138)</f>
        <v>15428412.923879998</v>
      </c>
      <c r="C123" s="401">
        <f>SUM(C124:C138)</f>
        <v>15084432.674000002</v>
      </c>
      <c r="D123" s="374">
        <f t="shared" si="1"/>
        <v>-2.2295245245062438</v>
      </c>
    </row>
    <row r="124" spans="1:4">
      <c r="A124" s="382" t="s">
        <v>1132</v>
      </c>
      <c r="B124" s="402">
        <f>'A02'!$I$11*B40</f>
        <v>590282.10977999994</v>
      </c>
      <c r="C124" s="403">
        <f t="shared" ref="C124:C138" si="3">+C40</f>
        <v>623693.99199999997</v>
      </c>
      <c r="D124" s="379">
        <f t="shared" si="1"/>
        <v>5.6603243883594478</v>
      </c>
    </row>
    <row r="125" spans="1:4">
      <c r="A125" s="310" t="s">
        <v>1133</v>
      </c>
      <c r="B125" s="402">
        <f>'A02'!$I$11*B41</f>
        <v>2839039.2980399998</v>
      </c>
      <c r="C125" s="403">
        <f t="shared" si="3"/>
        <v>2936494.625</v>
      </c>
      <c r="D125" s="379">
        <f t="shared" si="1"/>
        <v>3.4326867904674963</v>
      </c>
    </row>
    <row r="126" spans="1:4">
      <c r="A126" s="304" t="s">
        <v>1134</v>
      </c>
      <c r="B126" s="402">
        <f>'A02'!$I$11*B42</f>
        <v>398718.76654499996</v>
      </c>
      <c r="C126" s="403">
        <f t="shared" si="3"/>
        <v>366568.89299999998</v>
      </c>
      <c r="D126" s="379">
        <f t="shared" si="1"/>
        <v>-8.0632957970819508</v>
      </c>
    </row>
    <row r="127" spans="1:4">
      <c r="A127" s="382" t="s">
        <v>1135</v>
      </c>
      <c r="B127" s="402">
        <f>'A02'!$I$11*B43</f>
        <v>628067.73701100005</v>
      </c>
      <c r="C127" s="403">
        <f t="shared" si="3"/>
        <v>578741.85</v>
      </c>
      <c r="D127" s="379">
        <f t="shared" si="1"/>
        <v>-7.8535935066086937</v>
      </c>
    </row>
    <row r="128" spans="1:4">
      <c r="A128" s="382" t="s">
        <v>1136</v>
      </c>
      <c r="B128" s="402">
        <f>'A02'!$I$11*B44</f>
        <v>293919.08241299994</v>
      </c>
      <c r="C128" s="403">
        <f t="shared" si="3"/>
        <v>292119.92800000001</v>
      </c>
      <c r="D128" s="379">
        <f t="shared" si="1"/>
        <v>-0.61212575863714924</v>
      </c>
    </row>
    <row r="129" spans="1:4">
      <c r="A129" s="382" t="s">
        <v>1137</v>
      </c>
      <c r="B129" s="402">
        <f>'A02'!$I$11*B45</f>
        <v>2152736.9116110001</v>
      </c>
      <c r="C129" s="403">
        <f t="shared" si="3"/>
        <v>2358586.1460000002</v>
      </c>
      <c r="D129" s="379">
        <f t="shared" si="1"/>
        <v>9.5622104716434144</v>
      </c>
    </row>
    <row r="130" spans="1:4">
      <c r="A130" s="382" t="s">
        <v>1138</v>
      </c>
      <c r="B130" s="402">
        <f>'A02'!$I$11*B46</f>
        <v>1093490.8615289999</v>
      </c>
      <c r="C130" s="403">
        <f t="shared" si="3"/>
        <v>970579.5</v>
      </c>
      <c r="D130" s="379">
        <f t="shared" si="1"/>
        <v>-11.240273316700252</v>
      </c>
    </row>
    <row r="131" spans="1:4">
      <c r="A131" s="382" t="s">
        <v>1139</v>
      </c>
      <c r="B131" s="402">
        <f>'A02'!$I$11*B47</f>
        <v>61813.516709999989</v>
      </c>
      <c r="C131" s="403">
        <f t="shared" si="3"/>
        <v>49384.671999999999</v>
      </c>
      <c r="D131" s="379">
        <f t="shared" si="1"/>
        <v>-20.10700146427568</v>
      </c>
    </row>
    <row r="132" spans="1:4">
      <c r="A132" s="382" t="s">
        <v>1140</v>
      </c>
      <c r="B132" s="402">
        <f>'A02'!$I$11*B48</f>
        <v>1788080.5218539997</v>
      </c>
      <c r="C132" s="403">
        <f t="shared" si="3"/>
        <v>1611735.037</v>
      </c>
      <c r="D132" s="379">
        <f t="shared" si="1"/>
        <v>-9.8622787228369937</v>
      </c>
    </row>
    <row r="133" spans="1:4">
      <c r="A133" s="382" t="s">
        <v>1141</v>
      </c>
      <c r="B133" s="402">
        <f>'A02'!$I$11*B49</f>
        <v>177531.01796099998</v>
      </c>
      <c r="C133" s="403">
        <f t="shared" si="3"/>
        <v>191453.674</v>
      </c>
      <c r="D133" s="379">
        <f t="shared" si="1"/>
        <v>7.8423794325668501</v>
      </c>
    </row>
    <row r="134" spans="1:4">
      <c r="A134" s="382" t="s">
        <v>1142</v>
      </c>
      <c r="B134" s="402">
        <f>'A02'!$I$11*B50</f>
        <v>533266.60628999991</v>
      </c>
      <c r="C134" s="403">
        <f t="shared" si="3"/>
        <v>559791.53099999996</v>
      </c>
      <c r="D134" s="379">
        <f t="shared" si="1"/>
        <v>4.9740457019308133</v>
      </c>
    </row>
    <row r="135" spans="1:4">
      <c r="A135" s="382" t="s">
        <v>1143</v>
      </c>
      <c r="B135" s="402">
        <f>'A02'!$I$11*B51</f>
        <v>254998.713915</v>
      </c>
      <c r="C135" s="403">
        <f t="shared" si="3"/>
        <v>246381.823</v>
      </c>
      <c r="D135" s="379">
        <f t="shared" si="1"/>
        <v>-3.3791899506882643</v>
      </c>
    </row>
    <row r="136" spans="1:4">
      <c r="A136" s="178" t="s">
        <v>1144</v>
      </c>
      <c r="B136" s="402">
        <f>'A02'!$I$11*B52</f>
        <v>2284645.7131409999</v>
      </c>
      <c r="C136" s="403">
        <f t="shared" si="3"/>
        <v>2173829.926</v>
      </c>
      <c r="D136" s="379">
        <f t="shared" si="1"/>
        <v>-4.8504582790933934</v>
      </c>
    </row>
    <row r="137" spans="1:4">
      <c r="A137" s="382" t="s">
        <v>1145</v>
      </c>
      <c r="B137" s="402">
        <f>'A02'!$I$11*B53</f>
        <v>699739.16099999996</v>
      </c>
      <c r="C137" s="403">
        <f t="shared" si="3"/>
        <v>624838.96299999999</v>
      </c>
      <c r="D137" s="379">
        <f t="shared" si="1"/>
        <v>-10.704016892946195</v>
      </c>
    </row>
    <row r="138" spans="1:4">
      <c r="A138" s="178" t="s">
        <v>1146</v>
      </c>
      <c r="B138" s="402">
        <f>'A02'!$I$11*B54</f>
        <v>1632082.9060799999</v>
      </c>
      <c r="C138" s="403">
        <f t="shared" si="3"/>
        <v>1500232.1140000001</v>
      </c>
      <c r="D138" s="379">
        <f t="shared" si="1"/>
        <v>-8.0786822525262618</v>
      </c>
    </row>
    <row r="139" spans="1:4" ht="6.6" customHeight="1">
      <c r="A139" s="380"/>
      <c r="B139" s="402"/>
      <c r="C139" s="45"/>
      <c r="D139" s="374"/>
    </row>
    <row r="140" spans="1:4">
      <c r="A140" s="384" t="s">
        <v>1147</v>
      </c>
      <c r="B140" s="405">
        <f>SUM(B141:B146)</f>
        <v>2246390.14017</v>
      </c>
      <c r="C140" s="406">
        <f>SUM(C141:C146)</f>
        <v>2272359.6799999997</v>
      </c>
      <c r="D140" s="379">
        <f t="shared" si="1"/>
        <v>1.1560565266741412</v>
      </c>
    </row>
    <row r="141" spans="1:4">
      <c r="A141" s="382" t="s">
        <v>1148</v>
      </c>
      <c r="B141" s="402">
        <f>'A02'!$I$11*B57</f>
        <v>617583.98493000004</v>
      </c>
      <c r="C141" s="403">
        <f t="shared" ref="C141:C146" si="4">+C57</f>
        <v>569283.01</v>
      </c>
      <c r="D141" s="379">
        <f t="shared" si="1"/>
        <v>-7.8209565190513635</v>
      </c>
    </row>
    <row r="142" spans="1:4">
      <c r="A142" s="382" t="s">
        <v>1149</v>
      </c>
      <c r="B142" s="402">
        <f>'A02'!$I$11*B58</f>
        <v>333416.58965999994</v>
      </c>
      <c r="C142" s="403">
        <f t="shared" si="4"/>
        <v>323679.95</v>
      </c>
      <c r="D142" s="379">
        <f t="shared" si="1"/>
        <v>-2.9202625070122701</v>
      </c>
    </row>
    <row r="143" spans="1:4">
      <c r="A143" s="382" t="s">
        <v>1150</v>
      </c>
      <c r="B143" s="402">
        <f>'A02'!$I$11*B59</f>
        <v>71675.349239999996</v>
      </c>
      <c r="C143" s="403">
        <f t="shared" si="4"/>
        <v>71509.86</v>
      </c>
      <c r="D143" s="379">
        <f t="shared" si="1"/>
        <v>-0.23088724611004818</v>
      </c>
    </row>
    <row r="144" spans="1:4">
      <c r="A144" s="382" t="s">
        <v>1151</v>
      </c>
      <c r="B144" s="402">
        <f>'A02'!$I$11*B60</f>
        <v>1183868.13105</v>
      </c>
      <c r="C144" s="403">
        <f t="shared" si="4"/>
        <v>1269394.25</v>
      </c>
      <c r="D144" s="379">
        <f t="shared" si="1"/>
        <v>7.2242943877663928</v>
      </c>
    </row>
    <row r="145" spans="1:4">
      <c r="A145" s="382" t="s">
        <v>1152</v>
      </c>
      <c r="B145" s="402">
        <f>'A02'!$I$11*B61</f>
        <v>21031.079519999999</v>
      </c>
      <c r="C145" s="403">
        <f t="shared" si="4"/>
        <v>21105.4</v>
      </c>
      <c r="D145" s="379">
        <f t="shared" si="1"/>
        <v>0.353384047306394</v>
      </c>
    </row>
    <row r="146" spans="1:4">
      <c r="A146" s="382" t="s">
        <v>1153</v>
      </c>
      <c r="B146" s="402">
        <f>'A02'!$I$11*B62</f>
        <v>18815.00577</v>
      </c>
      <c r="C146" s="403">
        <f t="shared" si="4"/>
        <v>17387.21</v>
      </c>
      <c r="D146" s="379">
        <f t="shared" si="1"/>
        <v>-7.588601286939709</v>
      </c>
    </row>
    <row r="147" spans="1:4" ht="5.45" customHeight="1">
      <c r="A147" s="380"/>
      <c r="B147" s="404"/>
      <c r="C147" s="45"/>
      <c r="D147" s="374"/>
    </row>
    <row r="148" spans="1:4">
      <c r="A148" s="299" t="s">
        <v>1154</v>
      </c>
      <c r="B148" s="400">
        <f>SUM(B149:B156)</f>
        <v>135715953.82438496</v>
      </c>
      <c r="C148" s="401">
        <f>SUM(C149:C156)</f>
        <v>139852386.54100001</v>
      </c>
      <c r="D148" s="374">
        <f t="shared" si="1"/>
        <v>3.0478603289098585</v>
      </c>
    </row>
    <row r="149" spans="1:4">
      <c r="A149" s="304" t="s">
        <v>1155</v>
      </c>
      <c r="B149" s="402">
        <f>'A02'!$I$11*B65</f>
        <v>109490.58515999999</v>
      </c>
      <c r="C149" s="403">
        <f t="shared" ref="C149:C156" si="5">+C65</f>
        <v>103659.47</v>
      </c>
      <c r="D149" s="379">
        <f t="shared" si="1"/>
        <v>-5.3256772273880024</v>
      </c>
    </row>
    <row r="150" spans="1:4">
      <c r="A150" s="382" t="s">
        <v>1183</v>
      </c>
      <c r="B150" s="402">
        <f>'A02'!$I$11*B66</f>
        <v>6072618.4485449996</v>
      </c>
      <c r="C150" s="403">
        <f t="shared" si="5"/>
        <v>6681126.7410000004</v>
      </c>
      <c r="D150" s="379">
        <f t="shared" si="1"/>
        <v>10.02052570256245</v>
      </c>
    </row>
    <row r="151" spans="1:4">
      <c r="A151" s="382" t="s">
        <v>1184</v>
      </c>
      <c r="B151" s="402">
        <f>'A02'!$I$11*B67</f>
        <v>236.98817999999997</v>
      </c>
      <c r="C151" s="403">
        <f t="shared" si="5"/>
        <v>206.43</v>
      </c>
      <c r="D151" s="379">
        <f t="shared" si="1"/>
        <v>-12.894389922737906</v>
      </c>
    </row>
    <row r="152" spans="1:4">
      <c r="A152" s="304" t="s">
        <v>1158</v>
      </c>
      <c r="B152" s="402">
        <f>'A02'!$I$11*B68</f>
        <v>127.01567999999999</v>
      </c>
      <c r="C152" s="403">
        <f t="shared" si="5"/>
        <v>95.09</v>
      </c>
      <c r="D152" s="379">
        <f t="shared" si="1"/>
        <v>-25.13522739869596</v>
      </c>
    </row>
    <row r="153" spans="1:4">
      <c r="A153" s="304" t="s">
        <v>1159</v>
      </c>
      <c r="B153" s="402">
        <f>'A02'!$I$11*B69</f>
        <v>64738.641989999989</v>
      </c>
      <c r="C153" s="403">
        <f t="shared" si="5"/>
        <v>59766.080000000002</v>
      </c>
      <c r="D153" s="379">
        <f t="shared" si="1"/>
        <v>-7.6809797628564498</v>
      </c>
    </row>
    <row r="154" spans="1:4">
      <c r="A154" s="304" t="s">
        <v>1160</v>
      </c>
      <c r="B154" s="402">
        <f>'A02'!$I$11*B70</f>
        <v>117007763.04953997</v>
      </c>
      <c r="C154" s="403">
        <f t="shared" si="5"/>
        <v>116184017.61</v>
      </c>
      <c r="D154" s="379">
        <f t="shared" si="1"/>
        <v>-0.70400921962007168</v>
      </c>
    </row>
    <row r="155" spans="1:4">
      <c r="A155" s="304" t="s">
        <v>1185</v>
      </c>
      <c r="B155" s="402">
        <f>'A02'!$I$11*B71</f>
        <v>11299144.870199999</v>
      </c>
      <c r="C155" s="403">
        <f t="shared" si="5"/>
        <v>15495170.039999999</v>
      </c>
      <c r="D155" s="379">
        <f t="shared" si="1"/>
        <v>37.135776361859577</v>
      </c>
    </row>
    <row r="156" spans="1:4">
      <c r="A156" s="304" t="s">
        <v>1161</v>
      </c>
      <c r="B156" s="402">
        <f>'A02'!$I$11*B72</f>
        <v>1161834.2250900001</v>
      </c>
      <c r="C156" s="403">
        <f t="shared" si="5"/>
        <v>1328345.08</v>
      </c>
      <c r="D156" s="379">
        <f t="shared" si="1"/>
        <v>14.331722315815016</v>
      </c>
    </row>
    <row r="157" spans="1:4" ht="6" customHeight="1">
      <c r="A157" s="304"/>
      <c r="B157" s="407"/>
      <c r="C157" s="54"/>
      <c r="D157" s="374"/>
    </row>
    <row r="158" spans="1:4">
      <c r="A158" s="385" t="s">
        <v>27</v>
      </c>
      <c r="B158" s="408">
        <f>+B148+B140+B123+B103+B98+B93</f>
        <v>512284014.77259594</v>
      </c>
      <c r="C158" s="409">
        <f>+C148+C140+C123+C103+C98+C93</f>
        <v>530409625.32700002</v>
      </c>
      <c r="D158" s="387">
        <f>100*(C158-B158)/B158</f>
        <v>3.538195616439463</v>
      </c>
    </row>
    <row r="159" spans="1:4" ht="15">
      <c r="A159" s="410"/>
      <c r="B159" s="411"/>
      <c r="C159" s="352"/>
      <c r="D159" s="374"/>
    </row>
    <row r="160" spans="1:4">
      <c r="A160" s="320" t="s">
        <v>858</v>
      </c>
    </row>
    <row r="161" spans="1:1">
      <c r="A161" s="7" t="s">
        <v>1922</v>
      </c>
    </row>
    <row r="162" spans="1:1">
      <c r="A162" s="329"/>
    </row>
    <row r="163" spans="1:1">
      <c r="A163" s="412" t="s">
        <v>1163</v>
      </c>
    </row>
    <row r="164" spans="1:1">
      <c r="A164" s="413" t="s">
        <v>1186</v>
      </c>
    </row>
    <row r="165" spans="1:1">
      <c r="A165" s="395" t="s">
        <v>1187</v>
      </c>
    </row>
    <row r="166" spans="1:1">
      <c r="A166" s="395" t="s">
        <v>1188</v>
      </c>
    </row>
    <row r="167" spans="1:1">
      <c r="A167" s="413" t="s">
        <v>1189</v>
      </c>
    </row>
    <row r="168" spans="1:1">
      <c r="A168" s="395" t="s">
        <v>1190</v>
      </c>
    </row>
    <row r="169" spans="1:1">
      <c r="A169" s="395" t="s">
        <v>1191</v>
      </c>
    </row>
  </sheetData>
  <mergeCells count="7">
    <mergeCell ref="A88:D88"/>
    <mergeCell ref="A1:D1"/>
    <mergeCell ref="A2:D2"/>
    <mergeCell ref="A3:D3"/>
    <mergeCell ref="A4:D4"/>
    <mergeCell ref="A86:D86"/>
    <mergeCell ref="A87:D87"/>
  </mergeCells>
  <hyperlinks>
    <hyperlink ref="A1:D1" location="'Sección D'!A1" display="TABLA D02a"/>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68"/>
  <sheetViews>
    <sheetView showGridLines="0" zoomScale="90" zoomScaleNormal="90" workbookViewId="0">
      <selection sqref="A1:D1"/>
    </sheetView>
  </sheetViews>
  <sheetFormatPr baseColWidth="10" defaultColWidth="11.42578125" defaultRowHeight="14.25"/>
  <cols>
    <col min="1" max="1" width="57.5703125" style="40" customWidth="1"/>
    <col min="2" max="2" width="14.28515625" style="40" customWidth="1"/>
    <col min="3" max="3" width="15.140625" style="40" bestFit="1" customWidth="1"/>
    <col min="4" max="4" width="11.28515625" style="40" customWidth="1"/>
    <col min="5" max="5" width="4.140625" style="40" customWidth="1"/>
    <col min="6" max="6" width="13.85546875" style="40" bestFit="1" customWidth="1"/>
    <col min="7" max="8" width="11.42578125" style="40"/>
    <col min="9" max="10" width="12.7109375" style="40" bestFit="1" customWidth="1"/>
    <col min="11" max="16384" width="11.42578125" style="40"/>
  </cols>
  <sheetData>
    <row r="1" spans="1:9" ht="15">
      <c r="A1" s="886" t="s">
        <v>1194</v>
      </c>
      <c r="B1" s="886"/>
      <c r="C1" s="886"/>
      <c r="D1" s="886"/>
      <c r="E1" s="246"/>
    </row>
    <row r="2" spans="1:9">
      <c r="A2" s="919" t="s">
        <v>1175</v>
      </c>
      <c r="B2" s="919"/>
      <c r="C2" s="919"/>
      <c r="D2" s="919"/>
      <c r="E2" s="414"/>
    </row>
    <row r="3" spans="1:9">
      <c r="A3" s="919" t="s">
        <v>8</v>
      </c>
      <c r="B3" s="919"/>
      <c r="C3" s="919"/>
      <c r="D3" s="919"/>
      <c r="E3" s="414"/>
    </row>
    <row r="4" spans="1:9">
      <c r="A4" s="958" t="s">
        <v>1176</v>
      </c>
      <c r="B4" s="958"/>
      <c r="C4" s="958"/>
      <c r="D4" s="958"/>
      <c r="E4" s="415"/>
    </row>
    <row r="5" spans="1:9" ht="15" thickBot="1">
      <c r="A5" s="364"/>
      <c r="B5" s="364"/>
      <c r="C5" s="364"/>
      <c r="D5" s="416"/>
      <c r="E5" s="417"/>
    </row>
    <row r="6" spans="1:9" ht="15">
      <c r="A6" s="366"/>
      <c r="B6" s="418">
        <v>2016</v>
      </c>
      <c r="C6" s="418">
        <v>2017</v>
      </c>
      <c r="D6" s="419" t="s">
        <v>1102</v>
      </c>
      <c r="E6" s="419"/>
    </row>
    <row r="7" spans="1:9">
      <c r="A7" s="368" t="s">
        <v>1098</v>
      </c>
      <c r="B7" s="420" t="s">
        <v>1177</v>
      </c>
      <c r="C7" s="420" t="s">
        <v>1177</v>
      </c>
      <c r="D7" s="370" t="s">
        <v>1195</v>
      </c>
      <c r="E7" s="421"/>
    </row>
    <row r="8" spans="1:9" ht="4.5" customHeight="1">
      <c r="A8" s="371"/>
      <c r="B8" s="372"/>
      <c r="C8" s="371"/>
      <c r="D8" s="422"/>
      <c r="E8" s="422"/>
    </row>
    <row r="9" spans="1:9" ht="15">
      <c r="A9" s="299" t="s">
        <v>1104</v>
      </c>
      <c r="B9" s="373">
        <f>SUM(B10:B12)</f>
        <v>72532123.960000008</v>
      </c>
      <c r="C9" s="373">
        <f>SUM(C10:C12)</f>
        <v>77476457.649999991</v>
      </c>
      <c r="D9" s="423">
        <f>100*(C9-B9)/B9</f>
        <v>6.8167501791712075</v>
      </c>
      <c r="E9" s="375"/>
      <c r="F9"/>
      <c r="G9"/>
      <c r="H9"/>
      <c r="I9"/>
    </row>
    <row r="10" spans="1:9" ht="15">
      <c r="A10" s="382" t="s">
        <v>1196</v>
      </c>
      <c r="B10" s="424">
        <v>71921214.150000006</v>
      </c>
      <c r="C10" s="424">
        <v>76913324.780000001</v>
      </c>
      <c r="D10" s="425">
        <f t="shared" ref="D10:D72" si="0">100*(C10-B10)/B10</f>
        <v>6.941082250903567</v>
      </c>
      <c r="E10" s="55"/>
      <c r="F10"/>
      <c r="G10"/>
      <c r="H10"/>
      <c r="I10"/>
    </row>
    <row r="11" spans="1:9" ht="15">
      <c r="A11" s="304" t="s">
        <v>1106</v>
      </c>
      <c r="B11" s="424">
        <v>95070</v>
      </c>
      <c r="C11" s="424">
        <v>88312.8</v>
      </c>
      <c r="D11" s="425">
        <f t="shared" si="0"/>
        <v>-7.1076049226885427</v>
      </c>
      <c r="E11" s="55"/>
      <c r="F11"/>
      <c r="G11"/>
      <c r="H11"/>
      <c r="I11"/>
    </row>
    <row r="12" spans="1:9" ht="15">
      <c r="A12" s="304" t="s">
        <v>1107</v>
      </c>
      <c r="B12" s="424">
        <v>515839.81</v>
      </c>
      <c r="C12" s="424">
        <v>474820.07</v>
      </c>
      <c r="D12" s="425">
        <f t="shared" si="0"/>
        <v>-7.9520306895274313</v>
      </c>
      <c r="E12" s="55"/>
      <c r="F12"/>
      <c r="G12"/>
      <c r="H12"/>
      <c r="I12"/>
    </row>
    <row r="13" spans="1:9" ht="15" customHeight="1">
      <c r="A13" s="380"/>
      <c r="B13" s="148"/>
      <c r="C13" s="148"/>
      <c r="D13" s="426"/>
      <c r="E13" s="55"/>
      <c r="F13"/>
      <c r="G13"/>
      <c r="H13"/>
      <c r="I13"/>
    </row>
    <row r="14" spans="1:9" ht="15">
      <c r="A14" s="299" t="s">
        <v>1108</v>
      </c>
      <c r="B14" s="373">
        <f>SUM(B15:B17)</f>
        <v>72301129.108999997</v>
      </c>
      <c r="C14" s="373">
        <f>SUM(C15:C17)</f>
        <v>76984718.719999999</v>
      </c>
      <c r="D14" s="423">
        <f t="shared" si="0"/>
        <v>6.477892764218244</v>
      </c>
      <c r="E14" s="375"/>
      <c r="F14"/>
      <c r="G14"/>
      <c r="H14"/>
      <c r="I14"/>
    </row>
    <row r="15" spans="1:9" ht="15">
      <c r="A15" s="304" t="s">
        <v>1178</v>
      </c>
      <c r="B15" s="424">
        <v>27909894.629999999</v>
      </c>
      <c r="C15" s="424">
        <v>29930566.239999998</v>
      </c>
      <c r="D15" s="425">
        <f t="shared" si="0"/>
        <v>7.2399829407740031</v>
      </c>
      <c r="E15" s="55"/>
      <c r="F15"/>
      <c r="G15"/>
      <c r="H15"/>
      <c r="I15"/>
    </row>
    <row r="16" spans="1:9" ht="15">
      <c r="A16" s="304" t="s">
        <v>1110</v>
      </c>
      <c r="B16" s="424">
        <v>42112502.169</v>
      </c>
      <c r="C16" s="424">
        <v>44585807.82</v>
      </c>
      <c r="D16" s="425">
        <f t="shared" si="0"/>
        <v>5.8730911810333106</v>
      </c>
      <c r="E16" s="55"/>
      <c r="F16"/>
      <c r="G16"/>
      <c r="H16"/>
      <c r="I16"/>
    </row>
    <row r="17" spans="1:9" ht="15">
      <c r="A17" s="304" t="s">
        <v>1111</v>
      </c>
      <c r="B17" s="424">
        <v>2278732.31</v>
      </c>
      <c r="C17" s="424">
        <v>2468344.66</v>
      </c>
      <c r="D17" s="425">
        <f t="shared" si="0"/>
        <v>8.320957629288193</v>
      </c>
      <c r="E17" s="55"/>
      <c r="F17"/>
      <c r="G17"/>
      <c r="H17"/>
      <c r="I17"/>
    </row>
    <row r="18" spans="1:9" ht="16.5" customHeight="1">
      <c r="A18" s="380"/>
      <c r="B18" s="148"/>
      <c r="C18" s="148"/>
      <c r="D18" s="426"/>
      <c r="E18" s="55"/>
      <c r="F18"/>
      <c r="G18"/>
      <c r="H18"/>
      <c r="I18"/>
    </row>
    <row r="19" spans="1:9" ht="15">
      <c r="A19" s="299" t="s">
        <v>1179</v>
      </c>
      <c r="B19" s="373">
        <f>SUM(B20:B37)</f>
        <v>29101110.057</v>
      </c>
      <c r="C19" s="373">
        <f>SUM(C20:C37)</f>
        <v>31257833.324999999</v>
      </c>
      <c r="D19" s="423">
        <f t="shared" si="0"/>
        <v>7.4111374575596978</v>
      </c>
      <c r="E19" s="375"/>
      <c r="F19"/>
      <c r="G19"/>
      <c r="H19"/>
      <c r="I19"/>
    </row>
    <row r="20" spans="1:9" ht="15">
      <c r="A20" s="304" t="s">
        <v>1113</v>
      </c>
      <c r="B20" s="424">
        <v>1794163.82</v>
      </c>
      <c r="C20" s="424">
        <v>1972805.05</v>
      </c>
      <c r="D20" s="425">
        <f t="shared" si="0"/>
        <v>9.9567959184462875</v>
      </c>
      <c r="E20" s="55"/>
      <c r="F20"/>
      <c r="G20"/>
      <c r="H20"/>
      <c r="I20"/>
    </row>
    <row r="21" spans="1:9" ht="15">
      <c r="A21" s="304" t="s">
        <v>1114</v>
      </c>
      <c r="B21" s="424">
        <v>6883419.5199999996</v>
      </c>
      <c r="C21" s="424">
        <v>7733776.46</v>
      </c>
      <c r="D21" s="425">
        <f t="shared" si="0"/>
        <v>12.353699168404027</v>
      </c>
      <c r="E21" s="55"/>
      <c r="F21"/>
      <c r="G21"/>
      <c r="H21"/>
      <c r="I21"/>
    </row>
    <row r="22" spans="1:9" ht="15">
      <c r="A22" s="304" t="s">
        <v>1115</v>
      </c>
      <c r="B22" s="424">
        <v>144691.1</v>
      </c>
      <c r="C22" s="424">
        <v>150296.66</v>
      </c>
      <c r="D22" s="425">
        <f t="shared" si="0"/>
        <v>3.8741567380440105</v>
      </c>
      <c r="E22" s="55"/>
      <c r="F22"/>
      <c r="G22"/>
      <c r="H22"/>
      <c r="I22"/>
    </row>
    <row r="23" spans="1:9" ht="15">
      <c r="A23" s="304" t="s">
        <v>1180</v>
      </c>
      <c r="B23" s="424">
        <v>496428.49</v>
      </c>
      <c r="C23" s="424">
        <v>457076.86</v>
      </c>
      <c r="D23" s="425">
        <f t="shared" si="0"/>
        <v>-7.9269483506073568</v>
      </c>
      <c r="E23" s="55"/>
      <c r="F23"/>
      <c r="G23"/>
      <c r="H23"/>
      <c r="I23"/>
    </row>
    <row r="24" spans="1:9" ht="15">
      <c r="A24" s="304" t="s">
        <v>1117</v>
      </c>
      <c r="B24" s="424">
        <v>1620050.29</v>
      </c>
      <c r="C24" s="424">
        <v>2147516.69</v>
      </c>
      <c r="D24" s="425">
        <f t="shared" si="0"/>
        <v>32.558643596181199</v>
      </c>
      <c r="E24" s="55"/>
      <c r="F24"/>
      <c r="G24"/>
      <c r="H24"/>
      <c r="I24"/>
    </row>
    <row r="25" spans="1:9" ht="15">
      <c r="A25" s="304" t="s">
        <v>1118</v>
      </c>
      <c r="B25" s="424">
        <v>321.08</v>
      </c>
      <c r="C25" s="424">
        <v>361.79</v>
      </c>
      <c r="D25" s="425">
        <f t="shared" si="0"/>
        <v>12.679083094555885</v>
      </c>
      <c r="E25" s="55"/>
      <c r="F25"/>
      <c r="G25"/>
      <c r="H25"/>
      <c r="I25"/>
    </row>
    <row r="26" spans="1:9" ht="15">
      <c r="A26" s="304" t="s">
        <v>1181</v>
      </c>
      <c r="B26" s="424">
        <v>1002553.144</v>
      </c>
      <c r="C26" s="424">
        <v>1051719.8419999999</v>
      </c>
      <c r="D26" s="425">
        <f t="shared" si="0"/>
        <v>4.9041488019112904</v>
      </c>
      <c r="E26" s="55"/>
      <c r="F26"/>
      <c r="G26"/>
      <c r="H26"/>
      <c r="I26"/>
    </row>
    <row r="27" spans="1:9" ht="15">
      <c r="A27" s="304" t="s">
        <v>1120</v>
      </c>
      <c r="B27" s="424">
        <v>3533737.8390000002</v>
      </c>
      <c r="C27" s="424">
        <v>2877920.3879999998</v>
      </c>
      <c r="D27" s="425">
        <f t="shared" si="0"/>
        <v>-18.55874659863245</v>
      </c>
      <c r="E27" s="55"/>
      <c r="F27"/>
      <c r="G27"/>
      <c r="H27"/>
      <c r="I27"/>
    </row>
    <row r="28" spans="1:9" ht="15">
      <c r="A28" s="304" t="s">
        <v>1182</v>
      </c>
      <c r="B28" s="424">
        <v>975170.83700000006</v>
      </c>
      <c r="C28" s="424">
        <v>1046216.046</v>
      </c>
      <c r="D28" s="425">
        <f t="shared" si="0"/>
        <v>7.2854115714290897</v>
      </c>
      <c r="E28" s="55"/>
      <c r="F28"/>
      <c r="G28"/>
      <c r="H28"/>
      <c r="I28"/>
    </row>
    <row r="29" spans="1:9" ht="15">
      <c r="A29" s="304" t="s">
        <v>1122</v>
      </c>
      <c r="B29" s="424">
        <v>216068.97</v>
      </c>
      <c r="C29" s="424">
        <v>261064.73</v>
      </c>
      <c r="D29" s="425">
        <f t="shared" si="0"/>
        <v>20.824720921287312</v>
      </c>
      <c r="E29" s="55"/>
      <c r="F29"/>
      <c r="G29"/>
      <c r="H29"/>
      <c r="I29"/>
    </row>
    <row r="30" spans="1:9" ht="15">
      <c r="A30" s="304" t="s">
        <v>1123</v>
      </c>
      <c r="B30" s="424">
        <v>983.64</v>
      </c>
      <c r="C30" s="424">
        <v>1427.58</v>
      </c>
      <c r="D30" s="425">
        <f t="shared" si="0"/>
        <v>45.132365499573005</v>
      </c>
      <c r="E30" s="55"/>
      <c r="F30"/>
      <c r="G30"/>
      <c r="H30"/>
      <c r="I30"/>
    </row>
    <row r="31" spans="1:9" ht="15">
      <c r="A31" s="304" t="s">
        <v>1124</v>
      </c>
      <c r="B31" s="424">
        <v>313031.723</v>
      </c>
      <c r="C31" s="424">
        <v>361076.29499999998</v>
      </c>
      <c r="D31" s="425">
        <f t="shared" si="0"/>
        <v>15.34814795751547</v>
      </c>
      <c r="E31" s="55"/>
      <c r="F31"/>
      <c r="G31"/>
      <c r="H31"/>
      <c r="I31"/>
    </row>
    <row r="32" spans="1:9" ht="15">
      <c r="A32" s="304" t="s">
        <v>1125</v>
      </c>
      <c r="B32" s="424">
        <v>7621141.8329999996</v>
      </c>
      <c r="C32" s="424">
        <v>8190438.9390000002</v>
      </c>
      <c r="D32" s="425">
        <f t="shared" si="0"/>
        <v>7.4699712782526904</v>
      </c>
      <c r="E32" s="55"/>
      <c r="F32"/>
      <c r="G32"/>
      <c r="H32"/>
      <c r="I32"/>
    </row>
    <row r="33" spans="1:9" ht="15">
      <c r="A33" s="382" t="s">
        <v>1126</v>
      </c>
      <c r="B33" s="424">
        <v>3659868.926</v>
      </c>
      <c r="C33" s="424">
        <v>4157132.7769999998</v>
      </c>
      <c r="D33" s="425">
        <f t="shared" si="0"/>
        <v>13.586930599273593</v>
      </c>
      <c r="E33" s="55"/>
      <c r="F33"/>
      <c r="G33"/>
      <c r="H33"/>
      <c r="I33"/>
    </row>
    <row r="34" spans="1:9" ht="15">
      <c r="A34" s="178" t="s">
        <v>1127</v>
      </c>
      <c r="B34" s="424">
        <v>664797.87399999995</v>
      </c>
      <c r="C34" s="424">
        <v>680686.46200000006</v>
      </c>
      <c r="D34" s="425">
        <f t="shared" si="0"/>
        <v>2.3899877874760032</v>
      </c>
      <c r="E34" s="55"/>
      <c r="F34"/>
      <c r="G34"/>
      <c r="H34"/>
      <c r="I34"/>
    </row>
    <row r="35" spans="1:9" ht="15">
      <c r="A35" s="382" t="s">
        <v>1128</v>
      </c>
      <c r="B35" s="424">
        <v>5.94</v>
      </c>
      <c r="C35" s="424">
        <v>0</v>
      </c>
      <c r="D35" s="425"/>
      <c r="E35" s="55"/>
      <c r="F35"/>
      <c r="G35"/>
      <c r="H35"/>
      <c r="I35"/>
    </row>
    <row r="36" spans="1:9" ht="15">
      <c r="A36" s="304" t="s">
        <v>1129</v>
      </c>
      <c r="B36" s="424">
        <v>0</v>
      </c>
      <c r="C36" s="424">
        <v>0</v>
      </c>
      <c r="D36" s="425"/>
      <c r="E36" s="55"/>
      <c r="F36"/>
      <c r="G36"/>
      <c r="H36"/>
      <c r="I36"/>
    </row>
    <row r="37" spans="1:9" ht="15">
      <c r="A37" s="382" t="s">
        <v>1130</v>
      </c>
      <c r="B37" s="424">
        <v>174675.03099999999</v>
      </c>
      <c r="C37" s="424">
        <v>168316.75599999999</v>
      </c>
      <c r="D37" s="312">
        <f>100*(C37-B37)/B37</f>
        <v>-3.6400594656256251</v>
      </c>
      <c r="E37" s="55"/>
      <c r="F37"/>
      <c r="G37"/>
      <c r="H37"/>
      <c r="I37"/>
    </row>
    <row r="38" spans="1:9" ht="15" customHeight="1">
      <c r="A38" s="380"/>
      <c r="B38" s="148"/>
      <c r="C38" s="148"/>
      <c r="D38" s="426"/>
      <c r="E38" s="55"/>
      <c r="F38"/>
      <c r="G38"/>
      <c r="H38"/>
      <c r="I38"/>
    </row>
    <row r="39" spans="1:9" ht="15">
      <c r="A39" s="299" t="s">
        <v>1131</v>
      </c>
      <c r="B39" s="373">
        <f>SUM(B40:B54)</f>
        <v>9592090.1819999982</v>
      </c>
      <c r="C39" s="373">
        <f>SUM(C40:C54)</f>
        <v>9765592.2420000006</v>
      </c>
      <c r="D39" s="425">
        <f t="shared" si="0"/>
        <v>1.8088034694001005</v>
      </c>
      <c r="E39" s="375"/>
      <c r="F39"/>
      <c r="G39"/>
      <c r="H39"/>
      <c r="I39"/>
    </row>
    <row r="40" spans="1:9" ht="15">
      <c r="A40" s="382" t="s">
        <v>1132</v>
      </c>
      <c r="B40" s="424">
        <v>310592.16800000001</v>
      </c>
      <c r="C40" s="424">
        <v>360881.26799999998</v>
      </c>
      <c r="D40" s="425">
        <f t="shared" si="0"/>
        <v>16.19136127089978</v>
      </c>
      <c r="E40" s="55"/>
      <c r="F40"/>
      <c r="G40"/>
      <c r="H40"/>
      <c r="I40"/>
    </row>
    <row r="41" spans="1:9" ht="15">
      <c r="A41" s="310" t="s">
        <v>1133</v>
      </c>
      <c r="B41" s="424">
        <v>1933194.7150000001</v>
      </c>
      <c r="C41" s="424">
        <v>2005661.4879999999</v>
      </c>
      <c r="D41" s="425">
        <f t="shared" si="0"/>
        <v>3.7485501298817594</v>
      </c>
      <c r="E41" s="55"/>
      <c r="F41"/>
      <c r="G41"/>
      <c r="H41"/>
      <c r="I41"/>
    </row>
    <row r="42" spans="1:9" ht="15">
      <c r="A42" s="304" t="s">
        <v>1134</v>
      </c>
      <c r="B42" s="424">
        <v>345290.95699999999</v>
      </c>
      <c r="C42" s="424">
        <v>344947.897</v>
      </c>
      <c r="D42" s="425">
        <f t="shared" si="0"/>
        <v>-9.9353890695723507E-2</v>
      </c>
      <c r="E42" s="55"/>
      <c r="F42"/>
      <c r="G42"/>
      <c r="H42"/>
      <c r="I42"/>
    </row>
    <row r="43" spans="1:9" ht="15">
      <c r="A43" s="382" t="s">
        <v>1135</v>
      </c>
      <c r="B43" s="424">
        <v>129194.07</v>
      </c>
      <c r="C43" s="424">
        <v>129966.53200000001</v>
      </c>
      <c r="D43" s="425">
        <f t="shared" si="0"/>
        <v>0.59790824764635053</v>
      </c>
      <c r="E43" s="55"/>
      <c r="F43"/>
      <c r="G43"/>
      <c r="H43"/>
      <c r="I43"/>
    </row>
    <row r="44" spans="1:9" ht="15">
      <c r="A44" s="382" t="s">
        <v>1136</v>
      </c>
      <c r="B44" s="424">
        <v>209444.25599999999</v>
      </c>
      <c r="C44" s="424">
        <v>199987.804</v>
      </c>
      <c r="D44" s="425">
        <f t="shared" si="0"/>
        <v>-4.5150209323477419</v>
      </c>
      <c r="E44" s="55"/>
      <c r="F44"/>
      <c r="G44"/>
      <c r="H44"/>
      <c r="I44"/>
    </row>
    <row r="45" spans="1:9" ht="15">
      <c r="A45" s="382" t="s">
        <v>1137</v>
      </c>
      <c r="B45" s="424">
        <v>1537993.621</v>
      </c>
      <c r="C45" s="424">
        <v>1742950.9580000001</v>
      </c>
      <c r="D45" s="425">
        <f t="shared" si="0"/>
        <v>13.326280044434597</v>
      </c>
      <c r="E45" s="55"/>
      <c r="F45"/>
      <c r="G45"/>
      <c r="H45"/>
      <c r="I45"/>
    </row>
    <row r="46" spans="1:9" ht="15">
      <c r="A46" s="382" t="s">
        <v>1138</v>
      </c>
      <c r="B46" s="424">
        <v>498491.95299999998</v>
      </c>
      <c r="C46" s="424">
        <v>493825.37400000001</v>
      </c>
      <c r="D46" s="425">
        <f t="shared" si="0"/>
        <v>-0.9361392840778654</v>
      </c>
      <c r="E46" s="55"/>
      <c r="F46"/>
      <c r="G46"/>
      <c r="H46"/>
      <c r="I46"/>
    </row>
    <row r="47" spans="1:9" ht="15">
      <c r="A47" s="382" t="s">
        <v>1139</v>
      </c>
      <c r="B47" s="424">
        <v>55664.036999999997</v>
      </c>
      <c r="C47" s="424">
        <v>44947.19</v>
      </c>
      <c r="D47" s="425">
        <f t="shared" si="0"/>
        <v>-19.252730447847316</v>
      </c>
      <c r="E47" s="55"/>
      <c r="F47"/>
      <c r="G47"/>
      <c r="H47"/>
      <c r="I47"/>
    </row>
    <row r="48" spans="1:9" ht="15">
      <c r="A48" s="382" t="s">
        <v>1140</v>
      </c>
      <c r="B48" s="424">
        <v>1232792.4739999999</v>
      </c>
      <c r="C48" s="424">
        <v>1160154.9350000001</v>
      </c>
      <c r="D48" s="425">
        <f t="shared" si="0"/>
        <v>-5.8921140850507721</v>
      </c>
      <c r="E48" s="55"/>
      <c r="F48"/>
      <c r="G48"/>
      <c r="H48"/>
      <c r="I48"/>
    </row>
    <row r="49" spans="1:9" ht="15">
      <c r="A49" s="382" t="s">
        <v>1141</v>
      </c>
      <c r="B49" s="424">
        <v>217959.95600000001</v>
      </c>
      <c r="C49" s="424">
        <v>237123.52799999999</v>
      </c>
      <c r="D49" s="425">
        <f t="shared" si="0"/>
        <v>8.792244388230646</v>
      </c>
      <c r="E49" s="55"/>
      <c r="F49"/>
      <c r="G49"/>
      <c r="H49"/>
      <c r="I49"/>
    </row>
    <row r="50" spans="1:9" ht="15">
      <c r="A50" s="382" t="s">
        <v>1142</v>
      </c>
      <c r="B50" s="424">
        <v>1887284.0349999999</v>
      </c>
      <c r="C50" s="424">
        <v>1926086.9650000001</v>
      </c>
      <c r="D50" s="425">
        <f t="shared" si="0"/>
        <v>2.05601961763006</v>
      </c>
      <c r="E50" s="55"/>
      <c r="F50"/>
      <c r="G50"/>
      <c r="H50"/>
      <c r="I50"/>
    </row>
    <row r="51" spans="1:9" ht="15">
      <c r="A51" s="382" t="s">
        <v>1143</v>
      </c>
      <c r="B51" s="424">
        <v>4289.902</v>
      </c>
      <c r="C51" s="424">
        <v>6557.3950000000004</v>
      </c>
      <c r="D51" s="425">
        <f t="shared" si="0"/>
        <v>52.856522130342384</v>
      </c>
      <c r="E51" s="55"/>
      <c r="F51"/>
      <c r="G51"/>
      <c r="H51"/>
      <c r="I51"/>
    </row>
    <row r="52" spans="1:9" ht="15">
      <c r="A52" s="178" t="s">
        <v>1144</v>
      </c>
      <c r="B52" s="424">
        <v>110.57</v>
      </c>
      <c r="C52" s="424">
        <v>0</v>
      </c>
      <c r="D52" s="427"/>
      <c r="E52" s="55"/>
      <c r="F52"/>
      <c r="G52"/>
      <c r="H52"/>
      <c r="I52"/>
    </row>
    <row r="53" spans="1:9" ht="15">
      <c r="A53" s="382" t="s">
        <v>1145</v>
      </c>
      <c r="B53" s="424">
        <v>0</v>
      </c>
      <c r="C53" s="424">
        <v>0</v>
      </c>
      <c r="D53" s="427"/>
      <c r="E53" s="55"/>
      <c r="F53"/>
      <c r="G53"/>
      <c r="H53"/>
      <c r="I53"/>
    </row>
    <row r="54" spans="1:9" ht="15">
      <c r="A54" s="178" t="s">
        <v>1146</v>
      </c>
      <c r="B54" s="424">
        <v>1229787.4680000001</v>
      </c>
      <c r="C54" s="424">
        <v>1112500.9080000001</v>
      </c>
      <c r="D54" s="427">
        <f t="shared" si="0"/>
        <v>-9.5371406077785821</v>
      </c>
      <c r="E54" s="55"/>
      <c r="F54"/>
      <c r="G54"/>
      <c r="H54"/>
      <c r="I54"/>
    </row>
    <row r="55" spans="1:9" ht="12.75" customHeight="1">
      <c r="A55" s="380"/>
      <c r="B55" s="148"/>
      <c r="C55" s="148"/>
      <c r="D55" s="426"/>
      <c r="E55" s="55"/>
      <c r="F55"/>
      <c r="G55"/>
      <c r="H55"/>
      <c r="I55"/>
    </row>
    <row r="56" spans="1:9" ht="15">
      <c r="A56" s="384" t="s">
        <v>1147</v>
      </c>
      <c r="B56" s="373">
        <f>SUM(B57:B62)</f>
        <v>1665524.09</v>
      </c>
      <c r="C56" s="373">
        <f>SUM(C57:C62)</f>
        <v>1736605.98</v>
      </c>
      <c r="D56" s="423">
        <f t="shared" si="0"/>
        <v>4.2678392000922605</v>
      </c>
      <c r="E56" s="375"/>
      <c r="F56"/>
      <c r="G56"/>
      <c r="H56"/>
      <c r="I56"/>
    </row>
    <row r="57" spans="1:9" ht="15">
      <c r="A57" s="382" t="s">
        <v>1148</v>
      </c>
      <c r="B57" s="424">
        <v>401177.2</v>
      </c>
      <c r="C57" s="424">
        <v>382405.32</v>
      </c>
      <c r="D57" s="425">
        <f t="shared" si="0"/>
        <v>-4.6791991169986735</v>
      </c>
      <c r="E57" s="55"/>
      <c r="F57"/>
      <c r="G57"/>
      <c r="H57"/>
      <c r="I57"/>
    </row>
    <row r="58" spans="1:9" ht="15">
      <c r="A58" s="382" t="s">
        <v>1149</v>
      </c>
      <c r="B58" s="424">
        <v>305508.46000000002</v>
      </c>
      <c r="C58" s="424">
        <v>294495.71999999997</v>
      </c>
      <c r="D58" s="425">
        <f t="shared" si="0"/>
        <v>-3.6047250540950806</v>
      </c>
      <c r="E58" s="55"/>
      <c r="F58"/>
      <c r="G58"/>
      <c r="H58"/>
      <c r="I58"/>
    </row>
    <row r="59" spans="1:9" ht="15">
      <c r="A59" s="382" t="s">
        <v>1150</v>
      </c>
      <c r="B59" s="424">
        <v>116177.56</v>
      </c>
      <c r="C59" s="424">
        <v>118116.98</v>
      </c>
      <c r="D59" s="425">
        <f t="shared" si="0"/>
        <v>1.6693585232810866</v>
      </c>
      <c r="E59" s="55"/>
      <c r="F59"/>
      <c r="G59"/>
      <c r="H59"/>
      <c r="I59"/>
    </row>
    <row r="60" spans="1:9" ht="15">
      <c r="A60" s="382" t="s">
        <v>1151</v>
      </c>
      <c r="B60" s="424">
        <v>817752.7</v>
      </c>
      <c r="C60" s="424">
        <v>912470.67</v>
      </c>
      <c r="D60" s="425">
        <f t="shared" si="0"/>
        <v>11.582715654745023</v>
      </c>
      <c r="E60" s="55"/>
      <c r="F60"/>
      <c r="G60"/>
      <c r="H60"/>
      <c r="I60"/>
    </row>
    <row r="61" spans="1:9" ht="15">
      <c r="A61" s="382" t="s">
        <v>1152</v>
      </c>
      <c r="B61" s="424">
        <v>12046.55</v>
      </c>
      <c r="C61" s="424">
        <v>17203.12</v>
      </c>
      <c r="D61" s="425">
        <f t="shared" si="0"/>
        <v>42.805367511860247</v>
      </c>
      <c r="E61" s="55"/>
      <c r="F61"/>
      <c r="G61"/>
      <c r="H61"/>
      <c r="I61"/>
    </row>
    <row r="62" spans="1:9" ht="15">
      <c r="A62" s="382" t="s">
        <v>1153</v>
      </c>
      <c r="B62" s="424">
        <v>12861.62</v>
      </c>
      <c r="C62" s="424">
        <v>11914.17</v>
      </c>
      <c r="D62" s="425">
        <f t="shared" si="0"/>
        <v>-7.3664903799054917</v>
      </c>
      <c r="E62" s="55"/>
      <c r="F62"/>
      <c r="G62"/>
      <c r="H62"/>
      <c r="I62"/>
    </row>
    <row r="63" spans="1:9" ht="12.75" customHeight="1">
      <c r="A63" s="380"/>
      <c r="B63" s="148"/>
      <c r="C63" s="148"/>
      <c r="D63" s="426"/>
      <c r="E63" s="55"/>
      <c r="F63"/>
      <c r="G63"/>
      <c r="H63"/>
      <c r="I63"/>
    </row>
    <row r="64" spans="1:9" ht="15">
      <c r="A64" s="299" t="s">
        <v>1154</v>
      </c>
      <c r="B64" s="373">
        <f>SUM(B65:B72)</f>
        <v>50190254.361000001</v>
      </c>
      <c r="C64" s="373">
        <f>SUM(C65:C72)</f>
        <v>58372731.288000003</v>
      </c>
      <c r="D64" s="426">
        <f t="shared" si="0"/>
        <v>16.302919822136104</v>
      </c>
      <c r="E64" s="375"/>
      <c r="F64"/>
      <c r="G64"/>
      <c r="H64"/>
      <c r="I64"/>
    </row>
    <row r="65" spans="1:10" ht="15">
      <c r="A65" s="304" t="s">
        <v>1155</v>
      </c>
      <c r="B65" s="424">
        <v>68585.600000000006</v>
      </c>
      <c r="C65" s="424">
        <v>66328.320000000007</v>
      </c>
      <c r="D65" s="425">
        <f t="shared" si="0"/>
        <v>-3.2911864881257853</v>
      </c>
      <c r="E65" s="55"/>
      <c r="F65"/>
      <c r="G65"/>
      <c r="H65"/>
      <c r="I65"/>
    </row>
    <row r="66" spans="1:10" ht="15">
      <c r="A66" s="382" t="s">
        <v>1183</v>
      </c>
      <c r="B66" s="424">
        <v>3277790.6209999998</v>
      </c>
      <c r="C66" s="424">
        <v>3746669.5780000002</v>
      </c>
      <c r="D66" s="312">
        <f t="shared" si="0"/>
        <v>14.304725689188565</v>
      </c>
      <c r="E66" s="55"/>
      <c r="F66"/>
      <c r="G66"/>
      <c r="H66"/>
      <c r="I66"/>
    </row>
    <row r="67" spans="1:10" ht="15">
      <c r="A67" s="382" t="s">
        <v>1184</v>
      </c>
      <c r="B67" s="424">
        <v>165.62</v>
      </c>
      <c r="C67" s="424">
        <v>102.88</v>
      </c>
      <c r="D67" s="312">
        <f t="shared" si="0"/>
        <v>-37.881898321458763</v>
      </c>
      <c r="E67" s="55"/>
      <c r="F67"/>
      <c r="G67"/>
      <c r="H67"/>
      <c r="I67"/>
    </row>
    <row r="68" spans="1:10" ht="15">
      <c r="A68" s="304" t="s">
        <v>1158</v>
      </c>
      <c r="B68" s="424">
        <v>117.02</v>
      </c>
      <c r="C68" s="424">
        <v>114.46</v>
      </c>
      <c r="D68" s="425">
        <f t="shared" si="0"/>
        <v>-2.1876602290206821</v>
      </c>
      <c r="E68" s="55"/>
      <c r="F68"/>
      <c r="G68"/>
      <c r="H68"/>
      <c r="I68"/>
    </row>
    <row r="69" spans="1:10" ht="15">
      <c r="A69" s="304" t="s">
        <v>1159</v>
      </c>
      <c r="B69" s="424">
        <v>0</v>
      </c>
      <c r="C69" s="424">
        <v>0</v>
      </c>
      <c r="D69" s="425"/>
      <c r="E69" s="55"/>
      <c r="F69"/>
      <c r="G69"/>
      <c r="H69"/>
      <c r="I69"/>
    </row>
    <row r="70" spans="1:10">
      <c r="A70" s="304" t="s">
        <v>1160</v>
      </c>
      <c r="B70" s="424">
        <v>34942537.549999997</v>
      </c>
      <c r="C70" s="424">
        <v>38688964.810000002</v>
      </c>
      <c r="D70" s="425">
        <f t="shared" si="0"/>
        <v>10.721680572394508</v>
      </c>
      <c r="E70" s="55"/>
      <c r="F70" s="313"/>
      <c r="G70" s="313"/>
      <c r="H70" s="313"/>
      <c r="I70" s="313"/>
      <c r="J70" s="313"/>
    </row>
    <row r="71" spans="1:10" ht="15">
      <c r="A71" s="304" t="s">
        <v>1185</v>
      </c>
      <c r="B71" s="424">
        <v>11436846.380000001</v>
      </c>
      <c r="C71" s="424">
        <v>15362308.039999999</v>
      </c>
      <c r="D71" s="425">
        <f t="shared" si="0"/>
        <v>34.322937718780466</v>
      </c>
      <c r="E71" s="55"/>
      <c r="F71"/>
      <c r="G71"/>
      <c r="H71"/>
      <c r="I71"/>
    </row>
    <row r="72" spans="1:10" ht="15">
      <c r="A72" s="304" t="s">
        <v>1161</v>
      </c>
      <c r="B72" s="424">
        <v>464211.57</v>
      </c>
      <c r="C72" s="424">
        <v>508243.20000000001</v>
      </c>
      <c r="D72" s="425">
        <f t="shared" si="0"/>
        <v>9.4852504430253646</v>
      </c>
      <c r="E72" s="55"/>
      <c r="F72"/>
      <c r="G72"/>
      <c r="H72"/>
      <c r="I72"/>
    </row>
    <row r="73" spans="1:10" ht="6" customHeight="1">
      <c r="A73" s="428"/>
      <c r="B73" s="429"/>
      <c r="C73" s="429"/>
      <c r="D73" s="430"/>
      <c r="E73" s="431"/>
      <c r="F73"/>
      <c r="G73"/>
      <c r="H73"/>
      <c r="I73"/>
    </row>
    <row r="74" spans="1:10" ht="15">
      <c r="A74" s="410" t="s">
        <v>27</v>
      </c>
      <c r="B74" s="373">
        <f>+B64+B56+B39+B19+B14+B9</f>
        <v>235382231.759</v>
      </c>
      <c r="C74" s="373">
        <f>+C64+C56+C39+C19+C14+C9</f>
        <v>255593939.20499998</v>
      </c>
      <c r="D74" s="426">
        <f>100*(C74-B74)/B74</f>
        <v>8.5867600519201766</v>
      </c>
      <c r="E74" s="431"/>
      <c r="F74"/>
      <c r="G74"/>
      <c r="H74"/>
      <c r="I74"/>
    </row>
    <row r="75" spans="1:10">
      <c r="A75" s="432" t="s">
        <v>858</v>
      </c>
      <c r="B75" s="433"/>
      <c r="C75" s="392"/>
      <c r="D75" s="434"/>
      <c r="E75" s="435"/>
    </row>
    <row r="76" spans="1:10">
      <c r="A76" s="7" t="s">
        <v>1922</v>
      </c>
      <c r="B76" s="392"/>
      <c r="C76" s="393"/>
      <c r="D76" s="436"/>
      <c r="E76" s="437"/>
    </row>
    <row r="77" spans="1:10">
      <c r="A77" s="329"/>
      <c r="B77" s="392"/>
      <c r="C77" s="393"/>
      <c r="D77" s="438"/>
      <c r="E77" s="439"/>
    </row>
    <row r="78" spans="1:10">
      <c r="A78" s="333" t="s">
        <v>1163</v>
      </c>
      <c r="B78" s="392"/>
      <c r="C78" s="393"/>
      <c r="D78" s="438"/>
      <c r="E78" s="439"/>
    </row>
    <row r="79" spans="1:10">
      <c r="A79" s="334" t="s">
        <v>1186</v>
      </c>
      <c r="B79" s="394"/>
      <c r="C79" s="393"/>
      <c r="D79" s="438"/>
      <c r="E79" s="439"/>
    </row>
    <row r="80" spans="1:10">
      <c r="A80" s="336" t="s">
        <v>1187</v>
      </c>
      <c r="B80" s="394"/>
      <c r="C80" s="393"/>
      <c r="D80" s="438"/>
      <c r="E80" s="439"/>
    </row>
    <row r="81" spans="1:5">
      <c r="A81" s="336" t="s">
        <v>1188</v>
      </c>
      <c r="B81" s="394"/>
      <c r="C81" s="393"/>
      <c r="D81" s="438"/>
      <c r="E81" s="439"/>
    </row>
    <row r="82" spans="1:5">
      <c r="A82" s="334" t="s">
        <v>1189</v>
      </c>
      <c r="B82" s="394"/>
      <c r="C82" s="393"/>
      <c r="D82" s="438"/>
      <c r="E82" s="439"/>
    </row>
    <row r="83" spans="1:5">
      <c r="A83" s="336" t="s">
        <v>1190</v>
      </c>
      <c r="B83" s="394"/>
      <c r="C83" s="393"/>
      <c r="D83" s="438"/>
      <c r="E83" s="439"/>
    </row>
    <row r="84" spans="1:5">
      <c r="A84" s="395" t="s">
        <v>1191</v>
      </c>
      <c r="B84" s="440"/>
      <c r="C84" s="440"/>
      <c r="D84" s="440"/>
    </row>
    <row r="85" spans="1:5">
      <c r="A85" s="66"/>
      <c r="B85" s="66"/>
      <c r="C85" s="66"/>
      <c r="D85" s="66"/>
    </row>
    <row r="86" spans="1:5">
      <c r="A86" s="919" t="s">
        <v>1175</v>
      </c>
      <c r="B86" s="919"/>
      <c r="C86" s="919"/>
      <c r="D86" s="919"/>
    </row>
    <row r="87" spans="1:5">
      <c r="A87" s="919" t="s">
        <v>8</v>
      </c>
      <c r="B87" s="919"/>
      <c r="C87" s="919"/>
      <c r="D87" s="919"/>
    </row>
    <row r="88" spans="1:5">
      <c r="A88" s="959" t="s">
        <v>1197</v>
      </c>
      <c r="B88" s="959"/>
      <c r="C88" s="959"/>
      <c r="D88" s="959"/>
    </row>
    <row r="89" spans="1:5" ht="15" thickBot="1">
      <c r="A89" s="364"/>
      <c r="B89" s="364"/>
      <c r="C89" s="364"/>
      <c r="D89" s="416"/>
    </row>
    <row r="90" spans="1:5">
      <c r="A90" s="366"/>
      <c r="B90" s="441">
        <v>2016</v>
      </c>
      <c r="C90" s="441">
        <v>2017</v>
      </c>
      <c r="D90" s="419" t="s">
        <v>1102</v>
      </c>
    </row>
    <row r="91" spans="1:5">
      <c r="A91" s="368" t="s">
        <v>1098</v>
      </c>
      <c r="B91" s="420" t="s">
        <v>1193</v>
      </c>
      <c r="C91" s="420" t="s">
        <v>1193</v>
      </c>
      <c r="D91" s="370" t="s">
        <v>1195</v>
      </c>
    </row>
    <row r="92" spans="1:5">
      <c r="A92" s="299" t="s">
        <v>1104</v>
      </c>
      <c r="B92" s="400">
        <f>SUM(B93:B95)</f>
        <v>74200362.811080009</v>
      </c>
      <c r="C92" s="401">
        <f>SUM(C93:C95)</f>
        <v>77476457.649999991</v>
      </c>
      <c r="D92" s="374">
        <f>100*(C92-B92)/B92</f>
        <v>4.4152005661497622</v>
      </c>
    </row>
    <row r="93" spans="1:5">
      <c r="A93" s="382" t="s">
        <v>1196</v>
      </c>
      <c r="B93" s="442">
        <f>B10*'A02'!$I$11</f>
        <v>73575402.075450003</v>
      </c>
      <c r="C93" s="443">
        <f>+C10</f>
        <v>76913324.780000001</v>
      </c>
      <c r="D93" s="379">
        <f t="shared" ref="D93:D155" si="1">100*(C93-B93)/B93</f>
        <v>4.5367372931608712</v>
      </c>
    </row>
    <row r="94" spans="1:5">
      <c r="A94" s="304" t="s">
        <v>1106</v>
      </c>
      <c r="B94" s="442">
        <f>B11*'A02'!$I$11</f>
        <v>97256.609999999986</v>
      </c>
      <c r="C94" s="443">
        <f>+C11</f>
        <v>88312.8</v>
      </c>
      <c r="D94" s="379">
        <f t="shared" si="1"/>
        <v>-9.1960947435860501</v>
      </c>
    </row>
    <row r="95" spans="1:5">
      <c r="A95" s="304" t="s">
        <v>1107</v>
      </c>
      <c r="B95" s="442">
        <f>B12*'A02'!$I$11</f>
        <v>527704.12562999991</v>
      </c>
      <c r="C95" s="443">
        <f>+C12</f>
        <v>474820.07</v>
      </c>
      <c r="D95" s="379">
        <f t="shared" si="1"/>
        <v>-10.021535375882126</v>
      </c>
    </row>
    <row r="96" spans="1:5" ht="4.5" customHeight="1">
      <c r="A96" s="380"/>
      <c r="B96" s="404"/>
      <c r="C96" s="45"/>
      <c r="D96" s="374"/>
    </row>
    <row r="97" spans="1:4">
      <c r="A97" s="299" t="s">
        <v>1108</v>
      </c>
      <c r="B97" s="400">
        <f>SUM(B98:B100)</f>
        <v>73964055.078506976</v>
      </c>
      <c r="C97" s="401">
        <f>SUM(C98:C100)</f>
        <v>76984718.719999999</v>
      </c>
      <c r="D97" s="374">
        <f t="shared" si="1"/>
        <v>4.083961646352174</v>
      </c>
    </row>
    <row r="98" spans="1:4">
      <c r="A98" s="304" t="s">
        <v>1178</v>
      </c>
      <c r="B98" s="442">
        <f>B15*'A02'!$I$11</f>
        <v>28551822.206489995</v>
      </c>
      <c r="C98" s="443">
        <f>+C15</f>
        <v>29930566.239999998</v>
      </c>
      <c r="D98" s="379">
        <f t="shared" si="1"/>
        <v>4.8289178306686376</v>
      </c>
    </row>
    <row r="99" spans="1:4">
      <c r="A99" s="304" t="s">
        <v>1110</v>
      </c>
      <c r="B99" s="442">
        <f>B16*'A02'!$I$11</f>
        <v>43081089.718886994</v>
      </c>
      <c r="C99" s="443">
        <f>+C16</f>
        <v>44585807.82</v>
      </c>
      <c r="D99" s="379">
        <f t="shared" si="1"/>
        <v>3.4927577527207476</v>
      </c>
    </row>
    <row r="100" spans="1:4">
      <c r="A100" s="304" t="s">
        <v>1111</v>
      </c>
      <c r="B100" s="442">
        <f>B17*'A02'!$I$11</f>
        <v>2331143.15313</v>
      </c>
      <c r="C100" s="443">
        <f>+C17</f>
        <v>2468344.66</v>
      </c>
      <c r="D100" s="379">
        <f t="shared" si="1"/>
        <v>5.8855890804381197</v>
      </c>
    </row>
    <row r="101" spans="1:4" ht="5.25" customHeight="1">
      <c r="A101" s="380"/>
      <c r="B101" s="404"/>
      <c r="C101" s="45"/>
      <c r="D101" s="374"/>
    </row>
    <row r="102" spans="1:4">
      <c r="A102" s="299" t="s">
        <v>1179</v>
      </c>
      <c r="B102" s="400">
        <f>SUM(B103:B120)</f>
        <v>29770435.588310998</v>
      </c>
      <c r="C102" s="401">
        <f>SUM(C103:C120)</f>
        <v>31257833.324999999</v>
      </c>
      <c r="D102" s="374">
        <f t="shared" si="1"/>
        <v>4.9962242986898389</v>
      </c>
    </row>
    <row r="103" spans="1:4">
      <c r="A103" s="304" t="s">
        <v>1113</v>
      </c>
      <c r="B103" s="442">
        <f>B20*'A02'!$I$11</f>
        <v>1835429.5878599999</v>
      </c>
      <c r="C103" s="443">
        <f t="shared" ref="C103:C120" si="2">+C20</f>
        <v>1972805.05</v>
      </c>
      <c r="D103" s="379">
        <f t="shared" si="1"/>
        <v>7.4846489916386112</v>
      </c>
    </row>
    <row r="104" spans="1:4">
      <c r="A104" s="304" t="s">
        <v>1114</v>
      </c>
      <c r="B104" s="442">
        <f>B21*'A02'!$I$11</f>
        <v>7041738.1689599985</v>
      </c>
      <c r="C104" s="443">
        <f t="shared" si="2"/>
        <v>7733776.46</v>
      </c>
      <c r="D104" s="379">
        <f t="shared" si="1"/>
        <v>9.8276629212160742</v>
      </c>
    </row>
    <row r="105" spans="1:4">
      <c r="A105" s="304" t="s">
        <v>1115</v>
      </c>
      <c r="B105" s="442">
        <f>B22*'A02'!$I$11</f>
        <v>148018.99529999998</v>
      </c>
      <c r="C105" s="443">
        <f t="shared" si="2"/>
        <v>150296.66</v>
      </c>
      <c r="D105" s="379">
        <f t="shared" si="1"/>
        <v>1.5387651398279849</v>
      </c>
    </row>
    <row r="106" spans="1:4">
      <c r="A106" s="304" t="s">
        <v>1180</v>
      </c>
      <c r="B106" s="442">
        <f>B23*'A02'!$I$11</f>
        <v>507846.34526999993</v>
      </c>
      <c r="C106" s="443">
        <f t="shared" si="2"/>
        <v>457076.86</v>
      </c>
      <c r="D106" s="379">
        <f t="shared" si="1"/>
        <v>-9.9970169605154897</v>
      </c>
    </row>
    <row r="107" spans="1:4">
      <c r="A107" s="304" t="s">
        <v>1117</v>
      </c>
      <c r="B107" s="442">
        <f>B24*'A02'!$I$11</f>
        <v>1657311.44667</v>
      </c>
      <c r="C107" s="443">
        <f t="shared" si="2"/>
        <v>2147516.69</v>
      </c>
      <c r="D107" s="379">
        <f t="shared" si="1"/>
        <v>29.578341736247509</v>
      </c>
    </row>
    <row r="108" spans="1:4">
      <c r="A108" s="304" t="s">
        <v>1118</v>
      </c>
      <c r="B108" s="442">
        <f>B25*'A02'!$I$11</f>
        <v>328.46483999999998</v>
      </c>
      <c r="C108" s="443">
        <f t="shared" si="2"/>
        <v>361.79</v>
      </c>
      <c r="D108" s="379">
        <f t="shared" si="1"/>
        <v>10.145731275225696</v>
      </c>
    </row>
    <row r="109" spans="1:4">
      <c r="A109" s="304" t="s">
        <v>1181</v>
      </c>
      <c r="B109" s="442">
        <f>B26*'A02'!$I$11</f>
        <v>1025611.8663119999</v>
      </c>
      <c r="C109" s="443">
        <f t="shared" si="2"/>
        <v>1051719.8419999999</v>
      </c>
      <c r="D109" s="379">
        <f t="shared" si="1"/>
        <v>2.5456000018683311</v>
      </c>
    </row>
    <row r="110" spans="1:4">
      <c r="A110" s="304" t="s">
        <v>1120</v>
      </c>
      <c r="B110" s="442">
        <f>B27*'A02'!$I$11</f>
        <v>3615013.8092970001</v>
      </c>
      <c r="C110" s="443">
        <f t="shared" si="2"/>
        <v>2877920.3879999998</v>
      </c>
      <c r="D110" s="379">
        <f t="shared" si="1"/>
        <v>-20.389781621341591</v>
      </c>
    </row>
    <row r="111" spans="1:4">
      <c r="A111" s="304" t="s">
        <v>1182</v>
      </c>
      <c r="B111" s="442">
        <f>B28*'A02'!$I$11</f>
        <v>997599.76625099999</v>
      </c>
      <c r="C111" s="443">
        <f t="shared" si="2"/>
        <v>1046216.046</v>
      </c>
      <c r="D111" s="379">
        <f t="shared" si="1"/>
        <v>4.8733250942610917</v>
      </c>
    </row>
    <row r="112" spans="1:4">
      <c r="A112" s="304" t="s">
        <v>1122</v>
      </c>
      <c r="B112" s="442">
        <f>B29*'A02'!$I$11</f>
        <v>221038.55630999999</v>
      </c>
      <c r="C112" s="443">
        <f t="shared" si="2"/>
        <v>261064.73</v>
      </c>
      <c r="D112" s="379">
        <f t="shared" si="1"/>
        <v>18.108231594611265</v>
      </c>
    </row>
    <row r="113" spans="1:4">
      <c r="A113" s="304" t="s">
        <v>1123</v>
      </c>
      <c r="B113" s="442">
        <f>B30*'A02'!$I$11</f>
        <v>1006.2637199999999</v>
      </c>
      <c r="C113" s="443">
        <f t="shared" si="2"/>
        <v>1427.58</v>
      </c>
      <c r="D113" s="379">
        <f t="shared" si="1"/>
        <v>41.869369989807446</v>
      </c>
    </row>
    <row r="114" spans="1:4">
      <c r="A114" s="304" t="s">
        <v>1124</v>
      </c>
      <c r="B114" s="442">
        <f>B31*'A02'!$I$11</f>
        <v>320231.45262899995</v>
      </c>
      <c r="C114" s="443">
        <f t="shared" si="2"/>
        <v>361076.29499999998</v>
      </c>
      <c r="D114" s="379">
        <f t="shared" si="1"/>
        <v>12.754787837258542</v>
      </c>
    </row>
    <row r="115" spans="1:4">
      <c r="A115" s="304" t="s">
        <v>1125</v>
      </c>
      <c r="B115" s="442">
        <f>B32*'A02'!$I$11</f>
        <v>7796428.0951589989</v>
      </c>
      <c r="C115" s="443">
        <f t="shared" si="2"/>
        <v>8190438.9390000002</v>
      </c>
      <c r="D115" s="379">
        <f t="shared" si="1"/>
        <v>5.0537353648609002</v>
      </c>
    </row>
    <row r="116" spans="1:4">
      <c r="A116" s="382" t="s">
        <v>1126</v>
      </c>
      <c r="B116" s="442">
        <f>B33*'A02'!$I$11</f>
        <v>3744045.9112979998</v>
      </c>
      <c r="C116" s="443">
        <f t="shared" si="2"/>
        <v>4157132.7769999998</v>
      </c>
      <c r="D116" s="379">
        <f t="shared" si="1"/>
        <v>11.033167741225414</v>
      </c>
    </row>
    <row r="117" spans="1:4">
      <c r="A117" s="174" t="s">
        <v>1127</v>
      </c>
      <c r="B117" s="442">
        <f>B34*'A02'!$I$11</f>
        <v>680088.22510199994</v>
      </c>
      <c r="C117" s="443">
        <f t="shared" si="2"/>
        <v>680686.46200000006</v>
      </c>
      <c r="D117" s="379">
        <f t="shared" si="1"/>
        <v>8.7964601638323536E-2</v>
      </c>
    </row>
    <row r="118" spans="1:4">
      <c r="A118" s="382" t="s">
        <v>1128</v>
      </c>
      <c r="B118" s="442">
        <f>B35*'A02'!$I$11</f>
        <v>6.0766200000000001</v>
      </c>
      <c r="C118" s="443">
        <f t="shared" si="2"/>
        <v>0</v>
      </c>
      <c r="D118" s="379"/>
    </row>
    <row r="119" spans="1:4">
      <c r="A119" s="304" t="s">
        <v>1129</v>
      </c>
      <c r="B119" s="442">
        <f>B36*'A02'!$I$11</f>
        <v>0</v>
      </c>
      <c r="C119" s="443">
        <f t="shared" si="2"/>
        <v>0</v>
      </c>
      <c r="D119" s="379"/>
    </row>
    <row r="120" spans="1:4">
      <c r="A120" s="382" t="s">
        <v>1130</v>
      </c>
      <c r="B120" s="442">
        <f>B37*'A02'!$I$11</f>
        <v>178692.55671299997</v>
      </c>
      <c r="C120" s="443">
        <f t="shared" si="2"/>
        <v>168316.75599999999</v>
      </c>
      <c r="D120" s="379">
        <f>100*(C120-B120)/B120</f>
        <v>-5.8065097415695162</v>
      </c>
    </row>
    <row r="121" spans="1:4" ht="5.25" customHeight="1">
      <c r="A121" s="380"/>
      <c r="B121" s="402"/>
      <c r="C121" s="403"/>
      <c r="D121" s="374"/>
    </row>
    <row r="122" spans="1:4">
      <c r="A122" s="299" t="s">
        <v>1131</v>
      </c>
      <c r="B122" s="400">
        <f>SUM(B123:B137)</f>
        <v>9812708.2561859991</v>
      </c>
      <c r="C122" s="401">
        <f>SUM(C123:C137)</f>
        <v>9765592.2420000006</v>
      </c>
      <c r="D122" s="374">
        <f t="shared" si="1"/>
        <v>-0.48015301133911048</v>
      </c>
    </row>
    <row r="123" spans="1:4">
      <c r="A123" s="382" t="s">
        <v>1132</v>
      </c>
      <c r="B123" s="442">
        <f>B40*'A02'!$I$11</f>
        <v>317735.78786399995</v>
      </c>
      <c r="C123" s="443">
        <f t="shared" ref="C123:C137" si="3">+C40</f>
        <v>360881.26799999998</v>
      </c>
      <c r="D123" s="379">
        <f t="shared" si="1"/>
        <v>13.579043275561874</v>
      </c>
    </row>
    <row r="124" spans="1:4">
      <c r="A124" s="310" t="s">
        <v>1133</v>
      </c>
      <c r="B124" s="442">
        <f>B41*'A02'!$I$11</f>
        <v>1977658.1934449999</v>
      </c>
      <c r="C124" s="443">
        <f t="shared" si="3"/>
        <v>2005661.4879999999</v>
      </c>
      <c r="D124" s="379">
        <f t="shared" si="1"/>
        <v>1.4159825316537351</v>
      </c>
    </row>
    <row r="125" spans="1:4">
      <c r="A125" s="304" t="s">
        <v>1134</v>
      </c>
      <c r="B125" s="442">
        <f>B42*'A02'!$I$11</f>
        <v>353232.64901099994</v>
      </c>
      <c r="C125" s="443">
        <f t="shared" si="3"/>
        <v>344947.897</v>
      </c>
      <c r="D125" s="379">
        <f t="shared" si="1"/>
        <v>-2.3454094728208297</v>
      </c>
    </row>
    <row r="126" spans="1:4">
      <c r="A126" s="382" t="s">
        <v>1135</v>
      </c>
      <c r="B126" s="442">
        <f>B43*'A02'!$I$11</f>
        <v>132165.53360999998</v>
      </c>
      <c r="C126" s="443">
        <f t="shared" si="3"/>
        <v>129966.53200000001</v>
      </c>
      <c r="D126" s="379">
        <f t="shared" si="1"/>
        <v>-1.6638238048422598</v>
      </c>
    </row>
    <row r="127" spans="1:4">
      <c r="A127" s="382" t="s">
        <v>1136</v>
      </c>
      <c r="B127" s="442">
        <f>B44*'A02'!$I$11</f>
        <v>214261.47388799998</v>
      </c>
      <c r="C127" s="443">
        <f t="shared" si="3"/>
        <v>199987.804</v>
      </c>
      <c r="D127" s="379">
        <f t="shared" si="1"/>
        <v>-6.6617995428619112</v>
      </c>
    </row>
    <row r="128" spans="1:4">
      <c r="A128" s="382" t="s">
        <v>1137</v>
      </c>
      <c r="B128" s="442">
        <f>B45*'A02'!$I$11</f>
        <v>1573367.474283</v>
      </c>
      <c r="C128" s="443">
        <f t="shared" si="3"/>
        <v>1742950.9580000001</v>
      </c>
      <c r="D128" s="379">
        <f t="shared" si="1"/>
        <v>10.778377365038709</v>
      </c>
    </row>
    <row r="129" spans="1:4">
      <c r="A129" s="382" t="s">
        <v>1138</v>
      </c>
      <c r="B129" s="442">
        <f>B46*'A02'!$I$11</f>
        <v>509957.26791899995</v>
      </c>
      <c r="C129" s="443">
        <f t="shared" si="3"/>
        <v>493825.37400000001</v>
      </c>
      <c r="D129" s="379">
        <f t="shared" si="1"/>
        <v>-3.1633815093625213</v>
      </c>
    </row>
    <row r="130" spans="1:4">
      <c r="A130" s="382" t="s">
        <v>1139</v>
      </c>
      <c r="B130" s="442">
        <f>B47*'A02'!$I$11</f>
        <v>56944.309850999991</v>
      </c>
      <c r="C130" s="443">
        <f t="shared" si="3"/>
        <v>44947.19</v>
      </c>
      <c r="D130" s="379">
        <f t="shared" si="1"/>
        <v>-21.068162705618089</v>
      </c>
    </row>
    <row r="131" spans="1:4">
      <c r="A131" s="382" t="s">
        <v>1140</v>
      </c>
      <c r="B131" s="442">
        <f>B48*'A02'!$I$11</f>
        <v>1261146.7009019998</v>
      </c>
      <c r="C131" s="443">
        <f t="shared" si="3"/>
        <v>1160154.9350000001</v>
      </c>
      <c r="D131" s="379">
        <f t="shared" si="1"/>
        <v>-8.0079316569411194</v>
      </c>
    </row>
    <row r="132" spans="1:4">
      <c r="A132" s="382" t="s">
        <v>1141</v>
      </c>
      <c r="B132" s="442">
        <f>B49*'A02'!$I$11</f>
        <v>222973.034988</v>
      </c>
      <c r="C132" s="443">
        <f t="shared" si="3"/>
        <v>237123.52799999999</v>
      </c>
      <c r="D132" s="379">
        <f t="shared" si="1"/>
        <v>6.3462799493945736</v>
      </c>
    </row>
    <row r="133" spans="1:4">
      <c r="A133" s="382" t="s">
        <v>1142</v>
      </c>
      <c r="B133" s="442">
        <f>B50*'A02'!$I$11</f>
        <v>1930691.5678049996</v>
      </c>
      <c r="C133" s="443">
        <f t="shared" si="3"/>
        <v>1926086.9650000001</v>
      </c>
      <c r="D133" s="379">
        <f t="shared" si="1"/>
        <v>-0.23849499742905761</v>
      </c>
    </row>
    <row r="134" spans="1:4">
      <c r="A134" s="382" t="s">
        <v>1143</v>
      </c>
      <c r="B134" s="442">
        <f>B51*'A02'!$I$11</f>
        <v>4388.5697459999992</v>
      </c>
      <c r="C134" s="443">
        <f t="shared" si="3"/>
        <v>6557.3950000000004</v>
      </c>
      <c r="D134" s="379">
        <f t="shared" si="1"/>
        <v>49.419865230051229</v>
      </c>
    </row>
    <row r="135" spans="1:4">
      <c r="A135" s="174" t="s">
        <v>1144</v>
      </c>
      <c r="B135" s="442">
        <f>B52*'A02'!$I$11</f>
        <v>113.11310999999998</v>
      </c>
      <c r="C135" s="443">
        <f t="shared" si="3"/>
        <v>0</v>
      </c>
      <c r="D135" s="379"/>
    </row>
    <row r="136" spans="1:4">
      <c r="A136" s="382" t="s">
        <v>1145</v>
      </c>
      <c r="B136" s="442">
        <f>B53*'A02'!$I$11</f>
        <v>0</v>
      </c>
      <c r="C136" s="443">
        <f t="shared" si="3"/>
        <v>0</v>
      </c>
      <c r="D136" s="379"/>
    </row>
    <row r="137" spans="1:4">
      <c r="A137" s="174" t="s">
        <v>1146</v>
      </c>
      <c r="B137" s="442">
        <f>B54*'A02'!$I$11</f>
        <v>1258072.5797639999</v>
      </c>
      <c r="C137" s="443">
        <f t="shared" si="3"/>
        <v>1112500.9080000001</v>
      </c>
      <c r="D137" s="379">
        <f t="shared" si="1"/>
        <v>-11.571007436733693</v>
      </c>
    </row>
    <row r="138" spans="1:4" ht="6" customHeight="1">
      <c r="A138" s="380"/>
      <c r="B138" s="404"/>
      <c r="C138" s="45"/>
      <c r="D138" s="374"/>
    </row>
    <row r="139" spans="1:4">
      <c r="A139" s="384" t="s">
        <v>1147</v>
      </c>
      <c r="B139" s="400">
        <f>SUM(B140:B145)</f>
        <v>1703831.1440699999</v>
      </c>
      <c r="C139" s="401">
        <f>SUM(C140:C145)</f>
        <v>1736605.98</v>
      </c>
      <c r="D139" s="379">
        <f t="shared" si="1"/>
        <v>1.9235964810286121</v>
      </c>
    </row>
    <row r="140" spans="1:4">
      <c r="A140" s="382" t="s">
        <v>1148</v>
      </c>
      <c r="B140" s="442">
        <f>B57*'A02'!$I$11</f>
        <v>410404.27559999999</v>
      </c>
      <c r="C140" s="443">
        <f t="shared" ref="C140:C145" si="4">+C57</f>
        <v>382405.32</v>
      </c>
      <c r="D140" s="379">
        <f t="shared" si="1"/>
        <v>-6.8222865268804203</v>
      </c>
    </row>
    <row r="141" spans="1:4">
      <c r="A141" s="382" t="s">
        <v>1149</v>
      </c>
      <c r="B141" s="442">
        <f>B58*'A02'!$I$11</f>
        <v>312535.15457999997</v>
      </c>
      <c r="C141" s="443">
        <f t="shared" si="4"/>
        <v>294495.71999999997</v>
      </c>
      <c r="D141" s="379">
        <f t="shared" si="1"/>
        <v>-5.7719697498485489</v>
      </c>
    </row>
    <row r="142" spans="1:4">
      <c r="A142" s="382" t="s">
        <v>1150</v>
      </c>
      <c r="B142" s="442">
        <f>B59*'A02'!$I$11</f>
        <v>118849.64387999999</v>
      </c>
      <c r="C142" s="443">
        <f t="shared" si="4"/>
        <v>118116.98</v>
      </c>
      <c r="D142" s="379">
        <f t="shared" si="1"/>
        <v>-0.61646283159228332</v>
      </c>
    </row>
    <row r="143" spans="1:4">
      <c r="A143" s="382" t="s">
        <v>1198</v>
      </c>
      <c r="B143" s="442">
        <f>B60*'A02'!$I$11</f>
        <v>836561.01209999993</v>
      </c>
      <c r="C143" s="443">
        <f t="shared" si="4"/>
        <v>912470.67</v>
      </c>
      <c r="D143" s="379">
        <f t="shared" si="1"/>
        <v>9.0740133477468454</v>
      </c>
    </row>
    <row r="144" spans="1:4">
      <c r="A144" s="382" t="s">
        <v>1152</v>
      </c>
      <c r="B144" s="442">
        <f>B61*'A02'!$I$11</f>
        <v>12323.620649999999</v>
      </c>
      <c r="C144" s="443">
        <f t="shared" si="4"/>
        <v>17203.12</v>
      </c>
      <c r="D144" s="379">
        <f t="shared" si="1"/>
        <v>39.594689649912262</v>
      </c>
    </row>
    <row r="145" spans="1:4">
      <c r="A145" s="382" t="s">
        <v>1153</v>
      </c>
      <c r="B145" s="442">
        <f>B62*'A02'!$I$11</f>
        <v>13157.437259999999</v>
      </c>
      <c r="C145" s="443">
        <f t="shared" si="4"/>
        <v>11914.17</v>
      </c>
      <c r="D145" s="379">
        <f t="shared" si="1"/>
        <v>-9.4491597066524715</v>
      </c>
    </row>
    <row r="146" spans="1:4" ht="6" customHeight="1">
      <c r="A146" s="380"/>
      <c r="B146" s="404"/>
      <c r="C146" s="45"/>
      <c r="D146" s="374"/>
    </row>
    <row r="147" spans="1:4">
      <c r="A147" s="299" t="s">
        <v>1154</v>
      </c>
      <c r="B147" s="400">
        <f>SUM(B148:B155)</f>
        <v>51344630.211302988</v>
      </c>
      <c r="C147" s="401">
        <f>SUM(C148:C155)</f>
        <v>58372731.288000003</v>
      </c>
      <c r="D147" s="374">
        <f t="shared" si="1"/>
        <v>13.688093667777261</v>
      </c>
    </row>
    <row r="148" spans="1:4">
      <c r="A148" s="304" t="s">
        <v>1155</v>
      </c>
      <c r="B148" s="442">
        <f>B65*'A02'!$I$11</f>
        <v>70163.068799999994</v>
      </c>
      <c r="C148" s="443">
        <f t="shared" ref="C148:C155" si="5">+C65</f>
        <v>66328.320000000007</v>
      </c>
      <c r="D148" s="379">
        <f t="shared" si="1"/>
        <v>-5.4654804380506041</v>
      </c>
    </row>
    <row r="149" spans="1:4">
      <c r="A149" s="382" t="s">
        <v>1183</v>
      </c>
      <c r="B149" s="442">
        <f>B66*'A02'!$I$11</f>
        <v>3353179.8052829993</v>
      </c>
      <c r="C149" s="443">
        <f t="shared" si="5"/>
        <v>3746669.5780000002</v>
      </c>
      <c r="D149" s="379">
        <f t="shared" si="1"/>
        <v>11.734824720614451</v>
      </c>
    </row>
    <row r="150" spans="1:4">
      <c r="A150" s="382" t="s">
        <v>1184</v>
      </c>
      <c r="B150" s="442">
        <f>B67*'A02'!$I$11</f>
        <v>169.42926</v>
      </c>
      <c r="C150" s="443">
        <f t="shared" si="5"/>
        <v>102.88</v>
      </c>
      <c r="D150" s="379">
        <f t="shared" si="1"/>
        <v>-39.278492982853145</v>
      </c>
    </row>
    <row r="151" spans="1:4">
      <c r="A151" s="304" t="s">
        <v>1158</v>
      </c>
      <c r="B151" s="442">
        <f>B68*'A02'!$I$11</f>
        <v>119.71145999999999</v>
      </c>
      <c r="C151" s="443">
        <f t="shared" si="5"/>
        <v>114.46</v>
      </c>
      <c r="D151" s="379">
        <f t="shared" si="1"/>
        <v>-4.3867646422489504</v>
      </c>
    </row>
    <row r="152" spans="1:4">
      <c r="A152" s="304" t="s">
        <v>1199</v>
      </c>
      <c r="B152" s="442">
        <f>B69*'A02'!$I$11</f>
        <v>0</v>
      </c>
      <c r="C152" s="443">
        <f t="shared" si="5"/>
        <v>0</v>
      </c>
      <c r="D152" s="379"/>
    </row>
    <row r="153" spans="1:4">
      <c r="A153" s="304" t="s">
        <v>1160</v>
      </c>
      <c r="B153" s="442">
        <f>B70*'A02'!$I$11</f>
        <v>35746215.913649991</v>
      </c>
      <c r="C153" s="443">
        <f t="shared" si="5"/>
        <v>38688964.810000002</v>
      </c>
      <c r="D153" s="379">
        <f t="shared" si="1"/>
        <v>8.2323368254100924</v>
      </c>
    </row>
    <row r="154" spans="1:4">
      <c r="A154" s="304" t="s">
        <v>1200</v>
      </c>
      <c r="B154" s="442">
        <f>B71*'A02'!$I$11</f>
        <v>11699893.84674</v>
      </c>
      <c r="C154" s="443">
        <f t="shared" si="5"/>
        <v>15362308.039999999</v>
      </c>
      <c r="D154" s="379">
        <f t="shared" si="1"/>
        <v>31.302969422072799</v>
      </c>
    </row>
    <row r="155" spans="1:4">
      <c r="A155" s="304" t="s">
        <v>1161</v>
      </c>
      <c r="B155" s="442">
        <f>B72*'A02'!$I$11</f>
        <v>474888.43610999995</v>
      </c>
      <c r="C155" s="443">
        <f t="shared" si="5"/>
        <v>508243.20000000001</v>
      </c>
      <c r="D155" s="379">
        <f t="shared" si="1"/>
        <v>7.023705222898708</v>
      </c>
    </row>
    <row r="156" spans="1:4" ht="4.5" customHeight="1">
      <c r="A156" s="304"/>
      <c r="B156" s="407"/>
      <c r="C156" s="54"/>
      <c r="D156" s="374"/>
    </row>
    <row r="157" spans="1:4">
      <c r="A157" s="385" t="s">
        <v>27</v>
      </c>
      <c r="B157" s="408">
        <f>+B147+B139+B122+B102+B97+B92</f>
        <v>240796023.08945698</v>
      </c>
      <c r="C157" s="409">
        <f>+C147+C139+C122+C102+C97+C92</f>
        <v>255593939.20499998</v>
      </c>
      <c r="D157" s="387">
        <f>100*(C157-B157)/B157</f>
        <v>6.1454154955231566</v>
      </c>
    </row>
    <row r="158" spans="1:4" ht="15">
      <c r="A158" s="410"/>
      <c r="B158" s="411"/>
      <c r="C158" s="352"/>
      <c r="D158" s="374"/>
    </row>
    <row r="159" spans="1:4">
      <c r="A159" s="432" t="s">
        <v>858</v>
      </c>
    </row>
    <row r="160" spans="1:4">
      <c r="A160" s="7" t="s">
        <v>1922</v>
      </c>
    </row>
    <row r="161" spans="1:4">
      <c r="A161" s="329"/>
    </row>
    <row r="162" spans="1:4">
      <c r="A162" s="333" t="s">
        <v>1163</v>
      </c>
    </row>
    <row r="163" spans="1:4">
      <c r="A163" s="334" t="s">
        <v>1186</v>
      </c>
    </row>
    <row r="164" spans="1:4">
      <c r="A164" s="336" t="s">
        <v>1187</v>
      </c>
    </row>
    <row r="165" spans="1:4">
      <c r="A165" s="336" t="s">
        <v>1188</v>
      </c>
    </row>
    <row r="166" spans="1:4">
      <c r="A166" s="334" t="s">
        <v>1189</v>
      </c>
    </row>
    <row r="167" spans="1:4">
      <c r="A167" s="336" t="s">
        <v>1190</v>
      </c>
    </row>
    <row r="168" spans="1:4">
      <c r="A168" s="395" t="s">
        <v>1191</v>
      </c>
      <c r="B168" s="346"/>
      <c r="C168" s="346"/>
      <c r="D168" s="346"/>
    </row>
  </sheetData>
  <mergeCells count="7">
    <mergeCell ref="A88:D88"/>
    <mergeCell ref="A1:D1"/>
    <mergeCell ref="A2:D2"/>
    <mergeCell ref="A3:D3"/>
    <mergeCell ref="A4:D4"/>
    <mergeCell ref="A86:D86"/>
    <mergeCell ref="A87:D87"/>
  </mergeCells>
  <hyperlinks>
    <hyperlink ref="A1:D1" location="'Sección D'!A1" display="TABLA D02b"/>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71"/>
  <sheetViews>
    <sheetView zoomScale="90" zoomScaleNormal="90" workbookViewId="0">
      <selection sqref="A1:D1"/>
    </sheetView>
  </sheetViews>
  <sheetFormatPr baseColWidth="10" defaultColWidth="11.42578125" defaultRowHeight="14.25"/>
  <cols>
    <col min="1" max="1" width="64.7109375" style="40" customWidth="1"/>
    <col min="2" max="2" width="15.28515625" style="40" customWidth="1"/>
    <col min="3" max="3" width="16" style="40" customWidth="1"/>
    <col min="4" max="4" width="9.140625" style="40" customWidth="1"/>
    <col min="5" max="5" width="3.140625" style="40" customWidth="1"/>
    <col min="6" max="8" width="11.42578125" style="40"/>
    <col min="9" max="10" width="13.85546875" style="40" bestFit="1" customWidth="1"/>
    <col min="11" max="16384" width="11.42578125" style="40"/>
  </cols>
  <sheetData>
    <row r="1" spans="1:5" ht="15">
      <c r="A1" s="886" t="s">
        <v>1201</v>
      </c>
      <c r="B1" s="886"/>
      <c r="C1" s="886"/>
      <c r="D1" s="886"/>
    </row>
    <row r="2" spans="1:5">
      <c r="A2" s="919" t="s">
        <v>1175</v>
      </c>
      <c r="B2" s="919"/>
      <c r="C2" s="919"/>
      <c r="D2" s="919"/>
    </row>
    <row r="3" spans="1:5">
      <c r="A3" s="919" t="s">
        <v>1173</v>
      </c>
      <c r="B3" s="919"/>
      <c r="C3" s="919"/>
      <c r="D3" s="919"/>
    </row>
    <row r="4" spans="1:5">
      <c r="A4" s="958" t="s">
        <v>1202</v>
      </c>
      <c r="B4" s="958"/>
      <c r="C4" s="958"/>
      <c r="D4" s="958"/>
    </row>
    <row r="5" spans="1:5" ht="15" thickBot="1">
      <c r="A5" s="364"/>
      <c r="B5" s="364"/>
      <c r="C5" s="364"/>
      <c r="D5" s="365"/>
    </row>
    <row r="6" spans="1:5" ht="15">
      <c r="A6" s="366"/>
      <c r="B6" s="246">
        <v>2016</v>
      </c>
      <c r="C6" s="246">
        <v>2017</v>
      </c>
      <c r="D6" s="367" t="s">
        <v>1102</v>
      </c>
    </row>
    <row r="7" spans="1:5">
      <c r="A7" s="368" t="s">
        <v>1098</v>
      </c>
      <c r="B7" s="444" t="s">
        <v>1177</v>
      </c>
      <c r="C7" s="444" t="s">
        <v>1177</v>
      </c>
      <c r="D7" s="370" t="s">
        <v>1195</v>
      </c>
    </row>
    <row r="8" spans="1:5" ht="6" customHeight="1">
      <c r="A8" s="371"/>
      <c r="B8" s="371"/>
      <c r="C8" s="371"/>
      <c r="D8" s="371"/>
    </row>
    <row r="9" spans="1:5" ht="15">
      <c r="A9" s="299" t="s">
        <v>1104</v>
      </c>
      <c r="B9" s="373">
        <f>SUM(B10:B12)</f>
        <v>213307381.06000003</v>
      </c>
      <c r="C9" s="373">
        <f>SUM(C10:C12)</f>
        <v>226418434.24000001</v>
      </c>
      <c r="D9" s="374">
        <f>100*(B9-C9)/B9</f>
        <v>-6.1465539142839329</v>
      </c>
      <c r="E9" s="375"/>
    </row>
    <row r="10" spans="1:5">
      <c r="A10" s="382" t="s">
        <v>1196</v>
      </c>
      <c r="B10" s="377">
        <v>211657848.20000002</v>
      </c>
      <c r="C10" s="378">
        <v>224898809.28999999</v>
      </c>
      <c r="D10" s="379">
        <f>100*(C10-B10)/B10</f>
        <v>6.2558327993055602</v>
      </c>
      <c r="E10" s="55"/>
    </row>
    <row r="11" spans="1:5">
      <c r="A11" s="304" t="s">
        <v>1106</v>
      </c>
      <c r="B11" s="377">
        <v>352119.12</v>
      </c>
      <c r="C11" s="378">
        <v>341915.59</v>
      </c>
      <c r="D11" s="379">
        <f t="shared" ref="D11:D73" si="0">100*(C11-B11)/B11</f>
        <v>-2.8977494888661455</v>
      </c>
      <c r="E11" s="55"/>
    </row>
    <row r="12" spans="1:5">
      <c r="A12" s="304" t="s">
        <v>1107</v>
      </c>
      <c r="B12" s="377">
        <v>1297413.74</v>
      </c>
      <c r="C12" s="378">
        <v>1177709.3600000001</v>
      </c>
      <c r="D12" s="379">
        <f t="shared" si="0"/>
        <v>-9.2263844839503459</v>
      </c>
      <c r="E12" s="55"/>
    </row>
    <row r="13" spans="1:5" ht="5.25" customHeight="1">
      <c r="A13" s="380"/>
      <c r="B13" s="381"/>
      <c r="C13" s="381"/>
      <c r="D13" s="379"/>
      <c r="E13" s="55"/>
    </row>
    <row r="14" spans="1:5" ht="15">
      <c r="A14" s="299" t="s">
        <v>1108</v>
      </c>
      <c r="B14" s="373">
        <f>SUM(B15:B17)</f>
        <v>231976177.78399998</v>
      </c>
      <c r="C14" s="373">
        <f>SUM(C15:C17)</f>
        <v>247006679.44</v>
      </c>
      <c r="D14" s="374">
        <f t="shared" si="0"/>
        <v>6.4793298172174261</v>
      </c>
      <c r="E14" s="375"/>
    </row>
    <row r="15" spans="1:5">
      <c r="A15" s="304" t="s">
        <v>1178</v>
      </c>
      <c r="B15" s="377">
        <v>88211207.082000002</v>
      </c>
      <c r="C15" s="378">
        <v>94340344.879999995</v>
      </c>
      <c r="D15" s="379">
        <f t="shared" si="0"/>
        <v>6.9482529496534662</v>
      </c>
      <c r="E15" s="55"/>
    </row>
    <row r="16" spans="1:5">
      <c r="A16" s="304" t="s">
        <v>1110</v>
      </c>
      <c r="B16" s="377">
        <v>135240377.002</v>
      </c>
      <c r="C16" s="378">
        <v>143702095.25999999</v>
      </c>
      <c r="D16" s="379">
        <f t="shared" si="0"/>
        <v>6.2567987797570614</v>
      </c>
      <c r="E16" s="55"/>
    </row>
    <row r="17" spans="1:5">
      <c r="A17" s="304" t="s">
        <v>1111</v>
      </c>
      <c r="B17" s="377">
        <v>8524593.6999999993</v>
      </c>
      <c r="C17" s="378">
        <v>8964239.3000000007</v>
      </c>
      <c r="D17" s="379">
        <f t="shared" si="0"/>
        <v>5.1573789376026395</v>
      </c>
      <c r="E17" s="55"/>
    </row>
    <row r="18" spans="1:5" ht="6" customHeight="1">
      <c r="A18" s="380"/>
      <c r="B18" s="381"/>
      <c r="C18" s="381"/>
      <c r="D18" s="379"/>
      <c r="E18" s="55"/>
    </row>
    <row r="19" spans="1:5" ht="15">
      <c r="A19" s="299" t="s">
        <v>1179</v>
      </c>
      <c r="B19" s="373">
        <f>SUM(B20:B37)</f>
        <v>79475103.28899999</v>
      </c>
      <c r="C19" s="373">
        <f>SUM(C20:C37)</f>
        <v>85494976.826999992</v>
      </c>
      <c r="D19" s="374">
        <f t="shared" si="0"/>
        <v>7.574540062074008</v>
      </c>
      <c r="E19" s="375"/>
    </row>
    <row r="20" spans="1:5">
      <c r="A20" s="304" t="s">
        <v>1113</v>
      </c>
      <c r="B20" s="377">
        <v>6235904.5100000007</v>
      </c>
      <c r="C20" s="378">
        <v>6738186.4100000001</v>
      </c>
      <c r="D20" s="379">
        <f t="shared" si="0"/>
        <v>8.0546759366589367</v>
      </c>
      <c r="E20" s="55"/>
    </row>
    <row r="21" spans="1:5">
      <c r="A21" s="304" t="s">
        <v>1114</v>
      </c>
      <c r="B21" s="377">
        <v>18974860.350000001</v>
      </c>
      <c r="C21" s="378">
        <v>21629025.02</v>
      </c>
      <c r="D21" s="379">
        <f t="shared" si="0"/>
        <v>13.987795541272577</v>
      </c>
      <c r="E21" s="55"/>
    </row>
    <row r="22" spans="1:5">
      <c r="A22" s="304" t="s">
        <v>1115</v>
      </c>
      <c r="B22" s="377">
        <v>320994.07</v>
      </c>
      <c r="C22" s="378">
        <v>365559.61</v>
      </c>
      <c r="D22" s="379">
        <f t="shared" si="0"/>
        <v>13.883602273400246</v>
      </c>
      <c r="E22" s="55"/>
    </row>
    <row r="23" spans="1:5">
      <c r="A23" s="304" t="s">
        <v>1180</v>
      </c>
      <c r="B23" s="377">
        <v>1745145.3699999999</v>
      </c>
      <c r="C23" s="378">
        <v>1603288.56</v>
      </c>
      <c r="D23" s="379">
        <f t="shared" si="0"/>
        <v>-8.1286529156020872</v>
      </c>
      <c r="E23" s="55"/>
    </row>
    <row r="24" spans="1:5">
      <c r="A24" s="304" t="s">
        <v>1117</v>
      </c>
      <c r="B24" s="377">
        <v>4354255.1400000006</v>
      </c>
      <c r="C24" s="378">
        <v>5809630.79</v>
      </c>
      <c r="D24" s="379">
        <f t="shared" si="0"/>
        <v>33.42421615652038</v>
      </c>
      <c r="E24" s="55"/>
    </row>
    <row r="25" spans="1:5">
      <c r="A25" s="304" t="s">
        <v>1118</v>
      </c>
      <c r="B25" s="377">
        <v>1594.29</v>
      </c>
      <c r="C25" s="378">
        <v>1786.85</v>
      </c>
      <c r="D25" s="379">
        <f t="shared" si="0"/>
        <v>12.078103732696055</v>
      </c>
      <c r="E25" s="55"/>
    </row>
    <row r="26" spans="1:5">
      <c r="A26" s="304" t="s">
        <v>1181</v>
      </c>
      <c r="B26" s="377">
        <v>2818444.6850000001</v>
      </c>
      <c r="C26" s="378">
        <v>2981202.8259999999</v>
      </c>
      <c r="D26" s="379">
        <f t="shared" si="0"/>
        <v>5.7747502325027824</v>
      </c>
      <c r="E26" s="55"/>
    </row>
    <row r="27" spans="1:5">
      <c r="A27" s="304" t="s">
        <v>1120</v>
      </c>
      <c r="B27" s="377">
        <v>9679657.8220000006</v>
      </c>
      <c r="C27" s="378">
        <v>7846932.4560000002</v>
      </c>
      <c r="D27" s="379">
        <f t="shared" si="0"/>
        <v>-18.933782574778295</v>
      </c>
      <c r="E27" s="55"/>
    </row>
    <row r="28" spans="1:5">
      <c r="A28" s="304" t="s">
        <v>1182</v>
      </c>
      <c r="B28" s="377">
        <v>2488267.4010000001</v>
      </c>
      <c r="C28" s="378">
        <v>2700093.645</v>
      </c>
      <c r="D28" s="379">
        <f t="shared" si="0"/>
        <v>8.5130016136878996</v>
      </c>
      <c r="E28" s="55"/>
    </row>
    <row r="29" spans="1:5">
      <c r="A29" s="304" t="s">
        <v>1122</v>
      </c>
      <c r="B29" s="377">
        <v>347054.87</v>
      </c>
      <c r="C29" s="378">
        <v>406177.55</v>
      </c>
      <c r="D29" s="379">
        <f t="shared" si="0"/>
        <v>17.035542535392167</v>
      </c>
      <c r="E29" s="55"/>
    </row>
    <row r="30" spans="1:5">
      <c r="A30" s="304" t="s">
        <v>1123</v>
      </c>
      <c r="B30" s="377">
        <v>11040.88</v>
      </c>
      <c r="C30" s="378">
        <v>14499.59</v>
      </c>
      <c r="D30" s="379">
        <f t="shared" si="0"/>
        <v>31.326397895819913</v>
      </c>
      <c r="E30" s="55"/>
    </row>
    <row r="31" spans="1:5">
      <c r="A31" s="304" t="s">
        <v>1124</v>
      </c>
      <c r="B31" s="377">
        <v>969162.75899999996</v>
      </c>
      <c r="C31" s="378">
        <v>1108675.851</v>
      </c>
      <c r="D31" s="379">
        <f t="shared" si="0"/>
        <v>14.395218006927159</v>
      </c>
      <c r="E31" s="55"/>
    </row>
    <row r="32" spans="1:5">
      <c r="A32" s="304" t="s">
        <v>1125</v>
      </c>
      <c r="B32" s="377">
        <v>18155856.897</v>
      </c>
      <c r="C32" s="378">
        <v>19454644.905000001</v>
      </c>
      <c r="D32" s="379">
        <f t="shared" si="0"/>
        <v>7.153548385890879</v>
      </c>
      <c r="E32" s="55"/>
    </row>
    <row r="33" spans="1:5">
      <c r="A33" s="382" t="s">
        <v>1126</v>
      </c>
      <c r="B33" s="377">
        <v>11333088.487</v>
      </c>
      <c r="C33" s="378">
        <v>12779116.24</v>
      </c>
      <c r="D33" s="379">
        <f t="shared" si="0"/>
        <v>12.75934406281849</v>
      </c>
      <c r="E33" s="55"/>
    </row>
    <row r="34" spans="1:5">
      <c r="A34" s="174" t="s">
        <v>1127</v>
      </c>
      <c r="B34" s="377">
        <v>1113112.453</v>
      </c>
      <c r="C34" s="378">
        <v>1143575.5</v>
      </c>
      <c r="D34" s="379">
        <f t="shared" si="0"/>
        <v>2.736744784221727</v>
      </c>
      <c r="E34" s="55"/>
    </row>
    <row r="35" spans="1:5">
      <c r="A35" s="382" t="s">
        <v>1128</v>
      </c>
      <c r="B35" s="377">
        <v>357576.52100000001</v>
      </c>
      <c r="C35" s="378">
        <v>354864.88299999997</v>
      </c>
      <c r="D35" s="379">
        <f t="shared" si="0"/>
        <v>-0.7583378216267268</v>
      </c>
      <c r="E35" s="55"/>
    </row>
    <row r="36" spans="1:5">
      <c r="A36" s="304" t="s">
        <v>1129</v>
      </c>
      <c r="B36" s="377">
        <v>44842.042000000001</v>
      </c>
      <c r="C36" s="378">
        <v>42805.85</v>
      </c>
      <c r="D36" s="379">
        <f t="shared" si="0"/>
        <v>-4.5408101620350001</v>
      </c>
      <c r="E36" s="55"/>
    </row>
    <row r="37" spans="1:5">
      <c r="A37" s="382" t="s">
        <v>1130</v>
      </c>
      <c r="B37" s="377">
        <v>524244.74199999997</v>
      </c>
      <c r="C37" s="378">
        <v>514910.29100000003</v>
      </c>
      <c r="D37" s="379">
        <f t="shared" si="0"/>
        <v>-1.7805521452421058</v>
      </c>
      <c r="E37" s="55"/>
    </row>
    <row r="38" spans="1:5" ht="6" customHeight="1">
      <c r="A38" s="380"/>
      <c r="B38" s="383"/>
      <c r="C38" s="383"/>
      <c r="D38" s="379"/>
      <c r="E38" s="55"/>
    </row>
    <row r="39" spans="1:5" ht="15">
      <c r="A39" s="299" t="s">
        <v>1131</v>
      </c>
      <c r="B39" s="373">
        <f>SUM(B40:B54)</f>
        <v>24673627.741999999</v>
      </c>
      <c r="C39" s="373">
        <f>SUM(C40:C54)</f>
        <v>24850024.915999994</v>
      </c>
      <c r="D39" s="374">
        <f t="shared" si="0"/>
        <v>0.71492192329597237</v>
      </c>
      <c r="E39" s="375"/>
    </row>
    <row r="40" spans="1:5">
      <c r="A40" s="382" t="s">
        <v>1132</v>
      </c>
      <c r="B40" s="377">
        <v>887603.02799999993</v>
      </c>
      <c r="C40" s="378">
        <v>984575.26</v>
      </c>
      <c r="D40" s="379">
        <f t="shared" si="0"/>
        <v>10.925180394945665</v>
      </c>
      <c r="E40" s="55"/>
    </row>
    <row r="41" spans="1:5">
      <c r="A41" s="310" t="s">
        <v>1133</v>
      </c>
      <c r="B41" s="377">
        <v>4708404.1950000003</v>
      </c>
      <c r="C41" s="378">
        <v>4942156.1129999999</v>
      </c>
      <c r="D41" s="379">
        <f t="shared" si="0"/>
        <v>4.9645677881314434</v>
      </c>
      <c r="E41" s="55"/>
    </row>
    <row r="42" spans="1:5">
      <c r="A42" s="304" t="s">
        <v>1134</v>
      </c>
      <c r="B42" s="377">
        <v>735045.37199999997</v>
      </c>
      <c r="C42" s="378">
        <v>711516.79</v>
      </c>
      <c r="D42" s="379">
        <f t="shared" si="0"/>
        <v>-3.2009700212084238</v>
      </c>
      <c r="E42" s="55"/>
    </row>
    <row r="43" spans="1:5">
      <c r="A43" s="382" t="s">
        <v>1135</v>
      </c>
      <c r="B43" s="377">
        <v>743141.027</v>
      </c>
      <c r="C43" s="378">
        <v>708708.38199999998</v>
      </c>
      <c r="D43" s="379">
        <f t="shared" si="0"/>
        <v>-4.6333930908110146</v>
      </c>
      <c r="E43" s="55"/>
    </row>
    <row r="44" spans="1:5">
      <c r="A44" s="382" t="s">
        <v>1136</v>
      </c>
      <c r="B44" s="377">
        <v>496755.18699999998</v>
      </c>
      <c r="C44" s="378">
        <v>492107.73200000002</v>
      </c>
      <c r="D44" s="379">
        <f t="shared" si="0"/>
        <v>-0.9355624504027491</v>
      </c>
      <c r="E44" s="55"/>
    </row>
    <row r="45" spans="1:5">
      <c r="A45" s="382" t="s">
        <v>1137</v>
      </c>
      <c r="B45" s="377">
        <v>3642330.7779999999</v>
      </c>
      <c r="C45" s="378">
        <v>4101537.1039999998</v>
      </c>
      <c r="D45" s="379">
        <f t="shared" si="0"/>
        <v>12.607485535735707</v>
      </c>
      <c r="E45" s="55"/>
    </row>
    <row r="46" spans="1:5">
      <c r="A46" s="382" t="s">
        <v>1138</v>
      </c>
      <c r="B46" s="377">
        <v>1567397.976</v>
      </c>
      <c r="C46" s="378">
        <v>1464404.8740000001</v>
      </c>
      <c r="D46" s="379">
        <f t="shared" si="0"/>
        <v>-6.570960507607543</v>
      </c>
      <c r="E46" s="55"/>
    </row>
    <row r="47" spans="1:5">
      <c r="A47" s="382" t="s">
        <v>1139</v>
      </c>
      <c r="B47" s="377">
        <v>116087.807</v>
      </c>
      <c r="C47" s="378">
        <v>94331.861999999994</v>
      </c>
      <c r="D47" s="379">
        <f t="shared" si="0"/>
        <v>-18.7409389170389</v>
      </c>
      <c r="E47" s="55"/>
    </row>
    <row r="48" spans="1:5">
      <c r="A48" s="382" t="s">
        <v>1140</v>
      </c>
      <c r="B48" s="377">
        <v>2980671.7719999999</v>
      </c>
      <c r="C48" s="378">
        <v>2771889.9720000001</v>
      </c>
      <c r="D48" s="379">
        <f t="shared" si="0"/>
        <v>-7.0045216639170365</v>
      </c>
      <c r="E48" s="55"/>
    </row>
    <row r="49" spans="1:5">
      <c r="A49" s="382" t="s">
        <v>1141</v>
      </c>
      <c r="B49" s="377">
        <v>391499.56299999997</v>
      </c>
      <c r="C49" s="378">
        <v>428577.20199999999</v>
      </c>
      <c r="D49" s="379">
        <f t="shared" si="0"/>
        <v>9.4706718740322131</v>
      </c>
      <c r="E49" s="55"/>
    </row>
    <row r="50" spans="1:5">
      <c r="A50" s="382" t="s">
        <v>1142</v>
      </c>
      <c r="B50" s="377">
        <v>2408561.2649999997</v>
      </c>
      <c r="C50" s="378">
        <v>2485878.4959999998</v>
      </c>
      <c r="D50" s="379">
        <f t="shared" si="0"/>
        <v>3.2101002421460163</v>
      </c>
      <c r="E50" s="55"/>
    </row>
    <row r="51" spans="1:5">
      <c r="A51" s="382" t="s">
        <v>1143</v>
      </c>
      <c r="B51" s="377">
        <v>253555.50700000001</v>
      </c>
      <c r="C51" s="378">
        <v>252939.21799999999</v>
      </c>
      <c r="D51" s="379">
        <f t="shared" si="0"/>
        <v>-0.24305881078734323</v>
      </c>
      <c r="E51" s="55"/>
    </row>
    <row r="52" spans="1:5">
      <c r="A52" s="382" t="s">
        <v>1144</v>
      </c>
      <c r="B52" s="377">
        <v>2233390.8369999998</v>
      </c>
      <c r="C52" s="378">
        <v>2173829.926</v>
      </c>
      <c r="D52" s="379">
        <f t="shared" si="0"/>
        <v>-2.6668377971857797</v>
      </c>
      <c r="E52" s="55"/>
    </row>
    <row r="53" spans="1:5">
      <c r="A53" s="382" t="s">
        <v>1145</v>
      </c>
      <c r="B53" s="377">
        <v>684007</v>
      </c>
      <c r="C53" s="378">
        <v>624838.96299999999</v>
      </c>
      <c r="D53" s="379">
        <f t="shared" si="0"/>
        <v>-8.6502092814839635</v>
      </c>
      <c r="E53" s="55"/>
    </row>
    <row r="54" spans="1:5">
      <c r="A54" s="382" t="s">
        <v>1146</v>
      </c>
      <c r="B54" s="377">
        <v>2825176.4280000003</v>
      </c>
      <c r="C54" s="378">
        <v>2612733.0219999999</v>
      </c>
      <c r="D54" s="379">
        <f t="shared" si="0"/>
        <v>-7.5196509462027974</v>
      </c>
      <c r="E54" s="55"/>
    </row>
    <row r="55" spans="1:5" ht="5.25" customHeight="1">
      <c r="A55" s="380"/>
      <c r="B55" s="381"/>
      <c r="C55" s="381"/>
      <c r="D55" s="379"/>
      <c r="E55" s="55"/>
    </row>
    <row r="56" spans="1:5" ht="15">
      <c r="A56" s="384" t="s">
        <v>1147</v>
      </c>
      <c r="B56" s="373">
        <f>SUM(B57:B62)</f>
        <v>3861408.8800000004</v>
      </c>
      <c r="C56" s="373">
        <f>SUM(C57:C62)</f>
        <v>4008965.6599999997</v>
      </c>
      <c r="D56" s="374">
        <f t="shared" si="0"/>
        <v>3.8213197458643466</v>
      </c>
      <c r="E56" s="375"/>
    </row>
    <row r="57" spans="1:5">
      <c r="A57" s="382" t="s">
        <v>1148</v>
      </c>
      <c r="B57" s="377">
        <v>1004876.1100000001</v>
      </c>
      <c r="C57" s="378">
        <v>951688.33</v>
      </c>
      <c r="D57" s="379">
        <f t="shared" si="0"/>
        <v>-5.2929689014101591</v>
      </c>
      <c r="E57" s="55"/>
    </row>
    <row r="58" spans="1:5">
      <c r="A58" s="382" t="s">
        <v>1149</v>
      </c>
      <c r="B58" s="377">
        <v>631428.88</v>
      </c>
      <c r="C58" s="378">
        <v>618175.67000000004</v>
      </c>
      <c r="D58" s="379">
        <f t="shared" si="0"/>
        <v>-2.098923634915141</v>
      </c>
      <c r="E58" s="55"/>
    </row>
    <row r="59" spans="1:5">
      <c r="A59" s="382" t="s">
        <v>1150</v>
      </c>
      <c r="B59" s="377">
        <v>186241.44</v>
      </c>
      <c r="C59" s="378">
        <v>189626.84</v>
      </c>
      <c r="D59" s="379">
        <f t="shared" si="0"/>
        <v>1.8177479727390393</v>
      </c>
      <c r="E59" s="55"/>
    </row>
    <row r="60" spans="1:5">
      <c r="A60" s="382" t="s">
        <v>1198</v>
      </c>
      <c r="B60" s="377">
        <v>1975004.05</v>
      </c>
      <c r="C60" s="378">
        <v>2181864.92</v>
      </c>
      <c r="D60" s="379">
        <f t="shared" si="0"/>
        <v>10.47394662304616</v>
      </c>
      <c r="E60" s="55"/>
    </row>
    <row r="61" spans="1:5">
      <c r="A61" s="382" t="s">
        <v>1152</v>
      </c>
      <c r="B61" s="377">
        <v>32604.79</v>
      </c>
      <c r="C61" s="378">
        <v>38308.519999999997</v>
      </c>
      <c r="D61" s="379">
        <f t="shared" si="0"/>
        <v>17.493533925536692</v>
      </c>
      <c r="E61" s="55"/>
    </row>
    <row r="62" spans="1:5">
      <c r="A62" s="382" t="s">
        <v>1153</v>
      </c>
      <c r="B62" s="377">
        <v>31253.61</v>
      </c>
      <c r="C62" s="378">
        <v>29301.38</v>
      </c>
      <c r="D62" s="379">
        <f t="shared" si="0"/>
        <v>-6.2464144142068685</v>
      </c>
      <c r="E62" s="55"/>
    </row>
    <row r="63" spans="1:5" ht="6" customHeight="1">
      <c r="A63" s="380"/>
      <c r="B63" s="381"/>
      <c r="C63" s="381"/>
      <c r="D63" s="379"/>
      <c r="E63" s="55"/>
    </row>
    <row r="64" spans="1:5" ht="15">
      <c r="A64" s="299" t="s">
        <v>1154</v>
      </c>
      <c r="B64" s="373">
        <f>SUM(B65:B72)</f>
        <v>182854920.85599998</v>
      </c>
      <c r="C64" s="373">
        <f>SUM(C65:C72)</f>
        <v>198225117.82899997</v>
      </c>
      <c r="D64" s="374">
        <f t="shared" si="0"/>
        <v>8.405678611790913</v>
      </c>
      <c r="E64" s="375"/>
    </row>
    <row r="65" spans="1:10">
      <c r="A65" s="304" t="s">
        <v>1155</v>
      </c>
      <c r="B65" s="377">
        <v>175614.52000000002</v>
      </c>
      <c r="C65" s="378">
        <v>169987.79</v>
      </c>
      <c r="D65" s="379">
        <f t="shared" si="0"/>
        <v>-3.2040232208589643</v>
      </c>
      <c r="E65" s="55"/>
    </row>
    <row r="66" spans="1:10">
      <c r="A66" s="382" t="s">
        <v>1183</v>
      </c>
      <c r="B66" s="377">
        <v>9213879.0360000003</v>
      </c>
      <c r="C66" s="378">
        <v>10427796.319</v>
      </c>
      <c r="D66" s="379">
        <f t="shared" si="0"/>
        <v>13.174877576068058</v>
      </c>
      <c r="E66" s="55"/>
    </row>
    <row r="67" spans="1:10">
      <c r="A67" s="382" t="s">
        <v>1184</v>
      </c>
      <c r="B67" s="377">
        <v>397.28</v>
      </c>
      <c r="C67" s="378">
        <v>309.31</v>
      </c>
      <c r="D67" s="379">
        <f t="shared" si="0"/>
        <v>-22.14307289569069</v>
      </c>
      <c r="E67" s="55"/>
    </row>
    <row r="68" spans="1:10">
      <c r="A68" s="304" t="s">
        <v>1158</v>
      </c>
      <c r="B68" s="377">
        <v>241.18</v>
      </c>
      <c r="C68" s="378">
        <v>209.55</v>
      </c>
      <c r="D68" s="379">
        <f t="shared" si="0"/>
        <v>-13.114686126544488</v>
      </c>
      <c r="E68" s="55"/>
    </row>
    <row r="69" spans="1:10">
      <c r="A69" s="304" t="s">
        <v>1199</v>
      </c>
      <c r="B69" s="377">
        <v>63283.13</v>
      </c>
      <c r="C69" s="378">
        <v>59766.080000000002</v>
      </c>
      <c r="D69" s="379">
        <f t="shared" si="0"/>
        <v>-5.5576422974021602</v>
      </c>
      <c r="E69" s="55"/>
    </row>
    <row r="70" spans="1:10">
      <c r="A70" s="304" t="s">
        <v>1160</v>
      </c>
      <c r="B70" s="377">
        <v>149319627.52999997</v>
      </c>
      <c r="C70" s="378">
        <v>154872982.41999999</v>
      </c>
      <c r="D70" s="379">
        <v>18.557697810771558</v>
      </c>
      <c r="E70" s="55"/>
      <c r="F70" s="357"/>
      <c r="G70" s="358"/>
      <c r="H70" s="358"/>
      <c r="I70" s="358"/>
      <c r="J70" s="358"/>
    </row>
    <row r="71" spans="1:10">
      <c r="A71" s="304" t="s">
        <v>1200</v>
      </c>
      <c r="B71" s="377">
        <v>22481953.780000001</v>
      </c>
      <c r="C71" s="378">
        <v>30857478.079999998</v>
      </c>
      <c r="D71" s="379">
        <f t="shared" si="0"/>
        <v>37.254432519343062</v>
      </c>
      <c r="E71" s="55"/>
    </row>
    <row r="72" spans="1:10">
      <c r="A72" s="304" t="s">
        <v>1161</v>
      </c>
      <c r="B72" s="377">
        <v>1599924.4000000001</v>
      </c>
      <c r="C72" s="378">
        <v>1836588.28</v>
      </c>
      <c r="D72" s="379">
        <f t="shared" si="0"/>
        <v>14.792191431045108</v>
      </c>
      <c r="E72" s="55"/>
    </row>
    <row r="73" spans="1:10">
      <c r="A73" s="385" t="s">
        <v>27</v>
      </c>
      <c r="B73" s="386">
        <f>+B64+B56+B39+B19+B14+B9</f>
        <v>736148619.61099994</v>
      </c>
      <c r="C73" s="386">
        <f>+C64+C56+C39+C19+C14+C9</f>
        <v>786004198.91199994</v>
      </c>
      <c r="D73" s="387">
        <f t="shared" si="0"/>
        <v>6.7724883227173596</v>
      </c>
    </row>
    <row r="74" spans="1:10">
      <c r="A74" s="372"/>
      <c r="B74" s="372"/>
      <c r="D74" s="372"/>
    </row>
    <row r="75" spans="1:10">
      <c r="A75" s="445" t="s">
        <v>858</v>
      </c>
      <c r="B75" s="446"/>
      <c r="C75" s="66"/>
      <c r="D75" s="447"/>
    </row>
    <row r="76" spans="1:10">
      <c r="A76" s="7" t="s">
        <v>1922</v>
      </c>
      <c r="B76" s="433"/>
      <c r="C76" s="66"/>
      <c r="D76" s="447"/>
    </row>
    <row r="77" spans="1:10">
      <c r="A77" s="448"/>
      <c r="B77" s="392"/>
      <c r="C77" s="393"/>
      <c r="D77" s="392"/>
    </row>
    <row r="78" spans="1:10">
      <c r="A78" s="445" t="s">
        <v>1163</v>
      </c>
      <c r="B78" s="392"/>
      <c r="C78" s="393"/>
      <c r="D78" s="393"/>
    </row>
    <row r="79" spans="1:10">
      <c r="A79" s="334" t="s">
        <v>1186</v>
      </c>
      <c r="B79" s="392"/>
      <c r="C79" s="393"/>
      <c r="D79" s="393"/>
    </row>
    <row r="80" spans="1:10">
      <c r="A80" s="336" t="s">
        <v>1187</v>
      </c>
      <c r="B80" s="394"/>
      <c r="C80" s="393"/>
      <c r="D80" s="393"/>
    </row>
    <row r="81" spans="1:4">
      <c r="A81" s="336" t="s">
        <v>1188</v>
      </c>
      <c r="B81" s="394"/>
      <c r="C81" s="393"/>
      <c r="D81" s="393"/>
    </row>
    <row r="82" spans="1:4">
      <c r="A82" s="334" t="s">
        <v>1189</v>
      </c>
      <c r="B82" s="394"/>
      <c r="C82" s="393"/>
      <c r="D82" s="393"/>
    </row>
    <row r="83" spans="1:4">
      <c r="A83" s="336" t="s">
        <v>1190</v>
      </c>
      <c r="B83" s="394"/>
      <c r="C83" s="393"/>
      <c r="D83" s="393"/>
    </row>
    <row r="84" spans="1:4">
      <c r="A84" s="395" t="s">
        <v>1191</v>
      </c>
      <c r="B84" s="440"/>
      <c r="C84" s="440"/>
      <c r="D84" s="440"/>
    </row>
    <row r="86" spans="1:4">
      <c r="A86" s="919" t="s">
        <v>1175</v>
      </c>
      <c r="B86" s="919"/>
      <c r="C86" s="919"/>
      <c r="D86" s="919"/>
    </row>
    <row r="87" spans="1:4">
      <c r="A87" s="919" t="s">
        <v>1173</v>
      </c>
      <c r="B87" s="919"/>
      <c r="C87" s="919"/>
      <c r="D87" s="919"/>
    </row>
    <row r="88" spans="1:4">
      <c r="A88" s="959" t="s">
        <v>1203</v>
      </c>
      <c r="B88" s="959"/>
      <c r="C88" s="959"/>
      <c r="D88" s="959"/>
    </row>
    <row r="89" spans="1:4" ht="15" thickBot="1">
      <c r="A89" s="364"/>
      <c r="B89" s="364"/>
      <c r="C89" s="364"/>
      <c r="D89" s="365"/>
    </row>
    <row r="90" spans="1:4" ht="15">
      <c r="A90" s="366"/>
      <c r="B90" s="246">
        <v>2016</v>
      </c>
      <c r="C90" s="246">
        <v>2017</v>
      </c>
      <c r="D90" s="367" t="s">
        <v>1102</v>
      </c>
    </row>
    <row r="91" spans="1:4">
      <c r="A91" s="368" t="s">
        <v>1098</v>
      </c>
      <c r="B91" s="370" t="s">
        <v>1204</v>
      </c>
      <c r="C91" s="370" t="s">
        <v>1204</v>
      </c>
      <c r="D91" s="370" t="s">
        <v>1195</v>
      </c>
    </row>
    <row r="92" spans="1:4">
      <c r="A92" s="371"/>
    </row>
    <row r="93" spans="1:4">
      <c r="A93" s="299" t="s">
        <v>1104</v>
      </c>
      <c r="B93" s="406">
        <f>SUM(B94:B96)</f>
        <v>218213450.82437998</v>
      </c>
      <c r="C93" s="406">
        <f>SUM(C94:C96)</f>
        <v>226418434.24000001</v>
      </c>
      <c r="D93" s="374">
        <f>100*(B93-C93)/B93</f>
        <v>-3.7600722524769878</v>
      </c>
    </row>
    <row r="94" spans="1:4">
      <c r="A94" s="382" t="s">
        <v>1196</v>
      </c>
      <c r="B94" s="377">
        <f>B10*'A02'!$I$11</f>
        <v>216525978.70859998</v>
      </c>
      <c r="C94" s="378">
        <f>C10</f>
        <v>224898809.28999999</v>
      </c>
      <c r="D94" s="379">
        <f>100*(C94-B94)/B94</f>
        <v>3.8668942319702606</v>
      </c>
    </row>
    <row r="95" spans="1:4">
      <c r="A95" s="304" t="s">
        <v>1106</v>
      </c>
      <c r="B95" s="377">
        <f>B11*'A02'!$I$11</f>
        <v>360217.85975999996</v>
      </c>
      <c r="C95" s="378">
        <f t="shared" ref="C95:C96" si="1">C11</f>
        <v>341915.59</v>
      </c>
      <c r="D95" s="379">
        <f t="shared" ref="D95:D158" si="2">100*(C95-B95)/B95</f>
        <v>-5.0808890409248653</v>
      </c>
    </row>
    <row r="96" spans="1:4">
      <c r="A96" s="304" t="s">
        <v>1107</v>
      </c>
      <c r="B96" s="377">
        <f>B12*'A02'!$I$11</f>
        <v>1327254.25602</v>
      </c>
      <c r="C96" s="378">
        <f t="shared" si="1"/>
        <v>1177709.3600000001</v>
      </c>
      <c r="D96" s="379">
        <f t="shared" si="2"/>
        <v>-11.267238009726633</v>
      </c>
    </row>
    <row r="97" spans="1:4" ht="9" customHeight="1">
      <c r="A97" s="380"/>
      <c r="B97" s="46"/>
      <c r="C97" s="46"/>
      <c r="D97" s="379"/>
    </row>
    <row r="98" spans="1:4">
      <c r="A98" s="299" t="s">
        <v>1108</v>
      </c>
      <c r="B98" s="406">
        <f>SUM(B99:B101)</f>
        <v>237311629.873032</v>
      </c>
      <c r="C98" s="406">
        <f>SUM(C99:C101)</f>
        <v>247006679.44</v>
      </c>
      <c r="D98" s="374">
        <f t="shared" si="2"/>
        <v>4.0853663902418527</v>
      </c>
    </row>
    <row r="99" spans="1:4">
      <c r="A99" s="304" t="s">
        <v>1178</v>
      </c>
      <c r="B99" s="377">
        <f>B15*'A02'!$I$11</f>
        <v>90240064.84488599</v>
      </c>
      <c r="C99" s="378">
        <f t="shared" ref="C99:C101" si="3">C15</f>
        <v>94340344.879999995</v>
      </c>
      <c r="D99" s="379">
        <f t="shared" si="2"/>
        <v>4.5437467738548207</v>
      </c>
    </row>
    <row r="100" spans="1:4">
      <c r="A100" s="304" t="s">
        <v>1110</v>
      </c>
      <c r="B100" s="377">
        <f>B16*'A02'!$I$11</f>
        <v>138350905.67304599</v>
      </c>
      <c r="C100" s="378">
        <f t="shared" si="3"/>
        <v>143702095.25999999</v>
      </c>
      <c r="D100" s="379">
        <f t="shared" si="2"/>
        <v>3.8678384943861883</v>
      </c>
    </row>
    <row r="101" spans="1:4">
      <c r="A101" s="304" t="s">
        <v>1111</v>
      </c>
      <c r="B101" s="377">
        <f>B17*'A02'!$I$11</f>
        <v>8720659.3550999984</v>
      </c>
      <c r="C101" s="378">
        <f t="shared" si="3"/>
        <v>8964239.3000000007</v>
      </c>
      <c r="D101" s="379">
        <f t="shared" si="2"/>
        <v>2.793136791400439</v>
      </c>
    </row>
    <row r="102" spans="1:4" ht="6" customHeight="1">
      <c r="A102" s="380"/>
      <c r="B102" s="46"/>
      <c r="C102" s="449"/>
      <c r="D102" s="379"/>
    </row>
    <row r="103" spans="1:4">
      <c r="A103" s="299" t="s">
        <v>1179</v>
      </c>
      <c r="B103" s="406">
        <f>SUM(B104:B121)</f>
        <v>81303030.664647013</v>
      </c>
      <c r="C103" s="450">
        <f>SUM(C104:C121)</f>
        <v>85494976.826999992</v>
      </c>
      <c r="D103" s="374">
        <f t="shared" si="2"/>
        <v>5.1559531398572611</v>
      </c>
    </row>
    <row r="104" spans="1:4">
      <c r="A104" s="304" t="s">
        <v>1113</v>
      </c>
      <c r="B104" s="377">
        <f>B20*'A02'!$I$11</f>
        <v>6379330.3137300005</v>
      </c>
      <c r="C104" s="378">
        <f t="shared" ref="C104:C121" si="4">C20</f>
        <v>6738186.4100000001</v>
      </c>
      <c r="D104" s="379">
        <f t="shared" si="2"/>
        <v>5.6252941707321016</v>
      </c>
    </row>
    <row r="105" spans="1:4">
      <c r="A105" s="304" t="s">
        <v>1114</v>
      </c>
      <c r="B105" s="377">
        <f>B21*'A02'!$I$11</f>
        <v>19411282.138050001</v>
      </c>
      <c r="C105" s="378">
        <f t="shared" si="4"/>
        <v>21629025.02</v>
      </c>
      <c r="D105" s="379">
        <f t="shared" si="2"/>
        <v>11.425020079445336</v>
      </c>
    </row>
    <row r="106" spans="1:4">
      <c r="A106" s="304" t="s">
        <v>1115</v>
      </c>
      <c r="B106" s="377">
        <f>B22*'A02'!$I$11</f>
        <v>328376.93360999995</v>
      </c>
      <c r="C106" s="378">
        <f t="shared" si="4"/>
        <v>365559.61</v>
      </c>
      <c r="D106" s="379">
        <f t="shared" si="2"/>
        <v>11.323169377712871</v>
      </c>
    </row>
    <row r="107" spans="1:4">
      <c r="A107" s="304" t="s">
        <v>1180</v>
      </c>
      <c r="B107" s="377">
        <f>B23*'A02'!$I$11</f>
        <v>1785283.7135099997</v>
      </c>
      <c r="C107" s="378">
        <f t="shared" si="4"/>
        <v>1603288.56</v>
      </c>
      <c r="D107" s="379">
        <f t="shared" si="2"/>
        <v>-10.194186623266937</v>
      </c>
    </row>
    <row r="108" spans="1:4">
      <c r="A108" s="304" t="s">
        <v>1117</v>
      </c>
      <c r="B108" s="377">
        <f>B24*'A02'!$I$11</f>
        <v>4454403.0082200002</v>
      </c>
      <c r="C108" s="378">
        <f t="shared" si="4"/>
        <v>5809630.79</v>
      </c>
      <c r="D108" s="379">
        <f t="shared" si="2"/>
        <v>30.4244537209388</v>
      </c>
    </row>
    <row r="109" spans="1:4">
      <c r="A109" s="304" t="s">
        <v>1118</v>
      </c>
      <c r="B109" s="377">
        <f>B25*'A02'!$I$11</f>
        <v>1630.9586699999998</v>
      </c>
      <c r="C109" s="378">
        <f t="shared" si="4"/>
        <v>1786.85</v>
      </c>
      <c r="D109" s="379">
        <f t="shared" si="2"/>
        <v>9.5582636683246047</v>
      </c>
    </row>
    <row r="110" spans="1:4">
      <c r="A110" s="304" t="s">
        <v>1181</v>
      </c>
      <c r="B110" s="377">
        <f>B26*'A02'!$I$11</f>
        <v>2883268.9127549999</v>
      </c>
      <c r="C110" s="378">
        <f t="shared" si="4"/>
        <v>2981202.8259999999</v>
      </c>
      <c r="D110" s="379">
        <f t="shared" si="2"/>
        <v>3.3966277932578564</v>
      </c>
    </row>
    <row r="111" spans="1:4">
      <c r="A111" s="304" t="s">
        <v>1120</v>
      </c>
      <c r="B111" s="377">
        <f>B27*'A02'!$I$11</f>
        <v>9902289.9519059993</v>
      </c>
      <c r="C111" s="378">
        <f t="shared" si="4"/>
        <v>7846932.4560000002</v>
      </c>
      <c r="D111" s="379">
        <f t="shared" si="2"/>
        <v>-20.756385703595583</v>
      </c>
    </row>
    <row r="112" spans="1:4">
      <c r="A112" s="304" t="s">
        <v>1182</v>
      </c>
      <c r="B112" s="377">
        <f>B28*'A02'!$I$11</f>
        <v>2545497.551223</v>
      </c>
      <c r="C112" s="378">
        <f t="shared" si="4"/>
        <v>2700093.645</v>
      </c>
      <c r="D112" s="379">
        <f t="shared" si="2"/>
        <v>6.0733153603987295</v>
      </c>
    </row>
    <row r="113" spans="1:4">
      <c r="A113" s="304" t="s">
        <v>1122</v>
      </c>
      <c r="B113" s="377">
        <f>B29*'A02'!$I$11</f>
        <v>355037.13200999994</v>
      </c>
      <c r="C113" s="378">
        <f t="shared" si="4"/>
        <v>406177.55</v>
      </c>
      <c r="D113" s="379">
        <f t="shared" si="2"/>
        <v>14.404244902631657</v>
      </c>
    </row>
    <row r="114" spans="1:4">
      <c r="A114" s="304" t="s">
        <v>1123</v>
      </c>
      <c r="B114" s="377">
        <f>B30*'A02'!$I$11</f>
        <v>11294.820239999997</v>
      </c>
      <c r="C114" s="378">
        <f t="shared" si="4"/>
        <v>14499.59</v>
      </c>
      <c r="D114" s="379">
        <f t="shared" si="2"/>
        <v>28.373800484672461</v>
      </c>
    </row>
    <row r="115" spans="1:4">
      <c r="A115" s="304" t="s">
        <v>1124</v>
      </c>
      <c r="B115" s="377">
        <f>B31*'A02'!$I$11</f>
        <v>991453.50245699985</v>
      </c>
      <c r="C115" s="378">
        <f t="shared" si="4"/>
        <v>1108675.851</v>
      </c>
      <c r="D115" s="379">
        <f t="shared" si="2"/>
        <v>11.823282509215224</v>
      </c>
    </row>
    <row r="116" spans="1:4">
      <c r="A116" s="304" t="s">
        <v>1125</v>
      </c>
      <c r="B116" s="377">
        <f>B32*'A02'!$I$11</f>
        <v>18573441.605630998</v>
      </c>
      <c r="C116" s="378">
        <f t="shared" si="4"/>
        <v>19454644.905000001</v>
      </c>
      <c r="D116" s="379">
        <f t="shared" si="2"/>
        <v>4.7444265746734038</v>
      </c>
    </row>
    <row r="117" spans="1:4">
      <c r="A117" s="382" t="s">
        <v>1126</v>
      </c>
      <c r="B117" s="377">
        <f>B33*'A02'!$I$11</f>
        <v>11593749.522200998</v>
      </c>
      <c r="C117" s="378">
        <f t="shared" si="4"/>
        <v>12779116.24</v>
      </c>
      <c r="D117" s="379">
        <f t="shared" si="2"/>
        <v>10.224187744690624</v>
      </c>
    </row>
    <row r="118" spans="1:4">
      <c r="A118" s="178" t="s">
        <v>1127</v>
      </c>
      <c r="B118" s="377">
        <f>B34*'A02'!$I$11</f>
        <v>1138714.0394189998</v>
      </c>
      <c r="C118" s="378">
        <f t="shared" si="4"/>
        <v>1143575.5</v>
      </c>
      <c r="D118" s="379">
        <f t="shared" si="2"/>
        <v>0.42692549777296446</v>
      </c>
    </row>
    <row r="119" spans="1:4">
      <c r="A119" s="382" t="s">
        <v>1128</v>
      </c>
      <c r="B119" s="377">
        <f>B35*'A02'!$I$11</f>
        <v>365800.780983</v>
      </c>
      <c r="C119" s="378">
        <f t="shared" si="4"/>
        <v>354864.88299999997</v>
      </c>
      <c r="D119" s="379">
        <f t="shared" si="2"/>
        <v>-2.9895775382470435</v>
      </c>
    </row>
    <row r="120" spans="1:4">
      <c r="A120" s="304" t="s">
        <v>1129</v>
      </c>
      <c r="B120" s="377">
        <f>B36*'A02'!$I$11</f>
        <v>45873.408965999995</v>
      </c>
      <c r="C120" s="378">
        <f t="shared" si="4"/>
        <v>42805.85</v>
      </c>
      <c r="D120" s="379">
        <f t="shared" si="2"/>
        <v>-6.6870089560459309</v>
      </c>
    </row>
    <row r="121" spans="1:4">
      <c r="A121" s="382" t="s">
        <v>1130</v>
      </c>
      <c r="B121" s="377">
        <f>B37*'A02'!$I$11</f>
        <v>536302.37106599996</v>
      </c>
      <c r="C121" s="378">
        <f t="shared" si="4"/>
        <v>514910.29100000003</v>
      </c>
      <c r="D121" s="379">
        <f t="shared" si="2"/>
        <v>-3.9888095261408645</v>
      </c>
    </row>
    <row r="122" spans="1:4" ht="6.75" customHeight="1">
      <c r="A122" s="380"/>
      <c r="B122" s="46"/>
      <c r="C122" s="46"/>
      <c r="D122" s="379"/>
    </row>
    <row r="123" spans="1:4">
      <c r="A123" s="299" t="s">
        <v>1131</v>
      </c>
      <c r="B123" s="406">
        <f>SUM(B124:B138)</f>
        <v>25241121.180065997</v>
      </c>
      <c r="C123" s="406">
        <f>SUM(C124:C138)</f>
        <v>24850024.915999994</v>
      </c>
      <c r="D123" s="374">
        <f t="shared" si="2"/>
        <v>-1.5494409351945462</v>
      </c>
    </row>
    <row r="124" spans="1:4">
      <c r="A124" s="382" t="s">
        <v>1132</v>
      </c>
      <c r="B124" s="377">
        <f>B40*'A02'!$I$11</f>
        <v>908017.8976439999</v>
      </c>
      <c r="C124" s="378">
        <f t="shared" ref="C124:C138" si="5">C40</f>
        <v>984575.26</v>
      </c>
      <c r="D124" s="379">
        <f t="shared" si="2"/>
        <v>8.431261383133597</v>
      </c>
    </row>
    <row r="125" spans="1:4">
      <c r="A125" s="310" t="s">
        <v>1133</v>
      </c>
      <c r="B125" s="377">
        <f>B41*'A02'!$I$11</f>
        <v>4816697.4914849997</v>
      </c>
      <c r="C125" s="378">
        <f t="shared" si="5"/>
        <v>4942156.1129999999</v>
      </c>
      <c r="D125" s="379">
        <f t="shared" si="2"/>
        <v>2.6046605944589025</v>
      </c>
    </row>
    <row r="126" spans="1:4">
      <c r="A126" s="304" t="s">
        <v>1134</v>
      </c>
      <c r="B126" s="377">
        <f>B42*'A02'!$I$11</f>
        <v>751951.41555599996</v>
      </c>
      <c r="C126" s="378">
        <f t="shared" si="5"/>
        <v>711516.79</v>
      </c>
      <c r="D126" s="379">
        <f t="shared" si="2"/>
        <v>-5.3772922983464539</v>
      </c>
    </row>
    <row r="127" spans="1:4">
      <c r="A127" s="382" t="s">
        <v>1135</v>
      </c>
      <c r="B127" s="377">
        <f>B43*'A02'!$I$11</f>
        <v>760233.27062099997</v>
      </c>
      <c r="C127" s="378">
        <f t="shared" si="5"/>
        <v>708708.38199999998</v>
      </c>
      <c r="D127" s="379">
        <f t="shared" si="2"/>
        <v>-6.7775103526989362</v>
      </c>
    </row>
    <row r="128" spans="1:4">
      <c r="A128" s="382" t="s">
        <v>1136</v>
      </c>
      <c r="B128" s="377">
        <f>B44*'A02'!$I$11</f>
        <v>508180.55630099995</v>
      </c>
      <c r="C128" s="378">
        <f t="shared" si="5"/>
        <v>492107.73200000002</v>
      </c>
      <c r="D128" s="379">
        <f t="shared" si="2"/>
        <v>-3.1628176445774616</v>
      </c>
    </row>
    <row r="129" spans="1:4">
      <c r="A129" s="382" t="s">
        <v>1137</v>
      </c>
      <c r="B129" s="377">
        <f>B45*'A02'!$I$11</f>
        <v>3726104.3858939996</v>
      </c>
      <c r="C129" s="378">
        <f t="shared" si="5"/>
        <v>4101537.1039999998</v>
      </c>
      <c r="D129" s="379">
        <f t="shared" si="2"/>
        <v>10.075743436691805</v>
      </c>
    </row>
    <row r="130" spans="1:4">
      <c r="A130" s="382" t="s">
        <v>1138</v>
      </c>
      <c r="B130" s="377">
        <f>B46*'A02'!$I$11</f>
        <v>1603448.1294479999</v>
      </c>
      <c r="C130" s="378">
        <f t="shared" si="5"/>
        <v>1464404.8740000001</v>
      </c>
      <c r="D130" s="379">
        <f t="shared" si="2"/>
        <v>-8.6715156477101996</v>
      </c>
    </row>
    <row r="131" spans="1:4">
      <c r="A131" s="382" t="s">
        <v>1139</v>
      </c>
      <c r="B131" s="377">
        <f>B47*'A02'!$I$11</f>
        <v>118757.82656099999</v>
      </c>
      <c r="C131" s="378">
        <f t="shared" si="5"/>
        <v>94331.861999999994</v>
      </c>
      <c r="D131" s="379">
        <f t="shared" si="2"/>
        <v>-20.567877729265781</v>
      </c>
    </row>
    <row r="132" spans="1:4">
      <c r="A132" s="382" t="s">
        <v>1140</v>
      </c>
      <c r="B132" s="377">
        <f>B48*'A02'!$I$11</f>
        <v>3049227.2227559998</v>
      </c>
      <c r="C132" s="378">
        <f t="shared" si="5"/>
        <v>2771889.9720000001</v>
      </c>
      <c r="D132" s="379">
        <f t="shared" si="2"/>
        <v>-9.095329094738057</v>
      </c>
    </row>
    <row r="133" spans="1:4">
      <c r="A133" s="382" t="s">
        <v>1141</v>
      </c>
      <c r="B133" s="377">
        <f>B49*'A02'!$I$11</f>
        <v>400504.05294899992</v>
      </c>
      <c r="C133" s="378">
        <f t="shared" si="5"/>
        <v>428577.20199999999</v>
      </c>
      <c r="D133" s="379">
        <f t="shared" si="2"/>
        <v>7.0094544223188926</v>
      </c>
    </row>
    <row r="134" spans="1:4">
      <c r="A134" s="382" t="s">
        <v>1142</v>
      </c>
      <c r="B134" s="377">
        <f>B50*'A02'!$I$11</f>
        <v>2463958.1740949992</v>
      </c>
      <c r="C134" s="378">
        <f t="shared" si="5"/>
        <v>2485878.4959999998</v>
      </c>
      <c r="D134" s="379">
        <f t="shared" si="2"/>
        <v>0.88963855537246839</v>
      </c>
    </row>
    <row r="135" spans="1:4">
      <c r="A135" s="382" t="s">
        <v>1143</v>
      </c>
      <c r="B135" s="377">
        <f>B51*'A02'!$I$11</f>
        <v>259387.28366099999</v>
      </c>
      <c r="C135" s="378">
        <f t="shared" si="5"/>
        <v>252939.21799999999</v>
      </c>
      <c r="D135" s="379">
        <f t="shared" si="2"/>
        <v>-2.4858834905057048</v>
      </c>
    </row>
    <row r="136" spans="1:4">
      <c r="A136" s="178" t="s">
        <v>1144</v>
      </c>
      <c r="B136" s="377">
        <f>B52*'A02'!$I$11</f>
        <v>2284758.8262509997</v>
      </c>
      <c r="C136" s="378">
        <f t="shared" si="5"/>
        <v>2173829.926</v>
      </c>
      <c r="D136" s="379">
        <f t="shared" si="2"/>
        <v>-4.8551689122050581</v>
      </c>
    </row>
    <row r="137" spans="1:4">
      <c r="A137" s="382" t="s">
        <v>1145</v>
      </c>
      <c r="B137" s="377">
        <f>B53*'A02'!$I$11</f>
        <v>699739.16099999996</v>
      </c>
      <c r="C137" s="378">
        <f t="shared" si="5"/>
        <v>624838.96299999999</v>
      </c>
      <c r="D137" s="379">
        <f t="shared" si="2"/>
        <v>-10.704016892946195</v>
      </c>
    </row>
    <row r="138" spans="1:4">
      <c r="A138" s="382" t="s">
        <v>1146</v>
      </c>
      <c r="B138" s="377">
        <f>B54*'A02'!$I$11</f>
        <v>2890155.4858440002</v>
      </c>
      <c r="C138" s="378">
        <f t="shared" si="5"/>
        <v>2612733.0219999999</v>
      </c>
      <c r="D138" s="379">
        <f t="shared" si="2"/>
        <v>-9.5988767802568873</v>
      </c>
    </row>
    <row r="139" spans="1:4" ht="6.75" customHeight="1">
      <c r="A139" s="380"/>
      <c r="B139" s="46"/>
      <c r="C139" s="46"/>
      <c r="D139" s="379"/>
    </row>
    <row r="140" spans="1:4">
      <c r="A140" s="384" t="s">
        <v>1147</v>
      </c>
      <c r="B140" s="406">
        <f>SUM(B141:B146)</f>
        <v>3950221.2842400004</v>
      </c>
      <c r="C140" s="406">
        <f>SUM(C141:C146)</f>
        <v>4008965.6599999997</v>
      </c>
      <c r="D140" s="374">
        <f t="shared" si="2"/>
        <v>1.4871160761137294</v>
      </c>
    </row>
    <row r="141" spans="1:4">
      <c r="A141" s="382" t="s">
        <v>1148</v>
      </c>
      <c r="B141" s="377">
        <f>B57*'A02'!$I$11</f>
        <v>1027988.26053</v>
      </c>
      <c r="C141" s="378">
        <f t="shared" ref="C141:C146" si="6">C57</f>
        <v>951688.33</v>
      </c>
      <c r="D141" s="379">
        <f t="shared" si="2"/>
        <v>-7.4222569906257538</v>
      </c>
    </row>
    <row r="142" spans="1:4">
      <c r="A142" s="382" t="s">
        <v>1149</v>
      </c>
      <c r="B142" s="377">
        <f>B58*'A02'!$I$11</f>
        <v>645951.74423999991</v>
      </c>
      <c r="C142" s="378">
        <f t="shared" si="6"/>
        <v>618175.67000000004</v>
      </c>
      <c r="D142" s="379">
        <f t="shared" si="2"/>
        <v>-4.3000231035338485</v>
      </c>
    </row>
    <row r="143" spans="1:4">
      <c r="A143" s="382" t="s">
        <v>1150</v>
      </c>
      <c r="B143" s="377">
        <f>B59*'A02'!$I$11</f>
        <v>190524.99312</v>
      </c>
      <c r="C143" s="378">
        <f t="shared" si="6"/>
        <v>189626.84</v>
      </c>
      <c r="D143" s="379">
        <f t="shared" si="2"/>
        <v>-0.471409606315698</v>
      </c>
    </row>
    <row r="144" spans="1:4">
      <c r="A144" s="382" t="s">
        <v>1151</v>
      </c>
      <c r="B144" s="377">
        <f>B60*'A02'!$I$11</f>
        <v>2020429.1431499999</v>
      </c>
      <c r="C144" s="378">
        <f t="shared" si="6"/>
        <v>2181864.92</v>
      </c>
      <c r="D144" s="379">
        <f t="shared" si="2"/>
        <v>7.990172652049039</v>
      </c>
    </row>
    <row r="145" spans="1:4">
      <c r="A145" s="382" t="s">
        <v>1152</v>
      </c>
      <c r="B145" s="377">
        <f>B61*'A02'!$I$11</f>
        <v>33354.700169999996</v>
      </c>
      <c r="C145" s="378">
        <f t="shared" si="6"/>
        <v>38308.519999999997</v>
      </c>
      <c r="D145" s="379">
        <f t="shared" si="2"/>
        <v>14.851939321150255</v>
      </c>
    </row>
    <row r="146" spans="1:4">
      <c r="A146" s="382" t="s">
        <v>1153</v>
      </c>
      <c r="B146" s="377">
        <f>B62*'A02'!$I$11</f>
        <v>31972.443029999999</v>
      </c>
      <c r="C146" s="378">
        <f t="shared" si="6"/>
        <v>29301.38</v>
      </c>
      <c r="D146" s="379">
        <f t="shared" si="2"/>
        <v>-8.3542662895472759</v>
      </c>
    </row>
    <row r="147" spans="1:4" ht="7.5" customHeight="1">
      <c r="A147" s="380"/>
      <c r="B147" s="46"/>
      <c r="C147" s="46"/>
      <c r="D147" s="379"/>
    </row>
    <row r="148" spans="1:4">
      <c r="A148" s="299" t="s">
        <v>1154</v>
      </c>
      <c r="B148" s="406">
        <f>SUM(B149:B156)</f>
        <v>187060584.03568792</v>
      </c>
      <c r="C148" s="406">
        <f>SUM(C149:C156)</f>
        <v>198225117.82899997</v>
      </c>
      <c r="D148" s="374">
        <f t="shared" si="2"/>
        <v>5.9684052901182243</v>
      </c>
    </row>
    <row r="149" spans="1:4">
      <c r="A149" s="304" t="s">
        <v>1155</v>
      </c>
      <c r="B149" s="377">
        <f>B65*'A02'!$I$11</f>
        <v>179653.65396</v>
      </c>
      <c r="C149" s="378">
        <f t="shared" ref="C149:C156" si="7">C65</f>
        <v>169987.79</v>
      </c>
      <c r="D149" s="379">
        <f t="shared" si="2"/>
        <v>-5.3802768532345571</v>
      </c>
    </row>
    <row r="150" spans="1:4">
      <c r="A150" s="382" t="s">
        <v>1183</v>
      </c>
      <c r="B150" s="377">
        <f>B66*'A02'!$I$11</f>
        <v>9425798.2538280003</v>
      </c>
      <c r="C150" s="378">
        <f t="shared" si="7"/>
        <v>10427796.319</v>
      </c>
      <c r="D150" s="379">
        <f t="shared" si="2"/>
        <v>10.630378862236617</v>
      </c>
    </row>
    <row r="151" spans="1:4">
      <c r="A151" s="382" t="s">
        <v>1184</v>
      </c>
      <c r="B151" s="377">
        <f>B67*'A02'!$I$11</f>
        <v>406.41743999999994</v>
      </c>
      <c r="C151" s="378">
        <f t="shared" si="7"/>
        <v>309.31</v>
      </c>
      <c r="D151" s="379">
        <f t="shared" si="2"/>
        <v>-23.893521892170757</v>
      </c>
    </row>
    <row r="152" spans="1:4">
      <c r="A152" s="304" t="s">
        <v>1158</v>
      </c>
      <c r="B152" s="377">
        <f>B68*'A02'!$I$11</f>
        <v>246.72713999999999</v>
      </c>
      <c r="C152" s="378">
        <f t="shared" si="7"/>
        <v>209.55</v>
      </c>
      <c r="D152" s="379">
        <f t="shared" si="2"/>
        <v>-15.068119380786396</v>
      </c>
    </row>
    <row r="153" spans="1:4">
      <c r="A153" s="304" t="s">
        <v>1159</v>
      </c>
      <c r="B153" s="377">
        <f>B69*'A02'!$I$11</f>
        <v>64738.641989999989</v>
      </c>
      <c r="C153" s="378">
        <f t="shared" si="7"/>
        <v>59766.080000000002</v>
      </c>
      <c r="D153" s="379">
        <f t="shared" si="2"/>
        <v>-7.6809797628564498</v>
      </c>
    </row>
    <row r="154" spans="1:4">
      <c r="A154" s="304" t="s">
        <v>1160</v>
      </c>
      <c r="B154" s="377">
        <f>B70*'A02'!$I$11</f>
        <v>152753978.96318996</v>
      </c>
      <c r="C154" s="378">
        <f t="shared" si="7"/>
        <v>154872982.41999999</v>
      </c>
      <c r="D154" s="379">
        <f t="shared" si="2"/>
        <v>1.387200170622499</v>
      </c>
    </row>
    <row r="155" spans="1:4">
      <c r="A155" s="304" t="s">
        <v>1185</v>
      </c>
      <c r="B155" s="377">
        <f>B71*'A02'!$I$11</f>
        <v>22999038.716940001</v>
      </c>
      <c r="C155" s="378">
        <f t="shared" si="7"/>
        <v>30857478.079999998</v>
      </c>
      <c r="D155" s="379">
        <f t="shared" si="2"/>
        <v>34.168555737383251</v>
      </c>
    </row>
    <row r="156" spans="1:4">
      <c r="A156" s="304" t="s">
        <v>1161</v>
      </c>
      <c r="B156" s="377">
        <f>B72*'A02'!$I$11</f>
        <v>1636722.6612</v>
      </c>
      <c r="C156" s="378">
        <f t="shared" si="7"/>
        <v>1836588.28</v>
      </c>
      <c r="D156" s="379">
        <f t="shared" si="2"/>
        <v>12.211330822135993</v>
      </c>
    </row>
    <row r="157" spans="1:4" ht="4.5" customHeight="1">
      <c r="A157" s="304"/>
      <c r="B157" s="46"/>
      <c r="C157" s="46"/>
      <c r="D157" s="374"/>
    </row>
    <row r="158" spans="1:4">
      <c r="A158" s="385" t="s">
        <v>27</v>
      </c>
      <c r="B158" s="409">
        <f>+B148+B140+B123+B103+B98+B93</f>
        <v>753080037.86205292</v>
      </c>
      <c r="C158" s="409">
        <f>+C148+C140+C123+C103+C98+C93</f>
        <v>786004198.91199994</v>
      </c>
      <c r="D158" s="387">
        <f t="shared" si="2"/>
        <v>4.3719338442984963</v>
      </c>
    </row>
    <row r="159" spans="1:4">
      <c r="A159" s="372"/>
    </row>
    <row r="160" spans="1:4">
      <c r="A160" s="445" t="s">
        <v>858</v>
      </c>
    </row>
    <row r="161" spans="1:4">
      <c r="A161" s="7" t="s">
        <v>1922</v>
      </c>
    </row>
    <row r="162" spans="1:4">
      <c r="A162" s="448"/>
    </row>
    <row r="163" spans="1:4">
      <c r="A163" s="445" t="s">
        <v>1163</v>
      </c>
    </row>
    <row r="164" spans="1:4">
      <c r="A164" s="334" t="s">
        <v>1186</v>
      </c>
    </row>
    <row r="165" spans="1:4">
      <c r="A165" s="336" t="s">
        <v>1187</v>
      </c>
    </row>
    <row r="166" spans="1:4">
      <c r="A166" s="336" t="s">
        <v>1188</v>
      </c>
    </row>
    <row r="167" spans="1:4">
      <c r="A167" s="334" t="s">
        <v>1189</v>
      </c>
    </row>
    <row r="168" spans="1:4">
      <c r="A168" s="336" t="s">
        <v>1190</v>
      </c>
    </row>
    <row r="169" spans="1:4">
      <c r="A169" s="395" t="s">
        <v>1191</v>
      </c>
      <c r="B169" s="346"/>
      <c r="C169" s="346"/>
      <c r="D169" s="346"/>
    </row>
    <row r="170" spans="1:4">
      <c r="A170" s="66"/>
    </row>
    <row r="171" spans="1:4">
      <c r="A171" s="66"/>
    </row>
  </sheetData>
  <mergeCells count="7">
    <mergeCell ref="A88:D88"/>
    <mergeCell ref="A1:D1"/>
    <mergeCell ref="A2:D2"/>
    <mergeCell ref="A3:D3"/>
    <mergeCell ref="A4:D4"/>
    <mergeCell ref="A86:D86"/>
    <mergeCell ref="A87:D87"/>
  </mergeCells>
  <hyperlinks>
    <hyperlink ref="A1:D1" location="'Sección D'!A1" display="TABLA D02c"/>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152"/>
  <sheetViews>
    <sheetView showGridLines="0" zoomScale="90" zoomScaleNormal="90" workbookViewId="0">
      <selection sqref="A1:G1"/>
    </sheetView>
  </sheetViews>
  <sheetFormatPr baseColWidth="10" defaultColWidth="11.42578125" defaultRowHeight="14.25"/>
  <cols>
    <col min="1" max="1" width="70.7109375" style="40" customWidth="1"/>
    <col min="2" max="2" width="10.140625" style="40" customWidth="1"/>
    <col min="3" max="3" width="10.7109375" style="40" bestFit="1" customWidth="1"/>
    <col min="4" max="4" width="7.85546875" style="40" bestFit="1" customWidth="1"/>
    <col min="5" max="5" width="15" style="40" bestFit="1" customWidth="1"/>
    <col min="6" max="6" width="18.85546875" style="40" bestFit="1" customWidth="1"/>
    <col min="7" max="7" width="9.5703125" style="40" bestFit="1" customWidth="1"/>
    <col min="8" max="8" width="2.85546875" style="40" customWidth="1"/>
    <col min="9" max="16384" width="11.42578125" style="40"/>
  </cols>
  <sheetData>
    <row r="1" spans="1:8" ht="15">
      <c r="A1" s="886" t="s">
        <v>1205</v>
      </c>
      <c r="B1" s="886"/>
      <c r="C1" s="886"/>
      <c r="D1" s="886"/>
      <c r="E1" s="886"/>
      <c r="F1" s="886"/>
      <c r="G1" s="886"/>
      <c r="H1" s="246"/>
    </row>
    <row r="2" spans="1:8">
      <c r="A2" s="920" t="s">
        <v>1206</v>
      </c>
      <c r="B2" s="920"/>
      <c r="C2" s="920"/>
      <c r="D2" s="920"/>
      <c r="E2" s="920"/>
      <c r="F2" s="920"/>
      <c r="G2" s="920"/>
      <c r="H2" s="451"/>
    </row>
    <row r="3" spans="1:8">
      <c r="A3" s="920" t="s">
        <v>1207</v>
      </c>
      <c r="B3" s="920"/>
      <c r="C3" s="920"/>
      <c r="D3" s="920"/>
      <c r="E3" s="920"/>
      <c r="F3" s="920"/>
      <c r="G3" s="920"/>
      <c r="H3" s="451"/>
    </row>
    <row r="4" spans="1:8">
      <c r="A4" s="920" t="s">
        <v>7</v>
      </c>
      <c r="B4" s="920"/>
      <c r="C4" s="920"/>
      <c r="D4" s="920"/>
      <c r="E4" s="920"/>
      <c r="F4" s="920"/>
      <c r="G4" s="920"/>
      <c r="H4" s="451"/>
    </row>
    <row r="5" spans="1:8">
      <c r="A5" s="962" t="s">
        <v>1208</v>
      </c>
      <c r="B5" s="962"/>
      <c r="C5" s="962"/>
      <c r="D5" s="962"/>
      <c r="E5" s="962"/>
      <c r="F5" s="962"/>
      <c r="G5" s="962"/>
      <c r="H5" s="452"/>
    </row>
    <row r="6" spans="1:8" ht="15" thickBot="1">
      <c r="A6" s="453"/>
      <c r="B6" s="453"/>
      <c r="C6" s="453"/>
      <c r="D6" s="453"/>
      <c r="E6" s="454"/>
      <c r="F6" s="454"/>
      <c r="G6" s="454"/>
      <c r="H6" s="454"/>
    </row>
    <row r="7" spans="1:8">
      <c r="A7" s="455"/>
      <c r="B7" s="960" t="s">
        <v>1209</v>
      </c>
      <c r="C7" s="960"/>
      <c r="D7" s="960"/>
      <c r="E7" s="961" t="s">
        <v>1210</v>
      </c>
      <c r="F7" s="960"/>
      <c r="G7" s="960"/>
      <c r="H7" s="456"/>
    </row>
    <row r="8" spans="1:8">
      <c r="A8" s="457" t="s">
        <v>1211</v>
      </c>
      <c r="B8" s="458">
        <v>2016</v>
      </c>
      <c r="C8" s="458">
        <v>2017</v>
      </c>
      <c r="D8" s="456" t="s">
        <v>1102</v>
      </c>
      <c r="E8" s="458">
        <v>2016</v>
      </c>
      <c r="F8" s="458">
        <v>2017</v>
      </c>
      <c r="G8" s="456" t="s">
        <v>1102</v>
      </c>
      <c r="H8" s="456"/>
    </row>
    <row r="9" spans="1:8">
      <c r="A9" s="459"/>
      <c r="B9" s="460" t="s">
        <v>1212</v>
      </c>
      <c r="C9" s="460" t="s">
        <v>1212</v>
      </c>
      <c r="D9" s="458" t="s">
        <v>6</v>
      </c>
      <c r="E9" s="460" t="s">
        <v>1177</v>
      </c>
      <c r="F9" s="460" t="s">
        <v>1177</v>
      </c>
      <c r="G9" s="458" t="s">
        <v>6</v>
      </c>
      <c r="H9" s="456"/>
    </row>
    <row r="10" spans="1:8" ht="8.25" customHeight="1">
      <c r="A10" s="454"/>
      <c r="B10" s="454"/>
      <c r="C10" s="454"/>
      <c r="D10" s="461"/>
      <c r="E10" s="462"/>
      <c r="F10" s="462"/>
      <c r="G10" s="461"/>
      <c r="H10" s="461"/>
    </row>
    <row r="11" spans="1:8">
      <c r="A11" s="463" t="s">
        <v>1213</v>
      </c>
      <c r="B11" s="464">
        <v>60784</v>
      </c>
      <c r="C11" s="464">
        <v>56523</v>
      </c>
      <c r="D11" s="465">
        <f>IFERROR(100*(C11/B11-1),0)</f>
        <v>-7.0100684390629109</v>
      </c>
      <c r="E11" s="464">
        <v>61910845</v>
      </c>
      <c r="F11" s="464">
        <v>59509350.75</v>
      </c>
      <c r="G11" s="465">
        <f>IFERROR(100*(F11/E11-1),0)</f>
        <v>-3.8789556983110152</v>
      </c>
      <c r="H11" s="306"/>
    </row>
    <row r="12" spans="1:8">
      <c r="A12" s="463" t="s">
        <v>1214</v>
      </c>
      <c r="B12" s="464">
        <v>12004</v>
      </c>
      <c r="C12" s="464">
        <v>12642</v>
      </c>
      <c r="D12" s="465">
        <f t="shared" ref="D12:D72" si="0">IFERROR(100*(C12/B12-1),0)</f>
        <v>5.3148950349883428</v>
      </c>
      <c r="E12" s="464">
        <v>16175299.9</v>
      </c>
      <c r="F12" s="464">
        <v>17603015.059999999</v>
      </c>
      <c r="G12" s="465">
        <f t="shared" ref="G12:G72" si="1">IFERROR(100*(F12/E12-1),0)</f>
        <v>8.8265143077810748</v>
      </c>
      <c r="H12" s="306"/>
    </row>
    <row r="13" spans="1:8">
      <c r="A13" s="463" t="s">
        <v>1215</v>
      </c>
      <c r="B13" s="464">
        <v>50</v>
      </c>
      <c r="C13" s="464">
        <v>41</v>
      </c>
      <c r="D13" s="465">
        <f t="shared" si="0"/>
        <v>-18.000000000000004</v>
      </c>
      <c r="E13" s="464">
        <v>43122.98</v>
      </c>
      <c r="F13" s="464">
        <v>36555.19</v>
      </c>
      <c r="G13" s="465">
        <f t="shared" si="1"/>
        <v>-15.230371370438689</v>
      </c>
      <c r="H13" s="306"/>
    </row>
    <row r="14" spans="1:8">
      <c r="A14" s="463" t="s">
        <v>1216</v>
      </c>
      <c r="B14" s="464">
        <v>5</v>
      </c>
      <c r="C14" s="464">
        <v>2</v>
      </c>
      <c r="D14" s="465">
        <f t="shared" si="0"/>
        <v>-60</v>
      </c>
      <c r="E14" s="464">
        <v>5431.29</v>
      </c>
      <c r="F14" s="464">
        <v>2254.1999999999998</v>
      </c>
      <c r="G14" s="465">
        <f t="shared" si="1"/>
        <v>-58.496047900222607</v>
      </c>
      <c r="H14" s="306"/>
    </row>
    <row r="15" spans="1:8">
      <c r="A15" s="463" t="s">
        <v>1217</v>
      </c>
      <c r="B15" s="464">
        <v>1332</v>
      </c>
      <c r="C15" s="464">
        <v>1321</v>
      </c>
      <c r="D15" s="465">
        <f t="shared" si="0"/>
        <v>-0.82582582582582109</v>
      </c>
      <c r="E15" s="464">
        <v>837906.56</v>
      </c>
      <c r="F15" s="464">
        <v>859474.49</v>
      </c>
      <c r="G15" s="465">
        <f t="shared" si="1"/>
        <v>2.5740256765623082</v>
      </c>
      <c r="H15" s="306"/>
    </row>
    <row r="16" spans="1:8">
      <c r="A16" s="463" t="s">
        <v>1218</v>
      </c>
      <c r="B16" s="464">
        <v>1641</v>
      </c>
      <c r="C16" s="464">
        <v>1694</v>
      </c>
      <c r="D16" s="465">
        <f t="shared" si="0"/>
        <v>3.2297379646556879</v>
      </c>
      <c r="E16" s="464">
        <v>1451144.99</v>
      </c>
      <c r="F16" s="464">
        <v>1548382.12</v>
      </c>
      <c r="G16" s="465">
        <f t="shared" si="1"/>
        <v>6.7007177552947494</v>
      </c>
      <c r="H16" s="306"/>
    </row>
    <row r="17" spans="1:8">
      <c r="A17" s="14" t="s">
        <v>1219</v>
      </c>
      <c r="B17" s="464">
        <v>0</v>
      </c>
      <c r="C17" s="464">
        <v>0</v>
      </c>
      <c r="D17" s="465">
        <f t="shared" si="0"/>
        <v>0</v>
      </c>
      <c r="E17" s="464">
        <v>0</v>
      </c>
      <c r="F17" s="464">
        <v>0</v>
      </c>
      <c r="G17" s="465">
        <f t="shared" si="1"/>
        <v>0</v>
      </c>
      <c r="H17" s="306"/>
    </row>
    <row r="18" spans="1:8">
      <c r="A18" s="14" t="s">
        <v>1220</v>
      </c>
      <c r="B18" s="464">
        <v>0</v>
      </c>
      <c r="C18" s="464">
        <v>0</v>
      </c>
      <c r="D18" s="465">
        <f t="shared" si="0"/>
        <v>0</v>
      </c>
      <c r="E18" s="464">
        <v>0</v>
      </c>
      <c r="F18" s="464">
        <v>0</v>
      </c>
      <c r="G18" s="465">
        <f t="shared" si="1"/>
        <v>0</v>
      </c>
      <c r="H18" s="306"/>
    </row>
    <row r="19" spans="1:8">
      <c r="A19" s="14" t="s">
        <v>1221</v>
      </c>
      <c r="B19" s="464">
        <v>0</v>
      </c>
      <c r="C19" s="464">
        <v>0</v>
      </c>
      <c r="D19" s="465">
        <f t="shared" si="0"/>
        <v>0</v>
      </c>
      <c r="E19" s="464">
        <v>0</v>
      </c>
      <c r="F19" s="464">
        <v>0</v>
      </c>
      <c r="G19" s="465">
        <f t="shared" si="1"/>
        <v>0</v>
      </c>
      <c r="H19" s="306"/>
    </row>
    <row r="20" spans="1:8">
      <c r="A20" s="463" t="s">
        <v>1222</v>
      </c>
      <c r="B20" s="464">
        <v>14</v>
      </c>
      <c r="C20" s="464">
        <v>16</v>
      </c>
      <c r="D20" s="465">
        <f t="shared" si="0"/>
        <v>14.285714285714279</v>
      </c>
      <c r="E20" s="464">
        <v>8898.9599999999991</v>
      </c>
      <c r="F20" s="464">
        <v>10418.15</v>
      </c>
      <c r="G20" s="465">
        <f t="shared" si="1"/>
        <v>17.071545439017612</v>
      </c>
      <c r="H20" s="306"/>
    </row>
    <row r="21" spans="1:8">
      <c r="A21" s="463" t="s">
        <v>1223</v>
      </c>
      <c r="B21" s="464">
        <v>2987</v>
      </c>
      <c r="C21" s="464">
        <v>2716</v>
      </c>
      <c r="D21" s="465">
        <f t="shared" si="0"/>
        <v>-9.0726481419484468</v>
      </c>
      <c r="E21" s="464">
        <v>1496774.75</v>
      </c>
      <c r="F21" s="464">
        <v>1408976.78</v>
      </c>
      <c r="G21" s="465">
        <f t="shared" si="1"/>
        <v>-5.8658104701458935</v>
      </c>
      <c r="H21" s="306"/>
    </row>
    <row r="22" spans="1:8">
      <c r="A22" s="463" t="s">
        <v>1224</v>
      </c>
      <c r="B22" s="464">
        <v>495</v>
      </c>
      <c r="C22" s="464">
        <v>486</v>
      </c>
      <c r="D22" s="465">
        <f t="shared" si="0"/>
        <v>-1.8181818181818188</v>
      </c>
      <c r="E22" s="464">
        <v>213299.55</v>
      </c>
      <c r="F22" s="464">
        <v>216674.88</v>
      </c>
      <c r="G22" s="465">
        <f t="shared" si="1"/>
        <v>1.5824365311600586</v>
      </c>
      <c r="H22" s="306"/>
    </row>
    <row r="23" spans="1:8">
      <c r="A23" s="463" t="s">
        <v>1225</v>
      </c>
      <c r="B23" s="464">
        <v>0</v>
      </c>
      <c r="C23" s="464">
        <v>0</v>
      </c>
      <c r="D23" s="465">
        <f t="shared" si="0"/>
        <v>0</v>
      </c>
      <c r="E23" s="464">
        <v>0</v>
      </c>
      <c r="F23" s="464">
        <v>0</v>
      </c>
      <c r="G23" s="465">
        <f t="shared" si="1"/>
        <v>0</v>
      </c>
      <c r="H23" s="306"/>
    </row>
    <row r="24" spans="1:8">
      <c r="A24" s="463" t="s">
        <v>1226</v>
      </c>
      <c r="B24" s="464">
        <v>6</v>
      </c>
      <c r="C24" s="464">
        <v>0</v>
      </c>
      <c r="D24" s="465">
        <f t="shared" si="0"/>
        <v>-100</v>
      </c>
      <c r="E24" s="464">
        <v>2520.7800000000002</v>
      </c>
      <c r="F24" s="464">
        <v>0</v>
      </c>
      <c r="G24" s="465">
        <f t="shared" si="1"/>
        <v>-100</v>
      </c>
      <c r="H24" s="306"/>
    </row>
    <row r="25" spans="1:8">
      <c r="A25" s="463" t="s">
        <v>1227</v>
      </c>
      <c r="B25" s="464">
        <v>1</v>
      </c>
      <c r="C25" s="464">
        <v>0</v>
      </c>
      <c r="D25" s="465">
        <f t="shared" si="0"/>
        <v>-100</v>
      </c>
      <c r="E25" s="464">
        <v>703.93</v>
      </c>
      <c r="F25" s="464">
        <v>0</v>
      </c>
      <c r="G25" s="465">
        <f t="shared" si="1"/>
        <v>-100</v>
      </c>
      <c r="H25" s="306"/>
    </row>
    <row r="26" spans="1:8">
      <c r="A26" s="463" t="s">
        <v>1228</v>
      </c>
      <c r="B26" s="464">
        <v>232</v>
      </c>
      <c r="C26" s="464">
        <v>164</v>
      </c>
      <c r="D26" s="465">
        <f t="shared" si="0"/>
        <v>-29.31034482758621</v>
      </c>
      <c r="E26" s="464">
        <v>29008</v>
      </c>
      <c r="F26" s="464">
        <v>21185.86</v>
      </c>
      <c r="G26" s="465">
        <f t="shared" si="1"/>
        <v>-26.965457804743519</v>
      </c>
      <c r="H26" s="306"/>
    </row>
    <row r="27" spans="1:8">
      <c r="A27" s="463" t="s">
        <v>1229</v>
      </c>
      <c r="B27" s="464">
        <v>12197</v>
      </c>
      <c r="C27" s="464">
        <v>12419</v>
      </c>
      <c r="D27" s="465">
        <f t="shared" si="0"/>
        <v>1.8201197015659698</v>
      </c>
      <c r="E27" s="464">
        <v>9818910.6799999997</v>
      </c>
      <c r="F27" s="464">
        <v>10329465.449999999</v>
      </c>
      <c r="G27" s="465">
        <f t="shared" si="1"/>
        <v>5.1997088744267783</v>
      </c>
      <c r="H27" s="306"/>
    </row>
    <row r="28" spans="1:8">
      <c r="A28" s="14" t="s">
        <v>1230</v>
      </c>
      <c r="B28" s="464">
        <v>0</v>
      </c>
      <c r="C28" s="464">
        <v>0</v>
      </c>
      <c r="D28" s="465">
        <f t="shared" si="0"/>
        <v>0</v>
      </c>
      <c r="E28" s="464">
        <v>0</v>
      </c>
      <c r="F28" s="464">
        <v>0</v>
      </c>
      <c r="G28" s="465">
        <f t="shared" si="1"/>
        <v>0</v>
      </c>
      <c r="H28" s="306"/>
    </row>
    <row r="29" spans="1:8">
      <c r="A29" s="463" t="s">
        <v>1231</v>
      </c>
      <c r="B29" s="464">
        <v>785</v>
      </c>
      <c r="C29" s="464">
        <v>729</v>
      </c>
      <c r="D29" s="465">
        <f t="shared" si="0"/>
        <v>-7.1337579617834379</v>
      </c>
      <c r="E29" s="464">
        <v>741566.35</v>
      </c>
      <c r="F29" s="464">
        <v>711480.47</v>
      </c>
      <c r="G29" s="465">
        <f t="shared" si="1"/>
        <v>-4.057071899230591</v>
      </c>
      <c r="H29" s="306"/>
    </row>
    <row r="30" spans="1:8">
      <c r="A30" s="463" t="s">
        <v>1232</v>
      </c>
      <c r="B30" s="464">
        <v>2</v>
      </c>
      <c r="C30" s="464">
        <v>1</v>
      </c>
      <c r="D30" s="465">
        <f t="shared" si="0"/>
        <v>-50</v>
      </c>
      <c r="E30" s="464">
        <v>0</v>
      </c>
      <c r="F30" s="464">
        <v>3241.75</v>
      </c>
      <c r="G30" s="465">
        <f t="shared" si="1"/>
        <v>0</v>
      </c>
      <c r="H30" s="306"/>
    </row>
    <row r="31" spans="1:8">
      <c r="A31" s="14" t="s">
        <v>1233</v>
      </c>
      <c r="B31" s="464">
        <v>0</v>
      </c>
      <c r="C31" s="464">
        <v>0</v>
      </c>
      <c r="D31" s="465">
        <f t="shared" si="0"/>
        <v>0</v>
      </c>
      <c r="E31" s="464">
        <v>6179.44</v>
      </c>
      <c r="F31" s="464">
        <v>0</v>
      </c>
      <c r="G31" s="465">
        <f t="shared" si="1"/>
        <v>-100</v>
      </c>
      <c r="H31" s="306"/>
    </row>
    <row r="32" spans="1:8">
      <c r="A32" s="14" t="s">
        <v>1234</v>
      </c>
      <c r="B32" s="464">
        <v>0</v>
      </c>
      <c r="C32" s="464">
        <v>0</v>
      </c>
      <c r="D32" s="465">
        <f t="shared" si="0"/>
        <v>0</v>
      </c>
      <c r="E32" s="464">
        <v>0</v>
      </c>
      <c r="F32" s="464">
        <v>0</v>
      </c>
      <c r="G32" s="465">
        <f t="shared" si="1"/>
        <v>0</v>
      </c>
      <c r="H32" s="306"/>
    </row>
    <row r="33" spans="1:8">
      <c r="A33" s="463" t="s">
        <v>1235</v>
      </c>
      <c r="B33" s="464">
        <v>913</v>
      </c>
      <c r="C33" s="464">
        <v>951</v>
      </c>
      <c r="D33" s="465">
        <f t="shared" si="0"/>
        <v>4.1621029572836754</v>
      </c>
      <c r="E33" s="464">
        <v>1495994.32</v>
      </c>
      <c r="F33" s="464">
        <v>1610620.53</v>
      </c>
      <c r="G33" s="465">
        <f t="shared" si="1"/>
        <v>7.6622089046434416</v>
      </c>
      <c r="H33" s="306"/>
    </row>
    <row r="34" spans="1:8">
      <c r="A34" s="463" t="s">
        <v>1236</v>
      </c>
      <c r="B34" s="464">
        <v>85</v>
      </c>
      <c r="C34" s="464">
        <v>46</v>
      </c>
      <c r="D34" s="465">
        <f t="shared" si="0"/>
        <v>-45.882352941176471</v>
      </c>
      <c r="E34" s="464">
        <v>39117.599999999999</v>
      </c>
      <c r="F34" s="464">
        <v>21838</v>
      </c>
      <c r="G34" s="465">
        <f t="shared" si="1"/>
        <v>-44.173466674847127</v>
      </c>
      <c r="H34" s="306"/>
    </row>
    <row r="35" spans="1:8">
      <c r="A35" s="463" t="s">
        <v>1237</v>
      </c>
      <c r="B35" s="464">
        <v>155</v>
      </c>
      <c r="C35" s="464">
        <v>148</v>
      </c>
      <c r="D35" s="465">
        <f t="shared" si="0"/>
        <v>-4.5161290322580649</v>
      </c>
      <c r="E35" s="464">
        <v>106872.83</v>
      </c>
      <c r="F35" s="464">
        <v>105393.67</v>
      </c>
      <c r="G35" s="465">
        <f t="shared" si="1"/>
        <v>-1.3840374583512061</v>
      </c>
      <c r="H35" s="306"/>
    </row>
    <row r="36" spans="1:8">
      <c r="A36" s="463" t="s">
        <v>1238</v>
      </c>
      <c r="B36" s="464">
        <v>8834</v>
      </c>
      <c r="C36" s="464">
        <v>8374</v>
      </c>
      <c r="D36" s="465">
        <f t="shared" si="0"/>
        <v>-5.2071541770432379</v>
      </c>
      <c r="E36" s="464">
        <v>6943565.1200000001</v>
      </c>
      <c r="F36" s="464">
        <v>6802378.3799999999</v>
      </c>
      <c r="G36" s="465">
        <f t="shared" si="1"/>
        <v>-2.033346523867563</v>
      </c>
      <c r="H36" s="306"/>
    </row>
    <row r="37" spans="1:8">
      <c r="A37" s="463" t="s">
        <v>1239</v>
      </c>
      <c r="B37" s="464">
        <v>3064</v>
      </c>
      <c r="C37" s="464">
        <v>2980</v>
      </c>
      <c r="D37" s="465">
        <f t="shared" si="0"/>
        <v>-2.741514360313313</v>
      </c>
      <c r="E37" s="464">
        <v>3303596.83</v>
      </c>
      <c r="F37" s="464">
        <v>3320153.56</v>
      </c>
      <c r="G37" s="465">
        <f t="shared" si="1"/>
        <v>0.50117283833330806</v>
      </c>
      <c r="H37" s="306"/>
    </row>
    <row r="38" spans="1:8">
      <c r="A38" s="463" t="s">
        <v>1240</v>
      </c>
      <c r="B38" s="464">
        <v>2713</v>
      </c>
      <c r="C38" s="464">
        <v>3100</v>
      </c>
      <c r="D38" s="465">
        <f t="shared" si="0"/>
        <v>14.264651677110219</v>
      </c>
      <c r="E38" s="464">
        <v>2605158.0699999998</v>
      </c>
      <c r="F38" s="464">
        <v>3075719.59</v>
      </c>
      <c r="G38" s="465">
        <f t="shared" si="1"/>
        <v>18.062685923699064</v>
      </c>
      <c r="H38" s="306"/>
    </row>
    <row r="39" spans="1:8">
      <c r="A39" s="463" t="s">
        <v>1241</v>
      </c>
      <c r="B39" s="464">
        <v>352</v>
      </c>
      <c r="C39" s="464">
        <v>390</v>
      </c>
      <c r="D39" s="465">
        <f t="shared" si="0"/>
        <v>10.795454545454541</v>
      </c>
      <c r="E39" s="464">
        <v>386223.52</v>
      </c>
      <c r="F39" s="464">
        <v>442496.25</v>
      </c>
      <c r="G39" s="465">
        <f t="shared" si="1"/>
        <v>14.569990455267966</v>
      </c>
      <c r="H39" s="306"/>
    </row>
    <row r="40" spans="1:8">
      <c r="A40" s="463" t="s">
        <v>1242</v>
      </c>
      <c r="B40" s="464">
        <v>0</v>
      </c>
      <c r="C40" s="464">
        <v>0</v>
      </c>
      <c r="D40" s="465">
        <f t="shared" si="0"/>
        <v>0</v>
      </c>
      <c r="E40" s="464">
        <v>0</v>
      </c>
      <c r="F40" s="464">
        <v>0</v>
      </c>
      <c r="G40" s="465">
        <f t="shared" si="1"/>
        <v>0</v>
      </c>
      <c r="H40" s="345"/>
    </row>
    <row r="41" spans="1:8">
      <c r="A41" s="463" t="s">
        <v>1243</v>
      </c>
      <c r="B41" s="464">
        <v>218</v>
      </c>
      <c r="C41" s="464">
        <v>214</v>
      </c>
      <c r="D41" s="465">
        <f t="shared" si="0"/>
        <v>-1.834862385321101</v>
      </c>
      <c r="E41" s="464">
        <v>83954.38</v>
      </c>
      <c r="F41" s="464">
        <v>85160.41</v>
      </c>
      <c r="G41" s="465">
        <f t="shared" si="1"/>
        <v>1.4365301726961599</v>
      </c>
      <c r="H41" s="466"/>
    </row>
    <row r="42" spans="1:8">
      <c r="A42" s="467" t="s">
        <v>1244</v>
      </c>
      <c r="B42" s="464">
        <v>735</v>
      </c>
      <c r="C42" s="464">
        <v>921</v>
      </c>
      <c r="D42" s="465">
        <f t="shared" si="0"/>
        <v>25.306122448979586</v>
      </c>
      <c r="E42" s="464">
        <v>278285.36</v>
      </c>
      <c r="F42" s="464">
        <v>360372.42</v>
      </c>
      <c r="G42" s="465">
        <f t="shared" si="1"/>
        <v>29.49744104397012</v>
      </c>
      <c r="H42" s="468"/>
    </row>
    <row r="43" spans="1:8">
      <c r="A43" s="467" t="s">
        <v>1245</v>
      </c>
      <c r="B43" s="464">
        <v>1</v>
      </c>
      <c r="C43" s="464">
        <v>0</v>
      </c>
      <c r="D43" s="465">
        <f t="shared" si="0"/>
        <v>-100</v>
      </c>
      <c r="E43" s="464">
        <v>326.45</v>
      </c>
      <c r="F43" s="464">
        <v>0</v>
      </c>
      <c r="G43" s="465">
        <f t="shared" si="1"/>
        <v>-100</v>
      </c>
      <c r="H43" s="454"/>
    </row>
    <row r="44" spans="1:8" ht="15" customHeight="1">
      <c r="A44" s="467" t="s">
        <v>1246</v>
      </c>
      <c r="B44" s="464">
        <v>1603</v>
      </c>
      <c r="C44" s="464">
        <v>1882</v>
      </c>
      <c r="D44" s="465">
        <f t="shared" si="0"/>
        <v>17.404865876481601</v>
      </c>
      <c r="E44" s="464">
        <v>1212942.1200000001</v>
      </c>
      <c r="F44" s="464">
        <v>1471959.54</v>
      </c>
      <c r="G44" s="465">
        <f t="shared" si="1"/>
        <v>21.354474853260097</v>
      </c>
      <c r="H44" s="454"/>
    </row>
    <row r="45" spans="1:8">
      <c r="A45" s="30" t="s">
        <v>1247</v>
      </c>
      <c r="B45" s="464">
        <v>1055</v>
      </c>
      <c r="C45" s="464">
        <v>1344</v>
      </c>
      <c r="D45" s="465">
        <f t="shared" si="0"/>
        <v>27.393364928909957</v>
      </c>
      <c r="E45" s="464">
        <v>2834494.28</v>
      </c>
      <c r="F45" s="464">
        <v>3727485.42</v>
      </c>
      <c r="G45" s="465">
        <f t="shared" si="1"/>
        <v>31.50442554429851</v>
      </c>
      <c r="H45" s="454"/>
    </row>
    <row r="46" spans="1:8">
      <c r="A46" s="30" t="s">
        <v>1248</v>
      </c>
      <c r="B46" s="464">
        <v>33</v>
      </c>
      <c r="C46" s="464">
        <v>56</v>
      </c>
      <c r="D46" s="465">
        <f t="shared" si="0"/>
        <v>69.696969696969703</v>
      </c>
      <c r="E46" s="464">
        <v>64543.79</v>
      </c>
      <c r="F46" s="464">
        <v>113317.68</v>
      </c>
      <c r="G46" s="465">
        <f t="shared" si="1"/>
        <v>75.567130470646362</v>
      </c>
      <c r="H46" s="454"/>
    </row>
    <row r="47" spans="1:8">
      <c r="A47" s="30" t="s">
        <v>1249</v>
      </c>
      <c r="B47" s="464">
        <v>7</v>
      </c>
      <c r="C47" s="464">
        <v>0</v>
      </c>
      <c r="D47" s="465">
        <f t="shared" si="0"/>
        <v>-100</v>
      </c>
      <c r="E47" s="464">
        <v>17625.11</v>
      </c>
      <c r="F47" s="464">
        <v>0</v>
      </c>
      <c r="G47" s="465">
        <f t="shared" si="1"/>
        <v>-100</v>
      </c>
      <c r="H47" s="454"/>
    </row>
    <row r="48" spans="1:8">
      <c r="A48" s="30" t="s">
        <v>1250</v>
      </c>
      <c r="B48" s="464">
        <v>26</v>
      </c>
      <c r="C48" s="464">
        <v>37</v>
      </c>
      <c r="D48" s="465">
        <f t="shared" si="0"/>
        <v>42.307692307692314</v>
      </c>
      <c r="E48" s="464">
        <v>35112.769999999997</v>
      </c>
      <c r="F48" s="464">
        <v>51644.98</v>
      </c>
      <c r="G48" s="465">
        <f t="shared" si="1"/>
        <v>47.083183696415887</v>
      </c>
      <c r="H48" s="454"/>
    </row>
    <row r="49" spans="1:8">
      <c r="A49" s="469" t="s">
        <v>1251</v>
      </c>
      <c r="B49" s="464">
        <v>3</v>
      </c>
      <c r="C49" s="464">
        <v>5</v>
      </c>
      <c r="D49" s="465">
        <f t="shared" si="0"/>
        <v>66.666666666666671</v>
      </c>
      <c r="E49" s="464">
        <v>4781.9399999999996</v>
      </c>
      <c r="F49" s="464">
        <v>8209</v>
      </c>
      <c r="G49" s="465">
        <f t="shared" si="1"/>
        <v>71.666729402711042</v>
      </c>
      <c r="H49" s="454"/>
    </row>
    <row r="50" spans="1:8">
      <c r="A50" s="30" t="s">
        <v>1252</v>
      </c>
      <c r="B50" s="464">
        <v>37</v>
      </c>
      <c r="C50" s="464">
        <v>41</v>
      </c>
      <c r="D50" s="465">
        <f t="shared" si="0"/>
        <v>10.810810810810811</v>
      </c>
      <c r="E50" s="464">
        <v>111528.83</v>
      </c>
      <c r="F50" s="464">
        <v>127799.46</v>
      </c>
      <c r="G50" s="465">
        <f t="shared" si="1"/>
        <v>14.588721140533799</v>
      </c>
    </row>
    <row r="51" spans="1:8">
      <c r="A51" s="30" t="s">
        <v>1253</v>
      </c>
      <c r="B51" s="464">
        <v>1</v>
      </c>
      <c r="C51" s="464">
        <v>2</v>
      </c>
      <c r="D51" s="465">
        <f t="shared" si="0"/>
        <v>100</v>
      </c>
      <c r="E51" s="464">
        <v>3307.05</v>
      </c>
      <c r="F51" s="464">
        <v>6812.52</v>
      </c>
      <c r="G51" s="465">
        <f t="shared" si="1"/>
        <v>105.99990928470993</v>
      </c>
    </row>
    <row r="52" spans="1:8">
      <c r="A52" s="30" t="s">
        <v>1254</v>
      </c>
      <c r="B52" s="464">
        <v>6</v>
      </c>
      <c r="C52" s="464">
        <v>10</v>
      </c>
      <c r="D52" s="465">
        <f t="shared" si="0"/>
        <v>66.666666666666671</v>
      </c>
      <c r="E52" s="464">
        <v>4472.04</v>
      </c>
      <c r="F52" s="464">
        <v>7677</v>
      </c>
      <c r="G52" s="465">
        <f t="shared" si="1"/>
        <v>71.66662194434754</v>
      </c>
    </row>
    <row r="53" spans="1:8">
      <c r="A53" s="30" t="s">
        <v>1255</v>
      </c>
      <c r="B53" s="464">
        <v>227</v>
      </c>
      <c r="C53" s="464">
        <v>296</v>
      </c>
      <c r="D53" s="465">
        <f t="shared" si="0"/>
        <v>30.3964757709251</v>
      </c>
      <c r="E53" s="464">
        <v>205427.88</v>
      </c>
      <c r="F53" s="464">
        <v>276563.46999999997</v>
      </c>
      <c r="G53" s="465">
        <f t="shared" si="1"/>
        <v>34.628011543515889</v>
      </c>
    </row>
    <row r="54" spans="1:8">
      <c r="A54" s="30" t="s">
        <v>1256</v>
      </c>
      <c r="B54" s="464">
        <v>208</v>
      </c>
      <c r="C54" s="464">
        <v>294</v>
      </c>
      <c r="D54" s="465">
        <f t="shared" si="0"/>
        <v>41.346153846153854</v>
      </c>
      <c r="E54" s="464">
        <v>554028.12</v>
      </c>
      <c r="F54" s="464">
        <v>808290.21</v>
      </c>
      <c r="G54" s="465">
        <f t="shared" si="1"/>
        <v>45.893354654994752</v>
      </c>
    </row>
    <row r="55" spans="1:8">
      <c r="A55" s="30" t="s">
        <v>1257</v>
      </c>
      <c r="B55" s="464">
        <v>254</v>
      </c>
      <c r="C55" s="464">
        <v>339</v>
      </c>
      <c r="D55" s="465">
        <f t="shared" si="0"/>
        <v>33.464566929133866</v>
      </c>
      <c r="E55" s="464">
        <v>121193.14</v>
      </c>
      <c r="F55" s="464">
        <v>167327.01</v>
      </c>
      <c r="G55" s="465">
        <f t="shared" si="1"/>
        <v>38.06640375849657</v>
      </c>
    </row>
    <row r="56" spans="1:8">
      <c r="A56" s="30" t="s">
        <v>1258</v>
      </c>
      <c r="B56" s="464">
        <v>260</v>
      </c>
      <c r="C56" s="464">
        <v>252</v>
      </c>
      <c r="D56" s="465">
        <f t="shared" si="0"/>
        <v>-3.0769230769230771</v>
      </c>
      <c r="E56" s="464">
        <v>193883.95</v>
      </c>
      <c r="F56" s="464">
        <v>194423.84</v>
      </c>
      <c r="G56" s="465">
        <f t="shared" si="1"/>
        <v>0.27846038828895914</v>
      </c>
    </row>
    <row r="57" spans="1:8">
      <c r="A57" s="30" t="s">
        <v>1259</v>
      </c>
      <c r="B57" s="464">
        <v>102</v>
      </c>
      <c r="C57" s="464">
        <v>119</v>
      </c>
      <c r="D57" s="465">
        <f t="shared" si="0"/>
        <v>16.666666666666675</v>
      </c>
      <c r="E57" s="464">
        <v>37948.559999999998</v>
      </c>
      <c r="F57" s="464">
        <v>45738.35</v>
      </c>
      <c r="G57" s="465">
        <f t="shared" si="1"/>
        <v>20.527234762004156</v>
      </c>
    </row>
    <row r="58" spans="1:8">
      <c r="A58" s="30" t="s">
        <v>1260</v>
      </c>
      <c r="B58" s="464">
        <v>365</v>
      </c>
      <c r="C58" s="464">
        <v>377</v>
      </c>
      <c r="D58" s="465">
        <f t="shared" si="0"/>
        <v>3.287671232876721</v>
      </c>
      <c r="E58" s="464">
        <v>459924.45</v>
      </c>
      <c r="F58" s="464">
        <v>490509.39</v>
      </c>
      <c r="G58" s="465">
        <f t="shared" si="1"/>
        <v>6.649992188934517</v>
      </c>
    </row>
    <row r="59" spans="1:8">
      <c r="A59" s="30" t="s">
        <v>1261</v>
      </c>
      <c r="B59" s="464">
        <v>1</v>
      </c>
      <c r="C59" s="464">
        <v>1</v>
      </c>
      <c r="D59" s="465">
        <f t="shared" si="0"/>
        <v>0</v>
      </c>
      <c r="E59" s="464">
        <v>939.91</v>
      </c>
      <c r="F59" s="464">
        <v>1004.9</v>
      </c>
      <c r="G59" s="465">
        <f t="shared" si="1"/>
        <v>6.914491813045931</v>
      </c>
    </row>
    <row r="60" spans="1:8" ht="13.5" customHeight="1">
      <c r="A60" s="30" t="s">
        <v>1262</v>
      </c>
      <c r="B60" s="464">
        <v>0</v>
      </c>
      <c r="C60" s="464">
        <v>0</v>
      </c>
      <c r="D60" s="465">
        <f t="shared" si="0"/>
        <v>0</v>
      </c>
      <c r="E60" s="464">
        <v>0</v>
      </c>
      <c r="F60" s="464">
        <v>0</v>
      </c>
      <c r="G60" s="465">
        <f t="shared" si="1"/>
        <v>0</v>
      </c>
    </row>
    <row r="61" spans="1:8">
      <c r="A61" s="30" t="s">
        <v>1263</v>
      </c>
      <c r="B61" s="464">
        <v>604</v>
      </c>
      <c r="C61" s="464">
        <v>625</v>
      </c>
      <c r="D61" s="465">
        <f t="shared" si="0"/>
        <v>3.4768211920529701</v>
      </c>
      <c r="E61" s="464">
        <v>93222.11</v>
      </c>
      <c r="F61" s="464">
        <v>99634.66</v>
      </c>
      <c r="G61" s="465">
        <f t="shared" si="1"/>
        <v>6.8787865882889765</v>
      </c>
    </row>
    <row r="62" spans="1:8">
      <c r="A62" s="30" t="s">
        <v>1264</v>
      </c>
      <c r="B62" s="464">
        <v>102</v>
      </c>
      <c r="C62" s="464">
        <v>85</v>
      </c>
      <c r="D62" s="465">
        <f t="shared" si="0"/>
        <v>-16.666666666666664</v>
      </c>
      <c r="E62" s="464">
        <v>65002.92</v>
      </c>
      <c r="F62" s="464">
        <v>56035.4</v>
      </c>
      <c r="G62" s="465">
        <f t="shared" si="1"/>
        <v>-13.79556487616248</v>
      </c>
    </row>
    <row r="63" spans="1:8">
      <c r="A63" s="30" t="s">
        <v>1265</v>
      </c>
      <c r="B63" s="464">
        <v>320</v>
      </c>
      <c r="C63" s="464">
        <v>414</v>
      </c>
      <c r="D63" s="465">
        <f t="shared" si="0"/>
        <v>29.374999999999996</v>
      </c>
      <c r="E63" s="464">
        <v>89131.34</v>
      </c>
      <c r="F63" s="464">
        <v>119078.72</v>
      </c>
      <c r="G63" s="465">
        <f t="shared" si="1"/>
        <v>33.599158275865705</v>
      </c>
    </row>
    <row r="64" spans="1:8">
      <c r="A64" s="30" t="s">
        <v>1266</v>
      </c>
      <c r="B64" s="464">
        <v>396</v>
      </c>
      <c r="C64" s="464">
        <v>543</v>
      </c>
      <c r="D64" s="465">
        <f t="shared" si="0"/>
        <v>37.12121212121211</v>
      </c>
      <c r="E64" s="464">
        <v>140517.76000000001</v>
      </c>
      <c r="F64" s="464">
        <v>199119.35999999999</v>
      </c>
      <c r="G64" s="465">
        <f t="shared" si="1"/>
        <v>41.70405221375573</v>
      </c>
    </row>
    <row r="65" spans="1:7">
      <c r="A65" s="470" t="s">
        <v>1267</v>
      </c>
      <c r="B65" s="464">
        <v>0</v>
      </c>
      <c r="C65" s="464">
        <v>0</v>
      </c>
      <c r="D65" s="465">
        <f t="shared" si="0"/>
        <v>0</v>
      </c>
      <c r="E65" s="464">
        <v>0</v>
      </c>
      <c r="F65" s="464">
        <v>0</v>
      </c>
      <c r="G65" s="465">
        <f t="shared" si="1"/>
        <v>0</v>
      </c>
    </row>
    <row r="66" spans="1:7">
      <c r="A66" s="470" t="s">
        <v>1268</v>
      </c>
      <c r="B66" s="464">
        <v>138</v>
      </c>
      <c r="C66" s="464">
        <v>111</v>
      </c>
      <c r="D66" s="465">
        <f t="shared" si="0"/>
        <v>-19.565217391304344</v>
      </c>
      <c r="E66" s="464">
        <v>33379.14</v>
      </c>
      <c r="F66" s="464">
        <v>27742.23</v>
      </c>
      <c r="G66" s="465">
        <f t="shared" si="1"/>
        <v>-16.887523165665741</v>
      </c>
    </row>
    <row r="67" spans="1:7">
      <c r="A67" s="30" t="s">
        <v>1269</v>
      </c>
      <c r="B67" s="464">
        <v>786</v>
      </c>
      <c r="C67" s="464">
        <v>609</v>
      </c>
      <c r="D67" s="465">
        <f t="shared" si="0"/>
        <v>-22.519083969465647</v>
      </c>
      <c r="E67" s="464">
        <v>40125.599999999999</v>
      </c>
      <c r="F67" s="464">
        <v>32158.14</v>
      </c>
      <c r="G67" s="465">
        <f t="shared" si="1"/>
        <v>-19.856301214187454</v>
      </c>
    </row>
    <row r="68" spans="1:7">
      <c r="A68" s="30" t="s">
        <v>1270</v>
      </c>
      <c r="B68" s="464">
        <v>334</v>
      </c>
      <c r="C68" s="464">
        <v>283</v>
      </c>
      <c r="D68" s="465">
        <f t="shared" si="0"/>
        <v>-15.269461077844316</v>
      </c>
      <c r="E68" s="464">
        <v>17134.54</v>
      </c>
      <c r="F68" s="464">
        <v>15024.2</v>
      </c>
      <c r="G68" s="465">
        <f t="shared" si="1"/>
        <v>-12.316292121060734</v>
      </c>
    </row>
    <row r="69" spans="1:7">
      <c r="A69" s="30" t="s">
        <v>1271</v>
      </c>
      <c r="B69" s="464">
        <v>369</v>
      </c>
      <c r="C69" s="464">
        <v>287</v>
      </c>
      <c r="D69" s="465">
        <f t="shared" si="0"/>
        <v>-22.222222222222221</v>
      </c>
      <c r="E69" s="464">
        <v>28686.97</v>
      </c>
      <c r="F69" s="464">
        <v>23090.21</v>
      </c>
      <c r="G69" s="465">
        <f t="shared" si="1"/>
        <v>-19.509763491926822</v>
      </c>
    </row>
    <row r="70" spans="1:7">
      <c r="A70" s="30" t="s">
        <v>1272</v>
      </c>
      <c r="B70" s="464">
        <v>45</v>
      </c>
      <c r="C70" s="464">
        <v>56</v>
      </c>
      <c r="D70" s="465">
        <f t="shared" si="0"/>
        <v>24.444444444444446</v>
      </c>
      <c r="E70" s="464">
        <v>3967.49</v>
      </c>
      <c r="F70" s="464">
        <v>5093.76</v>
      </c>
      <c r="G70" s="465">
        <f t="shared" si="1"/>
        <v>28.387469155561853</v>
      </c>
    </row>
    <row r="71" spans="1:7">
      <c r="A71" s="30" t="s">
        <v>1273</v>
      </c>
      <c r="B71" s="464">
        <v>64</v>
      </c>
      <c r="C71" s="464">
        <v>93</v>
      </c>
      <c r="D71" s="465">
        <f t="shared" si="0"/>
        <v>45.3125</v>
      </c>
      <c r="E71" s="464">
        <v>6006.32</v>
      </c>
      <c r="F71" s="464">
        <v>9002.3700000000008</v>
      </c>
      <c r="G71" s="465">
        <f t="shared" si="1"/>
        <v>49.881624688661304</v>
      </c>
    </row>
    <row r="72" spans="1:7">
      <c r="A72" s="30" t="s">
        <v>1274</v>
      </c>
      <c r="B72" s="464">
        <v>115</v>
      </c>
      <c r="C72" s="464">
        <v>125</v>
      </c>
      <c r="D72" s="465">
        <f t="shared" si="0"/>
        <v>8.6956521739130377</v>
      </c>
      <c r="E72" s="464">
        <v>13054.21</v>
      </c>
      <c r="F72" s="464">
        <v>14667.83</v>
      </c>
      <c r="G72" s="465">
        <f t="shared" si="1"/>
        <v>12.360916516587373</v>
      </c>
    </row>
    <row r="73" spans="1:7">
      <c r="A73" s="471" t="s">
        <v>27</v>
      </c>
      <c r="B73" s="472">
        <f>SUM(B11:B72)</f>
        <v>117066</v>
      </c>
      <c r="C73" s="472">
        <f>SUM(C11:C72)</f>
        <v>114164</v>
      </c>
      <c r="D73" s="473">
        <f>100*(C73/B73-1)</f>
        <v>-2.4789435019561656</v>
      </c>
      <c r="E73" s="472">
        <f>SUM(E11:E72)</f>
        <v>114377089.97999997</v>
      </c>
      <c r="F73" s="472">
        <f>SUM(F11:F72)</f>
        <v>116184017.61000003</v>
      </c>
      <c r="G73" s="473">
        <f>100*(F73/E73-1)</f>
        <v>1.579798568328683</v>
      </c>
    </row>
    <row r="74" spans="1:7">
      <c r="F74" s="474"/>
    </row>
    <row r="75" spans="1:7">
      <c r="A75" s="475" t="s">
        <v>858</v>
      </c>
      <c r="B75" s="476"/>
      <c r="C75" s="454"/>
      <c r="D75" s="454"/>
      <c r="E75" s="461"/>
      <c r="F75" s="468"/>
      <c r="G75" s="468"/>
    </row>
    <row r="76" spans="1:7">
      <c r="A76" s="7" t="s">
        <v>1922</v>
      </c>
      <c r="B76" s="476"/>
      <c r="C76" s="454"/>
      <c r="D76" s="454"/>
      <c r="E76" s="454"/>
      <c r="F76" s="454"/>
      <c r="G76" s="454"/>
    </row>
    <row r="77" spans="1:7">
      <c r="A77" s="477"/>
      <c r="B77" s="476"/>
      <c r="C77" s="454"/>
      <c r="D77" s="454"/>
      <c r="E77" s="454"/>
      <c r="F77" s="454"/>
      <c r="G77" s="454"/>
    </row>
    <row r="78" spans="1:7">
      <c r="A78" s="920" t="s">
        <v>1206</v>
      </c>
      <c r="B78" s="920"/>
      <c r="C78" s="920"/>
      <c r="D78" s="920"/>
      <c r="E78" s="920"/>
      <c r="F78" s="920"/>
      <c r="G78" s="920"/>
    </row>
    <row r="79" spans="1:7">
      <c r="A79" s="920" t="s">
        <v>1207</v>
      </c>
      <c r="B79" s="920"/>
      <c r="C79" s="920"/>
      <c r="D79" s="920"/>
      <c r="E79" s="920"/>
      <c r="F79" s="920"/>
      <c r="G79" s="920"/>
    </row>
    <row r="80" spans="1:7">
      <c r="A80" s="920" t="s">
        <v>7</v>
      </c>
      <c r="B80" s="920"/>
      <c r="C80" s="920"/>
      <c r="D80" s="920"/>
      <c r="E80" s="920"/>
      <c r="F80" s="920"/>
      <c r="G80" s="920"/>
    </row>
    <row r="81" spans="1:7">
      <c r="A81" s="962" t="s">
        <v>1275</v>
      </c>
      <c r="B81" s="962"/>
      <c r="C81" s="962"/>
      <c r="D81" s="962"/>
      <c r="E81" s="962"/>
      <c r="F81" s="962"/>
      <c r="G81" s="962"/>
    </row>
    <row r="82" spans="1:7" ht="15" thickBot="1">
      <c r="A82" s="453"/>
      <c r="B82" s="453"/>
      <c r="C82" s="453"/>
      <c r="D82" s="453"/>
      <c r="E82" s="454"/>
      <c r="F82" s="454"/>
      <c r="G82" s="454"/>
    </row>
    <row r="83" spans="1:7">
      <c r="A83" s="455"/>
      <c r="B83" s="963" t="s">
        <v>1209</v>
      </c>
      <c r="C83" s="963"/>
      <c r="D83" s="963"/>
      <c r="E83" s="964" t="s">
        <v>1210</v>
      </c>
      <c r="F83" s="963"/>
      <c r="G83" s="963"/>
    </row>
    <row r="84" spans="1:7">
      <c r="A84" s="457" t="s">
        <v>1211</v>
      </c>
      <c r="B84" s="478">
        <v>2016</v>
      </c>
      <c r="C84" s="478">
        <v>2017</v>
      </c>
      <c r="D84" s="479" t="s">
        <v>1102</v>
      </c>
      <c r="E84" s="478">
        <v>2016</v>
      </c>
      <c r="F84" s="478">
        <v>2017</v>
      </c>
      <c r="G84" s="479" t="s">
        <v>1102</v>
      </c>
    </row>
    <row r="85" spans="1:7">
      <c r="A85" s="459"/>
      <c r="B85" s="480" t="s">
        <v>1212</v>
      </c>
      <c r="C85" s="480" t="s">
        <v>1212</v>
      </c>
      <c r="D85" s="478" t="s">
        <v>6</v>
      </c>
      <c r="E85" s="480" t="s">
        <v>1204</v>
      </c>
      <c r="F85" s="480" t="s">
        <v>1204</v>
      </c>
      <c r="G85" s="478" t="s">
        <v>6</v>
      </c>
    </row>
    <row r="86" spans="1:7" ht="6" customHeight="1">
      <c r="A86" s="454"/>
    </row>
    <row r="87" spans="1:7">
      <c r="A87" s="481" t="str">
        <f t="shared" ref="A87:C102" si="2">+A11</f>
        <v>Parto</v>
      </c>
      <c r="B87" s="443">
        <f t="shared" si="2"/>
        <v>60784</v>
      </c>
      <c r="C87" s="443">
        <f t="shared" si="2"/>
        <v>56523</v>
      </c>
      <c r="D87" s="465">
        <f>100*(C87/B87-1)</f>
        <v>-7.0100684390629109</v>
      </c>
      <c r="E87" s="442">
        <f>E11*'A02'!$I$11</f>
        <v>63334794.434999995</v>
      </c>
      <c r="F87" s="443">
        <f t="shared" ref="F87:F148" si="3">+F11</f>
        <v>59509350.75</v>
      </c>
      <c r="G87" s="465">
        <f>IFERROR(100*(F87/E87-1),0)</f>
        <v>-6.0400348957096899</v>
      </c>
    </row>
    <row r="88" spans="1:7">
      <c r="A88" s="481" t="str">
        <f t="shared" si="2"/>
        <v>Colelitiasis</v>
      </c>
      <c r="B88" s="443">
        <f t="shared" si="2"/>
        <v>12004</v>
      </c>
      <c r="C88" s="443">
        <f t="shared" si="2"/>
        <v>12642</v>
      </c>
      <c r="D88" s="465">
        <f t="shared" ref="D88:D148" si="4">100*(C88/B88-1)</f>
        <v>5.3148950349883428</v>
      </c>
      <c r="E88" s="442">
        <f>E12*'A02'!$I$11</f>
        <v>16547331.797699999</v>
      </c>
      <c r="F88" s="443">
        <f t="shared" si="3"/>
        <v>17603015.059999999</v>
      </c>
      <c r="G88" s="465">
        <f t="shared" ref="G88:G149" si="5">IFERROR(100*(F88/E88-1),0)</f>
        <v>6.3797793819951876</v>
      </c>
    </row>
    <row r="89" spans="1:7">
      <c r="A89" s="481" t="str">
        <f t="shared" si="2"/>
        <v>Apendicitis</v>
      </c>
      <c r="B89" s="443">
        <f t="shared" si="2"/>
        <v>50</v>
      </c>
      <c r="C89" s="443">
        <f t="shared" si="2"/>
        <v>41</v>
      </c>
      <c r="D89" s="465">
        <f t="shared" si="4"/>
        <v>-18.000000000000004</v>
      </c>
      <c r="E89" s="442">
        <f>E13*'A02'!$I$11</f>
        <v>44114.808539999998</v>
      </c>
      <c r="F89" s="443">
        <f t="shared" si="3"/>
        <v>36555.19</v>
      </c>
      <c r="G89" s="465">
        <f t="shared" si="5"/>
        <v>-17.136237898767035</v>
      </c>
    </row>
    <row r="90" spans="1:7">
      <c r="A90" s="481" t="str">
        <f t="shared" si="2"/>
        <v>Peritonitis</v>
      </c>
      <c r="B90" s="443">
        <f t="shared" si="2"/>
        <v>5</v>
      </c>
      <c r="C90" s="443">
        <f t="shared" si="2"/>
        <v>2</v>
      </c>
      <c r="D90" s="465">
        <f t="shared" si="4"/>
        <v>-60</v>
      </c>
      <c r="E90" s="442">
        <f>E14*'A02'!$I$11</f>
        <v>5556.2096699999993</v>
      </c>
      <c r="F90" s="443">
        <f t="shared" si="3"/>
        <v>2254.1999999999998</v>
      </c>
      <c r="G90" s="465">
        <f t="shared" si="5"/>
        <v>-59.429176833062172</v>
      </c>
    </row>
    <row r="91" spans="1:7">
      <c r="A91" s="481" t="str">
        <f t="shared" si="2"/>
        <v>Hernia Abdominal Simple</v>
      </c>
      <c r="B91" s="443">
        <f t="shared" si="2"/>
        <v>1332</v>
      </c>
      <c r="C91" s="443">
        <f t="shared" si="2"/>
        <v>1321</v>
      </c>
      <c r="D91" s="465">
        <f t="shared" si="4"/>
        <v>-0.82582582582582109</v>
      </c>
      <c r="E91" s="442">
        <f>E15*'A02'!$I$11</f>
        <v>857178.41087999998</v>
      </c>
      <c r="F91" s="443">
        <f t="shared" si="3"/>
        <v>859474.49</v>
      </c>
      <c r="G91" s="465">
        <f t="shared" si="5"/>
        <v>0.26786478647342626</v>
      </c>
    </row>
    <row r="92" spans="1:7">
      <c r="A92" s="481" t="str">
        <f t="shared" si="2"/>
        <v>Hernia Abdominal Complicada</v>
      </c>
      <c r="B92" s="443">
        <f t="shared" si="2"/>
        <v>1641</v>
      </c>
      <c r="C92" s="443">
        <f t="shared" si="2"/>
        <v>1694</v>
      </c>
      <c r="D92" s="465">
        <f t="shared" si="4"/>
        <v>3.2297379646556879</v>
      </c>
      <c r="E92" s="442">
        <f>E16*'A02'!$I$11</f>
        <v>1484521.3247699998</v>
      </c>
      <c r="F92" s="443">
        <f t="shared" si="3"/>
        <v>1548382.12</v>
      </c>
      <c r="G92" s="465">
        <f t="shared" si="5"/>
        <v>4.301776886896147</v>
      </c>
    </row>
    <row r="93" spans="1:7">
      <c r="A93" s="481" t="str">
        <f t="shared" si="2"/>
        <v>Tumor Maligno de Estómago</v>
      </c>
      <c r="B93" s="443">
        <f t="shared" si="2"/>
        <v>0</v>
      </c>
      <c r="C93" s="443">
        <f t="shared" si="2"/>
        <v>0</v>
      </c>
      <c r="D93" s="465"/>
      <c r="E93" s="442">
        <f>E17*'A02'!$I$11</f>
        <v>0</v>
      </c>
      <c r="F93" s="443">
        <f t="shared" si="3"/>
        <v>0</v>
      </c>
      <c r="G93" s="465">
        <f t="shared" si="5"/>
        <v>0</v>
      </c>
    </row>
    <row r="94" spans="1:7">
      <c r="A94" s="481" t="str">
        <f t="shared" si="2"/>
        <v>Ulcera Gástrica Complicada</v>
      </c>
      <c r="B94" s="443">
        <f t="shared" si="2"/>
        <v>0</v>
      </c>
      <c r="C94" s="443">
        <f t="shared" si="2"/>
        <v>0</v>
      </c>
      <c r="D94" s="465"/>
      <c r="E94" s="442">
        <f>E18*'A02'!$I$11</f>
        <v>0</v>
      </c>
      <c r="F94" s="443">
        <f t="shared" si="3"/>
        <v>0</v>
      </c>
      <c r="G94" s="465">
        <f t="shared" si="5"/>
        <v>0</v>
      </c>
    </row>
    <row r="95" spans="1:7">
      <c r="A95" s="481" t="str">
        <f t="shared" si="2"/>
        <v>Ulcera Duodenal Complicada</v>
      </c>
      <c r="B95" s="443">
        <f t="shared" si="2"/>
        <v>0</v>
      </c>
      <c r="C95" s="443">
        <f t="shared" si="2"/>
        <v>0</v>
      </c>
      <c r="D95" s="465"/>
      <c r="E95" s="442">
        <f>E19*'A02'!$I$11</f>
        <v>0</v>
      </c>
      <c r="F95" s="443">
        <f t="shared" si="3"/>
        <v>0</v>
      </c>
      <c r="G95" s="465">
        <f t="shared" si="5"/>
        <v>0</v>
      </c>
    </row>
    <row r="96" spans="1:7">
      <c r="A96" s="481" t="str">
        <f t="shared" si="2"/>
        <v>Embarazo Ectópico</v>
      </c>
      <c r="B96" s="443">
        <f t="shared" si="2"/>
        <v>14</v>
      </c>
      <c r="C96" s="443">
        <f t="shared" si="2"/>
        <v>16</v>
      </c>
      <c r="D96" s="465">
        <f t="shared" si="4"/>
        <v>14.285714285714279</v>
      </c>
      <c r="E96" s="442">
        <f>E20*'A02'!$I$11</f>
        <v>9103.6360799999984</v>
      </c>
      <c r="F96" s="443">
        <f t="shared" si="3"/>
        <v>10418.15</v>
      </c>
      <c r="G96" s="465">
        <f t="shared" si="5"/>
        <v>14.439438356810964</v>
      </c>
    </row>
    <row r="97" spans="1:7" ht="12.75" customHeight="1">
      <c r="A97" s="481" t="str">
        <f t="shared" si="2"/>
        <v>Enfermedad Crónica de las Amígdalas</v>
      </c>
      <c r="B97" s="443">
        <f t="shared" si="2"/>
        <v>2987</v>
      </c>
      <c r="C97" s="443">
        <f t="shared" si="2"/>
        <v>2716</v>
      </c>
      <c r="D97" s="465">
        <f t="shared" si="4"/>
        <v>-9.0726481419484468</v>
      </c>
      <c r="E97" s="442">
        <f>E21*'A02'!$I$11</f>
        <v>1531200.5692499999</v>
      </c>
      <c r="F97" s="443">
        <f t="shared" si="3"/>
        <v>1408976.78</v>
      </c>
      <c r="G97" s="465">
        <f t="shared" si="5"/>
        <v>-7.9822194234075106</v>
      </c>
    </row>
    <row r="98" spans="1:7">
      <c r="A98" s="481" t="str">
        <f t="shared" si="2"/>
        <v>Vegetaciones Adenoides</v>
      </c>
      <c r="B98" s="443">
        <f t="shared" si="2"/>
        <v>495</v>
      </c>
      <c r="C98" s="443">
        <f t="shared" si="2"/>
        <v>486</v>
      </c>
      <c r="D98" s="465">
        <f t="shared" si="4"/>
        <v>-1.8181818181818188</v>
      </c>
      <c r="E98" s="442">
        <f>E22*'A02'!$I$11</f>
        <v>218205.43964999996</v>
      </c>
      <c r="F98" s="443">
        <f t="shared" si="3"/>
        <v>216674.88</v>
      </c>
      <c r="G98" s="465">
        <f t="shared" si="5"/>
        <v>-0.70143056582593344</v>
      </c>
    </row>
    <row r="99" spans="1:7">
      <c r="A99" s="481" t="str">
        <f t="shared" si="2"/>
        <v>Hiperplasia de la Próstata</v>
      </c>
      <c r="B99" s="443">
        <f t="shared" si="2"/>
        <v>0</v>
      </c>
      <c r="C99" s="443">
        <f t="shared" si="2"/>
        <v>0</v>
      </c>
      <c r="D99" s="465"/>
      <c r="E99" s="442">
        <f>E23*'A02'!$I$11</f>
        <v>0</v>
      </c>
      <c r="F99" s="443">
        <f t="shared" si="3"/>
        <v>0</v>
      </c>
      <c r="G99" s="465">
        <f t="shared" si="5"/>
        <v>0</v>
      </c>
    </row>
    <row r="100" spans="1:7">
      <c r="A100" s="481" t="str">
        <f t="shared" si="2"/>
        <v>Fimosis</v>
      </c>
      <c r="B100" s="443">
        <f t="shared" si="2"/>
        <v>6</v>
      </c>
      <c r="C100" s="443">
        <f t="shared" si="2"/>
        <v>0</v>
      </c>
      <c r="D100" s="465"/>
      <c r="E100" s="442">
        <f>E24*'A02'!$I$11</f>
        <v>2578.75794</v>
      </c>
      <c r="F100" s="443">
        <f t="shared" si="3"/>
        <v>0</v>
      </c>
      <c r="G100" s="465">
        <f t="shared" si="5"/>
        <v>-100</v>
      </c>
    </row>
    <row r="101" spans="1:7">
      <c r="A101" s="481" t="str">
        <f t="shared" si="2"/>
        <v>Criptorquidia</v>
      </c>
      <c r="B101" s="443">
        <f t="shared" si="2"/>
        <v>1</v>
      </c>
      <c r="C101" s="443">
        <f t="shared" si="2"/>
        <v>0</v>
      </c>
      <c r="D101" s="465"/>
      <c r="E101" s="442">
        <f>E25*'A02'!$I$11</f>
        <v>720.12038999999993</v>
      </c>
      <c r="F101" s="443">
        <f t="shared" si="3"/>
        <v>0</v>
      </c>
      <c r="G101" s="465">
        <f t="shared" si="5"/>
        <v>-100</v>
      </c>
    </row>
    <row r="102" spans="1:7">
      <c r="A102" s="481" t="str">
        <f t="shared" si="2"/>
        <v>Ictericia del Recién Nacido</v>
      </c>
      <c r="B102" s="443">
        <f t="shared" si="2"/>
        <v>232</v>
      </c>
      <c r="C102" s="443">
        <f t="shared" si="2"/>
        <v>164</v>
      </c>
      <c r="D102" s="465">
        <f t="shared" si="4"/>
        <v>-29.31034482758621</v>
      </c>
      <c r="E102" s="442">
        <f>E26*'A02'!$I$11</f>
        <v>29675.183999999997</v>
      </c>
      <c r="F102" s="443">
        <f t="shared" si="3"/>
        <v>21185.86</v>
      </c>
      <c r="G102" s="465">
        <f t="shared" si="5"/>
        <v>-28.607485635135397</v>
      </c>
    </row>
    <row r="103" spans="1:7">
      <c r="A103" s="481" t="str">
        <f t="shared" ref="A103:C118" si="6">+A27</f>
        <v>Cataratas (No Incluye lente Intraocular)</v>
      </c>
      <c r="B103" s="443">
        <f t="shared" si="6"/>
        <v>12197</v>
      </c>
      <c r="C103" s="443">
        <f t="shared" si="6"/>
        <v>12419</v>
      </c>
      <c r="D103" s="465">
        <f t="shared" si="4"/>
        <v>1.8201197015659698</v>
      </c>
      <c r="E103" s="442">
        <f>E27*'A02'!$I$11</f>
        <v>10044745.625639999</v>
      </c>
      <c r="F103" s="443">
        <f t="shared" si="3"/>
        <v>10329465.449999999</v>
      </c>
      <c r="G103" s="465">
        <f t="shared" si="5"/>
        <v>2.8345150287651943</v>
      </c>
    </row>
    <row r="104" spans="1:7">
      <c r="A104" s="481" t="str">
        <f t="shared" si="6"/>
        <v>Trasplante Renal</v>
      </c>
      <c r="B104" s="443">
        <f t="shared" si="6"/>
        <v>0</v>
      </c>
      <c r="C104" s="443">
        <f t="shared" si="6"/>
        <v>0</v>
      </c>
      <c r="D104" s="465"/>
      <c r="E104" s="442">
        <f>E28*'A02'!$I$11</f>
        <v>0</v>
      </c>
      <c r="F104" s="443">
        <f t="shared" si="3"/>
        <v>0</v>
      </c>
      <c r="G104" s="465">
        <f t="shared" si="5"/>
        <v>0</v>
      </c>
    </row>
    <row r="105" spans="1:7">
      <c r="A105" s="481" t="str">
        <f t="shared" si="6"/>
        <v>Prolapso Anterior o Posterior</v>
      </c>
      <c r="B105" s="443">
        <f t="shared" si="6"/>
        <v>785</v>
      </c>
      <c r="C105" s="443">
        <f t="shared" si="6"/>
        <v>729</v>
      </c>
      <c r="D105" s="465">
        <f t="shared" si="4"/>
        <v>-7.1337579617834379</v>
      </c>
      <c r="E105" s="442">
        <f>E29*'A02'!$I$11</f>
        <v>758622.37604999996</v>
      </c>
      <c r="F105" s="443">
        <f t="shared" si="3"/>
        <v>711480.47</v>
      </c>
      <c r="G105" s="465">
        <f t="shared" si="5"/>
        <v>-6.2141465290621589</v>
      </c>
    </row>
    <row r="106" spans="1:7">
      <c r="A106" s="481" t="str">
        <f t="shared" si="6"/>
        <v>Tumores y/o Quistes Intra-Craneanos</v>
      </c>
      <c r="B106" s="443">
        <f t="shared" si="6"/>
        <v>2</v>
      </c>
      <c r="C106" s="443">
        <f t="shared" si="6"/>
        <v>1</v>
      </c>
      <c r="D106" s="465"/>
      <c r="E106" s="442">
        <f>E30*'A02'!$I$11</f>
        <v>0</v>
      </c>
      <c r="F106" s="443">
        <f t="shared" si="3"/>
        <v>3241.75</v>
      </c>
      <c r="G106" s="465">
        <f t="shared" si="5"/>
        <v>0</v>
      </c>
    </row>
    <row r="107" spans="1:7">
      <c r="A107" s="481" t="str">
        <f t="shared" si="6"/>
        <v>Aneurismas</v>
      </c>
      <c r="B107" s="443">
        <f t="shared" si="6"/>
        <v>0</v>
      </c>
      <c r="C107" s="443">
        <f t="shared" si="6"/>
        <v>0</v>
      </c>
      <c r="D107" s="465"/>
      <c r="E107" s="442">
        <f>E31*'A02'!$I$11</f>
        <v>6321.5671199999988</v>
      </c>
      <c r="F107" s="443">
        <f t="shared" si="3"/>
        <v>0</v>
      </c>
      <c r="G107" s="465">
        <f t="shared" si="5"/>
        <v>-100</v>
      </c>
    </row>
    <row r="108" spans="1:7">
      <c r="A108" s="481" t="str">
        <f t="shared" si="6"/>
        <v>Disrafia</v>
      </c>
      <c r="B108" s="443">
        <f t="shared" si="6"/>
        <v>0</v>
      </c>
      <c r="C108" s="443">
        <f t="shared" si="6"/>
        <v>0</v>
      </c>
      <c r="D108" s="465"/>
      <c r="E108" s="442">
        <f>E32*'A02'!$I$11</f>
        <v>0</v>
      </c>
      <c r="F108" s="443">
        <f t="shared" si="3"/>
        <v>0</v>
      </c>
      <c r="G108" s="465">
        <f t="shared" si="5"/>
        <v>0</v>
      </c>
    </row>
    <row r="109" spans="1:7">
      <c r="A109" s="481" t="str">
        <f t="shared" si="6"/>
        <v>Hernia del Núcleo Pulposo (Cervical, Dorsal , Lumbar)</v>
      </c>
      <c r="B109" s="443">
        <f t="shared" si="6"/>
        <v>913</v>
      </c>
      <c r="C109" s="443">
        <f t="shared" si="6"/>
        <v>951</v>
      </c>
      <c r="D109" s="465">
        <f t="shared" si="4"/>
        <v>4.1621029572836754</v>
      </c>
      <c r="E109" s="442">
        <f>E33*'A02'!$I$11</f>
        <v>1530402.18936</v>
      </c>
      <c r="F109" s="443">
        <f t="shared" si="3"/>
        <v>1610620.53</v>
      </c>
      <c r="G109" s="465">
        <f t="shared" si="5"/>
        <v>5.2416509331802974</v>
      </c>
    </row>
    <row r="110" spans="1:7">
      <c r="A110" s="481" t="str">
        <f t="shared" si="6"/>
        <v>Acceso vascular simple (mediante FAV) para hemodiálisis</v>
      </c>
      <c r="B110" s="443">
        <f t="shared" si="6"/>
        <v>85</v>
      </c>
      <c r="C110" s="443">
        <f t="shared" si="6"/>
        <v>46</v>
      </c>
      <c r="D110" s="465">
        <f t="shared" si="4"/>
        <v>-45.882352941176471</v>
      </c>
      <c r="E110" s="442">
        <f>E34*'A02'!$I$11</f>
        <v>40017.304799999998</v>
      </c>
      <c r="F110" s="443">
        <f t="shared" si="3"/>
        <v>21838</v>
      </c>
      <c r="G110" s="465">
        <f t="shared" si="5"/>
        <v>-45.428608675314884</v>
      </c>
    </row>
    <row r="111" spans="1:7">
      <c r="A111" s="481" t="str">
        <f t="shared" si="6"/>
        <v>Acceso vascular complejo (mediante FAV) para hemodiálisis</v>
      </c>
      <c r="B111" s="443">
        <f t="shared" si="6"/>
        <v>155</v>
      </c>
      <c r="C111" s="443">
        <f t="shared" si="6"/>
        <v>148</v>
      </c>
      <c r="D111" s="465">
        <f t="shared" si="4"/>
        <v>-4.5161290322580649</v>
      </c>
      <c r="E111" s="442">
        <f>E35*'A02'!$I$11</f>
        <v>109330.90508999999</v>
      </c>
      <c r="F111" s="443">
        <f t="shared" si="3"/>
        <v>105393.67</v>
      </c>
      <c r="G111" s="465">
        <f t="shared" si="5"/>
        <v>-3.6012096367069257</v>
      </c>
    </row>
    <row r="112" spans="1:7">
      <c r="A112" s="481" t="str">
        <f t="shared" si="6"/>
        <v>Queratectomia Fotorrefractiva o Queratomileusis Fotorrefractiva (Lasik o  PRK)</v>
      </c>
      <c r="B112" s="443">
        <f t="shared" si="6"/>
        <v>8834</v>
      </c>
      <c r="C112" s="443">
        <f t="shared" si="6"/>
        <v>8374</v>
      </c>
      <c r="D112" s="465">
        <f t="shared" si="4"/>
        <v>-5.2071541770432379</v>
      </c>
      <c r="E112" s="442">
        <f>E36*'A02'!$I$11</f>
        <v>7103267.1177599998</v>
      </c>
      <c r="F112" s="443">
        <f t="shared" si="3"/>
        <v>6802378.3799999999</v>
      </c>
      <c r="G112" s="465">
        <f t="shared" si="5"/>
        <v>-4.235920355686762</v>
      </c>
    </row>
    <row r="113" spans="1:7">
      <c r="A113" s="481" t="str">
        <f t="shared" si="6"/>
        <v>Histerectomía</v>
      </c>
      <c r="B113" s="443">
        <f t="shared" si="6"/>
        <v>3064</v>
      </c>
      <c r="C113" s="443">
        <f t="shared" si="6"/>
        <v>2980</v>
      </c>
      <c r="D113" s="465">
        <f t="shared" si="4"/>
        <v>-2.741514360313313</v>
      </c>
      <c r="E113" s="442">
        <f>E37*'A02'!$I$11</f>
        <v>3379579.5570899998</v>
      </c>
      <c r="F113" s="443">
        <f t="shared" si="3"/>
        <v>3320153.56</v>
      </c>
      <c r="G113" s="465">
        <f t="shared" si="5"/>
        <v>-1.7583843222548245</v>
      </c>
    </row>
    <row r="114" spans="1:7">
      <c r="A114" s="481" t="str">
        <f t="shared" si="6"/>
        <v>Menisectomía</v>
      </c>
      <c r="B114" s="443">
        <f t="shared" si="6"/>
        <v>2713</v>
      </c>
      <c r="C114" s="443">
        <f t="shared" si="6"/>
        <v>3100</v>
      </c>
      <c r="D114" s="465">
        <f t="shared" si="4"/>
        <v>14.264651677110219</v>
      </c>
      <c r="E114" s="442">
        <f>E38*'A02'!$I$11</f>
        <v>2665076.7056099996</v>
      </c>
      <c r="F114" s="443">
        <f t="shared" si="3"/>
        <v>3075719.59</v>
      </c>
      <c r="G114" s="465">
        <f t="shared" si="5"/>
        <v>15.408295135580708</v>
      </c>
    </row>
    <row r="115" spans="1:7">
      <c r="A115" s="481" t="str">
        <f t="shared" si="6"/>
        <v>Litotripsia extracorporea</v>
      </c>
      <c r="B115" s="443">
        <f t="shared" si="6"/>
        <v>352</v>
      </c>
      <c r="C115" s="443">
        <f t="shared" si="6"/>
        <v>390</v>
      </c>
      <c r="D115" s="465">
        <f t="shared" si="4"/>
        <v>10.795454545454541</v>
      </c>
      <c r="E115" s="442">
        <f>E39*'A02'!$I$11</f>
        <v>395106.66096000001</v>
      </c>
      <c r="F115" s="443">
        <f t="shared" si="3"/>
        <v>442496.25</v>
      </c>
      <c r="G115" s="465">
        <f t="shared" si="5"/>
        <v>11.994125567221881</v>
      </c>
    </row>
    <row r="116" spans="1:7">
      <c r="A116" s="481" t="str">
        <f t="shared" si="6"/>
        <v>Diagnóstico Infección Tracto Urinario (I.T.U.)</v>
      </c>
      <c r="B116" s="443">
        <f t="shared" si="6"/>
        <v>0</v>
      </c>
      <c r="C116" s="443">
        <f t="shared" si="6"/>
        <v>0</v>
      </c>
      <c r="D116" s="465"/>
      <c r="E116" s="442">
        <f>E40*'A02'!$I$11</f>
        <v>0</v>
      </c>
      <c r="F116" s="443">
        <f t="shared" si="3"/>
        <v>0</v>
      </c>
      <c r="G116" s="465">
        <f t="shared" si="5"/>
        <v>0</v>
      </c>
    </row>
    <row r="117" spans="1:7">
      <c r="A117" s="481" t="str">
        <f t="shared" si="6"/>
        <v>Hemorroides</v>
      </c>
      <c r="B117" s="443">
        <f t="shared" si="6"/>
        <v>218</v>
      </c>
      <c r="C117" s="443">
        <f t="shared" si="6"/>
        <v>214</v>
      </c>
      <c r="D117" s="465">
        <f t="shared" si="4"/>
        <v>-1.834862385321101</v>
      </c>
      <c r="E117" s="442">
        <f>E41*'A02'!$I$11</f>
        <v>85885.33073999999</v>
      </c>
      <c r="F117" s="443">
        <f t="shared" si="3"/>
        <v>85160.41</v>
      </c>
      <c r="G117" s="465">
        <f t="shared" si="5"/>
        <v>-0.84405652717870483</v>
      </c>
    </row>
    <row r="118" spans="1:7">
      <c r="A118" s="481" t="str">
        <f t="shared" si="6"/>
        <v>Várices</v>
      </c>
      <c r="B118" s="443">
        <f t="shared" si="6"/>
        <v>735</v>
      </c>
      <c r="C118" s="443">
        <f t="shared" si="6"/>
        <v>921</v>
      </c>
      <c r="D118" s="465">
        <f t="shared" si="4"/>
        <v>25.306122448979586</v>
      </c>
      <c r="E118" s="442">
        <f>E42*'A02'!$I$11</f>
        <v>284685.92327999999</v>
      </c>
      <c r="F118" s="443">
        <f t="shared" si="3"/>
        <v>360372.42</v>
      </c>
      <c r="G118" s="465">
        <f t="shared" si="5"/>
        <v>26.585963874848595</v>
      </c>
    </row>
    <row r="119" spans="1:7">
      <c r="A119" s="481" t="str">
        <f t="shared" ref="A119:C134" si="7">+A43</f>
        <v>Varicocele</v>
      </c>
      <c r="B119" s="443">
        <f t="shared" si="7"/>
        <v>1</v>
      </c>
      <c r="C119" s="443">
        <f t="shared" si="7"/>
        <v>0</v>
      </c>
      <c r="D119" s="465"/>
      <c r="E119" s="442">
        <f>E43*'A02'!$I$11</f>
        <v>333.95834999999994</v>
      </c>
      <c r="F119" s="443">
        <f t="shared" si="3"/>
        <v>0</v>
      </c>
      <c r="G119" s="465">
        <f t="shared" si="5"/>
        <v>-100</v>
      </c>
    </row>
    <row r="120" spans="1:7">
      <c r="A120" s="481" t="str">
        <f t="shared" si="7"/>
        <v>Síndrome del Túnel Carpiano</v>
      </c>
      <c r="B120" s="443">
        <f t="shared" si="7"/>
        <v>1603</v>
      </c>
      <c r="C120" s="443">
        <f t="shared" si="7"/>
        <v>1882</v>
      </c>
      <c r="D120" s="465">
        <f t="shared" si="4"/>
        <v>17.404865876481601</v>
      </c>
      <c r="E120" s="442">
        <f>E44*'A02'!$I$11</f>
        <v>1240839.7887599999</v>
      </c>
      <c r="F120" s="443">
        <f t="shared" si="3"/>
        <v>1471959.54</v>
      </c>
      <c r="G120" s="465">
        <f t="shared" si="5"/>
        <v>18.626075125376463</v>
      </c>
    </row>
    <row r="121" spans="1:7">
      <c r="A121" s="481" t="str">
        <f t="shared" si="7"/>
        <v>Ruptura Manguito Rotador</v>
      </c>
      <c r="B121" s="443">
        <f t="shared" si="7"/>
        <v>1055</v>
      </c>
      <c r="C121" s="443">
        <f t="shared" si="7"/>
        <v>1344</v>
      </c>
      <c r="D121" s="465">
        <f t="shared" si="4"/>
        <v>27.393364928909957</v>
      </c>
      <c r="E121" s="442">
        <f>E45*'A02'!$I$11</f>
        <v>2899687.6484399997</v>
      </c>
      <c r="F121" s="443">
        <f t="shared" si="3"/>
        <v>3727485.42</v>
      </c>
      <c r="G121" s="465">
        <f t="shared" si="5"/>
        <v>28.547825556499042</v>
      </c>
    </row>
    <row r="122" spans="1:7">
      <c r="A122" s="481" t="str">
        <f t="shared" si="7"/>
        <v>Osteosíntesis Tibio-Peroné</v>
      </c>
      <c r="B122" s="443">
        <f t="shared" si="7"/>
        <v>33</v>
      </c>
      <c r="C122" s="443">
        <f t="shared" si="7"/>
        <v>56</v>
      </c>
      <c r="D122" s="465">
        <f t="shared" si="4"/>
        <v>69.696969696969703</v>
      </c>
      <c r="E122" s="442">
        <f>E46*'A02'!$I$11</f>
        <v>66028.297169999991</v>
      </c>
      <c r="F122" s="443">
        <f t="shared" si="3"/>
        <v>113317.68</v>
      </c>
      <c r="G122" s="465">
        <f t="shared" si="5"/>
        <v>71.619873382841035</v>
      </c>
    </row>
    <row r="123" spans="1:7">
      <c r="A123" s="481" t="str">
        <f t="shared" si="7"/>
        <v xml:space="preserve">Osteosíntesis  Muslo </v>
      </c>
      <c r="B123" s="443">
        <f t="shared" si="7"/>
        <v>7</v>
      </c>
      <c r="C123" s="443">
        <f t="shared" si="7"/>
        <v>0</v>
      </c>
      <c r="D123" s="465"/>
      <c r="E123" s="442">
        <f>E47*'A02'!$I$11</f>
        <v>18030.487529999999</v>
      </c>
      <c r="F123" s="443">
        <f t="shared" si="3"/>
        <v>0</v>
      </c>
      <c r="G123" s="465">
        <f t="shared" si="5"/>
        <v>-100</v>
      </c>
    </row>
    <row r="124" spans="1:7">
      <c r="A124" s="481" t="str">
        <f t="shared" si="7"/>
        <v>Osteosintesis  Cúbito y/o Radio</v>
      </c>
      <c r="B124" s="443">
        <f t="shared" si="7"/>
        <v>26</v>
      </c>
      <c r="C124" s="443">
        <f t="shared" si="7"/>
        <v>37</v>
      </c>
      <c r="D124" s="465">
        <f t="shared" si="4"/>
        <v>42.307692307692314</v>
      </c>
      <c r="E124" s="442">
        <f>E48*'A02'!$I$11</f>
        <v>35920.363709999991</v>
      </c>
      <c r="F124" s="443">
        <f t="shared" si="3"/>
        <v>51644.98</v>
      </c>
      <c r="G124" s="465">
        <f t="shared" si="5"/>
        <v>43.776328148989151</v>
      </c>
    </row>
    <row r="125" spans="1:7">
      <c r="A125" s="481" t="str">
        <f t="shared" si="7"/>
        <v>Osteosíntesis Diafisiaria Humero</v>
      </c>
      <c r="B125" s="443">
        <f t="shared" si="7"/>
        <v>3</v>
      </c>
      <c r="C125" s="443">
        <f t="shared" si="7"/>
        <v>5</v>
      </c>
      <c r="D125" s="465"/>
      <c r="E125" s="442">
        <f>E49*'A02'!$I$11</f>
        <v>4891.9246199999989</v>
      </c>
      <c r="F125" s="443">
        <f t="shared" si="3"/>
        <v>8209</v>
      </c>
      <c r="G125" s="465">
        <f t="shared" si="5"/>
        <v>67.807164616530869</v>
      </c>
    </row>
    <row r="126" spans="1:7">
      <c r="A126" s="481" t="str">
        <f t="shared" si="7"/>
        <v>Inestabilidad de Hombro</v>
      </c>
      <c r="B126" s="443">
        <f t="shared" si="7"/>
        <v>37</v>
      </c>
      <c r="C126" s="443">
        <f t="shared" si="7"/>
        <v>41</v>
      </c>
      <c r="D126" s="465">
        <f t="shared" si="4"/>
        <v>10.810810810810811</v>
      </c>
      <c r="E126" s="442">
        <f>E50*'A02'!$I$11</f>
        <v>114093.99308999999</v>
      </c>
      <c r="F126" s="443">
        <f t="shared" si="3"/>
        <v>127799.46</v>
      </c>
      <c r="G126" s="465">
        <f t="shared" si="5"/>
        <v>12.012435132486621</v>
      </c>
    </row>
    <row r="127" spans="1:7">
      <c r="A127" s="481" t="str">
        <f t="shared" si="7"/>
        <v xml:space="preserve">Endoprótesis total de hombro </v>
      </c>
      <c r="B127" s="443">
        <f t="shared" si="7"/>
        <v>1</v>
      </c>
      <c r="C127" s="443">
        <f t="shared" si="7"/>
        <v>2</v>
      </c>
      <c r="D127" s="465">
        <f t="shared" si="4"/>
        <v>100</v>
      </c>
      <c r="E127" s="442">
        <f>E51*'A02'!$I$11</f>
        <v>3383.1121499999999</v>
      </c>
      <c r="F127" s="443">
        <f t="shared" si="3"/>
        <v>6812.52</v>
      </c>
      <c r="G127" s="465">
        <f t="shared" si="5"/>
        <v>101.36843527342126</v>
      </c>
    </row>
    <row r="128" spans="1:7">
      <c r="A128" s="481" t="str">
        <f t="shared" si="7"/>
        <v>Contractura Dupuytren</v>
      </c>
      <c r="B128" s="443">
        <f t="shared" si="7"/>
        <v>6</v>
      </c>
      <c r="C128" s="443">
        <f t="shared" si="7"/>
        <v>10</v>
      </c>
      <c r="D128" s="465"/>
      <c r="E128" s="442">
        <f>E52*'A02'!$I$11</f>
        <v>4574.8969199999992</v>
      </c>
      <c r="F128" s="443">
        <f t="shared" si="3"/>
        <v>7677</v>
      </c>
      <c r="G128" s="465">
        <f t="shared" si="5"/>
        <v>67.807059574142301</v>
      </c>
    </row>
    <row r="129" spans="1:7">
      <c r="A129" s="481" t="str">
        <f t="shared" si="7"/>
        <v xml:space="preserve">Hallux Valgus </v>
      </c>
      <c r="B129" s="443">
        <f t="shared" si="7"/>
        <v>227</v>
      </c>
      <c r="C129" s="443">
        <f t="shared" si="7"/>
        <v>296</v>
      </c>
      <c r="D129" s="465">
        <f t="shared" si="4"/>
        <v>30.3964757709251</v>
      </c>
      <c r="E129" s="442">
        <f>E53*'A02'!$I$11</f>
        <v>210152.72123999998</v>
      </c>
      <c r="F129" s="443">
        <f t="shared" si="3"/>
        <v>276563.46999999997</v>
      </c>
      <c r="G129" s="465">
        <f t="shared" si="5"/>
        <v>31.601184304512131</v>
      </c>
    </row>
    <row r="130" spans="1:7">
      <c r="A130" s="481" t="str">
        <f t="shared" si="7"/>
        <v>Inestabilidad de Rodilla</v>
      </c>
      <c r="B130" s="443">
        <f t="shared" si="7"/>
        <v>208</v>
      </c>
      <c r="C130" s="443">
        <f t="shared" si="7"/>
        <v>294</v>
      </c>
      <c r="D130" s="465">
        <f t="shared" si="4"/>
        <v>41.346153846153854</v>
      </c>
      <c r="E130" s="442">
        <f>E54*'A02'!$I$11</f>
        <v>566770.76675999991</v>
      </c>
      <c r="F130" s="443">
        <f t="shared" si="3"/>
        <v>808290.21</v>
      </c>
      <c r="G130" s="465">
        <f t="shared" si="5"/>
        <v>42.613249907130779</v>
      </c>
    </row>
    <row r="131" spans="1:7">
      <c r="A131" s="481" t="str">
        <f t="shared" si="7"/>
        <v>Dedos en Gatillo</v>
      </c>
      <c r="B131" s="443">
        <f t="shared" si="7"/>
        <v>254</v>
      </c>
      <c r="C131" s="443">
        <f t="shared" si="7"/>
        <v>339</v>
      </c>
      <c r="D131" s="465">
        <f t="shared" si="4"/>
        <v>33.464566929133866</v>
      </c>
      <c r="E131" s="442">
        <f>E55*'A02'!$I$11</f>
        <v>123980.58221999998</v>
      </c>
      <c r="F131" s="443">
        <f t="shared" si="3"/>
        <v>167327.01</v>
      </c>
      <c r="G131" s="465">
        <f t="shared" si="5"/>
        <v>34.962271513681898</v>
      </c>
    </row>
    <row r="132" spans="1:7">
      <c r="A132" s="481" t="str">
        <f t="shared" si="7"/>
        <v>Tumores o Quistes Tendino-Musculares</v>
      </c>
      <c r="B132" s="443">
        <f t="shared" si="7"/>
        <v>260</v>
      </c>
      <c r="C132" s="443">
        <f t="shared" si="7"/>
        <v>252</v>
      </c>
      <c r="D132" s="465">
        <f t="shared" si="4"/>
        <v>-3.0769230769230771</v>
      </c>
      <c r="E132" s="442">
        <f>E56*'A02'!$I$11</f>
        <v>198343.28084999998</v>
      </c>
      <c r="F132" s="443">
        <f t="shared" si="3"/>
        <v>194423.84</v>
      </c>
      <c r="G132" s="465">
        <f t="shared" si="5"/>
        <v>-1.9760895520146815</v>
      </c>
    </row>
    <row r="133" spans="1:7">
      <c r="A133" s="481" t="str">
        <f t="shared" si="7"/>
        <v>Quistes Sinoviales</v>
      </c>
      <c r="B133" s="443">
        <f t="shared" si="7"/>
        <v>102</v>
      </c>
      <c r="C133" s="443">
        <f t="shared" si="7"/>
        <v>119</v>
      </c>
      <c r="D133" s="465">
        <f t="shared" si="4"/>
        <v>16.666666666666675</v>
      </c>
      <c r="E133" s="442">
        <f>E57*'A02'!$I$11</f>
        <v>38821.376879999996</v>
      </c>
      <c r="F133" s="443">
        <f t="shared" si="3"/>
        <v>45738.35</v>
      </c>
      <c r="G133" s="465">
        <f t="shared" si="5"/>
        <v>17.817433784950289</v>
      </c>
    </row>
    <row r="134" spans="1:7">
      <c r="A134" s="481" t="str">
        <f t="shared" si="7"/>
        <v>Tiroidectomía Total</v>
      </c>
      <c r="B134" s="443">
        <f t="shared" si="7"/>
        <v>365</v>
      </c>
      <c r="C134" s="443">
        <f t="shared" si="7"/>
        <v>377</v>
      </c>
      <c r="D134" s="465">
        <f t="shared" si="4"/>
        <v>3.287671232876721</v>
      </c>
      <c r="E134" s="442">
        <f>E58*'A02'!$I$11</f>
        <v>470502.71234999999</v>
      </c>
      <c r="F134" s="443">
        <f t="shared" si="3"/>
        <v>490509.39</v>
      </c>
      <c r="G134" s="465">
        <f t="shared" si="5"/>
        <v>4.2521917780395935</v>
      </c>
    </row>
    <row r="135" spans="1:7">
      <c r="A135" s="481" t="str">
        <f t="shared" ref="A135:C148" si="8">+A59</f>
        <v>Tiroidectomía Subtotal</v>
      </c>
      <c r="B135" s="443">
        <f t="shared" si="8"/>
        <v>1</v>
      </c>
      <c r="C135" s="443">
        <f t="shared" si="8"/>
        <v>1</v>
      </c>
      <c r="D135" s="465"/>
      <c r="E135" s="442">
        <f>E59*'A02'!$I$11</f>
        <v>961.52792999999986</v>
      </c>
      <c r="F135" s="443">
        <f t="shared" si="3"/>
        <v>1004.9</v>
      </c>
      <c r="G135" s="465">
        <f t="shared" si="5"/>
        <v>4.5107446852844069</v>
      </c>
    </row>
    <row r="136" spans="1:7">
      <c r="A136" s="481" t="str">
        <f t="shared" si="8"/>
        <v>Hidrocele y/o Hematocele</v>
      </c>
      <c r="B136" s="443">
        <f t="shared" si="8"/>
        <v>0</v>
      </c>
      <c r="C136" s="443">
        <f t="shared" si="8"/>
        <v>0</v>
      </c>
      <c r="D136" s="465"/>
      <c r="E136" s="442">
        <f>E60*'A02'!$I$11</f>
        <v>0</v>
      </c>
      <c r="F136" s="443">
        <f t="shared" si="3"/>
        <v>0</v>
      </c>
      <c r="G136" s="465">
        <f t="shared" si="5"/>
        <v>0</v>
      </c>
    </row>
    <row r="137" spans="1:7">
      <c r="A137" s="481" t="str">
        <f t="shared" si="8"/>
        <v>Chalazión</v>
      </c>
      <c r="B137" s="443">
        <f t="shared" si="8"/>
        <v>604</v>
      </c>
      <c r="C137" s="443">
        <f t="shared" si="8"/>
        <v>625</v>
      </c>
      <c r="D137" s="465">
        <f t="shared" si="4"/>
        <v>3.4768211920529701</v>
      </c>
      <c r="E137" s="442">
        <f>E61*'A02'!$I$11</f>
        <v>95366.218529999998</v>
      </c>
      <c r="F137" s="443">
        <f t="shared" si="3"/>
        <v>99634.66</v>
      </c>
      <c r="G137" s="465">
        <f t="shared" si="5"/>
        <v>4.4758422172912926</v>
      </c>
    </row>
    <row r="138" spans="1:7">
      <c r="A138" s="481" t="str">
        <f t="shared" si="8"/>
        <v>Glaucoma</v>
      </c>
      <c r="B138" s="443">
        <f t="shared" si="8"/>
        <v>102</v>
      </c>
      <c r="C138" s="443">
        <f t="shared" si="8"/>
        <v>85</v>
      </c>
      <c r="D138" s="465">
        <f t="shared" si="4"/>
        <v>-16.666666666666664</v>
      </c>
      <c r="E138" s="442">
        <f>E62*'A02'!$I$11</f>
        <v>66497.98715999999</v>
      </c>
      <c r="F138" s="443">
        <f t="shared" si="3"/>
        <v>56035.4</v>
      </c>
      <c r="G138" s="465">
        <f t="shared" si="5"/>
        <v>-15.733690006023926</v>
      </c>
    </row>
    <row r="139" spans="1:7">
      <c r="A139" s="481" t="str">
        <f t="shared" si="8"/>
        <v xml:space="preserve">Pterigión </v>
      </c>
      <c r="B139" s="443">
        <f t="shared" si="8"/>
        <v>320</v>
      </c>
      <c r="C139" s="443">
        <f t="shared" si="8"/>
        <v>414</v>
      </c>
      <c r="D139" s="465">
        <f t="shared" si="4"/>
        <v>29.374999999999996</v>
      </c>
      <c r="E139" s="442">
        <f>E63*'A02'!$I$11</f>
        <v>91181.360819999987</v>
      </c>
      <c r="F139" s="443">
        <f t="shared" si="3"/>
        <v>119078.72</v>
      </c>
      <c r="G139" s="465">
        <f t="shared" si="5"/>
        <v>30.595462635254854</v>
      </c>
    </row>
    <row r="140" spans="1:7">
      <c r="A140" s="481" t="str">
        <f t="shared" si="8"/>
        <v>Estudio Apnéa del Sueño</v>
      </c>
      <c r="B140" s="443">
        <f t="shared" si="8"/>
        <v>396</v>
      </c>
      <c r="C140" s="443">
        <f t="shared" si="8"/>
        <v>543</v>
      </c>
      <c r="D140" s="465">
        <f t="shared" si="4"/>
        <v>37.12121212121211</v>
      </c>
      <c r="E140" s="442">
        <f>E64*'A02'!$I$11</f>
        <v>143749.66847999999</v>
      </c>
      <c r="F140" s="443">
        <f t="shared" si="3"/>
        <v>199119.35999999999</v>
      </c>
      <c r="G140" s="465">
        <f t="shared" si="5"/>
        <v>38.518135106310616</v>
      </c>
    </row>
    <row r="141" spans="1:7">
      <c r="A141" s="481" t="str">
        <f t="shared" si="8"/>
        <v>Tratamiento fertilización asistida baja complejidad en hombre</v>
      </c>
      <c r="B141" s="443">
        <f t="shared" si="8"/>
        <v>0</v>
      </c>
      <c r="C141" s="443">
        <f t="shared" si="8"/>
        <v>0</v>
      </c>
      <c r="D141" s="465"/>
      <c r="E141" s="442">
        <f>E65*'A02'!$I$11</f>
        <v>0</v>
      </c>
      <c r="F141" s="443">
        <f t="shared" si="3"/>
        <v>0</v>
      </c>
      <c r="G141" s="465">
        <f t="shared" si="5"/>
        <v>0</v>
      </c>
    </row>
    <row r="142" spans="1:7">
      <c r="A142" s="481" t="str">
        <f t="shared" si="8"/>
        <v>Tratamiento fertilización asistida baja complejidad en mujer</v>
      </c>
      <c r="B142" s="443">
        <f t="shared" si="8"/>
        <v>138</v>
      </c>
      <c r="C142" s="443">
        <f t="shared" si="8"/>
        <v>111</v>
      </c>
      <c r="D142" s="465"/>
      <c r="E142" s="442">
        <f>E66*'A02'!$I$11</f>
        <v>34146.860219999995</v>
      </c>
      <c r="F142" s="443">
        <f t="shared" si="3"/>
        <v>27742.23</v>
      </c>
      <c r="G142" s="465">
        <f t="shared" si="5"/>
        <v>-18.756132126750469</v>
      </c>
    </row>
    <row r="143" spans="1:7">
      <c r="A143" s="481" t="str">
        <f t="shared" si="8"/>
        <v>Obturación, diagnóstico y tratamiento para 1 pieza dental</v>
      </c>
      <c r="B143" s="443">
        <f t="shared" si="8"/>
        <v>786</v>
      </c>
      <c r="C143" s="443">
        <f t="shared" si="8"/>
        <v>609</v>
      </c>
      <c r="D143" s="465">
        <f t="shared" si="4"/>
        <v>-22.519083969465647</v>
      </c>
      <c r="E143" s="442">
        <f>E67*'A02'!$I$11</f>
        <v>41048.488799999992</v>
      </c>
      <c r="F143" s="443">
        <f t="shared" si="3"/>
        <v>32158.14</v>
      </c>
      <c r="G143" s="465">
        <f t="shared" si="5"/>
        <v>-21.658163454728673</v>
      </c>
    </row>
    <row r="144" spans="1:7">
      <c r="A144" s="481" t="str">
        <f t="shared" si="8"/>
        <v>Obturación, tratamiento complementario, más de 1 y hasta 4 piezas dentales</v>
      </c>
      <c r="B144" s="443">
        <f t="shared" si="8"/>
        <v>334</v>
      </c>
      <c r="C144" s="443">
        <f t="shared" si="8"/>
        <v>283</v>
      </c>
      <c r="D144" s="465">
        <f t="shared" si="4"/>
        <v>-15.269461077844316</v>
      </c>
      <c r="E144" s="442">
        <f>E68*'A02'!$I$11</f>
        <v>17528.634419999998</v>
      </c>
      <c r="F144" s="443">
        <f t="shared" si="3"/>
        <v>15024.2</v>
      </c>
      <c r="G144" s="465">
        <f t="shared" si="5"/>
        <v>-14.287675582659553</v>
      </c>
    </row>
    <row r="145" spans="1:7">
      <c r="A145" s="481" t="str">
        <f t="shared" si="8"/>
        <v>Obturación, tratamiento complementario, más de 4 piezas dentales</v>
      </c>
      <c r="B145" s="443">
        <f t="shared" si="8"/>
        <v>369</v>
      </c>
      <c r="C145" s="443">
        <f t="shared" si="8"/>
        <v>287</v>
      </c>
      <c r="D145" s="465">
        <f t="shared" si="4"/>
        <v>-22.222222222222221</v>
      </c>
      <c r="E145" s="442">
        <f>E69*'A02'!$I$11</f>
        <v>29346.77031</v>
      </c>
      <c r="F145" s="443">
        <f t="shared" si="3"/>
        <v>23090.21</v>
      </c>
      <c r="G145" s="465">
        <f t="shared" si="5"/>
        <v>-21.319416903154277</v>
      </c>
    </row>
    <row r="146" spans="1:7">
      <c r="A146" s="481" t="str">
        <f t="shared" si="8"/>
        <v>Tratamiento de endodoncia incisivo o canino, 1 pieza dental</v>
      </c>
      <c r="B146" s="443">
        <f t="shared" si="8"/>
        <v>45</v>
      </c>
      <c r="C146" s="443">
        <f t="shared" si="8"/>
        <v>56</v>
      </c>
      <c r="D146" s="465">
        <f t="shared" si="4"/>
        <v>24.444444444444446</v>
      </c>
      <c r="E146" s="442">
        <f>E70*'A02'!$I$11</f>
        <v>4058.7422699999993</v>
      </c>
      <c r="F146" s="443">
        <f t="shared" si="3"/>
        <v>5093.76</v>
      </c>
      <c r="G146" s="465">
        <f t="shared" si="5"/>
        <v>25.500947366140615</v>
      </c>
    </row>
    <row r="147" spans="1:7">
      <c r="A147" s="481" t="str">
        <f t="shared" si="8"/>
        <v>Tratamiento de endodoncia pre molar, 1 pieza dental</v>
      </c>
      <c r="B147" s="443">
        <f t="shared" si="8"/>
        <v>64</v>
      </c>
      <c r="C147" s="443">
        <f t="shared" si="8"/>
        <v>93</v>
      </c>
      <c r="D147" s="465">
        <f t="shared" si="4"/>
        <v>45.3125</v>
      </c>
      <c r="E147" s="442">
        <f>E71*'A02'!$I$11</f>
        <v>6144.4653599999992</v>
      </c>
      <c r="F147" s="443">
        <f t="shared" si="3"/>
        <v>9002.3700000000008</v>
      </c>
      <c r="G147" s="465">
        <f t="shared" si="5"/>
        <v>46.511852090578017</v>
      </c>
    </row>
    <row r="148" spans="1:7" ht="12.75" customHeight="1">
      <c r="A148" s="481" t="str">
        <f t="shared" si="8"/>
        <v>Tratamiento de endodoncia molar, una pieza dental</v>
      </c>
      <c r="B148" s="443">
        <f t="shared" si="8"/>
        <v>115</v>
      </c>
      <c r="C148" s="443">
        <f t="shared" si="8"/>
        <v>125</v>
      </c>
      <c r="D148" s="465">
        <f t="shared" si="4"/>
        <v>8.6956521739130377</v>
      </c>
      <c r="E148" s="442">
        <f>E72*'A02'!$I$11</f>
        <v>13354.456829999997</v>
      </c>
      <c r="F148" s="443">
        <f t="shared" si="3"/>
        <v>14667.83</v>
      </c>
      <c r="G148" s="465">
        <f t="shared" si="5"/>
        <v>9.8347180025292182</v>
      </c>
    </row>
    <row r="149" spans="1:7">
      <c r="A149" s="471" t="s">
        <v>27</v>
      </c>
      <c r="B149" s="482">
        <f>SUM(B87:B148)</f>
        <v>117066</v>
      </c>
      <c r="C149" s="482">
        <f>SUM(C87:C148)</f>
        <v>114164</v>
      </c>
      <c r="D149" s="473">
        <f>100*(C149/B149-1)</f>
        <v>-2.4789435019561656</v>
      </c>
      <c r="E149" s="483">
        <f>SUM(E87:E148)</f>
        <v>117007763.04953998</v>
      </c>
      <c r="F149" s="482">
        <f>SUM(F87:F148)</f>
        <v>116184017.61000003</v>
      </c>
      <c r="G149" s="473">
        <f t="shared" si="5"/>
        <v>-0.70400921962006091</v>
      </c>
    </row>
    <row r="150" spans="1:7">
      <c r="A150" s="454"/>
    </row>
    <row r="151" spans="1:7">
      <c r="A151" s="475" t="s">
        <v>858</v>
      </c>
    </row>
    <row r="152" spans="1:7">
      <c r="A152" s="7" t="s">
        <v>1922</v>
      </c>
    </row>
  </sheetData>
  <mergeCells count="13">
    <mergeCell ref="A78:G78"/>
    <mergeCell ref="A79:G79"/>
    <mergeCell ref="A80:G80"/>
    <mergeCell ref="A81:G81"/>
    <mergeCell ref="B83:D83"/>
    <mergeCell ref="E83:G83"/>
    <mergeCell ref="B7:D7"/>
    <mergeCell ref="E7:G7"/>
    <mergeCell ref="A1:G1"/>
    <mergeCell ref="A2:G2"/>
    <mergeCell ref="A3:G3"/>
    <mergeCell ref="A4:G4"/>
    <mergeCell ref="A5:G5"/>
  </mergeCells>
  <hyperlinks>
    <hyperlink ref="A1:G1" location="'Sección D'!A1" display="TABLA D03a"/>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152"/>
  <sheetViews>
    <sheetView zoomScale="90" zoomScaleNormal="90" workbookViewId="0">
      <selection sqref="A1:G1"/>
    </sheetView>
  </sheetViews>
  <sheetFormatPr baseColWidth="10" defaultColWidth="11.42578125" defaultRowHeight="14.25"/>
  <cols>
    <col min="1" max="1" width="63.28515625" style="40" customWidth="1"/>
    <col min="2" max="2" width="8.7109375" style="40" bestFit="1" customWidth="1"/>
    <col min="3" max="3" width="10.42578125" style="40" customWidth="1"/>
    <col min="4" max="4" width="7.85546875" style="40" bestFit="1" customWidth="1"/>
    <col min="5" max="5" width="12.7109375" style="40" bestFit="1" customWidth="1"/>
    <col min="6" max="6" width="18.42578125" style="40" bestFit="1" customWidth="1"/>
    <col min="7" max="7" width="7.85546875" style="40" bestFit="1" customWidth="1"/>
    <col min="8" max="8" width="8.5703125" style="40" customWidth="1"/>
    <col min="9" max="9" width="8" style="40" bestFit="1" customWidth="1"/>
    <col min="10" max="16384" width="11.42578125" style="40"/>
  </cols>
  <sheetData>
    <row r="1" spans="1:8" ht="15">
      <c r="A1" s="886" t="s">
        <v>1276</v>
      </c>
      <c r="B1" s="886"/>
      <c r="C1" s="886"/>
      <c r="D1" s="886"/>
      <c r="E1" s="886"/>
      <c r="F1" s="886"/>
      <c r="G1" s="886"/>
      <c r="H1" s="246"/>
    </row>
    <row r="2" spans="1:8">
      <c r="A2" s="919" t="s">
        <v>1206</v>
      </c>
      <c r="B2" s="919"/>
      <c r="C2" s="919"/>
      <c r="D2" s="919"/>
      <c r="E2" s="919"/>
      <c r="F2" s="919"/>
      <c r="G2" s="919"/>
      <c r="H2" s="414"/>
    </row>
    <row r="3" spans="1:8">
      <c r="A3" s="919" t="s">
        <v>1277</v>
      </c>
      <c r="B3" s="919"/>
      <c r="C3" s="919"/>
      <c r="D3" s="919"/>
      <c r="E3" s="919"/>
      <c r="F3" s="919"/>
      <c r="G3" s="919"/>
      <c r="H3" s="414"/>
    </row>
    <row r="4" spans="1:8">
      <c r="A4" s="919" t="s">
        <v>8</v>
      </c>
      <c r="B4" s="919"/>
      <c r="C4" s="919"/>
      <c r="D4" s="919"/>
      <c r="E4" s="919"/>
      <c r="F4" s="919"/>
      <c r="G4" s="919"/>
      <c r="H4" s="414"/>
    </row>
    <row r="5" spans="1:8">
      <c r="A5" s="965" t="s">
        <v>1208</v>
      </c>
      <c r="B5" s="965"/>
      <c r="C5" s="965"/>
      <c r="D5" s="965"/>
      <c r="E5" s="965"/>
      <c r="F5" s="965"/>
      <c r="G5" s="965"/>
      <c r="H5" s="484"/>
    </row>
    <row r="6" spans="1:8" ht="15" thickBot="1">
      <c r="A6" s="365"/>
      <c r="B6" s="365"/>
      <c r="C6" s="365"/>
      <c r="D6" s="365"/>
      <c r="E6" s="307"/>
      <c r="F6" s="307"/>
      <c r="G6" s="307"/>
      <c r="H6" s="307"/>
    </row>
    <row r="7" spans="1:8">
      <c r="A7" s="485"/>
      <c r="B7" s="923" t="s">
        <v>1209</v>
      </c>
      <c r="C7" s="923"/>
      <c r="D7" s="923"/>
      <c r="E7" s="922" t="s">
        <v>1210</v>
      </c>
      <c r="F7" s="923"/>
      <c r="G7" s="923"/>
      <c r="H7" s="419"/>
    </row>
    <row r="8" spans="1:8">
      <c r="A8" s="486" t="s">
        <v>1278</v>
      </c>
      <c r="B8" s="458">
        <v>2016</v>
      </c>
      <c r="C8" s="369">
        <v>2017</v>
      </c>
      <c r="D8" s="419" t="s">
        <v>1102</v>
      </c>
      <c r="E8" s="369">
        <v>2016</v>
      </c>
      <c r="F8" s="369">
        <v>2017</v>
      </c>
      <c r="G8" s="419" t="s">
        <v>1102</v>
      </c>
      <c r="H8" s="419"/>
    </row>
    <row r="9" spans="1:8">
      <c r="A9" s="487"/>
      <c r="B9" s="488" t="s">
        <v>1212</v>
      </c>
      <c r="C9" s="489" t="s">
        <v>1212</v>
      </c>
      <c r="D9" s="369" t="s">
        <v>6</v>
      </c>
      <c r="E9" s="460" t="s">
        <v>1177</v>
      </c>
      <c r="F9" s="460" t="s">
        <v>1177</v>
      </c>
      <c r="G9" s="369" t="s">
        <v>6</v>
      </c>
      <c r="H9" s="419"/>
    </row>
    <row r="10" spans="1:8" ht="4.5" customHeight="1">
      <c r="A10" s="490"/>
      <c r="B10" s="490"/>
      <c r="C10" s="490"/>
      <c r="D10" s="461"/>
      <c r="E10" s="491"/>
      <c r="F10" s="492"/>
      <c r="G10" s="461"/>
      <c r="H10" s="461"/>
    </row>
    <row r="11" spans="1:8">
      <c r="A11" s="481" t="s">
        <v>1213</v>
      </c>
      <c r="B11" s="378">
        <v>0</v>
      </c>
      <c r="C11" s="378">
        <v>0</v>
      </c>
      <c r="D11" s="461"/>
      <c r="E11" s="378">
        <v>0</v>
      </c>
      <c r="F11" s="378">
        <v>0</v>
      </c>
      <c r="G11" s="493">
        <f>IFERROR(100*(F11/E11-1),0)</f>
        <v>0</v>
      </c>
      <c r="H11" s="476"/>
    </row>
    <row r="12" spans="1:8">
      <c r="A12" s="481" t="s">
        <v>1214</v>
      </c>
      <c r="B12" s="378">
        <v>3550</v>
      </c>
      <c r="C12" s="378">
        <v>3632</v>
      </c>
      <c r="D12" s="493">
        <f>100*(C12/B12-1)</f>
        <v>2.3098591549295833</v>
      </c>
      <c r="E12" s="378">
        <v>4785803.97</v>
      </c>
      <c r="F12" s="378">
        <v>5057171.59</v>
      </c>
      <c r="G12" s="493">
        <f t="shared" ref="G12:G73" si="0">IFERROR(100*(F12/E12-1),0)</f>
        <v>5.6702619183961245</v>
      </c>
      <c r="H12" s="494"/>
    </row>
    <row r="13" spans="1:8">
      <c r="A13" s="481" t="s">
        <v>1215</v>
      </c>
      <c r="B13" s="378">
        <v>42</v>
      </c>
      <c r="C13" s="378">
        <v>32</v>
      </c>
      <c r="D13" s="493">
        <f>100*(C13/B13-1)</f>
        <v>-23.809523809523814</v>
      </c>
      <c r="E13" s="378">
        <v>36336.44</v>
      </c>
      <c r="F13" s="378">
        <v>28615.360000000001</v>
      </c>
      <c r="G13" s="493">
        <f t="shared" si="0"/>
        <v>-21.248862023907687</v>
      </c>
      <c r="H13" s="494"/>
    </row>
    <row r="14" spans="1:8">
      <c r="A14" s="481" t="s">
        <v>1216</v>
      </c>
      <c r="B14" s="378">
        <v>7</v>
      </c>
      <c r="C14" s="378">
        <v>1</v>
      </c>
      <c r="D14" s="493">
        <f>100*(C14/B14-1)</f>
        <v>-85.714285714285722</v>
      </c>
      <c r="E14" s="378">
        <v>7659.89</v>
      </c>
      <c r="F14" s="378">
        <v>1127.0999999999999</v>
      </c>
      <c r="G14" s="493">
        <f t="shared" si="0"/>
        <v>-85.28568948118054</v>
      </c>
      <c r="H14" s="494"/>
    </row>
    <row r="15" spans="1:8">
      <c r="A15" s="481" t="s">
        <v>1217</v>
      </c>
      <c r="B15" s="378">
        <v>2843</v>
      </c>
      <c r="C15" s="378">
        <v>2765</v>
      </c>
      <c r="D15" s="493">
        <f>100*(C15/B15-1)</f>
        <v>-2.7435807245867028</v>
      </c>
      <c r="E15" s="378">
        <v>1789411.99</v>
      </c>
      <c r="F15" s="378">
        <v>1798714.66</v>
      </c>
      <c r="G15" s="493">
        <f t="shared" si="0"/>
        <v>0.51987301146898535</v>
      </c>
      <c r="H15" s="494"/>
    </row>
    <row r="16" spans="1:8">
      <c r="A16" s="481" t="s">
        <v>1218</v>
      </c>
      <c r="B16" s="378">
        <v>3465</v>
      </c>
      <c r="C16" s="378">
        <v>3673</v>
      </c>
      <c r="D16" s="493">
        <f>100*(C16/B16-1)</f>
        <v>6.0028860028860098</v>
      </c>
      <c r="E16" s="378">
        <v>3065781.35</v>
      </c>
      <c r="F16" s="378">
        <v>3357164.88</v>
      </c>
      <c r="G16" s="493">
        <f t="shared" si="0"/>
        <v>9.5043806695477517</v>
      </c>
      <c r="H16" s="494"/>
    </row>
    <row r="17" spans="1:8">
      <c r="A17" s="481" t="s">
        <v>1219</v>
      </c>
      <c r="B17" s="378">
        <v>0</v>
      </c>
      <c r="C17" s="378">
        <v>0</v>
      </c>
      <c r="D17" s="493"/>
      <c r="E17" s="378">
        <v>0</v>
      </c>
      <c r="F17" s="378">
        <v>0</v>
      </c>
      <c r="G17" s="493">
        <f t="shared" si="0"/>
        <v>0</v>
      </c>
      <c r="H17" s="494"/>
    </row>
    <row r="18" spans="1:8">
      <c r="A18" s="481" t="s">
        <v>1220</v>
      </c>
      <c r="B18" s="378">
        <v>0</v>
      </c>
      <c r="C18" s="378">
        <v>0</v>
      </c>
      <c r="D18" s="493"/>
      <c r="E18" s="378">
        <v>0</v>
      </c>
      <c r="F18" s="378">
        <v>0</v>
      </c>
      <c r="G18" s="493">
        <f t="shared" si="0"/>
        <v>0</v>
      </c>
      <c r="H18" s="494"/>
    </row>
    <row r="19" spans="1:8">
      <c r="A19" s="481" t="s">
        <v>1221</v>
      </c>
      <c r="B19" s="378">
        <v>0</v>
      </c>
      <c r="C19" s="378">
        <v>0</v>
      </c>
      <c r="D19" s="493"/>
      <c r="E19" s="378">
        <v>0</v>
      </c>
      <c r="F19" s="378">
        <v>0</v>
      </c>
      <c r="G19" s="493">
        <f t="shared" si="0"/>
        <v>0</v>
      </c>
      <c r="H19" s="494"/>
    </row>
    <row r="20" spans="1:8">
      <c r="A20" s="481" t="s">
        <v>1222</v>
      </c>
      <c r="B20" s="378">
        <v>0</v>
      </c>
      <c r="C20" s="378">
        <v>0</v>
      </c>
      <c r="D20" s="493"/>
      <c r="E20" s="378">
        <v>0</v>
      </c>
      <c r="F20" s="378">
        <v>0</v>
      </c>
      <c r="G20" s="493">
        <f t="shared" si="0"/>
        <v>0</v>
      </c>
      <c r="H20" s="494"/>
    </row>
    <row r="21" spans="1:8">
      <c r="A21" s="481" t="s">
        <v>1223</v>
      </c>
      <c r="B21" s="378">
        <v>3284</v>
      </c>
      <c r="C21" s="378">
        <v>3186</v>
      </c>
      <c r="D21" s="493">
        <f t="shared" ref="D21:D27" si="1">100*(C21/B21-1)</f>
        <v>-2.9841656516443327</v>
      </c>
      <c r="E21" s="378">
        <v>1645695.76</v>
      </c>
      <c r="F21" s="378">
        <v>1652985.9</v>
      </c>
      <c r="G21" s="493">
        <f t="shared" si="0"/>
        <v>0.44298224357093297</v>
      </c>
      <c r="H21" s="494"/>
    </row>
    <row r="22" spans="1:8">
      <c r="A22" s="481" t="s">
        <v>1224</v>
      </c>
      <c r="B22" s="378">
        <v>575</v>
      </c>
      <c r="C22" s="378">
        <v>577</v>
      </c>
      <c r="D22" s="493">
        <f t="shared" si="1"/>
        <v>0.34782608695651529</v>
      </c>
      <c r="E22" s="378">
        <v>247715.7</v>
      </c>
      <c r="F22" s="378">
        <v>257110.51</v>
      </c>
      <c r="G22" s="493">
        <f t="shared" si="0"/>
        <v>3.7925775394938688</v>
      </c>
      <c r="H22" s="494"/>
    </row>
    <row r="23" spans="1:8">
      <c r="A23" s="481" t="s">
        <v>1225</v>
      </c>
      <c r="B23" s="378">
        <v>2027</v>
      </c>
      <c r="C23" s="378">
        <v>2020</v>
      </c>
      <c r="D23" s="493">
        <f t="shared" si="1"/>
        <v>-0.3453379378391741</v>
      </c>
      <c r="E23" s="378">
        <v>2122163.3199999998</v>
      </c>
      <c r="F23" s="378">
        <v>2185600.5499999998</v>
      </c>
      <c r="G23" s="493">
        <f t="shared" si="0"/>
        <v>2.9892718153285092</v>
      </c>
      <c r="H23" s="494"/>
    </row>
    <row r="24" spans="1:8">
      <c r="A24" s="481" t="s">
        <v>1226</v>
      </c>
      <c r="B24" s="378">
        <v>3973</v>
      </c>
      <c r="C24" s="378">
        <v>4243</v>
      </c>
      <c r="D24" s="493">
        <f t="shared" si="1"/>
        <v>6.7958721369242303</v>
      </c>
      <c r="E24" s="378">
        <v>1660532.93</v>
      </c>
      <c r="F24" s="378">
        <v>1835178.79</v>
      </c>
      <c r="G24" s="493">
        <f t="shared" si="0"/>
        <v>10.517458392107892</v>
      </c>
      <c r="H24" s="494"/>
    </row>
    <row r="25" spans="1:8">
      <c r="A25" s="481" t="s">
        <v>1227</v>
      </c>
      <c r="B25" s="378">
        <v>605</v>
      </c>
      <c r="C25" s="378">
        <v>609</v>
      </c>
      <c r="D25" s="493">
        <f t="shared" si="1"/>
        <v>0.66115702479339067</v>
      </c>
      <c r="E25" s="378">
        <v>423816.05</v>
      </c>
      <c r="F25" s="378">
        <v>441365.37</v>
      </c>
      <c r="G25" s="493">
        <f t="shared" si="0"/>
        <v>4.1407870230492749</v>
      </c>
      <c r="H25" s="494"/>
    </row>
    <row r="26" spans="1:8">
      <c r="A26" s="481" t="s">
        <v>1228</v>
      </c>
      <c r="B26" s="378">
        <v>177</v>
      </c>
      <c r="C26" s="378">
        <v>144</v>
      </c>
      <c r="D26" s="493">
        <f t="shared" si="1"/>
        <v>-18.644067796610166</v>
      </c>
      <c r="E26" s="378">
        <v>22099.23</v>
      </c>
      <c r="F26" s="378">
        <v>18614.54</v>
      </c>
      <c r="G26" s="493">
        <f t="shared" si="0"/>
        <v>-15.768377450255045</v>
      </c>
      <c r="H26" s="494"/>
    </row>
    <row r="27" spans="1:8">
      <c r="A27" s="481" t="s">
        <v>1229</v>
      </c>
      <c r="B27" s="378">
        <v>6193</v>
      </c>
      <c r="C27" s="378">
        <v>6630</v>
      </c>
      <c r="D27" s="493">
        <f t="shared" si="1"/>
        <v>7.0563539480058113</v>
      </c>
      <c r="E27" s="378">
        <v>4985666.6900000004</v>
      </c>
      <c r="F27" s="378">
        <v>5514150.1799999997</v>
      </c>
      <c r="G27" s="493">
        <f t="shared" si="0"/>
        <v>10.600056579393978</v>
      </c>
      <c r="H27" s="494"/>
    </row>
    <row r="28" spans="1:8">
      <c r="A28" s="481" t="s">
        <v>1230</v>
      </c>
      <c r="B28" s="378">
        <v>0</v>
      </c>
      <c r="C28" s="378">
        <v>0</v>
      </c>
      <c r="D28" s="493"/>
      <c r="E28" s="378">
        <v>0</v>
      </c>
      <c r="F28" s="378">
        <v>0</v>
      </c>
      <c r="G28" s="493">
        <f t="shared" si="0"/>
        <v>0</v>
      </c>
      <c r="H28" s="494"/>
    </row>
    <row r="29" spans="1:8">
      <c r="A29" s="481" t="s">
        <v>1231</v>
      </c>
      <c r="B29" s="378">
        <v>0</v>
      </c>
      <c r="C29" s="378">
        <v>0</v>
      </c>
      <c r="D29" s="493"/>
      <c r="E29" s="378">
        <v>0</v>
      </c>
      <c r="F29" s="378">
        <v>0</v>
      </c>
      <c r="G29" s="493">
        <f t="shared" si="0"/>
        <v>0</v>
      </c>
      <c r="H29" s="494"/>
    </row>
    <row r="30" spans="1:8">
      <c r="A30" s="481" t="s">
        <v>1232</v>
      </c>
      <c r="B30" s="378">
        <v>3</v>
      </c>
      <c r="C30" s="378">
        <v>0</v>
      </c>
      <c r="D30" s="493"/>
      <c r="E30" s="378">
        <v>0</v>
      </c>
      <c r="F30" s="378">
        <v>0</v>
      </c>
      <c r="G30" s="493">
        <f t="shared" si="0"/>
        <v>0</v>
      </c>
      <c r="H30" s="494"/>
    </row>
    <row r="31" spans="1:8">
      <c r="A31" s="481" t="s">
        <v>1233</v>
      </c>
      <c r="B31" s="378">
        <v>0</v>
      </c>
      <c r="C31" s="378">
        <v>0</v>
      </c>
      <c r="D31" s="493"/>
      <c r="E31" s="378">
        <v>9441.99</v>
      </c>
      <c r="F31" s="378">
        <v>0</v>
      </c>
      <c r="G31" s="493">
        <f t="shared" si="0"/>
        <v>-100</v>
      </c>
      <c r="H31" s="494"/>
    </row>
    <row r="32" spans="1:8">
      <c r="A32" s="481" t="s">
        <v>1234</v>
      </c>
      <c r="B32" s="378">
        <v>0</v>
      </c>
      <c r="C32" s="378">
        <v>0</v>
      </c>
      <c r="D32" s="493"/>
      <c r="E32" s="378">
        <v>0</v>
      </c>
      <c r="F32" s="378">
        <v>0</v>
      </c>
      <c r="G32" s="493">
        <f t="shared" si="0"/>
        <v>0</v>
      </c>
      <c r="H32" s="494"/>
    </row>
    <row r="33" spans="1:8">
      <c r="A33" s="481" t="s">
        <v>1235</v>
      </c>
      <c r="B33" s="378">
        <v>1051</v>
      </c>
      <c r="C33" s="378">
        <v>1078</v>
      </c>
      <c r="D33" s="493">
        <f t="shared" ref="D33:D39" si="2">100*(C33/B33-1)</f>
        <v>2.5689819219790744</v>
      </c>
      <c r="E33" s="378">
        <v>1722265.12</v>
      </c>
      <c r="F33" s="378">
        <v>1825837.09</v>
      </c>
      <c r="G33" s="493">
        <f t="shared" si="0"/>
        <v>6.0137065308504933</v>
      </c>
      <c r="H33" s="494"/>
    </row>
    <row r="34" spans="1:8">
      <c r="A34" s="481" t="s">
        <v>1236</v>
      </c>
      <c r="B34" s="378">
        <v>68</v>
      </c>
      <c r="C34" s="378">
        <v>40</v>
      </c>
      <c r="D34" s="493">
        <f t="shared" si="2"/>
        <v>-41.17647058823529</v>
      </c>
      <c r="E34" s="378">
        <v>31243.439999999999</v>
      </c>
      <c r="F34" s="378">
        <v>19001.599999999999</v>
      </c>
      <c r="G34" s="493">
        <f t="shared" si="0"/>
        <v>-39.182113109183881</v>
      </c>
      <c r="H34" s="494"/>
    </row>
    <row r="35" spans="1:8">
      <c r="A35" s="481" t="s">
        <v>1237</v>
      </c>
      <c r="B35" s="378">
        <v>159</v>
      </c>
      <c r="C35" s="378">
        <v>118</v>
      </c>
      <c r="D35" s="493">
        <f t="shared" si="2"/>
        <v>-25.786163522012583</v>
      </c>
      <c r="E35" s="378">
        <v>109513.34</v>
      </c>
      <c r="F35" s="378">
        <v>84058.97</v>
      </c>
      <c r="G35" s="493">
        <f t="shared" si="0"/>
        <v>-23.243168366520461</v>
      </c>
      <c r="H35" s="494"/>
    </row>
    <row r="36" spans="1:8">
      <c r="A36" s="481" t="s">
        <v>1238</v>
      </c>
      <c r="B36" s="378">
        <v>4417</v>
      </c>
      <c r="C36" s="378">
        <v>4301</v>
      </c>
      <c r="D36" s="493">
        <f t="shared" si="2"/>
        <v>-2.6262168892913773</v>
      </c>
      <c r="E36" s="378">
        <v>3471638.16</v>
      </c>
      <c r="F36" s="378">
        <v>3493393.72</v>
      </c>
      <c r="G36" s="493">
        <f t="shared" si="0"/>
        <v>0.62666553936023828</v>
      </c>
      <c r="H36" s="494"/>
    </row>
    <row r="37" spans="1:8">
      <c r="A37" s="481" t="s">
        <v>1239</v>
      </c>
      <c r="B37" s="378">
        <v>0</v>
      </c>
      <c r="C37" s="378">
        <v>0</v>
      </c>
      <c r="D37" s="493"/>
      <c r="E37" s="378">
        <v>0</v>
      </c>
      <c r="F37" s="378">
        <v>0</v>
      </c>
      <c r="G37" s="493">
        <f t="shared" si="0"/>
        <v>0</v>
      </c>
      <c r="H37" s="494"/>
    </row>
    <row r="38" spans="1:8">
      <c r="A38" s="481" t="s">
        <v>1240</v>
      </c>
      <c r="B38" s="378">
        <v>2953</v>
      </c>
      <c r="C38" s="378">
        <v>3358</v>
      </c>
      <c r="D38" s="493">
        <f t="shared" si="2"/>
        <v>13.714866237724355</v>
      </c>
      <c r="E38" s="378">
        <v>2835318.15</v>
      </c>
      <c r="F38" s="378">
        <v>3331638.14</v>
      </c>
      <c r="G38" s="493">
        <f t="shared" si="0"/>
        <v>17.504913513850305</v>
      </c>
      <c r="H38" s="494"/>
    </row>
    <row r="39" spans="1:8">
      <c r="A39" s="481" t="s">
        <v>1241</v>
      </c>
      <c r="B39" s="378">
        <v>514</v>
      </c>
      <c r="C39" s="378">
        <v>586</v>
      </c>
      <c r="D39" s="493">
        <f t="shared" si="2"/>
        <v>14.00778210116731</v>
      </c>
      <c r="E39" s="378">
        <v>564111.64</v>
      </c>
      <c r="F39" s="378">
        <v>664756.27</v>
      </c>
      <c r="G39" s="493">
        <f t="shared" si="0"/>
        <v>17.841260995784445</v>
      </c>
      <c r="H39" s="494"/>
    </row>
    <row r="40" spans="1:8">
      <c r="A40" s="481" t="s">
        <v>1242</v>
      </c>
      <c r="B40" s="378">
        <v>0</v>
      </c>
      <c r="C40" s="378">
        <v>0</v>
      </c>
      <c r="D40" s="493"/>
      <c r="E40" s="378">
        <v>0</v>
      </c>
      <c r="F40" s="378">
        <v>0</v>
      </c>
      <c r="G40" s="493">
        <f t="shared" si="0"/>
        <v>0</v>
      </c>
      <c r="H40" s="495"/>
    </row>
    <row r="41" spans="1:8">
      <c r="A41" s="481" t="s">
        <v>1243</v>
      </c>
      <c r="B41" s="378">
        <v>174</v>
      </c>
      <c r="C41" s="378">
        <v>205</v>
      </c>
      <c r="D41" s="493">
        <f>100*(C41/B41-1)</f>
        <v>17.816091954022983</v>
      </c>
      <c r="E41" s="378">
        <v>66994.789999999994</v>
      </c>
      <c r="F41" s="378">
        <v>81532.05</v>
      </c>
      <c r="G41" s="493">
        <f t="shared" si="0"/>
        <v>21.69909033224824</v>
      </c>
      <c r="H41" s="454"/>
    </row>
    <row r="42" spans="1:8">
      <c r="A42" s="481" t="s">
        <v>1244</v>
      </c>
      <c r="B42" s="378">
        <v>275</v>
      </c>
      <c r="C42" s="378">
        <v>322</v>
      </c>
      <c r="D42" s="493">
        <f>100*(C42/B42-1)</f>
        <v>17.09090909090909</v>
      </c>
      <c r="E42" s="378">
        <v>104116.02</v>
      </c>
      <c r="F42" s="378">
        <v>125957.44</v>
      </c>
      <c r="G42" s="493">
        <f t="shared" si="0"/>
        <v>20.977962853362996</v>
      </c>
      <c r="H42" s="476"/>
    </row>
    <row r="43" spans="1:8">
      <c r="A43" s="481" t="s">
        <v>1245</v>
      </c>
      <c r="B43" s="378">
        <v>414</v>
      </c>
      <c r="C43" s="378">
        <v>409</v>
      </c>
      <c r="D43" s="493">
        <f>100*(C43/B43-1)</f>
        <v>-1.2077294685990392</v>
      </c>
      <c r="E43" s="378">
        <v>134528.9</v>
      </c>
      <c r="F43" s="378">
        <v>137473.21</v>
      </c>
      <c r="G43" s="493">
        <f t="shared" si="0"/>
        <v>2.1886078010003862</v>
      </c>
      <c r="H43" s="476"/>
    </row>
    <row r="44" spans="1:8" ht="15" customHeight="1">
      <c r="A44" s="481" t="s">
        <v>1246</v>
      </c>
      <c r="B44" s="378">
        <v>284</v>
      </c>
      <c r="C44" s="378">
        <v>369</v>
      </c>
      <c r="D44" s="493">
        <f t="shared" ref="D44:D72" si="3">100*(C44/B44-1)</f>
        <v>29.929577464788725</v>
      </c>
      <c r="E44" s="378">
        <v>215073.16</v>
      </c>
      <c r="F44" s="378">
        <v>288606.40999999997</v>
      </c>
      <c r="G44" s="493">
        <f t="shared" si="0"/>
        <v>34.189877528186209</v>
      </c>
      <c r="H44" s="476"/>
    </row>
    <row r="45" spans="1:8">
      <c r="A45" s="481" t="s">
        <v>1247</v>
      </c>
      <c r="B45" s="378">
        <v>607</v>
      </c>
      <c r="C45" s="378">
        <v>824</v>
      </c>
      <c r="D45" s="493">
        <f t="shared" si="3"/>
        <v>35.749588138385512</v>
      </c>
      <c r="E45" s="378">
        <v>1630787.79</v>
      </c>
      <c r="F45" s="378">
        <v>2284908.11</v>
      </c>
      <c r="G45" s="493">
        <f t="shared" si="0"/>
        <v>40.11069521191348</v>
      </c>
      <c r="H45" s="476"/>
    </row>
    <row r="46" spans="1:8">
      <c r="A46" s="481" t="s">
        <v>1248</v>
      </c>
      <c r="B46" s="378">
        <v>57</v>
      </c>
      <c r="C46" s="378">
        <v>52</v>
      </c>
      <c r="D46" s="493">
        <f t="shared" si="3"/>
        <v>-8.7719298245614077</v>
      </c>
      <c r="E46" s="378">
        <v>111478.19</v>
      </c>
      <c r="F46" s="378">
        <v>105223.56</v>
      </c>
      <c r="G46" s="493">
        <f t="shared" si="0"/>
        <v>-5.6106311019222694</v>
      </c>
      <c r="H46" s="476"/>
    </row>
    <row r="47" spans="1:8">
      <c r="A47" s="481" t="s">
        <v>1249</v>
      </c>
      <c r="B47" s="378">
        <v>1</v>
      </c>
      <c r="C47" s="378">
        <v>0</v>
      </c>
      <c r="D47" s="493">
        <f t="shared" si="3"/>
        <v>-100</v>
      </c>
      <c r="E47" s="378">
        <v>2531.11</v>
      </c>
      <c r="F47" s="378">
        <v>0</v>
      </c>
      <c r="G47" s="493">
        <f t="shared" si="0"/>
        <v>-100</v>
      </c>
      <c r="H47" s="476"/>
    </row>
    <row r="48" spans="1:8">
      <c r="A48" s="481" t="s">
        <v>1250</v>
      </c>
      <c r="B48" s="378">
        <v>20</v>
      </c>
      <c r="C48" s="378">
        <v>31</v>
      </c>
      <c r="D48" s="493">
        <f t="shared" si="3"/>
        <v>55.000000000000007</v>
      </c>
      <c r="E48" s="378">
        <v>27025.1</v>
      </c>
      <c r="F48" s="378">
        <v>43304.21</v>
      </c>
      <c r="G48" s="493">
        <f t="shared" si="0"/>
        <v>60.237001898235356</v>
      </c>
      <c r="H48" s="476"/>
    </row>
    <row r="49" spans="1:8">
      <c r="A49" s="481" t="s">
        <v>1251</v>
      </c>
      <c r="B49" s="378">
        <v>5</v>
      </c>
      <c r="C49" s="378">
        <v>3</v>
      </c>
      <c r="D49" s="493">
        <f t="shared" si="3"/>
        <v>-40</v>
      </c>
      <c r="E49" s="378">
        <v>7969.9</v>
      </c>
      <c r="F49" s="378">
        <v>4925.3999999999996</v>
      </c>
      <c r="G49" s="493">
        <f t="shared" si="0"/>
        <v>-38.199977415024037</v>
      </c>
      <c r="H49" s="476"/>
    </row>
    <row r="50" spans="1:8">
      <c r="A50" s="481" t="s">
        <v>1252</v>
      </c>
      <c r="B50" s="378">
        <v>63</v>
      </c>
      <c r="C50" s="378">
        <v>92</v>
      </c>
      <c r="D50" s="493">
        <f t="shared" si="3"/>
        <v>46.031746031746025</v>
      </c>
      <c r="E50" s="378">
        <v>190101.06</v>
      </c>
      <c r="F50" s="378">
        <v>286587.94</v>
      </c>
      <c r="G50" s="493">
        <f t="shared" si="0"/>
        <v>50.755571799547042</v>
      </c>
    </row>
    <row r="51" spans="1:8">
      <c r="A51" s="481" t="s">
        <v>1253</v>
      </c>
      <c r="B51" s="378">
        <v>1</v>
      </c>
      <c r="C51" s="378">
        <v>1</v>
      </c>
      <c r="D51" s="493"/>
      <c r="E51" s="378">
        <v>3307.05</v>
      </c>
      <c r="F51" s="378">
        <v>3406.26</v>
      </c>
      <c r="G51" s="493">
        <f t="shared" si="0"/>
        <v>2.9999546423549628</v>
      </c>
    </row>
    <row r="52" spans="1:8">
      <c r="A52" s="481" t="s">
        <v>1254</v>
      </c>
      <c r="B52" s="378">
        <v>28</v>
      </c>
      <c r="C52" s="378">
        <v>44</v>
      </c>
      <c r="D52" s="493">
        <f t="shared" si="3"/>
        <v>57.142857142857139</v>
      </c>
      <c r="E52" s="378">
        <v>20842.23</v>
      </c>
      <c r="F52" s="378">
        <v>33756.44</v>
      </c>
      <c r="G52" s="493">
        <f t="shared" si="0"/>
        <v>61.961747855195924</v>
      </c>
    </row>
    <row r="53" spans="1:8">
      <c r="A53" s="481" t="s">
        <v>1255</v>
      </c>
      <c r="B53" s="378">
        <v>23</v>
      </c>
      <c r="C53" s="378">
        <v>23</v>
      </c>
      <c r="D53" s="493">
        <f t="shared" si="3"/>
        <v>0</v>
      </c>
      <c r="E53" s="378">
        <v>20712.099999999999</v>
      </c>
      <c r="F53" s="378">
        <v>21504.54</v>
      </c>
      <c r="G53" s="493">
        <f t="shared" si="0"/>
        <v>3.8259761202389164</v>
      </c>
    </row>
    <row r="54" spans="1:8">
      <c r="A54" s="481" t="s">
        <v>1256</v>
      </c>
      <c r="B54" s="378">
        <v>797</v>
      </c>
      <c r="C54" s="378">
        <v>1011</v>
      </c>
      <c r="D54" s="493">
        <f t="shared" si="3"/>
        <v>26.850690087829364</v>
      </c>
      <c r="E54" s="378">
        <v>2121381.11</v>
      </c>
      <c r="F54" s="378">
        <v>2780388.49</v>
      </c>
      <c r="G54" s="493">
        <f t="shared" si="0"/>
        <v>31.06501594143074</v>
      </c>
    </row>
    <row r="55" spans="1:8">
      <c r="A55" s="481" t="s">
        <v>1257</v>
      </c>
      <c r="B55" s="378">
        <v>63</v>
      </c>
      <c r="C55" s="378">
        <v>89</v>
      </c>
      <c r="D55" s="493">
        <f t="shared" si="3"/>
        <v>41.26984126984128</v>
      </c>
      <c r="E55" s="378">
        <v>30049.91</v>
      </c>
      <c r="F55" s="378">
        <v>43929.51</v>
      </c>
      <c r="G55" s="493">
        <f t="shared" si="0"/>
        <v>46.188491080339354</v>
      </c>
    </row>
    <row r="56" spans="1:8">
      <c r="A56" s="481" t="s">
        <v>1258</v>
      </c>
      <c r="B56" s="378">
        <v>86</v>
      </c>
      <c r="C56" s="378">
        <v>124</v>
      </c>
      <c r="D56" s="493">
        <f t="shared" si="3"/>
        <v>44.186046511627893</v>
      </c>
      <c r="E56" s="378">
        <v>64228.959999999999</v>
      </c>
      <c r="F56" s="378">
        <v>95690.64</v>
      </c>
      <c r="G56" s="493">
        <f t="shared" si="0"/>
        <v>48.98363604205953</v>
      </c>
    </row>
    <row r="57" spans="1:8">
      <c r="A57" s="481" t="s">
        <v>1259</v>
      </c>
      <c r="B57" s="378">
        <v>30</v>
      </c>
      <c r="C57" s="378">
        <v>43</v>
      </c>
      <c r="D57" s="493">
        <f t="shared" si="3"/>
        <v>43.333333333333336</v>
      </c>
      <c r="E57" s="378">
        <v>11129.2</v>
      </c>
      <c r="F57" s="378">
        <v>16531.349999999999</v>
      </c>
      <c r="G57" s="493">
        <f t="shared" si="0"/>
        <v>48.540326348704291</v>
      </c>
    </row>
    <row r="58" spans="1:8">
      <c r="A58" s="481" t="s">
        <v>1260</v>
      </c>
      <c r="B58" s="378">
        <v>32</v>
      </c>
      <c r="C58" s="378">
        <v>36</v>
      </c>
      <c r="D58" s="493">
        <f t="shared" si="3"/>
        <v>12.5</v>
      </c>
      <c r="E58" s="378">
        <v>40351.300000000003</v>
      </c>
      <c r="F58" s="378">
        <v>46864.44</v>
      </c>
      <c r="G58" s="493">
        <f t="shared" si="0"/>
        <v>16.141090869439157</v>
      </c>
    </row>
    <row r="59" spans="1:8">
      <c r="A59" s="481" t="s">
        <v>1261</v>
      </c>
      <c r="B59" s="378">
        <v>0</v>
      </c>
      <c r="C59" s="378">
        <v>0</v>
      </c>
      <c r="D59" s="493"/>
      <c r="E59" s="378">
        <v>0</v>
      </c>
      <c r="F59" s="378">
        <v>0</v>
      </c>
      <c r="G59" s="493">
        <f t="shared" si="0"/>
        <v>0</v>
      </c>
    </row>
    <row r="60" spans="1:8" ht="15.75" customHeight="1">
      <c r="A60" s="481" t="s">
        <v>1262</v>
      </c>
      <c r="B60" s="378">
        <v>221</v>
      </c>
      <c r="C60" s="378">
        <v>230</v>
      </c>
      <c r="D60" s="493">
        <f t="shared" si="3"/>
        <v>4.0723981900452566</v>
      </c>
      <c r="E60" s="378">
        <v>115171.6</v>
      </c>
      <c r="F60" s="378">
        <v>123759.66</v>
      </c>
      <c r="G60" s="493">
        <f t="shared" si="0"/>
        <v>7.4567514908189247</v>
      </c>
    </row>
    <row r="61" spans="1:8">
      <c r="A61" s="481" t="s">
        <v>1263</v>
      </c>
      <c r="B61" s="378">
        <v>469</v>
      </c>
      <c r="C61" s="378">
        <v>495</v>
      </c>
      <c r="D61" s="493">
        <f t="shared" si="3"/>
        <v>5.5437100213219681</v>
      </c>
      <c r="E61" s="378">
        <v>72349.759999999995</v>
      </c>
      <c r="F61" s="378">
        <v>78904.86</v>
      </c>
      <c r="G61" s="493">
        <f t="shared" si="0"/>
        <v>9.0602926671767836</v>
      </c>
    </row>
    <row r="62" spans="1:8">
      <c r="A62" s="481" t="s">
        <v>1264</v>
      </c>
      <c r="B62" s="378">
        <v>57</v>
      </c>
      <c r="C62" s="378">
        <v>43</v>
      </c>
      <c r="D62" s="493">
        <f t="shared" si="3"/>
        <v>-24.561403508771928</v>
      </c>
      <c r="E62" s="378">
        <v>36365.129999999997</v>
      </c>
      <c r="F62" s="378">
        <v>28328.12</v>
      </c>
      <c r="G62" s="493">
        <f t="shared" si="0"/>
        <v>-22.100869706776795</v>
      </c>
    </row>
    <row r="63" spans="1:8">
      <c r="A63" s="481" t="s">
        <v>1265</v>
      </c>
      <c r="B63" s="378">
        <v>307</v>
      </c>
      <c r="C63" s="378">
        <v>433</v>
      </c>
      <c r="D63" s="493">
        <f t="shared" si="3"/>
        <v>41.042345276872958</v>
      </c>
      <c r="E63" s="378">
        <v>85562.15</v>
      </c>
      <c r="F63" s="378">
        <v>124535.69</v>
      </c>
      <c r="G63" s="493">
        <f t="shared" si="0"/>
        <v>45.549977414078555</v>
      </c>
    </row>
    <row r="64" spans="1:8">
      <c r="A64" s="481" t="s">
        <v>1266</v>
      </c>
      <c r="B64" s="378">
        <v>578</v>
      </c>
      <c r="C64" s="378">
        <v>773</v>
      </c>
      <c r="D64" s="493">
        <f t="shared" si="3"/>
        <v>33.737024221453282</v>
      </c>
      <c r="E64" s="378">
        <v>205247.6</v>
      </c>
      <c r="F64" s="378">
        <v>283460.52</v>
      </c>
      <c r="G64" s="493">
        <f t="shared" si="0"/>
        <v>38.106618542677253</v>
      </c>
    </row>
    <row r="65" spans="1:7">
      <c r="A65" s="481" t="s">
        <v>1267</v>
      </c>
      <c r="B65" s="378">
        <v>54</v>
      </c>
      <c r="C65" s="378">
        <v>50</v>
      </c>
      <c r="D65" s="493"/>
      <c r="E65" s="378">
        <v>3881.76</v>
      </c>
      <c r="F65" s="378">
        <v>3709.84</v>
      </c>
      <c r="G65" s="493">
        <f t="shared" si="0"/>
        <v>-4.4289188409381346</v>
      </c>
    </row>
    <row r="66" spans="1:7">
      <c r="A66" s="481" t="s">
        <v>1268</v>
      </c>
      <c r="B66" s="378">
        <v>0</v>
      </c>
      <c r="C66" s="378">
        <v>0</v>
      </c>
      <c r="D66" s="493"/>
      <c r="E66" s="378">
        <v>0</v>
      </c>
      <c r="F66" s="378">
        <v>0</v>
      </c>
      <c r="G66" s="493">
        <f t="shared" si="0"/>
        <v>0</v>
      </c>
    </row>
    <row r="67" spans="1:7">
      <c r="A67" s="481" t="s">
        <v>1269</v>
      </c>
      <c r="B67" s="378">
        <v>631</v>
      </c>
      <c r="C67" s="378">
        <v>500</v>
      </c>
      <c r="D67" s="493">
        <f t="shared" si="3"/>
        <v>-20.760697305863708</v>
      </c>
      <c r="E67" s="378">
        <v>32227.96</v>
      </c>
      <c r="F67" s="378">
        <v>26405.38</v>
      </c>
      <c r="G67" s="493">
        <f t="shared" si="0"/>
        <v>-18.066858715227397</v>
      </c>
    </row>
    <row r="68" spans="1:7">
      <c r="A68" s="481" t="s">
        <v>1270</v>
      </c>
      <c r="B68" s="378">
        <v>228</v>
      </c>
      <c r="C68" s="378">
        <v>206</v>
      </c>
      <c r="D68" s="493">
        <f t="shared" si="3"/>
        <v>-9.649122807017541</v>
      </c>
      <c r="E68" s="378">
        <v>11719.38</v>
      </c>
      <c r="F68" s="378">
        <v>10935.5</v>
      </c>
      <c r="G68" s="493">
        <f t="shared" si="0"/>
        <v>-6.6887497461469714</v>
      </c>
    </row>
    <row r="69" spans="1:7">
      <c r="A69" s="481" t="s">
        <v>1271</v>
      </c>
      <c r="B69" s="378">
        <v>301</v>
      </c>
      <c r="C69" s="378">
        <v>229</v>
      </c>
      <c r="D69" s="493">
        <f t="shared" si="3"/>
        <v>-23.920265780730897</v>
      </c>
      <c r="E69" s="378">
        <v>23422.75</v>
      </c>
      <c r="F69" s="378">
        <v>18422.95</v>
      </c>
      <c r="G69" s="493">
        <f t="shared" si="0"/>
        <v>-21.345913695018726</v>
      </c>
    </row>
    <row r="70" spans="1:7">
      <c r="A70" s="481" t="s">
        <v>1272</v>
      </c>
      <c r="B70" s="378">
        <v>30</v>
      </c>
      <c r="C70" s="378">
        <v>42</v>
      </c>
      <c r="D70" s="493">
        <f t="shared" si="3"/>
        <v>39.999999999999993</v>
      </c>
      <c r="E70" s="378">
        <v>2649.3</v>
      </c>
      <c r="F70" s="378">
        <v>3820.32</v>
      </c>
      <c r="G70" s="493">
        <f t="shared" si="0"/>
        <v>44.201109727097723</v>
      </c>
    </row>
    <row r="71" spans="1:7">
      <c r="A71" s="481" t="s">
        <v>1273</v>
      </c>
      <c r="B71" s="378">
        <v>56</v>
      </c>
      <c r="C71" s="378">
        <v>91</v>
      </c>
      <c r="D71" s="493">
        <f t="shared" si="3"/>
        <v>62.5</v>
      </c>
      <c r="E71" s="378">
        <v>5257.68</v>
      </c>
      <c r="F71" s="378">
        <v>8808.7099999999991</v>
      </c>
      <c r="G71" s="493">
        <f t="shared" si="0"/>
        <v>67.539865492004054</v>
      </c>
    </row>
    <row r="72" spans="1:7">
      <c r="A72" s="481" t="s">
        <v>1274</v>
      </c>
      <c r="B72" s="378">
        <v>87</v>
      </c>
      <c r="C72" s="378">
        <v>92</v>
      </c>
      <c r="D72" s="493">
        <f t="shared" si="3"/>
        <v>5.7471264367816133</v>
      </c>
      <c r="E72" s="378">
        <v>9859.44</v>
      </c>
      <c r="F72" s="378">
        <v>10798.04</v>
      </c>
      <c r="G72" s="493">
        <f t="shared" si="0"/>
        <v>9.5198104557662653</v>
      </c>
    </row>
    <row r="73" spans="1:7">
      <c r="A73" s="496" t="s">
        <v>27</v>
      </c>
      <c r="B73" s="386">
        <f>SUM(B11:B72)</f>
        <v>41885</v>
      </c>
      <c r="C73" s="386">
        <f>SUM(C11:C72)</f>
        <v>43855</v>
      </c>
      <c r="D73" s="497">
        <f>100*(C73/B73-1)</f>
        <v>4.7033544228243906</v>
      </c>
      <c r="E73" s="386">
        <f>SUM(E11:E72)</f>
        <v>34942537.549999997</v>
      </c>
      <c r="F73" s="386">
        <f>SUM(F11:F72)</f>
        <v>38688964.810000002</v>
      </c>
      <c r="G73" s="497">
        <f t="shared" si="0"/>
        <v>10.72168057239451</v>
      </c>
    </row>
    <row r="74" spans="1:7">
      <c r="A74" s="498"/>
      <c r="B74" s="498"/>
      <c r="C74" s="498"/>
      <c r="D74" s="498"/>
      <c r="E74" s="498"/>
      <c r="F74" s="499">
        <v>38688964.810000002</v>
      </c>
      <c r="G74" s="498"/>
    </row>
    <row r="75" spans="1:7">
      <c r="A75" s="500" t="s">
        <v>858</v>
      </c>
      <c r="B75" s="372"/>
      <c r="C75" s="372"/>
      <c r="D75" s="372"/>
      <c r="E75" s="372"/>
      <c r="F75" s="372"/>
      <c r="G75" s="372"/>
    </row>
    <row r="76" spans="1:7">
      <c r="A76" s="7" t="s">
        <v>1922</v>
      </c>
      <c r="B76" s="372"/>
      <c r="C76" s="372"/>
      <c r="D76" s="372"/>
      <c r="E76" s="372"/>
      <c r="F76" s="372"/>
      <c r="G76" s="372"/>
    </row>
    <row r="78" spans="1:7">
      <c r="A78" s="919" t="s">
        <v>1206</v>
      </c>
      <c r="B78" s="919"/>
      <c r="C78" s="919"/>
      <c r="D78" s="919"/>
      <c r="E78" s="919"/>
      <c r="F78" s="919"/>
      <c r="G78" s="919"/>
    </row>
    <row r="79" spans="1:7">
      <c r="A79" s="919" t="s">
        <v>1277</v>
      </c>
      <c r="B79" s="919"/>
      <c r="C79" s="919"/>
      <c r="D79" s="919"/>
      <c r="E79" s="919"/>
      <c r="F79" s="919"/>
      <c r="G79" s="919"/>
    </row>
    <row r="80" spans="1:7">
      <c r="A80" s="919" t="s">
        <v>8</v>
      </c>
      <c r="B80" s="919"/>
      <c r="C80" s="919"/>
      <c r="D80" s="919"/>
      <c r="E80" s="919"/>
      <c r="F80" s="919"/>
      <c r="G80" s="919"/>
    </row>
    <row r="81" spans="1:7">
      <c r="A81" s="965" t="s">
        <v>1275</v>
      </c>
      <c r="B81" s="965"/>
      <c r="C81" s="965"/>
      <c r="D81" s="965"/>
      <c r="E81" s="965"/>
      <c r="F81" s="965"/>
      <c r="G81" s="965"/>
    </row>
    <row r="82" spans="1:7" ht="15" thickBot="1">
      <c r="A82" s="365"/>
      <c r="B82" s="365"/>
      <c r="C82" s="365"/>
      <c r="D82" s="365"/>
      <c r="E82" s="307"/>
      <c r="F82" s="307"/>
      <c r="G82" s="307"/>
    </row>
    <row r="83" spans="1:7">
      <c r="A83" s="485"/>
      <c r="B83" s="923" t="s">
        <v>1209</v>
      </c>
      <c r="C83" s="923"/>
      <c r="D83" s="923"/>
      <c r="E83" s="922" t="s">
        <v>1210</v>
      </c>
      <c r="F83" s="923"/>
      <c r="G83" s="923"/>
    </row>
    <row r="84" spans="1:7">
      <c r="A84" s="486" t="s">
        <v>1278</v>
      </c>
      <c r="B84" s="369">
        <v>2015</v>
      </c>
      <c r="C84" s="369">
        <v>2016</v>
      </c>
      <c r="D84" s="419" t="s">
        <v>1102</v>
      </c>
      <c r="E84" s="369">
        <v>2016</v>
      </c>
      <c r="F84" s="369">
        <v>2017</v>
      </c>
      <c r="G84" s="419" t="s">
        <v>1102</v>
      </c>
    </row>
    <row r="85" spans="1:7">
      <c r="A85" s="487"/>
      <c r="B85" s="488" t="s">
        <v>1212</v>
      </c>
      <c r="C85" s="489" t="s">
        <v>1212</v>
      </c>
      <c r="D85" s="369" t="s">
        <v>6</v>
      </c>
      <c r="E85" s="460" t="s">
        <v>1204</v>
      </c>
      <c r="F85" s="460" t="s">
        <v>1204</v>
      </c>
      <c r="G85" s="369" t="s">
        <v>6</v>
      </c>
    </row>
    <row r="86" spans="1:7" ht="5.25" customHeight="1">
      <c r="A86" s="490"/>
    </row>
    <row r="87" spans="1:7">
      <c r="A87" s="481" t="s">
        <v>1213</v>
      </c>
      <c r="B87" s="501">
        <f t="shared" ref="B87:C102" si="4">+B11</f>
        <v>0</v>
      </c>
      <c r="C87" s="501">
        <f t="shared" si="4"/>
        <v>0</v>
      </c>
      <c r="D87" s="493">
        <f>IFERROR(100*(C87/B87-1),0)</f>
        <v>0</v>
      </c>
      <c r="E87" s="502">
        <f>E11*'A02'!$I$11</f>
        <v>0</v>
      </c>
      <c r="F87" s="501">
        <f t="shared" ref="F87:F148" si="5">+F11</f>
        <v>0</v>
      </c>
      <c r="G87" s="493">
        <f>IFERROR(100*(F87/E87-1),0)</f>
        <v>0</v>
      </c>
    </row>
    <row r="88" spans="1:7">
      <c r="A88" s="481" t="s">
        <v>1214</v>
      </c>
      <c r="B88" s="443">
        <f t="shared" si="4"/>
        <v>3550</v>
      </c>
      <c r="C88" s="443">
        <f t="shared" si="4"/>
        <v>3632</v>
      </c>
      <c r="D88" s="493">
        <f>IFERROR(100*(C88/B88-1),0)</f>
        <v>2.3098591549295833</v>
      </c>
      <c r="E88" s="502">
        <f>E12*'A02'!$I$11</f>
        <v>4895877.4613099992</v>
      </c>
      <c r="F88" s="443">
        <f t="shared" si="5"/>
        <v>5057171.59</v>
      </c>
      <c r="G88" s="493">
        <f t="shared" ref="G88:G148" si="6">IFERROR(100*(F88/E88-1),0)</f>
        <v>3.2944886787841021</v>
      </c>
    </row>
    <row r="89" spans="1:7">
      <c r="A89" s="481" t="s">
        <v>1215</v>
      </c>
      <c r="B89" s="443">
        <f t="shared" si="4"/>
        <v>42</v>
      </c>
      <c r="C89" s="443">
        <f t="shared" si="4"/>
        <v>32</v>
      </c>
      <c r="D89" s="493">
        <f t="shared" ref="D89:D148" si="7">IFERROR(100*(C89/B89-1),0)</f>
        <v>-23.809523809523814</v>
      </c>
      <c r="E89" s="502">
        <f>E13*'A02'!$I$11</f>
        <v>37172.178119999997</v>
      </c>
      <c r="F89" s="443">
        <f t="shared" si="5"/>
        <v>28615.360000000001</v>
      </c>
      <c r="G89" s="493">
        <f t="shared" si="6"/>
        <v>-23.019415468140448</v>
      </c>
    </row>
    <row r="90" spans="1:7">
      <c r="A90" s="481" t="s">
        <v>1216</v>
      </c>
      <c r="B90" s="443">
        <f t="shared" si="4"/>
        <v>7</v>
      </c>
      <c r="C90" s="443">
        <f t="shared" si="4"/>
        <v>1</v>
      </c>
      <c r="D90" s="493">
        <f t="shared" si="7"/>
        <v>-85.714285714285722</v>
      </c>
      <c r="E90" s="502">
        <f>E14*'A02'!$I$11</f>
        <v>7836.06747</v>
      </c>
      <c r="F90" s="443">
        <f t="shared" si="5"/>
        <v>1127.0999999999999</v>
      </c>
      <c r="G90" s="493">
        <f t="shared" si="6"/>
        <v>-85.616509756774732</v>
      </c>
    </row>
    <row r="91" spans="1:7">
      <c r="A91" s="481" t="s">
        <v>1217</v>
      </c>
      <c r="B91" s="443">
        <f t="shared" si="4"/>
        <v>2843</v>
      </c>
      <c r="C91" s="443">
        <f t="shared" si="4"/>
        <v>2765</v>
      </c>
      <c r="D91" s="493">
        <f t="shared" si="7"/>
        <v>-2.7435807245867028</v>
      </c>
      <c r="E91" s="502">
        <f>E15*'A02'!$I$11</f>
        <v>1830568.4657699999</v>
      </c>
      <c r="F91" s="443">
        <f t="shared" si="5"/>
        <v>1798714.66</v>
      </c>
      <c r="G91" s="493">
        <f t="shared" si="6"/>
        <v>-1.740104583119273</v>
      </c>
    </row>
    <row r="92" spans="1:7">
      <c r="A92" s="481" t="s">
        <v>1218</v>
      </c>
      <c r="B92" s="443">
        <f t="shared" si="4"/>
        <v>3465</v>
      </c>
      <c r="C92" s="443">
        <f t="shared" si="4"/>
        <v>3673</v>
      </c>
      <c r="D92" s="493">
        <f t="shared" si="7"/>
        <v>6.0028860028860098</v>
      </c>
      <c r="E92" s="502">
        <f>E16*'A02'!$I$11</f>
        <v>3136294.3210499999</v>
      </c>
      <c r="F92" s="443">
        <f t="shared" si="5"/>
        <v>3357164.88</v>
      </c>
      <c r="G92" s="493">
        <f t="shared" si="6"/>
        <v>7.0424053465764969</v>
      </c>
    </row>
    <row r="93" spans="1:7">
      <c r="A93" s="481" t="s">
        <v>1219</v>
      </c>
      <c r="B93" s="443">
        <f t="shared" si="4"/>
        <v>0</v>
      </c>
      <c r="C93" s="443">
        <f t="shared" si="4"/>
        <v>0</v>
      </c>
      <c r="D93" s="493">
        <f t="shared" si="7"/>
        <v>0</v>
      </c>
      <c r="E93" s="502">
        <f>E17*'A02'!$I$11</f>
        <v>0</v>
      </c>
      <c r="F93" s="443">
        <f t="shared" si="5"/>
        <v>0</v>
      </c>
      <c r="G93" s="493">
        <f t="shared" si="6"/>
        <v>0</v>
      </c>
    </row>
    <row r="94" spans="1:7">
      <c r="A94" s="481" t="s">
        <v>1220</v>
      </c>
      <c r="B94" s="443">
        <f t="shared" si="4"/>
        <v>0</v>
      </c>
      <c r="C94" s="443">
        <f t="shared" si="4"/>
        <v>0</v>
      </c>
      <c r="D94" s="493">
        <f t="shared" si="7"/>
        <v>0</v>
      </c>
      <c r="E94" s="502">
        <f>E18*'A02'!$I$11</f>
        <v>0</v>
      </c>
      <c r="F94" s="443">
        <f t="shared" si="5"/>
        <v>0</v>
      </c>
      <c r="G94" s="493">
        <f t="shared" si="6"/>
        <v>0</v>
      </c>
    </row>
    <row r="95" spans="1:7" ht="15.75" customHeight="1">
      <c r="A95" s="481" t="s">
        <v>1221</v>
      </c>
      <c r="B95" s="443">
        <f t="shared" si="4"/>
        <v>0</v>
      </c>
      <c r="C95" s="443">
        <f t="shared" si="4"/>
        <v>0</v>
      </c>
      <c r="D95" s="493">
        <f t="shared" si="7"/>
        <v>0</v>
      </c>
      <c r="E95" s="502">
        <f>E19*'A02'!$I$11</f>
        <v>0</v>
      </c>
      <c r="F95" s="443">
        <f t="shared" si="5"/>
        <v>0</v>
      </c>
      <c r="G95" s="493">
        <f t="shared" si="6"/>
        <v>0</v>
      </c>
    </row>
    <row r="96" spans="1:7">
      <c r="A96" s="481" t="s">
        <v>1222</v>
      </c>
      <c r="B96" s="443">
        <f t="shared" si="4"/>
        <v>0</v>
      </c>
      <c r="C96" s="443">
        <f t="shared" si="4"/>
        <v>0</v>
      </c>
      <c r="D96" s="493">
        <f t="shared" si="7"/>
        <v>0</v>
      </c>
      <c r="E96" s="502">
        <f>E20*'A02'!$I$11</f>
        <v>0</v>
      </c>
      <c r="F96" s="443">
        <f t="shared" si="5"/>
        <v>0</v>
      </c>
      <c r="G96" s="493">
        <f t="shared" si="6"/>
        <v>0</v>
      </c>
    </row>
    <row r="97" spans="1:7">
      <c r="A97" s="481" t="s">
        <v>1223</v>
      </c>
      <c r="B97" s="443">
        <f t="shared" si="4"/>
        <v>3284</v>
      </c>
      <c r="C97" s="443">
        <f t="shared" si="4"/>
        <v>3186</v>
      </c>
      <c r="D97" s="493">
        <f t="shared" si="7"/>
        <v>-2.9841656516443327</v>
      </c>
      <c r="E97" s="502">
        <f>E21*'A02'!$I$11</f>
        <v>1683546.7624799998</v>
      </c>
      <c r="F97" s="443">
        <f t="shared" si="5"/>
        <v>1652985.9</v>
      </c>
      <c r="G97" s="493">
        <f t="shared" si="6"/>
        <v>-1.8152666240753068</v>
      </c>
    </row>
    <row r="98" spans="1:7">
      <c r="A98" s="481" t="s">
        <v>1224</v>
      </c>
      <c r="B98" s="443">
        <f t="shared" si="4"/>
        <v>575</v>
      </c>
      <c r="C98" s="443">
        <f t="shared" si="4"/>
        <v>577</v>
      </c>
      <c r="D98" s="493">
        <f t="shared" si="7"/>
        <v>0.34782608695651529</v>
      </c>
      <c r="E98" s="502">
        <f>E22*'A02'!$I$11</f>
        <v>253413.1611</v>
      </c>
      <c r="F98" s="443">
        <f t="shared" si="5"/>
        <v>257110.51</v>
      </c>
      <c r="G98" s="493">
        <f t="shared" si="6"/>
        <v>1.4590200777066187</v>
      </c>
    </row>
    <row r="99" spans="1:7">
      <c r="A99" s="481" t="s">
        <v>1225</v>
      </c>
      <c r="B99" s="443">
        <f t="shared" si="4"/>
        <v>2027</v>
      </c>
      <c r="C99" s="443">
        <f t="shared" si="4"/>
        <v>2020</v>
      </c>
      <c r="D99" s="493">
        <f t="shared" si="7"/>
        <v>-0.3453379378391741</v>
      </c>
      <c r="E99" s="502">
        <f>E23*'A02'!$I$11</f>
        <v>2170973.0763599998</v>
      </c>
      <c r="F99" s="443">
        <f t="shared" si="5"/>
        <v>2185600.5499999998</v>
      </c>
      <c r="G99" s="493">
        <f t="shared" si="6"/>
        <v>0.67377499054597223</v>
      </c>
    </row>
    <row r="100" spans="1:7">
      <c r="A100" s="481" t="s">
        <v>1226</v>
      </c>
      <c r="B100" s="443">
        <f t="shared" si="4"/>
        <v>3973</v>
      </c>
      <c r="C100" s="443">
        <f t="shared" si="4"/>
        <v>4243</v>
      </c>
      <c r="D100" s="493">
        <f t="shared" si="7"/>
        <v>6.7958721369242303</v>
      </c>
      <c r="E100" s="502">
        <f>E24*'A02'!$I$11</f>
        <v>1698725.1873899999</v>
      </c>
      <c r="F100" s="443">
        <f t="shared" si="5"/>
        <v>1835178.79</v>
      </c>
      <c r="G100" s="493">
        <f t="shared" si="6"/>
        <v>8.0327061506431097</v>
      </c>
    </row>
    <row r="101" spans="1:7">
      <c r="A101" s="481" t="s">
        <v>1227</v>
      </c>
      <c r="B101" s="443">
        <f t="shared" si="4"/>
        <v>605</v>
      </c>
      <c r="C101" s="443">
        <f t="shared" si="4"/>
        <v>609</v>
      </c>
      <c r="D101" s="493">
        <f t="shared" si="7"/>
        <v>0.66115702479339067</v>
      </c>
      <c r="E101" s="502">
        <f>E25*'A02'!$I$11</f>
        <v>433563.81914999994</v>
      </c>
      <c r="F101" s="443">
        <f t="shared" si="5"/>
        <v>441365.37</v>
      </c>
      <c r="G101" s="493">
        <f t="shared" si="6"/>
        <v>1.7994008045447485</v>
      </c>
    </row>
    <row r="102" spans="1:7">
      <c r="A102" s="481" t="s">
        <v>1228</v>
      </c>
      <c r="B102" s="443">
        <f t="shared" si="4"/>
        <v>177</v>
      </c>
      <c r="C102" s="443">
        <f t="shared" si="4"/>
        <v>144</v>
      </c>
      <c r="D102" s="493">
        <f t="shared" si="7"/>
        <v>-18.644067796610166</v>
      </c>
      <c r="E102" s="502">
        <f>E26*'A02'!$I$11</f>
        <v>22607.512289999999</v>
      </c>
      <c r="F102" s="443">
        <f t="shared" si="5"/>
        <v>18614.54</v>
      </c>
      <c r="G102" s="493">
        <f t="shared" si="6"/>
        <v>-17.662148045215098</v>
      </c>
    </row>
    <row r="103" spans="1:7">
      <c r="A103" s="481" t="s">
        <v>1229</v>
      </c>
      <c r="B103" s="443">
        <f t="shared" ref="B103:C118" si="8">+B27</f>
        <v>6193</v>
      </c>
      <c r="C103" s="443">
        <f t="shared" si="8"/>
        <v>6630</v>
      </c>
      <c r="D103" s="493">
        <f t="shared" si="7"/>
        <v>7.0563539480058113</v>
      </c>
      <c r="E103" s="502">
        <f>E27*'A02'!$I$11</f>
        <v>5100337.0238699997</v>
      </c>
      <c r="F103" s="443">
        <f t="shared" si="5"/>
        <v>5514150.1799999997</v>
      </c>
      <c r="G103" s="493">
        <f t="shared" si="6"/>
        <v>8.1134472916852385</v>
      </c>
    </row>
    <row r="104" spans="1:7">
      <c r="A104" s="481" t="s">
        <v>1230</v>
      </c>
      <c r="B104" s="443">
        <f t="shared" si="8"/>
        <v>0</v>
      </c>
      <c r="C104" s="443">
        <f t="shared" si="8"/>
        <v>0</v>
      </c>
      <c r="D104" s="493">
        <f t="shared" si="7"/>
        <v>0</v>
      </c>
      <c r="E104" s="502">
        <f>E28*'A02'!$I$11</f>
        <v>0</v>
      </c>
      <c r="F104" s="443">
        <f t="shared" si="5"/>
        <v>0</v>
      </c>
      <c r="G104" s="493">
        <f t="shared" si="6"/>
        <v>0</v>
      </c>
    </row>
    <row r="105" spans="1:7">
      <c r="A105" s="481" t="s">
        <v>1231</v>
      </c>
      <c r="B105" s="443">
        <f t="shared" si="8"/>
        <v>0</v>
      </c>
      <c r="C105" s="443">
        <f t="shared" si="8"/>
        <v>0</v>
      </c>
      <c r="D105" s="493">
        <f t="shared" si="7"/>
        <v>0</v>
      </c>
      <c r="E105" s="502">
        <f>E29*'A02'!$I$11</f>
        <v>0</v>
      </c>
      <c r="F105" s="443">
        <f t="shared" si="5"/>
        <v>0</v>
      </c>
      <c r="G105" s="493">
        <f t="shared" si="6"/>
        <v>0</v>
      </c>
    </row>
    <row r="106" spans="1:7">
      <c r="A106" s="481" t="s">
        <v>1232</v>
      </c>
      <c r="B106" s="443">
        <f t="shared" si="8"/>
        <v>3</v>
      </c>
      <c r="C106" s="443">
        <f t="shared" si="8"/>
        <v>0</v>
      </c>
      <c r="D106" s="493">
        <f t="shared" si="7"/>
        <v>-100</v>
      </c>
      <c r="E106" s="502">
        <f>E30*'A02'!$I$11</f>
        <v>0</v>
      </c>
      <c r="F106" s="443">
        <f t="shared" si="5"/>
        <v>0</v>
      </c>
      <c r="G106" s="493">
        <f t="shared" si="6"/>
        <v>0</v>
      </c>
    </row>
    <row r="107" spans="1:7">
      <c r="A107" s="481" t="s">
        <v>1233</v>
      </c>
      <c r="B107" s="443">
        <f t="shared" si="8"/>
        <v>0</v>
      </c>
      <c r="C107" s="443">
        <f t="shared" si="8"/>
        <v>0</v>
      </c>
      <c r="D107" s="493">
        <f t="shared" si="7"/>
        <v>0</v>
      </c>
      <c r="E107" s="502">
        <f>E31*'A02'!$I$11</f>
        <v>9659.1557699999994</v>
      </c>
      <c r="F107" s="443">
        <f t="shared" si="5"/>
        <v>0</v>
      </c>
      <c r="G107" s="493">
        <f t="shared" si="6"/>
        <v>-100</v>
      </c>
    </row>
    <row r="108" spans="1:7">
      <c r="A108" s="481" t="s">
        <v>1279</v>
      </c>
      <c r="B108" s="443">
        <f t="shared" si="8"/>
        <v>0</v>
      </c>
      <c r="C108" s="443">
        <f t="shared" si="8"/>
        <v>0</v>
      </c>
      <c r="D108" s="493">
        <f t="shared" si="7"/>
        <v>0</v>
      </c>
      <c r="E108" s="502">
        <f>E32*'A02'!$I$11</f>
        <v>0</v>
      </c>
      <c r="F108" s="443">
        <f t="shared" si="5"/>
        <v>0</v>
      </c>
      <c r="G108" s="493">
        <f t="shared" si="6"/>
        <v>0</v>
      </c>
    </row>
    <row r="109" spans="1:7">
      <c r="A109" s="481" t="s">
        <v>1235</v>
      </c>
      <c r="B109" s="443">
        <f t="shared" si="8"/>
        <v>1051</v>
      </c>
      <c r="C109" s="443">
        <f t="shared" si="8"/>
        <v>1078</v>
      </c>
      <c r="D109" s="493">
        <f t="shared" si="7"/>
        <v>2.5689819219790744</v>
      </c>
      <c r="E109" s="502">
        <f>E33*'A02'!$I$11</f>
        <v>1761877.2177599999</v>
      </c>
      <c r="F109" s="443">
        <f t="shared" si="5"/>
        <v>1825837.09</v>
      </c>
      <c r="G109" s="493">
        <f t="shared" si="6"/>
        <v>3.6302116626104608</v>
      </c>
    </row>
    <row r="110" spans="1:7">
      <c r="A110" s="481" t="s">
        <v>1236</v>
      </c>
      <c r="B110" s="443">
        <f t="shared" si="8"/>
        <v>68</v>
      </c>
      <c r="C110" s="443">
        <f t="shared" si="8"/>
        <v>40</v>
      </c>
      <c r="D110" s="493">
        <f t="shared" si="7"/>
        <v>-41.17647058823529</v>
      </c>
      <c r="E110" s="502">
        <f>E34*'A02'!$I$11</f>
        <v>31962.039119999998</v>
      </c>
      <c r="F110" s="443">
        <f t="shared" si="5"/>
        <v>19001.599999999999</v>
      </c>
      <c r="G110" s="493">
        <f t="shared" si="6"/>
        <v>-40.54947518004289</v>
      </c>
    </row>
    <row r="111" spans="1:7">
      <c r="A111" s="481" t="s">
        <v>1237</v>
      </c>
      <c r="B111" s="443">
        <f t="shared" si="8"/>
        <v>159</v>
      </c>
      <c r="C111" s="443">
        <f t="shared" si="8"/>
        <v>118</v>
      </c>
      <c r="D111" s="493">
        <f t="shared" si="7"/>
        <v>-25.786163522012583</v>
      </c>
      <c r="E111" s="502">
        <f>E35*'A02'!$I$11</f>
        <v>112032.14681999998</v>
      </c>
      <c r="F111" s="443">
        <f t="shared" si="5"/>
        <v>84058.97</v>
      </c>
      <c r="G111" s="493">
        <f t="shared" si="6"/>
        <v>-24.968884033744331</v>
      </c>
    </row>
    <row r="112" spans="1:7">
      <c r="A112" s="481" t="s">
        <v>1238</v>
      </c>
      <c r="B112" s="443">
        <f t="shared" si="8"/>
        <v>4417</v>
      </c>
      <c r="C112" s="443">
        <f t="shared" si="8"/>
        <v>4301</v>
      </c>
      <c r="D112" s="493">
        <f t="shared" si="7"/>
        <v>-2.6262168892913773</v>
      </c>
      <c r="E112" s="502">
        <f>E36*'A02'!$I$11</f>
        <v>3551485.8376799999</v>
      </c>
      <c r="F112" s="443">
        <f t="shared" si="5"/>
        <v>3493393.72</v>
      </c>
      <c r="G112" s="493">
        <f t="shared" si="6"/>
        <v>-1.6357130602539072</v>
      </c>
    </row>
    <row r="113" spans="1:7">
      <c r="A113" s="481" t="s">
        <v>1280</v>
      </c>
      <c r="B113" s="443">
        <f t="shared" si="8"/>
        <v>0</v>
      </c>
      <c r="C113" s="443">
        <f t="shared" si="8"/>
        <v>0</v>
      </c>
      <c r="D113" s="493">
        <f t="shared" si="7"/>
        <v>0</v>
      </c>
      <c r="E113" s="502">
        <f>E37*'A02'!$I$11</f>
        <v>0</v>
      </c>
      <c r="F113" s="443">
        <f t="shared" si="5"/>
        <v>0</v>
      </c>
      <c r="G113" s="493">
        <f t="shared" si="6"/>
        <v>0</v>
      </c>
    </row>
    <row r="114" spans="1:7">
      <c r="A114" s="481" t="s">
        <v>1281</v>
      </c>
      <c r="B114" s="443">
        <f t="shared" si="8"/>
        <v>2953</v>
      </c>
      <c r="C114" s="443">
        <f t="shared" si="8"/>
        <v>3358</v>
      </c>
      <c r="D114" s="493">
        <f t="shared" si="7"/>
        <v>13.714866237724355</v>
      </c>
      <c r="E114" s="502">
        <f>E38*'A02'!$I$11</f>
        <v>2900530.4674499999</v>
      </c>
      <c r="F114" s="443">
        <f t="shared" si="5"/>
        <v>3331638.14</v>
      </c>
      <c r="G114" s="493">
        <f t="shared" si="6"/>
        <v>14.863063063392268</v>
      </c>
    </row>
    <row r="115" spans="1:7">
      <c r="A115" s="481" t="s">
        <v>1241</v>
      </c>
      <c r="B115" s="443">
        <f t="shared" si="8"/>
        <v>514</v>
      </c>
      <c r="C115" s="443">
        <f t="shared" si="8"/>
        <v>586</v>
      </c>
      <c r="D115" s="493">
        <f t="shared" si="7"/>
        <v>14.00778210116731</v>
      </c>
      <c r="E115" s="502">
        <f>E39*'A02'!$I$11</f>
        <v>577086.20771999995</v>
      </c>
      <c r="F115" s="443">
        <f t="shared" si="5"/>
        <v>664756.27</v>
      </c>
      <c r="G115" s="493">
        <f t="shared" si="6"/>
        <v>15.191848480727721</v>
      </c>
    </row>
    <row r="116" spans="1:7">
      <c r="A116" s="481" t="s">
        <v>1242</v>
      </c>
      <c r="B116" s="443">
        <f t="shared" si="8"/>
        <v>0</v>
      </c>
      <c r="C116" s="443">
        <f t="shared" si="8"/>
        <v>0</v>
      </c>
      <c r="D116" s="493">
        <f t="shared" si="7"/>
        <v>0</v>
      </c>
      <c r="E116" s="502">
        <f>E40*'A02'!$I$11</f>
        <v>0</v>
      </c>
      <c r="F116" s="443">
        <f t="shared" si="5"/>
        <v>0</v>
      </c>
      <c r="G116" s="493">
        <f t="shared" si="6"/>
        <v>0</v>
      </c>
    </row>
    <row r="117" spans="1:7">
      <c r="A117" s="481" t="s">
        <v>1243</v>
      </c>
      <c r="B117" s="443">
        <f t="shared" si="8"/>
        <v>174</v>
      </c>
      <c r="C117" s="443">
        <f t="shared" si="8"/>
        <v>205</v>
      </c>
      <c r="D117" s="493">
        <f t="shared" si="7"/>
        <v>17.816091954022983</v>
      </c>
      <c r="E117" s="502">
        <f>E41*'A02'!$I$11</f>
        <v>68535.670169999983</v>
      </c>
      <c r="F117" s="443">
        <f t="shared" si="5"/>
        <v>81532.05</v>
      </c>
      <c r="G117" s="493">
        <f t="shared" si="6"/>
        <v>18.962942651269078</v>
      </c>
    </row>
    <row r="118" spans="1:7">
      <c r="A118" s="481" t="s">
        <v>1244</v>
      </c>
      <c r="B118" s="443">
        <f t="shared" si="8"/>
        <v>275</v>
      </c>
      <c r="C118" s="443">
        <f t="shared" si="8"/>
        <v>322</v>
      </c>
      <c r="D118" s="493">
        <f t="shared" si="7"/>
        <v>17.09090909090909</v>
      </c>
      <c r="E118" s="502">
        <f>E42*'A02'!$I$11</f>
        <v>106510.68845999999</v>
      </c>
      <c r="F118" s="443">
        <f t="shared" si="5"/>
        <v>125957.44</v>
      </c>
      <c r="G118" s="493">
        <f t="shared" si="6"/>
        <v>18.25802820465594</v>
      </c>
    </row>
    <row r="119" spans="1:7">
      <c r="A119" s="481" t="s">
        <v>1282</v>
      </c>
      <c r="B119" s="443">
        <f t="shared" ref="B119:C134" si="9">+B43</f>
        <v>414</v>
      </c>
      <c r="C119" s="443">
        <f t="shared" si="9"/>
        <v>409</v>
      </c>
      <c r="D119" s="493">
        <f t="shared" si="7"/>
        <v>-1.2077294685990392</v>
      </c>
      <c r="E119" s="502">
        <f>E43*'A02'!$I$11</f>
        <v>137623.06469999999</v>
      </c>
      <c r="F119" s="443">
        <f t="shared" si="5"/>
        <v>137473.21</v>
      </c>
      <c r="G119" s="493">
        <f t="shared" si="6"/>
        <v>-0.10888778005827549</v>
      </c>
    </row>
    <row r="120" spans="1:7">
      <c r="A120" s="481" t="s">
        <v>1246</v>
      </c>
      <c r="B120" s="443">
        <f t="shared" si="9"/>
        <v>284</v>
      </c>
      <c r="C120" s="443">
        <f t="shared" si="9"/>
        <v>369</v>
      </c>
      <c r="D120" s="493">
        <f t="shared" si="7"/>
        <v>29.929577464788725</v>
      </c>
      <c r="E120" s="502">
        <f>E44*'A02'!$I$11</f>
        <v>220019.84267999997</v>
      </c>
      <c r="F120" s="443">
        <f t="shared" si="5"/>
        <v>288606.40999999997</v>
      </c>
      <c r="G120" s="493">
        <f t="shared" si="6"/>
        <v>31.172900809566208</v>
      </c>
    </row>
    <row r="121" spans="1:7">
      <c r="A121" s="481" t="s">
        <v>1247</v>
      </c>
      <c r="B121" s="443">
        <f t="shared" si="9"/>
        <v>607</v>
      </c>
      <c r="C121" s="443">
        <f t="shared" si="9"/>
        <v>824</v>
      </c>
      <c r="D121" s="493">
        <f t="shared" si="7"/>
        <v>35.749588138385512</v>
      </c>
      <c r="E121" s="502">
        <f>E45*'A02'!$I$11</f>
        <v>1668295.9091699999</v>
      </c>
      <c r="F121" s="443">
        <f t="shared" si="5"/>
        <v>2284908.11</v>
      </c>
      <c r="G121" s="493">
        <f t="shared" si="6"/>
        <v>36.960601380169614</v>
      </c>
    </row>
    <row r="122" spans="1:7">
      <c r="A122" s="481" t="s">
        <v>1248</v>
      </c>
      <c r="B122" s="443">
        <f t="shared" si="9"/>
        <v>57</v>
      </c>
      <c r="C122" s="443">
        <f t="shared" si="9"/>
        <v>52</v>
      </c>
      <c r="D122" s="493">
        <f t="shared" si="7"/>
        <v>-8.7719298245614077</v>
      </c>
      <c r="E122" s="502">
        <f>E46*'A02'!$I$11</f>
        <v>114042.18836999999</v>
      </c>
      <c r="F122" s="443">
        <f t="shared" si="5"/>
        <v>105223.56</v>
      </c>
      <c r="G122" s="493">
        <f t="shared" si="6"/>
        <v>-7.7327772257304588</v>
      </c>
    </row>
    <row r="123" spans="1:7">
      <c r="A123" s="481" t="s">
        <v>1249</v>
      </c>
      <c r="B123" s="443">
        <f t="shared" si="9"/>
        <v>1</v>
      </c>
      <c r="C123" s="443">
        <f t="shared" si="9"/>
        <v>0</v>
      </c>
      <c r="D123" s="493">
        <f t="shared" si="7"/>
        <v>-100</v>
      </c>
      <c r="E123" s="502">
        <f>E47*'A02'!$I$11</f>
        <v>2589.3255300000001</v>
      </c>
      <c r="F123" s="443">
        <f t="shared" si="5"/>
        <v>0</v>
      </c>
      <c r="G123" s="493">
        <f t="shared" si="6"/>
        <v>-100</v>
      </c>
    </row>
    <row r="124" spans="1:7">
      <c r="A124" s="481" t="s">
        <v>1250</v>
      </c>
      <c r="B124" s="443">
        <f t="shared" si="9"/>
        <v>20</v>
      </c>
      <c r="C124" s="443">
        <f t="shared" si="9"/>
        <v>31</v>
      </c>
      <c r="D124" s="493">
        <f t="shared" si="7"/>
        <v>55.000000000000007</v>
      </c>
      <c r="E124" s="502">
        <f>E48*'A02'!$I$11</f>
        <v>27646.677299999996</v>
      </c>
      <c r="F124" s="443">
        <f t="shared" si="5"/>
        <v>43304.21</v>
      </c>
      <c r="G124" s="493">
        <f t="shared" si="6"/>
        <v>56.634410457708071</v>
      </c>
    </row>
    <row r="125" spans="1:7">
      <c r="A125" s="481" t="s">
        <v>1251</v>
      </c>
      <c r="B125" s="443">
        <f t="shared" si="9"/>
        <v>5</v>
      </c>
      <c r="C125" s="443">
        <f t="shared" si="9"/>
        <v>3</v>
      </c>
      <c r="D125" s="493">
        <f t="shared" si="7"/>
        <v>-40</v>
      </c>
      <c r="E125" s="502">
        <f>E49*'A02'!$I$11</f>
        <v>8153.207699999999</v>
      </c>
      <c r="F125" s="443">
        <f t="shared" si="5"/>
        <v>4925.3999999999996</v>
      </c>
      <c r="G125" s="493">
        <f t="shared" si="6"/>
        <v>-39.589420738048901</v>
      </c>
    </row>
    <row r="126" spans="1:7">
      <c r="A126" s="481" t="s">
        <v>1252</v>
      </c>
      <c r="B126" s="443">
        <f t="shared" si="9"/>
        <v>63</v>
      </c>
      <c r="C126" s="443">
        <f t="shared" si="9"/>
        <v>92</v>
      </c>
      <c r="D126" s="493">
        <f t="shared" si="7"/>
        <v>46.031746031746025</v>
      </c>
      <c r="E126" s="502">
        <f>E50*'A02'!$I$11</f>
        <v>194473.38437999997</v>
      </c>
      <c r="F126" s="443">
        <f t="shared" si="5"/>
        <v>286587.94</v>
      </c>
      <c r="G126" s="493">
        <f t="shared" si="6"/>
        <v>47.366150341688225</v>
      </c>
    </row>
    <row r="127" spans="1:7">
      <c r="A127" s="481" t="s">
        <v>1253</v>
      </c>
      <c r="B127" s="443">
        <f t="shared" si="9"/>
        <v>1</v>
      </c>
      <c r="C127" s="443">
        <f t="shared" si="9"/>
        <v>1</v>
      </c>
      <c r="D127" s="493">
        <f t="shared" si="7"/>
        <v>0</v>
      </c>
      <c r="E127" s="502">
        <f>E51*'A02'!$I$11</f>
        <v>3383.1121499999999</v>
      </c>
      <c r="F127" s="443">
        <f t="shared" si="5"/>
        <v>3406.26</v>
      </c>
      <c r="G127" s="493">
        <f t="shared" si="6"/>
        <v>0.68421763671062674</v>
      </c>
    </row>
    <row r="128" spans="1:7">
      <c r="A128" s="481" t="s">
        <v>1254</v>
      </c>
      <c r="B128" s="443">
        <f t="shared" si="9"/>
        <v>28</v>
      </c>
      <c r="C128" s="443">
        <f t="shared" si="9"/>
        <v>44</v>
      </c>
      <c r="D128" s="493">
        <f t="shared" si="7"/>
        <v>57.142857142857139</v>
      </c>
      <c r="E128" s="502">
        <f>E52*'A02'!$I$11</f>
        <v>21321.601289999999</v>
      </c>
      <c r="F128" s="443">
        <f t="shared" si="5"/>
        <v>33756.44</v>
      </c>
      <c r="G128" s="493">
        <f t="shared" si="6"/>
        <v>58.320379135088899</v>
      </c>
    </row>
    <row r="129" spans="1:7">
      <c r="A129" s="481" t="s">
        <v>1255</v>
      </c>
      <c r="B129" s="443">
        <f t="shared" si="9"/>
        <v>23</v>
      </c>
      <c r="C129" s="443">
        <f t="shared" si="9"/>
        <v>23</v>
      </c>
      <c r="D129" s="493">
        <f t="shared" si="7"/>
        <v>0</v>
      </c>
      <c r="E129" s="502">
        <f>E53*'A02'!$I$11</f>
        <v>21188.478299999995</v>
      </c>
      <c r="F129" s="443">
        <f t="shared" si="5"/>
        <v>21504.54</v>
      </c>
      <c r="G129" s="493">
        <f t="shared" si="6"/>
        <v>1.4916677617193841</v>
      </c>
    </row>
    <row r="130" spans="1:7">
      <c r="A130" s="481" t="s">
        <v>1256</v>
      </c>
      <c r="B130" s="443">
        <f t="shared" si="9"/>
        <v>797</v>
      </c>
      <c r="C130" s="443">
        <f t="shared" si="9"/>
        <v>1011</v>
      </c>
      <c r="D130" s="493">
        <f t="shared" si="7"/>
        <v>26.850690087829364</v>
      </c>
      <c r="E130" s="502">
        <f>E54*'A02'!$I$11</f>
        <v>2170172.8755299998</v>
      </c>
      <c r="F130" s="443">
        <f t="shared" si="5"/>
        <v>2780388.49</v>
      </c>
      <c r="G130" s="493">
        <f t="shared" si="6"/>
        <v>28.118295152913731</v>
      </c>
    </row>
    <row r="131" spans="1:7">
      <c r="A131" s="481" t="s">
        <v>1257</v>
      </c>
      <c r="B131" s="443">
        <f t="shared" si="9"/>
        <v>63</v>
      </c>
      <c r="C131" s="443">
        <f t="shared" si="9"/>
        <v>89</v>
      </c>
      <c r="D131" s="493">
        <f t="shared" si="7"/>
        <v>41.26984126984128</v>
      </c>
      <c r="E131" s="502">
        <f>E55*'A02'!$I$11</f>
        <v>30741.057929999995</v>
      </c>
      <c r="F131" s="443">
        <f t="shared" si="5"/>
        <v>43929.51</v>
      </c>
      <c r="G131" s="493">
        <f t="shared" si="6"/>
        <v>42.901750811670937</v>
      </c>
    </row>
    <row r="132" spans="1:7">
      <c r="A132" s="481" t="s">
        <v>1258</v>
      </c>
      <c r="B132" s="443">
        <f t="shared" si="9"/>
        <v>86</v>
      </c>
      <c r="C132" s="443">
        <f t="shared" si="9"/>
        <v>124</v>
      </c>
      <c r="D132" s="493">
        <f t="shared" si="7"/>
        <v>44.186046511627893</v>
      </c>
      <c r="E132" s="502">
        <f>E56*'A02'!$I$11</f>
        <v>65706.226079999993</v>
      </c>
      <c r="F132" s="443">
        <f t="shared" si="5"/>
        <v>95690.64</v>
      </c>
      <c r="G132" s="493">
        <f t="shared" si="6"/>
        <v>45.634052827037678</v>
      </c>
    </row>
    <row r="133" spans="1:7">
      <c r="A133" s="481" t="s">
        <v>1259</v>
      </c>
      <c r="B133" s="443">
        <f t="shared" si="9"/>
        <v>30</v>
      </c>
      <c r="C133" s="443">
        <f t="shared" si="9"/>
        <v>43</v>
      </c>
      <c r="D133" s="493">
        <f t="shared" si="7"/>
        <v>43.333333333333336</v>
      </c>
      <c r="E133" s="502">
        <f>E57*'A02'!$I$11</f>
        <v>11385.1716</v>
      </c>
      <c r="F133" s="443">
        <f t="shared" si="5"/>
        <v>16531.349999999999</v>
      </c>
      <c r="G133" s="493">
        <f t="shared" si="6"/>
        <v>45.200710018283765</v>
      </c>
    </row>
    <row r="134" spans="1:7">
      <c r="A134" s="481" t="s">
        <v>1260</v>
      </c>
      <c r="B134" s="443">
        <f t="shared" si="9"/>
        <v>32</v>
      </c>
      <c r="C134" s="443">
        <f t="shared" si="9"/>
        <v>36</v>
      </c>
      <c r="D134" s="493">
        <f t="shared" si="7"/>
        <v>12.5</v>
      </c>
      <c r="E134" s="502">
        <f>E58*'A02'!$I$11</f>
        <v>41279.3799</v>
      </c>
      <c r="F134" s="443">
        <f t="shared" si="5"/>
        <v>46864.44</v>
      </c>
      <c r="G134" s="493">
        <f t="shared" si="6"/>
        <v>13.529903098180984</v>
      </c>
    </row>
    <row r="135" spans="1:7">
      <c r="A135" s="481" t="s">
        <v>1261</v>
      </c>
      <c r="B135" s="443">
        <f t="shared" ref="B135:C147" si="10">+B59</f>
        <v>0</v>
      </c>
      <c r="C135" s="443">
        <f t="shared" si="10"/>
        <v>0</v>
      </c>
      <c r="D135" s="493">
        <f t="shared" si="7"/>
        <v>0</v>
      </c>
      <c r="E135" s="502">
        <f>E59*'A02'!$I$11</f>
        <v>0</v>
      </c>
      <c r="F135" s="443">
        <f t="shared" si="5"/>
        <v>0</v>
      </c>
      <c r="G135" s="493">
        <f t="shared" si="6"/>
        <v>0</v>
      </c>
    </row>
    <row r="136" spans="1:7">
      <c r="A136" s="481" t="s">
        <v>1262</v>
      </c>
      <c r="B136" s="443">
        <f t="shared" si="10"/>
        <v>221</v>
      </c>
      <c r="C136" s="443">
        <f t="shared" si="10"/>
        <v>230</v>
      </c>
      <c r="D136" s="493">
        <f t="shared" si="7"/>
        <v>4.0723981900452566</v>
      </c>
      <c r="E136" s="502">
        <f>E60*'A02'!$I$11</f>
        <v>117820.5468</v>
      </c>
      <c r="F136" s="443">
        <f t="shared" si="5"/>
        <v>123759.66</v>
      </c>
      <c r="G136" s="493">
        <f t="shared" si="6"/>
        <v>5.0408127964994387</v>
      </c>
    </row>
    <row r="137" spans="1:7">
      <c r="A137" s="481" t="s">
        <v>1263</v>
      </c>
      <c r="B137" s="443">
        <f t="shared" si="10"/>
        <v>469</v>
      </c>
      <c r="C137" s="443">
        <f t="shared" si="10"/>
        <v>495</v>
      </c>
      <c r="D137" s="493">
        <f t="shared" si="7"/>
        <v>5.5437100213219681</v>
      </c>
      <c r="E137" s="502">
        <f>E61*'A02'!$I$11</f>
        <v>74013.804479999992</v>
      </c>
      <c r="F137" s="443">
        <f t="shared" si="5"/>
        <v>78904.86</v>
      </c>
      <c r="G137" s="493">
        <f t="shared" si="6"/>
        <v>6.6083017274455536</v>
      </c>
    </row>
    <row r="138" spans="1:7">
      <c r="A138" s="481" t="s">
        <v>1264</v>
      </c>
      <c r="B138" s="443">
        <f t="shared" si="10"/>
        <v>57</v>
      </c>
      <c r="C138" s="443">
        <f t="shared" si="10"/>
        <v>43</v>
      </c>
      <c r="D138" s="493">
        <f t="shared" si="7"/>
        <v>-24.561403508771928</v>
      </c>
      <c r="E138" s="502">
        <f>E62*'A02'!$I$11</f>
        <v>37201.527989999995</v>
      </c>
      <c r="F138" s="443">
        <f t="shared" si="5"/>
        <v>28328.12</v>
      </c>
      <c r="G138" s="493">
        <f t="shared" si="6"/>
        <v>-23.852267553056482</v>
      </c>
    </row>
    <row r="139" spans="1:7">
      <c r="A139" s="481" t="s">
        <v>1265</v>
      </c>
      <c r="B139" s="443">
        <f t="shared" si="10"/>
        <v>307</v>
      </c>
      <c r="C139" s="443">
        <f t="shared" si="10"/>
        <v>433</v>
      </c>
      <c r="D139" s="493">
        <f t="shared" si="7"/>
        <v>41.042345276872958</v>
      </c>
      <c r="E139" s="502">
        <f>E63*'A02'!$I$11</f>
        <v>87530.07944999999</v>
      </c>
      <c r="F139" s="443">
        <f t="shared" si="5"/>
        <v>124535.69</v>
      </c>
      <c r="G139" s="493">
        <f t="shared" si="6"/>
        <v>42.277592780135429</v>
      </c>
    </row>
    <row r="140" spans="1:7">
      <c r="A140" s="481" t="s">
        <v>1266</v>
      </c>
      <c r="B140" s="443">
        <f t="shared" si="10"/>
        <v>578</v>
      </c>
      <c r="C140" s="443">
        <f t="shared" si="10"/>
        <v>773</v>
      </c>
      <c r="D140" s="493">
        <f t="shared" si="7"/>
        <v>33.737024221453282</v>
      </c>
      <c r="E140" s="502">
        <f>E64*'A02'!$I$11</f>
        <v>209968.29479999997</v>
      </c>
      <c r="F140" s="443">
        <f t="shared" si="5"/>
        <v>283460.52</v>
      </c>
      <c r="G140" s="493">
        <f t="shared" si="6"/>
        <v>35.0015821531547</v>
      </c>
    </row>
    <row r="141" spans="1:7">
      <c r="A141" s="481" t="s">
        <v>1267</v>
      </c>
      <c r="B141" s="443">
        <f t="shared" si="10"/>
        <v>54</v>
      </c>
      <c r="C141" s="443">
        <f t="shared" si="10"/>
        <v>50</v>
      </c>
      <c r="D141" s="493">
        <f t="shared" si="7"/>
        <v>-7.4074074074074066</v>
      </c>
      <c r="E141" s="502">
        <f>E65*'A02'!$I$11</f>
        <v>3971.0404799999997</v>
      </c>
      <c r="F141" s="443">
        <f t="shared" si="5"/>
        <v>3709.84</v>
      </c>
      <c r="G141" s="493">
        <f t="shared" si="6"/>
        <v>-6.5776332755993376</v>
      </c>
    </row>
    <row r="142" spans="1:7">
      <c r="A142" s="481" t="s">
        <v>1268</v>
      </c>
      <c r="B142" s="443">
        <f t="shared" si="10"/>
        <v>0</v>
      </c>
      <c r="C142" s="443">
        <f t="shared" si="10"/>
        <v>0</v>
      </c>
      <c r="D142" s="493">
        <f t="shared" si="7"/>
        <v>0</v>
      </c>
      <c r="E142" s="502">
        <f>E66*'A02'!$I$11</f>
        <v>0</v>
      </c>
      <c r="F142" s="443">
        <f t="shared" si="5"/>
        <v>0</v>
      </c>
      <c r="G142" s="493">
        <f t="shared" si="6"/>
        <v>0</v>
      </c>
    </row>
    <row r="143" spans="1:7">
      <c r="A143" s="481" t="s">
        <v>1269</v>
      </c>
      <c r="B143" s="443">
        <f t="shared" si="10"/>
        <v>631</v>
      </c>
      <c r="C143" s="443">
        <f t="shared" si="10"/>
        <v>500</v>
      </c>
      <c r="D143" s="493">
        <f t="shared" si="7"/>
        <v>-20.760697305863708</v>
      </c>
      <c r="E143" s="502">
        <f>E67*'A02'!$I$11</f>
        <v>32969.203079999999</v>
      </c>
      <c r="F143" s="443">
        <f t="shared" si="5"/>
        <v>26405.38</v>
      </c>
      <c r="G143" s="493">
        <f t="shared" si="6"/>
        <v>-19.908952800808787</v>
      </c>
    </row>
    <row r="144" spans="1:7">
      <c r="A144" s="481" t="s">
        <v>1270</v>
      </c>
      <c r="B144" s="443">
        <f t="shared" si="10"/>
        <v>228</v>
      </c>
      <c r="C144" s="443">
        <f t="shared" si="10"/>
        <v>206</v>
      </c>
      <c r="D144" s="493">
        <f t="shared" si="7"/>
        <v>-9.649122807017541</v>
      </c>
      <c r="E144" s="502">
        <f>E68*'A02'!$I$11</f>
        <v>11988.925739999999</v>
      </c>
      <c r="F144" s="443">
        <f t="shared" si="5"/>
        <v>10935.5</v>
      </c>
      <c r="G144" s="493">
        <f t="shared" si="6"/>
        <v>-8.7866566433499216</v>
      </c>
    </row>
    <row r="145" spans="1:7">
      <c r="A145" s="481" t="s">
        <v>1271</v>
      </c>
      <c r="B145" s="443">
        <f t="shared" si="10"/>
        <v>301</v>
      </c>
      <c r="C145" s="443">
        <f t="shared" si="10"/>
        <v>229</v>
      </c>
      <c r="D145" s="493">
        <f t="shared" si="7"/>
        <v>-23.920265780730897</v>
      </c>
      <c r="E145" s="502">
        <f>E69*'A02'!$I$11</f>
        <v>23961.473249999999</v>
      </c>
      <c r="F145" s="443">
        <f t="shared" si="5"/>
        <v>18422.95</v>
      </c>
      <c r="G145" s="493">
        <f t="shared" si="6"/>
        <v>-23.114285136870706</v>
      </c>
    </row>
    <row r="146" spans="1:7">
      <c r="A146" s="481" t="s">
        <v>1272</v>
      </c>
      <c r="B146" s="443">
        <f t="shared" si="10"/>
        <v>30</v>
      </c>
      <c r="C146" s="443">
        <f t="shared" si="10"/>
        <v>42</v>
      </c>
      <c r="D146" s="493">
        <f t="shared" si="7"/>
        <v>39.999999999999993</v>
      </c>
      <c r="E146" s="502">
        <f>E70*'A02'!$I$11</f>
        <v>2710.2338999999997</v>
      </c>
      <c r="F146" s="443">
        <f t="shared" si="5"/>
        <v>3820.32</v>
      </c>
      <c r="G146" s="493">
        <f t="shared" si="6"/>
        <v>40.959051541640036</v>
      </c>
    </row>
    <row r="147" spans="1:7">
      <c r="A147" s="481" t="s">
        <v>1273</v>
      </c>
      <c r="B147" s="443">
        <f t="shared" si="10"/>
        <v>56</v>
      </c>
      <c r="C147" s="443">
        <f t="shared" si="10"/>
        <v>91</v>
      </c>
      <c r="D147" s="493">
        <f t="shared" si="7"/>
        <v>62.5</v>
      </c>
      <c r="E147" s="502">
        <f>E71*'A02'!$I$11</f>
        <v>5378.60664</v>
      </c>
      <c r="F147" s="443">
        <f t="shared" si="5"/>
        <v>8808.7099999999991</v>
      </c>
      <c r="G147" s="493">
        <f t="shared" si="6"/>
        <v>63.773084547413546</v>
      </c>
    </row>
    <row r="148" spans="1:7">
      <c r="A148" s="481" t="s">
        <v>1283</v>
      </c>
      <c r="B148" s="443">
        <f>+B72</f>
        <v>87</v>
      </c>
      <c r="C148" s="443">
        <f>+C72</f>
        <v>92</v>
      </c>
      <c r="D148" s="493">
        <f t="shared" si="7"/>
        <v>5.7471264367816133</v>
      </c>
      <c r="E148" s="502">
        <f>E72*'A02'!$I$11</f>
        <v>10086.207119999999</v>
      </c>
      <c r="F148" s="443">
        <f t="shared" si="5"/>
        <v>10798.04</v>
      </c>
      <c r="G148" s="493">
        <f t="shared" si="6"/>
        <v>7.0574882265554972</v>
      </c>
    </row>
    <row r="149" spans="1:7">
      <c r="A149" s="496" t="s">
        <v>27</v>
      </c>
      <c r="B149" s="482">
        <f>SUM(B87:B148)</f>
        <v>41885</v>
      </c>
      <c r="C149" s="482">
        <f>SUM(C87:C148)</f>
        <v>43855</v>
      </c>
      <c r="D149" s="497">
        <f>100*(C149/B149-1)</f>
        <v>4.7033544228243906</v>
      </c>
      <c r="E149" s="482">
        <f>SUM(E87:E148)</f>
        <v>35746215.913650014</v>
      </c>
      <c r="F149" s="482">
        <f>SUM(F87:F148)</f>
        <v>38688964.810000002</v>
      </c>
      <c r="G149" s="497">
        <f>100*(F149/E149-1)</f>
        <v>8.2323368254100249</v>
      </c>
    </row>
    <row r="150" spans="1:7">
      <c r="A150" s="498"/>
    </row>
    <row r="151" spans="1:7">
      <c r="A151" s="432" t="s">
        <v>858</v>
      </c>
    </row>
    <row r="152" spans="1:7">
      <c r="A152" s="7" t="s">
        <v>1922</v>
      </c>
    </row>
  </sheetData>
  <mergeCells count="13">
    <mergeCell ref="A78:G78"/>
    <mergeCell ref="A79:G79"/>
    <mergeCell ref="A80:G80"/>
    <mergeCell ref="A81:G81"/>
    <mergeCell ref="B83:D83"/>
    <mergeCell ref="E83:G83"/>
    <mergeCell ref="B7:D7"/>
    <mergeCell ref="E7:G7"/>
    <mergeCell ref="A1:G1"/>
    <mergeCell ref="A2:G2"/>
    <mergeCell ref="A3:G3"/>
    <mergeCell ref="A4:G4"/>
    <mergeCell ref="A5:G5"/>
  </mergeCells>
  <hyperlinks>
    <hyperlink ref="A1:G1" location="'Sección D'!A1" display="TABLA D03b"/>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152"/>
  <sheetViews>
    <sheetView zoomScale="90" zoomScaleNormal="90" workbookViewId="0">
      <selection sqref="A1:G1"/>
    </sheetView>
  </sheetViews>
  <sheetFormatPr baseColWidth="10" defaultColWidth="11.42578125" defaultRowHeight="14.25"/>
  <cols>
    <col min="1" max="1" width="74.28515625" style="40" customWidth="1"/>
    <col min="2" max="2" width="10.85546875" style="40" customWidth="1"/>
    <col min="3" max="3" width="11" style="40" bestFit="1" customWidth="1"/>
    <col min="4" max="4" width="7.42578125" style="40" bestFit="1" customWidth="1"/>
    <col min="5" max="5" width="13.85546875" style="40" customWidth="1"/>
    <col min="6" max="6" width="16" style="40" bestFit="1" customWidth="1"/>
    <col min="7" max="7" width="7.42578125" style="40" bestFit="1" customWidth="1"/>
    <col min="8" max="16384" width="11.42578125" style="40"/>
  </cols>
  <sheetData>
    <row r="1" spans="1:7" ht="15">
      <c r="A1" s="886" t="s">
        <v>1284</v>
      </c>
      <c r="B1" s="886"/>
      <c r="C1" s="886"/>
      <c r="D1" s="886"/>
      <c r="E1" s="886"/>
      <c r="F1" s="886"/>
      <c r="G1" s="886"/>
    </row>
    <row r="2" spans="1:7">
      <c r="A2" s="919" t="s">
        <v>1206</v>
      </c>
      <c r="B2" s="919"/>
      <c r="C2" s="919"/>
      <c r="D2" s="919"/>
      <c r="E2" s="919"/>
      <c r="F2" s="919"/>
      <c r="G2" s="919"/>
    </row>
    <row r="3" spans="1:7">
      <c r="A3" s="919" t="s">
        <v>1277</v>
      </c>
      <c r="B3" s="919"/>
      <c r="C3" s="919"/>
      <c r="D3" s="919"/>
      <c r="E3" s="919"/>
      <c r="F3" s="919"/>
      <c r="G3" s="919"/>
    </row>
    <row r="4" spans="1:7">
      <c r="A4" s="919" t="s">
        <v>1173</v>
      </c>
      <c r="B4" s="919"/>
      <c r="C4" s="919"/>
      <c r="D4" s="919"/>
      <c r="E4" s="919"/>
      <c r="F4" s="919"/>
      <c r="G4" s="919"/>
    </row>
    <row r="5" spans="1:7">
      <c r="A5" s="962" t="s">
        <v>1285</v>
      </c>
      <c r="B5" s="962"/>
      <c r="C5" s="962"/>
      <c r="D5" s="962"/>
      <c r="E5" s="962"/>
      <c r="F5" s="962"/>
      <c r="G5" s="962"/>
    </row>
    <row r="6" spans="1:7" ht="15" thickBot="1">
      <c r="A6" s="365"/>
      <c r="B6" s="365"/>
      <c r="C6" s="365"/>
      <c r="D6" s="365"/>
      <c r="E6" s="307"/>
      <c r="F6" s="307"/>
      <c r="G6" s="307"/>
    </row>
    <row r="7" spans="1:7">
      <c r="A7" s="485"/>
      <c r="B7" s="923" t="s">
        <v>1209</v>
      </c>
      <c r="C7" s="923"/>
      <c r="D7" s="923"/>
      <c r="E7" s="922" t="s">
        <v>1210</v>
      </c>
      <c r="F7" s="923"/>
      <c r="G7" s="923"/>
    </row>
    <row r="8" spans="1:7" s="45" customFormat="1" ht="12.75">
      <c r="A8" s="486" t="s">
        <v>1278</v>
      </c>
      <c r="B8" s="369">
        <v>2016</v>
      </c>
      <c r="C8" s="369">
        <v>2017</v>
      </c>
      <c r="D8" s="419" t="s">
        <v>1102</v>
      </c>
      <c r="E8" s="369">
        <v>2016</v>
      </c>
      <c r="F8" s="369">
        <v>2017</v>
      </c>
      <c r="G8" s="419" t="s">
        <v>1102</v>
      </c>
    </row>
    <row r="9" spans="1:7" s="45" customFormat="1" ht="12.75">
      <c r="A9" s="487"/>
      <c r="B9" s="503" t="s">
        <v>1212</v>
      </c>
      <c r="C9" s="504" t="s">
        <v>1212</v>
      </c>
      <c r="D9" s="369" t="s">
        <v>6</v>
      </c>
      <c r="E9" s="505" t="s">
        <v>1177</v>
      </c>
      <c r="F9" s="505" t="s">
        <v>1177</v>
      </c>
      <c r="G9" s="369" t="s">
        <v>6</v>
      </c>
    </row>
    <row r="10" spans="1:7" s="45" customFormat="1" ht="5.25" customHeight="1">
      <c r="A10" s="490"/>
      <c r="B10" s="490"/>
      <c r="C10" s="490"/>
      <c r="D10" s="461"/>
      <c r="E10" s="491"/>
      <c r="F10" s="492"/>
      <c r="G10" s="461"/>
    </row>
    <row r="11" spans="1:7" s="45" customFormat="1" ht="12.75">
      <c r="A11" s="481" t="s">
        <v>1213</v>
      </c>
      <c r="B11" s="378">
        <v>60784</v>
      </c>
      <c r="C11" s="378">
        <v>56523</v>
      </c>
      <c r="D11" s="465">
        <f>IFERROR(100*(C11-B11)/B11,0)</f>
        <v>-7.0100684390629109</v>
      </c>
      <c r="E11" s="378">
        <v>61910845</v>
      </c>
      <c r="F11" s="378">
        <v>59509350.75</v>
      </c>
      <c r="G11" s="465">
        <f>IFERROR(100*(F11-E11)/E11,0)</f>
        <v>-3.8789556983110147</v>
      </c>
    </row>
    <row r="12" spans="1:7" s="45" customFormat="1" ht="12.75">
      <c r="A12" s="481" t="s">
        <v>1214</v>
      </c>
      <c r="B12" s="378">
        <v>15554</v>
      </c>
      <c r="C12" s="378">
        <v>16274</v>
      </c>
      <c r="D12" s="465">
        <f t="shared" ref="D12:D72" si="0">IFERROR(100*(C12-B12)/B12,0)</f>
        <v>4.629034332004629</v>
      </c>
      <c r="E12" s="378">
        <v>20961103.870000001</v>
      </c>
      <c r="F12" s="378">
        <v>22660186.649999999</v>
      </c>
      <c r="G12" s="465">
        <f t="shared" ref="G12:G72" si="1">IFERROR(100*(F12-E12)/E12,0)</f>
        <v>8.1058840724116763</v>
      </c>
    </row>
    <row r="13" spans="1:7" s="45" customFormat="1" ht="12.75">
      <c r="A13" s="481" t="s">
        <v>1215</v>
      </c>
      <c r="B13" s="378">
        <v>92</v>
      </c>
      <c r="C13" s="378">
        <v>73</v>
      </c>
      <c r="D13" s="465">
        <f t="shared" si="0"/>
        <v>-20.652173913043477</v>
      </c>
      <c r="E13" s="378">
        <v>79459.420000000013</v>
      </c>
      <c r="F13" s="378">
        <v>65170.55</v>
      </c>
      <c r="G13" s="465">
        <f t="shared" si="1"/>
        <v>-17.982600426733555</v>
      </c>
    </row>
    <row r="14" spans="1:7" s="45" customFormat="1" ht="12.75">
      <c r="A14" s="481" t="s">
        <v>1216</v>
      </c>
      <c r="B14" s="378">
        <v>12</v>
      </c>
      <c r="C14" s="378">
        <v>3</v>
      </c>
      <c r="D14" s="465">
        <f t="shared" si="0"/>
        <v>-75</v>
      </c>
      <c r="E14" s="378">
        <v>13091.18</v>
      </c>
      <c r="F14" s="378">
        <v>3381.3</v>
      </c>
      <c r="G14" s="465">
        <f t="shared" si="1"/>
        <v>-74.17115951350452</v>
      </c>
    </row>
    <row r="15" spans="1:7" s="45" customFormat="1" ht="12.75">
      <c r="A15" s="481" t="s">
        <v>1217</v>
      </c>
      <c r="B15" s="378">
        <v>4175</v>
      </c>
      <c r="C15" s="378">
        <v>4086</v>
      </c>
      <c r="D15" s="465">
        <f t="shared" si="0"/>
        <v>-2.1317365269461077</v>
      </c>
      <c r="E15" s="378">
        <v>2627318.5499999998</v>
      </c>
      <c r="F15" s="378">
        <v>2658189.15</v>
      </c>
      <c r="G15" s="465">
        <f t="shared" si="1"/>
        <v>1.1749850432106945</v>
      </c>
    </row>
    <row r="16" spans="1:7" s="45" customFormat="1" ht="12.75">
      <c r="A16" s="481" t="s">
        <v>1218</v>
      </c>
      <c r="B16" s="378">
        <v>5106</v>
      </c>
      <c r="C16" s="378">
        <v>5367</v>
      </c>
      <c r="D16" s="465">
        <f t="shared" si="0"/>
        <v>5.1116333725029381</v>
      </c>
      <c r="E16" s="378">
        <v>4516926.34</v>
      </c>
      <c r="F16" s="378">
        <v>4905547</v>
      </c>
      <c r="G16" s="465">
        <f t="shared" si="1"/>
        <v>8.6036528105083097</v>
      </c>
    </row>
    <row r="17" spans="1:7" s="45" customFormat="1" ht="12.75">
      <c r="A17" s="389" t="s">
        <v>1219</v>
      </c>
      <c r="B17" s="378">
        <v>0</v>
      </c>
      <c r="C17" s="378">
        <v>0</v>
      </c>
      <c r="D17" s="465">
        <f t="shared" si="0"/>
        <v>0</v>
      </c>
      <c r="E17" s="378">
        <v>0</v>
      </c>
      <c r="F17" s="378">
        <v>0</v>
      </c>
      <c r="G17" s="465">
        <f t="shared" si="1"/>
        <v>0</v>
      </c>
    </row>
    <row r="18" spans="1:7" s="45" customFormat="1" ht="12.75">
      <c r="A18" s="389" t="s">
        <v>1220</v>
      </c>
      <c r="B18" s="378">
        <v>0</v>
      </c>
      <c r="C18" s="378">
        <v>0</v>
      </c>
      <c r="D18" s="465">
        <f t="shared" si="0"/>
        <v>0</v>
      </c>
      <c r="E18" s="378">
        <v>0</v>
      </c>
      <c r="F18" s="378">
        <v>0</v>
      </c>
      <c r="G18" s="465">
        <f t="shared" si="1"/>
        <v>0</v>
      </c>
    </row>
    <row r="19" spans="1:7" s="45" customFormat="1" ht="12.75">
      <c r="A19" s="389" t="s">
        <v>1221</v>
      </c>
      <c r="B19" s="378">
        <v>0</v>
      </c>
      <c r="C19" s="378">
        <v>0</v>
      </c>
      <c r="D19" s="465">
        <f t="shared" si="0"/>
        <v>0</v>
      </c>
      <c r="E19" s="378">
        <v>0</v>
      </c>
      <c r="F19" s="378">
        <v>0</v>
      </c>
      <c r="G19" s="465">
        <f t="shared" si="1"/>
        <v>0</v>
      </c>
    </row>
    <row r="20" spans="1:7" s="45" customFormat="1" ht="12.75">
      <c r="A20" s="481" t="s">
        <v>1222</v>
      </c>
      <c r="B20" s="378">
        <v>14</v>
      </c>
      <c r="C20" s="378">
        <v>16</v>
      </c>
      <c r="D20" s="465">
        <f t="shared" si="0"/>
        <v>14.285714285714286</v>
      </c>
      <c r="E20" s="378">
        <v>8898.9599999999991</v>
      </c>
      <c r="F20" s="378">
        <v>10418.15</v>
      </c>
      <c r="G20" s="465">
        <f t="shared" si="1"/>
        <v>17.071545439017601</v>
      </c>
    </row>
    <row r="21" spans="1:7" s="45" customFormat="1" ht="12.75">
      <c r="A21" s="481" t="s">
        <v>1223</v>
      </c>
      <c r="B21" s="378">
        <v>6271</v>
      </c>
      <c r="C21" s="378">
        <v>5902</v>
      </c>
      <c r="D21" s="465">
        <f t="shared" si="0"/>
        <v>-5.8842289905916125</v>
      </c>
      <c r="E21" s="378">
        <v>3142470.51</v>
      </c>
      <c r="F21" s="378">
        <v>3061962.68</v>
      </c>
      <c r="G21" s="465">
        <f t="shared" si="1"/>
        <v>-2.5619279399379189</v>
      </c>
    </row>
    <row r="22" spans="1:7" s="45" customFormat="1" ht="12.75">
      <c r="A22" s="481" t="s">
        <v>1224</v>
      </c>
      <c r="B22" s="378">
        <v>1070</v>
      </c>
      <c r="C22" s="378">
        <v>1063</v>
      </c>
      <c r="D22" s="465">
        <f t="shared" si="0"/>
        <v>-0.65420560747663548</v>
      </c>
      <c r="E22" s="378">
        <v>461015.25</v>
      </c>
      <c r="F22" s="378">
        <v>473785.39</v>
      </c>
      <c r="G22" s="465">
        <f t="shared" si="1"/>
        <v>2.7700038122383184</v>
      </c>
    </row>
    <row r="23" spans="1:7" s="45" customFormat="1" ht="12.75">
      <c r="A23" s="481" t="s">
        <v>1225</v>
      </c>
      <c r="B23" s="378">
        <v>2027</v>
      </c>
      <c r="C23" s="378">
        <v>2020</v>
      </c>
      <c r="D23" s="465">
        <f t="shared" si="0"/>
        <v>-0.34533793783917122</v>
      </c>
      <c r="E23" s="378">
        <v>2122163.3199999998</v>
      </c>
      <c r="F23" s="378">
        <v>2185600.5499999998</v>
      </c>
      <c r="G23" s="465">
        <f t="shared" si="1"/>
        <v>2.9892718153285198</v>
      </c>
    </row>
    <row r="24" spans="1:7" s="45" customFormat="1" ht="12.75">
      <c r="A24" s="481" t="s">
        <v>1226</v>
      </c>
      <c r="B24" s="378">
        <v>3979</v>
      </c>
      <c r="C24" s="378">
        <v>4243</v>
      </c>
      <c r="D24" s="465">
        <f t="shared" si="0"/>
        <v>6.6348328725810504</v>
      </c>
      <c r="E24" s="378">
        <v>1663053.71</v>
      </c>
      <c r="F24" s="378">
        <v>1835178.79</v>
      </c>
      <c r="G24" s="465">
        <f t="shared" si="1"/>
        <v>10.349941133290281</v>
      </c>
    </row>
    <row r="25" spans="1:7" s="45" customFormat="1" ht="12.75">
      <c r="A25" s="481" t="s">
        <v>1227</v>
      </c>
      <c r="B25" s="378">
        <v>606</v>
      </c>
      <c r="C25" s="378">
        <v>609</v>
      </c>
      <c r="D25" s="465">
        <f t="shared" si="0"/>
        <v>0.49504950495049505</v>
      </c>
      <c r="E25" s="378">
        <v>424519.98</v>
      </c>
      <c r="F25" s="378">
        <v>441365.37</v>
      </c>
      <c r="G25" s="465">
        <f t="shared" si="1"/>
        <v>3.9681029854001251</v>
      </c>
    </row>
    <row r="26" spans="1:7" s="45" customFormat="1" ht="12.75">
      <c r="A26" s="481" t="s">
        <v>1228</v>
      </c>
      <c r="B26" s="378">
        <v>409</v>
      </c>
      <c r="C26" s="378">
        <v>308</v>
      </c>
      <c r="D26" s="465">
        <f t="shared" si="0"/>
        <v>-24.69437652811736</v>
      </c>
      <c r="E26" s="378">
        <v>51107.229999999996</v>
      </c>
      <c r="F26" s="378">
        <v>39800.400000000001</v>
      </c>
      <c r="G26" s="465">
        <f t="shared" si="1"/>
        <v>-22.123738656937572</v>
      </c>
    </row>
    <row r="27" spans="1:7" s="45" customFormat="1" ht="12.75">
      <c r="A27" s="481" t="s">
        <v>1229</v>
      </c>
      <c r="B27" s="378">
        <v>18390</v>
      </c>
      <c r="C27" s="378">
        <v>19049</v>
      </c>
      <c r="D27" s="465">
        <f t="shared" si="0"/>
        <v>3.5834692767808591</v>
      </c>
      <c r="E27" s="378">
        <v>14804577.370000001</v>
      </c>
      <c r="F27" s="378">
        <v>15843615.630000001</v>
      </c>
      <c r="G27" s="465">
        <f t="shared" si="1"/>
        <v>7.0183581336506577</v>
      </c>
    </row>
    <row r="28" spans="1:7" s="45" customFormat="1" ht="12.75">
      <c r="A28" s="389" t="s">
        <v>1230</v>
      </c>
      <c r="B28" s="378">
        <v>0</v>
      </c>
      <c r="C28" s="378">
        <v>0</v>
      </c>
      <c r="D28" s="465">
        <f t="shared" si="0"/>
        <v>0</v>
      </c>
      <c r="E28" s="378">
        <v>0</v>
      </c>
      <c r="F28" s="378">
        <v>0</v>
      </c>
      <c r="G28" s="465">
        <f t="shared" si="1"/>
        <v>0</v>
      </c>
    </row>
    <row r="29" spans="1:7" s="45" customFormat="1" ht="12.75">
      <c r="A29" s="481" t="s">
        <v>1231</v>
      </c>
      <c r="B29" s="378">
        <v>785</v>
      </c>
      <c r="C29" s="378">
        <v>729</v>
      </c>
      <c r="D29" s="465">
        <f t="shared" si="0"/>
        <v>-7.1337579617834397</v>
      </c>
      <c r="E29" s="378">
        <v>741566.35</v>
      </c>
      <c r="F29" s="378">
        <v>711480.47</v>
      </c>
      <c r="G29" s="465">
        <f t="shared" si="1"/>
        <v>-4.0570718992305954</v>
      </c>
    </row>
    <row r="30" spans="1:7" s="45" customFormat="1" ht="12.75">
      <c r="A30" s="481" t="s">
        <v>1232</v>
      </c>
      <c r="B30" s="378">
        <v>5</v>
      </c>
      <c r="C30" s="378">
        <v>1</v>
      </c>
      <c r="D30" s="465">
        <f t="shared" si="0"/>
        <v>-80</v>
      </c>
      <c r="E30" s="378">
        <v>0</v>
      </c>
      <c r="F30" s="378">
        <v>3241.75</v>
      </c>
      <c r="G30" s="465">
        <f t="shared" si="1"/>
        <v>0</v>
      </c>
    </row>
    <row r="31" spans="1:7" s="45" customFormat="1" ht="12.75">
      <c r="A31" s="389" t="s">
        <v>1233</v>
      </c>
      <c r="B31" s="378">
        <v>0</v>
      </c>
      <c r="C31" s="378">
        <v>0</v>
      </c>
      <c r="D31" s="465">
        <f t="shared" si="0"/>
        <v>0</v>
      </c>
      <c r="E31" s="378">
        <v>15621.43</v>
      </c>
      <c r="F31" s="378">
        <v>0</v>
      </c>
      <c r="G31" s="465">
        <f t="shared" si="1"/>
        <v>-100</v>
      </c>
    </row>
    <row r="32" spans="1:7" s="45" customFormat="1" ht="12.75">
      <c r="A32" s="389" t="s">
        <v>1279</v>
      </c>
      <c r="B32" s="378">
        <v>0</v>
      </c>
      <c r="C32" s="378">
        <v>0</v>
      </c>
      <c r="D32" s="465">
        <f t="shared" si="0"/>
        <v>0</v>
      </c>
      <c r="E32" s="378">
        <v>0</v>
      </c>
      <c r="F32" s="378">
        <v>0</v>
      </c>
      <c r="G32" s="465">
        <f t="shared" si="1"/>
        <v>0</v>
      </c>
    </row>
    <row r="33" spans="1:7" s="45" customFormat="1" ht="12.75">
      <c r="A33" s="506" t="s">
        <v>1235</v>
      </c>
      <c r="B33" s="378">
        <v>1964</v>
      </c>
      <c r="C33" s="378">
        <v>2029</v>
      </c>
      <c r="D33" s="465">
        <f t="shared" si="0"/>
        <v>3.3095723014256619</v>
      </c>
      <c r="E33" s="378">
        <v>3218259.4400000004</v>
      </c>
      <c r="F33" s="378">
        <v>3436457.62</v>
      </c>
      <c r="G33" s="465">
        <f t="shared" si="1"/>
        <v>6.7800059028180675</v>
      </c>
    </row>
    <row r="34" spans="1:7" s="45" customFormat="1" ht="12.75">
      <c r="A34" s="506" t="s">
        <v>1236</v>
      </c>
      <c r="B34" s="378">
        <v>153</v>
      </c>
      <c r="C34" s="378">
        <v>86</v>
      </c>
      <c r="D34" s="465">
        <f t="shared" si="0"/>
        <v>-43.790849673202615</v>
      </c>
      <c r="E34" s="378">
        <v>70361.039999999994</v>
      </c>
      <c r="F34" s="378">
        <v>40839.599999999999</v>
      </c>
      <c r="G34" s="465">
        <f t="shared" si="1"/>
        <v>-41.95708306756125</v>
      </c>
    </row>
    <row r="35" spans="1:7" s="45" customFormat="1" ht="12.75">
      <c r="A35" s="506" t="s">
        <v>1237</v>
      </c>
      <c r="B35" s="378">
        <v>314</v>
      </c>
      <c r="C35" s="378">
        <v>266</v>
      </c>
      <c r="D35" s="465">
        <f t="shared" si="0"/>
        <v>-15.286624203821656</v>
      </c>
      <c r="E35" s="378">
        <v>216386.16999999998</v>
      </c>
      <c r="F35" s="378">
        <v>189452.64</v>
      </c>
      <c r="G35" s="465">
        <f t="shared" si="1"/>
        <v>-12.44697385234924</v>
      </c>
    </row>
    <row r="36" spans="1:7" s="45" customFormat="1" ht="12.75">
      <c r="A36" s="506" t="s">
        <v>1286</v>
      </c>
      <c r="B36" s="378">
        <v>13251</v>
      </c>
      <c r="C36" s="378">
        <v>12675</v>
      </c>
      <c r="D36" s="465">
        <f t="shared" si="0"/>
        <v>-4.3468417477926193</v>
      </c>
      <c r="E36" s="378">
        <v>10415203.280000001</v>
      </c>
      <c r="F36" s="378">
        <v>10295772.1</v>
      </c>
      <c r="G36" s="465">
        <f t="shared" si="1"/>
        <v>-1.1467004223464523</v>
      </c>
    </row>
    <row r="37" spans="1:7" s="45" customFormat="1" ht="12.75">
      <c r="A37" s="506" t="s">
        <v>1280</v>
      </c>
      <c r="B37" s="378">
        <v>3064</v>
      </c>
      <c r="C37" s="378">
        <v>2980</v>
      </c>
      <c r="D37" s="465">
        <f t="shared" si="0"/>
        <v>-2.7415143603133161</v>
      </c>
      <c r="E37" s="378">
        <v>3303596.83</v>
      </c>
      <c r="F37" s="378">
        <v>3320153.56</v>
      </c>
      <c r="G37" s="465">
        <f t="shared" si="1"/>
        <v>0.50117283833330173</v>
      </c>
    </row>
    <row r="38" spans="1:7" s="45" customFormat="1" ht="12.75">
      <c r="A38" s="506" t="s">
        <v>1281</v>
      </c>
      <c r="B38" s="378">
        <v>5666</v>
      </c>
      <c r="C38" s="378">
        <v>6458</v>
      </c>
      <c r="D38" s="465">
        <f t="shared" si="0"/>
        <v>13.978115072361454</v>
      </c>
      <c r="E38" s="378">
        <v>5440476.2199999997</v>
      </c>
      <c r="F38" s="378">
        <v>6407357.7300000004</v>
      </c>
      <c r="G38" s="465">
        <f t="shared" si="1"/>
        <v>17.772001400274494</v>
      </c>
    </row>
    <row r="39" spans="1:7" s="45" customFormat="1" ht="12.75">
      <c r="A39" s="506" t="s">
        <v>1241</v>
      </c>
      <c r="B39" s="378">
        <v>866</v>
      </c>
      <c r="C39" s="378">
        <v>976</v>
      </c>
      <c r="D39" s="465">
        <f t="shared" si="0"/>
        <v>12.702078521939955</v>
      </c>
      <c r="E39" s="378">
        <v>950335.16</v>
      </c>
      <c r="F39" s="378">
        <v>1107252.52</v>
      </c>
      <c r="G39" s="465">
        <f t="shared" si="1"/>
        <v>16.511791482070386</v>
      </c>
    </row>
    <row r="40" spans="1:7" s="45" customFormat="1" ht="12.75">
      <c r="A40" s="506" t="s">
        <v>1242</v>
      </c>
      <c r="B40" s="378">
        <v>0</v>
      </c>
      <c r="C40" s="378">
        <v>0</v>
      </c>
      <c r="D40" s="465">
        <f t="shared" si="0"/>
        <v>0</v>
      </c>
      <c r="E40" s="378">
        <v>0</v>
      </c>
      <c r="F40" s="378">
        <v>0</v>
      </c>
      <c r="G40" s="465">
        <f t="shared" si="1"/>
        <v>0</v>
      </c>
    </row>
    <row r="41" spans="1:7" s="45" customFormat="1" ht="12.75">
      <c r="A41" s="506" t="s">
        <v>1243</v>
      </c>
      <c r="B41" s="378">
        <v>392</v>
      </c>
      <c r="C41" s="378">
        <v>419</v>
      </c>
      <c r="D41" s="465">
        <f t="shared" si="0"/>
        <v>6.8877551020408161</v>
      </c>
      <c r="E41" s="378">
        <v>150949.16999999998</v>
      </c>
      <c r="F41" s="378">
        <v>166692.46</v>
      </c>
      <c r="G41" s="465">
        <f t="shared" si="1"/>
        <v>10.429530682414491</v>
      </c>
    </row>
    <row r="42" spans="1:7" s="45" customFormat="1" ht="12.75">
      <c r="A42" s="506" t="s">
        <v>1244</v>
      </c>
      <c r="B42" s="378">
        <v>1010</v>
      </c>
      <c r="C42" s="378">
        <v>1243</v>
      </c>
      <c r="D42" s="465">
        <f t="shared" si="0"/>
        <v>23.06930693069307</v>
      </c>
      <c r="E42" s="378">
        <v>382401.38</v>
      </c>
      <c r="F42" s="378">
        <v>486329.86</v>
      </c>
      <c r="G42" s="465">
        <f t="shared" si="1"/>
        <v>27.177851711727605</v>
      </c>
    </row>
    <row r="43" spans="1:7" s="45" customFormat="1" ht="12.75">
      <c r="A43" s="506" t="s">
        <v>1282</v>
      </c>
      <c r="B43" s="378">
        <v>415</v>
      </c>
      <c r="C43" s="378">
        <v>409</v>
      </c>
      <c r="D43" s="465">
        <f t="shared" si="0"/>
        <v>-1.4457831325301205</v>
      </c>
      <c r="E43" s="378">
        <v>134855.35</v>
      </c>
      <c r="F43" s="378">
        <v>137473.21</v>
      </c>
      <c r="G43" s="465">
        <f t="shared" si="1"/>
        <v>1.9412355535023162</v>
      </c>
    </row>
    <row r="44" spans="1:7" s="45" customFormat="1" ht="12" customHeight="1">
      <c r="A44" s="506" t="s">
        <v>1246</v>
      </c>
      <c r="B44" s="378">
        <v>1887</v>
      </c>
      <c r="C44" s="378">
        <v>2251</v>
      </c>
      <c r="D44" s="465">
        <f t="shared" si="0"/>
        <v>19.289878113407525</v>
      </c>
      <c r="E44" s="378">
        <v>1428015.28</v>
      </c>
      <c r="F44" s="378">
        <v>1760565.95</v>
      </c>
      <c r="G44" s="465">
        <f t="shared" si="1"/>
        <v>23.287612860837168</v>
      </c>
    </row>
    <row r="45" spans="1:7" s="45" customFormat="1" ht="12.75">
      <c r="A45" s="45" t="s">
        <v>1247</v>
      </c>
      <c r="B45" s="378">
        <v>1662</v>
      </c>
      <c r="C45" s="378">
        <v>2168</v>
      </c>
      <c r="D45" s="465">
        <f t="shared" si="0"/>
        <v>30.445246690734056</v>
      </c>
      <c r="E45" s="378">
        <v>4465282.07</v>
      </c>
      <c r="F45" s="378">
        <v>6012393.5300000003</v>
      </c>
      <c r="G45" s="465">
        <f t="shared" si="1"/>
        <v>34.647563933178354</v>
      </c>
    </row>
    <row r="46" spans="1:7" s="45" customFormat="1" ht="12.75">
      <c r="A46" s="45" t="s">
        <v>1248</v>
      </c>
      <c r="B46" s="378">
        <v>90</v>
      </c>
      <c r="C46" s="378">
        <v>108</v>
      </c>
      <c r="D46" s="465">
        <f t="shared" si="0"/>
        <v>20</v>
      </c>
      <c r="E46" s="378">
        <v>176021.98</v>
      </c>
      <c r="F46" s="378">
        <v>218541.24</v>
      </c>
      <c r="G46" s="465">
        <f t="shared" si="1"/>
        <v>24.155653742788246</v>
      </c>
    </row>
    <row r="47" spans="1:7" s="45" customFormat="1" ht="12.75">
      <c r="A47" s="45" t="s">
        <v>1249</v>
      </c>
      <c r="B47" s="378">
        <v>8</v>
      </c>
      <c r="C47" s="378">
        <v>0</v>
      </c>
      <c r="D47" s="465">
        <f t="shared" si="0"/>
        <v>-100</v>
      </c>
      <c r="E47" s="378">
        <v>20156.22</v>
      </c>
      <c r="F47" s="378">
        <v>0</v>
      </c>
      <c r="G47" s="465">
        <f t="shared" si="1"/>
        <v>-100</v>
      </c>
    </row>
    <row r="48" spans="1:7" s="45" customFormat="1" ht="12.75">
      <c r="A48" s="45" t="s">
        <v>1250</v>
      </c>
      <c r="B48" s="378">
        <v>46</v>
      </c>
      <c r="C48" s="378">
        <v>68</v>
      </c>
      <c r="D48" s="465">
        <f t="shared" si="0"/>
        <v>47.826086956521742</v>
      </c>
      <c r="E48" s="378">
        <v>62137.869999999995</v>
      </c>
      <c r="F48" s="378">
        <v>94949.19</v>
      </c>
      <c r="G48" s="465">
        <f t="shared" si="1"/>
        <v>52.804062965145107</v>
      </c>
    </row>
    <row r="49" spans="1:7" s="45" customFormat="1" ht="12.75">
      <c r="A49" s="45" t="s">
        <v>1251</v>
      </c>
      <c r="B49" s="378">
        <v>8</v>
      </c>
      <c r="C49" s="378">
        <v>8</v>
      </c>
      <c r="D49" s="465">
        <f t="shared" si="0"/>
        <v>0</v>
      </c>
      <c r="E49" s="378">
        <v>12751.84</v>
      </c>
      <c r="F49" s="378">
        <v>13134.4</v>
      </c>
      <c r="G49" s="465">
        <f t="shared" si="1"/>
        <v>3.0000376416266161</v>
      </c>
    </row>
    <row r="50" spans="1:7" s="45" customFormat="1" ht="12.75">
      <c r="A50" s="45" t="s">
        <v>1252</v>
      </c>
      <c r="B50" s="378">
        <v>100</v>
      </c>
      <c r="C50" s="378">
        <v>133</v>
      </c>
      <c r="D50" s="465">
        <f t="shared" si="0"/>
        <v>33</v>
      </c>
      <c r="E50" s="378">
        <v>301629.89</v>
      </c>
      <c r="F50" s="378">
        <v>414387.4</v>
      </c>
      <c r="G50" s="465">
        <f t="shared" si="1"/>
        <v>37.382737499920843</v>
      </c>
    </row>
    <row r="51" spans="1:7" s="45" customFormat="1" ht="12.75">
      <c r="A51" s="45" t="s">
        <v>1253</v>
      </c>
      <c r="B51" s="378">
        <v>2</v>
      </c>
      <c r="C51" s="378">
        <v>3</v>
      </c>
      <c r="D51" s="465">
        <f t="shared" si="0"/>
        <v>50</v>
      </c>
      <c r="E51" s="378">
        <v>6614.1</v>
      </c>
      <c r="F51" s="378">
        <v>10218.780000000001</v>
      </c>
      <c r="G51" s="465">
        <f t="shared" si="1"/>
        <v>54.499931963532447</v>
      </c>
    </row>
    <row r="52" spans="1:7" s="45" customFormat="1" ht="12.75">
      <c r="A52" s="45" t="s">
        <v>1254</v>
      </c>
      <c r="B52" s="378">
        <v>34</v>
      </c>
      <c r="C52" s="378">
        <v>54</v>
      </c>
      <c r="D52" s="465">
        <f t="shared" si="0"/>
        <v>58.823529411764703</v>
      </c>
      <c r="E52" s="378">
        <v>25314.27</v>
      </c>
      <c r="F52" s="378">
        <v>41433.440000000002</v>
      </c>
      <c r="G52" s="465">
        <f t="shared" si="1"/>
        <v>63.676218986366194</v>
      </c>
    </row>
    <row r="53" spans="1:7" s="45" customFormat="1" ht="12.75">
      <c r="A53" s="45" t="s">
        <v>1255</v>
      </c>
      <c r="B53" s="378">
        <v>250</v>
      </c>
      <c r="C53" s="378">
        <v>319</v>
      </c>
      <c r="D53" s="465">
        <f t="shared" si="0"/>
        <v>27.6</v>
      </c>
      <c r="E53" s="378">
        <v>226139.98</v>
      </c>
      <c r="F53" s="378">
        <v>298068.01</v>
      </c>
      <c r="G53" s="465">
        <f t="shared" si="1"/>
        <v>31.806861396202475</v>
      </c>
    </row>
    <row r="54" spans="1:7" s="45" customFormat="1" ht="12.75">
      <c r="A54" s="45" t="s">
        <v>1256</v>
      </c>
      <c r="B54" s="378">
        <v>1005</v>
      </c>
      <c r="C54" s="378">
        <v>1305</v>
      </c>
      <c r="D54" s="465">
        <f t="shared" si="0"/>
        <v>29.850746268656717</v>
      </c>
      <c r="E54" s="378">
        <v>2675409.23</v>
      </c>
      <c r="F54" s="378">
        <v>3588678.7</v>
      </c>
      <c r="G54" s="465">
        <f t="shared" si="1"/>
        <v>34.135692579635759</v>
      </c>
    </row>
    <row r="55" spans="1:7" s="45" customFormat="1" ht="12.75">
      <c r="A55" s="45" t="s">
        <v>1257</v>
      </c>
      <c r="B55" s="378">
        <v>317</v>
      </c>
      <c r="C55" s="378">
        <v>428</v>
      </c>
      <c r="D55" s="465">
        <f t="shared" si="0"/>
        <v>35.01577287066246</v>
      </c>
      <c r="E55" s="378">
        <v>151243.04999999999</v>
      </c>
      <c r="F55" s="378">
        <v>211256.52</v>
      </c>
      <c r="G55" s="465">
        <f t="shared" si="1"/>
        <v>39.680150592043738</v>
      </c>
    </row>
    <row r="56" spans="1:7" s="45" customFormat="1" ht="12.75">
      <c r="A56" s="45" t="s">
        <v>1258</v>
      </c>
      <c r="B56" s="378">
        <v>346</v>
      </c>
      <c r="C56" s="378">
        <v>376</v>
      </c>
      <c r="D56" s="465">
        <f t="shared" si="0"/>
        <v>8.6705202312138727</v>
      </c>
      <c r="E56" s="378">
        <v>258112.91</v>
      </c>
      <c r="F56" s="378">
        <v>290114.48</v>
      </c>
      <c r="G56" s="465">
        <f t="shared" si="1"/>
        <v>12.398283371412912</v>
      </c>
    </row>
    <row r="57" spans="1:7" s="45" customFormat="1" ht="12.75">
      <c r="A57" s="45" t="s">
        <v>1259</v>
      </c>
      <c r="B57" s="378">
        <v>132</v>
      </c>
      <c r="C57" s="378">
        <v>162</v>
      </c>
      <c r="D57" s="465">
        <f t="shared" si="0"/>
        <v>22.727272727272727</v>
      </c>
      <c r="E57" s="378">
        <v>49077.759999999995</v>
      </c>
      <c r="F57" s="378">
        <v>62269.7</v>
      </c>
      <c r="G57" s="465">
        <f t="shared" si="1"/>
        <v>26.879670139794488</v>
      </c>
    </row>
    <row r="58" spans="1:7" s="45" customFormat="1" ht="12.75">
      <c r="A58" s="45" t="s">
        <v>1260</v>
      </c>
      <c r="B58" s="378">
        <v>397</v>
      </c>
      <c r="C58" s="378">
        <v>413</v>
      </c>
      <c r="D58" s="465">
        <f t="shared" si="0"/>
        <v>4.0302267002518892</v>
      </c>
      <c r="E58" s="378">
        <v>500275.75</v>
      </c>
      <c r="F58" s="378">
        <v>537373.82999999996</v>
      </c>
      <c r="G58" s="465">
        <f t="shared" si="1"/>
        <v>7.4155263372250122</v>
      </c>
    </row>
    <row r="59" spans="1:7" s="45" customFormat="1" ht="13.5" customHeight="1">
      <c r="A59" s="45" t="s">
        <v>1261</v>
      </c>
      <c r="B59" s="378">
        <v>1</v>
      </c>
      <c r="C59" s="378">
        <v>1</v>
      </c>
      <c r="D59" s="465">
        <f t="shared" si="0"/>
        <v>0</v>
      </c>
      <c r="E59" s="378">
        <v>939.91</v>
      </c>
      <c r="F59" s="378">
        <v>1004.9</v>
      </c>
      <c r="G59" s="465">
        <f t="shared" si="1"/>
        <v>6.914491813045931</v>
      </c>
    </row>
    <row r="60" spans="1:7" s="45" customFormat="1" ht="12.75">
      <c r="A60" s="45" t="s">
        <v>1262</v>
      </c>
      <c r="B60" s="378">
        <v>221</v>
      </c>
      <c r="C60" s="378">
        <v>230</v>
      </c>
      <c r="D60" s="465">
        <f t="shared" si="0"/>
        <v>4.0723981900452486</v>
      </c>
      <c r="E60" s="378">
        <v>115171.6</v>
      </c>
      <c r="F60" s="378">
        <v>123759.66</v>
      </c>
      <c r="G60" s="465">
        <f t="shared" si="1"/>
        <v>7.456751490818915</v>
      </c>
    </row>
    <row r="61" spans="1:7" s="45" customFormat="1" ht="12.75">
      <c r="A61" s="45" t="s">
        <v>1263</v>
      </c>
      <c r="B61" s="378">
        <v>1073</v>
      </c>
      <c r="C61" s="378">
        <v>1120</v>
      </c>
      <c r="D61" s="465">
        <f t="shared" si="0"/>
        <v>4.3802423112767936</v>
      </c>
      <c r="E61" s="378">
        <v>165571.87</v>
      </c>
      <c r="F61" s="378">
        <v>178539.51999999999</v>
      </c>
      <c r="G61" s="465">
        <f t="shared" si="1"/>
        <v>7.8320369275288098</v>
      </c>
    </row>
    <row r="62" spans="1:7" s="45" customFormat="1" ht="12.75">
      <c r="A62" s="45" t="s">
        <v>1264</v>
      </c>
      <c r="B62" s="378">
        <v>159</v>
      </c>
      <c r="C62" s="378">
        <v>128</v>
      </c>
      <c r="D62" s="465">
        <f t="shared" si="0"/>
        <v>-19.49685534591195</v>
      </c>
      <c r="E62" s="378">
        <v>101368.04999999999</v>
      </c>
      <c r="F62" s="378">
        <v>84363.520000000004</v>
      </c>
      <c r="G62" s="465">
        <f t="shared" si="1"/>
        <v>-16.775039077894846</v>
      </c>
    </row>
    <row r="63" spans="1:7" s="45" customFormat="1" ht="12.75">
      <c r="A63" s="45" t="s">
        <v>1265</v>
      </c>
      <c r="B63" s="378">
        <v>627</v>
      </c>
      <c r="C63" s="378">
        <v>847</v>
      </c>
      <c r="D63" s="465">
        <f t="shared" si="0"/>
        <v>35.087719298245617</v>
      </c>
      <c r="E63" s="378">
        <v>174693.49</v>
      </c>
      <c r="F63" s="378">
        <v>243614.41</v>
      </c>
      <c r="G63" s="465">
        <f t="shared" si="1"/>
        <v>39.452483318067557</v>
      </c>
    </row>
    <row r="64" spans="1:7" s="45" customFormat="1" ht="12.75">
      <c r="A64" s="45" t="s">
        <v>1266</v>
      </c>
      <c r="B64" s="378">
        <v>974</v>
      </c>
      <c r="C64" s="378">
        <v>1316</v>
      </c>
      <c r="D64" s="465">
        <f t="shared" si="0"/>
        <v>35.112936344969199</v>
      </c>
      <c r="E64" s="378">
        <v>345765.36</v>
      </c>
      <c r="F64" s="378">
        <v>482579.88</v>
      </c>
      <c r="G64" s="465">
        <f t="shared" si="1"/>
        <v>39.568602245175754</v>
      </c>
    </row>
    <row r="65" spans="1:7" s="45" customFormat="1" ht="12.75">
      <c r="A65" s="507" t="s">
        <v>1267</v>
      </c>
      <c r="B65" s="378">
        <v>54</v>
      </c>
      <c r="C65" s="378">
        <v>50</v>
      </c>
      <c r="D65" s="465">
        <f t="shared" si="0"/>
        <v>-7.4074074074074074</v>
      </c>
      <c r="E65" s="378">
        <v>3881.76</v>
      </c>
      <c r="F65" s="378">
        <v>3709.84</v>
      </c>
      <c r="G65" s="465">
        <f t="shared" si="1"/>
        <v>-4.4289188409381328</v>
      </c>
    </row>
    <row r="66" spans="1:7" s="45" customFormat="1" ht="12.75">
      <c r="A66" s="507" t="s">
        <v>1268</v>
      </c>
      <c r="B66" s="378">
        <v>138</v>
      </c>
      <c r="C66" s="378">
        <v>111</v>
      </c>
      <c r="D66" s="465">
        <f t="shared" si="0"/>
        <v>-19.565217391304348</v>
      </c>
      <c r="E66" s="378">
        <v>33379.14</v>
      </c>
      <c r="F66" s="378">
        <v>27742.23</v>
      </c>
      <c r="G66" s="465">
        <f t="shared" si="1"/>
        <v>-16.887523165665744</v>
      </c>
    </row>
    <row r="67" spans="1:7" s="45" customFormat="1" ht="12.75">
      <c r="A67" s="45" t="s">
        <v>1269</v>
      </c>
      <c r="B67" s="378">
        <v>1417</v>
      </c>
      <c r="C67" s="378">
        <v>1109</v>
      </c>
      <c r="D67" s="465">
        <f t="shared" si="0"/>
        <v>-21.73606210303458</v>
      </c>
      <c r="E67" s="378">
        <v>72353.56</v>
      </c>
      <c r="F67" s="378">
        <v>58563.519999999997</v>
      </c>
      <c r="G67" s="465">
        <f t="shared" si="1"/>
        <v>-19.059241867297199</v>
      </c>
    </row>
    <row r="68" spans="1:7" s="45" customFormat="1" ht="12.75">
      <c r="A68" s="45" t="s">
        <v>1270</v>
      </c>
      <c r="B68" s="378">
        <v>562</v>
      </c>
      <c r="C68" s="378">
        <v>489</v>
      </c>
      <c r="D68" s="465">
        <f t="shared" si="0"/>
        <v>-12.98932384341637</v>
      </c>
      <c r="E68" s="378">
        <v>28853.919999999998</v>
      </c>
      <c r="F68" s="378">
        <v>25959.7</v>
      </c>
      <c r="G68" s="465">
        <f t="shared" si="1"/>
        <v>-10.030595496209866</v>
      </c>
    </row>
    <row r="69" spans="1:7" s="45" customFormat="1" ht="12.75">
      <c r="A69" s="45" t="s">
        <v>1271</v>
      </c>
      <c r="B69" s="378">
        <v>670</v>
      </c>
      <c r="C69" s="378">
        <v>516</v>
      </c>
      <c r="D69" s="465">
        <f t="shared" si="0"/>
        <v>-22.985074626865671</v>
      </c>
      <c r="E69" s="378">
        <v>52109.72</v>
      </c>
      <c r="F69" s="378">
        <v>41513.160000000003</v>
      </c>
      <c r="G69" s="465">
        <f t="shared" si="1"/>
        <v>-20.335092953867335</v>
      </c>
    </row>
    <row r="70" spans="1:7" s="45" customFormat="1" ht="12.75">
      <c r="A70" s="45" t="s">
        <v>1272</v>
      </c>
      <c r="B70" s="378">
        <v>75</v>
      </c>
      <c r="C70" s="378">
        <v>98</v>
      </c>
      <c r="D70" s="465">
        <f t="shared" si="0"/>
        <v>30.666666666666668</v>
      </c>
      <c r="E70" s="378">
        <v>6616.79</v>
      </c>
      <c r="F70" s="378">
        <v>8914.08</v>
      </c>
      <c r="G70" s="465">
        <f t="shared" si="1"/>
        <v>34.719100953785748</v>
      </c>
    </row>
    <row r="71" spans="1:7" s="45" customFormat="1" ht="12.75">
      <c r="A71" s="45" t="s">
        <v>1273</v>
      </c>
      <c r="B71" s="378">
        <v>120</v>
      </c>
      <c r="C71" s="378">
        <v>184</v>
      </c>
      <c r="D71" s="465">
        <f t="shared" si="0"/>
        <v>53.333333333333336</v>
      </c>
      <c r="E71" s="378">
        <v>11264</v>
      </c>
      <c r="F71" s="378">
        <v>17811.080000000002</v>
      </c>
      <c r="G71" s="465">
        <f t="shared" si="1"/>
        <v>58.123934659090928</v>
      </c>
    </row>
    <row r="72" spans="1:7" s="45" customFormat="1" ht="12.75">
      <c r="A72" s="45" t="s">
        <v>1283</v>
      </c>
      <c r="B72" s="378">
        <v>202</v>
      </c>
      <c r="C72" s="378">
        <v>217</v>
      </c>
      <c r="D72" s="465">
        <f t="shared" si="0"/>
        <v>7.4257425742574261</v>
      </c>
      <c r="E72" s="378">
        <v>22913.65</v>
      </c>
      <c r="F72" s="378">
        <v>25465.87</v>
      </c>
      <c r="G72" s="465">
        <f t="shared" si="1"/>
        <v>11.138426221924476</v>
      </c>
    </row>
    <row r="73" spans="1:7" s="45" customFormat="1" ht="12.75">
      <c r="A73" s="496" t="s">
        <v>27</v>
      </c>
      <c r="B73" s="508">
        <f>SUM(B11:B72)</f>
        <v>158951</v>
      </c>
      <c r="C73" s="508">
        <f>SUM(C11:C72)</f>
        <v>158019</v>
      </c>
      <c r="D73" s="473">
        <f>100*(C73-B73)/B73</f>
        <v>-0.58634421928770497</v>
      </c>
      <c r="E73" s="508">
        <f>SUM(E11:E72)</f>
        <v>149319627.52999994</v>
      </c>
      <c r="F73" s="508">
        <f>SUM(F11:F72)</f>
        <v>154872982.42000008</v>
      </c>
      <c r="G73" s="473">
        <f>100*(F73-E73)/E73</f>
        <v>3.7191057745468896</v>
      </c>
    </row>
    <row r="74" spans="1:7">
      <c r="A74" s="498"/>
      <c r="B74" s="498"/>
      <c r="C74" s="498"/>
      <c r="D74" s="498"/>
      <c r="E74" s="498"/>
      <c r="F74" s="509"/>
      <c r="G74" s="498"/>
    </row>
    <row r="75" spans="1:7">
      <c r="A75" s="432" t="s">
        <v>858</v>
      </c>
      <c r="B75" s="372"/>
      <c r="C75" s="372"/>
      <c r="D75" s="510"/>
      <c r="E75" s="511"/>
      <c r="F75" s="372"/>
      <c r="G75" s="510"/>
    </row>
    <row r="76" spans="1:7">
      <c r="A76" s="7" t="s">
        <v>1922</v>
      </c>
      <c r="B76" s="372"/>
      <c r="C76" s="372"/>
      <c r="D76" s="372"/>
      <c r="E76" s="372"/>
      <c r="F76" s="372"/>
      <c r="G76" s="372"/>
    </row>
    <row r="78" spans="1:7">
      <c r="A78" s="919" t="s">
        <v>1206</v>
      </c>
      <c r="B78" s="919"/>
      <c r="C78" s="919"/>
      <c r="D78" s="919"/>
      <c r="E78" s="919"/>
      <c r="F78" s="919"/>
      <c r="G78" s="919"/>
    </row>
    <row r="79" spans="1:7">
      <c r="A79" s="919" t="s">
        <v>1277</v>
      </c>
      <c r="B79" s="919"/>
      <c r="C79" s="919"/>
      <c r="D79" s="919"/>
      <c r="E79" s="919"/>
      <c r="F79" s="919"/>
      <c r="G79" s="919"/>
    </row>
    <row r="80" spans="1:7">
      <c r="A80" s="919" t="s">
        <v>1173</v>
      </c>
      <c r="B80" s="919"/>
      <c r="C80" s="919"/>
      <c r="D80" s="919"/>
      <c r="E80" s="919"/>
      <c r="F80" s="919"/>
      <c r="G80" s="919"/>
    </row>
    <row r="81" spans="1:9">
      <c r="A81" s="966" t="s">
        <v>1275</v>
      </c>
      <c r="B81" s="966"/>
      <c r="C81" s="966"/>
      <c r="D81" s="966"/>
      <c r="E81" s="966"/>
      <c r="F81" s="966"/>
      <c r="G81" s="966"/>
    </row>
    <row r="82" spans="1:9" ht="15" thickBot="1">
      <c r="A82" s="365"/>
      <c r="B82" s="365"/>
      <c r="C82" s="365"/>
      <c r="D82" s="365"/>
      <c r="E82" s="307"/>
      <c r="F82" s="307"/>
      <c r="G82" s="307"/>
    </row>
    <row r="83" spans="1:9">
      <c r="A83" s="485"/>
      <c r="B83" s="923" t="s">
        <v>1209</v>
      </c>
      <c r="C83" s="923"/>
      <c r="D83" s="923"/>
      <c r="E83" s="922" t="s">
        <v>1210</v>
      </c>
      <c r="F83" s="923"/>
      <c r="G83" s="923"/>
    </row>
    <row r="84" spans="1:9">
      <c r="A84" s="486" t="s">
        <v>1278</v>
      </c>
      <c r="B84" s="369">
        <v>2016</v>
      </c>
      <c r="C84" s="369">
        <v>2017</v>
      </c>
      <c r="D84" s="419" t="s">
        <v>1102</v>
      </c>
      <c r="E84" s="369">
        <v>2016</v>
      </c>
      <c r="F84" s="369">
        <v>2017</v>
      </c>
      <c r="G84" s="419" t="s">
        <v>1102</v>
      </c>
    </row>
    <row r="85" spans="1:9">
      <c r="A85" s="487"/>
      <c r="B85" s="488" t="s">
        <v>1212</v>
      </c>
      <c r="C85" s="489" t="s">
        <v>1212</v>
      </c>
      <c r="D85" s="369" t="s">
        <v>6</v>
      </c>
      <c r="E85" s="460" t="s">
        <v>1204</v>
      </c>
      <c r="F85" s="460" t="s">
        <v>1204</v>
      </c>
      <c r="G85" s="369" t="s">
        <v>6</v>
      </c>
    </row>
    <row r="86" spans="1:9" ht="5.25" customHeight="1">
      <c r="A86" s="490"/>
    </row>
    <row r="87" spans="1:9">
      <c r="A87" s="481" t="s">
        <v>1213</v>
      </c>
      <c r="B87" s="378">
        <f>+B11</f>
        <v>60784</v>
      </c>
      <c r="C87" s="378">
        <f t="shared" ref="B87:C102" si="2">+C11</f>
        <v>56523</v>
      </c>
      <c r="D87" s="465">
        <f t="shared" ref="D87:D148" si="3">IFERROR(100*(C87-B87)/B87,0)</f>
        <v>-7.0100684390629109</v>
      </c>
      <c r="E87" s="378">
        <f>E11*'A02'!$I$11</f>
        <v>63334794.434999995</v>
      </c>
      <c r="F87" s="378">
        <f t="shared" ref="F87:F148" si="4">+F11</f>
        <v>59509350.75</v>
      </c>
      <c r="G87" s="465">
        <f t="shared" ref="G87:G148" si="5">IFERROR(100*(F87-E87)/E87,0)</f>
        <v>-6.0400348957096845</v>
      </c>
      <c r="I87" s="55"/>
    </row>
    <row r="88" spans="1:9">
      <c r="A88" s="481" t="s">
        <v>1214</v>
      </c>
      <c r="B88" s="378">
        <f t="shared" si="2"/>
        <v>15554</v>
      </c>
      <c r="C88" s="378">
        <f t="shared" si="2"/>
        <v>16274</v>
      </c>
      <c r="D88" s="465">
        <f t="shared" si="3"/>
        <v>4.629034332004629</v>
      </c>
      <c r="E88" s="378">
        <f>E12*'A02'!$I$11</f>
        <v>21443209.259009998</v>
      </c>
      <c r="F88" s="378">
        <f t="shared" si="4"/>
        <v>22660186.649999999</v>
      </c>
      <c r="G88" s="465">
        <f t="shared" si="5"/>
        <v>5.6753509994249169</v>
      </c>
      <c r="I88" s="55"/>
    </row>
    <row r="89" spans="1:9">
      <c r="A89" s="481" t="s">
        <v>1215</v>
      </c>
      <c r="B89" s="378">
        <f t="shared" si="2"/>
        <v>92</v>
      </c>
      <c r="C89" s="378">
        <f t="shared" si="2"/>
        <v>73</v>
      </c>
      <c r="D89" s="465">
        <f t="shared" si="3"/>
        <v>-20.652173913043477</v>
      </c>
      <c r="E89" s="378">
        <f>E13*'A02'!$I$11</f>
        <v>81286.98666000001</v>
      </c>
      <c r="F89" s="378">
        <f t="shared" si="4"/>
        <v>65170.55</v>
      </c>
      <c r="G89" s="465">
        <f t="shared" si="5"/>
        <v>-19.826588882437488</v>
      </c>
      <c r="I89" s="55"/>
    </row>
    <row r="90" spans="1:9">
      <c r="A90" s="481" t="s">
        <v>1216</v>
      </c>
      <c r="B90" s="378">
        <f t="shared" si="2"/>
        <v>12</v>
      </c>
      <c r="C90" s="378">
        <f t="shared" si="2"/>
        <v>3</v>
      </c>
      <c r="D90" s="465">
        <f t="shared" si="3"/>
        <v>-75</v>
      </c>
      <c r="E90" s="378">
        <f>E14*'A02'!$I$11</f>
        <v>13392.277139999998</v>
      </c>
      <c r="F90" s="378">
        <f t="shared" si="4"/>
        <v>3381.3</v>
      </c>
      <c r="G90" s="465">
        <f t="shared" si="5"/>
        <v>-74.751866582115852</v>
      </c>
      <c r="I90" s="55"/>
    </row>
    <row r="91" spans="1:9">
      <c r="A91" s="481" t="s">
        <v>1217</v>
      </c>
      <c r="B91" s="378">
        <f t="shared" si="2"/>
        <v>4175</v>
      </c>
      <c r="C91" s="378">
        <f t="shared" si="2"/>
        <v>4086</v>
      </c>
      <c r="D91" s="465">
        <f t="shared" si="3"/>
        <v>-2.1317365269461077</v>
      </c>
      <c r="E91" s="378">
        <f>E15*'A02'!$I$11</f>
        <v>2687746.8766499995</v>
      </c>
      <c r="F91" s="378">
        <f t="shared" si="4"/>
        <v>2658189.15</v>
      </c>
      <c r="G91" s="465">
        <f t="shared" si="5"/>
        <v>-1.0997213653854299</v>
      </c>
      <c r="I91" s="55"/>
    </row>
    <row r="92" spans="1:9">
      <c r="A92" s="481" t="s">
        <v>1218</v>
      </c>
      <c r="B92" s="378">
        <f t="shared" si="2"/>
        <v>5106</v>
      </c>
      <c r="C92" s="378">
        <f t="shared" si="2"/>
        <v>5367</v>
      </c>
      <c r="D92" s="465">
        <f t="shared" si="3"/>
        <v>5.1116333725029381</v>
      </c>
      <c r="E92" s="378">
        <f>E16*'A02'!$I$11</f>
        <v>4620815.6458199993</v>
      </c>
      <c r="F92" s="378">
        <f t="shared" si="4"/>
        <v>4905547</v>
      </c>
      <c r="G92" s="465">
        <f t="shared" si="5"/>
        <v>6.1619284560198668</v>
      </c>
      <c r="I92" s="55"/>
    </row>
    <row r="93" spans="1:9">
      <c r="A93" s="389" t="s">
        <v>1219</v>
      </c>
      <c r="B93" s="378">
        <f t="shared" si="2"/>
        <v>0</v>
      </c>
      <c r="C93" s="378">
        <f t="shared" si="2"/>
        <v>0</v>
      </c>
      <c r="D93" s="465">
        <f t="shared" si="3"/>
        <v>0</v>
      </c>
      <c r="E93" s="378">
        <f>E17*'A02'!$I$11</f>
        <v>0</v>
      </c>
      <c r="F93" s="378">
        <f t="shared" si="4"/>
        <v>0</v>
      </c>
      <c r="G93" s="465">
        <f t="shared" si="5"/>
        <v>0</v>
      </c>
      <c r="I93" s="55"/>
    </row>
    <row r="94" spans="1:9" ht="15" customHeight="1">
      <c r="A94" s="389" t="s">
        <v>1220</v>
      </c>
      <c r="B94" s="378">
        <f t="shared" si="2"/>
        <v>0</v>
      </c>
      <c r="C94" s="378">
        <f t="shared" si="2"/>
        <v>0</v>
      </c>
      <c r="D94" s="465">
        <f t="shared" si="3"/>
        <v>0</v>
      </c>
      <c r="E94" s="378">
        <f>E18*'A02'!$I$11</f>
        <v>0</v>
      </c>
      <c r="F94" s="378">
        <f t="shared" si="4"/>
        <v>0</v>
      </c>
      <c r="G94" s="465">
        <f t="shared" si="5"/>
        <v>0</v>
      </c>
      <c r="I94" s="55"/>
    </row>
    <row r="95" spans="1:9">
      <c r="A95" s="389" t="s">
        <v>1221</v>
      </c>
      <c r="B95" s="378">
        <f t="shared" si="2"/>
        <v>0</v>
      </c>
      <c r="C95" s="378">
        <f t="shared" si="2"/>
        <v>0</v>
      </c>
      <c r="D95" s="465">
        <f t="shared" si="3"/>
        <v>0</v>
      </c>
      <c r="E95" s="378">
        <f>E19*'A02'!$I$11</f>
        <v>0</v>
      </c>
      <c r="F95" s="378">
        <f t="shared" si="4"/>
        <v>0</v>
      </c>
      <c r="G95" s="465">
        <f t="shared" si="5"/>
        <v>0</v>
      </c>
      <c r="I95" s="55"/>
    </row>
    <row r="96" spans="1:9">
      <c r="A96" s="481" t="s">
        <v>1222</v>
      </c>
      <c r="B96" s="378">
        <f t="shared" si="2"/>
        <v>14</v>
      </c>
      <c r="C96" s="378">
        <f t="shared" si="2"/>
        <v>16</v>
      </c>
      <c r="D96" s="465">
        <f t="shared" si="3"/>
        <v>14.285714285714286</v>
      </c>
      <c r="E96" s="378">
        <f>E20*'A02'!$I$11</f>
        <v>9103.6360799999984</v>
      </c>
      <c r="F96" s="378">
        <f t="shared" si="4"/>
        <v>10418.15</v>
      </c>
      <c r="G96" s="465">
        <f t="shared" si="5"/>
        <v>14.439438356810957</v>
      </c>
      <c r="I96" s="55"/>
    </row>
    <row r="97" spans="1:9">
      <c r="A97" s="481" t="s">
        <v>1223</v>
      </c>
      <c r="B97" s="378">
        <f t="shared" si="2"/>
        <v>6271</v>
      </c>
      <c r="C97" s="378">
        <f t="shared" si="2"/>
        <v>5902</v>
      </c>
      <c r="D97" s="465">
        <f t="shared" si="3"/>
        <v>-5.8842289905916125</v>
      </c>
      <c r="E97" s="378">
        <f>E21*'A02'!$I$11</f>
        <v>3214747.3317299993</v>
      </c>
      <c r="F97" s="378">
        <f t="shared" si="4"/>
        <v>3061962.68</v>
      </c>
      <c r="G97" s="465">
        <f t="shared" si="5"/>
        <v>-4.7526177320996128</v>
      </c>
      <c r="I97" s="55"/>
    </row>
    <row r="98" spans="1:9">
      <c r="A98" s="481" t="s">
        <v>1224</v>
      </c>
      <c r="B98" s="378">
        <f t="shared" si="2"/>
        <v>1070</v>
      </c>
      <c r="C98" s="378">
        <f t="shared" si="2"/>
        <v>1063</v>
      </c>
      <c r="D98" s="465">
        <f t="shared" si="3"/>
        <v>-0.65420560747663548</v>
      </c>
      <c r="E98" s="378">
        <f>E22*'A02'!$I$11</f>
        <v>471618.60074999998</v>
      </c>
      <c r="F98" s="378">
        <f t="shared" si="4"/>
        <v>473785.39</v>
      </c>
      <c r="G98" s="465">
        <f t="shared" si="5"/>
        <v>0.45943676660637539</v>
      </c>
      <c r="I98" s="55"/>
    </row>
    <row r="99" spans="1:9">
      <c r="A99" s="481" t="s">
        <v>1225</v>
      </c>
      <c r="B99" s="378">
        <f t="shared" si="2"/>
        <v>2027</v>
      </c>
      <c r="C99" s="378">
        <f t="shared" si="2"/>
        <v>2020</v>
      </c>
      <c r="D99" s="465">
        <f t="shared" si="3"/>
        <v>-0.34533793783917122</v>
      </c>
      <c r="E99" s="378">
        <f>E23*'A02'!$I$11</f>
        <v>2170973.0763599998</v>
      </c>
      <c r="F99" s="378">
        <f t="shared" si="4"/>
        <v>2185600.5499999998</v>
      </c>
      <c r="G99" s="465">
        <f t="shared" si="5"/>
        <v>0.67377499054596257</v>
      </c>
      <c r="I99" s="55"/>
    </row>
    <row r="100" spans="1:9">
      <c r="A100" s="481" t="s">
        <v>1226</v>
      </c>
      <c r="B100" s="378">
        <f t="shared" si="2"/>
        <v>3979</v>
      </c>
      <c r="C100" s="378">
        <f t="shared" si="2"/>
        <v>4243</v>
      </c>
      <c r="D100" s="465">
        <f t="shared" si="3"/>
        <v>6.6348328725810504</v>
      </c>
      <c r="E100" s="378">
        <f>E24*'A02'!$I$11</f>
        <v>1701303.9453299998</v>
      </c>
      <c r="F100" s="378">
        <f t="shared" si="4"/>
        <v>1835178.79</v>
      </c>
      <c r="G100" s="465">
        <f t="shared" si="5"/>
        <v>7.8689551645066409</v>
      </c>
      <c r="I100" s="55"/>
    </row>
    <row r="101" spans="1:9">
      <c r="A101" s="481" t="s">
        <v>1227</v>
      </c>
      <c r="B101" s="378">
        <f t="shared" si="2"/>
        <v>606</v>
      </c>
      <c r="C101" s="378">
        <f t="shared" si="2"/>
        <v>609</v>
      </c>
      <c r="D101" s="465">
        <f t="shared" si="3"/>
        <v>0.49504950495049505</v>
      </c>
      <c r="E101" s="378">
        <f>E25*'A02'!$I$11</f>
        <v>434283.93953999993</v>
      </c>
      <c r="F101" s="378">
        <f t="shared" si="4"/>
        <v>441365.37</v>
      </c>
      <c r="G101" s="465">
        <f t="shared" si="5"/>
        <v>1.6305992037146984</v>
      </c>
      <c r="I101" s="55"/>
    </row>
    <row r="102" spans="1:9">
      <c r="A102" s="481" t="s">
        <v>1228</v>
      </c>
      <c r="B102" s="378">
        <f t="shared" si="2"/>
        <v>409</v>
      </c>
      <c r="C102" s="378">
        <f t="shared" si="2"/>
        <v>308</v>
      </c>
      <c r="D102" s="465">
        <f t="shared" si="3"/>
        <v>-24.69437652811736</v>
      </c>
      <c r="E102" s="378">
        <f>E26*'A02'!$I$11</f>
        <v>52282.696289999993</v>
      </c>
      <c r="F102" s="378">
        <f t="shared" si="4"/>
        <v>39800.400000000001</v>
      </c>
      <c r="G102" s="465">
        <f t="shared" si="5"/>
        <v>-23.874622343047474</v>
      </c>
      <c r="I102" s="55"/>
    </row>
    <row r="103" spans="1:9">
      <c r="A103" s="481" t="s">
        <v>1229</v>
      </c>
      <c r="B103" s="378">
        <f t="shared" ref="B103:C118" si="6">+B27</f>
        <v>18390</v>
      </c>
      <c r="C103" s="378">
        <f t="shared" si="6"/>
        <v>19049</v>
      </c>
      <c r="D103" s="465">
        <f t="shared" si="3"/>
        <v>3.5834692767808591</v>
      </c>
      <c r="E103" s="378">
        <f>E27*'A02'!$I$11</f>
        <v>15145082.64951</v>
      </c>
      <c r="F103" s="378">
        <f t="shared" si="4"/>
        <v>15843615.630000001</v>
      </c>
      <c r="G103" s="465">
        <f t="shared" si="5"/>
        <v>4.6122757904698588</v>
      </c>
      <c r="I103" s="55"/>
    </row>
    <row r="104" spans="1:9">
      <c r="A104" s="389" t="s">
        <v>1230</v>
      </c>
      <c r="B104" s="378">
        <f t="shared" si="6"/>
        <v>0</v>
      </c>
      <c r="C104" s="378">
        <f t="shared" si="6"/>
        <v>0</v>
      </c>
      <c r="D104" s="465">
        <f t="shared" si="3"/>
        <v>0</v>
      </c>
      <c r="E104" s="378">
        <f>E28*'A02'!$I$11</f>
        <v>0</v>
      </c>
      <c r="F104" s="378">
        <f t="shared" si="4"/>
        <v>0</v>
      </c>
      <c r="G104" s="465">
        <f t="shared" si="5"/>
        <v>0</v>
      </c>
      <c r="I104" s="55"/>
    </row>
    <row r="105" spans="1:9">
      <c r="A105" s="481" t="s">
        <v>1231</v>
      </c>
      <c r="B105" s="378">
        <f t="shared" si="6"/>
        <v>785</v>
      </c>
      <c r="C105" s="378">
        <f t="shared" si="6"/>
        <v>729</v>
      </c>
      <c r="D105" s="465">
        <f t="shared" si="3"/>
        <v>-7.1337579617834397</v>
      </c>
      <c r="E105" s="378">
        <f>E29*'A02'!$I$11</f>
        <v>758622.37604999996</v>
      </c>
      <c r="F105" s="378">
        <f t="shared" si="4"/>
        <v>711480.47</v>
      </c>
      <c r="G105" s="465">
        <f t="shared" si="5"/>
        <v>-6.2141465290621634</v>
      </c>
      <c r="I105" s="55"/>
    </row>
    <row r="106" spans="1:9">
      <c r="A106" s="481" t="s">
        <v>1232</v>
      </c>
      <c r="B106" s="378">
        <f t="shared" si="6"/>
        <v>5</v>
      </c>
      <c r="C106" s="378">
        <f t="shared" si="6"/>
        <v>1</v>
      </c>
      <c r="D106" s="465">
        <f t="shared" si="3"/>
        <v>-80</v>
      </c>
      <c r="E106" s="378">
        <f>E30*'A02'!$I$11</f>
        <v>0</v>
      </c>
      <c r="F106" s="378">
        <f t="shared" si="4"/>
        <v>3241.75</v>
      </c>
      <c r="G106" s="465">
        <f t="shared" si="5"/>
        <v>0</v>
      </c>
      <c r="I106" s="55"/>
    </row>
    <row r="107" spans="1:9">
      <c r="A107" s="389" t="s">
        <v>1233</v>
      </c>
      <c r="B107" s="378">
        <f t="shared" si="6"/>
        <v>0</v>
      </c>
      <c r="C107" s="378">
        <f t="shared" si="6"/>
        <v>0</v>
      </c>
      <c r="D107" s="465">
        <f t="shared" si="3"/>
        <v>0</v>
      </c>
      <c r="E107" s="378">
        <f>E31*'A02'!$I$11</f>
        <v>15980.722889999999</v>
      </c>
      <c r="F107" s="378">
        <f t="shared" si="4"/>
        <v>0</v>
      </c>
      <c r="G107" s="465">
        <f t="shared" si="5"/>
        <v>-100</v>
      </c>
      <c r="I107" s="55"/>
    </row>
    <row r="108" spans="1:9">
      <c r="A108" s="389" t="s">
        <v>1279</v>
      </c>
      <c r="B108" s="378">
        <f t="shared" si="6"/>
        <v>0</v>
      </c>
      <c r="C108" s="378">
        <f t="shared" si="6"/>
        <v>0</v>
      </c>
      <c r="D108" s="465">
        <f t="shared" si="3"/>
        <v>0</v>
      </c>
      <c r="E108" s="378">
        <f>E32*'A02'!$I$11</f>
        <v>0</v>
      </c>
      <c r="F108" s="378">
        <f t="shared" si="4"/>
        <v>0</v>
      </c>
      <c r="G108" s="465">
        <f t="shared" si="5"/>
        <v>0</v>
      </c>
      <c r="I108" s="55"/>
    </row>
    <row r="109" spans="1:9">
      <c r="A109" s="506" t="s">
        <v>1235</v>
      </c>
      <c r="B109" s="378">
        <f t="shared" si="6"/>
        <v>1964</v>
      </c>
      <c r="C109" s="378">
        <f t="shared" si="6"/>
        <v>2029</v>
      </c>
      <c r="D109" s="465">
        <f t="shared" si="3"/>
        <v>3.3095723014256619</v>
      </c>
      <c r="E109" s="378">
        <f>E33*'A02'!$I$11</f>
        <v>3292279.4071200001</v>
      </c>
      <c r="F109" s="378">
        <f t="shared" si="4"/>
        <v>3436457.62</v>
      </c>
      <c r="G109" s="465">
        <f t="shared" si="5"/>
        <v>4.3792824074468006</v>
      </c>
      <c r="I109" s="55"/>
    </row>
    <row r="110" spans="1:9">
      <c r="A110" s="506" t="s">
        <v>1236</v>
      </c>
      <c r="B110" s="378">
        <f t="shared" si="6"/>
        <v>153</v>
      </c>
      <c r="C110" s="378">
        <f t="shared" si="6"/>
        <v>86</v>
      </c>
      <c r="D110" s="465">
        <f t="shared" si="3"/>
        <v>-43.790849673202615</v>
      </c>
      <c r="E110" s="378">
        <f>E34*'A02'!$I$11</f>
        <v>71979.343919999985</v>
      </c>
      <c r="F110" s="378">
        <f t="shared" si="4"/>
        <v>40839.599999999999</v>
      </c>
      <c r="G110" s="465">
        <f t="shared" si="5"/>
        <v>-43.262055784517344</v>
      </c>
      <c r="I110" s="55"/>
    </row>
    <row r="111" spans="1:9">
      <c r="A111" s="506" t="s">
        <v>1237</v>
      </c>
      <c r="B111" s="378">
        <f t="shared" si="6"/>
        <v>314</v>
      </c>
      <c r="C111" s="378">
        <f t="shared" si="6"/>
        <v>266</v>
      </c>
      <c r="D111" s="465">
        <f t="shared" si="3"/>
        <v>-15.286624203821656</v>
      </c>
      <c r="E111" s="378">
        <f>E35*'A02'!$I$11</f>
        <v>221363.05190999995</v>
      </c>
      <c r="F111" s="378">
        <f t="shared" si="4"/>
        <v>189452.64</v>
      </c>
      <c r="G111" s="465">
        <f t="shared" si="5"/>
        <v>-14.415419210507551</v>
      </c>
      <c r="I111" s="55"/>
    </row>
    <row r="112" spans="1:9">
      <c r="A112" s="506" t="s">
        <v>1286</v>
      </c>
      <c r="B112" s="378">
        <f t="shared" si="6"/>
        <v>13251</v>
      </c>
      <c r="C112" s="378">
        <f t="shared" si="6"/>
        <v>12675</v>
      </c>
      <c r="D112" s="465">
        <f t="shared" si="3"/>
        <v>-4.3468417477926193</v>
      </c>
      <c r="E112" s="378">
        <f>E36*'A02'!$I$11</f>
        <v>10654752.95544</v>
      </c>
      <c r="F112" s="378">
        <f t="shared" si="4"/>
        <v>10295772.1</v>
      </c>
      <c r="G112" s="465">
        <f t="shared" si="5"/>
        <v>-3.3692086239945631</v>
      </c>
      <c r="I112" s="55"/>
    </row>
    <row r="113" spans="1:9">
      <c r="A113" s="506" t="s">
        <v>1280</v>
      </c>
      <c r="B113" s="378">
        <f t="shared" si="6"/>
        <v>3064</v>
      </c>
      <c r="C113" s="378">
        <f t="shared" si="6"/>
        <v>2980</v>
      </c>
      <c r="D113" s="465">
        <f t="shared" si="3"/>
        <v>-2.7415143603133161</v>
      </c>
      <c r="E113" s="378">
        <f>E37*'A02'!$I$11</f>
        <v>3379579.5570899998</v>
      </c>
      <c r="F113" s="378">
        <f t="shared" si="4"/>
        <v>3320153.56</v>
      </c>
      <c r="G113" s="465">
        <f t="shared" si="5"/>
        <v>-1.7583843222548285</v>
      </c>
      <c r="I113" s="55"/>
    </row>
    <row r="114" spans="1:9">
      <c r="A114" s="506" t="s">
        <v>1281</v>
      </c>
      <c r="B114" s="378">
        <f t="shared" si="6"/>
        <v>5666</v>
      </c>
      <c r="C114" s="378">
        <f t="shared" si="6"/>
        <v>6458</v>
      </c>
      <c r="D114" s="465">
        <f t="shared" si="3"/>
        <v>13.978115072361454</v>
      </c>
      <c r="E114" s="378">
        <f>E38*'A02'!$I$11</f>
        <v>5565607.173059999</v>
      </c>
      <c r="F114" s="378">
        <f t="shared" si="4"/>
        <v>6407357.7300000004</v>
      </c>
      <c r="G114" s="465">
        <f t="shared" si="5"/>
        <v>15.124146041324053</v>
      </c>
      <c r="I114" s="55"/>
    </row>
    <row r="115" spans="1:9">
      <c r="A115" s="506" t="s">
        <v>1241</v>
      </c>
      <c r="B115" s="378">
        <f t="shared" si="6"/>
        <v>866</v>
      </c>
      <c r="C115" s="378">
        <f t="shared" si="6"/>
        <v>976</v>
      </c>
      <c r="D115" s="465">
        <f t="shared" si="3"/>
        <v>12.702078521939955</v>
      </c>
      <c r="E115" s="378">
        <f>E39*'A02'!$I$11</f>
        <v>972192.86867999996</v>
      </c>
      <c r="F115" s="378">
        <f t="shared" si="4"/>
        <v>1107252.52</v>
      </c>
      <c r="G115" s="465">
        <f t="shared" si="5"/>
        <v>13.89226928843636</v>
      </c>
      <c r="I115" s="55"/>
    </row>
    <row r="116" spans="1:9">
      <c r="A116" s="506" t="s">
        <v>1242</v>
      </c>
      <c r="B116" s="378">
        <f t="shared" si="6"/>
        <v>0</v>
      </c>
      <c r="C116" s="378">
        <f t="shared" si="6"/>
        <v>0</v>
      </c>
      <c r="D116" s="465">
        <f t="shared" si="3"/>
        <v>0</v>
      </c>
      <c r="E116" s="378">
        <f>E40*'A02'!$I$11</f>
        <v>0</v>
      </c>
      <c r="F116" s="378">
        <f t="shared" si="4"/>
        <v>0</v>
      </c>
      <c r="G116" s="465">
        <f t="shared" si="5"/>
        <v>0</v>
      </c>
      <c r="I116" s="55"/>
    </row>
    <row r="117" spans="1:9">
      <c r="A117" s="506" t="s">
        <v>1243</v>
      </c>
      <c r="B117" s="378">
        <f t="shared" si="6"/>
        <v>392</v>
      </c>
      <c r="C117" s="378">
        <f t="shared" si="6"/>
        <v>419</v>
      </c>
      <c r="D117" s="465">
        <f t="shared" si="3"/>
        <v>6.8877551020408161</v>
      </c>
      <c r="E117" s="378">
        <f>E41*'A02'!$I$11</f>
        <v>154421.00090999997</v>
      </c>
      <c r="F117" s="378">
        <f t="shared" si="4"/>
        <v>166692.46</v>
      </c>
      <c r="G117" s="465">
        <f t="shared" si="5"/>
        <v>7.9467553102781014</v>
      </c>
      <c r="I117" s="55"/>
    </row>
    <row r="118" spans="1:9">
      <c r="A118" s="506" t="s">
        <v>1244</v>
      </c>
      <c r="B118" s="378">
        <f t="shared" si="6"/>
        <v>1010</v>
      </c>
      <c r="C118" s="378">
        <f t="shared" si="6"/>
        <v>1243</v>
      </c>
      <c r="D118" s="465">
        <f t="shared" si="3"/>
        <v>23.06930693069307</v>
      </c>
      <c r="E118" s="378">
        <f>E42*'A02'!$I$11</f>
        <v>391196.61173999996</v>
      </c>
      <c r="F118" s="378">
        <f t="shared" si="4"/>
        <v>486329.86</v>
      </c>
      <c r="G118" s="465">
        <f t="shared" si="5"/>
        <v>24.318525622412135</v>
      </c>
      <c r="I118" s="55"/>
    </row>
    <row r="119" spans="1:9">
      <c r="A119" s="506" t="s">
        <v>1282</v>
      </c>
      <c r="B119" s="378">
        <f t="shared" ref="B119:C134" si="7">+B43</f>
        <v>415</v>
      </c>
      <c r="C119" s="378">
        <f t="shared" si="7"/>
        <v>409</v>
      </c>
      <c r="D119" s="465">
        <f t="shared" si="3"/>
        <v>-1.4457831325301205</v>
      </c>
      <c r="E119" s="378">
        <f>E43*'A02'!$I$11</f>
        <v>137957.02304999999</v>
      </c>
      <c r="F119" s="378">
        <f t="shared" si="4"/>
        <v>137473.21</v>
      </c>
      <c r="G119" s="465">
        <f t="shared" si="5"/>
        <v>-0.35069838367318773</v>
      </c>
      <c r="I119" s="55"/>
    </row>
    <row r="120" spans="1:9">
      <c r="A120" s="506" t="s">
        <v>1246</v>
      </c>
      <c r="B120" s="378">
        <f t="shared" si="7"/>
        <v>1887</v>
      </c>
      <c r="C120" s="378">
        <f t="shared" si="7"/>
        <v>2251</v>
      </c>
      <c r="D120" s="465">
        <f t="shared" si="3"/>
        <v>19.289878113407525</v>
      </c>
      <c r="E120" s="378">
        <f>E44*'A02'!$I$11</f>
        <v>1460859.6314399999</v>
      </c>
      <c r="F120" s="378">
        <f t="shared" si="4"/>
        <v>1760565.95</v>
      </c>
      <c r="G120" s="465">
        <f t="shared" si="5"/>
        <v>20.515750597103793</v>
      </c>
      <c r="I120" s="55"/>
    </row>
    <row r="121" spans="1:9">
      <c r="A121" s="45" t="s">
        <v>1247</v>
      </c>
      <c r="B121" s="378">
        <f t="shared" si="7"/>
        <v>1662</v>
      </c>
      <c r="C121" s="378">
        <f t="shared" si="7"/>
        <v>2168</v>
      </c>
      <c r="D121" s="465">
        <f t="shared" si="3"/>
        <v>30.445246690734056</v>
      </c>
      <c r="E121" s="378">
        <f>E45*'A02'!$I$11</f>
        <v>4567983.5576099996</v>
      </c>
      <c r="F121" s="378">
        <f t="shared" si="4"/>
        <v>6012393.5300000003</v>
      </c>
      <c r="G121" s="465">
        <f t="shared" si="5"/>
        <v>31.620297099881114</v>
      </c>
      <c r="I121" s="55"/>
    </row>
    <row r="122" spans="1:9">
      <c r="A122" s="45" t="s">
        <v>1248</v>
      </c>
      <c r="B122" s="378">
        <f t="shared" si="7"/>
        <v>90</v>
      </c>
      <c r="C122" s="378">
        <f t="shared" si="7"/>
        <v>108</v>
      </c>
      <c r="D122" s="465">
        <f t="shared" si="3"/>
        <v>20</v>
      </c>
      <c r="E122" s="378">
        <f>E46*'A02'!$I$11</f>
        <v>180070.48553999999</v>
      </c>
      <c r="F122" s="378">
        <f t="shared" si="4"/>
        <v>218541.24</v>
      </c>
      <c r="G122" s="465">
        <f t="shared" si="5"/>
        <v>21.364275408395169</v>
      </c>
      <c r="I122" s="55"/>
    </row>
    <row r="123" spans="1:9">
      <c r="A123" s="45" t="s">
        <v>1249</v>
      </c>
      <c r="B123" s="378">
        <f t="shared" si="7"/>
        <v>8</v>
      </c>
      <c r="C123" s="378">
        <f t="shared" si="7"/>
        <v>0</v>
      </c>
      <c r="D123" s="465">
        <f t="shared" si="3"/>
        <v>-100</v>
      </c>
      <c r="E123" s="378">
        <f>E47*'A02'!$I$11</f>
        <v>20619.81306</v>
      </c>
      <c r="F123" s="378">
        <f t="shared" si="4"/>
        <v>0</v>
      </c>
      <c r="G123" s="465">
        <f t="shared" si="5"/>
        <v>-100</v>
      </c>
      <c r="I123" s="55"/>
    </row>
    <row r="124" spans="1:9">
      <c r="A124" s="45" t="s">
        <v>1250</v>
      </c>
      <c r="B124" s="378">
        <f t="shared" si="7"/>
        <v>46</v>
      </c>
      <c r="C124" s="378">
        <f t="shared" si="7"/>
        <v>68</v>
      </c>
      <c r="D124" s="465">
        <f t="shared" si="3"/>
        <v>47.826086956521742</v>
      </c>
      <c r="E124" s="378">
        <f>E48*'A02'!$I$11</f>
        <v>63567.041009999986</v>
      </c>
      <c r="F124" s="378">
        <f t="shared" si="4"/>
        <v>94949.19</v>
      </c>
      <c r="G124" s="465">
        <f t="shared" si="5"/>
        <v>49.368585498675586</v>
      </c>
      <c r="I124" s="55"/>
    </row>
    <row r="125" spans="1:9">
      <c r="A125" s="45" t="s">
        <v>1251</v>
      </c>
      <c r="B125" s="378">
        <f t="shared" si="7"/>
        <v>8</v>
      </c>
      <c r="C125" s="378">
        <f t="shared" si="7"/>
        <v>8</v>
      </c>
      <c r="D125" s="465">
        <f t="shared" si="3"/>
        <v>0</v>
      </c>
      <c r="E125" s="378">
        <f>E49*'A02'!$I$11</f>
        <v>13045.132319999999</v>
      </c>
      <c r="F125" s="378">
        <f t="shared" si="4"/>
        <v>13134.4</v>
      </c>
      <c r="G125" s="465">
        <f t="shared" si="5"/>
        <v>0.68429876991850125</v>
      </c>
      <c r="I125" s="55"/>
    </row>
    <row r="126" spans="1:9">
      <c r="A126" s="45" t="s">
        <v>1252</v>
      </c>
      <c r="B126" s="378">
        <f t="shared" si="7"/>
        <v>100</v>
      </c>
      <c r="C126" s="378">
        <f t="shared" si="7"/>
        <v>133</v>
      </c>
      <c r="D126" s="465">
        <f t="shared" si="3"/>
        <v>33</v>
      </c>
      <c r="E126" s="378">
        <f>E50*'A02'!$I$11</f>
        <v>308567.37747000001</v>
      </c>
      <c r="F126" s="378">
        <f t="shared" si="4"/>
        <v>414387.4</v>
      </c>
      <c r="G126" s="465">
        <f t="shared" si="5"/>
        <v>34.293976050753521</v>
      </c>
      <c r="I126" s="55"/>
    </row>
    <row r="127" spans="1:9">
      <c r="A127" s="45" t="s">
        <v>1253</v>
      </c>
      <c r="B127" s="378">
        <f t="shared" si="7"/>
        <v>2</v>
      </c>
      <c r="C127" s="378">
        <f t="shared" si="7"/>
        <v>3</v>
      </c>
      <c r="D127" s="465">
        <f t="shared" si="3"/>
        <v>50</v>
      </c>
      <c r="E127" s="378">
        <f>E51*'A02'!$I$11</f>
        <v>6766.2242999999999</v>
      </c>
      <c r="F127" s="378">
        <f t="shared" si="4"/>
        <v>10218.780000000001</v>
      </c>
      <c r="G127" s="465">
        <f t="shared" si="5"/>
        <v>51.026326455065949</v>
      </c>
      <c r="I127" s="55"/>
    </row>
    <row r="128" spans="1:9">
      <c r="A128" s="45" t="s">
        <v>1254</v>
      </c>
      <c r="B128" s="378">
        <f t="shared" si="7"/>
        <v>34</v>
      </c>
      <c r="C128" s="378">
        <f t="shared" si="7"/>
        <v>54</v>
      </c>
      <c r="D128" s="465">
        <f t="shared" si="3"/>
        <v>58.823529411764703</v>
      </c>
      <c r="E128" s="378">
        <f>E52*'A02'!$I$11</f>
        <v>25896.498209999998</v>
      </c>
      <c r="F128" s="378">
        <f t="shared" si="4"/>
        <v>41433.440000000002</v>
      </c>
      <c r="G128" s="465">
        <f t="shared" si="5"/>
        <v>59.996303994492877</v>
      </c>
      <c r="I128" s="55"/>
    </row>
    <row r="129" spans="1:9">
      <c r="A129" s="45" t="s">
        <v>1255</v>
      </c>
      <c r="B129" s="378">
        <f t="shared" si="7"/>
        <v>250</v>
      </c>
      <c r="C129" s="378">
        <f t="shared" si="7"/>
        <v>319</v>
      </c>
      <c r="D129" s="465">
        <f t="shared" si="3"/>
        <v>27.6</v>
      </c>
      <c r="E129" s="378">
        <f>E53*'A02'!$I$11</f>
        <v>231341.19954</v>
      </c>
      <c r="F129" s="378">
        <f t="shared" si="4"/>
        <v>298068.01</v>
      </c>
      <c r="G129" s="465">
        <f t="shared" si="5"/>
        <v>28.843461775368993</v>
      </c>
      <c r="I129" s="55"/>
    </row>
    <row r="130" spans="1:9">
      <c r="A130" s="45" t="s">
        <v>1256</v>
      </c>
      <c r="B130" s="378">
        <f t="shared" si="7"/>
        <v>1005</v>
      </c>
      <c r="C130" s="378">
        <f t="shared" si="7"/>
        <v>1305</v>
      </c>
      <c r="D130" s="465">
        <f t="shared" si="3"/>
        <v>29.850746268656717</v>
      </c>
      <c r="E130" s="378">
        <f>E54*'A02'!$I$11</f>
        <v>2736943.6422899999</v>
      </c>
      <c r="F130" s="378">
        <f t="shared" si="4"/>
        <v>3588678.7</v>
      </c>
      <c r="G130" s="465">
        <f t="shared" si="5"/>
        <v>31.11993409544063</v>
      </c>
      <c r="I130" s="55"/>
    </row>
    <row r="131" spans="1:9">
      <c r="A131" s="45" t="s">
        <v>1257</v>
      </c>
      <c r="B131" s="378">
        <f t="shared" si="7"/>
        <v>317</v>
      </c>
      <c r="C131" s="378">
        <f t="shared" si="7"/>
        <v>428</v>
      </c>
      <c r="D131" s="465">
        <f t="shared" si="3"/>
        <v>35.01577287066246</v>
      </c>
      <c r="E131" s="378">
        <f>E55*'A02'!$I$11</f>
        <v>154721.64014999996</v>
      </c>
      <c r="F131" s="378">
        <f t="shared" si="4"/>
        <v>211256.52</v>
      </c>
      <c r="G131" s="465">
        <f t="shared" si="5"/>
        <v>36.53973664911414</v>
      </c>
      <c r="I131" s="55"/>
    </row>
    <row r="132" spans="1:9">
      <c r="A132" s="45" t="s">
        <v>1258</v>
      </c>
      <c r="B132" s="378">
        <f t="shared" si="7"/>
        <v>346</v>
      </c>
      <c r="C132" s="378">
        <f t="shared" si="7"/>
        <v>376</v>
      </c>
      <c r="D132" s="465">
        <f t="shared" si="3"/>
        <v>8.6705202312138727</v>
      </c>
      <c r="E132" s="378">
        <f>E56*'A02'!$I$11</f>
        <v>264049.50692999997</v>
      </c>
      <c r="F132" s="378">
        <f t="shared" si="4"/>
        <v>290114.48</v>
      </c>
      <c r="G132" s="465">
        <f t="shared" si="5"/>
        <v>9.8712447423391261</v>
      </c>
      <c r="I132" s="55"/>
    </row>
    <row r="133" spans="1:9">
      <c r="A133" s="45" t="s">
        <v>1259</v>
      </c>
      <c r="B133" s="378">
        <f t="shared" si="7"/>
        <v>132</v>
      </c>
      <c r="C133" s="378">
        <f t="shared" si="7"/>
        <v>162</v>
      </c>
      <c r="D133" s="465">
        <f t="shared" si="3"/>
        <v>22.727272727272727</v>
      </c>
      <c r="E133" s="378">
        <f>E57*'A02'!$I$11</f>
        <v>50206.54847999999</v>
      </c>
      <c r="F133" s="378">
        <f t="shared" si="4"/>
        <v>62269.7</v>
      </c>
      <c r="G133" s="465">
        <f t="shared" si="5"/>
        <v>24.027048034989736</v>
      </c>
      <c r="I133" s="55"/>
    </row>
    <row r="134" spans="1:9">
      <c r="A134" s="45" t="s">
        <v>1260</v>
      </c>
      <c r="B134" s="378">
        <f t="shared" si="7"/>
        <v>397</v>
      </c>
      <c r="C134" s="378">
        <f t="shared" si="7"/>
        <v>413</v>
      </c>
      <c r="D134" s="465">
        <f t="shared" si="3"/>
        <v>4.0302267002518892</v>
      </c>
      <c r="E134" s="378">
        <f>E58*'A02'!$I$11</f>
        <v>511782.09224999993</v>
      </c>
      <c r="F134" s="378">
        <f t="shared" si="4"/>
        <v>537373.82999999996</v>
      </c>
      <c r="G134" s="465">
        <f t="shared" si="5"/>
        <v>5.0005145036412779</v>
      </c>
      <c r="I134" s="55"/>
    </row>
    <row r="135" spans="1:9">
      <c r="A135" s="45" t="s">
        <v>1261</v>
      </c>
      <c r="B135" s="378">
        <f t="shared" ref="B135:C147" si="8">+B59</f>
        <v>1</v>
      </c>
      <c r="C135" s="378">
        <f t="shared" si="8"/>
        <v>1</v>
      </c>
      <c r="D135" s="465">
        <f t="shared" si="3"/>
        <v>0</v>
      </c>
      <c r="E135" s="378">
        <f>E59*'A02'!$I$11</f>
        <v>961.52792999999986</v>
      </c>
      <c r="F135" s="378">
        <f t="shared" si="4"/>
        <v>1004.9</v>
      </c>
      <c r="G135" s="465">
        <f t="shared" si="5"/>
        <v>4.5107446852844024</v>
      </c>
      <c r="I135" s="55"/>
    </row>
    <row r="136" spans="1:9">
      <c r="A136" s="45" t="s">
        <v>1262</v>
      </c>
      <c r="B136" s="378">
        <f t="shared" si="8"/>
        <v>221</v>
      </c>
      <c r="C136" s="378">
        <f t="shared" si="8"/>
        <v>230</v>
      </c>
      <c r="D136" s="465">
        <f t="shared" si="3"/>
        <v>4.0723981900452486</v>
      </c>
      <c r="E136" s="378">
        <f>E60*'A02'!$I$11</f>
        <v>117820.5468</v>
      </c>
      <c r="F136" s="378">
        <f t="shared" si="4"/>
        <v>123759.66</v>
      </c>
      <c r="G136" s="465">
        <f t="shared" si="5"/>
        <v>5.0408127964994369</v>
      </c>
      <c r="I136" s="55"/>
    </row>
    <row r="137" spans="1:9">
      <c r="A137" s="45" t="s">
        <v>1263</v>
      </c>
      <c r="B137" s="378">
        <f t="shared" si="8"/>
        <v>1073</v>
      </c>
      <c r="C137" s="378">
        <f t="shared" si="8"/>
        <v>1120</v>
      </c>
      <c r="D137" s="465">
        <f t="shared" si="3"/>
        <v>4.3802423112767936</v>
      </c>
      <c r="E137" s="378">
        <f>E61*'A02'!$I$11</f>
        <v>169380.02300999998</v>
      </c>
      <c r="F137" s="378">
        <f t="shared" si="4"/>
        <v>178539.51999999999</v>
      </c>
      <c r="G137" s="465">
        <f t="shared" si="5"/>
        <v>5.4076607307222115</v>
      </c>
      <c r="I137" s="55"/>
    </row>
    <row r="138" spans="1:9">
      <c r="A138" s="45" t="s">
        <v>1264</v>
      </c>
      <c r="B138" s="378">
        <f t="shared" si="8"/>
        <v>159</v>
      </c>
      <c r="C138" s="378">
        <f t="shared" si="8"/>
        <v>128</v>
      </c>
      <c r="D138" s="465">
        <f t="shared" si="3"/>
        <v>-19.49685534591195</v>
      </c>
      <c r="E138" s="378">
        <f>E62*'A02'!$I$11</f>
        <v>103699.51514999998</v>
      </c>
      <c r="F138" s="378">
        <f t="shared" si="4"/>
        <v>84363.520000000004</v>
      </c>
      <c r="G138" s="465">
        <f t="shared" si="5"/>
        <v>-18.646177006739823</v>
      </c>
      <c r="I138" s="55"/>
    </row>
    <row r="139" spans="1:9">
      <c r="A139" s="45" t="s">
        <v>1265</v>
      </c>
      <c r="B139" s="378">
        <f t="shared" si="8"/>
        <v>627</v>
      </c>
      <c r="C139" s="378">
        <f t="shared" si="8"/>
        <v>847</v>
      </c>
      <c r="D139" s="465">
        <f t="shared" si="3"/>
        <v>35.087719298245617</v>
      </c>
      <c r="E139" s="378">
        <f>E63*'A02'!$I$11</f>
        <v>178711.44026999996</v>
      </c>
      <c r="F139" s="378">
        <f t="shared" si="4"/>
        <v>243614.41</v>
      </c>
      <c r="G139" s="465">
        <f t="shared" si="5"/>
        <v>36.317187994200957</v>
      </c>
      <c r="I139" s="55"/>
    </row>
    <row r="140" spans="1:9">
      <c r="A140" s="45" t="s">
        <v>1266</v>
      </c>
      <c r="B140" s="378">
        <f t="shared" si="8"/>
        <v>974</v>
      </c>
      <c r="C140" s="378">
        <f t="shared" si="8"/>
        <v>1316</v>
      </c>
      <c r="D140" s="465">
        <f t="shared" si="3"/>
        <v>35.112936344969199</v>
      </c>
      <c r="E140" s="378">
        <f>E64*'A02'!$I$11</f>
        <v>353717.96327999997</v>
      </c>
      <c r="F140" s="378">
        <f t="shared" si="4"/>
        <v>482579.88</v>
      </c>
      <c r="G140" s="465">
        <f t="shared" si="5"/>
        <v>36.430696231843363</v>
      </c>
      <c r="I140" s="55"/>
    </row>
    <row r="141" spans="1:9">
      <c r="A141" s="45" t="s">
        <v>1267</v>
      </c>
      <c r="B141" s="378">
        <f t="shared" si="8"/>
        <v>54</v>
      </c>
      <c r="C141" s="378">
        <f t="shared" si="8"/>
        <v>50</v>
      </c>
      <c r="D141" s="465">
        <f t="shared" si="3"/>
        <v>-7.4074074074074074</v>
      </c>
      <c r="E141" s="378">
        <f>E65*'A02'!$I$11</f>
        <v>3971.0404799999997</v>
      </c>
      <c r="F141" s="378">
        <f t="shared" si="4"/>
        <v>3709.84</v>
      </c>
      <c r="G141" s="465">
        <f t="shared" si="5"/>
        <v>-6.577633275599335</v>
      </c>
      <c r="I141" s="55"/>
    </row>
    <row r="142" spans="1:9">
      <c r="A142" s="45" t="s">
        <v>1268</v>
      </c>
      <c r="B142" s="378">
        <f t="shared" si="8"/>
        <v>138</v>
      </c>
      <c r="C142" s="378">
        <f t="shared" si="8"/>
        <v>111</v>
      </c>
      <c r="D142" s="465">
        <f t="shared" si="3"/>
        <v>-19.565217391304348</v>
      </c>
      <c r="E142" s="378">
        <f>E66*'A02'!$I$11</f>
        <v>34146.860219999995</v>
      </c>
      <c r="F142" s="378">
        <f t="shared" si="4"/>
        <v>27742.23</v>
      </c>
      <c r="G142" s="465">
        <f t="shared" si="5"/>
        <v>-18.756132126750469</v>
      </c>
      <c r="I142" s="55"/>
    </row>
    <row r="143" spans="1:9">
      <c r="A143" s="45" t="s">
        <v>1269</v>
      </c>
      <c r="B143" s="378">
        <f t="shared" si="8"/>
        <v>1417</v>
      </c>
      <c r="C143" s="378">
        <f t="shared" si="8"/>
        <v>1109</v>
      </c>
      <c r="D143" s="465">
        <f t="shared" si="3"/>
        <v>-21.73606210303458</v>
      </c>
      <c r="E143" s="378">
        <f>E67*'A02'!$I$11</f>
        <v>74017.691879999984</v>
      </c>
      <c r="F143" s="378">
        <f t="shared" si="4"/>
        <v>58563.519999999997</v>
      </c>
      <c r="G143" s="465">
        <f t="shared" si="5"/>
        <v>-20.879024308208393</v>
      </c>
      <c r="I143" s="55"/>
    </row>
    <row r="144" spans="1:9">
      <c r="A144" s="45" t="s">
        <v>1270</v>
      </c>
      <c r="B144" s="378">
        <f t="shared" si="8"/>
        <v>562</v>
      </c>
      <c r="C144" s="378">
        <f t="shared" si="8"/>
        <v>489</v>
      </c>
      <c r="D144" s="465">
        <f t="shared" si="3"/>
        <v>-12.98932384341637</v>
      </c>
      <c r="E144" s="378">
        <f>E68*'A02'!$I$11</f>
        <v>29517.560159999997</v>
      </c>
      <c r="F144" s="378">
        <f t="shared" si="4"/>
        <v>25959.7</v>
      </c>
      <c r="G144" s="465">
        <f t="shared" si="5"/>
        <v>-12.053368031485691</v>
      </c>
    </row>
    <row r="145" spans="1:7">
      <c r="A145" s="45" t="s">
        <v>1271</v>
      </c>
      <c r="B145" s="378">
        <f t="shared" si="8"/>
        <v>670</v>
      </c>
      <c r="C145" s="378">
        <f t="shared" si="8"/>
        <v>516</v>
      </c>
      <c r="D145" s="465">
        <f t="shared" si="3"/>
        <v>-22.985074626865671</v>
      </c>
      <c r="E145" s="378">
        <f>E69*'A02'!$I$11</f>
        <v>53308.243559999995</v>
      </c>
      <c r="F145" s="378">
        <f t="shared" si="4"/>
        <v>41513.160000000003</v>
      </c>
      <c r="G145" s="465">
        <f t="shared" si="5"/>
        <v>-22.126190570740299</v>
      </c>
    </row>
    <row r="146" spans="1:7">
      <c r="A146" s="45" t="s">
        <v>1272</v>
      </c>
      <c r="B146" s="378">
        <f t="shared" si="8"/>
        <v>75</v>
      </c>
      <c r="C146" s="378">
        <f t="shared" si="8"/>
        <v>98</v>
      </c>
      <c r="D146" s="465">
        <f t="shared" si="3"/>
        <v>30.666666666666668</v>
      </c>
      <c r="E146" s="378">
        <f>E70*'A02'!$I$11</f>
        <v>6768.976169999999</v>
      </c>
      <c r="F146" s="378">
        <f t="shared" si="4"/>
        <v>8914.08</v>
      </c>
      <c r="G146" s="465">
        <f t="shared" si="5"/>
        <v>31.690225761276409</v>
      </c>
    </row>
    <row r="147" spans="1:7">
      <c r="A147" s="45" t="s">
        <v>1273</v>
      </c>
      <c r="B147" s="378">
        <f t="shared" si="8"/>
        <v>120</v>
      </c>
      <c r="C147" s="378">
        <f t="shared" si="8"/>
        <v>184</v>
      </c>
      <c r="D147" s="465">
        <f t="shared" si="3"/>
        <v>53.333333333333336</v>
      </c>
      <c r="E147" s="378">
        <f>E71*'A02'!$I$11</f>
        <v>11523.071999999998</v>
      </c>
      <c r="F147" s="378">
        <f t="shared" si="4"/>
        <v>17811.080000000002</v>
      </c>
      <c r="G147" s="465">
        <f t="shared" si="5"/>
        <v>54.568851084155376</v>
      </c>
    </row>
    <row r="148" spans="1:7">
      <c r="A148" s="45" t="s">
        <v>1283</v>
      </c>
      <c r="B148" s="378">
        <f>+B72</f>
        <v>202</v>
      </c>
      <c r="C148" s="378">
        <f>+C72</f>
        <v>217</v>
      </c>
      <c r="D148" s="465">
        <f t="shared" si="3"/>
        <v>7.4257425742574261</v>
      </c>
      <c r="E148" s="378">
        <f>E72*'A02'!$I$11</f>
        <v>23440.663949999998</v>
      </c>
      <c r="F148" s="378">
        <f t="shared" si="4"/>
        <v>25465.87</v>
      </c>
      <c r="G148" s="465">
        <f t="shared" si="5"/>
        <v>8.6397128269056598</v>
      </c>
    </row>
    <row r="149" spans="1:7">
      <c r="A149" s="496" t="s">
        <v>27</v>
      </c>
      <c r="B149" s="386">
        <f>SUM(B87:B148)</f>
        <v>158951</v>
      </c>
      <c r="C149" s="386">
        <f>SUM(C87:C148)</f>
        <v>158019</v>
      </c>
      <c r="D149" s="473">
        <f>100*(C149-B149)/B149</f>
        <v>-0.58634421928770497</v>
      </c>
      <c r="E149" s="386">
        <f>SUM(E87:E148)</f>
        <v>152753978.9631899</v>
      </c>
      <c r="F149" s="386">
        <f>SUM(F87:F148)</f>
        <v>154872982.42000008</v>
      </c>
      <c r="G149" s="473">
        <f>100*(F149-E149)/E149</f>
        <v>1.3872001706225972</v>
      </c>
    </row>
    <row r="150" spans="1:7">
      <c r="A150" s="498"/>
    </row>
    <row r="151" spans="1:7">
      <c r="A151" s="432" t="s">
        <v>858</v>
      </c>
    </row>
    <row r="152" spans="1:7">
      <c r="A152" s="7" t="s">
        <v>1922</v>
      </c>
      <c r="E152" s="376"/>
    </row>
  </sheetData>
  <mergeCells count="13">
    <mergeCell ref="A78:G78"/>
    <mergeCell ref="A79:G79"/>
    <mergeCell ref="A80:G80"/>
    <mergeCell ref="A81:G81"/>
    <mergeCell ref="B83:D83"/>
    <mergeCell ref="E83:G83"/>
    <mergeCell ref="B7:D7"/>
    <mergeCell ref="E7:G7"/>
    <mergeCell ref="A1:G1"/>
    <mergeCell ref="A2:G2"/>
    <mergeCell ref="A3:G3"/>
    <mergeCell ref="A4:G4"/>
    <mergeCell ref="A5:G5"/>
  </mergeCells>
  <hyperlinks>
    <hyperlink ref="A1:G1" location="'Sección D'!A1" display="TABLA D03c"/>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4"/>
  <sheetViews>
    <sheetView showGridLines="0" zoomScale="90" zoomScaleNormal="90" workbookViewId="0">
      <selection sqref="A1:U1"/>
    </sheetView>
  </sheetViews>
  <sheetFormatPr baseColWidth="10" defaultColWidth="11.42578125" defaultRowHeight="14.25"/>
  <cols>
    <col min="1" max="1" width="8.140625" style="40" customWidth="1"/>
    <col min="2" max="2" width="48.140625" style="40" customWidth="1"/>
    <col min="3" max="3" width="16.85546875" style="40" bestFit="1" customWidth="1"/>
    <col min="4" max="5" width="15.85546875" style="40" bestFit="1" customWidth="1"/>
    <col min="6" max="6" width="16.42578125" style="40" bestFit="1" customWidth="1"/>
    <col min="7" max="7" width="17.28515625" style="40" bestFit="1" customWidth="1"/>
    <col min="8" max="9" width="16.85546875" style="40" bestFit="1" customWidth="1"/>
    <col min="10" max="10" width="17.28515625" style="40" bestFit="1" customWidth="1"/>
    <col min="11" max="11" width="16.42578125" style="40" bestFit="1" customWidth="1"/>
    <col min="12" max="12" width="17.28515625" style="40" bestFit="1" customWidth="1"/>
    <col min="13" max="14" width="16.85546875" style="40" bestFit="1" customWidth="1"/>
    <col min="15" max="15" width="17.28515625" style="40" bestFit="1" customWidth="1"/>
    <col min="16" max="17" width="16.85546875" style="40" bestFit="1" customWidth="1"/>
    <col min="18" max="19" width="17.28515625" style="40" bestFit="1" customWidth="1"/>
    <col min="20" max="20" width="15" style="40" bestFit="1" customWidth="1"/>
    <col min="21" max="21" width="18.28515625" style="40" bestFit="1" customWidth="1"/>
    <col min="22" max="22" width="13.5703125" style="40" bestFit="1" customWidth="1"/>
    <col min="23" max="23" width="48.28515625" style="40" bestFit="1" customWidth="1"/>
    <col min="24" max="24" width="19" style="40" bestFit="1" customWidth="1"/>
    <col min="25" max="27" width="17.7109375" style="40" bestFit="1" customWidth="1"/>
    <col min="28" max="41" width="19" style="40" bestFit="1" customWidth="1"/>
    <col min="42" max="42" width="16.140625" style="40" bestFit="1" customWidth="1"/>
    <col min="43" max="43" width="20" style="40" bestFit="1" customWidth="1"/>
    <col min="44" max="16384" width="11.42578125" style="40"/>
  </cols>
  <sheetData>
    <row r="1" spans="1:24" ht="15">
      <c r="A1" s="886" t="s">
        <v>1287</v>
      </c>
      <c r="B1" s="886"/>
      <c r="C1" s="886"/>
      <c r="D1" s="886"/>
      <c r="E1" s="886"/>
      <c r="F1" s="886"/>
      <c r="G1" s="886"/>
      <c r="H1" s="886"/>
      <c r="I1" s="886"/>
      <c r="J1" s="886"/>
      <c r="K1" s="886"/>
      <c r="L1" s="886"/>
      <c r="M1" s="886"/>
      <c r="N1" s="886"/>
      <c r="O1" s="886"/>
      <c r="P1" s="886"/>
      <c r="Q1" s="886"/>
      <c r="R1" s="886"/>
      <c r="S1" s="886"/>
      <c r="T1" s="886"/>
      <c r="U1" s="886"/>
    </row>
    <row r="2" spans="1:24">
      <c r="A2" s="919" t="s">
        <v>1288</v>
      </c>
      <c r="B2" s="919"/>
      <c r="C2" s="919"/>
      <c r="D2" s="919"/>
      <c r="E2" s="919"/>
      <c r="F2" s="919"/>
      <c r="G2" s="919"/>
      <c r="H2" s="919"/>
      <c r="I2" s="919"/>
      <c r="J2" s="919"/>
      <c r="K2" s="919"/>
      <c r="L2" s="919"/>
      <c r="M2" s="919"/>
      <c r="N2" s="919"/>
      <c r="O2" s="919"/>
      <c r="P2" s="919"/>
      <c r="Q2" s="919"/>
      <c r="R2" s="919"/>
      <c r="S2" s="919"/>
      <c r="T2" s="919"/>
      <c r="U2" s="919"/>
    </row>
    <row r="3" spans="1:24">
      <c r="A3" s="920" t="s">
        <v>1289</v>
      </c>
      <c r="B3" s="920"/>
      <c r="C3" s="920"/>
      <c r="D3" s="920"/>
      <c r="E3" s="920"/>
      <c r="F3" s="920"/>
      <c r="G3" s="920"/>
      <c r="H3" s="920"/>
      <c r="I3" s="920"/>
      <c r="J3" s="920"/>
      <c r="K3" s="920"/>
      <c r="L3" s="920"/>
      <c r="M3" s="920"/>
      <c r="N3" s="920"/>
      <c r="O3" s="920"/>
      <c r="P3" s="920"/>
      <c r="Q3" s="920"/>
      <c r="R3" s="920"/>
      <c r="S3" s="920"/>
      <c r="T3" s="920"/>
      <c r="U3" s="920"/>
    </row>
    <row r="4" spans="1:24">
      <c r="A4" s="920" t="s">
        <v>1290</v>
      </c>
      <c r="B4" s="920"/>
      <c r="C4" s="920"/>
      <c r="D4" s="920"/>
      <c r="E4" s="920"/>
      <c r="F4" s="920"/>
      <c r="G4" s="920"/>
      <c r="H4" s="920"/>
      <c r="I4" s="920"/>
      <c r="J4" s="920"/>
      <c r="K4" s="920"/>
      <c r="L4" s="920"/>
      <c r="M4" s="920"/>
      <c r="N4" s="920"/>
      <c r="O4" s="920"/>
      <c r="P4" s="920"/>
      <c r="Q4" s="920"/>
      <c r="R4" s="920"/>
      <c r="S4" s="920"/>
      <c r="T4" s="920"/>
      <c r="U4" s="920"/>
    </row>
    <row r="5" spans="1:24" ht="15" thickBot="1">
      <c r="A5" s="174"/>
      <c r="B5" s="174"/>
      <c r="C5" s="174"/>
      <c r="D5" s="174"/>
      <c r="E5" s="174"/>
      <c r="F5" s="174"/>
      <c r="G5" s="174"/>
      <c r="H5" s="174"/>
      <c r="I5" s="174"/>
      <c r="J5" s="174"/>
      <c r="K5" s="174"/>
      <c r="L5" s="174"/>
      <c r="M5" s="174"/>
      <c r="N5" s="174"/>
      <c r="O5" s="174"/>
      <c r="P5" s="174"/>
      <c r="Q5" s="174"/>
      <c r="R5" s="174"/>
      <c r="S5" s="174"/>
      <c r="T5" s="174"/>
      <c r="U5" s="174"/>
    </row>
    <row r="6" spans="1:24">
      <c r="A6" s="967" t="s">
        <v>1291</v>
      </c>
      <c r="B6" s="967" t="s">
        <v>1292</v>
      </c>
      <c r="C6" s="969" t="s">
        <v>1293</v>
      </c>
      <c r="D6" s="969"/>
      <c r="E6" s="969"/>
      <c r="F6" s="969"/>
      <c r="G6" s="969"/>
      <c r="H6" s="969"/>
      <c r="I6" s="969"/>
      <c r="J6" s="969"/>
      <c r="K6" s="969"/>
      <c r="L6" s="969"/>
      <c r="M6" s="969"/>
      <c r="N6" s="969"/>
      <c r="O6" s="969"/>
      <c r="P6" s="969"/>
      <c r="Q6" s="969"/>
      <c r="R6" s="969"/>
      <c r="S6" s="969"/>
      <c r="T6" s="512"/>
      <c r="U6" s="967" t="s">
        <v>113</v>
      </c>
      <c r="W6" s="58"/>
      <c r="X6" s="55"/>
    </row>
    <row r="7" spans="1:24">
      <c r="A7" s="968"/>
      <c r="B7" s="968"/>
      <c r="C7" s="513" t="s">
        <v>1294</v>
      </c>
      <c r="D7" s="513" t="s">
        <v>1295</v>
      </c>
      <c r="E7" s="513" t="s">
        <v>11</v>
      </c>
      <c r="F7" s="513" t="s">
        <v>12</v>
      </c>
      <c r="G7" s="513" t="s">
        <v>13</v>
      </c>
      <c r="H7" s="513" t="s">
        <v>14</v>
      </c>
      <c r="I7" s="513" t="s">
        <v>15</v>
      </c>
      <c r="J7" s="513" t="s">
        <v>16</v>
      </c>
      <c r="K7" s="513" t="s">
        <v>17</v>
      </c>
      <c r="L7" s="513" t="s">
        <v>18</v>
      </c>
      <c r="M7" s="513" t="s">
        <v>19</v>
      </c>
      <c r="N7" s="513" t="s">
        <v>20</v>
      </c>
      <c r="O7" s="513" t="s">
        <v>21</v>
      </c>
      <c r="P7" s="513" t="s">
        <v>22</v>
      </c>
      <c r="Q7" s="513" t="s">
        <v>23</v>
      </c>
      <c r="R7" s="513" t="s">
        <v>24</v>
      </c>
      <c r="S7" s="513" t="s">
        <v>881</v>
      </c>
      <c r="T7" s="514" t="s">
        <v>1296</v>
      </c>
      <c r="U7" s="968"/>
      <c r="V7" s="349"/>
      <c r="W7" s="546"/>
      <c r="X7" s="55"/>
    </row>
    <row r="8" spans="1:24" ht="15" customHeight="1">
      <c r="A8" s="970" t="s">
        <v>7</v>
      </c>
      <c r="B8" s="299" t="s">
        <v>1104</v>
      </c>
      <c r="C8" s="406">
        <f>SUM(C9:C11)</f>
        <v>890311</v>
      </c>
      <c r="D8" s="406">
        <f t="shared" ref="D8:S8" si="0">SUM(D9:D11)</f>
        <v>391242</v>
      </c>
      <c r="E8" s="406">
        <f t="shared" si="0"/>
        <v>256160</v>
      </c>
      <c r="F8" s="406">
        <f t="shared" si="0"/>
        <v>393161</v>
      </c>
      <c r="G8" s="406">
        <f t="shared" si="0"/>
        <v>729207</v>
      </c>
      <c r="H8" s="406">
        <f t="shared" si="0"/>
        <v>993086</v>
      </c>
      <c r="I8" s="406">
        <f t="shared" si="0"/>
        <v>910785</v>
      </c>
      <c r="J8" s="406">
        <f t="shared" si="0"/>
        <v>774778</v>
      </c>
      <c r="K8" s="406">
        <f t="shared" si="0"/>
        <v>688705</v>
      </c>
      <c r="L8" s="406">
        <f t="shared" si="0"/>
        <v>665579</v>
      </c>
      <c r="M8" s="406">
        <f t="shared" si="0"/>
        <v>708435</v>
      </c>
      <c r="N8" s="406">
        <f t="shared" si="0"/>
        <v>622993</v>
      </c>
      <c r="O8" s="406">
        <f t="shared" si="0"/>
        <v>563963</v>
      </c>
      <c r="P8" s="406">
        <f t="shared" si="0"/>
        <v>537039</v>
      </c>
      <c r="Q8" s="406">
        <f t="shared" si="0"/>
        <v>480049</v>
      </c>
      <c r="R8" s="406">
        <f t="shared" si="0"/>
        <v>372891</v>
      </c>
      <c r="S8" s="406">
        <f t="shared" si="0"/>
        <v>510130</v>
      </c>
      <c r="T8" s="406">
        <f>SUM(T9:T11)</f>
        <v>21954</v>
      </c>
      <c r="U8" s="406">
        <f>SUM(C8:T8)</f>
        <v>10510468</v>
      </c>
      <c r="V8" s="344"/>
      <c r="W8" s="547"/>
      <c r="X8" s="55"/>
    </row>
    <row r="9" spans="1:24" ht="15">
      <c r="A9" s="971"/>
      <c r="B9" s="304" t="s">
        <v>1105</v>
      </c>
      <c r="C9" s="46">
        <v>886772</v>
      </c>
      <c r="D9" s="46">
        <v>390683</v>
      </c>
      <c r="E9" s="46">
        <v>255859</v>
      </c>
      <c r="F9" s="46">
        <v>392557</v>
      </c>
      <c r="G9" s="46">
        <v>728059</v>
      </c>
      <c r="H9" s="46">
        <v>991555</v>
      </c>
      <c r="I9" s="46">
        <v>909047</v>
      </c>
      <c r="J9" s="46">
        <v>773066</v>
      </c>
      <c r="K9" s="46">
        <v>687178</v>
      </c>
      <c r="L9" s="46">
        <v>663853</v>
      </c>
      <c r="M9" s="46">
        <v>706741</v>
      </c>
      <c r="N9" s="46">
        <v>620488</v>
      </c>
      <c r="O9" s="46">
        <v>560891</v>
      </c>
      <c r="P9" s="46">
        <v>533692</v>
      </c>
      <c r="Q9" s="46">
        <v>476041</v>
      </c>
      <c r="R9" s="46">
        <v>367820</v>
      </c>
      <c r="S9" s="46">
        <v>489539</v>
      </c>
      <c r="T9" s="46">
        <v>21218</v>
      </c>
      <c r="U9" s="46">
        <f t="shared" ref="U9:U71" si="1">SUM(C9:T9)</f>
        <v>10455059</v>
      </c>
      <c r="V9" s="311"/>
      <c r="W9" s="547"/>
      <c r="X9" s="55"/>
    </row>
    <row r="10" spans="1:24" ht="15">
      <c r="A10" s="971"/>
      <c r="B10" s="304" t="s">
        <v>1106</v>
      </c>
      <c r="C10" s="46">
        <v>113</v>
      </c>
      <c r="D10" s="46">
        <v>72</v>
      </c>
      <c r="E10" s="46">
        <v>46</v>
      </c>
      <c r="F10" s="46">
        <v>56</v>
      </c>
      <c r="G10" s="46">
        <v>106</v>
      </c>
      <c r="H10" s="46">
        <v>141</v>
      </c>
      <c r="I10" s="46">
        <v>179</v>
      </c>
      <c r="J10" s="46">
        <v>290</v>
      </c>
      <c r="K10" s="46">
        <v>272</v>
      </c>
      <c r="L10" s="46">
        <v>271</v>
      </c>
      <c r="M10" s="46">
        <v>283</v>
      </c>
      <c r="N10" s="46">
        <v>399</v>
      </c>
      <c r="O10" s="46">
        <v>521</v>
      </c>
      <c r="P10" s="46">
        <v>456</v>
      </c>
      <c r="Q10" s="46">
        <v>592</v>
      </c>
      <c r="R10" s="46">
        <v>762</v>
      </c>
      <c r="S10" s="46">
        <v>6188</v>
      </c>
      <c r="T10" s="46">
        <v>278</v>
      </c>
      <c r="U10" s="46">
        <f t="shared" si="1"/>
        <v>11025</v>
      </c>
      <c r="V10" s="311"/>
      <c r="W10" s="547"/>
    </row>
    <row r="11" spans="1:24" ht="15">
      <c r="A11" s="971"/>
      <c r="B11" s="304" t="s">
        <v>1107</v>
      </c>
      <c r="C11" s="46">
        <v>3426</v>
      </c>
      <c r="D11" s="46">
        <v>487</v>
      </c>
      <c r="E11" s="46">
        <v>255</v>
      </c>
      <c r="F11" s="46">
        <v>548</v>
      </c>
      <c r="G11" s="46">
        <v>1042</v>
      </c>
      <c r="H11" s="46">
        <v>1390</v>
      </c>
      <c r="I11" s="46">
        <v>1559</v>
      </c>
      <c r="J11" s="46">
        <v>1422</v>
      </c>
      <c r="K11" s="46">
        <v>1255</v>
      </c>
      <c r="L11" s="46">
        <v>1455</v>
      </c>
      <c r="M11" s="46">
        <v>1411</v>
      </c>
      <c r="N11" s="46">
        <v>2106</v>
      </c>
      <c r="O11" s="46">
        <v>2551</v>
      </c>
      <c r="P11" s="46">
        <v>2891</v>
      </c>
      <c r="Q11" s="46">
        <v>3416</v>
      </c>
      <c r="R11" s="46">
        <v>4309</v>
      </c>
      <c r="S11" s="46">
        <v>14403</v>
      </c>
      <c r="T11" s="46">
        <v>458</v>
      </c>
      <c r="U11" s="46">
        <f t="shared" si="1"/>
        <v>44384</v>
      </c>
      <c r="V11" s="311"/>
      <c r="W11" s="547"/>
      <c r="X11" s="55"/>
    </row>
    <row r="12" spans="1:24" ht="6" customHeight="1">
      <c r="A12" s="971"/>
      <c r="B12" s="304"/>
      <c r="C12" s="45"/>
      <c r="D12" s="45"/>
      <c r="E12" s="45"/>
      <c r="F12" s="45"/>
      <c r="G12" s="45"/>
      <c r="H12" s="45"/>
      <c r="I12" s="45"/>
      <c r="J12" s="45"/>
      <c r="K12" s="45"/>
      <c r="L12" s="45"/>
      <c r="M12" s="45"/>
      <c r="N12" s="45"/>
      <c r="O12" s="45"/>
      <c r="P12" s="45"/>
      <c r="Q12" s="45"/>
      <c r="R12" s="45"/>
      <c r="S12" s="45"/>
      <c r="T12" s="45"/>
      <c r="U12" s="406"/>
      <c r="V12" s="307"/>
      <c r="W12" s="547"/>
      <c r="X12" s="55"/>
    </row>
    <row r="13" spans="1:24" ht="15">
      <c r="A13" s="971"/>
      <c r="B13" s="299" t="s">
        <v>1108</v>
      </c>
      <c r="C13" s="406">
        <f>SUM(C14:C16)</f>
        <v>394033</v>
      </c>
      <c r="D13" s="406">
        <f t="shared" ref="D13:S13" si="2">SUM(D14:D16)</f>
        <v>299852</v>
      </c>
      <c r="E13" s="406">
        <f t="shared" si="2"/>
        <v>301749</v>
      </c>
      <c r="F13" s="406">
        <f t="shared" si="2"/>
        <v>637513</v>
      </c>
      <c r="G13" s="406">
        <f t="shared" si="2"/>
        <v>1101366</v>
      </c>
      <c r="H13" s="406">
        <f t="shared" si="2"/>
        <v>1482460</v>
      </c>
      <c r="I13" s="406">
        <f t="shared" si="2"/>
        <v>1433682</v>
      </c>
      <c r="J13" s="406">
        <f t="shared" si="2"/>
        <v>1297996</v>
      </c>
      <c r="K13" s="406">
        <f t="shared" si="2"/>
        <v>1238028</v>
      </c>
      <c r="L13" s="406">
        <f t="shared" si="2"/>
        <v>1260295</v>
      </c>
      <c r="M13" s="406">
        <f t="shared" si="2"/>
        <v>1385431</v>
      </c>
      <c r="N13" s="406">
        <f t="shared" si="2"/>
        <v>1249894</v>
      </c>
      <c r="O13" s="406">
        <f t="shared" si="2"/>
        <v>1212960</v>
      </c>
      <c r="P13" s="406">
        <f t="shared" si="2"/>
        <v>1196886</v>
      </c>
      <c r="Q13" s="406">
        <f t="shared" si="2"/>
        <v>1073112</v>
      </c>
      <c r="R13" s="406">
        <f t="shared" si="2"/>
        <v>865998</v>
      </c>
      <c r="S13" s="406">
        <f t="shared" si="2"/>
        <v>1294523</v>
      </c>
      <c r="T13" s="406">
        <f>SUM(T14:T16)</f>
        <v>52528</v>
      </c>
      <c r="U13" s="406">
        <f t="shared" si="1"/>
        <v>17778306</v>
      </c>
      <c r="V13" s="344"/>
      <c r="W13" s="547"/>
      <c r="X13" s="55"/>
    </row>
    <row r="14" spans="1:24" ht="15">
      <c r="A14" s="971"/>
      <c r="B14" s="304" t="s">
        <v>1109</v>
      </c>
      <c r="C14" s="46">
        <v>307504</v>
      </c>
      <c r="D14" s="46">
        <v>247427</v>
      </c>
      <c r="E14" s="46">
        <v>245089</v>
      </c>
      <c r="F14" s="46">
        <v>531392</v>
      </c>
      <c r="G14" s="46">
        <v>896094</v>
      </c>
      <c r="H14" s="46">
        <v>1199056</v>
      </c>
      <c r="I14" s="46">
        <v>1159492</v>
      </c>
      <c r="J14" s="46">
        <v>1037105</v>
      </c>
      <c r="K14" s="46">
        <v>959466</v>
      </c>
      <c r="L14" s="46">
        <v>959398</v>
      </c>
      <c r="M14" s="46">
        <v>1045650</v>
      </c>
      <c r="N14" s="46">
        <v>944764</v>
      </c>
      <c r="O14" s="46">
        <v>925801</v>
      </c>
      <c r="P14" s="46">
        <v>926470</v>
      </c>
      <c r="Q14" s="46">
        <v>845127</v>
      </c>
      <c r="R14" s="46">
        <v>698163</v>
      </c>
      <c r="S14" s="46">
        <v>1098568</v>
      </c>
      <c r="T14" s="46">
        <v>44175</v>
      </c>
      <c r="U14" s="46">
        <f t="shared" si="1"/>
        <v>14070741</v>
      </c>
      <c r="V14" s="311"/>
      <c r="W14" s="547"/>
      <c r="X14" s="55"/>
    </row>
    <row r="15" spans="1:24" ht="15">
      <c r="A15" s="971"/>
      <c r="B15" s="304" t="s">
        <v>1110</v>
      </c>
      <c r="C15" s="46">
        <v>86037</v>
      </c>
      <c r="D15" s="46">
        <v>51697</v>
      </c>
      <c r="E15" s="46">
        <v>55418</v>
      </c>
      <c r="F15" s="46">
        <v>100472</v>
      </c>
      <c r="G15" s="46">
        <v>179982</v>
      </c>
      <c r="H15" s="46">
        <v>241018</v>
      </c>
      <c r="I15" s="46">
        <v>230161</v>
      </c>
      <c r="J15" s="46">
        <v>217060</v>
      </c>
      <c r="K15" s="46">
        <v>232791</v>
      </c>
      <c r="L15" s="46">
        <v>255607</v>
      </c>
      <c r="M15" s="46">
        <v>297375</v>
      </c>
      <c r="N15" s="46">
        <v>269462</v>
      </c>
      <c r="O15" s="46">
        <v>256654</v>
      </c>
      <c r="P15" s="46">
        <v>243673</v>
      </c>
      <c r="Q15" s="46">
        <v>208181</v>
      </c>
      <c r="R15" s="46">
        <v>154844</v>
      </c>
      <c r="S15" s="46">
        <v>182570</v>
      </c>
      <c r="T15" s="46">
        <v>7828</v>
      </c>
      <c r="U15" s="46">
        <f t="shared" si="1"/>
        <v>3270830</v>
      </c>
      <c r="V15" s="311"/>
      <c r="W15" s="547"/>
    </row>
    <row r="16" spans="1:24" ht="15">
      <c r="A16" s="971"/>
      <c r="B16" s="304" t="s">
        <v>1111</v>
      </c>
      <c r="C16" s="46">
        <v>492</v>
      </c>
      <c r="D16" s="46">
        <v>728</v>
      </c>
      <c r="E16" s="46">
        <v>1242</v>
      </c>
      <c r="F16" s="46">
        <v>5649</v>
      </c>
      <c r="G16" s="46">
        <v>25290</v>
      </c>
      <c r="H16" s="46">
        <v>42386</v>
      </c>
      <c r="I16" s="46">
        <v>44029</v>
      </c>
      <c r="J16" s="46">
        <v>43831</v>
      </c>
      <c r="K16" s="46">
        <v>45771</v>
      </c>
      <c r="L16" s="46">
        <v>45290</v>
      </c>
      <c r="M16" s="46">
        <v>42406</v>
      </c>
      <c r="N16" s="46">
        <v>35668</v>
      </c>
      <c r="O16" s="46">
        <v>30505</v>
      </c>
      <c r="P16" s="46">
        <v>26743</v>
      </c>
      <c r="Q16" s="46">
        <v>19804</v>
      </c>
      <c r="R16" s="46">
        <v>12991</v>
      </c>
      <c r="S16" s="46">
        <v>13385</v>
      </c>
      <c r="T16" s="46">
        <v>525</v>
      </c>
      <c r="U16" s="46">
        <f t="shared" si="1"/>
        <v>436735</v>
      </c>
      <c r="V16" s="311"/>
      <c r="W16" s="547"/>
      <c r="X16" s="55"/>
    </row>
    <row r="17" spans="1:24" ht="6" customHeight="1">
      <c r="A17" s="971"/>
      <c r="B17" s="304"/>
      <c r="C17" s="46"/>
      <c r="D17" s="45"/>
      <c r="E17" s="45"/>
      <c r="F17" s="45"/>
      <c r="G17" s="45"/>
      <c r="H17" s="45"/>
      <c r="I17" s="45"/>
      <c r="J17" s="45"/>
      <c r="K17" s="45"/>
      <c r="L17" s="45"/>
      <c r="M17" s="45"/>
      <c r="N17" s="45"/>
      <c r="O17" s="45"/>
      <c r="P17" s="45"/>
      <c r="Q17" s="45"/>
      <c r="R17" s="45"/>
      <c r="S17" s="45"/>
      <c r="T17" s="45"/>
      <c r="U17" s="406"/>
      <c r="V17" s="307"/>
      <c r="W17" s="547"/>
      <c r="X17" s="55"/>
    </row>
    <row r="18" spans="1:24" ht="15">
      <c r="A18" s="971"/>
      <c r="B18" s="299" t="s">
        <v>1112</v>
      </c>
      <c r="C18" s="406">
        <f>SUM(C19:C36)</f>
        <v>176797</v>
      </c>
      <c r="D18" s="406">
        <f t="shared" ref="D18:S18" si="3">SUM(D19:D36)</f>
        <v>94389</v>
      </c>
      <c r="E18" s="406">
        <f t="shared" si="3"/>
        <v>126772</v>
      </c>
      <c r="F18" s="406">
        <f t="shared" si="3"/>
        <v>215990</v>
      </c>
      <c r="G18" s="406">
        <f t="shared" si="3"/>
        <v>244213</v>
      </c>
      <c r="H18" s="406">
        <f t="shared" si="3"/>
        <v>321041</v>
      </c>
      <c r="I18" s="406">
        <f t="shared" si="3"/>
        <v>332385</v>
      </c>
      <c r="J18" s="406">
        <f t="shared" si="3"/>
        <v>366703</v>
      </c>
      <c r="K18" s="406">
        <f t="shared" si="3"/>
        <v>442177</v>
      </c>
      <c r="L18" s="406">
        <f t="shared" si="3"/>
        <v>535675</v>
      </c>
      <c r="M18" s="406">
        <f t="shared" si="3"/>
        <v>677178</v>
      </c>
      <c r="N18" s="406">
        <f t="shared" si="3"/>
        <v>629265</v>
      </c>
      <c r="O18" s="406">
        <f t="shared" si="3"/>
        <v>615842</v>
      </c>
      <c r="P18" s="406">
        <f t="shared" si="3"/>
        <v>582758</v>
      </c>
      <c r="Q18" s="406">
        <f t="shared" si="3"/>
        <v>495563</v>
      </c>
      <c r="R18" s="406">
        <f t="shared" si="3"/>
        <v>378872</v>
      </c>
      <c r="S18" s="406">
        <f t="shared" si="3"/>
        <v>486642</v>
      </c>
      <c r="T18" s="406">
        <f>SUM(T19:T36)</f>
        <v>21486</v>
      </c>
      <c r="U18" s="406">
        <f>SUM(C18:T18)</f>
        <v>6743748</v>
      </c>
      <c r="V18" s="344"/>
      <c r="W18" s="547"/>
      <c r="X18" s="55"/>
    </row>
    <row r="19" spans="1:24" ht="15">
      <c r="A19" s="971"/>
      <c r="B19" s="304" t="s">
        <v>1113</v>
      </c>
      <c r="C19" s="46">
        <v>692</v>
      </c>
      <c r="D19" s="46">
        <v>364</v>
      </c>
      <c r="E19" s="46">
        <v>267</v>
      </c>
      <c r="F19" s="46">
        <v>426</v>
      </c>
      <c r="G19" s="46">
        <v>568</v>
      </c>
      <c r="H19" s="46">
        <v>884</v>
      </c>
      <c r="I19" s="46">
        <v>1113</v>
      </c>
      <c r="J19" s="46">
        <v>1553</v>
      </c>
      <c r="K19" s="46">
        <v>2817</v>
      </c>
      <c r="L19" s="46">
        <v>4880</v>
      </c>
      <c r="M19" s="46">
        <v>9064</v>
      </c>
      <c r="N19" s="46">
        <v>9997</v>
      </c>
      <c r="O19" s="46">
        <v>10249</v>
      </c>
      <c r="P19" s="46">
        <v>10067</v>
      </c>
      <c r="Q19" s="46">
        <v>8290</v>
      </c>
      <c r="R19" s="46">
        <v>5462</v>
      </c>
      <c r="S19" s="46">
        <v>4614</v>
      </c>
      <c r="T19" s="46">
        <v>196</v>
      </c>
      <c r="U19" s="46">
        <f t="shared" si="1"/>
        <v>71503</v>
      </c>
      <c r="V19" s="311"/>
      <c r="W19" s="547"/>
      <c r="X19" s="55"/>
    </row>
    <row r="20" spans="1:24" ht="15">
      <c r="A20" s="971"/>
      <c r="B20" s="304" t="s">
        <v>1114</v>
      </c>
      <c r="C20" s="46">
        <v>150915</v>
      </c>
      <c r="D20" s="46">
        <v>35807</v>
      </c>
      <c r="E20" s="46">
        <v>73100</v>
      </c>
      <c r="F20" s="46">
        <v>134401</v>
      </c>
      <c r="G20" s="46">
        <v>145062</v>
      </c>
      <c r="H20" s="46">
        <v>206835</v>
      </c>
      <c r="I20" s="46">
        <v>221029</v>
      </c>
      <c r="J20" s="46">
        <v>259472</v>
      </c>
      <c r="K20" s="46">
        <v>325137</v>
      </c>
      <c r="L20" s="46">
        <v>399551</v>
      </c>
      <c r="M20" s="46">
        <v>511516</v>
      </c>
      <c r="N20" s="46">
        <v>463504</v>
      </c>
      <c r="O20" s="46">
        <v>448535</v>
      </c>
      <c r="P20" s="46">
        <v>413886</v>
      </c>
      <c r="Q20" s="46">
        <v>342946</v>
      </c>
      <c r="R20" s="46">
        <v>260034</v>
      </c>
      <c r="S20" s="46">
        <v>338257</v>
      </c>
      <c r="T20" s="46">
        <v>15330</v>
      </c>
      <c r="U20" s="46">
        <f t="shared" si="1"/>
        <v>4745317</v>
      </c>
      <c r="V20" s="311"/>
      <c r="W20" s="547"/>
      <c r="X20" s="55"/>
    </row>
    <row r="21" spans="1:24" ht="15">
      <c r="A21" s="971"/>
      <c r="B21" s="304" t="s">
        <v>1115</v>
      </c>
      <c r="C21" s="46">
        <v>36</v>
      </c>
      <c r="D21" s="46">
        <v>80</v>
      </c>
      <c r="E21" s="46">
        <v>45</v>
      </c>
      <c r="F21" s="46">
        <v>219</v>
      </c>
      <c r="G21" s="46">
        <v>262</v>
      </c>
      <c r="H21" s="46">
        <v>147</v>
      </c>
      <c r="I21" s="46">
        <v>322</v>
      </c>
      <c r="J21" s="46">
        <v>766</v>
      </c>
      <c r="K21" s="46">
        <v>541</v>
      </c>
      <c r="L21" s="46">
        <v>858</v>
      </c>
      <c r="M21" s="46">
        <v>748</v>
      </c>
      <c r="N21" s="46">
        <v>1041</v>
      </c>
      <c r="O21" s="46">
        <v>1120</v>
      </c>
      <c r="P21" s="46">
        <v>2469</v>
      </c>
      <c r="Q21" s="46">
        <v>1775</v>
      </c>
      <c r="R21" s="46">
        <v>2009</v>
      </c>
      <c r="S21" s="46">
        <v>5246</v>
      </c>
      <c r="T21" s="46">
        <v>174</v>
      </c>
      <c r="U21" s="46">
        <f t="shared" si="1"/>
        <v>17858</v>
      </c>
      <c r="V21" s="311"/>
      <c r="W21" s="547"/>
      <c r="X21" s="55"/>
    </row>
    <row r="22" spans="1:24" ht="15">
      <c r="A22" s="971"/>
      <c r="B22" s="304" t="s">
        <v>1116</v>
      </c>
      <c r="C22" s="46">
        <v>43</v>
      </c>
      <c r="D22" s="46">
        <v>492</v>
      </c>
      <c r="E22" s="46">
        <v>1563</v>
      </c>
      <c r="F22" s="46">
        <v>3883</v>
      </c>
      <c r="G22" s="46">
        <v>5811</v>
      </c>
      <c r="H22" s="46">
        <v>9533</v>
      </c>
      <c r="I22" s="46">
        <v>11201</v>
      </c>
      <c r="J22" s="46">
        <v>9909</v>
      </c>
      <c r="K22" s="46">
        <v>9515</v>
      </c>
      <c r="L22" s="46">
        <v>7401</v>
      </c>
      <c r="M22" s="46">
        <v>7291</v>
      </c>
      <c r="N22" s="46">
        <v>6496</v>
      </c>
      <c r="O22" s="46">
        <v>5188</v>
      </c>
      <c r="P22" s="46">
        <v>3309</v>
      </c>
      <c r="Q22" s="46">
        <v>2329</v>
      </c>
      <c r="R22" s="46">
        <v>1568</v>
      </c>
      <c r="S22" s="46">
        <v>1331</v>
      </c>
      <c r="T22" s="46">
        <v>90</v>
      </c>
      <c r="U22" s="46">
        <f t="shared" si="1"/>
        <v>86953</v>
      </c>
      <c r="V22" s="311"/>
      <c r="W22" s="547"/>
      <c r="X22" s="55"/>
    </row>
    <row r="23" spans="1:24" ht="15">
      <c r="A23" s="971"/>
      <c r="B23" s="304" t="s">
        <v>1117</v>
      </c>
      <c r="C23" s="46">
        <v>1837</v>
      </c>
      <c r="D23" s="46">
        <v>14554</v>
      </c>
      <c r="E23" s="46">
        <v>18977</v>
      </c>
      <c r="F23" s="46">
        <v>25024</v>
      </c>
      <c r="G23" s="46">
        <v>21767</v>
      </c>
      <c r="H23" s="46">
        <v>23828</v>
      </c>
      <c r="I23" s="46">
        <v>22138</v>
      </c>
      <c r="J23" s="46">
        <v>19176</v>
      </c>
      <c r="K23" s="46">
        <v>15304</v>
      </c>
      <c r="L23" s="46">
        <v>12198</v>
      </c>
      <c r="M23" s="46">
        <v>9756</v>
      </c>
      <c r="N23" s="46">
        <v>7350</v>
      </c>
      <c r="O23" s="46">
        <v>4988</v>
      </c>
      <c r="P23" s="46">
        <v>3304</v>
      </c>
      <c r="Q23" s="46">
        <v>2745</v>
      </c>
      <c r="R23" s="46">
        <v>1860</v>
      </c>
      <c r="S23" s="46">
        <v>1406</v>
      </c>
      <c r="T23" s="46">
        <v>68</v>
      </c>
      <c r="U23" s="46">
        <f t="shared" si="1"/>
        <v>206280</v>
      </c>
      <c r="V23" s="311"/>
      <c r="W23" s="547"/>
      <c r="X23" s="55"/>
    </row>
    <row r="24" spans="1:24" ht="15">
      <c r="A24" s="971"/>
      <c r="B24" s="304" t="s">
        <v>1118</v>
      </c>
      <c r="C24" s="46">
        <v>4</v>
      </c>
      <c r="D24" s="46">
        <v>198</v>
      </c>
      <c r="E24" s="46">
        <v>28</v>
      </c>
      <c r="F24" s="46">
        <v>14</v>
      </c>
      <c r="G24" s="46">
        <v>4</v>
      </c>
      <c r="H24" s="46">
        <v>1</v>
      </c>
      <c r="I24" s="46">
        <v>6</v>
      </c>
      <c r="J24" s="46">
        <v>3</v>
      </c>
      <c r="K24" s="46">
        <v>2</v>
      </c>
      <c r="L24" s="46">
        <v>1</v>
      </c>
      <c r="M24" s="46">
        <v>8</v>
      </c>
      <c r="N24" s="46">
        <v>1</v>
      </c>
      <c r="O24" s="46">
        <v>0</v>
      </c>
      <c r="P24" s="46">
        <v>6</v>
      </c>
      <c r="Q24" s="46">
        <v>2</v>
      </c>
      <c r="R24" s="46">
        <v>0</v>
      </c>
      <c r="S24" s="46">
        <v>0</v>
      </c>
      <c r="T24" s="46">
        <v>0</v>
      </c>
      <c r="U24" s="46">
        <f t="shared" si="1"/>
        <v>278</v>
      </c>
      <c r="V24" s="311"/>
      <c r="W24" s="547"/>
      <c r="X24" s="55"/>
    </row>
    <row r="25" spans="1:24" ht="15">
      <c r="A25" s="971"/>
      <c r="B25" s="304" t="s">
        <v>1119</v>
      </c>
      <c r="C25" s="46">
        <v>1428</v>
      </c>
      <c r="D25" s="46">
        <v>1334</v>
      </c>
      <c r="E25" s="46">
        <v>1535</v>
      </c>
      <c r="F25" s="46">
        <v>1813</v>
      </c>
      <c r="G25" s="46">
        <v>2645</v>
      </c>
      <c r="H25" s="46">
        <v>3638</v>
      </c>
      <c r="I25" s="46">
        <v>4567</v>
      </c>
      <c r="J25" s="46">
        <v>5281</v>
      </c>
      <c r="K25" s="46">
        <v>7107</v>
      </c>
      <c r="L25" s="46">
        <v>9006</v>
      </c>
      <c r="M25" s="46">
        <v>11947</v>
      </c>
      <c r="N25" s="46">
        <v>9519</v>
      </c>
      <c r="O25" s="46">
        <v>7533</v>
      </c>
      <c r="P25" s="46">
        <v>6368</v>
      </c>
      <c r="Q25" s="46">
        <v>5289</v>
      </c>
      <c r="R25" s="46">
        <v>3632</v>
      </c>
      <c r="S25" s="46">
        <v>3343</v>
      </c>
      <c r="T25" s="46">
        <v>134</v>
      </c>
      <c r="U25" s="46">
        <f t="shared" si="1"/>
        <v>86119</v>
      </c>
      <c r="V25" s="311"/>
      <c r="W25" s="547"/>
      <c r="X25" s="55"/>
    </row>
    <row r="26" spans="1:24" ht="15">
      <c r="A26" s="971"/>
      <c r="B26" s="304" t="s">
        <v>1120</v>
      </c>
      <c r="C26" s="46">
        <v>5425</v>
      </c>
      <c r="D26" s="46">
        <v>15747</v>
      </c>
      <c r="E26" s="46">
        <v>16414</v>
      </c>
      <c r="F26" s="46">
        <v>24631</v>
      </c>
      <c r="G26" s="46">
        <v>33083</v>
      </c>
      <c r="H26" s="46">
        <v>32346</v>
      </c>
      <c r="I26" s="46">
        <v>27468</v>
      </c>
      <c r="J26" s="46">
        <v>24100</v>
      </c>
      <c r="K26" s="46">
        <v>27664</v>
      </c>
      <c r="L26" s="46">
        <v>39653</v>
      </c>
      <c r="M26" s="46">
        <v>49653</v>
      </c>
      <c r="N26" s="46">
        <v>52289</v>
      </c>
      <c r="O26" s="46">
        <v>54925</v>
      </c>
      <c r="P26" s="46">
        <v>56297</v>
      </c>
      <c r="Q26" s="46">
        <v>51453</v>
      </c>
      <c r="R26" s="46">
        <v>39791</v>
      </c>
      <c r="S26" s="46">
        <v>48343</v>
      </c>
      <c r="T26" s="46">
        <v>2095</v>
      </c>
      <c r="U26" s="46">
        <f t="shared" si="1"/>
        <v>601377</v>
      </c>
      <c r="V26" s="311"/>
      <c r="W26" s="547"/>
      <c r="X26" s="55"/>
    </row>
    <row r="27" spans="1:24" ht="15">
      <c r="A27" s="971"/>
      <c r="B27" s="304" t="s">
        <v>1121</v>
      </c>
      <c r="C27" s="46">
        <v>3095</v>
      </c>
      <c r="D27" s="46">
        <v>6733</v>
      </c>
      <c r="E27" s="46">
        <v>2360</v>
      </c>
      <c r="F27" s="46">
        <v>3117</v>
      </c>
      <c r="G27" s="46">
        <v>3944</v>
      </c>
      <c r="H27" s="46">
        <v>3816</v>
      </c>
      <c r="I27" s="46">
        <v>3858</v>
      </c>
      <c r="J27" s="46">
        <v>4457</v>
      </c>
      <c r="K27" s="46">
        <v>5278</v>
      </c>
      <c r="L27" s="46">
        <v>6591</v>
      </c>
      <c r="M27" s="46">
        <v>8603</v>
      </c>
      <c r="N27" s="46">
        <v>9320</v>
      </c>
      <c r="O27" s="46">
        <v>9821</v>
      </c>
      <c r="P27" s="46">
        <v>12024</v>
      </c>
      <c r="Q27" s="46">
        <v>12366</v>
      </c>
      <c r="R27" s="46">
        <v>10164</v>
      </c>
      <c r="S27" s="46">
        <v>14648</v>
      </c>
      <c r="T27" s="46">
        <v>640</v>
      </c>
      <c r="U27" s="46">
        <f t="shared" si="1"/>
        <v>120835</v>
      </c>
      <c r="V27" s="311"/>
      <c r="W27" s="547"/>
      <c r="X27" s="55"/>
    </row>
    <row r="28" spans="1:24" ht="15">
      <c r="A28" s="971"/>
      <c r="B28" s="304" t="s">
        <v>1122</v>
      </c>
      <c r="C28" s="46">
        <v>4506</v>
      </c>
      <c r="D28" s="46">
        <v>7522</v>
      </c>
      <c r="E28" s="46">
        <v>1176</v>
      </c>
      <c r="F28" s="46">
        <v>664</v>
      </c>
      <c r="G28" s="46">
        <v>627</v>
      </c>
      <c r="H28" s="46">
        <v>837</v>
      </c>
      <c r="I28" s="46">
        <v>657</v>
      </c>
      <c r="J28" s="46">
        <v>428</v>
      </c>
      <c r="K28" s="46">
        <v>651</v>
      </c>
      <c r="L28" s="46">
        <v>713</v>
      </c>
      <c r="M28" s="46">
        <v>610</v>
      </c>
      <c r="N28" s="46">
        <v>532</v>
      </c>
      <c r="O28" s="46">
        <v>415</v>
      </c>
      <c r="P28" s="46">
        <v>445</v>
      </c>
      <c r="Q28" s="46">
        <v>490</v>
      </c>
      <c r="R28" s="46">
        <v>448</v>
      </c>
      <c r="S28" s="46">
        <v>590</v>
      </c>
      <c r="T28" s="46">
        <v>36</v>
      </c>
      <c r="U28" s="46">
        <f t="shared" si="1"/>
        <v>21347</v>
      </c>
      <c r="V28" s="311"/>
      <c r="W28" s="547"/>
      <c r="X28" s="55"/>
    </row>
    <row r="29" spans="1:24" ht="15">
      <c r="A29" s="971"/>
      <c r="B29" s="304" t="s">
        <v>1123</v>
      </c>
      <c r="C29" s="46">
        <v>0</v>
      </c>
      <c r="D29" s="46">
        <v>0</v>
      </c>
      <c r="E29" s="46">
        <v>6</v>
      </c>
      <c r="F29" s="46">
        <v>7</v>
      </c>
      <c r="G29" s="46">
        <v>12</v>
      </c>
      <c r="H29" s="46">
        <v>35</v>
      </c>
      <c r="I29" s="46">
        <v>37</v>
      </c>
      <c r="J29" s="46">
        <v>37</v>
      </c>
      <c r="K29" s="46">
        <v>38</v>
      </c>
      <c r="L29" s="46">
        <v>57</v>
      </c>
      <c r="M29" s="46">
        <v>79</v>
      </c>
      <c r="N29" s="46">
        <v>84</v>
      </c>
      <c r="O29" s="46">
        <v>89</v>
      </c>
      <c r="P29" s="46">
        <v>59</v>
      </c>
      <c r="Q29" s="46">
        <v>46</v>
      </c>
      <c r="R29" s="46">
        <v>35</v>
      </c>
      <c r="S29" s="46">
        <v>12</v>
      </c>
      <c r="T29" s="46">
        <v>1</v>
      </c>
      <c r="U29" s="46">
        <f t="shared" si="1"/>
        <v>634</v>
      </c>
      <c r="V29" s="311"/>
      <c r="W29" s="547"/>
      <c r="X29" s="55"/>
    </row>
    <row r="30" spans="1:24" ht="15">
      <c r="A30" s="971"/>
      <c r="B30" s="304" t="s">
        <v>1124</v>
      </c>
      <c r="C30" s="46">
        <v>121</v>
      </c>
      <c r="D30" s="46">
        <v>556</v>
      </c>
      <c r="E30" s="46">
        <v>1072</v>
      </c>
      <c r="F30" s="46">
        <v>1755</v>
      </c>
      <c r="G30" s="46">
        <v>2111</v>
      </c>
      <c r="H30" s="46">
        <v>2396</v>
      </c>
      <c r="I30" s="46">
        <v>2654</v>
      </c>
      <c r="J30" s="46">
        <v>2742</v>
      </c>
      <c r="K30" s="46">
        <v>2182</v>
      </c>
      <c r="L30" s="46">
        <v>2259</v>
      </c>
      <c r="M30" s="46">
        <v>1776</v>
      </c>
      <c r="N30" s="46">
        <v>1488</v>
      </c>
      <c r="O30" s="46">
        <v>1438</v>
      </c>
      <c r="P30" s="46">
        <v>1353</v>
      </c>
      <c r="Q30" s="46">
        <v>990</v>
      </c>
      <c r="R30" s="46">
        <v>680</v>
      </c>
      <c r="S30" s="46">
        <v>910</v>
      </c>
      <c r="T30" s="46">
        <v>34</v>
      </c>
      <c r="U30" s="46">
        <f t="shared" si="1"/>
        <v>26517</v>
      </c>
      <c r="V30" s="311"/>
      <c r="W30" s="547"/>
      <c r="X30" s="55"/>
    </row>
    <row r="31" spans="1:24" ht="15">
      <c r="A31" s="971"/>
      <c r="B31" s="304" t="s">
        <v>1125</v>
      </c>
      <c r="C31" s="46">
        <v>7657</v>
      </c>
      <c r="D31" s="46">
        <v>10372</v>
      </c>
      <c r="E31" s="46">
        <v>9364</v>
      </c>
      <c r="F31" s="46">
        <v>13856</v>
      </c>
      <c r="G31" s="46">
        <v>13267</v>
      </c>
      <c r="H31" s="46">
        <v>15574</v>
      </c>
      <c r="I31" s="46">
        <v>16087</v>
      </c>
      <c r="J31" s="46">
        <v>18014</v>
      </c>
      <c r="K31" s="46">
        <v>24231</v>
      </c>
      <c r="L31" s="46">
        <v>28084</v>
      </c>
      <c r="M31" s="46">
        <v>35661</v>
      </c>
      <c r="N31" s="46">
        <v>37740</v>
      </c>
      <c r="O31" s="46">
        <v>41613</v>
      </c>
      <c r="P31" s="46">
        <v>44795</v>
      </c>
      <c r="Q31" s="46">
        <v>43213</v>
      </c>
      <c r="R31" s="46">
        <v>36697</v>
      </c>
      <c r="S31" s="46">
        <v>52418</v>
      </c>
      <c r="T31" s="46">
        <v>2124</v>
      </c>
      <c r="U31" s="46">
        <f t="shared" si="1"/>
        <v>450767</v>
      </c>
      <c r="V31" s="311"/>
      <c r="W31" s="547"/>
      <c r="X31" s="55"/>
    </row>
    <row r="32" spans="1:24" ht="15">
      <c r="A32" s="971"/>
      <c r="B32" s="304" t="s">
        <v>1126</v>
      </c>
      <c r="C32" s="46">
        <v>37</v>
      </c>
      <c r="D32" s="46">
        <v>95</v>
      </c>
      <c r="E32" s="46">
        <v>476</v>
      </c>
      <c r="F32" s="46">
        <v>4848</v>
      </c>
      <c r="G32" s="46">
        <v>9498</v>
      </c>
      <c r="H32" s="46">
        <v>11551</v>
      </c>
      <c r="I32" s="46">
        <v>11969</v>
      </c>
      <c r="J32" s="46">
        <v>13477</v>
      </c>
      <c r="K32" s="46">
        <v>16535</v>
      </c>
      <c r="L32" s="46">
        <v>19360</v>
      </c>
      <c r="M32" s="46">
        <v>24796</v>
      </c>
      <c r="N32" s="46">
        <v>25500</v>
      </c>
      <c r="O32" s="46">
        <v>25467</v>
      </c>
      <c r="P32" s="46">
        <v>24179</v>
      </c>
      <c r="Q32" s="46">
        <v>19841</v>
      </c>
      <c r="R32" s="46">
        <v>13112</v>
      </c>
      <c r="S32" s="46">
        <v>10919</v>
      </c>
      <c r="T32" s="46">
        <v>431</v>
      </c>
      <c r="U32" s="46">
        <f t="shared" si="1"/>
        <v>232091</v>
      </c>
      <c r="V32" s="311"/>
      <c r="W32" s="547"/>
      <c r="X32" s="55"/>
    </row>
    <row r="33" spans="1:24" ht="15">
      <c r="A33" s="971"/>
      <c r="B33" s="304" t="s">
        <v>1297</v>
      </c>
      <c r="C33" s="46">
        <v>872</v>
      </c>
      <c r="D33" s="46">
        <v>282</v>
      </c>
      <c r="E33" s="46">
        <v>94</v>
      </c>
      <c r="F33" s="46">
        <v>50</v>
      </c>
      <c r="G33" s="46">
        <v>110</v>
      </c>
      <c r="H33" s="46">
        <v>202</v>
      </c>
      <c r="I33" s="46">
        <v>220</v>
      </c>
      <c r="J33" s="46">
        <v>602</v>
      </c>
      <c r="K33" s="46">
        <v>811</v>
      </c>
      <c r="L33" s="46">
        <v>1194</v>
      </c>
      <c r="M33" s="46">
        <v>1301</v>
      </c>
      <c r="N33" s="46">
        <v>943</v>
      </c>
      <c r="O33" s="46">
        <v>1105</v>
      </c>
      <c r="P33" s="46">
        <v>955</v>
      </c>
      <c r="Q33" s="46">
        <v>859</v>
      </c>
      <c r="R33" s="46">
        <v>1132</v>
      </c>
      <c r="S33" s="46">
        <v>1762</v>
      </c>
      <c r="T33" s="46">
        <v>30</v>
      </c>
      <c r="U33" s="46">
        <f t="shared" si="1"/>
        <v>12524</v>
      </c>
      <c r="V33" s="311"/>
      <c r="W33" s="547"/>
      <c r="X33" s="55"/>
    </row>
    <row r="34" spans="1:24" ht="15">
      <c r="A34" s="971"/>
      <c r="B34" s="304" t="s">
        <v>1128</v>
      </c>
      <c r="C34" s="46">
        <v>0</v>
      </c>
      <c r="D34" s="46">
        <v>0</v>
      </c>
      <c r="E34" s="46">
        <v>11</v>
      </c>
      <c r="F34" s="46">
        <v>1009</v>
      </c>
      <c r="G34" s="46">
        <v>5035</v>
      </c>
      <c r="H34" s="46">
        <v>8738</v>
      </c>
      <c r="I34" s="46">
        <v>8152</v>
      </c>
      <c r="J34" s="46">
        <v>5489</v>
      </c>
      <c r="K34" s="46">
        <v>2734</v>
      </c>
      <c r="L34" s="46">
        <v>1512</v>
      </c>
      <c r="M34" s="46">
        <v>1062</v>
      </c>
      <c r="N34" s="46">
        <v>594</v>
      </c>
      <c r="O34" s="46">
        <v>371</v>
      </c>
      <c r="P34" s="46">
        <v>251</v>
      </c>
      <c r="Q34" s="46">
        <v>151</v>
      </c>
      <c r="R34" s="46">
        <v>103</v>
      </c>
      <c r="S34" s="46">
        <v>87</v>
      </c>
      <c r="T34" s="46">
        <v>5</v>
      </c>
      <c r="U34" s="46">
        <f t="shared" si="1"/>
        <v>35304</v>
      </c>
      <c r="V34" s="311"/>
      <c r="W34" s="547"/>
      <c r="X34" s="55"/>
    </row>
    <row r="35" spans="1:24" ht="15">
      <c r="A35" s="971"/>
      <c r="B35" s="304" t="s">
        <v>1129</v>
      </c>
      <c r="C35" s="46">
        <v>0</v>
      </c>
      <c r="D35" s="46">
        <v>0</v>
      </c>
      <c r="E35" s="46">
        <v>0</v>
      </c>
      <c r="F35" s="46">
        <v>3</v>
      </c>
      <c r="G35" s="46">
        <v>22</v>
      </c>
      <c r="H35" s="46">
        <v>45</v>
      </c>
      <c r="I35" s="46">
        <v>77</v>
      </c>
      <c r="J35" s="46">
        <v>65</v>
      </c>
      <c r="K35" s="46">
        <v>13</v>
      </c>
      <c r="L35" s="46">
        <v>5</v>
      </c>
      <c r="M35" s="46">
        <v>0</v>
      </c>
      <c r="N35" s="46">
        <v>0</v>
      </c>
      <c r="O35" s="46">
        <v>0</v>
      </c>
      <c r="P35" s="46">
        <v>0</v>
      </c>
      <c r="Q35" s="46">
        <v>0</v>
      </c>
      <c r="R35" s="46">
        <v>0</v>
      </c>
      <c r="S35" s="46">
        <v>0</v>
      </c>
      <c r="T35" s="46">
        <v>0</v>
      </c>
      <c r="U35" s="46">
        <f t="shared" si="1"/>
        <v>230</v>
      </c>
      <c r="V35" s="311"/>
      <c r="W35" s="547"/>
    </row>
    <row r="36" spans="1:24" ht="15">
      <c r="A36" s="971"/>
      <c r="B36" s="304" t="s">
        <v>1130</v>
      </c>
      <c r="C36" s="46">
        <v>129</v>
      </c>
      <c r="D36" s="46">
        <v>253</v>
      </c>
      <c r="E36" s="46">
        <v>284</v>
      </c>
      <c r="F36" s="46">
        <v>270</v>
      </c>
      <c r="G36" s="46">
        <v>385</v>
      </c>
      <c r="H36" s="46">
        <v>635</v>
      </c>
      <c r="I36" s="46">
        <v>830</v>
      </c>
      <c r="J36" s="46">
        <v>1132</v>
      </c>
      <c r="K36" s="46">
        <v>1617</v>
      </c>
      <c r="L36" s="46">
        <v>2352</v>
      </c>
      <c r="M36" s="46">
        <v>3307</v>
      </c>
      <c r="N36" s="46">
        <v>2867</v>
      </c>
      <c r="O36" s="46">
        <v>2985</v>
      </c>
      <c r="P36" s="46">
        <v>2991</v>
      </c>
      <c r="Q36" s="46">
        <v>2778</v>
      </c>
      <c r="R36" s="46">
        <v>2145</v>
      </c>
      <c r="S36" s="46">
        <v>2756</v>
      </c>
      <c r="T36" s="46">
        <v>98</v>
      </c>
      <c r="U36" s="46">
        <f t="shared" si="1"/>
        <v>27814</v>
      </c>
      <c r="V36" s="311"/>
      <c r="W36" s="547"/>
      <c r="X36" s="55"/>
    </row>
    <row r="37" spans="1:24" ht="6" customHeight="1">
      <c r="A37" s="971"/>
      <c r="B37" s="304"/>
      <c r="C37" s="45"/>
      <c r="D37" s="45"/>
      <c r="E37" s="45"/>
      <c r="F37" s="45"/>
      <c r="G37" s="45"/>
      <c r="H37" s="45"/>
      <c r="I37" s="45"/>
      <c r="J37" s="45"/>
      <c r="K37" s="45"/>
      <c r="L37" s="45"/>
      <c r="M37" s="45"/>
      <c r="N37" s="45"/>
      <c r="O37" s="45"/>
      <c r="P37" s="45"/>
      <c r="Q37" s="45"/>
      <c r="R37" s="45"/>
      <c r="S37" s="45"/>
      <c r="T37" s="45"/>
      <c r="U37" s="406"/>
      <c r="V37" s="307"/>
      <c r="W37" s="547"/>
      <c r="X37" s="55"/>
    </row>
    <row r="38" spans="1:24" ht="15">
      <c r="A38" s="971"/>
      <c r="B38" s="299" t="s">
        <v>1131</v>
      </c>
      <c r="C38" s="406">
        <f>SUM(C39:C53)</f>
        <v>978</v>
      </c>
      <c r="D38" s="406">
        <f t="shared" ref="D38:S38" si="4">SUM(D39:D53)</f>
        <v>1167</v>
      </c>
      <c r="E38" s="406">
        <f t="shared" si="4"/>
        <v>1285</v>
      </c>
      <c r="F38" s="406">
        <f t="shared" si="4"/>
        <v>2570</v>
      </c>
      <c r="G38" s="406">
        <f t="shared" si="4"/>
        <v>3630</v>
      </c>
      <c r="H38" s="406">
        <f t="shared" si="4"/>
        <v>5062</v>
      </c>
      <c r="I38" s="406">
        <f t="shared" si="4"/>
        <v>5932</v>
      </c>
      <c r="J38" s="406">
        <f t="shared" si="4"/>
        <v>6684</v>
      </c>
      <c r="K38" s="406">
        <f t="shared" si="4"/>
        <v>7308</v>
      </c>
      <c r="L38" s="406">
        <f t="shared" si="4"/>
        <v>7698</v>
      </c>
      <c r="M38" s="406">
        <f t="shared" si="4"/>
        <v>8799</v>
      </c>
      <c r="N38" s="406">
        <f t="shared" si="4"/>
        <v>8709</v>
      </c>
      <c r="O38" s="406">
        <f t="shared" si="4"/>
        <v>8859</v>
      </c>
      <c r="P38" s="406">
        <f t="shared" si="4"/>
        <v>8540</v>
      </c>
      <c r="Q38" s="406">
        <f t="shared" si="4"/>
        <v>7133</v>
      </c>
      <c r="R38" s="406">
        <f t="shared" si="4"/>
        <v>5683</v>
      </c>
      <c r="S38" s="406">
        <f t="shared" si="4"/>
        <v>7556</v>
      </c>
      <c r="T38" s="406">
        <f>SUM(T39:T53)</f>
        <v>375</v>
      </c>
      <c r="U38" s="406">
        <f t="shared" si="1"/>
        <v>97968</v>
      </c>
      <c r="V38" s="344"/>
      <c r="W38" s="547"/>
      <c r="X38" s="55"/>
    </row>
    <row r="39" spans="1:24" ht="15">
      <c r="A39" s="971"/>
      <c r="B39" s="304" t="s">
        <v>1132</v>
      </c>
      <c r="C39" s="46">
        <v>4</v>
      </c>
      <c r="D39" s="46">
        <v>3</v>
      </c>
      <c r="E39" s="46">
        <v>9</v>
      </c>
      <c r="F39" s="46">
        <v>17</v>
      </c>
      <c r="G39" s="46">
        <v>33</v>
      </c>
      <c r="H39" s="46">
        <v>67</v>
      </c>
      <c r="I39" s="46">
        <v>137</v>
      </c>
      <c r="J39" s="46">
        <v>198</v>
      </c>
      <c r="K39" s="46">
        <v>247</v>
      </c>
      <c r="L39" s="46">
        <v>332</v>
      </c>
      <c r="M39" s="46">
        <v>454</v>
      </c>
      <c r="N39" s="46">
        <v>309</v>
      </c>
      <c r="O39" s="46">
        <v>251</v>
      </c>
      <c r="P39" s="46">
        <v>214</v>
      </c>
      <c r="Q39" s="46">
        <v>177</v>
      </c>
      <c r="R39" s="46">
        <v>177</v>
      </c>
      <c r="S39" s="46">
        <v>161</v>
      </c>
      <c r="T39" s="46">
        <v>8</v>
      </c>
      <c r="U39" s="46">
        <f t="shared" si="1"/>
        <v>2798</v>
      </c>
      <c r="V39" s="311"/>
      <c r="W39" s="547"/>
      <c r="X39" s="55"/>
    </row>
    <row r="40" spans="1:24" ht="15">
      <c r="A40" s="971"/>
      <c r="B40" s="304" t="s">
        <v>1133</v>
      </c>
      <c r="C40" s="46">
        <v>123</v>
      </c>
      <c r="D40" s="46">
        <v>115</v>
      </c>
      <c r="E40" s="46">
        <v>145</v>
      </c>
      <c r="F40" s="46">
        <v>284</v>
      </c>
      <c r="G40" s="46">
        <v>296</v>
      </c>
      <c r="H40" s="46">
        <v>469</v>
      </c>
      <c r="I40" s="46">
        <v>441</v>
      </c>
      <c r="J40" s="46">
        <v>540</v>
      </c>
      <c r="K40" s="46">
        <v>632</v>
      </c>
      <c r="L40" s="46">
        <v>960</v>
      </c>
      <c r="M40" s="46">
        <v>1432</v>
      </c>
      <c r="N40" s="46">
        <v>1824</v>
      </c>
      <c r="O40" s="46">
        <v>2194</v>
      </c>
      <c r="P40" s="46">
        <v>2291</v>
      </c>
      <c r="Q40" s="46">
        <v>2107</v>
      </c>
      <c r="R40" s="46">
        <v>1807</v>
      </c>
      <c r="S40" s="46">
        <v>2442</v>
      </c>
      <c r="T40" s="46">
        <v>124</v>
      </c>
      <c r="U40" s="46">
        <f t="shared" si="1"/>
        <v>18226</v>
      </c>
      <c r="V40" s="311"/>
      <c r="W40" s="547"/>
      <c r="X40" s="55"/>
    </row>
    <row r="41" spans="1:24" ht="15">
      <c r="A41" s="971"/>
      <c r="B41" s="304" t="s">
        <v>1134</v>
      </c>
      <c r="C41" s="46">
        <v>290</v>
      </c>
      <c r="D41" s="46">
        <v>425</v>
      </c>
      <c r="E41" s="46">
        <v>126</v>
      </c>
      <c r="F41" s="46">
        <v>204</v>
      </c>
      <c r="G41" s="46">
        <v>334</v>
      </c>
      <c r="H41" s="46">
        <v>357</v>
      </c>
      <c r="I41" s="46">
        <v>259</v>
      </c>
      <c r="J41" s="46">
        <v>259</v>
      </c>
      <c r="K41" s="46">
        <v>243</v>
      </c>
      <c r="L41" s="46">
        <v>190</v>
      </c>
      <c r="M41" s="46">
        <v>215</v>
      </c>
      <c r="N41" s="46">
        <v>194</v>
      </c>
      <c r="O41" s="46">
        <v>182</v>
      </c>
      <c r="P41" s="46">
        <v>116</v>
      </c>
      <c r="Q41" s="46">
        <v>77</v>
      </c>
      <c r="R41" s="46">
        <v>44</v>
      </c>
      <c r="S41" s="46">
        <v>49</v>
      </c>
      <c r="T41" s="46">
        <v>3</v>
      </c>
      <c r="U41" s="46">
        <f t="shared" si="1"/>
        <v>3567</v>
      </c>
      <c r="V41" s="311"/>
      <c r="W41" s="547"/>
      <c r="X41" s="55"/>
    </row>
    <row r="42" spans="1:24" ht="15">
      <c r="A42" s="971"/>
      <c r="B42" s="304" t="s">
        <v>1135</v>
      </c>
      <c r="C42" s="46">
        <v>21</v>
      </c>
      <c r="D42" s="46">
        <v>20</v>
      </c>
      <c r="E42" s="46">
        <v>27</v>
      </c>
      <c r="F42" s="46">
        <v>141</v>
      </c>
      <c r="G42" s="46">
        <v>213</v>
      </c>
      <c r="H42" s="46">
        <v>234</v>
      </c>
      <c r="I42" s="46">
        <v>190</v>
      </c>
      <c r="J42" s="46">
        <v>210</v>
      </c>
      <c r="K42" s="46">
        <v>201</v>
      </c>
      <c r="L42" s="46">
        <v>257</v>
      </c>
      <c r="M42" s="46">
        <v>215</v>
      </c>
      <c r="N42" s="46">
        <v>253</v>
      </c>
      <c r="O42" s="46">
        <v>200</v>
      </c>
      <c r="P42" s="46">
        <v>175</v>
      </c>
      <c r="Q42" s="46">
        <v>123</v>
      </c>
      <c r="R42" s="46">
        <v>54</v>
      </c>
      <c r="S42" s="46">
        <v>63</v>
      </c>
      <c r="T42" s="46">
        <v>0</v>
      </c>
      <c r="U42" s="46">
        <f t="shared" si="1"/>
        <v>2597</v>
      </c>
      <c r="V42" s="311"/>
      <c r="W42" s="547"/>
      <c r="X42" s="55"/>
    </row>
    <row r="43" spans="1:24" ht="15">
      <c r="A43" s="971"/>
      <c r="B43" s="304" t="s">
        <v>1136</v>
      </c>
      <c r="C43" s="46">
        <v>153</v>
      </c>
      <c r="D43" s="46">
        <v>86</v>
      </c>
      <c r="E43" s="46">
        <v>71</v>
      </c>
      <c r="F43" s="46">
        <v>93</v>
      </c>
      <c r="G43" s="46">
        <v>158</v>
      </c>
      <c r="H43" s="46">
        <v>152</v>
      </c>
      <c r="I43" s="46">
        <v>177</v>
      </c>
      <c r="J43" s="46">
        <v>199</v>
      </c>
      <c r="K43" s="46">
        <v>221</v>
      </c>
      <c r="L43" s="46">
        <v>170</v>
      </c>
      <c r="M43" s="46">
        <v>199</v>
      </c>
      <c r="N43" s="46">
        <v>220</v>
      </c>
      <c r="O43" s="46">
        <v>178</v>
      </c>
      <c r="P43" s="46">
        <v>168</v>
      </c>
      <c r="Q43" s="46">
        <v>111</v>
      </c>
      <c r="R43" s="46">
        <v>77</v>
      </c>
      <c r="S43" s="46">
        <v>208</v>
      </c>
      <c r="T43" s="46">
        <v>5</v>
      </c>
      <c r="U43" s="46">
        <f t="shared" si="1"/>
        <v>2646</v>
      </c>
      <c r="V43" s="311"/>
      <c r="W43" s="547"/>
      <c r="X43" s="55"/>
    </row>
    <row r="44" spans="1:24" ht="15">
      <c r="A44" s="971"/>
      <c r="B44" s="304" t="s">
        <v>1137</v>
      </c>
      <c r="C44" s="46">
        <v>192</v>
      </c>
      <c r="D44" s="46">
        <v>350</v>
      </c>
      <c r="E44" s="46">
        <v>607</v>
      </c>
      <c r="F44" s="46">
        <v>1014</v>
      </c>
      <c r="G44" s="46">
        <v>1206</v>
      </c>
      <c r="H44" s="46">
        <v>1481</v>
      </c>
      <c r="I44" s="46">
        <v>1533</v>
      </c>
      <c r="J44" s="46">
        <v>1519</v>
      </c>
      <c r="K44" s="46">
        <v>1686</v>
      </c>
      <c r="L44" s="46">
        <v>1723</v>
      </c>
      <c r="M44" s="46">
        <v>2037</v>
      </c>
      <c r="N44" s="46">
        <v>2030</v>
      </c>
      <c r="O44" s="46">
        <v>2198</v>
      </c>
      <c r="P44" s="46">
        <v>2020</v>
      </c>
      <c r="Q44" s="46">
        <v>1789</v>
      </c>
      <c r="R44" s="46">
        <v>1553</v>
      </c>
      <c r="S44" s="46">
        <v>2679</v>
      </c>
      <c r="T44" s="46">
        <v>138</v>
      </c>
      <c r="U44" s="46">
        <f t="shared" si="1"/>
        <v>25755</v>
      </c>
      <c r="V44" s="311"/>
      <c r="W44" s="547"/>
      <c r="X44" s="55"/>
    </row>
    <row r="45" spans="1:24" ht="15">
      <c r="A45" s="971"/>
      <c r="B45" s="304" t="s">
        <v>1138</v>
      </c>
      <c r="C45" s="46">
        <v>1</v>
      </c>
      <c r="D45" s="46">
        <v>3</v>
      </c>
      <c r="E45" s="46">
        <v>2</v>
      </c>
      <c r="F45" s="46">
        <v>27</v>
      </c>
      <c r="G45" s="46">
        <v>51</v>
      </c>
      <c r="H45" s="46">
        <v>125</v>
      </c>
      <c r="I45" s="46">
        <v>234</v>
      </c>
      <c r="J45" s="46">
        <v>457</v>
      </c>
      <c r="K45" s="46">
        <v>663</v>
      </c>
      <c r="L45" s="46">
        <v>748</v>
      </c>
      <c r="M45" s="46">
        <v>1005</v>
      </c>
      <c r="N45" s="46">
        <v>1141</v>
      </c>
      <c r="O45" s="46">
        <v>1105</v>
      </c>
      <c r="P45" s="46">
        <v>1032</v>
      </c>
      <c r="Q45" s="46">
        <v>731</v>
      </c>
      <c r="R45" s="46">
        <v>459</v>
      </c>
      <c r="S45" s="46">
        <v>264</v>
      </c>
      <c r="T45" s="46">
        <v>6</v>
      </c>
      <c r="U45" s="46">
        <f t="shared" si="1"/>
        <v>8054</v>
      </c>
      <c r="V45" s="311"/>
      <c r="W45" s="547"/>
      <c r="X45" s="55"/>
    </row>
    <row r="46" spans="1:24" ht="15">
      <c r="A46" s="971"/>
      <c r="B46" s="304" t="s">
        <v>1139</v>
      </c>
      <c r="C46" s="46">
        <v>6</v>
      </c>
      <c r="D46" s="46">
        <v>1</v>
      </c>
      <c r="E46" s="46">
        <v>0</v>
      </c>
      <c r="F46" s="46">
        <v>0</v>
      </c>
      <c r="G46" s="46">
        <v>7</v>
      </c>
      <c r="H46" s="46">
        <v>11</v>
      </c>
      <c r="I46" s="46">
        <v>13</v>
      </c>
      <c r="J46" s="46">
        <v>12</v>
      </c>
      <c r="K46" s="46">
        <v>6</v>
      </c>
      <c r="L46" s="46">
        <v>22</v>
      </c>
      <c r="M46" s="46">
        <v>20</v>
      </c>
      <c r="N46" s="46">
        <v>22</v>
      </c>
      <c r="O46" s="46">
        <v>53</v>
      </c>
      <c r="P46" s="46">
        <v>56</v>
      </c>
      <c r="Q46" s="46">
        <v>41</v>
      </c>
      <c r="R46" s="46">
        <v>30</v>
      </c>
      <c r="S46" s="46">
        <v>42</v>
      </c>
      <c r="T46" s="46">
        <v>0</v>
      </c>
      <c r="U46" s="46">
        <f t="shared" si="1"/>
        <v>342</v>
      </c>
      <c r="V46" s="311"/>
      <c r="W46" s="547"/>
      <c r="X46" s="55"/>
    </row>
    <row r="47" spans="1:24" ht="15">
      <c r="A47" s="971"/>
      <c r="B47" s="304" t="s">
        <v>1140</v>
      </c>
      <c r="C47" s="46">
        <v>69</v>
      </c>
      <c r="D47" s="46">
        <v>74</v>
      </c>
      <c r="E47" s="46">
        <v>73</v>
      </c>
      <c r="F47" s="46">
        <v>154</v>
      </c>
      <c r="G47" s="46">
        <v>239</v>
      </c>
      <c r="H47" s="46">
        <v>423</v>
      </c>
      <c r="I47" s="46">
        <v>524</v>
      </c>
      <c r="J47" s="46">
        <v>508</v>
      </c>
      <c r="K47" s="46">
        <v>473</v>
      </c>
      <c r="L47" s="46">
        <v>437</v>
      </c>
      <c r="M47" s="46">
        <v>509</v>
      </c>
      <c r="N47" s="46">
        <v>606</v>
      </c>
      <c r="O47" s="46">
        <v>559</v>
      </c>
      <c r="P47" s="46">
        <v>633</v>
      </c>
      <c r="Q47" s="46">
        <v>512</v>
      </c>
      <c r="R47" s="46">
        <v>408</v>
      </c>
      <c r="S47" s="46">
        <v>422</v>
      </c>
      <c r="T47" s="46">
        <v>21</v>
      </c>
      <c r="U47" s="46">
        <f t="shared" si="1"/>
        <v>6644</v>
      </c>
      <c r="V47" s="311"/>
      <c r="W47" s="547"/>
      <c r="X47" s="55"/>
    </row>
    <row r="48" spans="1:24" ht="15">
      <c r="A48" s="971"/>
      <c r="B48" s="304" t="s">
        <v>1141</v>
      </c>
      <c r="C48" s="46">
        <v>3</v>
      </c>
      <c r="D48" s="46">
        <v>0</v>
      </c>
      <c r="E48" s="46">
        <v>13</v>
      </c>
      <c r="F48" s="46">
        <v>92</v>
      </c>
      <c r="G48" s="46">
        <v>91</v>
      </c>
      <c r="H48" s="46">
        <v>65</v>
      </c>
      <c r="I48" s="46">
        <v>70</v>
      </c>
      <c r="J48" s="46">
        <v>126</v>
      </c>
      <c r="K48" s="46">
        <v>110</v>
      </c>
      <c r="L48" s="46">
        <v>90</v>
      </c>
      <c r="M48" s="46">
        <v>96</v>
      </c>
      <c r="N48" s="46">
        <v>102</v>
      </c>
      <c r="O48" s="46">
        <v>79</v>
      </c>
      <c r="P48" s="46">
        <v>61</v>
      </c>
      <c r="Q48" s="46">
        <v>73</v>
      </c>
      <c r="R48" s="46">
        <v>41</v>
      </c>
      <c r="S48" s="46">
        <v>44</v>
      </c>
      <c r="T48" s="46">
        <v>2</v>
      </c>
      <c r="U48" s="46">
        <f t="shared" si="1"/>
        <v>1158</v>
      </c>
      <c r="V48" s="311"/>
      <c r="W48" s="547"/>
      <c r="X48" s="55"/>
    </row>
    <row r="49" spans="1:40" ht="15">
      <c r="A49" s="971"/>
      <c r="B49" s="304" t="s">
        <v>1142</v>
      </c>
      <c r="C49" s="46">
        <v>40</v>
      </c>
      <c r="D49" s="46">
        <v>14</v>
      </c>
      <c r="E49" s="46">
        <v>8</v>
      </c>
      <c r="F49" s="46">
        <v>13</v>
      </c>
      <c r="G49" s="46">
        <v>13</v>
      </c>
      <c r="H49" s="46">
        <v>57</v>
      </c>
      <c r="I49" s="46">
        <v>71</v>
      </c>
      <c r="J49" s="46">
        <v>90</v>
      </c>
      <c r="K49" s="46">
        <v>123</v>
      </c>
      <c r="L49" s="46">
        <v>155</v>
      </c>
      <c r="M49" s="46">
        <v>195</v>
      </c>
      <c r="N49" s="46">
        <v>174</v>
      </c>
      <c r="O49" s="46">
        <v>167</v>
      </c>
      <c r="P49" s="46">
        <v>189</v>
      </c>
      <c r="Q49" s="46">
        <v>131</v>
      </c>
      <c r="R49" s="46">
        <v>117</v>
      </c>
      <c r="S49" s="46">
        <v>83</v>
      </c>
      <c r="T49" s="46">
        <v>4</v>
      </c>
      <c r="U49" s="46">
        <f t="shared" si="1"/>
        <v>1644</v>
      </c>
      <c r="V49" s="311"/>
      <c r="W49" s="547"/>
      <c r="X49" s="55"/>
    </row>
    <row r="50" spans="1:40" ht="15">
      <c r="A50" s="971"/>
      <c r="B50" s="304" t="s">
        <v>1143</v>
      </c>
      <c r="C50" s="46">
        <v>0</v>
      </c>
      <c r="D50" s="46">
        <v>0</v>
      </c>
      <c r="E50" s="46">
        <v>7</v>
      </c>
      <c r="F50" s="46">
        <v>90</v>
      </c>
      <c r="G50" s="46">
        <v>149</v>
      </c>
      <c r="H50" s="46">
        <v>112</v>
      </c>
      <c r="I50" s="46">
        <v>116</v>
      </c>
      <c r="J50" s="46">
        <v>116</v>
      </c>
      <c r="K50" s="46">
        <v>154</v>
      </c>
      <c r="L50" s="46">
        <v>123</v>
      </c>
      <c r="M50" s="46">
        <v>103</v>
      </c>
      <c r="N50" s="46">
        <v>85</v>
      </c>
      <c r="O50" s="46">
        <v>77</v>
      </c>
      <c r="P50" s="46">
        <v>77</v>
      </c>
      <c r="Q50" s="46">
        <v>53</v>
      </c>
      <c r="R50" s="46">
        <v>42</v>
      </c>
      <c r="S50" s="46">
        <v>40</v>
      </c>
      <c r="T50" s="46">
        <v>0</v>
      </c>
      <c r="U50" s="46">
        <f t="shared" si="1"/>
        <v>1344</v>
      </c>
      <c r="V50" s="311"/>
      <c r="W50" s="547"/>
      <c r="X50" s="55"/>
    </row>
    <row r="51" spans="1:40" ht="15">
      <c r="A51" s="971"/>
      <c r="B51" s="304" t="s">
        <v>1144</v>
      </c>
      <c r="C51" s="46">
        <v>5</v>
      </c>
      <c r="D51" s="46">
        <v>4</v>
      </c>
      <c r="E51" s="46">
        <v>29</v>
      </c>
      <c r="F51" s="46">
        <v>131</v>
      </c>
      <c r="G51" s="46">
        <v>303</v>
      </c>
      <c r="H51" s="46">
        <v>596</v>
      </c>
      <c r="I51" s="46">
        <v>998</v>
      </c>
      <c r="J51" s="46">
        <v>1191</v>
      </c>
      <c r="K51" s="46">
        <v>1334</v>
      </c>
      <c r="L51" s="46">
        <v>1324</v>
      </c>
      <c r="M51" s="46">
        <v>760</v>
      </c>
      <c r="N51" s="46">
        <v>431</v>
      </c>
      <c r="O51" s="46">
        <v>360</v>
      </c>
      <c r="P51" s="46">
        <v>366</v>
      </c>
      <c r="Q51" s="46">
        <v>298</v>
      </c>
      <c r="R51" s="46">
        <v>190</v>
      </c>
      <c r="S51" s="46">
        <v>120</v>
      </c>
      <c r="T51" s="46">
        <v>9</v>
      </c>
      <c r="U51" s="46">
        <f t="shared" si="1"/>
        <v>8449</v>
      </c>
      <c r="V51" s="311"/>
      <c r="W51" s="547"/>
      <c r="X51" s="55"/>
    </row>
    <row r="52" spans="1:40" ht="15">
      <c r="A52" s="971"/>
      <c r="B52" s="304" t="s">
        <v>1145</v>
      </c>
      <c r="C52" s="46">
        <v>0</v>
      </c>
      <c r="D52" s="46">
        <v>0</v>
      </c>
      <c r="E52" s="46">
        <v>0</v>
      </c>
      <c r="F52" s="46">
        <v>41</v>
      </c>
      <c r="G52" s="46">
        <v>220</v>
      </c>
      <c r="H52" s="46">
        <v>548</v>
      </c>
      <c r="I52" s="46">
        <v>805</v>
      </c>
      <c r="J52" s="46">
        <v>834</v>
      </c>
      <c r="K52" s="46">
        <v>600</v>
      </c>
      <c r="L52" s="46">
        <v>367</v>
      </c>
      <c r="M52" s="46">
        <v>304</v>
      </c>
      <c r="N52" s="46">
        <v>174</v>
      </c>
      <c r="O52" s="46">
        <v>113</v>
      </c>
      <c r="P52" s="46">
        <v>94</v>
      </c>
      <c r="Q52" s="46">
        <v>60</v>
      </c>
      <c r="R52" s="46">
        <v>30</v>
      </c>
      <c r="S52" s="46">
        <v>20</v>
      </c>
      <c r="T52" s="46">
        <v>0</v>
      </c>
      <c r="U52" s="46">
        <f t="shared" si="1"/>
        <v>4210</v>
      </c>
      <c r="V52" s="311"/>
      <c r="W52" s="547"/>
    </row>
    <row r="53" spans="1:40" ht="15">
      <c r="A53" s="971"/>
      <c r="B53" s="304" t="s">
        <v>1146</v>
      </c>
      <c r="C53" s="46">
        <v>71</v>
      </c>
      <c r="D53" s="46">
        <v>72</v>
      </c>
      <c r="E53" s="46">
        <v>168</v>
      </c>
      <c r="F53" s="46">
        <v>269</v>
      </c>
      <c r="G53" s="46">
        <v>317</v>
      </c>
      <c r="H53" s="46">
        <v>365</v>
      </c>
      <c r="I53" s="46">
        <v>364</v>
      </c>
      <c r="J53" s="46">
        <v>425</v>
      </c>
      <c r="K53" s="46">
        <v>615</v>
      </c>
      <c r="L53" s="46">
        <v>800</v>
      </c>
      <c r="M53" s="46">
        <v>1255</v>
      </c>
      <c r="N53" s="46">
        <v>1144</v>
      </c>
      <c r="O53" s="46">
        <v>1143</v>
      </c>
      <c r="P53" s="46">
        <v>1048</v>
      </c>
      <c r="Q53" s="46">
        <v>850</v>
      </c>
      <c r="R53" s="46">
        <v>654</v>
      </c>
      <c r="S53" s="46">
        <v>919</v>
      </c>
      <c r="T53" s="46">
        <v>55</v>
      </c>
      <c r="U53" s="46">
        <f t="shared" si="1"/>
        <v>10534</v>
      </c>
      <c r="V53" s="311"/>
      <c r="W53" s="547"/>
      <c r="X53" s="55"/>
    </row>
    <row r="54" spans="1:40" ht="13.5" customHeight="1">
      <c r="A54" s="971"/>
      <c r="B54" s="304"/>
      <c r="C54" s="45"/>
      <c r="D54" s="45"/>
      <c r="E54" s="45"/>
      <c r="F54" s="45"/>
      <c r="G54" s="45"/>
      <c r="H54" s="45"/>
      <c r="I54" s="45"/>
      <c r="J54" s="45"/>
      <c r="K54" s="45"/>
      <c r="L54" s="45"/>
      <c r="M54" s="45"/>
      <c r="N54" s="45"/>
      <c r="O54" s="45"/>
      <c r="P54" s="45"/>
      <c r="Q54" s="45"/>
      <c r="R54" s="45"/>
      <c r="S54" s="45"/>
      <c r="T54" s="45"/>
      <c r="U54" s="406"/>
      <c r="V54" s="307"/>
      <c r="W54" s="547"/>
      <c r="X54" s="58"/>
      <c r="Y54" s="58"/>
      <c r="Z54" s="58"/>
      <c r="AA54" s="58"/>
      <c r="AB54" s="58"/>
      <c r="AC54" s="58"/>
      <c r="AD54" s="58"/>
      <c r="AE54" s="58"/>
      <c r="AF54" s="58"/>
      <c r="AG54" s="58"/>
      <c r="AH54" s="58"/>
      <c r="AI54" s="58"/>
      <c r="AJ54" s="58"/>
      <c r="AK54" s="58"/>
      <c r="AL54" s="58"/>
      <c r="AM54" s="58"/>
      <c r="AN54" s="58"/>
    </row>
    <row r="55" spans="1:40" ht="15">
      <c r="A55" s="971"/>
      <c r="B55" s="299" t="s">
        <v>1147</v>
      </c>
      <c r="C55" s="406">
        <f>SUM(C56:C61)</f>
        <v>4434</v>
      </c>
      <c r="D55" s="406">
        <f t="shared" ref="D55:S55" si="5">SUM(D56:D61)</f>
        <v>1018</v>
      </c>
      <c r="E55" s="406">
        <f t="shared" si="5"/>
        <v>839</v>
      </c>
      <c r="F55" s="406">
        <f t="shared" si="5"/>
        <v>2020</v>
      </c>
      <c r="G55" s="406">
        <f t="shared" si="5"/>
        <v>3772</v>
      </c>
      <c r="H55" s="406">
        <f t="shared" si="5"/>
        <v>5458</v>
      </c>
      <c r="I55" s="406">
        <f t="shared" si="5"/>
        <v>6579</v>
      </c>
      <c r="J55" s="406">
        <f t="shared" si="5"/>
        <v>7400</v>
      </c>
      <c r="K55" s="406">
        <f t="shared" si="5"/>
        <v>7605</v>
      </c>
      <c r="L55" s="406">
        <f t="shared" si="5"/>
        <v>7633</v>
      </c>
      <c r="M55" s="406">
        <f t="shared" si="5"/>
        <v>7978</v>
      </c>
      <c r="N55" s="406">
        <f t="shared" si="5"/>
        <v>11005</v>
      </c>
      <c r="O55" s="406">
        <f t="shared" si="5"/>
        <v>13914</v>
      </c>
      <c r="P55" s="406">
        <f t="shared" si="5"/>
        <v>26550</v>
      </c>
      <c r="Q55" s="406">
        <f t="shared" si="5"/>
        <v>43433</v>
      </c>
      <c r="R55" s="406">
        <f t="shared" si="5"/>
        <v>59886</v>
      </c>
      <c r="S55" s="406">
        <f t="shared" si="5"/>
        <v>255531</v>
      </c>
      <c r="T55" s="406">
        <f>SUM(T56:T61)</f>
        <v>11348</v>
      </c>
      <c r="U55" s="406">
        <f t="shared" si="1"/>
        <v>476403</v>
      </c>
      <c r="V55" s="344"/>
      <c r="W55" s="547"/>
      <c r="X55" s="55"/>
    </row>
    <row r="56" spans="1:40" ht="15">
      <c r="A56" s="971"/>
      <c r="B56" s="304" t="s">
        <v>1148</v>
      </c>
      <c r="C56" s="46">
        <v>3424</v>
      </c>
      <c r="D56" s="46">
        <v>769</v>
      </c>
      <c r="E56" s="46">
        <v>625</v>
      </c>
      <c r="F56" s="46">
        <v>1640</v>
      </c>
      <c r="G56" s="46">
        <v>3093</v>
      </c>
      <c r="H56" s="46">
        <v>4323</v>
      </c>
      <c r="I56" s="46">
        <v>5393</v>
      </c>
      <c r="J56" s="46">
        <v>6134</v>
      </c>
      <c r="K56" s="46">
        <v>6575</v>
      </c>
      <c r="L56" s="46">
        <v>6443</v>
      </c>
      <c r="M56" s="46">
        <v>6531</v>
      </c>
      <c r="N56" s="46">
        <v>7047</v>
      </c>
      <c r="O56" s="46">
        <v>7199</v>
      </c>
      <c r="P56" s="46">
        <v>8064</v>
      </c>
      <c r="Q56" s="46">
        <v>7769</v>
      </c>
      <c r="R56" s="46">
        <v>7626</v>
      </c>
      <c r="S56" s="46">
        <v>17582</v>
      </c>
      <c r="T56" s="46">
        <v>560</v>
      </c>
      <c r="U56" s="46">
        <f t="shared" si="1"/>
        <v>100797</v>
      </c>
      <c r="V56" s="311"/>
      <c r="W56" s="547"/>
      <c r="X56" s="55"/>
    </row>
    <row r="57" spans="1:40" ht="15">
      <c r="A57" s="971"/>
      <c r="B57" s="304" t="s">
        <v>1149</v>
      </c>
      <c r="C57" s="46">
        <v>710</v>
      </c>
      <c r="D57" s="46">
        <v>47</v>
      </c>
      <c r="E57" s="46">
        <v>63</v>
      </c>
      <c r="F57" s="46">
        <v>81</v>
      </c>
      <c r="G57" s="46">
        <v>133</v>
      </c>
      <c r="H57" s="46">
        <v>153</v>
      </c>
      <c r="I57" s="46">
        <v>200</v>
      </c>
      <c r="J57" s="46">
        <v>228</v>
      </c>
      <c r="K57" s="46">
        <v>389</v>
      </c>
      <c r="L57" s="46">
        <v>436</v>
      </c>
      <c r="M57" s="46">
        <v>379</v>
      </c>
      <c r="N57" s="46">
        <v>597</v>
      </c>
      <c r="O57" s="46">
        <v>785</v>
      </c>
      <c r="P57" s="46">
        <v>1120</v>
      </c>
      <c r="Q57" s="46">
        <v>1280</v>
      </c>
      <c r="R57" s="46">
        <v>1576</v>
      </c>
      <c r="S57" s="46">
        <v>4396</v>
      </c>
      <c r="T57" s="46">
        <v>100</v>
      </c>
      <c r="U57" s="46">
        <f t="shared" si="1"/>
        <v>12673</v>
      </c>
      <c r="V57" s="311"/>
      <c r="W57" s="547"/>
      <c r="X57" s="55"/>
    </row>
    <row r="58" spans="1:40" ht="15">
      <c r="A58" s="971"/>
      <c r="B58" s="304" t="s">
        <v>1150</v>
      </c>
      <c r="C58" s="46">
        <v>0</v>
      </c>
      <c r="D58" s="46">
        <v>0</v>
      </c>
      <c r="E58" s="46">
        <v>0</v>
      </c>
      <c r="F58" s="46">
        <v>163</v>
      </c>
      <c r="G58" s="46">
        <v>317</v>
      </c>
      <c r="H58" s="46">
        <v>668</v>
      </c>
      <c r="I58" s="46">
        <v>560</v>
      </c>
      <c r="J58" s="46">
        <v>539</v>
      </c>
      <c r="K58" s="46">
        <v>196</v>
      </c>
      <c r="L58" s="46">
        <v>325</v>
      </c>
      <c r="M58" s="46">
        <v>572</v>
      </c>
      <c r="N58" s="46">
        <v>1920</v>
      </c>
      <c r="O58" s="46">
        <v>2258</v>
      </c>
      <c r="P58" s="46">
        <v>2552</v>
      </c>
      <c r="Q58" s="46">
        <v>1982</v>
      </c>
      <c r="R58" s="46">
        <v>2442</v>
      </c>
      <c r="S58" s="46">
        <v>3866</v>
      </c>
      <c r="T58" s="46">
        <v>332</v>
      </c>
      <c r="U58" s="46">
        <f t="shared" si="1"/>
        <v>18692</v>
      </c>
      <c r="V58" s="311"/>
      <c r="W58" s="547"/>
      <c r="X58" s="55"/>
    </row>
    <row r="59" spans="1:40" ht="15">
      <c r="A59" s="971"/>
      <c r="B59" s="304" t="s">
        <v>1298</v>
      </c>
      <c r="C59" s="46">
        <v>2</v>
      </c>
      <c r="D59" s="46">
        <v>1</v>
      </c>
      <c r="E59" s="46">
        <v>0</v>
      </c>
      <c r="F59" s="46">
        <v>1</v>
      </c>
      <c r="G59" s="46">
        <v>2</v>
      </c>
      <c r="H59" s="46">
        <v>0</v>
      </c>
      <c r="I59" s="46">
        <v>3</v>
      </c>
      <c r="J59" s="46">
        <v>0</v>
      </c>
      <c r="K59" s="46">
        <v>2</v>
      </c>
      <c r="L59" s="46">
        <v>2</v>
      </c>
      <c r="M59" s="46">
        <v>0</v>
      </c>
      <c r="N59" s="46">
        <v>885</v>
      </c>
      <c r="O59" s="46">
        <v>3136</v>
      </c>
      <c r="P59" s="46">
        <v>14274</v>
      </c>
      <c r="Q59" s="46">
        <v>32068</v>
      </c>
      <c r="R59" s="46">
        <v>47891</v>
      </c>
      <c r="S59" s="46">
        <v>228856</v>
      </c>
      <c r="T59" s="46">
        <v>10322</v>
      </c>
      <c r="U59" s="46">
        <f t="shared" si="1"/>
        <v>337445</v>
      </c>
      <c r="V59" s="311"/>
      <c r="W59" s="547"/>
      <c r="X59" s="55"/>
    </row>
    <row r="60" spans="1:40" ht="15">
      <c r="A60" s="971"/>
      <c r="B60" s="304" t="s">
        <v>1152</v>
      </c>
      <c r="C60" s="46">
        <v>97</v>
      </c>
      <c r="D60" s="46">
        <v>25</v>
      </c>
      <c r="E60" s="46">
        <v>15</v>
      </c>
      <c r="F60" s="46">
        <v>11</v>
      </c>
      <c r="G60" s="46">
        <v>12</v>
      </c>
      <c r="H60" s="46">
        <v>20</v>
      </c>
      <c r="I60" s="46">
        <v>39</v>
      </c>
      <c r="J60" s="46">
        <v>87</v>
      </c>
      <c r="K60" s="46">
        <v>49</v>
      </c>
      <c r="L60" s="46">
        <v>44</v>
      </c>
      <c r="M60" s="46">
        <v>46</v>
      </c>
      <c r="N60" s="46">
        <v>156</v>
      </c>
      <c r="O60" s="46">
        <v>145</v>
      </c>
      <c r="P60" s="46">
        <v>204</v>
      </c>
      <c r="Q60" s="46">
        <v>62</v>
      </c>
      <c r="R60" s="46">
        <v>120</v>
      </c>
      <c r="S60" s="46">
        <v>554</v>
      </c>
      <c r="T60" s="46">
        <v>26</v>
      </c>
      <c r="U60" s="46">
        <f t="shared" si="1"/>
        <v>1712</v>
      </c>
      <c r="V60" s="311"/>
      <c r="W60" s="547"/>
    </row>
    <row r="61" spans="1:40" ht="15">
      <c r="A61" s="971"/>
      <c r="B61" s="304" t="s">
        <v>1153</v>
      </c>
      <c r="C61" s="46">
        <v>201</v>
      </c>
      <c r="D61" s="46">
        <v>176</v>
      </c>
      <c r="E61" s="46">
        <v>136</v>
      </c>
      <c r="F61" s="46">
        <v>124</v>
      </c>
      <c r="G61" s="46">
        <v>215</v>
      </c>
      <c r="H61" s="46">
        <v>294</v>
      </c>
      <c r="I61" s="46">
        <v>384</v>
      </c>
      <c r="J61" s="46">
        <v>412</v>
      </c>
      <c r="K61" s="46">
        <v>394</v>
      </c>
      <c r="L61" s="46">
        <v>383</v>
      </c>
      <c r="M61" s="46">
        <v>450</v>
      </c>
      <c r="N61" s="46">
        <v>400</v>
      </c>
      <c r="O61" s="46">
        <v>391</v>
      </c>
      <c r="P61" s="46">
        <v>336</v>
      </c>
      <c r="Q61" s="46">
        <v>272</v>
      </c>
      <c r="R61" s="46">
        <v>231</v>
      </c>
      <c r="S61" s="46">
        <v>277</v>
      </c>
      <c r="T61" s="46">
        <v>8</v>
      </c>
      <c r="U61" s="46">
        <f t="shared" si="1"/>
        <v>5084</v>
      </c>
      <c r="V61" s="311"/>
      <c r="W61" s="547"/>
      <c r="X61" s="55"/>
    </row>
    <row r="62" spans="1:40" ht="6" customHeight="1">
      <c r="A62" s="971"/>
      <c r="B62" s="304"/>
      <c r="C62" s="45"/>
      <c r="D62" s="45"/>
      <c r="E62" s="45"/>
      <c r="F62" s="45"/>
      <c r="G62" s="45"/>
      <c r="H62" s="45"/>
      <c r="I62" s="45"/>
      <c r="J62" s="45"/>
      <c r="K62" s="45"/>
      <c r="L62" s="45"/>
      <c r="M62" s="45"/>
      <c r="N62" s="45"/>
      <c r="O62" s="45"/>
      <c r="P62" s="45"/>
      <c r="Q62" s="45"/>
      <c r="R62" s="45"/>
      <c r="S62" s="45"/>
      <c r="T62" s="45"/>
      <c r="U62" s="406"/>
      <c r="V62" s="308"/>
      <c r="W62" s="547"/>
      <c r="X62" s="55"/>
    </row>
    <row r="63" spans="1:40" ht="15">
      <c r="A63" s="971"/>
      <c r="B63" s="299" t="s">
        <v>1154</v>
      </c>
      <c r="C63" s="406">
        <f t="shared" ref="C63:T63" si="6">SUM(C64:C71)</f>
        <v>4710</v>
      </c>
      <c r="D63" s="406">
        <f t="shared" si="6"/>
        <v>4700</v>
      </c>
      <c r="E63" s="406">
        <f t="shared" si="6"/>
        <v>3922</v>
      </c>
      <c r="F63" s="406">
        <f t="shared" si="6"/>
        <v>7591</v>
      </c>
      <c r="G63" s="406">
        <f t="shared" si="6"/>
        <v>17591</v>
      </c>
      <c r="H63" s="406">
        <f t="shared" si="6"/>
        <v>28813</v>
      </c>
      <c r="I63" s="406">
        <f t="shared" si="6"/>
        <v>27851</v>
      </c>
      <c r="J63" s="406">
        <f t="shared" si="6"/>
        <v>19854</v>
      </c>
      <c r="K63" s="406">
        <f t="shared" si="6"/>
        <v>12570</v>
      </c>
      <c r="L63" s="406">
        <f t="shared" si="6"/>
        <v>11170</v>
      </c>
      <c r="M63" s="406">
        <f t="shared" si="6"/>
        <v>14315</v>
      </c>
      <c r="N63" s="406">
        <f t="shared" si="6"/>
        <v>41959</v>
      </c>
      <c r="O63" s="406">
        <f t="shared" si="6"/>
        <v>55293</v>
      </c>
      <c r="P63" s="406">
        <f t="shared" si="6"/>
        <v>58995</v>
      </c>
      <c r="Q63" s="406">
        <f t="shared" si="6"/>
        <v>51680</v>
      </c>
      <c r="R63" s="406">
        <f t="shared" si="6"/>
        <v>41177</v>
      </c>
      <c r="S63" s="406">
        <f t="shared" si="6"/>
        <v>68073</v>
      </c>
      <c r="T63" s="406">
        <f t="shared" si="6"/>
        <v>2246</v>
      </c>
      <c r="U63" s="406">
        <f t="shared" si="1"/>
        <v>472510</v>
      </c>
      <c r="V63" s="344"/>
      <c r="W63" s="547"/>
      <c r="X63" s="55"/>
    </row>
    <row r="64" spans="1:40" ht="15">
      <c r="A64" s="971"/>
      <c r="B64" s="304" t="s">
        <v>1155</v>
      </c>
      <c r="C64" s="46">
        <v>165</v>
      </c>
      <c r="D64" s="46">
        <v>110</v>
      </c>
      <c r="E64" s="46">
        <v>77</v>
      </c>
      <c r="F64" s="46">
        <v>68</v>
      </c>
      <c r="G64" s="46">
        <v>72</v>
      </c>
      <c r="H64" s="46">
        <v>103</v>
      </c>
      <c r="I64" s="46">
        <v>125</v>
      </c>
      <c r="J64" s="46">
        <v>156</v>
      </c>
      <c r="K64" s="46">
        <v>147</v>
      </c>
      <c r="L64" s="46">
        <v>175</v>
      </c>
      <c r="M64" s="46">
        <v>250</v>
      </c>
      <c r="N64" s="46">
        <v>260</v>
      </c>
      <c r="O64" s="46">
        <v>276</v>
      </c>
      <c r="P64" s="46">
        <v>352</v>
      </c>
      <c r="Q64" s="46">
        <v>264</v>
      </c>
      <c r="R64" s="46">
        <v>198</v>
      </c>
      <c r="S64" s="46">
        <v>300</v>
      </c>
      <c r="T64" s="46">
        <v>17</v>
      </c>
      <c r="U64" s="46">
        <f t="shared" si="1"/>
        <v>3115</v>
      </c>
      <c r="V64" s="311"/>
      <c r="W64" s="547"/>
      <c r="X64" s="55"/>
    </row>
    <row r="65" spans="1:24" ht="15">
      <c r="A65" s="971"/>
      <c r="B65" s="304" t="s">
        <v>1299</v>
      </c>
      <c r="C65" s="46">
        <v>884</v>
      </c>
      <c r="D65" s="46">
        <v>1812</v>
      </c>
      <c r="E65" s="46">
        <v>1541</v>
      </c>
      <c r="F65" s="46">
        <v>878</v>
      </c>
      <c r="G65" s="46">
        <v>653</v>
      </c>
      <c r="H65" s="46">
        <v>743</v>
      </c>
      <c r="I65" s="46">
        <v>997</v>
      </c>
      <c r="J65" s="46">
        <v>875</v>
      </c>
      <c r="K65" s="46">
        <v>1182</v>
      </c>
      <c r="L65" s="46">
        <v>1760</v>
      </c>
      <c r="M65" s="46">
        <v>2345</v>
      </c>
      <c r="N65" s="46">
        <v>29523</v>
      </c>
      <c r="O65" s="46">
        <v>41087</v>
      </c>
      <c r="P65" s="46">
        <v>42094</v>
      </c>
      <c r="Q65" s="46">
        <v>34651</v>
      </c>
      <c r="R65" s="46">
        <v>24077</v>
      </c>
      <c r="S65" s="46">
        <v>24184</v>
      </c>
      <c r="T65" s="46">
        <v>1042</v>
      </c>
      <c r="U65" s="46">
        <f t="shared" si="1"/>
        <v>210328</v>
      </c>
      <c r="V65" s="311"/>
      <c r="W65" s="547"/>
      <c r="X65" s="55"/>
    </row>
    <row r="66" spans="1:24" ht="15">
      <c r="A66" s="971"/>
      <c r="B66" s="304" t="s">
        <v>1300</v>
      </c>
      <c r="C66" s="46">
        <v>1</v>
      </c>
      <c r="D66" s="46">
        <v>0</v>
      </c>
      <c r="E66" s="46">
        <v>0</v>
      </c>
      <c r="F66" s="46">
        <v>0</v>
      </c>
      <c r="G66" s="46">
        <v>0</v>
      </c>
      <c r="H66" s="46">
        <v>0</v>
      </c>
      <c r="I66" s="46">
        <v>0</v>
      </c>
      <c r="J66" s="46">
        <v>2</v>
      </c>
      <c r="K66" s="46">
        <v>0</v>
      </c>
      <c r="L66" s="46">
        <v>1</v>
      </c>
      <c r="M66" s="46">
        <v>0</v>
      </c>
      <c r="N66" s="46">
        <v>0</v>
      </c>
      <c r="O66" s="46">
        <v>2</v>
      </c>
      <c r="P66" s="46">
        <v>3</v>
      </c>
      <c r="Q66" s="46">
        <v>4</v>
      </c>
      <c r="R66" s="46">
        <v>4</v>
      </c>
      <c r="S66" s="46">
        <v>7</v>
      </c>
      <c r="T66" s="46">
        <v>0</v>
      </c>
      <c r="U66" s="46">
        <f t="shared" si="1"/>
        <v>24</v>
      </c>
      <c r="V66" s="311"/>
      <c r="W66" s="547"/>
      <c r="X66" s="55"/>
    </row>
    <row r="67" spans="1:24" ht="15">
      <c r="A67" s="971"/>
      <c r="B67" s="304" t="s">
        <v>1158</v>
      </c>
      <c r="C67" s="46">
        <v>82</v>
      </c>
      <c r="D67" s="46">
        <v>0</v>
      </c>
      <c r="E67" s="46">
        <v>0</v>
      </c>
      <c r="F67" s="46">
        <v>0</v>
      </c>
      <c r="G67" s="46">
        <v>0</v>
      </c>
      <c r="H67" s="46">
        <v>0</v>
      </c>
      <c r="I67" s="46">
        <v>1</v>
      </c>
      <c r="J67" s="46">
        <v>0</v>
      </c>
      <c r="K67" s="46">
        <v>0</v>
      </c>
      <c r="L67" s="46">
        <v>0</v>
      </c>
      <c r="M67" s="46">
        <v>0</v>
      </c>
      <c r="N67" s="46">
        <v>0</v>
      </c>
      <c r="O67" s="46">
        <v>0</v>
      </c>
      <c r="P67" s="46">
        <v>0</v>
      </c>
      <c r="Q67" s="46">
        <v>0</v>
      </c>
      <c r="R67" s="46">
        <v>0</v>
      </c>
      <c r="S67" s="46">
        <v>0</v>
      </c>
      <c r="T67" s="46">
        <v>0</v>
      </c>
      <c r="U67" s="46">
        <f t="shared" si="1"/>
        <v>83</v>
      </c>
      <c r="V67" s="311"/>
      <c r="W67" s="547"/>
      <c r="X67" s="55"/>
    </row>
    <row r="68" spans="1:24" ht="15">
      <c r="A68" s="971"/>
      <c r="B68" s="304" t="s">
        <v>1301</v>
      </c>
      <c r="C68" s="46">
        <v>0</v>
      </c>
      <c r="D68" s="46">
        <v>0</v>
      </c>
      <c r="E68" s="46">
        <v>0</v>
      </c>
      <c r="F68" s="46">
        <v>7</v>
      </c>
      <c r="G68" s="46">
        <v>34</v>
      </c>
      <c r="H68" s="46">
        <v>90</v>
      </c>
      <c r="I68" s="46">
        <v>149</v>
      </c>
      <c r="J68" s="46">
        <v>132</v>
      </c>
      <c r="K68" s="46">
        <v>57</v>
      </c>
      <c r="L68" s="46">
        <v>10</v>
      </c>
      <c r="M68" s="46">
        <v>7</v>
      </c>
      <c r="N68" s="46">
        <v>0</v>
      </c>
      <c r="O68" s="46">
        <v>0</v>
      </c>
      <c r="P68" s="46">
        <v>0</v>
      </c>
      <c r="Q68" s="46">
        <v>0</v>
      </c>
      <c r="R68" s="46">
        <v>0</v>
      </c>
      <c r="S68" s="46">
        <v>0</v>
      </c>
      <c r="T68" s="46">
        <v>0</v>
      </c>
      <c r="U68" s="46">
        <f t="shared" si="1"/>
        <v>486</v>
      </c>
      <c r="V68" s="311"/>
      <c r="W68" s="547"/>
      <c r="X68" s="55"/>
    </row>
    <row r="69" spans="1:24" ht="15">
      <c r="A69" s="971"/>
      <c r="B69" s="304" t="s">
        <v>1160</v>
      </c>
      <c r="C69" s="46">
        <v>1452</v>
      </c>
      <c r="D69" s="46">
        <v>1842</v>
      </c>
      <c r="E69" s="46">
        <v>1069</v>
      </c>
      <c r="F69" s="46">
        <v>4273</v>
      </c>
      <c r="G69" s="46">
        <v>12872</v>
      </c>
      <c r="H69" s="46">
        <v>22261</v>
      </c>
      <c r="I69" s="46">
        <v>20747</v>
      </c>
      <c r="J69" s="46">
        <v>13132</v>
      </c>
      <c r="K69" s="46">
        <v>6578</v>
      </c>
      <c r="L69" s="46">
        <v>4462</v>
      </c>
      <c r="M69" s="46">
        <v>5392</v>
      </c>
      <c r="N69" s="46">
        <v>4633</v>
      </c>
      <c r="O69" s="46">
        <v>4180</v>
      </c>
      <c r="P69" s="46">
        <v>3971</v>
      </c>
      <c r="Q69" s="46">
        <v>3616</v>
      </c>
      <c r="R69" s="46">
        <v>3067</v>
      </c>
      <c r="S69" s="45">
        <v>3361</v>
      </c>
      <c r="T69" s="46">
        <v>158</v>
      </c>
      <c r="U69" s="46">
        <f t="shared" si="1"/>
        <v>117066</v>
      </c>
      <c r="V69" s="311"/>
      <c r="W69" s="547"/>
      <c r="X69" s="55"/>
    </row>
    <row r="70" spans="1:24" ht="15">
      <c r="A70" s="971"/>
      <c r="B70" s="304" t="s">
        <v>1162</v>
      </c>
      <c r="C70" s="46">
        <v>1724</v>
      </c>
      <c r="D70" s="46">
        <v>301</v>
      </c>
      <c r="E70" s="46">
        <v>169</v>
      </c>
      <c r="F70" s="46">
        <v>486</v>
      </c>
      <c r="G70" s="46">
        <v>865</v>
      </c>
      <c r="H70" s="46">
        <v>1436</v>
      </c>
      <c r="I70" s="46">
        <v>1825</v>
      </c>
      <c r="J70" s="46">
        <v>1640</v>
      </c>
      <c r="K70" s="46">
        <v>1428</v>
      </c>
      <c r="L70" s="46">
        <v>1927</v>
      </c>
      <c r="M70" s="46">
        <v>3417</v>
      </c>
      <c r="N70" s="46">
        <v>3908</v>
      </c>
      <c r="O70" s="46">
        <v>5701</v>
      </c>
      <c r="P70" s="46">
        <v>7214</v>
      </c>
      <c r="Q70" s="46">
        <v>8400</v>
      </c>
      <c r="R70" s="46">
        <v>9376</v>
      </c>
      <c r="S70" s="46">
        <v>26483</v>
      </c>
      <c r="T70" s="46">
        <v>696</v>
      </c>
      <c r="U70" s="46">
        <f>SUM(C70:T70)</f>
        <v>76996</v>
      </c>
      <c r="V70" s="311"/>
      <c r="W70" s="547"/>
      <c r="X70" s="55"/>
    </row>
    <row r="71" spans="1:24" ht="15">
      <c r="A71" s="971"/>
      <c r="B71" s="304" t="s">
        <v>1161</v>
      </c>
      <c r="C71" s="46">
        <v>402</v>
      </c>
      <c r="D71" s="46">
        <v>635</v>
      </c>
      <c r="E71" s="46">
        <v>1066</v>
      </c>
      <c r="F71" s="46">
        <v>1879</v>
      </c>
      <c r="G71" s="46">
        <v>3095</v>
      </c>
      <c r="H71" s="46">
        <v>4180</v>
      </c>
      <c r="I71" s="46">
        <v>4007</v>
      </c>
      <c r="J71" s="46">
        <v>3917</v>
      </c>
      <c r="K71" s="46">
        <v>3178</v>
      </c>
      <c r="L71" s="46">
        <v>2835</v>
      </c>
      <c r="M71" s="46">
        <v>2904</v>
      </c>
      <c r="N71" s="46">
        <v>3635</v>
      </c>
      <c r="O71" s="46">
        <v>4047</v>
      </c>
      <c r="P71" s="46">
        <v>5361</v>
      </c>
      <c r="Q71" s="46">
        <v>4745</v>
      </c>
      <c r="R71" s="46">
        <v>4455</v>
      </c>
      <c r="S71" s="46">
        <v>13738</v>
      </c>
      <c r="T71" s="46">
        <v>333</v>
      </c>
      <c r="U71" s="46">
        <f t="shared" si="1"/>
        <v>64412</v>
      </c>
      <c r="V71" s="311"/>
      <c r="W71" s="547"/>
    </row>
    <row r="72" spans="1:24">
      <c r="A72" s="515"/>
      <c r="B72" s="428"/>
      <c r="C72" s="94"/>
      <c r="D72" s="94"/>
      <c r="E72" s="94"/>
      <c r="F72" s="94"/>
      <c r="G72" s="94"/>
      <c r="H72" s="94"/>
      <c r="I72" s="94"/>
      <c r="J72" s="94"/>
      <c r="K72" s="94"/>
      <c r="L72" s="94"/>
      <c r="M72" s="94"/>
      <c r="N72" s="94"/>
      <c r="O72" s="94"/>
      <c r="P72" s="94"/>
      <c r="Q72" s="94"/>
      <c r="R72" s="94"/>
      <c r="S72" s="94"/>
      <c r="T72" s="94"/>
      <c r="U72" s="94"/>
      <c r="V72" s="307"/>
      <c r="W72" s="349"/>
    </row>
    <row r="73" spans="1:24" ht="15">
      <c r="A73" s="498"/>
      <c r="B73" s="343" t="s">
        <v>27</v>
      </c>
      <c r="C73" s="406">
        <f t="shared" ref="C73:U73" si="7">+C63+C55+C38+C18+C13+C8</f>
        <v>1471263</v>
      </c>
      <c r="D73" s="406">
        <f t="shared" si="7"/>
        <v>792368</v>
      </c>
      <c r="E73" s="406">
        <f t="shared" si="7"/>
        <v>690727</v>
      </c>
      <c r="F73" s="406">
        <f t="shared" si="7"/>
        <v>1258845</v>
      </c>
      <c r="G73" s="406">
        <f t="shared" si="7"/>
        <v>2099779</v>
      </c>
      <c r="H73" s="406">
        <f t="shared" si="7"/>
        <v>2835920</v>
      </c>
      <c r="I73" s="406">
        <f t="shared" si="7"/>
        <v>2717214</v>
      </c>
      <c r="J73" s="406">
        <f t="shared" si="7"/>
        <v>2473415</v>
      </c>
      <c r="K73" s="406">
        <f t="shared" si="7"/>
        <v>2396393</v>
      </c>
      <c r="L73" s="406">
        <f t="shared" si="7"/>
        <v>2488050</v>
      </c>
      <c r="M73" s="406">
        <f t="shared" si="7"/>
        <v>2802136</v>
      </c>
      <c r="N73" s="406">
        <f t="shared" si="7"/>
        <v>2563825</v>
      </c>
      <c r="O73" s="406">
        <f t="shared" si="7"/>
        <v>2470831</v>
      </c>
      <c r="P73" s="406">
        <f t="shared" si="7"/>
        <v>2410768</v>
      </c>
      <c r="Q73" s="406">
        <f t="shared" si="7"/>
        <v>2150970</v>
      </c>
      <c r="R73" s="406">
        <f t="shared" si="7"/>
        <v>1724507</v>
      </c>
      <c r="S73" s="406">
        <f t="shared" si="7"/>
        <v>2622455</v>
      </c>
      <c r="T73" s="406">
        <f t="shared" si="7"/>
        <v>109937</v>
      </c>
      <c r="U73" s="406">
        <f t="shared" si="7"/>
        <v>36079403</v>
      </c>
      <c r="V73" s="344"/>
      <c r="W73" s="348"/>
    </row>
    <row r="74" spans="1:24">
      <c r="V74" s="349"/>
      <c r="W74" s="349"/>
    </row>
    <row r="75" spans="1:24" ht="15">
      <c r="A75" s="886" t="s">
        <v>1302</v>
      </c>
      <c r="B75" s="886"/>
      <c r="C75" s="886"/>
      <c r="D75" s="886"/>
      <c r="E75" s="886"/>
      <c r="F75" s="886"/>
      <c r="G75" s="886"/>
      <c r="H75" s="886"/>
      <c r="I75" s="886"/>
      <c r="J75" s="886"/>
      <c r="K75" s="886"/>
      <c r="L75" s="886"/>
      <c r="M75" s="886"/>
      <c r="N75" s="886"/>
      <c r="O75" s="886"/>
      <c r="P75" s="886"/>
      <c r="Q75" s="886"/>
      <c r="R75" s="886"/>
      <c r="S75" s="886"/>
      <c r="T75" s="886"/>
      <c r="U75" s="886"/>
      <c r="V75" s="349"/>
      <c r="W75" s="349"/>
    </row>
    <row r="76" spans="1:24">
      <c r="A76" s="919" t="s">
        <v>1288</v>
      </c>
      <c r="B76" s="919"/>
      <c r="C76" s="919"/>
      <c r="D76" s="919"/>
      <c r="E76" s="919"/>
      <c r="F76" s="919"/>
      <c r="G76" s="919"/>
      <c r="H76" s="919"/>
      <c r="I76" s="919"/>
      <c r="J76" s="919"/>
      <c r="K76" s="919"/>
      <c r="L76" s="919"/>
      <c r="M76" s="919"/>
      <c r="N76" s="919"/>
      <c r="O76" s="919"/>
      <c r="P76" s="919"/>
      <c r="Q76" s="919"/>
      <c r="R76" s="919"/>
      <c r="S76" s="919"/>
      <c r="T76" s="919"/>
      <c r="U76" s="919"/>
      <c r="V76" s="349"/>
      <c r="W76" s="349"/>
    </row>
    <row r="77" spans="1:24">
      <c r="A77" s="920" t="s">
        <v>1289</v>
      </c>
      <c r="B77" s="920"/>
      <c r="C77" s="920"/>
      <c r="D77" s="920"/>
      <c r="E77" s="920"/>
      <c r="F77" s="920"/>
      <c r="G77" s="920"/>
      <c r="H77" s="920"/>
      <c r="I77" s="920"/>
      <c r="J77" s="920"/>
      <c r="K77" s="920"/>
      <c r="L77" s="920"/>
      <c r="M77" s="920"/>
      <c r="N77" s="920"/>
      <c r="O77" s="920"/>
      <c r="P77" s="920"/>
      <c r="Q77" s="920"/>
      <c r="R77" s="920"/>
      <c r="S77" s="920"/>
      <c r="T77" s="920"/>
      <c r="U77" s="920"/>
      <c r="V77" s="349"/>
      <c r="W77" s="349"/>
    </row>
    <row r="78" spans="1:24">
      <c r="A78" s="919" t="s">
        <v>1290</v>
      </c>
      <c r="B78" s="919"/>
      <c r="C78" s="919"/>
      <c r="D78" s="919"/>
      <c r="E78" s="919"/>
      <c r="F78" s="919"/>
      <c r="G78" s="919"/>
      <c r="H78" s="919"/>
      <c r="I78" s="919"/>
      <c r="J78" s="919"/>
      <c r="K78" s="919"/>
      <c r="L78" s="919"/>
      <c r="M78" s="919"/>
      <c r="N78" s="919"/>
      <c r="O78" s="919"/>
      <c r="P78" s="919"/>
      <c r="Q78" s="919"/>
      <c r="R78" s="919"/>
      <c r="S78" s="919"/>
      <c r="T78" s="919"/>
      <c r="U78" s="919"/>
      <c r="V78" s="349"/>
      <c r="W78" s="349"/>
    </row>
    <row r="79" spans="1:24">
      <c r="A79" s="959" t="s">
        <v>1176</v>
      </c>
      <c r="B79" s="959"/>
      <c r="C79" s="959"/>
      <c r="D79" s="959"/>
      <c r="E79" s="959"/>
      <c r="F79" s="959"/>
      <c r="G79" s="959"/>
      <c r="H79" s="959"/>
      <c r="I79" s="959"/>
      <c r="J79" s="959"/>
      <c r="K79" s="959"/>
      <c r="L79" s="959"/>
      <c r="M79" s="959"/>
      <c r="N79" s="959"/>
      <c r="O79" s="959"/>
      <c r="P79" s="959"/>
      <c r="Q79" s="959"/>
      <c r="R79" s="959"/>
      <c r="S79" s="959"/>
      <c r="T79" s="959"/>
      <c r="U79" s="959"/>
      <c r="V79" s="349"/>
      <c r="W79" s="349"/>
    </row>
    <row r="80" spans="1:24" ht="15" thickBot="1">
      <c r="A80" s="174"/>
      <c r="B80" s="174"/>
      <c r="C80" s="174"/>
      <c r="D80" s="174"/>
      <c r="E80" s="174"/>
      <c r="F80" s="174"/>
      <c r="G80" s="174"/>
      <c r="H80" s="174"/>
      <c r="I80" s="174"/>
      <c r="J80" s="174"/>
      <c r="K80" s="174"/>
      <c r="L80" s="174"/>
      <c r="M80" s="174"/>
      <c r="N80" s="174"/>
      <c r="O80" s="174"/>
      <c r="P80" s="174"/>
      <c r="Q80" s="174"/>
      <c r="R80" s="174"/>
      <c r="S80" s="174"/>
      <c r="T80" s="174"/>
      <c r="U80" s="174"/>
      <c r="V80" s="349"/>
      <c r="W80" s="349"/>
    </row>
    <row r="81" spans="1:43">
      <c r="A81" s="967" t="s">
        <v>1291</v>
      </c>
      <c r="B81" s="967" t="s">
        <v>1303</v>
      </c>
      <c r="C81" s="969" t="s">
        <v>1293</v>
      </c>
      <c r="D81" s="969"/>
      <c r="E81" s="969"/>
      <c r="F81" s="969"/>
      <c r="G81" s="969"/>
      <c r="H81" s="969"/>
      <c r="I81" s="969"/>
      <c r="J81" s="969"/>
      <c r="K81" s="969"/>
      <c r="L81" s="969"/>
      <c r="M81" s="969"/>
      <c r="N81" s="969"/>
      <c r="O81" s="969"/>
      <c r="P81" s="969"/>
      <c r="Q81" s="969"/>
      <c r="R81" s="969"/>
      <c r="S81" s="969"/>
      <c r="T81" s="512"/>
      <c r="U81" s="967" t="s">
        <v>113</v>
      </c>
      <c r="V81" s="349"/>
      <c r="W81" s="546"/>
      <c r="X81" s="55"/>
    </row>
    <row r="82" spans="1:43">
      <c r="A82" s="968"/>
      <c r="B82" s="968"/>
      <c r="C82" s="513" t="s">
        <v>1294</v>
      </c>
      <c r="D82" s="513" t="s">
        <v>1295</v>
      </c>
      <c r="E82" s="513" t="s">
        <v>11</v>
      </c>
      <c r="F82" s="513" t="s">
        <v>12</v>
      </c>
      <c r="G82" s="513" t="s">
        <v>13</v>
      </c>
      <c r="H82" s="513" t="s">
        <v>14</v>
      </c>
      <c r="I82" s="513" t="s">
        <v>15</v>
      </c>
      <c r="J82" s="513" t="s">
        <v>16</v>
      </c>
      <c r="K82" s="513" t="s">
        <v>17</v>
      </c>
      <c r="L82" s="513" t="s">
        <v>18</v>
      </c>
      <c r="M82" s="513" t="s">
        <v>19</v>
      </c>
      <c r="N82" s="513" t="s">
        <v>20</v>
      </c>
      <c r="O82" s="513" t="s">
        <v>21</v>
      </c>
      <c r="P82" s="513" t="s">
        <v>22</v>
      </c>
      <c r="Q82" s="513" t="s">
        <v>23</v>
      </c>
      <c r="R82" s="513" t="s">
        <v>24</v>
      </c>
      <c r="S82" s="513" t="s">
        <v>881</v>
      </c>
      <c r="T82" s="514" t="s">
        <v>1296</v>
      </c>
      <c r="U82" s="968"/>
      <c r="V82" s="349"/>
      <c r="W82" s="546"/>
      <c r="X82" s="55"/>
    </row>
    <row r="83" spans="1:43" ht="15" customHeight="1">
      <c r="A83" s="970" t="s">
        <v>7</v>
      </c>
      <c r="B83" s="299" t="s">
        <v>1104</v>
      </c>
      <c r="C83" s="401">
        <f>SUM(C84:C86)</f>
        <v>11709942.060000001</v>
      </c>
      <c r="D83" s="401">
        <f t="shared" ref="D83:T83" si="8">SUM(D84:D86)</f>
        <v>5313912.34</v>
      </c>
      <c r="E83" s="401">
        <f t="shared" si="8"/>
        <v>3537554.9299999997</v>
      </c>
      <c r="F83" s="401">
        <f t="shared" si="8"/>
        <v>5318556.92</v>
      </c>
      <c r="G83" s="401">
        <f t="shared" si="8"/>
        <v>9655235.1300000008</v>
      </c>
      <c r="H83" s="401">
        <f t="shared" si="8"/>
        <v>13038317.460000001</v>
      </c>
      <c r="I83" s="401">
        <f t="shared" si="8"/>
        <v>11952813.390000001</v>
      </c>
      <c r="J83" s="401">
        <f t="shared" si="8"/>
        <v>10183189.529999999</v>
      </c>
      <c r="K83" s="401">
        <f t="shared" si="8"/>
        <v>9078724.1500000004</v>
      </c>
      <c r="L83" s="401">
        <f t="shared" si="8"/>
        <v>8839223.2800000012</v>
      </c>
      <c r="M83" s="401">
        <f t="shared" si="8"/>
        <v>9474036.9499999993</v>
      </c>
      <c r="N83" s="401">
        <f t="shared" si="8"/>
        <v>8400291.4600000009</v>
      </c>
      <c r="O83" s="401">
        <f t="shared" si="8"/>
        <v>7681271.4799999995</v>
      </c>
      <c r="P83" s="401">
        <f t="shared" si="8"/>
        <v>7336185.9900000002</v>
      </c>
      <c r="Q83" s="401">
        <f t="shared" si="8"/>
        <v>6593483.7000000002</v>
      </c>
      <c r="R83" s="401">
        <f t="shared" si="8"/>
        <v>5167200.38</v>
      </c>
      <c r="S83" s="401">
        <f t="shared" si="8"/>
        <v>7185698.3700000001</v>
      </c>
      <c r="T83" s="401">
        <f t="shared" si="8"/>
        <v>309619.57999999996</v>
      </c>
      <c r="U83" s="401">
        <f>SUM(C83:T83)</f>
        <v>140775257.10000002</v>
      </c>
      <c r="V83" s="546"/>
      <c r="W83" s="547"/>
      <c r="X83" s="302"/>
      <c r="Y83" s="302"/>
      <c r="Z83" s="302"/>
      <c r="AA83" s="302"/>
      <c r="AB83" s="302"/>
      <c r="AC83" s="302"/>
      <c r="AD83" s="302"/>
      <c r="AE83" s="302"/>
      <c r="AF83" s="302"/>
      <c r="AG83" s="302"/>
      <c r="AH83" s="302"/>
      <c r="AI83" s="302"/>
      <c r="AJ83" s="302"/>
      <c r="AK83" s="302"/>
      <c r="AL83" s="302"/>
      <c r="AM83" s="302"/>
      <c r="AN83" s="302"/>
      <c r="AO83" s="302"/>
      <c r="AP83" s="302"/>
      <c r="AQ83" s="302"/>
    </row>
    <row r="84" spans="1:43" ht="15">
      <c r="A84" s="971"/>
      <c r="B84" s="304" t="s">
        <v>1105</v>
      </c>
      <c r="C84" s="46">
        <v>11637901.289999999</v>
      </c>
      <c r="D84" s="46">
        <v>5302579.13</v>
      </c>
      <c r="E84" s="46">
        <v>3531531.07</v>
      </c>
      <c r="F84" s="46">
        <v>5306816.24</v>
      </c>
      <c r="G84" s="46">
        <v>9633008.8800000008</v>
      </c>
      <c r="H84" s="46">
        <v>13007924.33</v>
      </c>
      <c r="I84" s="46">
        <v>11917912.609999999</v>
      </c>
      <c r="J84" s="46">
        <v>10148561.02</v>
      </c>
      <c r="K84" s="46">
        <v>9048082.3100000005</v>
      </c>
      <c r="L84" s="46">
        <v>8805901.5500000007</v>
      </c>
      <c r="M84" s="46">
        <v>9441895.5999999996</v>
      </c>
      <c r="N84" s="46">
        <v>8352242.5300000003</v>
      </c>
      <c r="O84" s="46">
        <v>7622288.0599999996</v>
      </c>
      <c r="P84" s="46">
        <v>7273567</v>
      </c>
      <c r="Q84" s="46">
        <v>6521866.7300000004</v>
      </c>
      <c r="R84" s="46">
        <v>5076778.67</v>
      </c>
      <c r="S84" s="46">
        <v>6811783.04</v>
      </c>
      <c r="T84" s="46">
        <v>295993.99</v>
      </c>
      <c r="U84" s="47">
        <f t="shared" ref="U84:U147" si="9">SUM(C84:T84)</f>
        <v>139736634.05000001</v>
      </c>
      <c r="V84" s="546"/>
      <c r="W84" s="547"/>
      <c r="X84" s="58"/>
      <c r="Y84" s="58"/>
      <c r="Z84" s="58"/>
      <c r="AA84" s="58"/>
      <c r="AB84" s="58"/>
      <c r="AC84" s="58"/>
      <c r="AD84" s="58"/>
      <c r="AE84" s="58"/>
      <c r="AF84" s="58"/>
      <c r="AG84" s="58"/>
      <c r="AH84" s="58"/>
      <c r="AI84" s="58"/>
      <c r="AJ84" s="58"/>
      <c r="AK84" s="58"/>
      <c r="AL84" s="58"/>
      <c r="AM84" s="58"/>
      <c r="AN84" s="58"/>
      <c r="AO84" s="58"/>
      <c r="AP84" s="58"/>
      <c r="AQ84" s="58"/>
    </row>
    <row r="85" spans="1:43" ht="15">
      <c r="A85" s="971"/>
      <c r="B85" s="304" t="s">
        <v>1106</v>
      </c>
      <c r="C85" s="46">
        <v>2519.63</v>
      </c>
      <c r="D85" s="46">
        <v>1611.3</v>
      </c>
      <c r="E85" s="46">
        <v>1067.27</v>
      </c>
      <c r="F85" s="46">
        <v>1319.46</v>
      </c>
      <c r="G85" s="46">
        <v>2512.21</v>
      </c>
      <c r="H85" s="46">
        <v>3274.07</v>
      </c>
      <c r="I85" s="46">
        <v>4274.63</v>
      </c>
      <c r="J85" s="46">
        <v>6840.33</v>
      </c>
      <c r="K85" s="46">
        <v>6549.74</v>
      </c>
      <c r="L85" s="46">
        <v>6662.23</v>
      </c>
      <c r="M85" s="46">
        <v>6650.66</v>
      </c>
      <c r="N85" s="46">
        <v>9356.76</v>
      </c>
      <c r="O85" s="46">
        <v>12344.61</v>
      </c>
      <c r="P85" s="46">
        <v>11368.62</v>
      </c>
      <c r="Q85" s="46">
        <v>13949.33</v>
      </c>
      <c r="R85" s="46">
        <v>17650.330000000002</v>
      </c>
      <c r="S85" s="46">
        <v>142543.53</v>
      </c>
      <c r="T85" s="46">
        <v>6554.41</v>
      </c>
      <c r="U85" s="47">
        <f t="shared" si="9"/>
        <v>257049.12000000002</v>
      </c>
      <c r="V85" s="546"/>
      <c r="W85" s="547"/>
      <c r="X85" s="58"/>
      <c r="Y85" s="58"/>
      <c r="Z85" s="58"/>
      <c r="AA85" s="58"/>
      <c r="AB85" s="58"/>
      <c r="AC85" s="58"/>
      <c r="AD85" s="58"/>
      <c r="AE85" s="58"/>
      <c r="AF85" s="58"/>
      <c r="AG85" s="58"/>
      <c r="AH85" s="58"/>
      <c r="AI85" s="58"/>
      <c r="AJ85" s="58"/>
      <c r="AK85" s="58"/>
      <c r="AL85" s="58"/>
      <c r="AM85" s="58"/>
      <c r="AN85" s="58"/>
      <c r="AO85" s="58"/>
      <c r="AP85" s="58"/>
      <c r="AQ85" s="58"/>
    </row>
    <row r="86" spans="1:43" ht="15">
      <c r="A86" s="971"/>
      <c r="B86" s="304" t="s">
        <v>1107</v>
      </c>
      <c r="C86" s="46">
        <v>69521.14</v>
      </c>
      <c r="D86" s="46">
        <v>9721.91</v>
      </c>
      <c r="E86" s="46">
        <v>4956.59</v>
      </c>
      <c r="F86" s="46">
        <v>10421.219999999999</v>
      </c>
      <c r="G86" s="46">
        <v>19714.04</v>
      </c>
      <c r="H86" s="46">
        <v>27119.06</v>
      </c>
      <c r="I86" s="46">
        <v>30626.15</v>
      </c>
      <c r="J86" s="46">
        <v>27788.18</v>
      </c>
      <c r="K86" s="46">
        <v>24092.1</v>
      </c>
      <c r="L86" s="46">
        <v>26659.5</v>
      </c>
      <c r="M86" s="46">
        <v>25490.69</v>
      </c>
      <c r="N86" s="46">
        <v>38692.17</v>
      </c>
      <c r="O86" s="46">
        <v>46638.81</v>
      </c>
      <c r="P86" s="46">
        <v>51250.37</v>
      </c>
      <c r="Q86" s="46">
        <v>57667.64</v>
      </c>
      <c r="R86" s="46">
        <v>72771.38</v>
      </c>
      <c r="S86" s="46">
        <v>231371.8</v>
      </c>
      <c r="T86" s="46">
        <v>7071.18</v>
      </c>
      <c r="U86" s="47">
        <f t="shared" si="9"/>
        <v>781573.93</v>
      </c>
      <c r="V86" s="546"/>
      <c r="W86" s="547"/>
      <c r="X86" s="58"/>
      <c r="Y86" s="58"/>
      <c r="Z86" s="58"/>
      <c r="AA86" s="58"/>
      <c r="AB86" s="58"/>
      <c r="AC86" s="58"/>
      <c r="AD86" s="58"/>
      <c r="AE86" s="58"/>
      <c r="AF86" s="58"/>
      <c r="AG86" s="58"/>
      <c r="AH86" s="58"/>
      <c r="AI86" s="58"/>
      <c r="AJ86" s="58"/>
      <c r="AK86" s="58"/>
      <c r="AL86" s="58"/>
      <c r="AM86" s="58"/>
      <c r="AN86" s="58"/>
      <c r="AO86" s="58"/>
      <c r="AP86" s="58"/>
      <c r="AQ86" s="58"/>
    </row>
    <row r="87" spans="1:43" ht="6" customHeight="1">
      <c r="A87" s="971"/>
      <c r="B87" s="304"/>
      <c r="C87" s="45"/>
      <c r="D87" s="45"/>
      <c r="E87" s="45"/>
      <c r="F87" s="45"/>
      <c r="G87" s="45"/>
      <c r="H87" s="45"/>
      <c r="I87" s="45"/>
      <c r="J87" s="45"/>
      <c r="K87" s="45"/>
      <c r="L87" s="45"/>
      <c r="M87" s="45"/>
      <c r="N87" s="45"/>
      <c r="O87" s="45"/>
      <c r="P87" s="45"/>
      <c r="Q87" s="45"/>
      <c r="R87" s="45"/>
      <c r="S87" s="45"/>
      <c r="T87" s="45"/>
      <c r="U87" s="47">
        <f t="shared" si="9"/>
        <v>0</v>
      </c>
      <c r="V87" s="546"/>
      <c r="W87" s="547"/>
      <c r="X87" s="58"/>
      <c r="Y87" s="58"/>
      <c r="Z87" s="58"/>
      <c r="AA87" s="58"/>
      <c r="AB87" s="58"/>
      <c r="AC87" s="58"/>
      <c r="AD87" s="58"/>
      <c r="AE87" s="58"/>
      <c r="AF87" s="58"/>
      <c r="AG87" s="58"/>
      <c r="AH87" s="58"/>
      <c r="AI87" s="58"/>
      <c r="AJ87" s="58"/>
      <c r="AK87" s="58"/>
      <c r="AL87" s="58"/>
      <c r="AM87" s="58"/>
      <c r="AN87" s="58"/>
      <c r="AO87" s="58"/>
      <c r="AP87" s="58"/>
      <c r="AQ87" s="58"/>
    </row>
    <row r="88" spans="1:43" ht="15">
      <c r="A88" s="971"/>
      <c r="B88" s="299" t="s">
        <v>1108</v>
      </c>
      <c r="C88" s="401">
        <f>SUM(C89:C91)</f>
        <v>2890089.43</v>
      </c>
      <c r="D88" s="401">
        <f t="shared" ref="D88:T88" si="10">SUM(D89:D91)</f>
        <v>2127292.9299999997</v>
      </c>
      <c r="E88" s="401">
        <f t="shared" si="10"/>
        <v>2409103.7700000005</v>
      </c>
      <c r="F88" s="401">
        <f t="shared" si="10"/>
        <v>5268474.1700000009</v>
      </c>
      <c r="G88" s="401">
        <f t="shared" si="10"/>
        <v>9127345.2300000004</v>
      </c>
      <c r="H88" s="401">
        <f t="shared" si="10"/>
        <v>12609058.229999999</v>
      </c>
      <c r="I88" s="401">
        <f t="shared" si="10"/>
        <v>12354191.949999999</v>
      </c>
      <c r="J88" s="401">
        <f t="shared" si="10"/>
        <v>11599106.482000001</v>
      </c>
      <c r="K88" s="401">
        <f t="shared" si="10"/>
        <v>11701006.869999999</v>
      </c>
      <c r="L88" s="401">
        <f t="shared" si="10"/>
        <v>12148536.68</v>
      </c>
      <c r="M88" s="401">
        <f t="shared" si="10"/>
        <v>13633591.670000002</v>
      </c>
      <c r="N88" s="401">
        <f t="shared" si="10"/>
        <v>12409947.359999999</v>
      </c>
      <c r="O88" s="401">
        <f t="shared" si="10"/>
        <v>11873152.433</v>
      </c>
      <c r="P88" s="401">
        <f t="shared" si="10"/>
        <v>11429421.200000001</v>
      </c>
      <c r="Q88" s="401">
        <f t="shared" si="10"/>
        <v>9909823.75</v>
      </c>
      <c r="R88" s="401">
        <f t="shared" si="10"/>
        <v>7653941.9299999997</v>
      </c>
      <c r="S88" s="401">
        <f t="shared" si="10"/>
        <v>10115642.130000001</v>
      </c>
      <c r="T88" s="401">
        <f t="shared" si="10"/>
        <v>415322.45999999996</v>
      </c>
      <c r="U88" s="401">
        <f t="shared" si="9"/>
        <v>159675048.67499998</v>
      </c>
      <c r="V88" s="546"/>
      <c r="W88" s="547"/>
      <c r="X88" s="302"/>
      <c r="Y88" s="302"/>
      <c r="Z88" s="302"/>
      <c r="AA88" s="302"/>
      <c r="AB88" s="302"/>
      <c r="AC88" s="302"/>
      <c r="AD88" s="302"/>
      <c r="AE88" s="302"/>
      <c r="AF88" s="302"/>
      <c r="AG88" s="302"/>
      <c r="AH88" s="302"/>
      <c r="AI88" s="302"/>
      <c r="AJ88" s="302"/>
      <c r="AK88" s="302"/>
      <c r="AL88" s="302"/>
      <c r="AM88" s="302"/>
      <c r="AN88" s="302"/>
      <c r="AO88" s="302"/>
      <c r="AP88" s="302"/>
      <c r="AQ88" s="302"/>
    </row>
    <row r="89" spans="1:43" ht="15">
      <c r="A89" s="971"/>
      <c r="B89" s="304" t="s">
        <v>1109</v>
      </c>
      <c r="C89" s="46">
        <v>1375445.64</v>
      </c>
      <c r="D89" s="46">
        <v>1103682.32</v>
      </c>
      <c r="E89" s="46">
        <v>1156206.6599999999</v>
      </c>
      <c r="F89" s="46">
        <v>2485625.6</v>
      </c>
      <c r="G89" s="46">
        <v>4030700.62</v>
      </c>
      <c r="H89" s="46">
        <v>5366716.0599999996</v>
      </c>
      <c r="I89" s="46">
        <v>5166339.3600000003</v>
      </c>
      <c r="J89" s="46">
        <v>4643709.8420000002</v>
      </c>
      <c r="K89" s="46">
        <v>4320979.78</v>
      </c>
      <c r="L89" s="46">
        <v>4258497.2699999996</v>
      </c>
      <c r="M89" s="46">
        <v>4537538.57</v>
      </c>
      <c r="N89" s="46">
        <v>3989839.35</v>
      </c>
      <c r="O89" s="46">
        <v>3817166.73</v>
      </c>
      <c r="P89" s="46">
        <v>3742660.38</v>
      </c>
      <c r="Q89" s="46">
        <v>3339855.94</v>
      </c>
      <c r="R89" s="46">
        <v>2688832.13</v>
      </c>
      <c r="S89" s="46">
        <v>4111672.98</v>
      </c>
      <c r="T89" s="46">
        <v>165843.22</v>
      </c>
      <c r="U89" s="47">
        <f t="shared" si="9"/>
        <v>60301312.451999992</v>
      </c>
      <c r="V89" s="546"/>
      <c r="W89" s="547"/>
      <c r="X89" s="58"/>
      <c r="Y89" s="58"/>
      <c r="Z89" s="58"/>
      <c r="AA89" s="58"/>
      <c r="AB89" s="58"/>
      <c r="AC89" s="58"/>
      <c r="AD89" s="58"/>
      <c r="AE89" s="58"/>
      <c r="AF89" s="58"/>
      <c r="AG89" s="58"/>
      <c r="AH89" s="58"/>
      <c r="AI89" s="58"/>
      <c r="AJ89" s="58"/>
      <c r="AK89" s="58"/>
      <c r="AL89" s="58"/>
      <c r="AM89" s="58"/>
      <c r="AN89" s="58"/>
      <c r="AO89" s="58"/>
      <c r="AP89" s="58"/>
      <c r="AQ89" s="58"/>
    </row>
    <row r="90" spans="1:43" ht="15">
      <c r="A90" s="971"/>
      <c r="B90" s="304" t="s">
        <v>1110</v>
      </c>
      <c r="C90" s="46">
        <v>1504064.06</v>
      </c>
      <c r="D90" s="46">
        <v>1008360.06</v>
      </c>
      <c r="E90" s="46">
        <v>1227338.6200000001</v>
      </c>
      <c r="F90" s="46">
        <v>2693110.71</v>
      </c>
      <c r="G90" s="46">
        <v>4808103.68</v>
      </c>
      <c r="H90" s="46">
        <v>6773950.3099999996</v>
      </c>
      <c r="I90" s="46">
        <v>6675237.1399999997</v>
      </c>
      <c r="J90" s="46">
        <v>6423237.6600000001</v>
      </c>
      <c r="K90" s="46">
        <v>6791861.2599999998</v>
      </c>
      <c r="L90" s="46">
        <v>7280960.8200000003</v>
      </c>
      <c r="M90" s="46">
        <v>8500764.8800000008</v>
      </c>
      <c r="N90" s="46">
        <v>7865388.6399999997</v>
      </c>
      <c r="O90" s="46">
        <v>7544734.5930000003</v>
      </c>
      <c r="P90" s="46">
        <v>7196128.0999999996</v>
      </c>
      <c r="Q90" s="46">
        <v>6181186.1699999999</v>
      </c>
      <c r="R90" s="46">
        <v>4697325.8099999996</v>
      </c>
      <c r="S90" s="46">
        <v>5717688.0700000003</v>
      </c>
      <c r="T90" s="46">
        <v>238434.25</v>
      </c>
      <c r="U90" s="47">
        <f t="shared" si="9"/>
        <v>93127874.833000004</v>
      </c>
      <c r="V90" s="546"/>
      <c r="W90" s="547"/>
      <c r="X90" s="58"/>
      <c r="Y90" s="58"/>
      <c r="Z90" s="58"/>
      <c r="AA90" s="58"/>
      <c r="AB90" s="58"/>
      <c r="AC90" s="58"/>
      <c r="AD90" s="58"/>
      <c r="AE90" s="58"/>
      <c r="AF90" s="58"/>
      <c r="AG90" s="58"/>
      <c r="AH90" s="58"/>
      <c r="AI90" s="58"/>
      <c r="AJ90" s="58"/>
      <c r="AK90" s="58"/>
      <c r="AL90" s="58"/>
      <c r="AM90" s="58"/>
      <c r="AN90" s="58"/>
      <c r="AO90" s="58"/>
      <c r="AP90" s="58"/>
      <c r="AQ90" s="58"/>
    </row>
    <row r="91" spans="1:43" ht="15">
      <c r="A91" s="971"/>
      <c r="B91" s="304" t="s">
        <v>1111</v>
      </c>
      <c r="C91" s="46">
        <v>10579.73</v>
      </c>
      <c r="D91" s="46">
        <v>15250.55</v>
      </c>
      <c r="E91" s="46">
        <v>25558.49</v>
      </c>
      <c r="F91" s="46">
        <v>89737.86</v>
      </c>
      <c r="G91" s="46">
        <v>288540.93</v>
      </c>
      <c r="H91" s="46">
        <v>468391.86</v>
      </c>
      <c r="I91" s="46">
        <v>512615.45</v>
      </c>
      <c r="J91" s="46">
        <v>532158.98</v>
      </c>
      <c r="K91" s="46">
        <v>588165.82999999996</v>
      </c>
      <c r="L91" s="46">
        <v>609078.59</v>
      </c>
      <c r="M91" s="46">
        <v>595288.22</v>
      </c>
      <c r="N91" s="46">
        <v>554719.37</v>
      </c>
      <c r="O91" s="46">
        <v>511251.11</v>
      </c>
      <c r="P91" s="46">
        <v>490632.72</v>
      </c>
      <c r="Q91" s="46">
        <v>388781.64</v>
      </c>
      <c r="R91" s="46">
        <v>267783.99</v>
      </c>
      <c r="S91" s="46">
        <v>286281.08</v>
      </c>
      <c r="T91" s="46">
        <v>11044.99</v>
      </c>
      <c r="U91" s="47">
        <f t="shared" si="9"/>
        <v>6245861.3899999997</v>
      </c>
      <c r="V91" s="546"/>
      <c r="W91" s="547"/>
      <c r="X91" s="58"/>
      <c r="Y91" s="58"/>
      <c r="Z91" s="58"/>
      <c r="AA91" s="58"/>
      <c r="AB91" s="58"/>
      <c r="AC91" s="58"/>
      <c r="AD91" s="58"/>
      <c r="AE91" s="58"/>
      <c r="AF91" s="58"/>
      <c r="AG91" s="58"/>
      <c r="AH91" s="58"/>
      <c r="AI91" s="58"/>
      <c r="AJ91" s="58"/>
      <c r="AK91" s="58"/>
      <c r="AL91" s="58"/>
      <c r="AM91" s="58"/>
      <c r="AN91" s="58"/>
      <c r="AO91" s="58"/>
      <c r="AP91" s="58"/>
      <c r="AQ91" s="58"/>
    </row>
    <row r="92" spans="1:43" ht="6" customHeight="1">
      <c r="A92" s="971"/>
      <c r="B92" s="304"/>
      <c r="C92" s="45"/>
      <c r="D92" s="45"/>
      <c r="E92" s="45"/>
      <c r="F92" s="45"/>
      <c r="G92" s="45"/>
      <c r="H92" s="45"/>
      <c r="I92" s="45"/>
      <c r="J92" s="45"/>
      <c r="K92" s="45"/>
      <c r="L92" s="45"/>
      <c r="M92" s="45"/>
      <c r="N92" s="45"/>
      <c r="O92" s="45"/>
      <c r="P92" s="45"/>
      <c r="Q92" s="45"/>
      <c r="R92" s="45"/>
      <c r="S92" s="45"/>
      <c r="T92" s="45"/>
      <c r="U92" s="47">
        <f t="shared" si="9"/>
        <v>0</v>
      </c>
      <c r="V92" s="546"/>
      <c r="W92" s="547"/>
      <c r="X92" s="58"/>
      <c r="Y92" s="58"/>
      <c r="Z92" s="58"/>
      <c r="AA92" s="58"/>
      <c r="AB92" s="58"/>
      <c r="AC92" s="58"/>
      <c r="AD92" s="58"/>
      <c r="AE92" s="58"/>
      <c r="AF92" s="58"/>
      <c r="AG92" s="58"/>
      <c r="AH92" s="58"/>
      <c r="AI92" s="58"/>
      <c r="AJ92" s="58"/>
      <c r="AK92" s="58"/>
      <c r="AL92" s="58"/>
      <c r="AM92" s="58"/>
      <c r="AN92" s="58"/>
      <c r="AO92" s="58"/>
      <c r="AP92" s="58"/>
      <c r="AQ92" s="58"/>
    </row>
    <row r="93" spans="1:43" ht="15">
      <c r="A93" s="971"/>
      <c r="B93" s="299" t="s">
        <v>1112</v>
      </c>
      <c r="C93" s="401">
        <f>SUM(C94:C111)</f>
        <v>810043.09400000016</v>
      </c>
      <c r="D93" s="401">
        <f t="shared" ref="D93:T93" si="11">SUM(D94:D111)</f>
        <v>825845.15</v>
      </c>
      <c r="E93" s="401">
        <f t="shared" si="11"/>
        <v>933055.05099999998</v>
      </c>
      <c r="F93" s="401">
        <f t="shared" si="11"/>
        <v>1589217.6270000001</v>
      </c>
      <c r="G93" s="401">
        <f t="shared" si="11"/>
        <v>1886005.8070000003</v>
      </c>
      <c r="H93" s="401">
        <f t="shared" si="11"/>
        <v>2339394.2559999996</v>
      </c>
      <c r="I93" s="401">
        <f t="shared" si="11"/>
        <v>2414418.5169999995</v>
      </c>
      <c r="J93" s="401">
        <f t="shared" si="11"/>
        <v>2570134.2719999999</v>
      </c>
      <c r="K93" s="401">
        <f t="shared" si="11"/>
        <v>3011072.2039999999</v>
      </c>
      <c r="L93" s="401">
        <f t="shared" si="11"/>
        <v>3551333.9780000001</v>
      </c>
      <c r="M93" s="401">
        <f t="shared" si="11"/>
        <v>4541691.8990000002</v>
      </c>
      <c r="N93" s="401">
        <f t="shared" si="11"/>
        <v>4568295.5329999998</v>
      </c>
      <c r="O93" s="401">
        <f t="shared" si="11"/>
        <v>4714937.0390000008</v>
      </c>
      <c r="P93" s="401">
        <f t="shared" si="11"/>
        <v>4748019.7150000008</v>
      </c>
      <c r="Q93" s="401">
        <f t="shared" si="11"/>
        <v>4279280.1909999996</v>
      </c>
      <c r="R93" s="401">
        <f t="shared" si="11"/>
        <v>3347636.2379999999</v>
      </c>
      <c r="S93" s="401">
        <f t="shared" si="11"/>
        <v>4072840.1689999998</v>
      </c>
      <c r="T93" s="401">
        <f t="shared" si="11"/>
        <v>170772.492</v>
      </c>
      <c r="U93" s="401">
        <f t="shared" si="9"/>
        <v>50373993.232000001</v>
      </c>
      <c r="V93" s="546"/>
      <c r="W93" s="547"/>
      <c r="X93" s="302"/>
      <c r="Y93" s="302"/>
      <c r="Z93" s="302"/>
      <c r="AA93" s="302"/>
      <c r="AB93" s="302"/>
      <c r="AC93" s="302"/>
      <c r="AD93" s="302"/>
      <c r="AE93" s="302"/>
      <c r="AF93" s="302"/>
      <c r="AG93" s="302"/>
      <c r="AH93" s="302"/>
      <c r="AI93" s="302"/>
      <c r="AJ93" s="302"/>
      <c r="AK93" s="302"/>
      <c r="AL93" s="302"/>
      <c r="AM93" s="302"/>
      <c r="AN93" s="302"/>
      <c r="AO93" s="302"/>
      <c r="AP93" s="302"/>
      <c r="AQ93" s="302"/>
    </row>
    <row r="94" spans="1:43" ht="15">
      <c r="A94" s="971"/>
      <c r="B94" s="304" t="s">
        <v>1113</v>
      </c>
      <c r="C94" s="46">
        <v>32890.660000000003</v>
      </c>
      <c r="D94" s="46">
        <v>18597.38</v>
      </c>
      <c r="E94" s="46">
        <v>16999.03</v>
      </c>
      <c r="F94" s="46">
        <v>29818</v>
      </c>
      <c r="G94" s="46">
        <v>39517.17</v>
      </c>
      <c r="H94" s="46">
        <v>76865.53</v>
      </c>
      <c r="I94" s="46">
        <v>99513.66</v>
      </c>
      <c r="J94" s="46">
        <v>141396.66</v>
      </c>
      <c r="K94" s="46">
        <v>210107.32</v>
      </c>
      <c r="L94" s="46">
        <v>302874.96000000002</v>
      </c>
      <c r="M94" s="46">
        <v>496223.83</v>
      </c>
      <c r="N94" s="46">
        <v>571712.98</v>
      </c>
      <c r="O94" s="46">
        <v>601294.53</v>
      </c>
      <c r="P94" s="46">
        <v>607220.49</v>
      </c>
      <c r="Q94" s="46">
        <v>527848.07999999996</v>
      </c>
      <c r="R94" s="46">
        <v>360075.39</v>
      </c>
      <c r="S94" s="46">
        <v>297097.84999999998</v>
      </c>
      <c r="T94" s="46">
        <v>11687.17</v>
      </c>
      <c r="U94" s="47">
        <f t="shared" si="9"/>
        <v>4441740.6900000004</v>
      </c>
      <c r="V94" s="546"/>
      <c r="W94" s="547"/>
      <c r="X94" s="58"/>
      <c r="Y94" s="58"/>
      <c r="Z94" s="58"/>
      <c r="AA94" s="58"/>
      <c r="AB94" s="58"/>
      <c r="AC94" s="58"/>
      <c r="AD94" s="58"/>
      <c r="AE94" s="58"/>
      <c r="AF94" s="58"/>
      <c r="AG94" s="58"/>
      <c r="AH94" s="58"/>
      <c r="AI94" s="58"/>
      <c r="AJ94" s="58"/>
      <c r="AK94" s="58"/>
      <c r="AL94" s="58"/>
      <c r="AM94" s="58"/>
      <c r="AN94" s="58"/>
      <c r="AO94" s="58"/>
      <c r="AP94" s="58"/>
      <c r="AQ94" s="58"/>
    </row>
    <row r="95" spans="1:43" ht="15">
      <c r="A95" s="971"/>
      <c r="B95" s="304" t="s">
        <v>1114</v>
      </c>
      <c r="C95" s="46">
        <v>369373.96</v>
      </c>
      <c r="D95" s="46">
        <v>83876.600000000006</v>
      </c>
      <c r="E95" s="46">
        <v>177316.97</v>
      </c>
      <c r="F95" s="46">
        <v>340188.33</v>
      </c>
      <c r="G95" s="46">
        <v>372247.68</v>
      </c>
      <c r="H95" s="46">
        <v>530557.93999999994</v>
      </c>
      <c r="I95" s="46">
        <v>569233.81999999995</v>
      </c>
      <c r="J95" s="46">
        <v>665204.85</v>
      </c>
      <c r="K95" s="46">
        <v>832363.54</v>
      </c>
      <c r="L95" s="46">
        <v>1011046.98</v>
      </c>
      <c r="M95" s="46">
        <v>1294583.3999999999</v>
      </c>
      <c r="N95" s="46">
        <v>1169945.31</v>
      </c>
      <c r="O95" s="46">
        <v>1141447.57</v>
      </c>
      <c r="P95" s="46">
        <v>1053684.94</v>
      </c>
      <c r="Q95" s="46">
        <v>878453.59</v>
      </c>
      <c r="R95" s="46">
        <v>672691.17</v>
      </c>
      <c r="S95" s="46">
        <v>889812.34</v>
      </c>
      <c r="T95" s="46">
        <v>39411.839999999997</v>
      </c>
      <c r="U95" s="47">
        <f t="shared" si="9"/>
        <v>12091440.83</v>
      </c>
      <c r="V95" s="546"/>
      <c r="W95" s="547"/>
      <c r="X95" s="58"/>
      <c r="Y95" s="58"/>
      <c r="Z95" s="58"/>
      <c r="AA95" s="58"/>
      <c r="AB95" s="58"/>
      <c r="AC95" s="58"/>
      <c r="AD95" s="58"/>
      <c r="AE95" s="58"/>
      <c r="AF95" s="58"/>
      <c r="AG95" s="58"/>
      <c r="AH95" s="58"/>
      <c r="AI95" s="58"/>
      <c r="AJ95" s="58"/>
      <c r="AK95" s="58"/>
      <c r="AL95" s="58"/>
      <c r="AM95" s="58"/>
      <c r="AN95" s="58"/>
      <c r="AO95" s="58"/>
      <c r="AP95" s="58"/>
      <c r="AQ95" s="58"/>
    </row>
    <row r="96" spans="1:43" ht="15">
      <c r="A96" s="971"/>
      <c r="B96" s="304" t="s">
        <v>1115</v>
      </c>
      <c r="C96" s="46">
        <v>366.19</v>
      </c>
      <c r="D96" s="46">
        <v>1328.03</v>
      </c>
      <c r="E96" s="46">
        <v>421.43</v>
      </c>
      <c r="F96" s="46">
        <v>3804.72</v>
      </c>
      <c r="G96" s="46">
        <v>2341.34</v>
      </c>
      <c r="H96" s="46">
        <v>1325.02</v>
      </c>
      <c r="I96" s="46">
        <v>2802.7</v>
      </c>
      <c r="J96" s="46">
        <v>10440.620000000001</v>
      </c>
      <c r="K96" s="46">
        <v>4595.8999999999996</v>
      </c>
      <c r="L96" s="46">
        <v>8142.48</v>
      </c>
      <c r="M96" s="46">
        <v>6993.45</v>
      </c>
      <c r="N96" s="46">
        <v>9819.1200000000008</v>
      </c>
      <c r="O96" s="46">
        <v>10657.15</v>
      </c>
      <c r="P96" s="46">
        <v>24693.85</v>
      </c>
      <c r="Q96" s="46">
        <v>16085.11</v>
      </c>
      <c r="R96" s="46">
        <v>20534.77</v>
      </c>
      <c r="S96" s="46">
        <v>50366.33</v>
      </c>
      <c r="T96" s="46">
        <v>1584.76</v>
      </c>
      <c r="U96" s="47">
        <f t="shared" si="9"/>
        <v>176302.97000000003</v>
      </c>
      <c r="V96" s="546"/>
      <c r="W96" s="547"/>
      <c r="X96" s="58"/>
      <c r="Y96" s="58"/>
      <c r="Z96" s="58"/>
      <c r="AA96" s="58"/>
      <c r="AB96" s="58"/>
      <c r="AC96" s="58"/>
      <c r="AD96" s="58"/>
      <c r="AE96" s="58"/>
      <c r="AF96" s="58"/>
      <c r="AG96" s="58"/>
      <c r="AH96" s="58"/>
      <c r="AI96" s="58"/>
      <c r="AJ96" s="58"/>
      <c r="AK96" s="58"/>
      <c r="AL96" s="58"/>
      <c r="AM96" s="58"/>
      <c r="AN96" s="58"/>
      <c r="AO96" s="58"/>
      <c r="AP96" s="58"/>
      <c r="AQ96" s="58"/>
    </row>
    <row r="97" spans="1:43" ht="15">
      <c r="A97" s="971"/>
      <c r="B97" s="304" t="s">
        <v>1116</v>
      </c>
      <c r="C97" s="46">
        <v>618.78</v>
      </c>
      <c r="D97" s="46">
        <v>7039.54</v>
      </c>
      <c r="E97" s="46">
        <v>22441.09</v>
      </c>
      <c r="F97" s="46">
        <v>55755.16</v>
      </c>
      <c r="G97" s="46">
        <v>83526.09</v>
      </c>
      <c r="H97" s="46">
        <v>137048.15</v>
      </c>
      <c r="I97" s="46">
        <v>160801.85</v>
      </c>
      <c r="J97" s="46">
        <v>142459.85999999999</v>
      </c>
      <c r="K97" s="46">
        <v>136391.35999999999</v>
      </c>
      <c r="L97" s="46">
        <v>106530.53</v>
      </c>
      <c r="M97" s="46">
        <v>104938.81</v>
      </c>
      <c r="N97" s="46">
        <v>93527.56</v>
      </c>
      <c r="O97" s="46">
        <v>74186.78</v>
      </c>
      <c r="P97" s="46">
        <v>47759.66</v>
      </c>
      <c r="Q97" s="46">
        <v>33450.85</v>
      </c>
      <c r="R97" s="46">
        <v>22108.27</v>
      </c>
      <c r="S97" s="46">
        <v>18819.91</v>
      </c>
      <c r="T97" s="46">
        <v>1312.63</v>
      </c>
      <c r="U97" s="47">
        <f t="shared" si="9"/>
        <v>1248716.8799999999</v>
      </c>
      <c r="V97" s="546"/>
      <c r="W97" s="547"/>
      <c r="X97" s="58"/>
      <c r="Y97" s="58"/>
      <c r="Z97" s="58"/>
      <c r="AA97" s="58"/>
      <c r="AB97" s="58"/>
      <c r="AC97" s="58"/>
      <c r="AD97" s="58"/>
      <c r="AE97" s="58"/>
      <c r="AF97" s="58"/>
      <c r="AG97" s="58"/>
      <c r="AH97" s="58"/>
      <c r="AI97" s="58"/>
      <c r="AJ97" s="58"/>
      <c r="AK97" s="58"/>
      <c r="AL97" s="58"/>
      <c r="AM97" s="58"/>
      <c r="AN97" s="58"/>
      <c r="AO97" s="58"/>
      <c r="AP97" s="58"/>
      <c r="AQ97" s="58"/>
    </row>
    <row r="98" spans="1:43" ht="15">
      <c r="A98" s="971"/>
      <c r="B98" s="304" t="s">
        <v>1117</v>
      </c>
      <c r="C98" s="46">
        <v>23833.89</v>
      </c>
      <c r="D98" s="46">
        <v>197340.2</v>
      </c>
      <c r="E98" s="46">
        <v>256408.7</v>
      </c>
      <c r="F98" s="46">
        <v>336056.65</v>
      </c>
      <c r="G98" s="46">
        <v>282490.05</v>
      </c>
      <c r="H98" s="46">
        <v>311766.57</v>
      </c>
      <c r="I98" s="46">
        <v>290350.78000000003</v>
      </c>
      <c r="J98" s="46">
        <v>252580.33</v>
      </c>
      <c r="K98" s="46">
        <v>200223.05</v>
      </c>
      <c r="L98" s="46">
        <v>159907.76999999999</v>
      </c>
      <c r="M98" s="46">
        <v>129887.67</v>
      </c>
      <c r="N98" s="46">
        <v>97212.84</v>
      </c>
      <c r="O98" s="46">
        <v>66746.23</v>
      </c>
      <c r="P98" s="46">
        <v>45120.160000000003</v>
      </c>
      <c r="Q98" s="46">
        <v>37381.480000000003</v>
      </c>
      <c r="R98" s="46">
        <v>26047.97</v>
      </c>
      <c r="S98" s="46">
        <v>19867.79</v>
      </c>
      <c r="T98" s="46">
        <v>982.72</v>
      </c>
      <c r="U98" s="47">
        <f t="shared" si="9"/>
        <v>2734204.8500000006</v>
      </c>
      <c r="V98" s="546"/>
      <c r="W98" s="547"/>
      <c r="X98" s="58"/>
      <c r="Y98" s="58"/>
      <c r="Z98" s="58"/>
      <c r="AA98" s="58"/>
      <c r="AB98" s="58"/>
      <c r="AC98" s="58"/>
      <c r="AD98" s="58"/>
      <c r="AE98" s="58"/>
      <c r="AF98" s="58"/>
      <c r="AG98" s="58"/>
      <c r="AH98" s="58"/>
      <c r="AI98" s="58"/>
      <c r="AJ98" s="58"/>
      <c r="AK98" s="58"/>
      <c r="AL98" s="58"/>
      <c r="AM98" s="58"/>
      <c r="AN98" s="58"/>
      <c r="AO98" s="58"/>
      <c r="AP98" s="58"/>
      <c r="AQ98" s="58"/>
    </row>
    <row r="99" spans="1:43" ht="15">
      <c r="A99" s="971"/>
      <c r="B99" s="304" t="s">
        <v>1118</v>
      </c>
      <c r="C99" s="46">
        <v>18.04</v>
      </c>
      <c r="D99" s="46">
        <v>890.74</v>
      </c>
      <c r="E99" s="46">
        <v>125.8</v>
      </c>
      <c r="F99" s="46">
        <v>62.82</v>
      </c>
      <c r="G99" s="46">
        <v>18.04</v>
      </c>
      <c r="H99" s="46">
        <v>4.51</v>
      </c>
      <c r="I99" s="46">
        <v>27.06</v>
      </c>
      <c r="J99" s="46">
        <v>13.53</v>
      </c>
      <c r="K99" s="46">
        <v>9.02</v>
      </c>
      <c r="L99" s="46">
        <v>4.51</v>
      </c>
      <c r="M99" s="46">
        <v>43.74</v>
      </c>
      <c r="N99" s="46">
        <v>4.51</v>
      </c>
      <c r="O99" s="46">
        <v>0</v>
      </c>
      <c r="P99" s="46">
        <v>41.87</v>
      </c>
      <c r="Q99" s="46">
        <v>9.02</v>
      </c>
      <c r="R99" s="46">
        <v>0</v>
      </c>
      <c r="S99" s="46">
        <v>0</v>
      </c>
      <c r="T99" s="46">
        <v>0</v>
      </c>
      <c r="U99" s="47">
        <f t="shared" si="9"/>
        <v>1273.2099999999996</v>
      </c>
      <c r="V99" s="546"/>
      <c r="W99" s="547"/>
      <c r="X99" s="58"/>
      <c r="Y99" s="58"/>
      <c r="Z99" s="58"/>
      <c r="AA99" s="58"/>
      <c r="AB99" s="58"/>
      <c r="AC99" s="58"/>
      <c r="AD99" s="58"/>
      <c r="AE99" s="58"/>
      <c r="AF99" s="58"/>
      <c r="AG99" s="58"/>
      <c r="AH99" s="58"/>
      <c r="AI99" s="58"/>
      <c r="AJ99" s="58"/>
      <c r="AK99" s="58"/>
      <c r="AL99" s="58"/>
      <c r="AM99" s="58"/>
      <c r="AN99" s="58"/>
      <c r="AO99" s="58"/>
      <c r="AP99" s="58"/>
      <c r="AQ99" s="58"/>
    </row>
    <row r="100" spans="1:43" ht="15">
      <c r="A100" s="971"/>
      <c r="B100" s="304" t="s">
        <v>1119</v>
      </c>
      <c r="C100" s="46">
        <v>58434.03</v>
      </c>
      <c r="D100" s="46">
        <v>55870.13</v>
      </c>
      <c r="E100" s="46">
        <v>59518.23</v>
      </c>
      <c r="F100" s="46">
        <v>63724.83</v>
      </c>
      <c r="G100" s="46">
        <v>67579.784</v>
      </c>
      <c r="H100" s="46">
        <v>80405.350000000006</v>
      </c>
      <c r="I100" s="46">
        <v>92703.422999999995</v>
      </c>
      <c r="J100" s="46">
        <v>102647.524</v>
      </c>
      <c r="K100" s="46">
        <v>134835.734</v>
      </c>
      <c r="L100" s="46">
        <v>166700.068</v>
      </c>
      <c r="M100" s="46">
        <v>217881.04800000001</v>
      </c>
      <c r="N100" s="46">
        <v>176945.954</v>
      </c>
      <c r="O100" s="46">
        <v>145089.29</v>
      </c>
      <c r="P100" s="46">
        <v>124469.44</v>
      </c>
      <c r="Q100" s="46">
        <v>108288.338</v>
      </c>
      <c r="R100" s="46">
        <v>77620.823999999993</v>
      </c>
      <c r="S100" s="46">
        <v>80242.974000000002</v>
      </c>
      <c r="T100" s="46">
        <v>2934.57</v>
      </c>
      <c r="U100" s="47">
        <f t="shared" si="9"/>
        <v>1815891.541</v>
      </c>
      <c r="V100" s="546"/>
      <c r="W100" s="547"/>
      <c r="X100" s="58"/>
      <c r="Y100" s="58"/>
      <c r="Z100" s="58"/>
      <c r="AA100" s="58"/>
      <c r="AB100" s="58"/>
      <c r="AC100" s="58"/>
      <c r="AD100" s="58"/>
      <c r="AE100" s="58"/>
      <c r="AF100" s="58"/>
      <c r="AG100" s="58"/>
      <c r="AH100" s="58"/>
      <c r="AI100" s="58"/>
      <c r="AJ100" s="58"/>
      <c r="AK100" s="58"/>
      <c r="AL100" s="58"/>
      <c r="AM100" s="58"/>
      <c r="AN100" s="58"/>
      <c r="AO100" s="58"/>
      <c r="AP100" s="58"/>
      <c r="AQ100" s="58"/>
    </row>
    <row r="101" spans="1:43" ht="15">
      <c r="A101" s="971"/>
      <c r="B101" s="304" t="s">
        <v>1120</v>
      </c>
      <c r="C101" s="46">
        <v>52395.995000000003</v>
      </c>
      <c r="D101" s="46">
        <v>134348.095</v>
      </c>
      <c r="E101" s="46">
        <v>141599.72500000001</v>
      </c>
      <c r="F101" s="46">
        <v>220205.49</v>
      </c>
      <c r="G101" s="46">
        <v>326742.51</v>
      </c>
      <c r="H101" s="46">
        <v>343069.02399999998</v>
      </c>
      <c r="I101" s="46">
        <v>296287.54599999997</v>
      </c>
      <c r="J101" s="46">
        <v>253966.52100000001</v>
      </c>
      <c r="K101" s="46">
        <v>284390.01400000002</v>
      </c>
      <c r="L101" s="46">
        <v>395619.614</v>
      </c>
      <c r="M101" s="46">
        <v>495295.56400000001</v>
      </c>
      <c r="N101" s="46">
        <v>530687.26</v>
      </c>
      <c r="O101" s="46">
        <v>568810.28</v>
      </c>
      <c r="P101" s="46">
        <v>586938.473</v>
      </c>
      <c r="Q101" s="46">
        <v>547720.777</v>
      </c>
      <c r="R101" s="46">
        <v>429950.31699999998</v>
      </c>
      <c r="S101" s="46">
        <v>514994.19699999999</v>
      </c>
      <c r="T101" s="46">
        <v>22898.580999999998</v>
      </c>
      <c r="U101" s="47">
        <f t="shared" si="9"/>
        <v>6145919.9829999991</v>
      </c>
      <c r="V101" s="546"/>
      <c r="W101" s="547"/>
      <c r="X101" s="58"/>
      <c r="Y101" s="58"/>
      <c r="Z101" s="58"/>
      <c r="AA101" s="58"/>
      <c r="AB101" s="58"/>
      <c r="AC101" s="58"/>
      <c r="AD101" s="58"/>
      <c r="AE101" s="58"/>
      <c r="AF101" s="58"/>
      <c r="AG101" s="58"/>
      <c r="AH101" s="58"/>
      <c r="AI101" s="58"/>
      <c r="AJ101" s="58"/>
      <c r="AK101" s="58"/>
      <c r="AL101" s="58"/>
      <c r="AM101" s="58"/>
      <c r="AN101" s="58"/>
      <c r="AO101" s="58"/>
      <c r="AP101" s="58"/>
      <c r="AQ101" s="58"/>
    </row>
    <row r="102" spans="1:43" ht="15">
      <c r="A102" s="971"/>
      <c r="B102" s="304" t="s">
        <v>1121</v>
      </c>
      <c r="C102" s="46">
        <v>32733.05</v>
      </c>
      <c r="D102" s="46">
        <v>66890.990999999995</v>
      </c>
      <c r="E102" s="46">
        <v>26161.591</v>
      </c>
      <c r="F102" s="46">
        <v>34878.976000000002</v>
      </c>
      <c r="G102" s="46">
        <v>46199.87</v>
      </c>
      <c r="H102" s="46">
        <v>48809.445</v>
      </c>
      <c r="I102" s="46">
        <v>51833.957000000002</v>
      </c>
      <c r="J102" s="46">
        <v>61057.86</v>
      </c>
      <c r="K102" s="46">
        <v>72255.45</v>
      </c>
      <c r="L102" s="46">
        <v>89895.51</v>
      </c>
      <c r="M102" s="46">
        <v>115919.914</v>
      </c>
      <c r="N102" s="46">
        <v>123399.27800000001</v>
      </c>
      <c r="O102" s="46">
        <v>128784.47</v>
      </c>
      <c r="P102" s="46">
        <v>154641.45699999999</v>
      </c>
      <c r="Q102" s="46">
        <v>157918.818</v>
      </c>
      <c r="R102" s="46">
        <v>125759.942</v>
      </c>
      <c r="S102" s="46">
        <v>168464.35500000001</v>
      </c>
      <c r="T102" s="46">
        <v>7491.63</v>
      </c>
      <c r="U102" s="47">
        <f t="shared" si="9"/>
        <v>1513096.5639999998</v>
      </c>
      <c r="V102" s="546"/>
      <c r="W102" s="547"/>
      <c r="X102" s="58"/>
      <c r="Y102" s="58"/>
      <c r="Z102" s="58"/>
      <c r="AA102" s="58"/>
      <c r="AB102" s="58"/>
      <c r="AC102" s="58"/>
      <c r="AD102" s="58"/>
      <c r="AE102" s="58"/>
      <c r="AF102" s="58"/>
      <c r="AG102" s="58"/>
      <c r="AH102" s="58"/>
      <c r="AI102" s="58"/>
      <c r="AJ102" s="58"/>
      <c r="AK102" s="58"/>
      <c r="AL102" s="58"/>
      <c r="AM102" s="58"/>
      <c r="AN102" s="58"/>
      <c r="AO102" s="58"/>
      <c r="AP102" s="58"/>
      <c r="AQ102" s="58"/>
    </row>
    <row r="103" spans="1:43" ht="15">
      <c r="A103" s="971"/>
      <c r="B103" s="304" t="s">
        <v>1122</v>
      </c>
      <c r="C103" s="46">
        <v>28403.43</v>
      </c>
      <c r="D103" s="46">
        <v>45714.41</v>
      </c>
      <c r="E103" s="46">
        <v>7138.99</v>
      </c>
      <c r="F103" s="46">
        <v>4021.98</v>
      </c>
      <c r="G103" s="46">
        <v>3804.67</v>
      </c>
      <c r="H103" s="46">
        <v>5059.25</v>
      </c>
      <c r="I103" s="46">
        <v>3941.13</v>
      </c>
      <c r="J103" s="46">
        <v>2669.82</v>
      </c>
      <c r="K103" s="46">
        <v>4014.59</v>
      </c>
      <c r="L103" s="46">
        <v>4162.54</v>
      </c>
      <c r="M103" s="46">
        <v>3567.96</v>
      </c>
      <c r="N103" s="46">
        <v>3102.94</v>
      </c>
      <c r="O103" s="46">
        <v>2412.9699999999998</v>
      </c>
      <c r="P103" s="46">
        <v>2773.95</v>
      </c>
      <c r="Q103" s="46">
        <v>3136.08</v>
      </c>
      <c r="R103" s="46">
        <v>2880.69</v>
      </c>
      <c r="S103" s="46">
        <v>3953.4</v>
      </c>
      <c r="T103" s="46">
        <v>227.1</v>
      </c>
      <c r="U103" s="47">
        <f t="shared" si="9"/>
        <v>130985.90000000001</v>
      </c>
      <c r="V103" s="546"/>
      <c r="W103" s="547"/>
      <c r="X103" s="58"/>
      <c r="Y103" s="58"/>
      <c r="Z103" s="58"/>
      <c r="AA103" s="58"/>
      <c r="AB103" s="58"/>
      <c r="AC103" s="58"/>
      <c r="AD103" s="58"/>
      <c r="AE103" s="58"/>
      <c r="AF103" s="58"/>
      <c r="AG103" s="58"/>
      <c r="AH103" s="58"/>
      <c r="AI103" s="58"/>
      <c r="AJ103" s="58"/>
      <c r="AK103" s="58"/>
      <c r="AL103" s="58"/>
      <c r="AM103" s="58"/>
      <c r="AN103" s="58"/>
      <c r="AO103" s="58"/>
      <c r="AP103" s="58"/>
      <c r="AQ103" s="58"/>
    </row>
    <row r="104" spans="1:43" ht="15">
      <c r="A104" s="971"/>
      <c r="B104" s="304" t="s">
        <v>1123</v>
      </c>
      <c r="C104" s="46">
        <v>0</v>
      </c>
      <c r="D104" s="46">
        <v>0</v>
      </c>
      <c r="E104" s="46">
        <v>95.64</v>
      </c>
      <c r="F104" s="46">
        <v>111.58</v>
      </c>
      <c r="G104" s="46">
        <v>191.28</v>
      </c>
      <c r="H104" s="46">
        <v>555</v>
      </c>
      <c r="I104" s="46">
        <v>586.88</v>
      </c>
      <c r="J104" s="46">
        <v>588.04</v>
      </c>
      <c r="K104" s="46">
        <v>602.24</v>
      </c>
      <c r="L104" s="46">
        <v>903.36</v>
      </c>
      <c r="M104" s="46">
        <v>1255.2</v>
      </c>
      <c r="N104" s="46">
        <v>1331.42</v>
      </c>
      <c r="O104" s="46">
        <v>1410.54</v>
      </c>
      <c r="P104" s="46">
        <v>934.66</v>
      </c>
      <c r="Q104" s="46">
        <v>729.76</v>
      </c>
      <c r="R104" s="46">
        <v>555</v>
      </c>
      <c r="S104" s="46">
        <v>190.7</v>
      </c>
      <c r="T104" s="46">
        <v>15.94</v>
      </c>
      <c r="U104" s="47">
        <f t="shared" si="9"/>
        <v>10057.240000000002</v>
      </c>
      <c r="V104" s="546"/>
      <c r="W104" s="547"/>
      <c r="X104" s="58"/>
      <c r="Y104" s="58"/>
      <c r="Z104" s="58"/>
      <c r="AA104" s="58"/>
      <c r="AB104" s="58"/>
      <c r="AC104" s="58"/>
      <c r="AD104" s="58"/>
      <c r="AE104" s="58"/>
      <c r="AF104" s="58"/>
      <c r="AG104" s="58"/>
      <c r="AH104" s="58"/>
      <c r="AI104" s="58"/>
      <c r="AJ104" s="58"/>
      <c r="AK104" s="58"/>
      <c r="AL104" s="58"/>
      <c r="AM104" s="58"/>
      <c r="AN104" s="58"/>
      <c r="AO104" s="58"/>
      <c r="AP104" s="58"/>
      <c r="AQ104" s="58"/>
    </row>
    <row r="105" spans="1:43" ht="15">
      <c r="A105" s="971"/>
      <c r="B105" s="304" t="s">
        <v>1124</v>
      </c>
      <c r="C105" s="46">
        <v>2679.8649999999998</v>
      </c>
      <c r="D105" s="46">
        <v>11892.88</v>
      </c>
      <c r="E105" s="46">
        <v>21406.108</v>
      </c>
      <c r="F105" s="46">
        <v>37741.076000000001</v>
      </c>
      <c r="G105" s="46">
        <v>53175.446000000004</v>
      </c>
      <c r="H105" s="46">
        <v>59416.902000000002</v>
      </c>
      <c r="I105" s="46">
        <v>70130.263000000006</v>
      </c>
      <c r="J105" s="46">
        <v>68067.239000000001</v>
      </c>
      <c r="K105" s="46">
        <v>53570.63</v>
      </c>
      <c r="L105" s="46">
        <v>54780.824999999997</v>
      </c>
      <c r="M105" s="46">
        <v>44255.728999999999</v>
      </c>
      <c r="N105" s="46">
        <v>39131.324000000001</v>
      </c>
      <c r="O105" s="46">
        <v>36038.881999999998</v>
      </c>
      <c r="P105" s="46">
        <v>34553.870000000003</v>
      </c>
      <c r="Q105" s="46">
        <v>25741.274000000001</v>
      </c>
      <c r="R105" s="46">
        <v>19509.04</v>
      </c>
      <c r="S105" s="46">
        <v>23167.593000000001</v>
      </c>
      <c r="T105" s="46">
        <v>872.09</v>
      </c>
      <c r="U105" s="47">
        <f t="shared" si="9"/>
        <v>656131.03599999996</v>
      </c>
      <c r="V105" s="546"/>
      <c r="W105" s="547"/>
      <c r="X105" s="58"/>
      <c r="Y105" s="58"/>
      <c r="Z105" s="58"/>
      <c r="AA105" s="58"/>
      <c r="AB105" s="58"/>
      <c r="AC105" s="58"/>
      <c r="AD105" s="58"/>
      <c r="AE105" s="58"/>
      <c r="AF105" s="58"/>
      <c r="AG105" s="58"/>
      <c r="AH105" s="58"/>
      <c r="AI105" s="58"/>
      <c r="AJ105" s="58"/>
      <c r="AK105" s="58"/>
      <c r="AL105" s="58"/>
      <c r="AM105" s="58"/>
      <c r="AN105" s="58"/>
      <c r="AO105" s="58"/>
      <c r="AP105" s="58"/>
      <c r="AQ105" s="58"/>
    </row>
    <row r="106" spans="1:43" ht="15">
      <c r="A106" s="971"/>
      <c r="B106" s="304" t="s">
        <v>1125</v>
      </c>
      <c r="C106" s="46">
        <v>192347.255</v>
      </c>
      <c r="D106" s="46">
        <v>187878.44</v>
      </c>
      <c r="E106" s="46">
        <v>180858.58</v>
      </c>
      <c r="F106" s="46">
        <v>302834.473</v>
      </c>
      <c r="G106" s="46">
        <v>263015.84000000003</v>
      </c>
      <c r="H106" s="46">
        <v>290732.712</v>
      </c>
      <c r="I106" s="46">
        <v>295273.467</v>
      </c>
      <c r="J106" s="46">
        <v>345848.87099999998</v>
      </c>
      <c r="K106" s="46">
        <v>459251.72</v>
      </c>
      <c r="L106" s="46">
        <v>543023.54500000004</v>
      </c>
      <c r="M106" s="46">
        <v>726055.06499999994</v>
      </c>
      <c r="N106" s="46">
        <v>825300.82900000003</v>
      </c>
      <c r="O106" s="46">
        <v>991376.67500000005</v>
      </c>
      <c r="P106" s="46">
        <v>1149977.3799999999</v>
      </c>
      <c r="Q106" s="46">
        <v>1167771.8119999999</v>
      </c>
      <c r="R106" s="46">
        <v>1040542.138</v>
      </c>
      <c r="S106" s="46">
        <v>1509242.889</v>
      </c>
      <c r="T106" s="46">
        <v>63383.373</v>
      </c>
      <c r="U106" s="47">
        <f t="shared" si="9"/>
        <v>10534715.063999999</v>
      </c>
      <c r="V106" s="546"/>
      <c r="W106" s="547"/>
      <c r="X106" s="58"/>
      <c r="Y106" s="58"/>
      <c r="Z106" s="58"/>
      <c r="AA106" s="58"/>
      <c r="AB106" s="58"/>
      <c r="AC106" s="58"/>
      <c r="AD106" s="58"/>
      <c r="AE106" s="58"/>
      <c r="AF106" s="58"/>
      <c r="AG106" s="58"/>
      <c r="AH106" s="58"/>
      <c r="AI106" s="58"/>
      <c r="AJ106" s="58"/>
      <c r="AK106" s="58"/>
      <c r="AL106" s="58"/>
      <c r="AM106" s="58"/>
      <c r="AN106" s="58"/>
      <c r="AO106" s="58"/>
      <c r="AP106" s="58"/>
      <c r="AQ106" s="58"/>
    </row>
    <row r="107" spans="1:43" ht="15">
      <c r="A107" s="971"/>
      <c r="B107" s="304" t="s">
        <v>1126</v>
      </c>
      <c r="C107" s="46">
        <v>1606.02</v>
      </c>
      <c r="D107" s="46">
        <v>3186.4050000000002</v>
      </c>
      <c r="E107" s="46">
        <v>13577.11</v>
      </c>
      <c r="F107" s="46">
        <v>144229.71299999999</v>
      </c>
      <c r="G107" s="46">
        <v>287633.14500000002</v>
      </c>
      <c r="H107" s="46">
        <v>352121.02600000001</v>
      </c>
      <c r="I107" s="46">
        <v>372928.712</v>
      </c>
      <c r="J107" s="46">
        <v>423614.81900000002</v>
      </c>
      <c r="K107" s="46">
        <v>533700.78399999999</v>
      </c>
      <c r="L107" s="46">
        <v>622816.86300000001</v>
      </c>
      <c r="M107" s="46">
        <v>804723.90800000005</v>
      </c>
      <c r="N107" s="46">
        <v>843140.41299999994</v>
      </c>
      <c r="O107" s="46">
        <v>861178.31</v>
      </c>
      <c r="P107" s="46">
        <v>832464.54200000002</v>
      </c>
      <c r="Q107" s="46">
        <v>699089.51699999999</v>
      </c>
      <c r="R107" s="46">
        <v>468956.636</v>
      </c>
      <c r="S107" s="46">
        <v>392386.766</v>
      </c>
      <c r="T107" s="46">
        <v>15864.871999999999</v>
      </c>
      <c r="U107" s="47">
        <f t="shared" si="9"/>
        <v>7673219.5610000007</v>
      </c>
      <c r="V107" s="546"/>
      <c r="W107" s="547"/>
      <c r="X107" s="58"/>
      <c r="Y107" s="58"/>
      <c r="Z107" s="58"/>
      <c r="AA107" s="58"/>
      <c r="AB107" s="58"/>
      <c r="AC107" s="58"/>
      <c r="AD107" s="58"/>
      <c r="AE107" s="58"/>
      <c r="AF107" s="58"/>
      <c r="AG107" s="58"/>
      <c r="AH107" s="58"/>
      <c r="AI107" s="58"/>
      <c r="AJ107" s="58"/>
      <c r="AK107" s="58"/>
      <c r="AL107" s="58"/>
      <c r="AM107" s="58"/>
      <c r="AN107" s="58"/>
      <c r="AO107" s="58"/>
      <c r="AP107" s="58"/>
      <c r="AQ107" s="58"/>
    </row>
    <row r="108" spans="1:43" ht="15">
      <c r="A108" s="971"/>
      <c r="B108" s="304" t="s">
        <v>1297</v>
      </c>
      <c r="C108" s="46">
        <v>10225.339</v>
      </c>
      <c r="D108" s="46">
        <v>4968.3180000000002</v>
      </c>
      <c r="E108" s="46">
        <v>1889.38</v>
      </c>
      <c r="F108" s="46">
        <v>1942.683</v>
      </c>
      <c r="G108" s="46">
        <v>4299.4639999999999</v>
      </c>
      <c r="H108" s="46">
        <v>8034.2449999999999</v>
      </c>
      <c r="I108" s="46">
        <v>7843.5020000000004</v>
      </c>
      <c r="J108" s="46">
        <v>19057.901999999998</v>
      </c>
      <c r="K108" s="46">
        <v>31104.558000000001</v>
      </c>
      <c r="L108" s="46">
        <v>36125.578000000001</v>
      </c>
      <c r="M108" s="46">
        <v>48376.639000000003</v>
      </c>
      <c r="N108" s="46">
        <v>40587.644999999997</v>
      </c>
      <c r="O108" s="46">
        <v>43044.167999999998</v>
      </c>
      <c r="P108" s="46">
        <v>42347.603000000003</v>
      </c>
      <c r="Q108" s="46">
        <v>36289.805999999997</v>
      </c>
      <c r="R108" s="46">
        <v>49293.087</v>
      </c>
      <c r="S108" s="46">
        <v>62238.148000000001</v>
      </c>
      <c r="T108" s="46">
        <v>646.51400000000001</v>
      </c>
      <c r="U108" s="47">
        <f t="shared" si="9"/>
        <v>448314.57899999997</v>
      </c>
      <c r="V108" s="546"/>
      <c r="W108" s="547"/>
      <c r="X108" s="58"/>
      <c r="Y108" s="58"/>
      <c r="Z108" s="58"/>
      <c r="AA108" s="58"/>
      <c r="AB108" s="58"/>
      <c r="AC108" s="58"/>
      <c r="AD108" s="58"/>
      <c r="AE108" s="58"/>
      <c r="AF108" s="58"/>
      <c r="AG108" s="58"/>
      <c r="AH108" s="58"/>
      <c r="AI108" s="58"/>
      <c r="AJ108" s="58"/>
      <c r="AK108" s="58"/>
      <c r="AL108" s="58"/>
      <c r="AM108" s="58"/>
      <c r="AN108" s="58"/>
      <c r="AO108" s="58"/>
      <c r="AP108" s="58"/>
      <c r="AQ108" s="58"/>
    </row>
    <row r="109" spans="1:43" ht="15">
      <c r="A109" s="971"/>
      <c r="B109" s="304" t="s">
        <v>1128</v>
      </c>
      <c r="C109" s="46">
        <v>0</v>
      </c>
      <c r="D109" s="46">
        <v>0</v>
      </c>
      <c r="E109" s="46">
        <v>82.72</v>
      </c>
      <c r="F109" s="46">
        <v>8404.2440000000006</v>
      </c>
      <c r="G109" s="46">
        <v>42838.345000000001</v>
      </c>
      <c r="H109" s="46">
        <v>76291.709000000003</v>
      </c>
      <c r="I109" s="46">
        <v>74664.978000000003</v>
      </c>
      <c r="J109" s="46">
        <v>56415.733</v>
      </c>
      <c r="K109" s="46">
        <v>33569.531000000003</v>
      </c>
      <c r="L109" s="46">
        <v>22369.413</v>
      </c>
      <c r="M109" s="46">
        <v>16980.514999999999</v>
      </c>
      <c r="N109" s="46">
        <v>9421.4150000000009</v>
      </c>
      <c r="O109" s="46">
        <v>6196.1139999999996</v>
      </c>
      <c r="P109" s="46">
        <v>4355.0559999999996</v>
      </c>
      <c r="Q109" s="46">
        <v>2540.3000000000002</v>
      </c>
      <c r="R109" s="46">
        <v>1795.278</v>
      </c>
      <c r="S109" s="46">
        <v>1551.96</v>
      </c>
      <c r="T109" s="46">
        <v>93.27</v>
      </c>
      <c r="U109" s="47">
        <f t="shared" si="9"/>
        <v>357570.58100000001</v>
      </c>
      <c r="V109" s="546"/>
      <c r="W109" s="547"/>
      <c r="X109" s="58"/>
      <c r="Y109" s="58"/>
      <c r="Z109" s="58"/>
      <c r="AA109" s="58"/>
      <c r="AB109" s="58"/>
      <c r="AC109" s="58"/>
      <c r="AD109" s="58"/>
      <c r="AE109" s="58"/>
      <c r="AF109" s="58"/>
      <c r="AG109" s="58"/>
      <c r="AH109" s="58"/>
      <c r="AI109" s="58"/>
      <c r="AJ109" s="58"/>
      <c r="AK109" s="58"/>
      <c r="AL109" s="58"/>
      <c r="AM109" s="58"/>
      <c r="AN109" s="58"/>
      <c r="AO109" s="58"/>
      <c r="AP109" s="58"/>
      <c r="AQ109" s="58"/>
    </row>
    <row r="110" spans="1:43" ht="15">
      <c r="A110" s="971"/>
      <c r="B110" s="304" t="s">
        <v>1129</v>
      </c>
      <c r="C110" s="46">
        <v>0</v>
      </c>
      <c r="D110" s="46">
        <v>0</v>
      </c>
      <c r="E110" s="46">
        <v>0</v>
      </c>
      <c r="F110" s="46">
        <v>702.14</v>
      </c>
      <c r="G110" s="46">
        <v>4747.04</v>
      </c>
      <c r="H110" s="46">
        <v>9325.3259999999991</v>
      </c>
      <c r="I110" s="46">
        <v>15553.07</v>
      </c>
      <c r="J110" s="46">
        <v>10699.206</v>
      </c>
      <c r="K110" s="46">
        <v>2651.44</v>
      </c>
      <c r="L110" s="46">
        <v>1163.82</v>
      </c>
      <c r="M110" s="46">
        <v>0</v>
      </c>
      <c r="N110" s="46">
        <v>0</v>
      </c>
      <c r="O110" s="46">
        <v>0</v>
      </c>
      <c r="P110" s="46">
        <v>0</v>
      </c>
      <c r="Q110" s="46">
        <v>0</v>
      </c>
      <c r="R110" s="46">
        <v>0</v>
      </c>
      <c r="S110" s="46">
        <v>0</v>
      </c>
      <c r="T110" s="46">
        <v>0</v>
      </c>
      <c r="U110" s="47">
        <f t="shared" si="9"/>
        <v>44842.042000000001</v>
      </c>
      <c r="V110" s="546"/>
      <c r="W110" s="547"/>
      <c r="X110" s="58"/>
      <c r="Y110" s="58"/>
      <c r="Z110" s="58"/>
      <c r="AA110" s="58"/>
      <c r="AB110" s="58"/>
      <c r="AC110" s="58"/>
      <c r="AD110" s="58"/>
      <c r="AE110" s="58"/>
      <c r="AF110" s="58"/>
      <c r="AG110" s="58"/>
      <c r="AH110" s="58"/>
      <c r="AI110" s="58"/>
      <c r="AJ110" s="58"/>
      <c r="AK110" s="58"/>
      <c r="AL110" s="58"/>
      <c r="AM110" s="58"/>
      <c r="AN110" s="58"/>
      <c r="AO110" s="58"/>
      <c r="AP110" s="58"/>
      <c r="AQ110" s="58"/>
    </row>
    <row r="111" spans="1:43" ht="15">
      <c r="A111" s="971"/>
      <c r="B111" s="304" t="s">
        <v>1130</v>
      </c>
      <c r="C111" s="46">
        <v>4116.59</v>
      </c>
      <c r="D111" s="46">
        <v>6022.991</v>
      </c>
      <c r="E111" s="46">
        <v>7013.9570000000003</v>
      </c>
      <c r="F111" s="46">
        <v>4734.7619999999997</v>
      </c>
      <c r="G111" s="46">
        <v>5638.0429999999997</v>
      </c>
      <c r="H111" s="46">
        <v>8006.5469999999996</v>
      </c>
      <c r="I111" s="46">
        <v>9941.7189999999991</v>
      </c>
      <c r="J111" s="46">
        <v>13404.887000000001</v>
      </c>
      <c r="K111" s="46">
        <v>17435.323</v>
      </c>
      <c r="L111" s="46">
        <v>25265.612000000001</v>
      </c>
      <c r="M111" s="46">
        <v>34709.457000000002</v>
      </c>
      <c r="N111" s="46">
        <v>33024.735000000001</v>
      </c>
      <c r="O111" s="46">
        <v>36263.08</v>
      </c>
      <c r="P111" s="46">
        <v>36042.313999999998</v>
      </c>
      <c r="Q111" s="46">
        <v>36825.578999999998</v>
      </c>
      <c r="R111" s="46">
        <v>29315.716</v>
      </c>
      <c r="S111" s="46">
        <v>40442.966999999997</v>
      </c>
      <c r="T111" s="46">
        <v>1365.432</v>
      </c>
      <c r="U111" s="47">
        <f t="shared" si="9"/>
        <v>349569.71100000001</v>
      </c>
      <c r="V111" s="546"/>
      <c r="W111" s="547"/>
      <c r="X111" s="58"/>
      <c r="Y111" s="58"/>
      <c r="Z111" s="58"/>
      <c r="AA111" s="58"/>
      <c r="AB111" s="58"/>
      <c r="AC111" s="58"/>
      <c r="AD111" s="58"/>
      <c r="AE111" s="58"/>
      <c r="AF111" s="58"/>
      <c r="AG111" s="58"/>
      <c r="AH111" s="58"/>
      <c r="AI111" s="58"/>
      <c r="AJ111" s="58"/>
      <c r="AK111" s="58"/>
      <c r="AL111" s="58"/>
      <c r="AM111" s="58"/>
      <c r="AN111" s="58"/>
      <c r="AO111" s="58"/>
      <c r="AP111" s="58"/>
      <c r="AQ111" s="58"/>
    </row>
    <row r="112" spans="1:43" ht="6" customHeight="1">
      <c r="A112" s="971"/>
      <c r="B112" s="304"/>
      <c r="C112" s="46"/>
      <c r="D112" s="46"/>
      <c r="E112" s="46"/>
      <c r="F112" s="46"/>
      <c r="G112" s="46"/>
      <c r="H112" s="46"/>
      <c r="I112" s="46"/>
      <c r="J112" s="46"/>
      <c r="K112" s="46"/>
      <c r="L112" s="46"/>
      <c r="M112" s="46"/>
      <c r="N112" s="46"/>
      <c r="O112" s="46"/>
      <c r="P112" s="46"/>
      <c r="Q112" s="46"/>
      <c r="R112" s="46"/>
      <c r="S112" s="46"/>
      <c r="T112" s="46"/>
      <c r="U112" s="47">
        <f t="shared" si="9"/>
        <v>0</v>
      </c>
      <c r="V112" s="546"/>
      <c r="W112" s="547"/>
      <c r="X112" s="58"/>
      <c r="Y112" s="58"/>
      <c r="Z112" s="58"/>
      <c r="AA112" s="58"/>
      <c r="AB112" s="58"/>
      <c r="AC112" s="58"/>
      <c r="AD112" s="58"/>
      <c r="AE112" s="58"/>
      <c r="AF112" s="58"/>
      <c r="AG112" s="58"/>
      <c r="AH112" s="58"/>
      <c r="AI112" s="58"/>
      <c r="AJ112" s="58"/>
      <c r="AK112" s="58"/>
      <c r="AL112" s="58"/>
      <c r="AM112" s="58"/>
      <c r="AN112" s="58"/>
      <c r="AO112" s="58"/>
      <c r="AP112" s="58"/>
      <c r="AQ112" s="58"/>
    </row>
    <row r="113" spans="1:43" ht="15">
      <c r="A113" s="971"/>
      <c r="B113" s="299" t="s">
        <v>1131</v>
      </c>
      <c r="C113" s="406">
        <f>SUM(C114:C128)</f>
        <v>111434.333</v>
      </c>
      <c r="D113" s="406">
        <f t="shared" ref="D113:T113" si="12">SUM(D114:D128)</f>
        <v>129720.26700000001</v>
      </c>
      <c r="E113" s="406">
        <f t="shared" si="12"/>
        <v>139296.264</v>
      </c>
      <c r="F113" s="406">
        <f t="shared" si="12"/>
        <v>312097.43899999995</v>
      </c>
      <c r="G113" s="406">
        <f t="shared" si="12"/>
        <v>518521.973</v>
      </c>
      <c r="H113" s="406">
        <f t="shared" si="12"/>
        <v>784195.59700000007</v>
      </c>
      <c r="I113" s="406">
        <f t="shared" si="12"/>
        <v>949708.30799999996</v>
      </c>
      <c r="J113" s="406">
        <f t="shared" si="12"/>
        <v>1086062.0709999998</v>
      </c>
      <c r="K113" s="406">
        <f t="shared" si="12"/>
        <v>1265191.548</v>
      </c>
      <c r="L113" s="406">
        <f t="shared" si="12"/>
        <v>1371468.425</v>
      </c>
      <c r="M113" s="406">
        <f t="shared" si="12"/>
        <v>1425480.3330000001</v>
      </c>
      <c r="N113" s="406">
        <f t="shared" si="12"/>
        <v>1363642.7069999999</v>
      </c>
      <c r="O113" s="406">
        <f t="shared" si="12"/>
        <v>1344689.895</v>
      </c>
      <c r="P113" s="406">
        <f t="shared" si="12"/>
        <v>1347207.4849999999</v>
      </c>
      <c r="Q113" s="406">
        <f t="shared" si="12"/>
        <v>1093550.0060000001</v>
      </c>
      <c r="R113" s="406">
        <f t="shared" si="12"/>
        <v>822395.16399999987</v>
      </c>
      <c r="S113" s="406">
        <f t="shared" si="12"/>
        <v>973804.35600000003</v>
      </c>
      <c r="T113" s="406">
        <f t="shared" si="12"/>
        <v>43071.338999999993</v>
      </c>
      <c r="U113" s="401">
        <f t="shared" si="9"/>
        <v>15081537.509999998</v>
      </c>
      <c r="V113" s="546"/>
      <c r="W113" s="547"/>
      <c r="X113" s="302"/>
      <c r="Y113" s="302"/>
      <c r="Z113" s="302"/>
      <c r="AA113" s="302"/>
      <c r="AB113" s="302"/>
      <c r="AC113" s="302"/>
      <c r="AD113" s="302"/>
      <c r="AE113" s="302"/>
      <c r="AF113" s="302"/>
      <c r="AG113" s="302"/>
      <c r="AH113" s="302"/>
      <c r="AI113" s="302"/>
      <c r="AJ113" s="302"/>
      <c r="AK113" s="302"/>
      <c r="AL113" s="302"/>
      <c r="AM113" s="302"/>
      <c r="AN113" s="302"/>
      <c r="AO113" s="302"/>
      <c r="AP113" s="302"/>
      <c r="AQ113" s="302"/>
    </row>
    <row r="114" spans="1:43" ht="15">
      <c r="A114" s="971"/>
      <c r="B114" s="304" t="s">
        <v>1132</v>
      </c>
      <c r="C114" s="46">
        <v>690.77200000000005</v>
      </c>
      <c r="D114" s="46">
        <v>875.88800000000003</v>
      </c>
      <c r="E114" s="46">
        <v>2080.02</v>
      </c>
      <c r="F114" s="46">
        <v>4040.3449999999998</v>
      </c>
      <c r="G114" s="46">
        <v>6179.1270000000004</v>
      </c>
      <c r="H114" s="46">
        <v>13543.485000000001</v>
      </c>
      <c r="I114" s="46">
        <v>29865.929</v>
      </c>
      <c r="J114" s="46">
        <v>43904.731</v>
      </c>
      <c r="K114" s="46">
        <v>52707.764999999999</v>
      </c>
      <c r="L114" s="46">
        <v>70592.77</v>
      </c>
      <c r="M114" s="46">
        <v>90394.540999999997</v>
      </c>
      <c r="N114" s="46">
        <v>57399.188999999998</v>
      </c>
      <c r="O114" s="46">
        <v>55185.743999999999</v>
      </c>
      <c r="P114" s="46">
        <v>46012.921000000002</v>
      </c>
      <c r="Q114" s="46">
        <v>44139.152999999998</v>
      </c>
      <c r="R114" s="46">
        <v>32880.31</v>
      </c>
      <c r="S114" s="46">
        <v>25777.974999999999</v>
      </c>
      <c r="T114" s="46">
        <v>740.19500000000005</v>
      </c>
      <c r="U114" s="47">
        <f t="shared" si="9"/>
        <v>577010.86</v>
      </c>
      <c r="V114" s="546"/>
      <c r="W114" s="547"/>
      <c r="X114" s="58"/>
      <c r="Y114" s="58"/>
      <c r="Z114" s="58"/>
      <c r="AA114" s="58"/>
      <c r="AB114" s="58"/>
      <c r="AC114" s="58"/>
      <c r="AD114" s="58"/>
      <c r="AE114" s="58"/>
      <c r="AF114" s="58"/>
      <c r="AG114" s="58"/>
      <c r="AH114" s="58"/>
      <c r="AI114" s="58"/>
      <c r="AJ114" s="58"/>
      <c r="AK114" s="58"/>
      <c r="AL114" s="58"/>
      <c r="AM114" s="58"/>
      <c r="AN114" s="58"/>
      <c r="AO114" s="58"/>
      <c r="AP114" s="58"/>
      <c r="AQ114" s="58"/>
    </row>
    <row r="115" spans="1:43" ht="15">
      <c r="A115" s="971"/>
      <c r="B115" s="304" t="s">
        <v>1133</v>
      </c>
      <c r="C115" s="46">
        <v>10678.805</v>
      </c>
      <c r="D115" s="46">
        <v>18631.427</v>
      </c>
      <c r="E115" s="46">
        <v>15802.898999999999</v>
      </c>
      <c r="F115" s="46">
        <v>32425.513999999999</v>
      </c>
      <c r="G115" s="46">
        <v>64680.233999999997</v>
      </c>
      <c r="H115" s="46">
        <v>110389.776</v>
      </c>
      <c r="I115" s="46">
        <v>92773.012000000002</v>
      </c>
      <c r="J115" s="46">
        <v>106448.856</v>
      </c>
      <c r="K115" s="46">
        <v>100387.18799999999</v>
      </c>
      <c r="L115" s="46">
        <v>139918.54300000001</v>
      </c>
      <c r="M115" s="46">
        <v>211287.92</v>
      </c>
      <c r="N115" s="46">
        <v>264676.02</v>
      </c>
      <c r="O115" s="46">
        <v>327446.761</v>
      </c>
      <c r="P115" s="46">
        <v>351552.05499999999</v>
      </c>
      <c r="Q115" s="46">
        <v>319012.326</v>
      </c>
      <c r="R115" s="46">
        <v>271466.429</v>
      </c>
      <c r="S115" s="46">
        <v>324137.06199999998</v>
      </c>
      <c r="T115" s="46">
        <v>13494.653</v>
      </c>
      <c r="U115" s="47">
        <f t="shared" si="9"/>
        <v>2775209.48</v>
      </c>
      <c r="V115" s="546"/>
      <c r="W115" s="547"/>
      <c r="X115" s="58"/>
      <c r="Y115" s="58"/>
      <c r="Z115" s="58"/>
      <c r="AA115" s="58"/>
      <c r="AB115" s="58"/>
      <c r="AC115" s="58"/>
      <c r="AD115" s="58"/>
      <c r="AE115" s="58"/>
      <c r="AF115" s="58"/>
      <c r="AG115" s="58"/>
      <c r="AH115" s="58"/>
      <c r="AI115" s="58"/>
      <c r="AJ115" s="58"/>
      <c r="AK115" s="58"/>
      <c r="AL115" s="58"/>
      <c r="AM115" s="58"/>
      <c r="AN115" s="58"/>
      <c r="AO115" s="58"/>
      <c r="AP115" s="58"/>
      <c r="AQ115" s="58"/>
    </row>
    <row r="116" spans="1:43" ht="15">
      <c r="A116" s="971"/>
      <c r="B116" s="304" t="s">
        <v>1134</v>
      </c>
      <c r="C116" s="46">
        <v>27247.829000000002</v>
      </c>
      <c r="D116" s="46">
        <v>40486.47</v>
      </c>
      <c r="E116" s="46">
        <v>12213.83</v>
      </c>
      <c r="F116" s="46">
        <v>24041.705999999998</v>
      </c>
      <c r="G116" s="46">
        <v>38369.144999999997</v>
      </c>
      <c r="H116" s="46">
        <v>38181.877</v>
      </c>
      <c r="I116" s="46">
        <v>27970.424999999999</v>
      </c>
      <c r="J116" s="46">
        <v>27817.843000000001</v>
      </c>
      <c r="K116" s="46">
        <v>26194.404999999999</v>
      </c>
      <c r="L116" s="46">
        <v>20575.986000000001</v>
      </c>
      <c r="M116" s="46">
        <v>26005.023000000001</v>
      </c>
      <c r="N116" s="46">
        <v>25504.581999999999</v>
      </c>
      <c r="O116" s="46">
        <v>22872.253000000001</v>
      </c>
      <c r="P116" s="46">
        <v>12329.043</v>
      </c>
      <c r="Q116" s="46">
        <v>9400.73</v>
      </c>
      <c r="R116" s="46">
        <v>5354.97</v>
      </c>
      <c r="S116" s="46">
        <v>4998.152</v>
      </c>
      <c r="T116" s="46">
        <v>190.14599999999999</v>
      </c>
      <c r="U116" s="47">
        <f t="shared" si="9"/>
        <v>389754.41499999992</v>
      </c>
      <c r="V116" s="546"/>
      <c r="W116" s="547"/>
      <c r="X116" s="58"/>
      <c r="Y116" s="58"/>
      <c r="Z116" s="58"/>
      <c r="AA116" s="58"/>
      <c r="AB116" s="58"/>
      <c r="AC116" s="58"/>
      <c r="AD116" s="58"/>
      <c r="AE116" s="58"/>
      <c r="AF116" s="58"/>
      <c r="AG116" s="58"/>
      <c r="AH116" s="58"/>
      <c r="AI116" s="58"/>
      <c r="AJ116" s="58"/>
      <c r="AK116" s="58"/>
      <c r="AL116" s="58"/>
      <c r="AM116" s="58"/>
      <c r="AN116" s="58"/>
      <c r="AO116" s="58"/>
      <c r="AP116" s="58"/>
      <c r="AQ116" s="58"/>
    </row>
    <row r="117" spans="1:43" ht="15">
      <c r="A117" s="971"/>
      <c r="B117" s="304" t="s">
        <v>1135</v>
      </c>
      <c r="C117" s="46">
        <v>3331.3029999999999</v>
      </c>
      <c r="D117" s="46">
        <v>1375.864</v>
      </c>
      <c r="E117" s="46">
        <v>3513.1819999999998</v>
      </c>
      <c r="F117" s="46">
        <v>17280.129000000001</v>
      </c>
      <c r="G117" s="46">
        <v>35339.752999999997</v>
      </c>
      <c r="H117" s="46">
        <v>49152.194000000003</v>
      </c>
      <c r="I117" s="46">
        <v>45260.803</v>
      </c>
      <c r="J117" s="46">
        <v>50977.158000000003</v>
      </c>
      <c r="K117" s="46">
        <v>60454.593999999997</v>
      </c>
      <c r="L117" s="46">
        <v>74641.505000000005</v>
      </c>
      <c r="M117" s="46">
        <v>57344.639000000003</v>
      </c>
      <c r="N117" s="46">
        <v>69463.95</v>
      </c>
      <c r="O117" s="46">
        <v>51213.211000000003</v>
      </c>
      <c r="P117" s="46">
        <v>45584.800000000003</v>
      </c>
      <c r="Q117" s="46">
        <v>24570.561000000002</v>
      </c>
      <c r="R117" s="46">
        <v>11464.838</v>
      </c>
      <c r="S117" s="46">
        <v>12978.473</v>
      </c>
      <c r="T117" s="46">
        <v>0</v>
      </c>
      <c r="U117" s="47">
        <f t="shared" si="9"/>
        <v>613946.95700000005</v>
      </c>
      <c r="V117" s="546"/>
      <c r="W117" s="547"/>
      <c r="X117" s="58"/>
      <c r="Y117" s="58"/>
      <c r="Z117" s="58"/>
      <c r="AA117" s="58"/>
      <c r="AB117" s="58"/>
      <c r="AC117" s="58"/>
      <c r="AD117" s="58"/>
      <c r="AE117" s="58"/>
      <c r="AF117" s="58"/>
      <c r="AG117" s="58"/>
      <c r="AH117" s="58"/>
      <c r="AI117" s="58"/>
      <c r="AJ117" s="58"/>
      <c r="AK117" s="58"/>
      <c r="AL117" s="58"/>
      <c r="AM117" s="58"/>
      <c r="AN117" s="58"/>
      <c r="AO117" s="58"/>
      <c r="AP117" s="58"/>
      <c r="AQ117" s="58"/>
    </row>
    <row r="118" spans="1:43" ht="15">
      <c r="A118" s="971"/>
      <c r="B118" s="304" t="s">
        <v>1136</v>
      </c>
      <c r="C118" s="46">
        <v>20757.333999999999</v>
      </c>
      <c r="D118" s="46">
        <v>10587.339</v>
      </c>
      <c r="E118" s="46">
        <v>8188.1930000000002</v>
      </c>
      <c r="F118" s="46">
        <v>11909.668</v>
      </c>
      <c r="G118" s="46">
        <v>15843.897999999999</v>
      </c>
      <c r="H118" s="46">
        <v>15724.833000000001</v>
      </c>
      <c r="I118" s="46">
        <v>17763.954000000002</v>
      </c>
      <c r="J118" s="46">
        <v>21363.816999999999</v>
      </c>
      <c r="K118" s="46">
        <v>23747.933000000001</v>
      </c>
      <c r="L118" s="46">
        <v>18150.848999999998</v>
      </c>
      <c r="M118" s="46">
        <v>23109.21</v>
      </c>
      <c r="N118" s="46">
        <v>21138.544000000002</v>
      </c>
      <c r="O118" s="46">
        <v>18092.377</v>
      </c>
      <c r="P118" s="46">
        <v>16871.896000000001</v>
      </c>
      <c r="Q118" s="46">
        <v>12767.555</v>
      </c>
      <c r="R118" s="46">
        <v>8988.4079999999994</v>
      </c>
      <c r="S118" s="46">
        <v>22058.560000000001</v>
      </c>
      <c r="T118" s="46">
        <v>246.56299999999999</v>
      </c>
      <c r="U118" s="47">
        <f t="shared" si="9"/>
        <v>287310.93099999998</v>
      </c>
      <c r="V118" s="546"/>
      <c r="W118" s="547"/>
      <c r="X118" s="58"/>
      <c r="Y118" s="58"/>
      <c r="Z118" s="58"/>
      <c r="AA118" s="58"/>
      <c r="AB118" s="58"/>
      <c r="AC118" s="58"/>
      <c r="AD118" s="58"/>
      <c r="AE118" s="58"/>
      <c r="AF118" s="58"/>
      <c r="AG118" s="58"/>
      <c r="AH118" s="58"/>
      <c r="AI118" s="58"/>
      <c r="AJ118" s="58"/>
      <c r="AK118" s="58"/>
      <c r="AL118" s="58"/>
      <c r="AM118" s="58"/>
      <c r="AN118" s="58"/>
      <c r="AO118" s="58"/>
      <c r="AP118" s="58"/>
      <c r="AQ118" s="58"/>
    </row>
    <row r="119" spans="1:43" ht="15">
      <c r="A119" s="971"/>
      <c r="B119" s="304" t="s">
        <v>1137</v>
      </c>
      <c r="C119" s="46">
        <v>12828.601000000001</v>
      </c>
      <c r="D119" s="46">
        <v>26613.206999999999</v>
      </c>
      <c r="E119" s="46">
        <v>47564.981</v>
      </c>
      <c r="F119" s="46">
        <v>80532.81</v>
      </c>
      <c r="G119" s="46">
        <v>101131.72500000001</v>
      </c>
      <c r="H119" s="46">
        <v>122547.333</v>
      </c>
      <c r="I119" s="46">
        <v>129192.87</v>
      </c>
      <c r="J119" s="46">
        <v>128368.484</v>
      </c>
      <c r="K119" s="46">
        <v>137344.46599999999</v>
      </c>
      <c r="L119" s="46">
        <v>146271.56700000001</v>
      </c>
      <c r="M119" s="46">
        <v>164693.14199999999</v>
      </c>
      <c r="N119" s="46">
        <v>172980.32699999999</v>
      </c>
      <c r="O119" s="46">
        <v>179001.465</v>
      </c>
      <c r="P119" s="46">
        <v>167596.69899999999</v>
      </c>
      <c r="Q119" s="46">
        <v>146532.158</v>
      </c>
      <c r="R119" s="46">
        <v>120118.57</v>
      </c>
      <c r="S119" s="46">
        <v>209950.674</v>
      </c>
      <c r="T119" s="46">
        <v>11068.078</v>
      </c>
      <c r="U119" s="47">
        <f t="shared" si="9"/>
        <v>2104337.1570000006</v>
      </c>
      <c r="V119" s="546"/>
      <c r="W119" s="547"/>
      <c r="X119" s="58"/>
      <c r="Y119" s="58"/>
      <c r="Z119" s="58"/>
      <c r="AA119" s="58"/>
      <c r="AB119" s="58"/>
      <c r="AC119" s="58"/>
      <c r="AD119" s="58"/>
      <c r="AE119" s="58"/>
      <c r="AF119" s="58"/>
      <c r="AG119" s="58"/>
      <c r="AH119" s="58"/>
      <c r="AI119" s="58"/>
      <c r="AJ119" s="58"/>
      <c r="AK119" s="58"/>
      <c r="AL119" s="58"/>
      <c r="AM119" s="58"/>
      <c r="AN119" s="58"/>
      <c r="AO119" s="58"/>
      <c r="AP119" s="58"/>
      <c r="AQ119" s="58"/>
    </row>
    <row r="120" spans="1:43" ht="15">
      <c r="A120" s="971"/>
      <c r="B120" s="304" t="s">
        <v>1138</v>
      </c>
      <c r="C120" s="46">
        <v>144.88999999999999</v>
      </c>
      <c r="D120" s="46">
        <v>494.54</v>
      </c>
      <c r="E120" s="46">
        <v>720.35799999999995</v>
      </c>
      <c r="F120" s="46">
        <v>3621.0920000000001</v>
      </c>
      <c r="G120" s="46">
        <v>8660.1299999999992</v>
      </c>
      <c r="H120" s="46">
        <v>19280.412</v>
      </c>
      <c r="I120" s="46">
        <v>29783.096000000001</v>
      </c>
      <c r="J120" s="46">
        <v>56919.281999999999</v>
      </c>
      <c r="K120" s="46">
        <v>83335.506999999998</v>
      </c>
      <c r="L120" s="46">
        <v>95903.728000000003</v>
      </c>
      <c r="M120" s="46">
        <v>124451.709</v>
      </c>
      <c r="N120" s="46">
        <v>151586.00099999999</v>
      </c>
      <c r="O120" s="46">
        <v>144119.736</v>
      </c>
      <c r="P120" s="46">
        <v>140819.329</v>
      </c>
      <c r="Q120" s="46">
        <v>108351.511</v>
      </c>
      <c r="R120" s="46">
        <v>64441.499000000003</v>
      </c>
      <c r="S120" s="46">
        <v>35764.273000000001</v>
      </c>
      <c r="T120" s="46">
        <v>508.93</v>
      </c>
      <c r="U120" s="47">
        <f t="shared" si="9"/>
        <v>1068906.0229999998</v>
      </c>
      <c r="V120" s="546"/>
      <c r="W120" s="547"/>
      <c r="X120" s="58"/>
      <c r="Y120" s="58"/>
      <c r="Z120" s="58"/>
      <c r="AA120" s="58"/>
      <c r="AB120" s="58"/>
      <c r="AC120" s="58"/>
      <c r="AD120" s="58"/>
      <c r="AE120" s="58"/>
      <c r="AF120" s="58"/>
      <c r="AG120" s="58"/>
      <c r="AH120" s="58"/>
      <c r="AI120" s="58"/>
      <c r="AJ120" s="58"/>
      <c r="AK120" s="58"/>
      <c r="AL120" s="58"/>
      <c r="AM120" s="58"/>
      <c r="AN120" s="58"/>
      <c r="AO120" s="58"/>
      <c r="AP120" s="58"/>
      <c r="AQ120" s="58"/>
    </row>
    <row r="121" spans="1:43" ht="15">
      <c r="A121" s="971"/>
      <c r="B121" s="304" t="s">
        <v>1139</v>
      </c>
      <c r="C121" s="46">
        <v>992.73500000000001</v>
      </c>
      <c r="D121" s="46">
        <v>112.22</v>
      </c>
      <c r="E121" s="46">
        <v>0</v>
      </c>
      <c r="F121" s="46">
        <v>0</v>
      </c>
      <c r="G121" s="46">
        <v>558.52200000000005</v>
      </c>
      <c r="H121" s="46">
        <v>2495.1610000000001</v>
      </c>
      <c r="I121" s="46">
        <v>2050.2530000000002</v>
      </c>
      <c r="J121" s="46">
        <v>2270.4989999999998</v>
      </c>
      <c r="K121" s="46">
        <v>1423.1880000000001</v>
      </c>
      <c r="L121" s="46">
        <v>4354.4139999999998</v>
      </c>
      <c r="M121" s="46">
        <v>3702.4059999999999</v>
      </c>
      <c r="N121" s="46">
        <v>5515.56</v>
      </c>
      <c r="O121" s="46">
        <v>7428.866</v>
      </c>
      <c r="P121" s="46">
        <v>11300.799000000001</v>
      </c>
      <c r="Q121" s="46">
        <v>7191.3270000000002</v>
      </c>
      <c r="R121" s="46">
        <v>4857.3760000000002</v>
      </c>
      <c r="S121" s="46">
        <v>6170.4440000000004</v>
      </c>
      <c r="T121" s="46">
        <v>0</v>
      </c>
      <c r="U121" s="47">
        <f t="shared" si="9"/>
        <v>60423.770000000004</v>
      </c>
      <c r="V121" s="546"/>
      <c r="W121" s="547"/>
      <c r="X121" s="58"/>
      <c r="Y121" s="58"/>
      <c r="Z121" s="58"/>
      <c r="AA121" s="58"/>
      <c r="AB121" s="58"/>
      <c r="AC121" s="58"/>
      <c r="AD121" s="58"/>
      <c r="AE121" s="58"/>
      <c r="AF121" s="58"/>
      <c r="AG121" s="58"/>
      <c r="AH121" s="58"/>
      <c r="AI121" s="58"/>
      <c r="AJ121" s="58"/>
      <c r="AK121" s="58"/>
      <c r="AL121" s="58"/>
      <c r="AM121" s="58"/>
      <c r="AN121" s="58"/>
      <c r="AO121" s="58"/>
      <c r="AP121" s="58"/>
      <c r="AQ121" s="58"/>
    </row>
    <row r="122" spans="1:43" ht="15">
      <c r="A122" s="971"/>
      <c r="B122" s="304" t="s">
        <v>1140</v>
      </c>
      <c r="C122" s="46">
        <v>13161.934999999999</v>
      </c>
      <c r="D122" s="46">
        <v>17335.179</v>
      </c>
      <c r="E122" s="46">
        <v>16114.833000000001</v>
      </c>
      <c r="F122" s="46">
        <v>41837.572999999997</v>
      </c>
      <c r="G122" s="46">
        <v>70421.81</v>
      </c>
      <c r="H122" s="46">
        <v>116164.59299999999</v>
      </c>
      <c r="I122" s="46">
        <v>137765.97700000001</v>
      </c>
      <c r="J122" s="46">
        <v>126489.47</v>
      </c>
      <c r="K122" s="46">
        <v>121333.92200000001</v>
      </c>
      <c r="L122" s="46">
        <v>111989.149</v>
      </c>
      <c r="M122" s="46">
        <v>137768.05100000001</v>
      </c>
      <c r="N122" s="46">
        <v>165701.277</v>
      </c>
      <c r="O122" s="46">
        <v>148388.845</v>
      </c>
      <c r="P122" s="46">
        <v>174429.402</v>
      </c>
      <c r="Q122" s="46">
        <v>137215.003</v>
      </c>
      <c r="R122" s="46">
        <v>99340.547000000006</v>
      </c>
      <c r="S122" s="46">
        <v>106754.359</v>
      </c>
      <c r="T122" s="46">
        <v>5667.3729999999996</v>
      </c>
      <c r="U122" s="47">
        <f t="shared" si="9"/>
        <v>1747879.2979999997</v>
      </c>
      <c r="V122" s="546"/>
      <c r="W122" s="547"/>
      <c r="X122" s="58"/>
      <c r="Y122" s="58"/>
      <c r="Z122" s="58"/>
      <c r="AA122" s="58"/>
      <c r="AB122" s="58"/>
      <c r="AC122" s="58"/>
      <c r="AD122" s="58"/>
      <c r="AE122" s="58"/>
      <c r="AF122" s="58"/>
      <c r="AG122" s="58"/>
      <c r="AH122" s="58"/>
      <c r="AI122" s="58"/>
      <c r="AJ122" s="58"/>
      <c r="AK122" s="58"/>
      <c r="AL122" s="58"/>
      <c r="AM122" s="58"/>
      <c r="AN122" s="58"/>
      <c r="AO122" s="58"/>
      <c r="AP122" s="58"/>
      <c r="AQ122" s="58"/>
    </row>
    <row r="123" spans="1:43" ht="15">
      <c r="A123" s="971"/>
      <c r="B123" s="304" t="s">
        <v>1141</v>
      </c>
      <c r="C123" s="46">
        <v>696.84</v>
      </c>
      <c r="D123" s="46">
        <v>0</v>
      </c>
      <c r="E123" s="46">
        <v>2337.038</v>
      </c>
      <c r="F123" s="46">
        <v>14323.723</v>
      </c>
      <c r="G123" s="46">
        <v>13038.06</v>
      </c>
      <c r="H123" s="46">
        <v>9782.6820000000007</v>
      </c>
      <c r="I123" s="46">
        <v>9010.7950000000001</v>
      </c>
      <c r="J123" s="46">
        <v>18378.092000000001</v>
      </c>
      <c r="K123" s="46">
        <v>17627.672999999999</v>
      </c>
      <c r="L123" s="46">
        <v>12632.073</v>
      </c>
      <c r="M123" s="46">
        <v>15232.665000000001</v>
      </c>
      <c r="N123" s="46">
        <v>15673.266</v>
      </c>
      <c r="O123" s="46">
        <v>11901.998</v>
      </c>
      <c r="P123" s="46">
        <v>10378.243</v>
      </c>
      <c r="Q123" s="46">
        <v>10240.237999999999</v>
      </c>
      <c r="R123" s="46">
        <v>6437.3890000000001</v>
      </c>
      <c r="S123" s="46">
        <v>5413.482</v>
      </c>
      <c r="T123" s="46">
        <v>435.35</v>
      </c>
      <c r="U123" s="47">
        <f t="shared" si="9"/>
        <v>173539.60699999999</v>
      </c>
      <c r="V123" s="546"/>
      <c r="W123" s="547"/>
      <c r="X123" s="58"/>
      <c r="Y123" s="58"/>
      <c r="Z123" s="58"/>
      <c r="AA123" s="58"/>
      <c r="AB123" s="58"/>
      <c r="AC123" s="58"/>
      <c r="AD123" s="58"/>
      <c r="AE123" s="58"/>
      <c r="AF123" s="58"/>
      <c r="AG123" s="58"/>
      <c r="AH123" s="58"/>
      <c r="AI123" s="58"/>
      <c r="AJ123" s="58"/>
      <c r="AK123" s="58"/>
      <c r="AL123" s="58"/>
      <c r="AM123" s="58"/>
      <c r="AN123" s="58"/>
      <c r="AO123" s="58"/>
      <c r="AP123" s="58"/>
      <c r="AQ123" s="58"/>
    </row>
    <row r="124" spans="1:43" ht="15">
      <c r="A124" s="971"/>
      <c r="B124" s="304" t="s">
        <v>1142</v>
      </c>
      <c r="C124" s="46">
        <v>11227.361000000001</v>
      </c>
      <c r="D124" s="46">
        <v>3091.9540000000002</v>
      </c>
      <c r="E124" s="46">
        <v>2124.422</v>
      </c>
      <c r="F124" s="46">
        <v>4385.2219999999998</v>
      </c>
      <c r="G124" s="46">
        <v>4430.884</v>
      </c>
      <c r="H124" s="46">
        <v>19187.271000000001</v>
      </c>
      <c r="I124" s="46">
        <v>24835.45</v>
      </c>
      <c r="J124" s="46">
        <v>28293.45</v>
      </c>
      <c r="K124" s="46">
        <v>43419.23</v>
      </c>
      <c r="L124" s="46">
        <v>52504.955999999998</v>
      </c>
      <c r="M124" s="46">
        <v>65123.124000000003</v>
      </c>
      <c r="N124" s="46">
        <v>58536.894</v>
      </c>
      <c r="O124" s="46">
        <v>52686.728000000003</v>
      </c>
      <c r="P124" s="46">
        <v>61010.625999999997</v>
      </c>
      <c r="Q124" s="46">
        <v>41281.957999999999</v>
      </c>
      <c r="R124" s="46">
        <v>26940.716</v>
      </c>
      <c r="S124" s="46">
        <v>21254.853999999999</v>
      </c>
      <c r="T124" s="46">
        <v>942.13</v>
      </c>
      <c r="U124" s="47">
        <f t="shared" si="9"/>
        <v>521277.23</v>
      </c>
      <c r="V124" s="546"/>
      <c r="W124" s="547"/>
      <c r="X124" s="58"/>
      <c r="Y124" s="58"/>
      <c r="Z124" s="58"/>
      <c r="AA124" s="58"/>
      <c r="AB124" s="58"/>
      <c r="AC124" s="58"/>
      <c r="AD124" s="58"/>
      <c r="AE124" s="58"/>
      <c r="AF124" s="58"/>
      <c r="AG124" s="58"/>
      <c r="AH124" s="58"/>
      <c r="AI124" s="58"/>
      <c r="AJ124" s="58"/>
      <c r="AK124" s="58"/>
      <c r="AL124" s="58"/>
      <c r="AM124" s="58"/>
      <c r="AN124" s="58"/>
      <c r="AO124" s="58"/>
      <c r="AP124" s="58"/>
      <c r="AQ124" s="58"/>
    </row>
    <row r="125" spans="1:43" ht="15">
      <c r="A125" s="971"/>
      <c r="B125" s="304" t="s">
        <v>1143</v>
      </c>
      <c r="C125" s="46">
        <v>0</v>
      </c>
      <c r="D125" s="46">
        <v>0</v>
      </c>
      <c r="E125" s="46">
        <v>1396.7560000000001</v>
      </c>
      <c r="F125" s="46">
        <v>16526.859</v>
      </c>
      <c r="G125" s="46">
        <v>23879.760999999999</v>
      </c>
      <c r="H125" s="46">
        <v>16940.547999999999</v>
      </c>
      <c r="I125" s="46">
        <v>19184.955999999998</v>
      </c>
      <c r="J125" s="46">
        <v>16410.491999999998</v>
      </c>
      <c r="K125" s="46">
        <v>26621.49</v>
      </c>
      <c r="L125" s="46">
        <v>24911.927</v>
      </c>
      <c r="M125" s="46">
        <v>17761.606</v>
      </c>
      <c r="N125" s="46">
        <v>18756.159</v>
      </c>
      <c r="O125" s="46">
        <v>18372.224999999999</v>
      </c>
      <c r="P125" s="46">
        <v>18839.202000000001</v>
      </c>
      <c r="Q125" s="46">
        <v>10498.697</v>
      </c>
      <c r="R125" s="46">
        <v>10382.636</v>
      </c>
      <c r="S125" s="46">
        <v>8782.2909999999993</v>
      </c>
      <c r="T125" s="46">
        <v>0</v>
      </c>
      <c r="U125" s="47">
        <f t="shared" si="9"/>
        <v>249265.60500000001</v>
      </c>
      <c r="V125" s="546"/>
      <c r="W125" s="547"/>
      <c r="X125" s="58"/>
      <c r="Y125" s="58"/>
      <c r="Z125" s="58"/>
      <c r="AA125" s="58"/>
      <c r="AB125" s="58"/>
      <c r="AC125" s="58"/>
      <c r="AD125" s="58"/>
      <c r="AE125" s="58"/>
      <c r="AF125" s="58"/>
      <c r="AG125" s="58"/>
      <c r="AH125" s="58"/>
      <c r="AI125" s="58"/>
      <c r="AJ125" s="58"/>
      <c r="AK125" s="58"/>
      <c r="AL125" s="58"/>
      <c r="AM125" s="58"/>
      <c r="AN125" s="58"/>
      <c r="AO125" s="58"/>
      <c r="AP125" s="58"/>
      <c r="AQ125" s="58"/>
    </row>
    <row r="126" spans="1:43" ht="15">
      <c r="A126" s="971"/>
      <c r="B126" s="304" t="s">
        <v>1144</v>
      </c>
      <c r="C126" s="46">
        <v>663.65</v>
      </c>
      <c r="D126" s="46">
        <v>246.36</v>
      </c>
      <c r="E126" s="46">
        <v>4886.5320000000002</v>
      </c>
      <c r="F126" s="46">
        <v>24308.621999999999</v>
      </c>
      <c r="G126" s="46">
        <v>55583.95</v>
      </c>
      <c r="H126" s="46">
        <v>107695.128</v>
      </c>
      <c r="I126" s="46">
        <v>191627.66200000001</v>
      </c>
      <c r="J126" s="46">
        <v>257453.245</v>
      </c>
      <c r="K126" s="46">
        <v>384781.38299999997</v>
      </c>
      <c r="L126" s="46">
        <v>437269.03</v>
      </c>
      <c r="M126" s="46">
        <v>250769.21400000001</v>
      </c>
      <c r="N126" s="46">
        <v>134431.198</v>
      </c>
      <c r="O126" s="46">
        <v>109545.939</v>
      </c>
      <c r="P126" s="46">
        <v>118029.038</v>
      </c>
      <c r="Q126" s="46">
        <v>80018.869000000006</v>
      </c>
      <c r="R126" s="46">
        <v>45778.648999999998</v>
      </c>
      <c r="S126" s="46">
        <v>28180.243999999999</v>
      </c>
      <c r="T126" s="46">
        <v>2011.5540000000001</v>
      </c>
      <c r="U126" s="47">
        <f t="shared" si="9"/>
        <v>2233280.267</v>
      </c>
      <c r="V126" s="546"/>
      <c r="W126" s="547"/>
      <c r="X126" s="58"/>
      <c r="Y126" s="58"/>
      <c r="Z126" s="58"/>
      <c r="AA126" s="58"/>
      <c r="AB126" s="58"/>
      <c r="AC126" s="58"/>
      <c r="AD126" s="58"/>
      <c r="AE126" s="58"/>
      <c r="AF126" s="58"/>
      <c r="AG126" s="58"/>
      <c r="AH126" s="58"/>
      <c r="AI126" s="58"/>
      <c r="AJ126" s="58"/>
      <c r="AK126" s="58"/>
      <c r="AL126" s="58"/>
      <c r="AM126" s="58"/>
      <c r="AN126" s="58"/>
      <c r="AO126" s="58"/>
      <c r="AP126" s="58"/>
      <c r="AQ126" s="58"/>
    </row>
    <row r="127" spans="1:43" ht="15">
      <c r="A127" s="971"/>
      <c r="B127" s="304" t="s">
        <v>1145</v>
      </c>
      <c r="C127" s="46">
        <v>0</v>
      </c>
      <c r="D127" s="46">
        <v>0</v>
      </c>
      <c r="E127" s="46">
        <v>0</v>
      </c>
      <c r="F127" s="46">
        <v>6992.5339999999997</v>
      </c>
      <c r="G127" s="46">
        <v>38784.805</v>
      </c>
      <c r="H127" s="46">
        <v>94200.141000000003</v>
      </c>
      <c r="I127" s="46">
        <v>145792.06599999999</v>
      </c>
      <c r="J127" s="46">
        <v>143567.67800000001</v>
      </c>
      <c r="K127" s="46">
        <v>94024.917000000001</v>
      </c>
      <c r="L127" s="46">
        <v>51269.114000000001</v>
      </c>
      <c r="M127" s="46">
        <v>42924.99</v>
      </c>
      <c r="N127" s="46">
        <v>24321.951000000001</v>
      </c>
      <c r="O127" s="46">
        <v>15440.584000000001</v>
      </c>
      <c r="P127" s="46">
        <v>13018.16</v>
      </c>
      <c r="Q127" s="46">
        <v>7631.3220000000001</v>
      </c>
      <c r="R127" s="46">
        <v>3489.558</v>
      </c>
      <c r="S127" s="46">
        <v>2549.13</v>
      </c>
      <c r="T127" s="46">
        <v>0</v>
      </c>
      <c r="U127" s="47">
        <f t="shared" si="9"/>
        <v>684006.95000000007</v>
      </c>
      <c r="V127" s="546"/>
      <c r="W127" s="547"/>
      <c r="X127" s="58"/>
      <c r="Y127" s="58"/>
      <c r="Z127" s="58"/>
      <c r="AA127" s="58"/>
      <c r="AB127" s="58"/>
      <c r="AC127" s="58"/>
      <c r="AD127" s="58"/>
      <c r="AE127" s="58"/>
      <c r="AF127" s="58"/>
      <c r="AG127" s="58"/>
      <c r="AH127" s="58"/>
      <c r="AI127" s="58"/>
      <c r="AJ127" s="58"/>
      <c r="AK127" s="58"/>
      <c r="AL127" s="58"/>
      <c r="AM127" s="58"/>
      <c r="AN127" s="58"/>
      <c r="AO127" s="58"/>
      <c r="AP127" s="58"/>
      <c r="AQ127" s="58"/>
    </row>
    <row r="128" spans="1:43" ht="15">
      <c r="A128" s="971"/>
      <c r="B128" s="304" t="s">
        <v>1146</v>
      </c>
      <c r="C128" s="46">
        <v>9012.2780000000002</v>
      </c>
      <c r="D128" s="46">
        <v>9869.8189999999995</v>
      </c>
      <c r="E128" s="46">
        <v>22353.22</v>
      </c>
      <c r="F128" s="46">
        <v>29871.642</v>
      </c>
      <c r="G128" s="46">
        <v>41620.169000000002</v>
      </c>
      <c r="H128" s="46">
        <v>48910.163</v>
      </c>
      <c r="I128" s="46">
        <v>46831.06</v>
      </c>
      <c r="J128" s="46">
        <v>57398.974000000002</v>
      </c>
      <c r="K128" s="46">
        <v>91787.887000000002</v>
      </c>
      <c r="L128" s="46">
        <v>110482.814</v>
      </c>
      <c r="M128" s="46">
        <v>194912.09299999999</v>
      </c>
      <c r="N128" s="46">
        <v>177957.78899999999</v>
      </c>
      <c r="O128" s="46">
        <v>182993.163</v>
      </c>
      <c r="P128" s="46">
        <v>159435.272</v>
      </c>
      <c r="Q128" s="46">
        <v>134698.598</v>
      </c>
      <c r="R128" s="46">
        <v>110453.269</v>
      </c>
      <c r="S128" s="46">
        <v>159034.383</v>
      </c>
      <c r="T128" s="46">
        <v>7766.3670000000002</v>
      </c>
      <c r="U128" s="47">
        <f t="shared" si="9"/>
        <v>1595388.96</v>
      </c>
      <c r="V128" s="546"/>
      <c r="W128" s="547"/>
      <c r="X128" s="58"/>
      <c r="Y128" s="58"/>
      <c r="Z128" s="58"/>
      <c r="AA128" s="58"/>
      <c r="AB128" s="58"/>
      <c r="AC128" s="58"/>
      <c r="AD128" s="58"/>
      <c r="AE128" s="58"/>
      <c r="AF128" s="58"/>
      <c r="AG128" s="58"/>
      <c r="AH128" s="58"/>
      <c r="AI128" s="58"/>
      <c r="AJ128" s="58"/>
      <c r="AK128" s="58"/>
      <c r="AL128" s="58"/>
      <c r="AM128" s="58"/>
      <c r="AN128" s="58"/>
      <c r="AO128" s="58"/>
      <c r="AP128" s="58"/>
      <c r="AQ128" s="58"/>
    </row>
    <row r="129" spans="1:43" ht="6" customHeight="1">
      <c r="A129" s="971"/>
      <c r="B129" s="304"/>
      <c r="C129" s="46"/>
      <c r="D129" s="46"/>
      <c r="E129" s="46"/>
      <c r="F129" s="46"/>
      <c r="G129" s="46"/>
      <c r="H129" s="46"/>
      <c r="I129" s="46"/>
      <c r="J129" s="46"/>
      <c r="K129" s="46"/>
      <c r="L129" s="46"/>
      <c r="M129" s="46"/>
      <c r="N129" s="46"/>
      <c r="O129" s="46"/>
      <c r="P129" s="46"/>
      <c r="Q129" s="46"/>
      <c r="R129" s="46"/>
      <c r="S129" s="46"/>
      <c r="T129" s="46"/>
      <c r="U129" s="47">
        <f t="shared" si="9"/>
        <v>0</v>
      </c>
      <c r="V129" s="546"/>
      <c r="W129" s="547"/>
      <c r="X129" s="58"/>
      <c r="Y129" s="58"/>
      <c r="Z129" s="58"/>
      <c r="AA129" s="58"/>
      <c r="AB129" s="58"/>
      <c r="AC129" s="58"/>
      <c r="AD129" s="58"/>
      <c r="AE129" s="58"/>
      <c r="AF129" s="58"/>
      <c r="AG129" s="58"/>
      <c r="AH129" s="58"/>
      <c r="AI129" s="58"/>
      <c r="AJ129" s="58"/>
      <c r="AK129" s="58"/>
      <c r="AL129" s="58"/>
      <c r="AM129" s="58"/>
      <c r="AN129" s="58"/>
      <c r="AO129" s="58"/>
      <c r="AP129" s="58"/>
      <c r="AQ129" s="58"/>
    </row>
    <row r="130" spans="1:43" ht="15">
      <c r="A130" s="971"/>
      <c r="B130" s="299" t="s">
        <v>1147</v>
      </c>
      <c r="C130" s="406">
        <f>SUM(C131:C136)</f>
        <v>38779.97</v>
      </c>
      <c r="D130" s="406">
        <f t="shared" ref="D130:T130" si="13">SUM(D131:D136)</f>
        <v>6797.65</v>
      </c>
      <c r="E130" s="406">
        <f t="shared" si="13"/>
        <v>6078.7100000000009</v>
      </c>
      <c r="F130" s="406">
        <f t="shared" si="13"/>
        <v>13244.62</v>
      </c>
      <c r="G130" s="406">
        <f t="shared" si="13"/>
        <v>23578.919999999995</v>
      </c>
      <c r="H130" s="406">
        <f t="shared" si="13"/>
        <v>33224.06</v>
      </c>
      <c r="I130" s="406">
        <f t="shared" si="13"/>
        <v>40506.679999999993</v>
      </c>
      <c r="J130" s="406">
        <f t="shared" si="13"/>
        <v>46821.69</v>
      </c>
      <c r="K130" s="406">
        <f t="shared" si="13"/>
        <v>51610.27</v>
      </c>
      <c r="L130" s="406">
        <f t="shared" si="13"/>
        <v>52681.099999999991</v>
      </c>
      <c r="M130" s="406">
        <f t="shared" si="13"/>
        <v>52948.259999999987</v>
      </c>
      <c r="N130" s="406">
        <f t="shared" si="13"/>
        <v>71983.61</v>
      </c>
      <c r="O130" s="406">
        <f t="shared" si="13"/>
        <v>85876.72</v>
      </c>
      <c r="P130" s="406">
        <f t="shared" si="13"/>
        <v>139772.74000000002</v>
      </c>
      <c r="Q130" s="406">
        <f t="shared" si="13"/>
        <v>198700.15</v>
      </c>
      <c r="R130" s="406">
        <f t="shared" si="13"/>
        <v>264890.15000000002</v>
      </c>
      <c r="S130" s="406">
        <f t="shared" si="13"/>
        <v>1025504</v>
      </c>
      <c r="T130" s="406">
        <f t="shared" si="13"/>
        <v>42885.49</v>
      </c>
      <c r="U130" s="401">
        <f t="shared" si="9"/>
        <v>2195884.79</v>
      </c>
      <c r="V130" s="546"/>
      <c r="W130" s="547"/>
      <c r="X130" s="302"/>
      <c r="Y130" s="302"/>
      <c r="Z130" s="302"/>
      <c r="AA130" s="302"/>
      <c r="AB130" s="302"/>
      <c r="AC130" s="302"/>
      <c r="AD130" s="302"/>
      <c r="AE130" s="302"/>
      <c r="AF130" s="302"/>
      <c r="AG130" s="302"/>
      <c r="AH130" s="302"/>
      <c r="AI130" s="302"/>
      <c r="AJ130" s="302"/>
      <c r="AK130" s="302"/>
      <c r="AL130" s="302"/>
      <c r="AM130" s="302"/>
      <c r="AN130" s="302"/>
      <c r="AO130" s="302"/>
      <c r="AP130" s="302"/>
      <c r="AQ130" s="302"/>
    </row>
    <row r="131" spans="1:43" ht="15">
      <c r="A131" s="971"/>
      <c r="B131" s="304" t="s">
        <v>1148</v>
      </c>
      <c r="C131" s="46">
        <v>18895.43</v>
      </c>
      <c r="D131" s="46">
        <v>4629.63</v>
      </c>
      <c r="E131" s="46">
        <v>3779.61</v>
      </c>
      <c r="F131" s="46">
        <v>9859.5400000000009</v>
      </c>
      <c r="G131" s="46">
        <v>18465.169999999998</v>
      </c>
      <c r="H131" s="46">
        <v>25672.04</v>
      </c>
      <c r="I131" s="46">
        <v>31751.15</v>
      </c>
      <c r="J131" s="46">
        <v>36296.28</v>
      </c>
      <c r="K131" s="46">
        <v>39428.46</v>
      </c>
      <c r="L131" s="46">
        <v>38823.040000000001</v>
      </c>
      <c r="M131" s="46">
        <v>39359.67</v>
      </c>
      <c r="N131" s="46">
        <v>42531.360000000001</v>
      </c>
      <c r="O131" s="46">
        <v>43444.13</v>
      </c>
      <c r="P131" s="46">
        <v>48632.18</v>
      </c>
      <c r="Q131" s="46">
        <v>46831.28</v>
      </c>
      <c r="R131" s="46">
        <v>46006.67</v>
      </c>
      <c r="S131" s="46">
        <v>105932.53</v>
      </c>
      <c r="T131" s="46">
        <v>3360.74</v>
      </c>
      <c r="U131" s="47">
        <f t="shared" si="9"/>
        <v>603698.90999999992</v>
      </c>
      <c r="V131" s="546"/>
      <c r="W131" s="547"/>
      <c r="X131" s="58"/>
      <c r="Y131" s="58"/>
      <c r="Z131" s="58"/>
      <c r="AA131" s="58"/>
      <c r="AB131" s="58"/>
      <c r="AC131" s="58"/>
      <c r="AD131" s="58"/>
      <c r="AE131" s="58"/>
      <c r="AF131" s="58"/>
      <c r="AG131" s="58"/>
      <c r="AH131" s="58"/>
      <c r="AI131" s="58"/>
      <c r="AJ131" s="58"/>
      <c r="AK131" s="58"/>
      <c r="AL131" s="58"/>
      <c r="AM131" s="58"/>
      <c r="AN131" s="58"/>
      <c r="AO131" s="58"/>
      <c r="AP131" s="58"/>
      <c r="AQ131" s="58"/>
    </row>
    <row r="132" spans="1:43" ht="15">
      <c r="A132" s="971"/>
      <c r="B132" s="304" t="s">
        <v>1149</v>
      </c>
      <c r="C132" s="46">
        <v>17983.22</v>
      </c>
      <c r="D132" s="46">
        <v>1227.75</v>
      </c>
      <c r="E132" s="46">
        <v>1629.92</v>
      </c>
      <c r="F132" s="46">
        <v>2183.2399999999998</v>
      </c>
      <c r="G132" s="46">
        <v>3003.72</v>
      </c>
      <c r="H132" s="46">
        <v>3781.11</v>
      </c>
      <c r="I132" s="46">
        <v>4785.53</v>
      </c>
      <c r="J132" s="46">
        <v>5981.97</v>
      </c>
      <c r="K132" s="46">
        <v>9426.35</v>
      </c>
      <c r="L132" s="46">
        <v>10729.54</v>
      </c>
      <c r="M132" s="46">
        <v>9259.81</v>
      </c>
      <c r="N132" s="46">
        <v>15896.29</v>
      </c>
      <c r="O132" s="46">
        <v>20014.29</v>
      </c>
      <c r="P132" s="46">
        <v>28926.26</v>
      </c>
      <c r="Q132" s="46">
        <v>32581.61</v>
      </c>
      <c r="R132" s="46">
        <v>43164.959999999999</v>
      </c>
      <c r="S132" s="46">
        <v>112842.3</v>
      </c>
      <c r="T132" s="46">
        <v>2502.5500000000002</v>
      </c>
      <c r="U132" s="47">
        <f t="shared" si="9"/>
        <v>325920.42000000004</v>
      </c>
      <c r="V132" s="546"/>
      <c r="W132" s="547"/>
      <c r="X132" s="58"/>
      <c r="Y132" s="58"/>
      <c r="Z132" s="58"/>
      <c r="AA132" s="58"/>
      <c r="AB132" s="58"/>
      <c r="AC132" s="58"/>
      <c r="AD132" s="58"/>
      <c r="AE132" s="58"/>
      <c r="AF132" s="58"/>
      <c r="AG132" s="58"/>
      <c r="AH132" s="58"/>
      <c r="AI132" s="58"/>
      <c r="AJ132" s="58"/>
      <c r="AK132" s="58"/>
      <c r="AL132" s="58"/>
      <c r="AM132" s="58"/>
      <c r="AN132" s="58"/>
      <c r="AO132" s="58"/>
      <c r="AP132" s="58"/>
      <c r="AQ132" s="58"/>
    </row>
    <row r="133" spans="1:43" ht="15">
      <c r="A133" s="971"/>
      <c r="B133" s="304" t="s">
        <v>1150</v>
      </c>
      <c r="C133" s="46">
        <v>0</v>
      </c>
      <c r="D133" s="46">
        <v>0</v>
      </c>
      <c r="E133" s="46">
        <v>0</v>
      </c>
      <c r="F133" s="46">
        <v>617.77</v>
      </c>
      <c r="G133" s="46">
        <v>1182.5999999999999</v>
      </c>
      <c r="H133" s="46">
        <v>2465.7800000000002</v>
      </c>
      <c r="I133" s="46">
        <v>2107</v>
      </c>
      <c r="J133" s="46">
        <v>2010.89</v>
      </c>
      <c r="K133" s="46">
        <v>731.08</v>
      </c>
      <c r="L133" s="46">
        <v>1206.27</v>
      </c>
      <c r="M133" s="46">
        <v>2145.06</v>
      </c>
      <c r="N133" s="46">
        <v>7199.8</v>
      </c>
      <c r="O133" s="46">
        <v>8486.98</v>
      </c>
      <c r="P133" s="46">
        <v>9566.1</v>
      </c>
      <c r="Q133" s="46">
        <v>7438.56</v>
      </c>
      <c r="R133" s="46">
        <v>9101.9699999999993</v>
      </c>
      <c r="S133" s="46">
        <v>14551.06</v>
      </c>
      <c r="T133" s="46">
        <v>1252.96</v>
      </c>
      <c r="U133" s="47">
        <f t="shared" si="9"/>
        <v>70063.88</v>
      </c>
      <c r="V133" s="546"/>
      <c r="W133" s="547"/>
      <c r="X133" s="58"/>
      <c r="Y133" s="58"/>
      <c r="Z133" s="58"/>
      <c r="AA133" s="58"/>
      <c r="AB133" s="58"/>
      <c r="AC133" s="58"/>
      <c r="AD133" s="58"/>
      <c r="AE133" s="58"/>
      <c r="AF133" s="58"/>
      <c r="AG133" s="58"/>
      <c r="AH133" s="58"/>
      <c r="AI133" s="58"/>
      <c r="AJ133" s="58"/>
      <c r="AK133" s="58"/>
      <c r="AL133" s="58"/>
      <c r="AM133" s="58"/>
      <c r="AN133" s="58"/>
      <c r="AO133" s="58"/>
      <c r="AP133" s="58"/>
      <c r="AQ133" s="58"/>
    </row>
    <row r="134" spans="1:43" ht="15">
      <c r="A134" s="971"/>
      <c r="B134" s="304" t="s">
        <v>1298</v>
      </c>
      <c r="C134" s="46">
        <v>6.66</v>
      </c>
      <c r="D134" s="46">
        <v>3.46</v>
      </c>
      <c r="E134" s="46">
        <v>0</v>
      </c>
      <c r="F134" s="46">
        <v>3.33</v>
      </c>
      <c r="G134" s="46">
        <v>6.66</v>
      </c>
      <c r="H134" s="46">
        <v>0</v>
      </c>
      <c r="I134" s="46">
        <v>10.38</v>
      </c>
      <c r="J134" s="46">
        <v>0</v>
      </c>
      <c r="K134" s="46">
        <v>6.92</v>
      </c>
      <c r="L134" s="46">
        <v>6.92</v>
      </c>
      <c r="M134" s="46">
        <v>0</v>
      </c>
      <c r="N134" s="46">
        <v>3027.39</v>
      </c>
      <c r="O134" s="46">
        <v>10765.8</v>
      </c>
      <c r="P134" s="46">
        <v>49008.57</v>
      </c>
      <c r="Q134" s="46">
        <v>110115.09</v>
      </c>
      <c r="R134" s="46">
        <v>164340.98000000001</v>
      </c>
      <c r="S134" s="46">
        <v>784523.28</v>
      </c>
      <c r="T134" s="46">
        <v>35425.910000000003</v>
      </c>
      <c r="U134" s="47">
        <f t="shared" si="9"/>
        <v>1157251.3499999999</v>
      </c>
      <c r="V134" s="546"/>
      <c r="W134" s="547"/>
      <c r="X134" s="58"/>
      <c r="Y134" s="58"/>
      <c r="Z134" s="58"/>
      <c r="AA134" s="58"/>
      <c r="AB134" s="58"/>
      <c r="AC134" s="58"/>
      <c r="AD134" s="58"/>
      <c r="AE134" s="58"/>
      <c r="AF134" s="58"/>
      <c r="AG134" s="58"/>
      <c r="AH134" s="58"/>
      <c r="AI134" s="58"/>
      <c r="AJ134" s="58"/>
      <c r="AK134" s="58"/>
      <c r="AL134" s="58"/>
      <c r="AM134" s="58"/>
      <c r="AN134" s="58"/>
      <c r="AO134" s="58"/>
      <c r="AP134" s="58"/>
      <c r="AQ134" s="58"/>
    </row>
    <row r="135" spans="1:43" ht="15">
      <c r="A135" s="971"/>
      <c r="B135" s="304" t="s">
        <v>1152</v>
      </c>
      <c r="C135" s="46">
        <v>1167.07</v>
      </c>
      <c r="D135" s="46">
        <v>301.37</v>
      </c>
      <c r="E135" s="46">
        <v>178.27</v>
      </c>
      <c r="F135" s="46">
        <v>132.11000000000001</v>
      </c>
      <c r="G135" s="46">
        <v>143.76</v>
      </c>
      <c r="H135" s="46">
        <v>241.8</v>
      </c>
      <c r="I135" s="46">
        <v>463.59</v>
      </c>
      <c r="J135" s="46">
        <v>1043.9100000000001</v>
      </c>
      <c r="K135" s="46">
        <v>591.53</v>
      </c>
      <c r="L135" s="46">
        <v>528.88</v>
      </c>
      <c r="M135" s="46">
        <v>555.70000000000005</v>
      </c>
      <c r="N135" s="46">
        <v>1882.52</v>
      </c>
      <c r="O135" s="46">
        <v>1749.53</v>
      </c>
      <c r="P135" s="46">
        <v>2421.92</v>
      </c>
      <c r="Q135" s="46">
        <v>748.7</v>
      </c>
      <c r="R135" s="46">
        <v>1439.8</v>
      </c>
      <c r="S135" s="46">
        <v>6653.44</v>
      </c>
      <c r="T135" s="46">
        <v>314.33999999999997</v>
      </c>
      <c r="U135" s="47">
        <f t="shared" si="9"/>
        <v>20558.240000000002</v>
      </c>
      <c r="V135" s="546"/>
      <c r="W135" s="547"/>
      <c r="X135" s="58"/>
      <c r="Y135" s="58"/>
      <c r="Z135" s="58"/>
      <c r="AA135" s="58"/>
      <c r="AB135" s="58"/>
      <c r="AC135" s="58"/>
      <c r="AD135" s="58"/>
      <c r="AE135" s="58"/>
      <c r="AF135" s="58"/>
      <c r="AG135" s="58"/>
      <c r="AH135" s="58"/>
      <c r="AI135" s="58"/>
      <c r="AJ135" s="58"/>
      <c r="AK135" s="58"/>
      <c r="AL135" s="58"/>
      <c r="AM135" s="58"/>
      <c r="AN135" s="58"/>
      <c r="AO135" s="58"/>
      <c r="AP135" s="58"/>
      <c r="AQ135" s="58"/>
    </row>
    <row r="136" spans="1:43" ht="15">
      <c r="A136" s="971"/>
      <c r="B136" s="304" t="s">
        <v>1153</v>
      </c>
      <c r="C136" s="46">
        <v>727.59</v>
      </c>
      <c r="D136" s="46">
        <v>635.44000000000005</v>
      </c>
      <c r="E136" s="46">
        <v>490.91</v>
      </c>
      <c r="F136" s="46">
        <v>448.63</v>
      </c>
      <c r="G136" s="46">
        <v>777.01</v>
      </c>
      <c r="H136" s="46">
        <v>1063.33</v>
      </c>
      <c r="I136" s="46">
        <v>1389.03</v>
      </c>
      <c r="J136" s="46">
        <v>1488.64</v>
      </c>
      <c r="K136" s="46">
        <v>1425.93</v>
      </c>
      <c r="L136" s="46">
        <v>1386.45</v>
      </c>
      <c r="M136" s="46">
        <v>1628.02</v>
      </c>
      <c r="N136" s="46">
        <v>1446.25</v>
      </c>
      <c r="O136" s="46">
        <v>1415.99</v>
      </c>
      <c r="P136" s="46">
        <v>1217.71</v>
      </c>
      <c r="Q136" s="46">
        <v>984.91</v>
      </c>
      <c r="R136" s="46">
        <v>835.77</v>
      </c>
      <c r="S136" s="46">
        <v>1001.39</v>
      </c>
      <c r="T136" s="46">
        <v>28.99</v>
      </c>
      <c r="U136" s="47">
        <f t="shared" si="9"/>
        <v>18391.990000000002</v>
      </c>
      <c r="V136" s="546"/>
      <c r="W136" s="547"/>
      <c r="X136" s="58"/>
      <c r="Y136" s="58"/>
      <c r="Z136" s="58"/>
      <c r="AA136" s="58"/>
      <c r="AB136" s="58"/>
      <c r="AC136" s="58"/>
      <c r="AD136" s="58"/>
      <c r="AE136" s="58"/>
      <c r="AF136" s="58"/>
      <c r="AG136" s="58"/>
      <c r="AH136" s="58"/>
      <c r="AI136" s="58"/>
      <c r="AJ136" s="58"/>
      <c r="AK136" s="58"/>
      <c r="AL136" s="58"/>
      <c r="AM136" s="58"/>
      <c r="AN136" s="58"/>
      <c r="AO136" s="58"/>
      <c r="AP136" s="58"/>
      <c r="AQ136" s="58"/>
    </row>
    <row r="137" spans="1:43" ht="6" customHeight="1">
      <c r="A137" s="971"/>
      <c r="B137" s="304"/>
      <c r="C137" s="46"/>
      <c r="D137" s="46"/>
      <c r="E137" s="46"/>
      <c r="F137" s="46"/>
      <c r="G137" s="46"/>
      <c r="H137" s="46"/>
      <c r="I137" s="46"/>
      <c r="J137" s="46"/>
      <c r="K137" s="46"/>
      <c r="L137" s="46"/>
      <c r="M137" s="46"/>
      <c r="N137" s="46"/>
      <c r="O137" s="46"/>
      <c r="P137" s="46"/>
      <c r="Q137" s="46"/>
      <c r="R137" s="46"/>
      <c r="S137" s="46"/>
      <c r="T137" s="46"/>
      <c r="U137" s="47">
        <f t="shared" si="9"/>
        <v>0</v>
      </c>
      <c r="V137" s="546"/>
      <c r="W137" s="547"/>
      <c r="X137" s="58"/>
      <c r="Y137" s="58"/>
      <c r="Z137" s="58"/>
      <c r="AA137" s="58"/>
      <c r="AB137" s="58"/>
      <c r="AC137" s="58"/>
      <c r="AD137" s="58"/>
      <c r="AE137" s="58"/>
      <c r="AF137" s="58"/>
      <c r="AG137" s="58"/>
      <c r="AH137" s="58"/>
      <c r="AI137" s="58"/>
      <c r="AJ137" s="58"/>
      <c r="AK137" s="58"/>
      <c r="AL137" s="58"/>
      <c r="AM137" s="58"/>
      <c r="AN137" s="58"/>
      <c r="AO137" s="58"/>
      <c r="AP137" s="58"/>
      <c r="AQ137" s="58"/>
    </row>
    <row r="138" spans="1:43" ht="15">
      <c r="A138" s="971"/>
      <c r="B138" s="299" t="s">
        <v>1154</v>
      </c>
      <c r="C138" s="406">
        <f>SUM(C139:C146)</f>
        <v>918970.90999999992</v>
      </c>
      <c r="D138" s="406">
        <f t="shared" ref="D138:T138" si="14">SUM(D139:D146)</f>
        <v>1020678.87</v>
      </c>
      <c r="E138" s="406">
        <f t="shared" si="14"/>
        <v>443772.3000000001</v>
      </c>
      <c r="F138" s="406">
        <f t="shared" si="14"/>
        <v>3316212.74</v>
      </c>
      <c r="G138" s="406">
        <f t="shared" si="14"/>
        <v>13269165.794285715</v>
      </c>
      <c r="H138" s="406">
        <f t="shared" si="14"/>
        <v>22922426.692857146</v>
      </c>
      <c r="I138" s="406">
        <f t="shared" si="14"/>
        <v>21475937.762857143</v>
      </c>
      <c r="J138" s="406">
        <f t="shared" si="14"/>
        <v>13600993.139999999</v>
      </c>
      <c r="K138" s="406">
        <f t="shared" si="14"/>
        <v>7085355.8099999987</v>
      </c>
      <c r="L138" s="406">
        <f t="shared" si="14"/>
        <v>5013034.18</v>
      </c>
      <c r="M138" s="406">
        <f t="shared" si="14"/>
        <v>6366448.2700000005</v>
      </c>
      <c r="N138" s="406">
        <f t="shared" si="14"/>
        <v>6401807.2089999998</v>
      </c>
      <c r="O138" s="406">
        <f t="shared" si="14"/>
        <v>6322739.1040000003</v>
      </c>
      <c r="P138" s="406">
        <f t="shared" si="14"/>
        <v>6287661.9419999998</v>
      </c>
      <c r="Q138" s="406">
        <f t="shared" si="14"/>
        <v>5618633.6319999993</v>
      </c>
      <c r="R138" s="406">
        <f t="shared" si="14"/>
        <v>4818492.8480000002</v>
      </c>
      <c r="S138" s="406">
        <f t="shared" si="14"/>
        <v>7485946.0460000001</v>
      </c>
      <c r="T138" s="406">
        <f t="shared" si="14"/>
        <v>296389.24400000001</v>
      </c>
      <c r="U138" s="401">
        <f>SUM(C138:T138)</f>
        <v>132664666.49500003</v>
      </c>
      <c r="V138" s="546"/>
      <c r="W138" s="547"/>
      <c r="X138" s="302"/>
      <c r="Y138" s="302"/>
      <c r="Z138" s="302"/>
      <c r="AA138" s="302"/>
      <c r="AB138" s="302"/>
      <c r="AC138" s="302"/>
      <c r="AD138" s="302"/>
      <c r="AE138" s="302"/>
      <c r="AF138" s="302"/>
      <c r="AG138" s="302"/>
      <c r="AH138" s="302"/>
      <c r="AI138" s="302"/>
      <c r="AJ138" s="302"/>
      <c r="AK138" s="302"/>
      <c r="AL138" s="302"/>
      <c r="AM138" s="302"/>
      <c r="AN138" s="302"/>
      <c r="AO138" s="302"/>
      <c r="AP138" s="302"/>
      <c r="AQ138" s="302"/>
    </row>
    <row r="139" spans="1:43" ht="15">
      <c r="A139" s="971"/>
      <c r="B139" s="304" t="s">
        <v>1155</v>
      </c>
      <c r="C139" s="46">
        <v>5579.55</v>
      </c>
      <c r="D139" s="46">
        <v>3707.97</v>
      </c>
      <c r="E139" s="46">
        <v>2614.4699999999998</v>
      </c>
      <c r="F139" s="46">
        <v>2359.16</v>
      </c>
      <c r="G139" s="46">
        <v>2427.7800000000002</v>
      </c>
      <c r="H139" s="46">
        <v>3587.22</v>
      </c>
      <c r="I139" s="46">
        <v>4310.0600000000004</v>
      </c>
      <c r="J139" s="46">
        <v>5544.35</v>
      </c>
      <c r="K139" s="46">
        <v>5010.04</v>
      </c>
      <c r="L139" s="46">
        <v>5927.24</v>
      </c>
      <c r="M139" s="46">
        <v>8575.2199999999993</v>
      </c>
      <c r="N139" s="46">
        <v>9053.14</v>
      </c>
      <c r="O139" s="46">
        <v>9455.86</v>
      </c>
      <c r="P139" s="46">
        <v>12015.39</v>
      </c>
      <c r="Q139" s="46">
        <v>9023.0300000000007</v>
      </c>
      <c r="R139" s="46">
        <v>6910.19</v>
      </c>
      <c r="S139" s="46">
        <v>10358.370000000001</v>
      </c>
      <c r="T139" s="46">
        <v>569.88</v>
      </c>
      <c r="U139" s="47">
        <f t="shared" si="9"/>
        <v>107028.92</v>
      </c>
      <c r="V139" s="546"/>
      <c r="W139" s="547"/>
      <c r="X139" s="58"/>
      <c r="Y139" s="58"/>
      <c r="Z139" s="58"/>
      <c r="AA139" s="58"/>
      <c r="AB139" s="58"/>
      <c r="AC139" s="58"/>
      <c r="AD139" s="58"/>
      <c r="AE139" s="58"/>
      <c r="AF139" s="58"/>
      <c r="AG139" s="58"/>
      <c r="AH139" s="58"/>
      <c r="AI139" s="58"/>
      <c r="AJ139" s="58"/>
      <c r="AK139" s="58"/>
      <c r="AL139" s="58"/>
      <c r="AM139" s="58"/>
      <c r="AN139" s="58"/>
      <c r="AO139" s="58"/>
      <c r="AP139" s="58"/>
      <c r="AQ139" s="58"/>
    </row>
    <row r="140" spans="1:43" ht="15">
      <c r="A140" s="971"/>
      <c r="B140" s="304" t="s">
        <v>1299</v>
      </c>
      <c r="C140" s="46">
        <v>14333.8</v>
      </c>
      <c r="D140" s="46">
        <v>21627.63</v>
      </c>
      <c r="E140" s="46">
        <v>20986.81</v>
      </c>
      <c r="F140" s="46">
        <v>12529.44</v>
      </c>
      <c r="G140" s="46">
        <v>13052.91</v>
      </c>
      <c r="H140" s="46">
        <v>18185.82</v>
      </c>
      <c r="I140" s="46">
        <v>19232.560000000001</v>
      </c>
      <c r="J140" s="46">
        <v>20736.310000000001</v>
      </c>
      <c r="K140" s="46">
        <v>33406.410000000003</v>
      </c>
      <c r="L140" s="46">
        <v>57388.69</v>
      </c>
      <c r="M140" s="46">
        <v>100462.85</v>
      </c>
      <c r="N140" s="46">
        <v>720993.99899999995</v>
      </c>
      <c r="O140" s="46">
        <v>1002986.144</v>
      </c>
      <c r="P140" s="46">
        <v>1076916.682</v>
      </c>
      <c r="Q140" s="46">
        <v>981216.42200000002</v>
      </c>
      <c r="R140" s="46">
        <v>797550.51800000004</v>
      </c>
      <c r="S140" s="46">
        <v>981213.50600000005</v>
      </c>
      <c r="T140" s="46">
        <v>43267.913999999997</v>
      </c>
      <c r="U140" s="47">
        <f t="shared" si="9"/>
        <v>5936088.415</v>
      </c>
      <c r="V140" s="546"/>
      <c r="W140" s="547"/>
      <c r="X140" s="58"/>
      <c r="Y140" s="58"/>
      <c r="Z140" s="58"/>
      <c r="AA140" s="58"/>
      <c r="AB140" s="58"/>
      <c r="AC140" s="58"/>
      <c r="AD140" s="58"/>
      <c r="AE140" s="58"/>
      <c r="AF140" s="58"/>
      <c r="AG140" s="58"/>
      <c r="AH140" s="58"/>
      <c r="AI140" s="58"/>
      <c r="AJ140" s="58"/>
      <c r="AK140" s="58"/>
      <c r="AL140" s="58"/>
      <c r="AM140" s="58"/>
      <c r="AN140" s="58"/>
      <c r="AO140" s="58"/>
      <c r="AP140" s="58"/>
      <c r="AQ140" s="58"/>
    </row>
    <row r="141" spans="1:43" ht="15">
      <c r="A141" s="971"/>
      <c r="B141" s="304" t="s">
        <v>1300</v>
      </c>
      <c r="C141" s="46">
        <v>5.58</v>
      </c>
      <c r="D141" s="46">
        <v>0</v>
      </c>
      <c r="E141" s="46">
        <v>0</v>
      </c>
      <c r="F141" s="46">
        <v>0</v>
      </c>
      <c r="G141" s="46">
        <v>0</v>
      </c>
      <c r="H141" s="46">
        <v>0</v>
      </c>
      <c r="I141" s="46">
        <v>0</v>
      </c>
      <c r="J141" s="46">
        <v>7.27</v>
      </c>
      <c r="K141" s="46">
        <v>0</v>
      </c>
      <c r="L141" s="46">
        <v>0.73</v>
      </c>
      <c r="M141" s="46">
        <v>0</v>
      </c>
      <c r="N141" s="46">
        <v>0</v>
      </c>
      <c r="O141" s="46">
        <v>54.54</v>
      </c>
      <c r="P141" s="46">
        <v>13.82</v>
      </c>
      <c r="Q141" s="46">
        <v>109.08</v>
      </c>
      <c r="R141" s="46">
        <v>14.32</v>
      </c>
      <c r="S141" s="46">
        <v>26.32</v>
      </c>
      <c r="T141" s="46">
        <v>0</v>
      </c>
      <c r="U141" s="47">
        <f t="shared" si="9"/>
        <v>231.65999999999997</v>
      </c>
      <c r="V141" s="546"/>
      <c r="W141" s="547"/>
      <c r="X141" s="58"/>
      <c r="Y141" s="58"/>
      <c r="Z141" s="58"/>
      <c r="AA141" s="58"/>
      <c r="AB141" s="58"/>
      <c r="AC141" s="58"/>
      <c r="AD141" s="58"/>
      <c r="AE141" s="58"/>
      <c r="AF141" s="58"/>
      <c r="AG141" s="58"/>
      <c r="AH141" s="58"/>
      <c r="AI141" s="58"/>
      <c r="AJ141" s="58"/>
      <c r="AK141" s="58"/>
      <c r="AL141" s="58"/>
      <c r="AM141" s="58"/>
      <c r="AN141" s="58"/>
      <c r="AO141" s="58"/>
      <c r="AP141" s="58"/>
      <c r="AQ141" s="58"/>
    </row>
    <row r="142" spans="1:43" ht="15">
      <c r="A142" s="971"/>
      <c r="B142" s="304" t="s">
        <v>1158</v>
      </c>
      <c r="C142" s="46">
        <v>122.74</v>
      </c>
      <c r="D142" s="46">
        <v>0</v>
      </c>
      <c r="E142" s="46">
        <v>0</v>
      </c>
      <c r="F142" s="46">
        <v>0</v>
      </c>
      <c r="G142" s="46">
        <v>0</v>
      </c>
      <c r="H142" s="46">
        <v>0</v>
      </c>
      <c r="I142" s="46">
        <v>1.42</v>
      </c>
      <c r="J142" s="46">
        <v>0</v>
      </c>
      <c r="K142" s="46">
        <v>0</v>
      </c>
      <c r="L142" s="46">
        <v>0</v>
      </c>
      <c r="M142" s="46">
        <v>0</v>
      </c>
      <c r="N142" s="46">
        <v>0</v>
      </c>
      <c r="O142" s="46">
        <v>0</v>
      </c>
      <c r="P142" s="46">
        <v>0</v>
      </c>
      <c r="Q142" s="46">
        <v>0</v>
      </c>
      <c r="R142" s="46">
        <v>0</v>
      </c>
      <c r="S142" s="46">
        <v>0</v>
      </c>
      <c r="T142" s="46">
        <v>0</v>
      </c>
      <c r="U142" s="47">
        <f t="shared" si="9"/>
        <v>124.16</v>
      </c>
      <c r="V142" s="546"/>
      <c r="W142" s="547"/>
      <c r="X142" s="58"/>
      <c r="Y142" s="58"/>
      <c r="Z142" s="58"/>
      <c r="AA142" s="58"/>
      <c r="AB142" s="58"/>
      <c r="AC142" s="58"/>
      <c r="AD142" s="58"/>
      <c r="AE142" s="58"/>
      <c r="AF142" s="58"/>
      <c r="AG142" s="58"/>
      <c r="AH142" s="58"/>
      <c r="AI142" s="58"/>
      <c r="AJ142" s="58"/>
      <c r="AK142" s="58"/>
      <c r="AL142" s="58"/>
      <c r="AM142" s="58"/>
      <c r="AN142" s="58"/>
      <c r="AO142" s="58"/>
      <c r="AP142" s="58"/>
      <c r="AQ142" s="58"/>
    </row>
    <row r="143" spans="1:43" ht="15">
      <c r="A143" s="971"/>
      <c r="B143" s="304" t="s">
        <v>1301</v>
      </c>
      <c r="C143" s="46">
        <v>0</v>
      </c>
      <c r="D143" s="46">
        <v>0</v>
      </c>
      <c r="E143" s="46">
        <v>0</v>
      </c>
      <c r="F143" s="46">
        <v>921.15</v>
      </c>
      <c r="G143" s="46">
        <v>4311.54</v>
      </c>
      <c r="H143" s="46">
        <v>11909.94</v>
      </c>
      <c r="I143" s="46">
        <v>19415.11</v>
      </c>
      <c r="J143" s="46">
        <v>17045.77</v>
      </c>
      <c r="K143" s="46">
        <v>7451.61</v>
      </c>
      <c r="L143" s="46">
        <v>1359.8</v>
      </c>
      <c r="M143" s="46">
        <v>868.21</v>
      </c>
      <c r="N143" s="46">
        <v>0</v>
      </c>
      <c r="O143" s="46">
        <v>0</v>
      </c>
      <c r="P143" s="46">
        <v>0</v>
      </c>
      <c r="Q143" s="46">
        <v>0</v>
      </c>
      <c r="R143" s="46">
        <v>0</v>
      </c>
      <c r="S143" s="46">
        <v>0</v>
      </c>
      <c r="T143" s="46">
        <v>0</v>
      </c>
      <c r="U143" s="47">
        <f t="shared" si="9"/>
        <v>63283.130000000012</v>
      </c>
      <c r="V143" s="546"/>
      <c r="W143" s="547"/>
      <c r="X143" s="58"/>
      <c r="Y143" s="58"/>
      <c r="Z143" s="58"/>
      <c r="AA143" s="58"/>
      <c r="AB143" s="58"/>
      <c r="AC143" s="58"/>
      <c r="AD143" s="58"/>
      <c r="AE143" s="58"/>
      <c r="AF143" s="58"/>
      <c r="AG143" s="58"/>
      <c r="AH143" s="58"/>
      <c r="AI143" s="58"/>
      <c r="AJ143" s="58"/>
      <c r="AK143" s="58"/>
      <c r="AL143" s="58"/>
      <c r="AM143" s="58"/>
      <c r="AN143" s="58"/>
      <c r="AO143" s="58"/>
      <c r="AP143" s="58"/>
      <c r="AQ143" s="58"/>
    </row>
    <row r="144" spans="1:43" ht="15">
      <c r="A144" s="971"/>
      <c r="B144" s="304" t="s">
        <v>1160</v>
      </c>
      <c r="C144" s="46">
        <v>649824.16999999993</v>
      </c>
      <c r="D144" s="46">
        <v>919405.49</v>
      </c>
      <c r="E144" s="46">
        <v>351597.28</v>
      </c>
      <c r="F144" s="46">
        <v>3192542.99</v>
      </c>
      <c r="G144" s="46">
        <v>13060028.344285714</v>
      </c>
      <c r="H144" s="46">
        <v>22616609.772857144</v>
      </c>
      <c r="I144" s="46">
        <v>21106886.342857145</v>
      </c>
      <c r="J144" s="46">
        <v>13279455.529999999</v>
      </c>
      <c r="K144" s="46">
        <v>6729447.5499999998</v>
      </c>
      <c r="L144" s="46">
        <v>4600063.84</v>
      </c>
      <c r="M144" s="46">
        <v>5706011.3300000001</v>
      </c>
      <c r="N144" s="46">
        <v>4972732.41</v>
      </c>
      <c r="O144" s="46">
        <v>4344910.2300000004</v>
      </c>
      <c r="P144" s="46">
        <v>3945721.34</v>
      </c>
      <c r="Q144" s="46">
        <v>3332196.49</v>
      </c>
      <c r="R144" s="46">
        <v>2660320.36</v>
      </c>
      <c r="S144" s="46">
        <v>2775316.48</v>
      </c>
      <c r="T144" s="46">
        <v>134020.03</v>
      </c>
      <c r="U144" s="47">
        <f t="shared" si="9"/>
        <v>114377089.98</v>
      </c>
      <c r="V144" s="546"/>
      <c r="W144" s="547"/>
      <c r="X144" s="58"/>
      <c r="Y144" s="58"/>
      <c r="Z144" s="58"/>
      <c r="AA144" s="58"/>
      <c r="AB144" s="58"/>
      <c r="AC144" s="58"/>
      <c r="AD144" s="58"/>
      <c r="AE144" s="58"/>
      <c r="AF144" s="58"/>
      <c r="AG144" s="58"/>
      <c r="AH144" s="58"/>
      <c r="AI144" s="58"/>
      <c r="AJ144" s="58"/>
      <c r="AK144" s="58"/>
      <c r="AL144" s="58"/>
      <c r="AM144" s="58"/>
      <c r="AN144" s="58"/>
      <c r="AO144" s="58"/>
      <c r="AP144" s="58"/>
      <c r="AQ144" s="58"/>
    </row>
    <row r="145" spans="1:43" ht="15">
      <c r="A145" s="971"/>
      <c r="B145" s="304" t="s">
        <v>1162</v>
      </c>
      <c r="C145" s="46">
        <v>240047.06</v>
      </c>
      <c r="D145" s="46">
        <v>61284.89</v>
      </c>
      <c r="E145" s="46">
        <v>44479.28</v>
      </c>
      <c r="F145" s="46">
        <v>65035.25</v>
      </c>
      <c r="G145" s="46">
        <v>118790.34</v>
      </c>
      <c r="H145" s="46">
        <v>178375.42</v>
      </c>
      <c r="I145" s="46">
        <v>236721.86</v>
      </c>
      <c r="J145" s="46">
        <v>195390.85</v>
      </c>
      <c r="K145" s="46">
        <v>243373.6</v>
      </c>
      <c r="L145" s="46">
        <v>290924.25</v>
      </c>
      <c r="M145" s="46">
        <v>493644.13</v>
      </c>
      <c r="N145" s="46">
        <v>636214.35</v>
      </c>
      <c r="O145" s="46">
        <v>899627.73</v>
      </c>
      <c r="P145" s="46">
        <v>1174263.71</v>
      </c>
      <c r="Q145" s="46">
        <v>1226545.8400000001</v>
      </c>
      <c r="R145" s="46">
        <v>1290992.81</v>
      </c>
      <c r="S145" s="46">
        <v>3535394.05</v>
      </c>
      <c r="T145" s="46">
        <v>114001.98</v>
      </c>
      <c r="U145" s="47">
        <f>SUM(C145:T145)</f>
        <v>11045107.400000002</v>
      </c>
      <c r="V145" s="546"/>
      <c r="W145" s="547"/>
      <c r="X145" s="58"/>
      <c r="Y145" s="58"/>
      <c r="Z145" s="58"/>
      <c r="AA145" s="58"/>
      <c r="AB145" s="58"/>
      <c r="AC145" s="58"/>
      <c r="AD145" s="58"/>
      <c r="AE145" s="58"/>
      <c r="AF145" s="58"/>
      <c r="AG145" s="58"/>
      <c r="AH145" s="58"/>
      <c r="AI145" s="58"/>
      <c r="AJ145" s="58"/>
      <c r="AK145" s="58"/>
      <c r="AL145" s="58"/>
      <c r="AM145" s="58"/>
      <c r="AN145" s="58"/>
      <c r="AO145" s="58"/>
      <c r="AP145" s="58"/>
      <c r="AQ145" s="58"/>
    </row>
    <row r="146" spans="1:43" ht="15">
      <c r="A146" s="971"/>
      <c r="B146" s="304" t="s">
        <v>1161</v>
      </c>
      <c r="C146" s="46">
        <v>9058.01</v>
      </c>
      <c r="D146" s="46">
        <v>14652.89</v>
      </c>
      <c r="E146" s="46">
        <v>24094.46</v>
      </c>
      <c r="F146" s="46">
        <v>42824.75</v>
      </c>
      <c r="G146" s="46">
        <v>70554.880000000005</v>
      </c>
      <c r="H146" s="46">
        <v>93758.52</v>
      </c>
      <c r="I146" s="46">
        <v>89370.41</v>
      </c>
      <c r="J146" s="46">
        <v>82813.06</v>
      </c>
      <c r="K146" s="46">
        <v>66666.600000000006</v>
      </c>
      <c r="L146" s="46">
        <v>57369.63</v>
      </c>
      <c r="M146" s="46">
        <v>56886.53</v>
      </c>
      <c r="N146" s="46">
        <v>62813.31</v>
      </c>
      <c r="O146" s="46">
        <v>65704.600000000006</v>
      </c>
      <c r="P146" s="46">
        <v>78731</v>
      </c>
      <c r="Q146" s="46">
        <v>69542.77</v>
      </c>
      <c r="R146" s="46">
        <v>62704.65</v>
      </c>
      <c r="S146" s="46">
        <v>183637.32</v>
      </c>
      <c r="T146" s="46">
        <v>4529.4399999999996</v>
      </c>
      <c r="U146" s="47">
        <f>SUM(C146:T146)</f>
        <v>1135712.83</v>
      </c>
      <c r="V146" s="546"/>
      <c r="W146" s="547"/>
      <c r="X146" s="58"/>
      <c r="Y146" s="58"/>
      <c r="Z146" s="58"/>
      <c r="AA146" s="58"/>
      <c r="AB146" s="58"/>
      <c r="AC146" s="58"/>
      <c r="AD146" s="58"/>
      <c r="AE146" s="58"/>
      <c r="AF146" s="58"/>
      <c r="AG146" s="58"/>
      <c r="AH146" s="58"/>
      <c r="AI146" s="58"/>
      <c r="AJ146" s="58"/>
      <c r="AK146" s="58"/>
      <c r="AL146" s="58"/>
      <c r="AM146" s="58"/>
      <c r="AN146" s="58"/>
      <c r="AO146" s="58"/>
      <c r="AP146" s="58"/>
      <c r="AQ146" s="58"/>
    </row>
    <row r="147" spans="1:43" ht="5.25" customHeight="1">
      <c r="A147" s="515"/>
      <c r="B147" s="428"/>
      <c r="C147" s="94"/>
      <c r="D147" s="94"/>
      <c r="E147" s="94"/>
      <c r="F147" s="94"/>
      <c r="G147" s="94"/>
      <c r="H147" s="94"/>
      <c r="I147" s="94"/>
      <c r="J147" s="94"/>
      <c r="K147" s="94"/>
      <c r="L147" s="94"/>
      <c r="M147" s="94"/>
      <c r="N147" s="94"/>
      <c r="O147" s="94"/>
      <c r="P147" s="94"/>
      <c r="Q147" s="94"/>
      <c r="R147" s="94"/>
      <c r="S147" s="94"/>
      <c r="T147" s="94"/>
      <c r="U147" s="517">
        <f t="shared" si="9"/>
        <v>0</v>
      </c>
      <c r="V147" s="546"/>
      <c r="W147" s="547"/>
      <c r="X147" s="58"/>
      <c r="Y147" s="58"/>
      <c r="Z147" s="58"/>
      <c r="AA147" s="58"/>
      <c r="AB147" s="58"/>
      <c r="AC147" s="58"/>
      <c r="AD147" s="58"/>
      <c r="AE147" s="58"/>
      <c r="AF147" s="58"/>
      <c r="AG147" s="58"/>
      <c r="AH147" s="58"/>
      <c r="AI147" s="58"/>
      <c r="AJ147" s="58"/>
      <c r="AK147" s="58"/>
      <c r="AL147" s="58"/>
      <c r="AM147" s="58"/>
      <c r="AN147" s="58"/>
      <c r="AO147" s="58"/>
      <c r="AP147" s="58"/>
      <c r="AQ147" s="58"/>
    </row>
    <row r="148" spans="1:43" ht="15">
      <c r="A148" s="498"/>
      <c r="B148" s="343" t="s">
        <v>27</v>
      </c>
      <c r="C148" s="401">
        <f>+C138+C130+C113+C93+C88+C83</f>
        <v>16479259.797</v>
      </c>
      <c r="D148" s="401">
        <f t="shared" ref="D148:T148" si="15">+D138+D130+D113+D93+D88+D83</f>
        <v>9424247.2069999985</v>
      </c>
      <c r="E148" s="401">
        <f t="shared" si="15"/>
        <v>7468861.0250000004</v>
      </c>
      <c r="F148" s="401">
        <f t="shared" si="15"/>
        <v>15817803.516000001</v>
      </c>
      <c r="G148" s="401">
        <f t="shared" si="15"/>
        <v>34479852.854285717</v>
      </c>
      <c r="H148" s="401">
        <f t="shared" si="15"/>
        <v>51726616.295857146</v>
      </c>
      <c r="I148" s="401">
        <f t="shared" si="15"/>
        <v>49187576.607857138</v>
      </c>
      <c r="J148" s="401">
        <f t="shared" si="15"/>
        <v>39086307.185000002</v>
      </c>
      <c r="K148" s="401">
        <f t="shared" si="15"/>
        <v>32192960.851999998</v>
      </c>
      <c r="L148" s="401">
        <f t="shared" si="15"/>
        <v>30976277.642999999</v>
      </c>
      <c r="M148" s="401">
        <f t="shared" si="15"/>
        <v>35494197.381999999</v>
      </c>
      <c r="N148" s="401">
        <f t="shared" si="15"/>
        <v>33215967.879000001</v>
      </c>
      <c r="O148" s="401">
        <f t="shared" si="15"/>
        <v>32022666.671</v>
      </c>
      <c r="P148" s="401">
        <f t="shared" si="15"/>
        <v>31288269.072000004</v>
      </c>
      <c r="Q148" s="401">
        <f t="shared" si="15"/>
        <v>27693471.428999998</v>
      </c>
      <c r="R148" s="401">
        <f t="shared" si="15"/>
        <v>22074556.709999997</v>
      </c>
      <c r="S148" s="401">
        <f t="shared" si="15"/>
        <v>30859435.071000002</v>
      </c>
      <c r="T148" s="401">
        <f t="shared" si="15"/>
        <v>1278060.605</v>
      </c>
      <c r="U148" s="401">
        <f>SUM(C148:T148)</f>
        <v>500766387.80200005</v>
      </c>
      <c r="V148" s="546"/>
      <c r="W148" s="547"/>
      <c r="X148" s="302"/>
      <c r="Y148" s="302"/>
      <c r="Z148" s="302"/>
      <c r="AA148" s="302"/>
      <c r="AB148" s="302"/>
      <c r="AC148" s="302"/>
      <c r="AD148" s="302"/>
      <c r="AE148" s="302"/>
      <c r="AF148" s="302"/>
      <c r="AG148" s="302"/>
      <c r="AH148" s="302"/>
      <c r="AI148" s="302"/>
      <c r="AJ148" s="302"/>
      <c r="AK148" s="302"/>
      <c r="AL148" s="302"/>
      <c r="AM148" s="302"/>
      <c r="AN148" s="302"/>
      <c r="AO148" s="302"/>
      <c r="AP148" s="302"/>
      <c r="AQ148" s="302"/>
    </row>
    <row r="149" spans="1:43">
      <c r="V149" s="349"/>
      <c r="W149" s="546"/>
      <c r="X149" s="55"/>
      <c r="Y149" s="55"/>
      <c r="Z149" s="55"/>
      <c r="AA149" s="55"/>
      <c r="AB149" s="55"/>
      <c r="AC149" s="55"/>
      <c r="AD149" s="55"/>
      <c r="AE149" s="55"/>
      <c r="AF149" s="55"/>
      <c r="AG149" s="55"/>
      <c r="AH149" s="55"/>
      <c r="AI149" s="55"/>
      <c r="AJ149" s="55"/>
      <c r="AK149" s="55"/>
      <c r="AL149" s="55"/>
      <c r="AM149" s="55"/>
      <c r="AN149" s="55"/>
      <c r="AO149" s="55"/>
      <c r="AP149" s="55"/>
      <c r="AQ149" s="55"/>
    </row>
    <row r="150" spans="1:43">
      <c r="A150" s="320" t="s">
        <v>858</v>
      </c>
      <c r="V150" s="349"/>
      <c r="W150" s="349"/>
      <c r="X150" s="55"/>
      <c r="Y150" s="55"/>
      <c r="Z150" s="55"/>
      <c r="AA150" s="55"/>
      <c r="AB150" s="55"/>
      <c r="AC150" s="55"/>
      <c r="AD150" s="55"/>
      <c r="AE150" s="55"/>
      <c r="AF150" s="55"/>
      <c r="AG150" s="55"/>
      <c r="AH150" s="55"/>
      <c r="AI150" s="55"/>
      <c r="AJ150" s="55"/>
      <c r="AK150" s="55"/>
      <c r="AL150" s="55"/>
      <c r="AM150" s="55"/>
      <c r="AN150" s="55"/>
      <c r="AO150" s="55"/>
      <c r="AP150" s="55"/>
    </row>
    <row r="151" spans="1:43">
      <c r="A151" s="7" t="s">
        <v>1922</v>
      </c>
      <c r="B151" s="518"/>
      <c r="V151" s="349"/>
      <c r="W151" s="349"/>
    </row>
    <row r="152" spans="1:43" ht="14.25" customHeight="1">
      <c r="V152" s="349"/>
      <c r="W152" s="349"/>
    </row>
    <row r="153" spans="1:43">
      <c r="V153" s="349"/>
      <c r="W153" s="349"/>
    </row>
    <row r="154" spans="1:43">
      <c r="C154" s="519"/>
      <c r="D154" s="519"/>
      <c r="E154" s="519"/>
      <c r="F154" s="519"/>
      <c r="G154" s="519"/>
      <c r="H154" s="519"/>
      <c r="I154" s="519"/>
      <c r="J154" s="519"/>
      <c r="K154" s="519"/>
      <c r="L154" s="519"/>
      <c r="M154" s="519"/>
      <c r="N154" s="519"/>
      <c r="O154" s="519"/>
      <c r="P154" s="519"/>
      <c r="Q154" s="519"/>
      <c r="R154" s="519"/>
      <c r="S154" s="519"/>
      <c r="T154" s="519"/>
      <c r="V154" s="349"/>
      <c r="W154" s="349"/>
    </row>
  </sheetData>
  <mergeCells count="19">
    <mergeCell ref="A81:A82"/>
    <mergeCell ref="B81:B82"/>
    <mergeCell ref="C81:S81"/>
    <mergeCell ref="U81:U82"/>
    <mergeCell ref="A83:A146"/>
    <mergeCell ref="A79:U79"/>
    <mergeCell ref="A1:U1"/>
    <mergeCell ref="A2:U2"/>
    <mergeCell ref="A3:U3"/>
    <mergeCell ref="A4:U4"/>
    <mergeCell ref="A6:A7"/>
    <mergeCell ref="B6:B7"/>
    <mergeCell ref="C6:S6"/>
    <mergeCell ref="U6:U7"/>
    <mergeCell ref="A8:A71"/>
    <mergeCell ref="A75:U75"/>
    <mergeCell ref="A76:U76"/>
    <mergeCell ref="A77:U77"/>
    <mergeCell ref="A78:U78"/>
  </mergeCells>
  <hyperlinks>
    <hyperlink ref="B1:U1" location="'Seccion D MLE'!A4" display="TABLA D04A1"/>
    <hyperlink ref="B75:U75" location="'Seccion D MLE'!A4" display="TABLA D04A2"/>
    <hyperlink ref="A1:U1" location="'Sección D'!A1" display="TABLA D04a1"/>
    <hyperlink ref="A75:U75" location="'Sección D'!A1" display="TABLA D04a2"/>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3"/>
  <sheetViews>
    <sheetView showGridLines="0" zoomScale="90" zoomScaleNormal="90" workbookViewId="0">
      <selection sqref="A1:U1"/>
    </sheetView>
  </sheetViews>
  <sheetFormatPr baseColWidth="10" defaultColWidth="11.42578125" defaultRowHeight="14.25"/>
  <cols>
    <col min="1" max="1" width="8.140625" style="40" customWidth="1"/>
    <col min="2" max="2" width="48.140625" style="40" customWidth="1"/>
    <col min="3" max="3" width="18.7109375" style="40" bestFit="1" customWidth="1"/>
    <col min="4" max="4" width="18.5703125" style="40" bestFit="1" customWidth="1"/>
    <col min="5" max="5" width="18.7109375" style="40" bestFit="1" customWidth="1"/>
    <col min="6" max="6" width="17" style="40" bestFit="1" customWidth="1"/>
    <col min="7" max="7" width="18.5703125" style="40" bestFit="1" customWidth="1"/>
    <col min="8" max="19" width="18.7109375" style="40" bestFit="1" customWidth="1"/>
    <col min="20" max="20" width="16.85546875" style="40" bestFit="1" customWidth="1"/>
    <col min="21" max="21" width="18.7109375" style="40" bestFit="1" customWidth="1"/>
    <col min="22" max="22" width="13.5703125" style="40" bestFit="1" customWidth="1"/>
    <col min="23" max="23" width="48.28515625" style="40" bestFit="1" customWidth="1"/>
    <col min="24" max="24" width="19" style="40" bestFit="1" customWidth="1"/>
    <col min="25" max="27" width="17.7109375" style="40" bestFit="1" customWidth="1"/>
    <col min="28" max="41" width="19" style="40" bestFit="1" customWidth="1"/>
    <col min="42" max="42" width="16.140625" style="40" bestFit="1" customWidth="1"/>
    <col min="43" max="43" width="20" style="40" bestFit="1" customWidth="1"/>
    <col min="44" max="16384" width="11.42578125" style="40"/>
  </cols>
  <sheetData>
    <row r="1" spans="1:24" ht="15">
      <c r="A1" s="886" t="s">
        <v>1304</v>
      </c>
      <c r="B1" s="886"/>
      <c r="C1" s="886"/>
      <c r="D1" s="886"/>
      <c r="E1" s="886"/>
      <c r="F1" s="886"/>
      <c r="G1" s="886"/>
      <c r="H1" s="886"/>
      <c r="I1" s="886"/>
      <c r="J1" s="886"/>
      <c r="K1" s="886"/>
      <c r="L1" s="886"/>
      <c r="M1" s="886"/>
      <c r="N1" s="886"/>
      <c r="O1" s="886"/>
      <c r="P1" s="886"/>
      <c r="Q1" s="886"/>
      <c r="R1" s="886"/>
      <c r="S1" s="886"/>
      <c r="T1" s="886"/>
      <c r="U1" s="886"/>
      <c r="V1" s="399"/>
      <c r="W1" s="399"/>
      <c r="X1" s="399"/>
    </row>
    <row r="2" spans="1:24">
      <c r="A2" s="919" t="s">
        <v>1305</v>
      </c>
      <c r="B2" s="919"/>
      <c r="C2" s="919"/>
      <c r="D2" s="919"/>
      <c r="E2" s="919"/>
      <c r="F2" s="919"/>
      <c r="G2" s="919"/>
      <c r="H2" s="919"/>
      <c r="I2" s="919"/>
      <c r="J2" s="919"/>
      <c r="K2" s="919"/>
      <c r="L2" s="919"/>
      <c r="M2" s="919"/>
      <c r="N2" s="919"/>
      <c r="O2" s="919"/>
      <c r="P2" s="919"/>
      <c r="Q2" s="919"/>
      <c r="R2" s="919"/>
      <c r="S2" s="919"/>
      <c r="T2" s="919"/>
      <c r="U2" s="919"/>
      <c r="V2" s="399"/>
      <c r="W2" s="399"/>
      <c r="X2" s="399"/>
    </row>
    <row r="3" spans="1:24">
      <c r="A3" s="920" t="s">
        <v>1289</v>
      </c>
      <c r="B3" s="920"/>
      <c r="C3" s="920"/>
      <c r="D3" s="920"/>
      <c r="E3" s="920"/>
      <c r="F3" s="920"/>
      <c r="G3" s="920"/>
      <c r="H3" s="920"/>
      <c r="I3" s="920"/>
      <c r="J3" s="920"/>
      <c r="K3" s="920"/>
      <c r="L3" s="920"/>
      <c r="M3" s="920"/>
      <c r="N3" s="920"/>
      <c r="O3" s="920"/>
      <c r="P3" s="920"/>
      <c r="Q3" s="920"/>
      <c r="R3" s="920"/>
      <c r="S3" s="920"/>
      <c r="T3" s="920"/>
      <c r="U3" s="920"/>
      <c r="V3" s="399"/>
      <c r="W3" s="399"/>
      <c r="X3" s="399"/>
    </row>
    <row r="4" spans="1:24">
      <c r="A4" s="920" t="s">
        <v>1290</v>
      </c>
      <c r="B4" s="920"/>
      <c r="C4" s="920"/>
      <c r="D4" s="920"/>
      <c r="E4" s="920"/>
      <c r="F4" s="920"/>
      <c r="G4" s="920"/>
      <c r="H4" s="920"/>
      <c r="I4" s="920"/>
      <c r="J4" s="920"/>
      <c r="K4" s="920"/>
      <c r="L4" s="920"/>
      <c r="M4" s="920"/>
      <c r="N4" s="920"/>
      <c r="O4" s="920"/>
      <c r="P4" s="920"/>
      <c r="Q4" s="920"/>
      <c r="R4" s="920"/>
      <c r="S4" s="920"/>
      <c r="T4" s="920"/>
      <c r="U4" s="920"/>
      <c r="V4" s="399"/>
      <c r="W4" s="399"/>
      <c r="X4" s="399"/>
    </row>
    <row r="5" spans="1:24" ht="15" thickBot="1">
      <c r="A5" s="174"/>
      <c r="B5" s="174"/>
      <c r="C5" s="174"/>
      <c r="D5" s="174"/>
      <c r="E5" s="174"/>
      <c r="F5" s="174"/>
      <c r="G5" s="174"/>
      <c r="H5" s="174"/>
      <c r="I5" s="174"/>
      <c r="J5" s="174"/>
      <c r="K5" s="174"/>
      <c r="L5" s="174"/>
      <c r="M5" s="174"/>
      <c r="N5" s="174"/>
      <c r="O5" s="174"/>
      <c r="P5" s="174"/>
      <c r="Q5" s="174"/>
      <c r="R5" s="174"/>
      <c r="S5" s="174"/>
      <c r="T5" s="174"/>
      <c r="U5" s="174"/>
      <c r="V5" s="399"/>
      <c r="W5" s="399"/>
      <c r="X5" s="399"/>
    </row>
    <row r="6" spans="1:24">
      <c r="A6" s="967" t="s">
        <v>1291</v>
      </c>
      <c r="B6" s="967" t="s">
        <v>1292</v>
      </c>
      <c r="C6" s="969" t="s">
        <v>1293</v>
      </c>
      <c r="D6" s="969"/>
      <c r="E6" s="969"/>
      <c r="F6" s="969"/>
      <c r="G6" s="969"/>
      <c r="H6" s="969"/>
      <c r="I6" s="969"/>
      <c r="J6" s="969"/>
      <c r="K6" s="969"/>
      <c r="L6" s="969"/>
      <c r="M6" s="969"/>
      <c r="N6" s="969"/>
      <c r="O6" s="969"/>
      <c r="P6" s="969"/>
      <c r="Q6" s="969"/>
      <c r="R6" s="969"/>
      <c r="S6" s="969"/>
      <c r="T6" s="512"/>
      <c r="U6" s="967" t="s">
        <v>113</v>
      </c>
      <c r="V6" s="399"/>
      <c r="W6" s="548"/>
      <c r="X6" s="549"/>
    </row>
    <row r="7" spans="1:24">
      <c r="A7" s="968"/>
      <c r="B7" s="968"/>
      <c r="C7" s="513" t="s">
        <v>1294</v>
      </c>
      <c r="D7" s="513" t="s">
        <v>1295</v>
      </c>
      <c r="E7" s="513" t="s">
        <v>11</v>
      </c>
      <c r="F7" s="513" t="s">
        <v>12</v>
      </c>
      <c r="G7" s="513" t="s">
        <v>13</v>
      </c>
      <c r="H7" s="513" t="s">
        <v>14</v>
      </c>
      <c r="I7" s="513" t="s">
        <v>15</v>
      </c>
      <c r="J7" s="513" t="s">
        <v>16</v>
      </c>
      <c r="K7" s="513" t="s">
        <v>17</v>
      </c>
      <c r="L7" s="513" t="s">
        <v>18</v>
      </c>
      <c r="M7" s="513" t="s">
        <v>19</v>
      </c>
      <c r="N7" s="513" t="s">
        <v>20</v>
      </c>
      <c r="O7" s="513" t="s">
        <v>21</v>
      </c>
      <c r="P7" s="513" t="s">
        <v>22</v>
      </c>
      <c r="Q7" s="513" t="s">
        <v>23</v>
      </c>
      <c r="R7" s="513" t="s">
        <v>24</v>
      </c>
      <c r="S7" s="513" t="s">
        <v>881</v>
      </c>
      <c r="T7" s="514" t="s">
        <v>1296</v>
      </c>
      <c r="U7" s="968"/>
      <c r="V7" s="399"/>
      <c r="W7" s="548"/>
      <c r="X7" s="549"/>
    </row>
    <row r="8" spans="1:24" ht="15" customHeight="1">
      <c r="A8" s="970" t="s">
        <v>8</v>
      </c>
      <c r="B8" s="299" t="s">
        <v>1104</v>
      </c>
      <c r="C8" s="406">
        <f>SUM(C9:C11)</f>
        <v>937458</v>
      </c>
      <c r="D8" s="406">
        <f t="shared" ref="D8:S8" si="0">SUM(D9:D11)</f>
        <v>413380</v>
      </c>
      <c r="E8" s="406">
        <f t="shared" si="0"/>
        <v>259679</v>
      </c>
      <c r="F8" s="406">
        <f t="shared" si="0"/>
        <v>256239</v>
      </c>
      <c r="G8" s="406">
        <f t="shared" si="0"/>
        <v>288297</v>
      </c>
      <c r="H8" s="406">
        <f t="shared" si="0"/>
        <v>289126</v>
      </c>
      <c r="I8" s="406">
        <f t="shared" si="0"/>
        <v>248774</v>
      </c>
      <c r="J8" s="406">
        <f t="shared" si="0"/>
        <v>241019</v>
      </c>
      <c r="K8" s="406">
        <f t="shared" si="0"/>
        <v>254541</v>
      </c>
      <c r="L8" s="406">
        <f t="shared" si="0"/>
        <v>271873</v>
      </c>
      <c r="M8" s="406">
        <f t="shared" si="0"/>
        <v>311660</v>
      </c>
      <c r="N8" s="406">
        <f t="shared" si="0"/>
        <v>308703</v>
      </c>
      <c r="O8" s="406">
        <f t="shared" si="0"/>
        <v>280612</v>
      </c>
      <c r="P8" s="406">
        <f t="shared" si="0"/>
        <v>291052</v>
      </c>
      <c r="Q8" s="406">
        <f t="shared" si="0"/>
        <v>253099</v>
      </c>
      <c r="R8" s="406">
        <f t="shared" si="0"/>
        <v>181579</v>
      </c>
      <c r="S8" s="406">
        <f t="shared" si="0"/>
        <v>200864</v>
      </c>
      <c r="T8" s="406">
        <f>SUM(T9:T11)</f>
        <v>17515</v>
      </c>
      <c r="U8" s="406">
        <f>SUM(C8:T8)</f>
        <v>5305470</v>
      </c>
      <c r="V8" s="549"/>
      <c r="W8" s="550"/>
      <c r="X8" s="549"/>
    </row>
    <row r="9" spans="1:24" ht="15">
      <c r="A9" s="971"/>
      <c r="B9" s="304" t="s">
        <v>1105</v>
      </c>
      <c r="C9" s="46">
        <v>933506</v>
      </c>
      <c r="D9" s="46">
        <v>412821</v>
      </c>
      <c r="E9" s="46">
        <v>259430</v>
      </c>
      <c r="F9" s="46">
        <v>255816</v>
      </c>
      <c r="G9" s="46">
        <v>287782</v>
      </c>
      <c r="H9" s="46">
        <v>288542</v>
      </c>
      <c r="I9" s="46">
        <v>248129</v>
      </c>
      <c r="J9" s="46">
        <v>240448</v>
      </c>
      <c r="K9" s="46">
        <v>253775</v>
      </c>
      <c r="L9" s="46">
        <v>271118</v>
      </c>
      <c r="M9" s="46">
        <v>310604</v>
      </c>
      <c r="N9" s="46">
        <v>307034</v>
      </c>
      <c r="O9" s="46">
        <v>278487</v>
      </c>
      <c r="P9" s="46">
        <v>288435</v>
      </c>
      <c r="Q9" s="46">
        <v>249499</v>
      </c>
      <c r="R9" s="46">
        <v>177587</v>
      </c>
      <c r="S9" s="46">
        <v>192190</v>
      </c>
      <c r="T9" s="46">
        <v>17001</v>
      </c>
      <c r="U9" s="46">
        <f t="shared" ref="U9:U71" si="1">SUM(C9:T9)</f>
        <v>5272204</v>
      </c>
      <c r="V9" s="549"/>
      <c r="W9" s="550"/>
      <c r="X9" s="549"/>
    </row>
    <row r="10" spans="1:24" ht="15">
      <c r="A10" s="971"/>
      <c r="B10" s="304" t="s">
        <v>1106</v>
      </c>
      <c r="C10" s="46">
        <v>104</v>
      </c>
      <c r="D10" s="46">
        <v>57</v>
      </c>
      <c r="E10" s="46">
        <v>76</v>
      </c>
      <c r="F10" s="46">
        <v>74</v>
      </c>
      <c r="G10" s="46">
        <v>49</v>
      </c>
      <c r="H10" s="46">
        <v>74</v>
      </c>
      <c r="I10" s="46">
        <v>54</v>
      </c>
      <c r="J10" s="46">
        <v>59</v>
      </c>
      <c r="K10" s="46">
        <v>84</v>
      </c>
      <c r="L10" s="46">
        <v>102</v>
      </c>
      <c r="M10" s="46">
        <v>111</v>
      </c>
      <c r="N10" s="46">
        <v>181</v>
      </c>
      <c r="O10" s="46">
        <v>158</v>
      </c>
      <c r="P10" s="46">
        <v>221</v>
      </c>
      <c r="Q10" s="46">
        <v>296</v>
      </c>
      <c r="R10" s="46">
        <v>395</v>
      </c>
      <c r="S10" s="46">
        <v>1868</v>
      </c>
      <c r="T10" s="46">
        <v>129</v>
      </c>
      <c r="U10" s="46">
        <f t="shared" si="1"/>
        <v>4092</v>
      </c>
      <c r="V10" s="549"/>
      <c r="W10" s="550"/>
      <c r="X10" s="399"/>
    </row>
    <row r="11" spans="1:24" ht="15">
      <c r="A11" s="971"/>
      <c r="B11" s="304" t="s">
        <v>1107</v>
      </c>
      <c r="C11" s="46">
        <v>3848</v>
      </c>
      <c r="D11" s="46">
        <v>502</v>
      </c>
      <c r="E11" s="46">
        <v>173</v>
      </c>
      <c r="F11" s="46">
        <v>349</v>
      </c>
      <c r="G11" s="46">
        <v>466</v>
      </c>
      <c r="H11" s="46">
        <v>510</v>
      </c>
      <c r="I11" s="46">
        <v>591</v>
      </c>
      <c r="J11" s="46">
        <v>512</v>
      </c>
      <c r="K11" s="46">
        <v>682</v>
      </c>
      <c r="L11" s="46">
        <v>653</v>
      </c>
      <c r="M11" s="46">
        <v>945</v>
      </c>
      <c r="N11" s="46">
        <v>1488</v>
      </c>
      <c r="O11" s="46">
        <v>1967</v>
      </c>
      <c r="P11" s="46">
        <v>2396</v>
      </c>
      <c r="Q11" s="46">
        <v>3304</v>
      </c>
      <c r="R11" s="46">
        <v>3597</v>
      </c>
      <c r="S11" s="46">
        <v>6806</v>
      </c>
      <c r="T11" s="46">
        <v>385</v>
      </c>
      <c r="U11" s="46">
        <f t="shared" si="1"/>
        <v>29174</v>
      </c>
      <c r="V11" s="549"/>
      <c r="W11" s="550"/>
      <c r="X11" s="549"/>
    </row>
    <row r="12" spans="1:24" ht="6" customHeight="1">
      <c r="A12" s="971"/>
      <c r="B12" s="304"/>
      <c r="C12" s="45"/>
      <c r="D12" s="45"/>
      <c r="E12" s="45"/>
      <c r="F12" s="45"/>
      <c r="G12" s="45"/>
      <c r="H12" s="45"/>
      <c r="I12" s="45"/>
      <c r="J12" s="45"/>
      <c r="K12" s="45"/>
      <c r="L12" s="45"/>
      <c r="M12" s="45"/>
      <c r="N12" s="45"/>
      <c r="O12" s="45"/>
      <c r="P12" s="45"/>
      <c r="Q12" s="45"/>
      <c r="R12" s="45"/>
      <c r="S12" s="45"/>
      <c r="T12" s="45"/>
      <c r="U12" s="406"/>
      <c r="V12" s="549"/>
      <c r="W12" s="550"/>
      <c r="X12" s="549"/>
    </row>
    <row r="13" spans="1:24" ht="15">
      <c r="A13" s="971"/>
      <c r="B13" s="299" t="s">
        <v>1108</v>
      </c>
      <c r="C13" s="406">
        <f>SUM(C14:C16)</f>
        <v>408197</v>
      </c>
      <c r="D13" s="406">
        <f t="shared" ref="D13:S13" si="2">SUM(D14:D16)</f>
        <v>253884</v>
      </c>
      <c r="E13" s="406">
        <f t="shared" si="2"/>
        <v>248830</v>
      </c>
      <c r="F13" s="406">
        <f t="shared" si="2"/>
        <v>357730</v>
      </c>
      <c r="G13" s="406">
        <f t="shared" si="2"/>
        <v>351702</v>
      </c>
      <c r="H13" s="406">
        <f t="shared" si="2"/>
        <v>310613</v>
      </c>
      <c r="I13" s="406">
        <f t="shared" si="2"/>
        <v>286672</v>
      </c>
      <c r="J13" s="406">
        <f t="shared" si="2"/>
        <v>319649</v>
      </c>
      <c r="K13" s="406">
        <f t="shared" si="2"/>
        <v>396516</v>
      </c>
      <c r="L13" s="406">
        <f t="shared" si="2"/>
        <v>476434</v>
      </c>
      <c r="M13" s="406">
        <f t="shared" si="2"/>
        <v>610338</v>
      </c>
      <c r="N13" s="406">
        <f t="shared" si="2"/>
        <v>674108</v>
      </c>
      <c r="O13" s="406">
        <f t="shared" si="2"/>
        <v>662204</v>
      </c>
      <c r="P13" s="406">
        <f t="shared" si="2"/>
        <v>725313</v>
      </c>
      <c r="Q13" s="406">
        <f t="shared" si="2"/>
        <v>650004</v>
      </c>
      <c r="R13" s="406">
        <f t="shared" si="2"/>
        <v>480063</v>
      </c>
      <c r="S13" s="406">
        <f t="shared" si="2"/>
        <v>582381</v>
      </c>
      <c r="T13" s="406">
        <f>SUM(T14:T16)</f>
        <v>45468</v>
      </c>
      <c r="U13" s="406">
        <f t="shared" si="1"/>
        <v>7840106</v>
      </c>
      <c r="V13" s="549"/>
      <c r="W13" s="550"/>
      <c r="X13" s="549"/>
    </row>
    <row r="14" spans="1:24" ht="15">
      <c r="A14" s="971"/>
      <c r="B14" s="304" t="s">
        <v>1109</v>
      </c>
      <c r="C14" s="46">
        <v>323428</v>
      </c>
      <c r="D14" s="46">
        <v>207894</v>
      </c>
      <c r="E14" s="46">
        <v>197289</v>
      </c>
      <c r="F14" s="46">
        <v>285442</v>
      </c>
      <c r="G14" s="46">
        <v>279320</v>
      </c>
      <c r="H14" s="46">
        <v>249461</v>
      </c>
      <c r="I14" s="46">
        <v>231763</v>
      </c>
      <c r="J14" s="46">
        <v>260415</v>
      </c>
      <c r="K14" s="46">
        <v>326508</v>
      </c>
      <c r="L14" s="46">
        <v>395727</v>
      </c>
      <c r="M14" s="46">
        <v>508864</v>
      </c>
      <c r="N14" s="46">
        <v>560727</v>
      </c>
      <c r="O14" s="46">
        <v>550928</v>
      </c>
      <c r="P14" s="46">
        <v>604200</v>
      </c>
      <c r="Q14" s="46">
        <v>542023</v>
      </c>
      <c r="R14" s="46">
        <v>403270</v>
      </c>
      <c r="S14" s="46">
        <v>500745</v>
      </c>
      <c r="T14" s="46">
        <v>38816</v>
      </c>
      <c r="U14" s="46">
        <f t="shared" si="1"/>
        <v>6466820</v>
      </c>
      <c r="V14" s="549"/>
      <c r="W14" s="550"/>
      <c r="X14" s="549"/>
    </row>
    <row r="15" spans="1:24" ht="15">
      <c r="A15" s="971"/>
      <c r="B15" s="304" t="s">
        <v>1110</v>
      </c>
      <c r="C15" s="46">
        <v>84288</v>
      </c>
      <c r="D15" s="46">
        <v>45285</v>
      </c>
      <c r="E15" s="46">
        <v>50400</v>
      </c>
      <c r="F15" s="46">
        <v>69792</v>
      </c>
      <c r="G15" s="46">
        <v>69076</v>
      </c>
      <c r="H15" s="46">
        <v>57606</v>
      </c>
      <c r="I15" s="46">
        <v>51545</v>
      </c>
      <c r="J15" s="46">
        <v>55549</v>
      </c>
      <c r="K15" s="46">
        <v>65168</v>
      </c>
      <c r="L15" s="46">
        <v>74929</v>
      </c>
      <c r="M15" s="46">
        <v>93157</v>
      </c>
      <c r="N15" s="46">
        <v>102543</v>
      </c>
      <c r="O15" s="46">
        <v>99028</v>
      </c>
      <c r="P15" s="46">
        <v>106568</v>
      </c>
      <c r="Q15" s="46">
        <v>94858</v>
      </c>
      <c r="R15" s="46">
        <v>67726</v>
      </c>
      <c r="S15" s="46">
        <v>73534</v>
      </c>
      <c r="T15" s="46">
        <v>5967</v>
      </c>
      <c r="U15" s="46">
        <f t="shared" si="1"/>
        <v>1267019</v>
      </c>
      <c r="V15" s="549"/>
      <c r="W15" s="550"/>
      <c r="X15" s="399"/>
    </row>
    <row r="16" spans="1:24" ht="15">
      <c r="A16" s="971"/>
      <c r="B16" s="304" t="s">
        <v>1111</v>
      </c>
      <c r="C16" s="46">
        <v>481</v>
      </c>
      <c r="D16" s="46">
        <v>705</v>
      </c>
      <c r="E16" s="46">
        <v>1141</v>
      </c>
      <c r="F16" s="46">
        <v>2496</v>
      </c>
      <c r="G16" s="46">
        <v>3306</v>
      </c>
      <c r="H16" s="46">
        <v>3546</v>
      </c>
      <c r="I16" s="46">
        <v>3364</v>
      </c>
      <c r="J16" s="46">
        <v>3685</v>
      </c>
      <c r="K16" s="46">
        <v>4840</v>
      </c>
      <c r="L16" s="46">
        <v>5778</v>
      </c>
      <c r="M16" s="46">
        <v>8317</v>
      </c>
      <c r="N16" s="46">
        <v>10838</v>
      </c>
      <c r="O16" s="46">
        <v>12248</v>
      </c>
      <c r="P16" s="46">
        <v>14545</v>
      </c>
      <c r="Q16" s="46">
        <v>13123</v>
      </c>
      <c r="R16" s="46">
        <v>9067</v>
      </c>
      <c r="S16" s="46">
        <v>8102</v>
      </c>
      <c r="T16" s="46">
        <v>685</v>
      </c>
      <c r="U16" s="46">
        <f t="shared" si="1"/>
        <v>106267</v>
      </c>
      <c r="V16" s="549"/>
      <c r="W16" s="550"/>
      <c r="X16" s="549"/>
    </row>
    <row r="17" spans="1:24" ht="6" customHeight="1">
      <c r="A17" s="971"/>
      <c r="B17" s="304"/>
      <c r="C17" s="46"/>
      <c r="D17" s="45"/>
      <c r="E17" s="45"/>
      <c r="F17" s="45"/>
      <c r="G17" s="45"/>
      <c r="H17" s="45"/>
      <c r="I17" s="45"/>
      <c r="J17" s="45"/>
      <c r="K17" s="45"/>
      <c r="L17" s="45"/>
      <c r="M17" s="45"/>
      <c r="N17" s="45"/>
      <c r="O17" s="45"/>
      <c r="P17" s="45"/>
      <c r="Q17" s="45"/>
      <c r="R17" s="45"/>
      <c r="S17" s="45"/>
      <c r="T17" s="45"/>
      <c r="U17" s="406"/>
      <c r="V17" s="549"/>
      <c r="W17" s="550"/>
      <c r="X17" s="549"/>
    </row>
    <row r="18" spans="1:24" ht="15">
      <c r="A18" s="971"/>
      <c r="B18" s="299" t="s">
        <v>1112</v>
      </c>
      <c r="C18" s="406">
        <f>SUM(C19:C36)</f>
        <v>208786</v>
      </c>
      <c r="D18" s="406">
        <f t="shared" ref="D18:S18" si="3">SUM(D19:D36)</f>
        <v>111470</v>
      </c>
      <c r="E18" s="406">
        <f t="shared" si="3"/>
        <v>113121</v>
      </c>
      <c r="F18" s="406">
        <f t="shared" si="3"/>
        <v>208864</v>
      </c>
      <c r="G18" s="406">
        <f t="shared" si="3"/>
        <v>237252</v>
      </c>
      <c r="H18" s="406">
        <f t="shared" si="3"/>
        <v>220169</v>
      </c>
      <c r="I18" s="406">
        <f t="shared" si="3"/>
        <v>201731</v>
      </c>
      <c r="J18" s="406">
        <f t="shared" si="3"/>
        <v>227145</v>
      </c>
      <c r="K18" s="406">
        <f t="shared" si="3"/>
        <v>253912</v>
      </c>
      <c r="L18" s="406">
        <f t="shared" si="3"/>
        <v>274436</v>
      </c>
      <c r="M18" s="406">
        <f t="shared" si="3"/>
        <v>317803</v>
      </c>
      <c r="N18" s="406">
        <f t="shared" si="3"/>
        <v>320401</v>
      </c>
      <c r="O18" s="406">
        <f t="shared" si="3"/>
        <v>291295</v>
      </c>
      <c r="P18" s="406">
        <f t="shared" si="3"/>
        <v>283845</v>
      </c>
      <c r="Q18" s="406">
        <f t="shared" si="3"/>
        <v>235480</v>
      </c>
      <c r="R18" s="406">
        <f t="shared" si="3"/>
        <v>162621</v>
      </c>
      <c r="S18" s="406">
        <f t="shared" si="3"/>
        <v>178266</v>
      </c>
      <c r="T18" s="406">
        <f>SUM(T19:T36)</f>
        <v>13671</v>
      </c>
      <c r="U18" s="406">
        <f>SUM(C18:T18)</f>
        <v>3860268</v>
      </c>
      <c r="V18" s="549"/>
      <c r="W18" s="550"/>
      <c r="X18" s="549"/>
    </row>
    <row r="19" spans="1:24" ht="15">
      <c r="A19" s="971"/>
      <c r="B19" s="304" t="s">
        <v>1113</v>
      </c>
      <c r="C19" s="46">
        <v>551</v>
      </c>
      <c r="D19" s="46">
        <v>156</v>
      </c>
      <c r="E19" s="46">
        <v>166</v>
      </c>
      <c r="F19" s="46">
        <v>223</v>
      </c>
      <c r="G19" s="46">
        <v>190</v>
      </c>
      <c r="H19" s="46">
        <v>223</v>
      </c>
      <c r="I19" s="46">
        <v>166</v>
      </c>
      <c r="J19" s="46">
        <v>240</v>
      </c>
      <c r="K19" s="46">
        <v>352</v>
      </c>
      <c r="L19" s="46">
        <v>460</v>
      </c>
      <c r="M19" s="46">
        <v>686</v>
      </c>
      <c r="N19" s="46">
        <v>1000</v>
      </c>
      <c r="O19" s="46">
        <v>1209</v>
      </c>
      <c r="P19" s="46">
        <v>1624</v>
      </c>
      <c r="Q19" s="46">
        <v>1581</v>
      </c>
      <c r="R19" s="46">
        <v>1131</v>
      </c>
      <c r="S19" s="46">
        <v>1092</v>
      </c>
      <c r="T19" s="46">
        <v>92</v>
      </c>
      <c r="U19" s="46">
        <f t="shared" si="1"/>
        <v>11142</v>
      </c>
      <c r="V19" s="549"/>
      <c r="W19" s="550"/>
      <c r="X19" s="549"/>
    </row>
    <row r="20" spans="1:24" ht="15">
      <c r="A20" s="971"/>
      <c r="B20" s="304" t="s">
        <v>1114</v>
      </c>
      <c r="C20" s="46">
        <v>173505</v>
      </c>
      <c r="D20" s="46">
        <v>29673</v>
      </c>
      <c r="E20" s="46">
        <v>56026</v>
      </c>
      <c r="F20" s="46">
        <v>141548</v>
      </c>
      <c r="G20" s="46">
        <v>175535</v>
      </c>
      <c r="H20" s="46">
        <v>168761</v>
      </c>
      <c r="I20" s="46">
        <v>154893</v>
      </c>
      <c r="J20" s="46">
        <v>179281</v>
      </c>
      <c r="K20" s="46">
        <v>196113</v>
      </c>
      <c r="L20" s="46">
        <v>205939</v>
      </c>
      <c r="M20" s="46">
        <v>232059</v>
      </c>
      <c r="N20" s="46">
        <v>230254</v>
      </c>
      <c r="O20" s="46">
        <v>204002</v>
      </c>
      <c r="P20" s="46">
        <v>185600</v>
      </c>
      <c r="Q20" s="46">
        <v>146158</v>
      </c>
      <c r="R20" s="46">
        <v>97259</v>
      </c>
      <c r="S20" s="46">
        <v>111128</v>
      </c>
      <c r="T20" s="46">
        <v>8182</v>
      </c>
      <c r="U20" s="46">
        <f t="shared" si="1"/>
        <v>2695916</v>
      </c>
      <c r="V20" s="549"/>
      <c r="W20" s="550"/>
      <c r="X20" s="549"/>
    </row>
    <row r="21" spans="1:24" ht="15">
      <c r="A21" s="971"/>
      <c r="B21" s="304" t="s">
        <v>1115</v>
      </c>
      <c r="C21" s="46">
        <v>138</v>
      </c>
      <c r="D21" s="46">
        <v>5</v>
      </c>
      <c r="E21" s="46">
        <v>9</v>
      </c>
      <c r="F21" s="46">
        <v>141</v>
      </c>
      <c r="G21" s="46">
        <v>165</v>
      </c>
      <c r="H21" s="46">
        <v>114</v>
      </c>
      <c r="I21" s="46">
        <v>438</v>
      </c>
      <c r="J21" s="46">
        <v>136</v>
      </c>
      <c r="K21" s="46">
        <v>580</v>
      </c>
      <c r="L21" s="46">
        <v>439</v>
      </c>
      <c r="M21" s="46">
        <v>573</v>
      </c>
      <c r="N21" s="46">
        <v>1172</v>
      </c>
      <c r="O21" s="46">
        <v>1055</v>
      </c>
      <c r="P21" s="46">
        <v>1651</v>
      </c>
      <c r="Q21" s="46">
        <v>2079</v>
      </c>
      <c r="R21" s="46">
        <v>2233</v>
      </c>
      <c r="S21" s="46">
        <v>3107</v>
      </c>
      <c r="T21" s="46">
        <v>169</v>
      </c>
      <c r="U21" s="46">
        <f t="shared" si="1"/>
        <v>14204</v>
      </c>
      <c r="V21" s="549"/>
      <c r="W21" s="550"/>
      <c r="X21" s="549"/>
    </row>
    <row r="22" spans="1:24" ht="15">
      <c r="A22" s="971"/>
      <c r="B22" s="304" t="s">
        <v>1116</v>
      </c>
      <c r="C22" s="46">
        <v>100</v>
      </c>
      <c r="D22" s="46">
        <v>1373</v>
      </c>
      <c r="E22" s="46">
        <v>2170</v>
      </c>
      <c r="F22" s="46">
        <v>3054</v>
      </c>
      <c r="G22" s="46">
        <v>2890</v>
      </c>
      <c r="H22" s="46">
        <v>2966</v>
      </c>
      <c r="I22" s="46">
        <v>2724</v>
      </c>
      <c r="J22" s="46">
        <v>2896</v>
      </c>
      <c r="K22" s="46">
        <v>3034</v>
      </c>
      <c r="L22" s="46">
        <v>2791</v>
      </c>
      <c r="M22" s="46">
        <v>2649</v>
      </c>
      <c r="N22" s="46">
        <v>2407</v>
      </c>
      <c r="O22" s="46">
        <v>2139</v>
      </c>
      <c r="P22" s="46">
        <v>1663</v>
      </c>
      <c r="Q22" s="46">
        <v>866</v>
      </c>
      <c r="R22" s="46">
        <v>376</v>
      </c>
      <c r="S22" s="46">
        <v>512</v>
      </c>
      <c r="T22" s="46">
        <v>30</v>
      </c>
      <c r="U22" s="46">
        <f t="shared" si="1"/>
        <v>34640</v>
      </c>
      <c r="V22" s="549"/>
      <c r="W22" s="550"/>
      <c r="X22" s="549"/>
    </row>
    <row r="23" spans="1:24" ht="15">
      <c r="A23" s="971"/>
      <c r="B23" s="304" t="s">
        <v>1117</v>
      </c>
      <c r="C23" s="46">
        <v>2923</v>
      </c>
      <c r="D23" s="46">
        <v>23960</v>
      </c>
      <c r="E23" s="46">
        <v>19986</v>
      </c>
      <c r="F23" s="46">
        <v>17571</v>
      </c>
      <c r="G23" s="46">
        <v>10463</v>
      </c>
      <c r="H23" s="46">
        <v>8586</v>
      </c>
      <c r="I23" s="46">
        <v>7539</v>
      </c>
      <c r="J23" s="46">
        <v>6318</v>
      </c>
      <c r="K23" s="46">
        <v>5955</v>
      </c>
      <c r="L23" s="46">
        <v>4206</v>
      </c>
      <c r="M23" s="46">
        <v>3819</v>
      </c>
      <c r="N23" s="46">
        <v>2684</v>
      </c>
      <c r="O23" s="46">
        <v>1727</v>
      </c>
      <c r="P23" s="46">
        <v>1435</v>
      </c>
      <c r="Q23" s="46">
        <v>1113</v>
      </c>
      <c r="R23" s="46">
        <v>738</v>
      </c>
      <c r="S23" s="46">
        <v>460</v>
      </c>
      <c r="T23" s="46">
        <v>71</v>
      </c>
      <c r="U23" s="46">
        <f t="shared" si="1"/>
        <v>119554</v>
      </c>
      <c r="V23" s="549"/>
      <c r="W23" s="550"/>
      <c r="X23" s="549"/>
    </row>
    <row r="24" spans="1:24" ht="15">
      <c r="A24" s="971"/>
      <c r="B24" s="304" t="s">
        <v>1118</v>
      </c>
      <c r="C24" s="46">
        <v>13</v>
      </c>
      <c r="D24" s="46">
        <v>23</v>
      </c>
      <c r="E24" s="46">
        <v>27</v>
      </c>
      <c r="F24" s="46">
        <v>2</v>
      </c>
      <c r="G24" s="46">
        <v>0</v>
      </c>
      <c r="H24" s="46">
        <v>0</v>
      </c>
      <c r="I24" s="46">
        <v>0</v>
      </c>
      <c r="J24" s="46">
        <v>0</v>
      </c>
      <c r="K24" s="46">
        <v>0</v>
      </c>
      <c r="L24" s="46">
        <v>0</v>
      </c>
      <c r="M24" s="46">
        <v>2</v>
      </c>
      <c r="N24" s="46">
        <v>0</v>
      </c>
      <c r="O24" s="46">
        <v>1</v>
      </c>
      <c r="P24" s="46">
        <v>0</v>
      </c>
      <c r="Q24" s="46">
        <v>0</v>
      </c>
      <c r="R24" s="46">
        <v>0</v>
      </c>
      <c r="S24" s="46">
        <v>1</v>
      </c>
      <c r="T24" s="46">
        <v>0</v>
      </c>
      <c r="U24" s="46">
        <f t="shared" si="1"/>
        <v>69</v>
      </c>
      <c r="V24" s="549"/>
      <c r="W24" s="550"/>
      <c r="X24" s="549"/>
    </row>
    <row r="25" spans="1:24" ht="15">
      <c r="A25" s="971"/>
      <c r="B25" s="304" t="s">
        <v>1119</v>
      </c>
      <c r="C25" s="46">
        <v>2186</v>
      </c>
      <c r="D25" s="46">
        <v>2404</v>
      </c>
      <c r="E25" s="46">
        <v>1674</v>
      </c>
      <c r="F25" s="46">
        <v>1546</v>
      </c>
      <c r="G25" s="46">
        <v>1557</v>
      </c>
      <c r="H25" s="46">
        <v>1469</v>
      </c>
      <c r="I25" s="46">
        <v>1524</v>
      </c>
      <c r="J25" s="46">
        <v>1845</v>
      </c>
      <c r="K25" s="46">
        <v>2183</v>
      </c>
      <c r="L25" s="46">
        <v>2769</v>
      </c>
      <c r="M25" s="46">
        <v>3475</v>
      </c>
      <c r="N25" s="46">
        <v>4165</v>
      </c>
      <c r="O25" s="46">
        <v>3676</v>
      </c>
      <c r="P25" s="46">
        <v>3566</v>
      </c>
      <c r="Q25" s="46">
        <v>2822</v>
      </c>
      <c r="R25" s="46">
        <v>1973</v>
      </c>
      <c r="S25" s="46">
        <v>1510</v>
      </c>
      <c r="T25" s="46">
        <v>132</v>
      </c>
      <c r="U25" s="46">
        <f t="shared" si="1"/>
        <v>40476</v>
      </c>
      <c r="V25" s="549"/>
      <c r="W25" s="550"/>
      <c r="X25" s="549"/>
    </row>
    <row r="26" spans="1:24" ht="15">
      <c r="A26" s="971"/>
      <c r="B26" s="304" t="s">
        <v>1120</v>
      </c>
      <c r="C26" s="46">
        <v>5063</v>
      </c>
      <c r="D26" s="46">
        <v>13835</v>
      </c>
      <c r="E26" s="46">
        <v>13021</v>
      </c>
      <c r="F26" s="46">
        <v>17764</v>
      </c>
      <c r="G26" s="46">
        <v>21573</v>
      </c>
      <c r="H26" s="46">
        <v>17787</v>
      </c>
      <c r="I26" s="46">
        <v>14111</v>
      </c>
      <c r="J26" s="46">
        <v>13811</v>
      </c>
      <c r="K26" s="46">
        <v>16001</v>
      </c>
      <c r="L26" s="46">
        <v>22702</v>
      </c>
      <c r="M26" s="46">
        <v>29220</v>
      </c>
      <c r="N26" s="46">
        <v>29249</v>
      </c>
      <c r="O26" s="46">
        <v>27993</v>
      </c>
      <c r="P26" s="46">
        <v>32095</v>
      </c>
      <c r="Q26" s="46">
        <v>29456</v>
      </c>
      <c r="R26" s="46">
        <v>21103</v>
      </c>
      <c r="S26" s="46">
        <v>19523</v>
      </c>
      <c r="T26" s="46">
        <v>1806</v>
      </c>
      <c r="U26" s="46">
        <f t="shared" si="1"/>
        <v>346113</v>
      </c>
      <c r="V26" s="549"/>
      <c r="W26" s="550"/>
      <c r="X26" s="549"/>
    </row>
    <row r="27" spans="1:24" ht="15">
      <c r="A27" s="971"/>
      <c r="B27" s="304" t="s">
        <v>1121</v>
      </c>
      <c r="C27" s="46">
        <v>4725</v>
      </c>
      <c r="D27" s="46">
        <v>7891</v>
      </c>
      <c r="E27" s="46">
        <v>2742</v>
      </c>
      <c r="F27" s="46">
        <v>4093</v>
      </c>
      <c r="G27" s="46">
        <v>4550</v>
      </c>
      <c r="H27" s="46">
        <v>2319</v>
      </c>
      <c r="I27" s="46">
        <v>2193</v>
      </c>
      <c r="J27" s="46">
        <v>2546</v>
      </c>
      <c r="K27" s="46">
        <v>3134</v>
      </c>
      <c r="L27" s="46">
        <v>3984</v>
      </c>
      <c r="M27" s="46">
        <v>5258</v>
      </c>
      <c r="N27" s="46">
        <v>6098</v>
      </c>
      <c r="O27" s="46">
        <v>6015</v>
      </c>
      <c r="P27" s="46">
        <v>8237</v>
      </c>
      <c r="Q27" s="46">
        <v>7985</v>
      </c>
      <c r="R27" s="46">
        <v>6062</v>
      </c>
      <c r="S27" s="46">
        <v>6328</v>
      </c>
      <c r="T27" s="46">
        <v>543</v>
      </c>
      <c r="U27" s="46">
        <f t="shared" si="1"/>
        <v>84703</v>
      </c>
      <c r="V27" s="549"/>
      <c r="W27" s="550"/>
      <c r="X27" s="549"/>
    </row>
    <row r="28" spans="1:24" ht="15">
      <c r="A28" s="971"/>
      <c r="B28" s="304" t="s">
        <v>1122</v>
      </c>
      <c r="C28" s="46">
        <v>9282</v>
      </c>
      <c r="D28" s="46">
        <v>17872</v>
      </c>
      <c r="E28" s="46">
        <v>2688</v>
      </c>
      <c r="F28" s="46">
        <v>1217</v>
      </c>
      <c r="G28" s="46">
        <v>459</v>
      </c>
      <c r="H28" s="46">
        <v>328</v>
      </c>
      <c r="I28" s="46">
        <v>408</v>
      </c>
      <c r="J28" s="46">
        <v>211</v>
      </c>
      <c r="K28" s="46">
        <v>187</v>
      </c>
      <c r="L28" s="46">
        <v>344</v>
      </c>
      <c r="M28" s="46">
        <v>376</v>
      </c>
      <c r="N28" s="46">
        <v>461</v>
      </c>
      <c r="O28" s="46">
        <v>322</v>
      </c>
      <c r="P28" s="46">
        <v>379</v>
      </c>
      <c r="Q28" s="46">
        <v>304</v>
      </c>
      <c r="R28" s="46">
        <v>237</v>
      </c>
      <c r="S28" s="46">
        <v>350</v>
      </c>
      <c r="T28" s="46">
        <v>70</v>
      </c>
      <c r="U28" s="46">
        <f t="shared" si="1"/>
        <v>35495</v>
      </c>
      <c r="V28" s="549"/>
      <c r="W28" s="550"/>
      <c r="X28" s="549"/>
    </row>
    <row r="29" spans="1:24" ht="15">
      <c r="A29" s="971"/>
      <c r="B29" s="304" t="s">
        <v>1123</v>
      </c>
      <c r="C29" s="46">
        <v>0</v>
      </c>
      <c r="D29" s="46">
        <v>0</v>
      </c>
      <c r="E29" s="46">
        <v>0</v>
      </c>
      <c r="F29" s="46">
        <v>2</v>
      </c>
      <c r="G29" s="46">
        <v>1</v>
      </c>
      <c r="H29" s="46">
        <v>0</v>
      </c>
      <c r="I29" s="46">
        <v>0</v>
      </c>
      <c r="J29" s="46">
        <v>5</v>
      </c>
      <c r="K29" s="46">
        <v>2</v>
      </c>
      <c r="L29" s="46">
        <v>2</v>
      </c>
      <c r="M29" s="46">
        <v>6</v>
      </c>
      <c r="N29" s="46">
        <v>9</v>
      </c>
      <c r="O29" s="46">
        <v>11</v>
      </c>
      <c r="P29" s="46">
        <v>6</v>
      </c>
      <c r="Q29" s="46">
        <v>12</v>
      </c>
      <c r="R29" s="46">
        <v>2</v>
      </c>
      <c r="S29" s="46">
        <v>2</v>
      </c>
      <c r="T29" s="46">
        <v>3</v>
      </c>
      <c r="U29" s="46">
        <f t="shared" si="1"/>
        <v>63</v>
      </c>
      <c r="V29" s="549"/>
      <c r="W29" s="550"/>
      <c r="X29" s="549"/>
    </row>
    <row r="30" spans="1:24" ht="15">
      <c r="A30" s="971"/>
      <c r="B30" s="304" t="s">
        <v>1124</v>
      </c>
      <c r="C30" s="46">
        <v>151</v>
      </c>
      <c r="D30" s="46">
        <v>590</v>
      </c>
      <c r="E30" s="46">
        <v>696</v>
      </c>
      <c r="F30" s="46">
        <v>1716</v>
      </c>
      <c r="G30" s="46">
        <v>1908</v>
      </c>
      <c r="H30" s="46">
        <v>1529</v>
      </c>
      <c r="I30" s="46">
        <v>1389</v>
      </c>
      <c r="J30" s="46">
        <v>979</v>
      </c>
      <c r="K30" s="46">
        <v>971</v>
      </c>
      <c r="L30" s="46">
        <v>1043</v>
      </c>
      <c r="M30" s="46">
        <v>950</v>
      </c>
      <c r="N30" s="46">
        <v>711</v>
      </c>
      <c r="O30" s="46">
        <v>747</v>
      </c>
      <c r="P30" s="46">
        <v>793</v>
      </c>
      <c r="Q30" s="46">
        <v>597</v>
      </c>
      <c r="R30" s="46">
        <v>428</v>
      </c>
      <c r="S30" s="46">
        <v>482</v>
      </c>
      <c r="T30" s="46">
        <v>39</v>
      </c>
      <c r="U30" s="46">
        <f t="shared" si="1"/>
        <v>15719</v>
      </c>
      <c r="V30" s="549"/>
      <c r="W30" s="550"/>
      <c r="X30" s="549"/>
    </row>
    <row r="31" spans="1:24" ht="15">
      <c r="A31" s="971"/>
      <c r="B31" s="304" t="s">
        <v>1125</v>
      </c>
      <c r="C31" s="46">
        <v>9314</v>
      </c>
      <c r="D31" s="46">
        <v>13242</v>
      </c>
      <c r="E31" s="46">
        <v>13147</v>
      </c>
      <c r="F31" s="46">
        <v>17038</v>
      </c>
      <c r="G31" s="46">
        <v>12567</v>
      </c>
      <c r="H31" s="46">
        <v>9739</v>
      </c>
      <c r="I31" s="46">
        <v>9471</v>
      </c>
      <c r="J31" s="46">
        <v>10887</v>
      </c>
      <c r="K31" s="46">
        <v>14982</v>
      </c>
      <c r="L31" s="46">
        <v>18496</v>
      </c>
      <c r="M31" s="46">
        <v>24436</v>
      </c>
      <c r="N31" s="46">
        <v>27432</v>
      </c>
      <c r="O31" s="46">
        <v>28209</v>
      </c>
      <c r="P31" s="46">
        <v>31429</v>
      </c>
      <c r="Q31" s="46">
        <v>29583</v>
      </c>
      <c r="R31" s="46">
        <v>22221</v>
      </c>
      <c r="S31" s="46">
        <v>25167</v>
      </c>
      <c r="T31" s="46">
        <v>1953</v>
      </c>
      <c r="U31" s="46">
        <f t="shared" si="1"/>
        <v>319313</v>
      </c>
      <c r="V31" s="549"/>
      <c r="W31" s="550"/>
      <c r="X31" s="549"/>
    </row>
    <row r="32" spans="1:24" ht="15">
      <c r="A32" s="971"/>
      <c r="B32" s="304" t="s">
        <v>1126</v>
      </c>
      <c r="C32" s="46">
        <v>59</v>
      </c>
      <c r="D32" s="46">
        <v>58</v>
      </c>
      <c r="E32" s="46">
        <v>322</v>
      </c>
      <c r="F32" s="46">
        <v>2485</v>
      </c>
      <c r="G32" s="46">
        <v>4764</v>
      </c>
      <c r="H32" s="46">
        <v>5622</v>
      </c>
      <c r="I32" s="46">
        <v>6058</v>
      </c>
      <c r="J32" s="46">
        <v>6960</v>
      </c>
      <c r="K32" s="46">
        <v>8823</v>
      </c>
      <c r="L32" s="46">
        <v>9451</v>
      </c>
      <c r="M32" s="46">
        <v>11272</v>
      </c>
      <c r="N32" s="46">
        <v>11046</v>
      </c>
      <c r="O32" s="46">
        <v>10024</v>
      </c>
      <c r="P32" s="46">
        <v>10428</v>
      </c>
      <c r="Q32" s="46">
        <v>8779</v>
      </c>
      <c r="R32" s="46">
        <v>6132</v>
      </c>
      <c r="S32" s="46">
        <v>5076</v>
      </c>
      <c r="T32" s="46">
        <v>372</v>
      </c>
      <c r="U32" s="46">
        <f t="shared" si="1"/>
        <v>107731</v>
      </c>
      <c r="V32" s="549"/>
      <c r="W32" s="550"/>
      <c r="X32" s="549"/>
    </row>
    <row r="33" spans="1:24" ht="15">
      <c r="A33" s="971"/>
      <c r="B33" s="304" t="s">
        <v>1297</v>
      </c>
      <c r="C33" s="46">
        <v>557</v>
      </c>
      <c r="D33" s="46">
        <v>80</v>
      </c>
      <c r="E33" s="46">
        <v>49</v>
      </c>
      <c r="F33" s="46">
        <v>61</v>
      </c>
      <c r="G33" s="46">
        <v>104</v>
      </c>
      <c r="H33" s="46">
        <v>150</v>
      </c>
      <c r="I33" s="46">
        <v>273</v>
      </c>
      <c r="J33" s="46">
        <v>367</v>
      </c>
      <c r="K33" s="46">
        <v>762</v>
      </c>
      <c r="L33" s="46">
        <v>764</v>
      </c>
      <c r="M33" s="46">
        <v>1685</v>
      </c>
      <c r="N33" s="46">
        <v>2353</v>
      </c>
      <c r="O33" s="46">
        <v>2934</v>
      </c>
      <c r="P33" s="46">
        <v>3753</v>
      </c>
      <c r="Q33" s="46">
        <v>3162</v>
      </c>
      <c r="R33" s="46">
        <v>2086</v>
      </c>
      <c r="S33" s="46">
        <v>2948</v>
      </c>
      <c r="T33" s="46">
        <v>167</v>
      </c>
      <c r="U33" s="46">
        <f t="shared" si="1"/>
        <v>22255</v>
      </c>
      <c r="V33" s="549"/>
      <c r="W33" s="550"/>
      <c r="X33" s="549"/>
    </row>
    <row r="34" spans="1:24" ht="15">
      <c r="A34" s="971"/>
      <c r="B34" s="304" t="s">
        <v>1128</v>
      </c>
      <c r="C34" s="46">
        <v>0</v>
      </c>
      <c r="D34" s="46">
        <v>0</v>
      </c>
      <c r="E34" s="46">
        <v>0</v>
      </c>
      <c r="F34" s="46">
        <v>0</v>
      </c>
      <c r="G34" s="46">
        <v>0</v>
      </c>
      <c r="H34" s="46">
        <v>0</v>
      </c>
      <c r="I34" s="46">
        <v>1</v>
      </c>
      <c r="J34" s="46">
        <v>0</v>
      </c>
      <c r="K34" s="46">
        <v>0</v>
      </c>
      <c r="L34" s="46">
        <v>0</v>
      </c>
      <c r="M34" s="46">
        <v>0</v>
      </c>
      <c r="N34" s="46">
        <v>0</v>
      </c>
      <c r="O34" s="46">
        <v>0</v>
      </c>
      <c r="P34" s="46">
        <v>0</v>
      </c>
      <c r="Q34" s="46">
        <v>0</v>
      </c>
      <c r="R34" s="46">
        <v>0</v>
      </c>
      <c r="S34" s="46">
        <v>0</v>
      </c>
      <c r="T34" s="46">
        <v>0</v>
      </c>
      <c r="U34" s="46">
        <f t="shared" si="1"/>
        <v>1</v>
      </c>
      <c r="V34" s="549"/>
      <c r="W34" s="550"/>
      <c r="X34" s="549"/>
    </row>
    <row r="35" spans="1:24" ht="15">
      <c r="A35" s="971"/>
      <c r="B35" s="304" t="s">
        <v>1129</v>
      </c>
      <c r="C35" s="46">
        <v>0</v>
      </c>
      <c r="D35" s="46">
        <v>0</v>
      </c>
      <c r="E35" s="46">
        <v>0</v>
      </c>
      <c r="F35" s="46">
        <v>0</v>
      </c>
      <c r="G35" s="46">
        <v>0</v>
      </c>
      <c r="H35" s="46">
        <v>0</v>
      </c>
      <c r="I35" s="46">
        <v>0</v>
      </c>
      <c r="J35" s="46">
        <v>0</v>
      </c>
      <c r="K35" s="46">
        <v>0</v>
      </c>
      <c r="L35" s="46">
        <v>0</v>
      </c>
      <c r="M35" s="46">
        <v>0</v>
      </c>
      <c r="N35" s="46">
        <v>0</v>
      </c>
      <c r="O35" s="46">
        <v>0</v>
      </c>
      <c r="P35" s="46">
        <v>0</v>
      </c>
      <c r="Q35" s="46">
        <v>0</v>
      </c>
      <c r="R35" s="46">
        <v>0</v>
      </c>
      <c r="S35" s="46">
        <v>0</v>
      </c>
      <c r="T35" s="46">
        <v>0</v>
      </c>
      <c r="U35" s="46">
        <f t="shared" si="1"/>
        <v>0</v>
      </c>
      <c r="V35" s="549"/>
      <c r="W35" s="550"/>
      <c r="X35" s="399"/>
    </row>
    <row r="36" spans="1:24" ht="15">
      <c r="A36" s="971"/>
      <c r="B36" s="304" t="s">
        <v>1130</v>
      </c>
      <c r="C36" s="46">
        <v>219</v>
      </c>
      <c r="D36" s="46">
        <v>308</v>
      </c>
      <c r="E36" s="46">
        <v>398</v>
      </c>
      <c r="F36" s="46">
        <v>403</v>
      </c>
      <c r="G36" s="46">
        <v>526</v>
      </c>
      <c r="H36" s="46">
        <v>576</v>
      </c>
      <c r="I36" s="46">
        <v>543</v>
      </c>
      <c r="J36" s="46">
        <v>663</v>
      </c>
      <c r="K36" s="46">
        <v>833</v>
      </c>
      <c r="L36" s="46">
        <v>1046</v>
      </c>
      <c r="M36" s="46">
        <v>1337</v>
      </c>
      <c r="N36" s="46">
        <v>1360</v>
      </c>
      <c r="O36" s="46">
        <v>1231</v>
      </c>
      <c r="P36" s="46">
        <v>1186</v>
      </c>
      <c r="Q36" s="46">
        <v>983</v>
      </c>
      <c r="R36" s="46">
        <v>640</v>
      </c>
      <c r="S36" s="46">
        <v>580</v>
      </c>
      <c r="T36" s="46">
        <v>42</v>
      </c>
      <c r="U36" s="46">
        <f t="shared" si="1"/>
        <v>12874</v>
      </c>
      <c r="V36" s="549"/>
      <c r="W36" s="550"/>
      <c r="X36" s="549"/>
    </row>
    <row r="37" spans="1:24" ht="6" customHeight="1">
      <c r="A37" s="971"/>
      <c r="B37" s="304"/>
      <c r="C37" s="45"/>
      <c r="D37" s="45"/>
      <c r="E37" s="45"/>
      <c r="F37" s="45"/>
      <c r="G37" s="45"/>
      <c r="H37" s="45"/>
      <c r="I37" s="45"/>
      <c r="J37" s="45"/>
      <c r="K37" s="45"/>
      <c r="L37" s="45"/>
      <c r="M37" s="45"/>
      <c r="N37" s="45"/>
      <c r="O37" s="45"/>
      <c r="P37" s="45"/>
      <c r="Q37" s="45"/>
      <c r="R37" s="45"/>
      <c r="S37" s="45"/>
      <c r="T37" s="45"/>
      <c r="U37" s="406"/>
      <c r="V37" s="549"/>
      <c r="W37" s="550"/>
      <c r="X37" s="549"/>
    </row>
    <row r="38" spans="1:24" ht="15">
      <c r="A38" s="971"/>
      <c r="B38" s="299" t="s">
        <v>1131</v>
      </c>
      <c r="C38" s="406">
        <f>SUM(C39:C53)</f>
        <v>1621</v>
      </c>
      <c r="D38" s="406">
        <f t="shared" ref="D38:S38" si="4">SUM(D39:D53)</f>
        <v>1679</v>
      </c>
      <c r="E38" s="406">
        <f t="shared" si="4"/>
        <v>1527</v>
      </c>
      <c r="F38" s="406">
        <f t="shared" si="4"/>
        <v>3308</v>
      </c>
      <c r="G38" s="406">
        <f t="shared" si="4"/>
        <v>3960</v>
      </c>
      <c r="H38" s="406">
        <f t="shared" si="4"/>
        <v>3524</v>
      </c>
      <c r="I38" s="406">
        <f t="shared" si="4"/>
        <v>2980</v>
      </c>
      <c r="J38" s="406">
        <f t="shared" si="4"/>
        <v>3179</v>
      </c>
      <c r="K38" s="406">
        <f t="shared" si="4"/>
        <v>3552</v>
      </c>
      <c r="L38" s="406">
        <f t="shared" si="4"/>
        <v>3926</v>
      </c>
      <c r="M38" s="406">
        <f t="shared" si="4"/>
        <v>4999</v>
      </c>
      <c r="N38" s="406">
        <f t="shared" si="4"/>
        <v>5539</v>
      </c>
      <c r="O38" s="406">
        <f t="shared" si="4"/>
        <v>5405</v>
      </c>
      <c r="P38" s="406">
        <f t="shared" si="4"/>
        <v>5645</v>
      </c>
      <c r="Q38" s="406">
        <f t="shared" si="4"/>
        <v>4839</v>
      </c>
      <c r="R38" s="406">
        <f t="shared" si="4"/>
        <v>3564</v>
      </c>
      <c r="S38" s="406">
        <f t="shared" si="4"/>
        <v>3869</v>
      </c>
      <c r="T38" s="406">
        <f>SUM(T39:T53)</f>
        <v>313</v>
      </c>
      <c r="U38" s="406">
        <f t="shared" si="1"/>
        <v>63429</v>
      </c>
      <c r="V38" s="549"/>
      <c r="W38" s="550"/>
      <c r="X38" s="549"/>
    </row>
    <row r="39" spans="1:24" ht="15">
      <c r="A39" s="971"/>
      <c r="B39" s="304" t="s">
        <v>1132</v>
      </c>
      <c r="C39" s="46">
        <v>10</v>
      </c>
      <c r="D39" s="46">
        <v>3</v>
      </c>
      <c r="E39" s="46">
        <v>9</v>
      </c>
      <c r="F39" s="46">
        <v>20</v>
      </c>
      <c r="G39" s="46">
        <v>35</v>
      </c>
      <c r="H39" s="46">
        <v>51</v>
      </c>
      <c r="I39" s="46">
        <v>76</v>
      </c>
      <c r="J39" s="46">
        <v>88</v>
      </c>
      <c r="K39" s="46">
        <v>85</v>
      </c>
      <c r="L39" s="46">
        <v>133</v>
      </c>
      <c r="M39" s="46">
        <v>180</v>
      </c>
      <c r="N39" s="46">
        <v>170</v>
      </c>
      <c r="O39" s="46">
        <v>131</v>
      </c>
      <c r="P39" s="46">
        <v>138</v>
      </c>
      <c r="Q39" s="46">
        <v>94</v>
      </c>
      <c r="R39" s="46">
        <v>82</v>
      </c>
      <c r="S39" s="46">
        <v>52</v>
      </c>
      <c r="T39" s="46">
        <v>5</v>
      </c>
      <c r="U39" s="46">
        <f t="shared" si="1"/>
        <v>1362</v>
      </c>
      <c r="V39" s="549"/>
      <c r="W39" s="550"/>
      <c r="X39" s="549"/>
    </row>
    <row r="40" spans="1:24" ht="15">
      <c r="A40" s="971"/>
      <c r="B40" s="304" t="s">
        <v>1133</v>
      </c>
      <c r="C40" s="46">
        <v>124</v>
      </c>
      <c r="D40" s="46">
        <v>95</v>
      </c>
      <c r="E40" s="46">
        <v>86</v>
      </c>
      <c r="F40" s="46">
        <v>251</v>
      </c>
      <c r="G40" s="46">
        <v>378</v>
      </c>
      <c r="H40" s="46">
        <v>393</v>
      </c>
      <c r="I40" s="46">
        <v>365</v>
      </c>
      <c r="J40" s="46">
        <v>417</v>
      </c>
      <c r="K40" s="46">
        <v>595</v>
      </c>
      <c r="L40" s="46">
        <v>666</v>
      </c>
      <c r="M40" s="46">
        <v>1036</v>
      </c>
      <c r="N40" s="46">
        <v>1176</v>
      </c>
      <c r="O40" s="46">
        <v>1182</v>
      </c>
      <c r="P40" s="46">
        <v>1294</v>
      </c>
      <c r="Q40" s="46">
        <v>1108</v>
      </c>
      <c r="R40" s="46">
        <v>825</v>
      </c>
      <c r="S40" s="46">
        <v>941</v>
      </c>
      <c r="T40" s="46">
        <v>71</v>
      </c>
      <c r="U40" s="46">
        <f t="shared" si="1"/>
        <v>11003</v>
      </c>
      <c r="V40" s="549"/>
      <c r="W40" s="550"/>
      <c r="X40" s="549"/>
    </row>
    <row r="41" spans="1:24" ht="15">
      <c r="A41" s="971"/>
      <c r="B41" s="304" t="s">
        <v>1134</v>
      </c>
      <c r="C41" s="46">
        <v>459</v>
      </c>
      <c r="D41" s="46">
        <v>605</v>
      </c>
      <c r="E41" s="46">
        <v>147</v>
      </c>
      <c r="F41" s="46">
        <v>256</v>
      </c>
      <c r="G41" s="46">
        <v>277</v>
      </c>
      <c r="H41" s="46">
        <v>188</v>
      </c>
      <c r="I41" s="46">
        <v>165</v>
      </c>
      <c r="J41" s="46">
        <v>147</v>
      </c>
      <c r="K41" s="46">
        <v>165</v>
      </c>
      <c r="L41" s="46">
        <v>162</v>
      </c>
      <c r="M41" s="46">
        <v>135</v>
      </c>
      <c r="N41" s="46">
        <v>145</v>
      </c>
      <c r="O41" s="46">
        <v>106</v>
      </c>
      <c r="P41" s="46">
        <v>111</v>
      </c>
      <c r="Q41" s="46">
        <v>59</v>
      </c>
      <c r="R41" s="46">
        <v>36</v>
      </c>
      <c r="S41" s="46">
        <v>40</v>
      </c>
      <c r="T41" s="46">
        <v>4</v>
      </c>
      <c r="U41" s="46">
        <f t="shared" si="1"/>
        <v>3207</v>
      </c>
      <c r="V41" s="549"/>
      <c r="W41" s="550"/>
      <c r="X41" s="549"/>
    </row>
    <row r="42" spans="1:24" ht="15">
      <c r="A42" s="971"/>
      <c r="B42" s="304" t="s">
        <v>1135</v>
      </c>
      <c r="C42" s="46">
        <v>28</v>
      </c>
      <c r="D42" s="46">
        <v>26</v>
      </c>
      <c r="E42" s="46">
        <v>19</v>
      </c>
      <c r="F42" s="46">
        <v>93</v>
      </c>
      <c r="G42" s="46">
        <v>108</v>
      </c>
      <c r="H42" s="46">
        <v>67</v>
      </c>
      <c r="I42" s="46">
        <v>50</v>
      </c>
      <c r="J42" s="46">
        <v>41</v>
      </c>
      <c r="K42" s="46">
        <v>43</v>
      </c>
      <c r="L42" s="46">
        <v>41</v>
      </c>
      <c r="M42" s="46">
        <v>59</v>
      </c>
      <c r="N42" s="46">
        <v>79</v>
      </c>
      <c r="O42" s="46">
        <v>46</v>
      </c>
      <c r="P42" s="46">
        <v>54</v>
      </c>
      <c r="Q42" s="46">
        <v>28</v>
      </c>
      <c r="R42" s="46">
        <v>33</v>
      </c>
      <c r="S42" s="46">
        <v>29</v>
      </c>
      <c r="T42" s="46">
        <v>0</v>
      </c>
      <c r="U42" s="46">
        <f t="shared" si="1"/>
        <v>844</v>
      </c>
      <c r="V42" s="549"/>
      <c r="W42" s="550"/>
      <c r="X42" s="549"/>
    </row>
    <row r="43" spans="1:24" ht="15">
      <c r="A43" s="971"/>
      <c r="B43" s="304" t="s">
        <v>1136</v>
      </c>
      <c r="C43" s="46">
        <v>263</v>
      </c>
      <c r="D43" s="46">
        <v>96</v>
      </c>
      <c r="E43" s="46">
        <v>113</v>
      </c>
      <c r="F43" s="46">
        <v>217</v>
      </c>
      <c r="G43" s="46">
        <v>144</v>
      </c>
      <c r="H43" s="46">
        <v>115</v>
      </c>
      <c r="I43" s="46">
        <v>81</v>
      </c>
      <c r="J43" s="46">
        <v>62</v>
      </c>
      <c r="K43" s="46">
        <v>67</v>
      </c>
      <c r="L43" s="46">
        <v>48</v>
      </c>
      <c r="M43" s="46">
        <v>61</v>
      </c>
      <c r="N43" s="46">
        <v>76</v>
      </c>
      <c r="O43" s="46">
        <v>65</v>
      </c>
      <c r="P43" s="46">
        <v>78</v>
      </c>
      <c r="Q43" s="46">
        <v>61</v>
      </c>
      <c r="R43" s="46">
        <v>60</v>
      </c>
      <c r="S43" s="46">
        <v>103</v>
      </c>
      <c r="T43" s="46">
        <v>13</v>
      </c>
      <c r="U43" s="46">
        <f t="shared" si="1"/>
        <v>1723</v>
      </c>
      <c r="V43" s="549"/>
      <c r="W43" s="550"/>
      <c r="X43" s="549"/>
    </row>
    <row r="44" spans="1:24" ht="15">
      <c r="A44" s="971"/>
      <c r="B44" s="304" t="s">
        <v>1137</v>
      </c>
      <c r="C44" s="46">
        <v>234</v>
      </c>
      <c r="D44" s="46">
        <v>314</v>
      </c>
      <c r="E44" s="46">
        <v>693</v>
      </c>
      <c r="F44" s="46">
        <v>1233</v>
      </c>
      <c r="G44" s="46">
        <v>1419</v>
      </c>
      <c r="H44" s="46">
        <v>1299</v>
      </c>
      <c r="I44" s="46">
        <v>1081</v>
      </c>
      <c r="J44" s="46">
        <v>1018</v>
      </c>
      <c r="K44" s="46">
        <v>1068</v>
      </c>
      <c r="L44" s="46">
        <v>1101</v>
      </c>
      <c r="M44" s="46">
        <v>1314</v>
      </c>
      <c r="N44" s="46">
        <v>1350</v>
      </c>
      <c r="O44" s="46">
        <v>1316</v>
      </c>
      <c r="P44" s="46">
        <v>1337</v>
      </c>
      <c r="Q44" s="46">
        <v>1309</v>
      </c>
      <c r="R44" s="46">
        <v>1006</v>
      </c>
      <c r="S44" s="46">
        <v>1251</v>
      </c>
      <c r="T44" s="46">
        <v>95</v>
      </c>
      <c r="U44" s="46">
        <f t="shared" si="1"/>
        <v>18438</v>
      </c>
      <c r="V44" s="549"/>
      <c r="W44" s="550"/>
      <c r="X44" s="549"/>
    </row>
    <row r="45" spans="1:24" ht="15">
      <c r="A45" s="971"/>
      <c r="B45" s="304" t="s">
        <v>1138</v>
      </c>
      <c r="C45" s="46">
        <v>2</v>
      </c>
      <c r="D45" s="46">
        <v>3</v>
      </c>
      <c r="E45" s="46">
        <v>0</v>
      </c>
      <c r="F45" s="46">
        <v>18</v>
      </c>
      <c r="G45" s="46">
        <v>46</v>
      </c>
      <c r="H45" s="46">
        <v>50</v>
      </c>
      <c r="I45" s="46">
        <v>59</v>
      </c>
      <c r="J45" s="46">
        <v>120</v>
      </c>
      <c r="K45" s="46">
        <v>182</v>
      </c>
      <c r="L45" s="46">
        <v>251</v>
      </c>
      <c r="M45" s="46">
        <v>356</v>
      </c>
      <c r="N45" s="46">
        <v>484</v>
      </c>
      <c r="O45" s="46">
        <v>447</v>
      </c>
      <c r="P45" s="46">
        <v>474</v>
      </c>
      <c r="Q45" s="46">
        <v>342</v>
      </c>
      <c r="R45" s="46">
        <v>214</v>
      </c>
      <c r="S45" s="46">
        <v>215</v>
      </c>
      <c r="T45" s="46">
        <v>14</v>
      </c>
      <c r="U45" s="46">
        <f t="shared" si="1"/>
        <v>3277</v>
      </c>
      <c r="V45" s="549"/>
      <c r="W45" s="550"/>
      <c r="X45" s="549"/>
    </row>
    <row r="46" spans="1:24" ht="15">
      <c r="A46" s="971"/>
      <c r="B46" s="304" t="s">
        <v>1139</v>
      </c>
      <c r="C46" s="46">
        <v>2</v>
      </c>
      <c r="D46" s="46">
        <v>2</v>
      </c>
      <c r="E46" s="46">
        <v>1</v>
      </c>
      <c r="F46" s="46">
        <v>33</v>
      </c>
      <c r="G46" s="46">
        <v>13</v>
      </c>
      <c r="H46" s="46">
        <v>25</v>
      </c>
      <c r="I46" s="46">
        <v>7</v>
      </c>
      <c r="J46" s="46">
        <v>13</v>
      </c>
      <c r="K46" s="46">
        <v>11</v>
      </c>
      <c r="L46" s="46">
        <v>16</v>
      </c>
      <c r="M46" s="46">
        <v>7</v>
      </c>
      <c r="N46" s="46">
        <v>17</v>
      </c>
      <c r="O46" s="46">
        <v>34</v>
      </c>
      <c r="P46" s="46">
        <v>33</v>
      </c>
      <c r="Q46" s="46">
        <v>32</v>
      </c>
      <c r="R46" s="46">
        <v>32</v>
      </c>
      <c r="S46" s="46">
        <v>40</v>
      </c>
      <c r="T46" s="46">
        <v>4</v>
      </c>
      <c r="U46" s="46">
        <f t="shared" si="1"/>
        <v>322</v>
      </c>
      <c r="V46" s="549"/>
      <c r="W46" s="550"/>
      <c r="X46" s="549"/>
    </row>
    <row r="47" spans="1:24" ht="15">
      <c r="A47" s="971"/>
      <c r="B47" s="304" t="s">
        <v>1140</v>
      </c>
      <c r="C47" s="46">
        <v>98</v>
      </c>
      <c r="D47" s="46">
        <v>113</v>
      </c>
      <c r="E47" s="46">
        <v>105</v>
      </c>
      <c r="F47" s="46">
        <v>111</v>
      </c>
      <c r="G47" s="46">
        <v>143</v>
      </c>
      <c r="H47" s="46">
        <v>191</v>
      </c>
      <c r="I47" s="46">
        <v>154</v>
      </c>
      <c r="J47" s="46">
        <v>215</v>
      </c>
      <c r="K47" s="46">
        <v>228</v>
      </c>
      <c r="L47" s="46">
        <v>308</v>
      </c>
      <c r="M47" s="46">
        <v>432</v>
      </c>
      <c r="N47" s="46">
        <v>435</v>
      </c>
      <c r="O47" s="46">
        <v>464</v>
      </c>
      <c r="P47" s="46">
        <v>511</v>
      </c>
      <c r="Q47" s="46">
        <v>519</v>
      </c>
      <c r="R47" s="46">
        <v>424</v>
      </c>
      <c r="S47" s="46">
        <v>438</v>
      </c>
      <c r="T47" s="46">
        <v>33</v>
      </c>
      <c r="U47" s="46">
        <f t="shared" si="1"/>
        <v>4922</v>
      </c>
      <c r="V47" s="549"/>
      <c r="W47" s="550"/>
      <c r="X47" s="549"/>
    </row>
    <row r="48" spans="1:24" ht="15">
      <c r="A48" s="971"/>
      <c r="B48" s="304" t="s">
        <v>1141</v>
      </c>
      <c r="C48" s="46">
        <v>11</v>
      </c>
      <c r="D48" s="46">
        <v>1</v>
      </c>
      <c r="E48" s="46">
        <v>7</v>
      </c>
      <c r="F48" s="46">
        <v>128</v>
      </c>
      <c r="G48" s="46">
        <v>161</v>
      </c>
      <c r="H48" s="46">
        <v>120</v>
      </c>
      <c r="I48" s="46">
        <v>116</v>
      </c>
      <c r="J48" s="46">
        <v>111</v>
      </c>
      <c r="K48" s="46">
        <v>111</v>
      </c>
      <c r="L48" s="46">
        <v>132</v>
      </c>
      <c r="M48" s="46">
        <v>144</v>
      </c>
      <c r="N48" s="46">
        <v>130</v>
      </c>
      <c r="O48" s="46">
        <v>114</v>
      </c>
      <c r="P48" s="46">
        <v>80</v>
      </c>
      <c r="Q48" s="46">
        <v>68</v>
      </c>
      <c r="R48" s="46">
        <v>27</v>
      </c>
      <c r="S48" s="46">
        <v>19</v>
      </c>
      <c r="T48" s="46">
        <v>1</v>
      </c>
      <c r="U48" s="46">
        <f t="shared" si="1"/>
        <v>1481</v>
      </c>
      <c r="V48" s="549"/>
      <c r="W48" s="550"/>
      <c r="X48" s="549"/>
    </row>
    <row r="49" spans="1:40" ht="15">
      <c r="A49" s="971"/>
      <c r="B49" s="304" t="s">
        <v>1142</v>
      </c>
      <c r="C49" s="46">
        <v>314</v>
      </c>
      <c r="D49" s="46">
        <v>311</v>
      </c>
      <c r="E49" s="46">
        <v>199</v>
      </c>
      <c r="F49" s="46">
        <v>359</v>
      </c>
      <c r="G49" s="46">
        <v>480</v>
      </c>
      <c r="H49" s="46">
        <v>417</v>
      </c>
      <c r="I49" s="46">
        <v>325</v>
      </c>
      <c r="J49" s="46">
        <v>376</v>
      </c>
      <c r="K49" s="46">
        <v>377</v>
      </c>
      <c r="L49" s="46">
        <v>434</v>
      </c>
      <c r="M49" s="46">
        <v>556</v>
      </c>
      <c r="N49" s="46">
        <v>725</v>
      </c>
      <c r="O49" s="46">
        <v>850</v>
      </c>
      <c r="P49" s="46">
        <v>1041</v>
      </c>
      <c r="Q49" s="46">
        <v>889</v>
      </c>
      <c r="R49" s="46">
        <v>544</v>
      </c>
      <c r="S49" s="46">
        <v>479</v>
      </c>
      <c r="T49" s="46">
        <v>51</v>
      </c>
      <c r="U49" s="46">
        <f t="shared" si="1"/>
        <v>8727</v>
      </c>
      <c r="V49" s="549"/>
      <c r="W49" s="550"/>
      <c r="X49" s="549"/>
    </row>
    <row r="50" spans="1:40" ht="15">
      <c r="A50" s="971"/>
      <c r="B50" s="304" t="s">
        <v>1143</v>
      </c>
      <c r="C50" s="46">
        <v>0</v>
      </c>
      <c r="D50" s="46">
        <v>0</v>
      </c>
      <c r="E50" s="46">
        <v>2</v>
      </c>
      <c r="F50" s="46">
        <v>15</v>
      </c>
      <c r="G50" s="46">
        <v>4</v>
      </c>
      <c r="H50" s="46">
        <v>1</v>
      </c>
      <c r="I50" s="46">
        <v>1</v>
      </c>
      <c r="J50" s="46">
        <v>1</v>
      </c>
      <c r="K50" s="46">
        <v>0</v>
      </c>
      <c r="L50" s="46">
        <v>0</v>
      </c>
      <c r="M50" s="46">
        <v>0</v>
      </c>
      <c r="N50" s="46">
        <v>2</v>
      </c>
      <c r="O50" s="46">
        <v>3</v>
      </c>
      <c r="P50" s="46">
        <v>3</v>
      </c>
      <c r="Q50" s="46">
        <v>0</v>
      </c>
      <c r="R50" s="46">
        <v>3</v>
      </c>
      <c r="S50" s="46">
        <v>2</v>
      </c>
      <c r="T50" s="46">
        <v>0</v>
      </c>
      <c r="U50" s="46">
        <f t="shared" si="1"/>
        <v>37</v>
      </c>
      <c r="V50" s="549"/>
      <c r="W50" s="550"/>
      <c r="X50" s="549"/>
    </row>
    <row r="51" spans="1:40" ht="15">
      <c r="A51" s="971"/>
      <c r="B51" s="304" t="s">
        <v>1144</v>
      </c>
      <c r="C51" s="46">
        <v>0</v>
      </c>
      <c r="D51" s="46">
        <v>0</v>
      </c>
      <c r="E51" s="46">
        <v>0</v>
      </c>
      <c r="F51" s="46">
        <v>0</v>
      </c>
      <c r="G51" s="46">
        <v>0</v>
      </c>
      <c r="H51" s="46">
        <v>0</v>
      </c>
      <c r="I51" s="46">
        <v>0</v>
      </c>
      <c r="J51" s="46">
        <v>0</v>
      </c>
      <c r="K51" s="46">
        <v>0</v>
      </c>
      <c r="L51" s="46">
        <v>2</v>
      </c>
      <c r="M51" s="46">
        <v>0</v>
      </c>
      <c r="N51" s="46">
        <v>0</v>
      </c>
      <c r="O51" s="46">
        <v>0</v>
      </c>
      <c r="P51" s="46">
        <v>0</v>
      </c>
      <c r="Q51" s="46">
        <v>0</v>
      </c>
      <c r="R51" s="46">
        <v>0</v>
      </c>
      <c r="S51" s="46">
        <v>0</v>
      </c>
      <c r="T51" s="46">
        <v>0</v>
      </c>
      <c r="U51" s="46">
        <f t="shared" si="1"/>
        <v>2</v>
      </c>
      <c r="V51" s="549"/>
      <c r="W51" s="550"/>
      <c r="X51" s="549"/>
    </row>
    <row r="52" spans="1:40" ht="15">
      <c r="A52" s="971"/>
      <c r="B52" s="304" t="s">
        <v>1145</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f t="shared" si="1"/>
        <v>0</v>
      </c>
      <c r="V52" s="549"/>
      <c r="W52" s="550"/>
      <c r="X52" s="399"/>
    </row>
    <row r="53" spans="1:40" ht="15">
      <c r="A53" s="971"/>
      <c r="B53" s="304" t="s">
        <v>1146</v>
      </c>
      <c r="C53" s="46">
        <v>76</v>
      </c>
      <c r="D53" s="46">
        <v>110</v>
      </c>
      <c r="E53" s="46">
        <v>146</v>
      </c>
      <c r="F53" s="46">
        <v>574</v>
      </c>
      <c r="G53" s="46">
        <v>752</v>
      </c>
      <c r="H53" s="46">
        <v>607</v>
      </c>
      <c r="I53" s="46">
        <v>500</v>
      </c>
      <c r="J53" s="46">
        <v>570</v>
      </c>
      <c r="K53" s="46">
        <v>620</v>
      </c>
      <c r="L53" s="46">
        <v>632</v>
      </c>
      <c r="M53" s="46">
        <v>719</v>
      </c>
      <c r="N53" s="46">
        <v>750</v>
      </c>
      <c r="O53" s="46">
        <v>647</v>
      </c>
      <c r="P53" s="46">
        <v>491</v>
      </c>
      <c r="Q53" s="46">
        <v>330</v>
      </c>
      <c r="R53" s="46">
        <v>278</v>
      </c>
      <c r="S53" s="46">
        <v>260</v>
      </c>
      <c r="T53" s="46">
        <v>22</v>
      </c>
      <c r="U53" s="46">
        <f t="shared" si="1"/>
        <v>8084</v>
      </c>
      <c r="V53" s="549"/>
      <c r="W53" s="550"/>
      <c r="X53" s="549"/>
    </row>
    <row r="54" spans="1:40" ht="13.5" customHeight="1">
      <c r="A54" s="971"/>
      <c r="B54" s="304"/>
      <c r="C54" s="45"/>
      <c r="D54" s="45"/>
      <c r="E54" s="45"/>
      <c r="F54" s="45"/>
      <c r="G54" s="45"/>
      <c r="H54" s="45"/>
      <c r="I54" s="45"/>
      <c r="J54" s="45"/>
      <c r="K54" s="45"/>
      <c r="L54" s="45"/>
      <c r="M54" s="45"/>
      <c r="N54" s="45"/>
      <c r="O54" s="45"/>
      <c r="P54" s="45"/>
      <c r="Q54" s="45"/>
      <c r="R54" s="45"/>
      <c r="S54" s="45"/>
      <c r="T54" s="45"/>
      <c r="U54" s="406"/>
      <c r="V54" s="549"/>
      <c r="W54" s="550"/>
      <c r="X54" s="548"/>
      <c r="Y54" s="58"/>
      <c r="Z54" s="58"/>
      <c r="AA54" s="58"/>
      <c r="AB54" s="58"/>
      <c r="AC54" s="58"/>
      <c r="AD54" s="58"/>
      <c r="AE54" s="58"/>
      <c r="AF54" s="58"/>
      <c r="AG54" s="58"/>
      <c r="AH54" s="58"/>
      <c r="AI54" s="58"/>
      <c r="AJ54" s="58"/>
      <c r="AK54" s="58"/>
      <c r="AL54" s="58"/>
      <c r="AM54" s="58"/>
      <c r="AN54" s="58"/>
    </row>
    <row r="55" spans="1:40" ht="15">
      <c r="A55" s="971"/>
      <c r="B55" s="299" t="s">
        <v>1147</v>
      </c>
      <c r="C55" s="406">
        <f>SUM(C56:C61)</f>
        <v>5084</v>
      </c>
      <c r="D55" s="406">
        <f t="shared" ref="D55:S55" si="5">SUM(D56:D61)</f>
        <v>1388</v>
      </c>
      <c r="E55" s="406">
        <f t="shared" si="5"/>
        <v>904</v>
      </c>
      <c r="F55" s="406">
        <f t="shared" si="5"/>
        <v>2187</v>
      </c>
      <c r="G55" s="406">
        <f t="shared" si="5"/>
        <v>2968</v>
      </c>
      <c r="H55" s="406">
        <f t="shared" si="5"/>
        <v>4295</v>
      </c>
      <c r="I55" s="406">
        <f t="shared" si="5"/>
        <v>3078</v>
      </c>
      <c r="J55" s="406">
        <f t="shared" si="5"/>
        <v>3171</v>
      </c>
      <c r="K55" s="406">
        <f t="shared" si="5"/>
        <v>5203</v>
      </c>
      <c r="L55" s="406">
        <f t="shared" si="5"/>
        <v>6643</v>
      </c>
      <c r="M55" s="406">
        <f t="shared" si="5"/>
        <v>7328</v>
      </c>
      <c r="N55" s="406">
        <f t="shared" si="5"/>
        <v>11509</v>
      </c>
      <c r="O55" s="406">
        <f t="shared" si="5"/>
        <v>14656</v>
      </c>
      <c r="P55" s="406">
        <f t="shared" si="5"/>
        <v>26606</v>
      </c>
      <c r="Q55" s="406">
        <f t="shared" si="5"/>
        <v>52613</v>
      </c>
      <c r="R55" s="406">
        <f t="shared" si="5"/>
        <v>68810</v>
      </c>
      <c r="S55" s="406">
        <f t="shared" si="5"/>
        <v>125822</v>
      </c>
      <c r="T55" s="406">
        <f>SUM(T56:T61)</f>
        <v>9939</v>
      </c>
      <c r="U55" s="406">
        <f t="shared" si="1"/>
        <v>352204</v>
      </c>
      <c r="V55" s="549"/>
      <c r="W55" s="550"/>
      <c r="X55" s="549"/>
    </row>
    <row r="56" spans="1:40" ht="15">
      <c r="A56" s="971"/>
      <c r="B56" s="304" t="s">
        <v>1148</v>
      </c>
      <c r="C56" s="46">
        <v>3681</v>
      </c>
      <c r="D56" s="46">
        <v>982</v>
      </c>
      <c r="E56" s="46">
        <v>678</v>
      </c>
      <c r="F56" s="46">
        <v>1692</v>
      </c>
      <c r="G56" s="46">
        <v>2057</v>
      </c>
      <c r="H56" s="46">
        <v>2076</v>
      </c>
      <c r="I56" s="46">
        <v>1810</v>
      </c>
      <c r="J56" s="46">
        <v>1905</v>
      </c>
      <c r="K56" s="46">
        <v>2302</v>
      </c>
      <c r="L56" s="46">
        <v>2752</v>
      </c>
      <c r="M56" s="46">
        <v>3752</v>
      </c>
      <c r="N56" s="46">
        <v>5141</v>
      </c>
      <c r="O56" s="46">
        <v>6098</v>
      </c>
      <c r="P56" s="46">
        <v>6974</v>
      </c>
      <c r="Q56" s="46">
        <v>7395</v>
      </c>
      <c r="R56" s="46">
        <v>6593</v>
      </c>
      <c r="S56" s="46">
        <v>10274</v>
      </c>
      <c r="T56" s="46">
        <v>710</v>
      </c>
      <c r="U56" s="46">
        <f t="shared" si="1"/>
        <v>66872</v>
      </c>
      <c r="V56" s="549"/>
      <c r="W56" s="550"/>
      <c r="X56" s="549"/>
    </row>
    <row r="57" spans="1:40" ht="15">
      <c r="A57" s="971"/>
      <c r="B57" s="304" t="s">
        <v>1149</v>
      </c>
      <c r="C57" s="46">
        <v>984</v>
      </c>
      <c r="D57" s="46">
        <v>96</v>
      </c>
      <c r="E57" s="46">
        <v>58</v>
      </c>
      <c r="F57" s="46">
        <v>84</v>
      </c>
      <c r="G57" s="46">
        <v>79</v>
      </c>
      <c r="H57" s="46">
        <v>141</v>
      </c>
      <c r="I57" s="46">
        <v>218</v>
      </c>
      <c r="J57" s="46">
        <v>155</v>
      </c>
      <c r="K57" s="46">
        <v>288</v>
      </c>
      <c r="L57" s="46">
        <v>231</v>
      </c>
      <c r="M57" s="46">
        <v>338</v>
      </c>
      <c r="N57" s="46">
        <v>644</v>
      </c>
      <c r="O57" s="46">
        <v>910</v>
      </c>
      <c r="P57" s="46">
        <v>1182</v>
      </c>
      <c r="Q57" s="46">
        <v>1352</v>
      </c>
      <c r="R57" s="46">
        <v>1607</v>
      </c>
      <c r="S57" s="46">
        <v>2812</v>
      </c>
      <c r="T57" s="46">
        <v>146</v>
      </c>
      <c r="U57" s="46">
        <f t="shared" si="1"/>
        <v>11325</v>
      </c>
      <c r="V57" s="549"/>
      <c r="W57" s="550"/>
      <c r="X57" s="549"/>
    </row>
    <row r="58" spans="1:40" ht="15">
      <c r="A58" s="971"/>
      <c r="B58" s="304" t="s">
        <v>1150</v>
      </c>
      <c r="C58" s="46">
        <v>0</v>
      </c>
      <c r="D58" s="46">
        <v>0</v>
      </c>
      <c r="E58" s="46">
        <v>0</v>
      </c>
      <c r="F58" s="46">
        <v>206</v>
      </c>
      <c r="G58" s="46">
        <v>638</v>
      </c>
      <c r="H58" s="46">
        <v>1883</v>
      </c>
      <c r="I58" s="46">
        <v>446</v>
      </c>
      <c r="J58" s="46">
        <v>896</v>
      </c>
      <c r="K58" s="46">
        <v>2408</v>
      </c>
      <c r="L58" s="46">
        <v>3433</v>
      </c>
      <c r="M58" s="46">
        <v>2981</v>
      </c>
      <c r="N58" s="46">
        <v>5218</v>
      </c>
      <c r="O58" s="46">
        <v>4729</v>
      </c>
      <c r="P58" s="46">
        <v>4251</v>
      </c>
      <c r="Q58" s="46">
        <v>2255</v>
      </c>
      <c r="R58" s="46">
        <v>727</v>
      </c>
      <c r="S58" s="46">
        <v>911</v>
      </c>
      <c r="T58" s="46">
        <v>0</v>
      </c>
      <c r="U58" s="46">
        <f t="shared" si="1"/>
        <v>30982</v>
      </c>
      <c r="V58" s="549"/>
      <c r="W58" s="550"/>
      <c r="X58" s="549"/>
    </row>
    <row r="59" spans="1:40" ht="15">
      <c r="A59" s="971"/>
      <c r="B59" s="304" t="s">
        <v>1298</v>
      </c>
      <c r="C59" s="46">
        <v>1</v>
      </c>
      <c r="D59" s="46">
        <v>0</v>
      </c>
      <c r="E59" s="46">
        <v>0</v>
      </c>
      <c r="F59" s="46">
        <v>0</v>
      </c>
      <c r="G59" s="46">
        <v>0</v>
      </c>
      <c r="H59" s="46">
        <v>0</v>
      </c>
      <c r="I59" s="46">
        <v>396</v>
      </c>
      <c r="J59" s="46">
        <v>0</v>
      </c>
      <c r="K59" s="46">
        <v>0</v>
      </c>
      <c r="L59" s="46">
        <v>1</v>
      </c>
      <c r="M59" s="46">
        <v>2</v>
      </c>
      <c r="N59" s="46">
        <v>181</v>
      </c>
      <c r="O59" s="46">
        <v>2575</v>
      </c>
      <c r="P59" s="46">
        <v>13875</v>
      </c>
      <c r="Q59" s="46">
        <v>41242</v>
      </c>
      <c r="R59" s="46">
        <v>59653</v>
      </c>
      <c r="S59" s="46">
        <v>111477</v>
      </c>
      <c r="T59" s="46">
        <v>9055</v>
      </c>
      <c r="U59" s="46">
        <f t="shared" si="1"/>
        <v>238458</v>
      </c>
      <c r="V59" s="549"/>
      <c r="W59" s="550"/>
      <c r="X59" s="549"/>
    </row>
    <row r="60" spans="1:40" ht="15">
      <c r="A60" s="971"/>
      <c r="B60" s="304" t="s">
        <v>1152</v>
      </c>
      <c r="C60" s="46">
        <v>96</v>
      </c>
      <c r="D60" s="46">
        <v>14</v>
      </c>
      <c r="E60" s="46">
        <v>4</v>
      </c>
      <c r="F60" s="46">
        <v>26</v>
      </c>
      <c r="G60" s="46">
        <v>30</v>
      </c>
      <c r="H60" s="46">
        <v>27</v>
      </c>
      <c r="I60" s="46">
        <v>60</v>
      </c>
      <c r="J60" s="46">
        <v>50</v>
      </c>
      <c r="K60" s="46">
        <v>24</v>
      </c>
      <c r="L60" s="46">
        <v>19</v>
      </c>
      <c r="M60" s="46">
        <v>22</v>
      </c>
      <c r="N60" s="46">
        <v>63</v>
      </c>
      <c r="O60" s="46">
        <v>65</v>
      </c>
      <c r="P60" s="46">
        <v>62</v>
      </c>
      <c r="Q60" s="46">
        <v>132</v>
      </c>
      <c r="R60" s="46">
        <v>95</v>
      </c>
      <c r="S60" s="46">
        <v>206</v>
      </c>
      <c r="T60" s="46">
        <v>14</v>
      </c>
      <c r="U60" s="46">
        <f t="shared" si="1"/>
        <v>1009</v>
      </c>
      <c r="V60" s="549"/>
      <c r="W60" s="550"/>
      <c r="X60" s="399"/>
    </row>
    <row r="61" spans="1:40" ht="15">
      <c r="A61" s="971"/>
      <c r="B61" s="304" t="s">
        <v>1153</v>
      </c>
      <c r="C61" s="46">
        <v>322</v>
      </c>
      <c r="D61" s="46">
        <v>296</v>
      </c>
      <c r="E61" s="46">
        <v>164</v>
      </c>
      <c r="F61" s="46">
        <v>179</v>
      </c>
      <c r="G61" s="46">
        <v>164</v>
      </c>
      <c r="H61" s="46">
        <v>168</v>
      </c>
      <c r="I61" s="46">
        <v>148</v>
      </c>
      <c r="J61" s="46">
        <v>165</v>
      </c>
      <c r="K61" s="46">
        <v>181</v>
      </c>
      <c r="L61" s="46">
        <v>207</v>
      </c>
      <c r="M61" s="46">
        <v>233</v>
      </c>
      <c r="N61" s="46">
        <v>262</v>
      </c>
      <c r="O61" s="46">
        <v>279</v>
      </c>
      <c r="P61" s="46">
        <v>262</v>
      </c>
      <c r="Q61" s="46">
        <v>237</v>
      </c>
      <c r="R61" s="46">
        <v>135</v>
      </c>
      <c r="S61" s="46">
        <v>142</v>
      </c>
      <c r="T61" s="46">
        <v>14</v>
      </c>
      <c r="U61" s="46">
        <f t="shared" si="1"/>
        <v>3558</v>
      </c>
      <c r="V61" s="549"/>
      <c r="W61" s="550"/>
      <c r="X61" s="549"/>
    </row>
    <row r="62" spans="1:40" ht="6" customHeight="1">
      <c r="A62" s="971"/>
      <c r="B62" s="304"/>
      <c r="C62" s="46"/>
      <c r="D62" s="46"/>
      <c r="E62" s="46"/>
      <c r="F62" s="46"/>
      <c r="G62" s="46"/>
      <c r="H62" s="46"/>
      <c r="I62" s="46"/>
      <c r="J62" s="46"/>
      <c r="K62" s="46"/>
      <c r="L62" s="46"/>
      <c r="M62" s="46"/>
      <c r="N62" s="46"/>
      <c r="O62" s="46"/>
      <c r="P62" s="46"/>
      <c r="Q62" s="46"/>
      <c r="R62" s="46"/>
      <c r="S62" s="46"/>
      <c r="T62" s="46"/>
      <c r="U62" s="406"/>
      <c r="V62" s="549"/>
      <c r="W62" s="550"/>
      <c r="X62" s="549"/>
    </row>
    <row r="63" spans="1:40" ht="15">
      <c r="A63" s="971"/>
      <c r="B63" s="299" t="s">
        <v>1154</v>
      </c>
      <c r="C63" s="406">
        <f t="shared" ref="C63:T63" si="6">SUM(C64:C71)</f>
        <v>6414</v>
      </c>
      <c r="D63" s="406">
        <f t="shared" si="6"/>
        <v>6417</v>
      </c>
      <c r="E63" s="406">
        <f t="shared" si="6"/>
        <v>4028</v>
      </c>
      <c r="F63" s="406">
        <f t="shared" si="6"/>
        <v>4415</v>
      </c>
      <c r="G63" s="406">
        <f t="shared" si="6"/>
        <v>4952</v>
      </c>
      <c r="H63" s="406">
        <f t="shared" si="6"/>
        <v>5464</v>
      </c>
      <c r="I63" s="406">
        <f t="shared" si="6"/>
        <v>4979</v>
      </c>
      <c r="J63" s="406">
        <f t="shared" si="6"/>
        <v>4957</v>
      </c>
      <c r="K63" s="406">
        <f t="shared" si="6"/>
        <v>5637</v>
      </c>
      <c r="L63" s="406">
        <f t="shared" si="6"/>
        <v>6848</v>
      </c>
      <c r="M63" s="406">
        <f t="shared" si="6"/>
        <v>10423</v>
      </c>
      <c r="N63" s="406">
        <f t="shared" si="6"/>
        <v>25488</v>
      </c>
      <c r="O63" s="406">
        <f t="shared" si="6"/>
        <v>33166</v>
      </c>
      <c r="P63" s="406">
        <f t="shared" si="6"/>
        <v>39625</v>
      </c>
      <c r="Q63" s="406">
        <f t="shared" si="6"/>
        <v>35872</v>
      </c>
      <c r="R63" s="406">
        <f t="shared" si="6"/>
        <v>27522</v>
      </c>
      <c r="S63" s="406">
        <f t="shared" si="6"/>
        <v>34279</v>
      </c>
      <c r="T63" s="406">
        <f t="shared" si="6"/>
        <v>2012</v>
      </c>
      <c r="U63" s="406">
        <f t="shared" si="1"/>
        <v>262498</v>
      </c>
      <c r="V63" s="549"/>
      <c r="W63" s="550"/>
      <c r="X63" s="549"/>
    </row>
    <row r="64" spans="1:40" ht="15">
      <c r="A64" s="971"/>
      <c r="B64" s="304" t="s">
        <v>1155</v>
      </c>
      <c r="C64" s="46">
        <v>200</v>
      </c>
      <c r="D64" s="46">
        <v>130</v>
      </c>
      <c r="E64" s="46">
        <v>70</v>
      </c>
      <c r="F64" s="46">
        <v>77</v>
      </c>
      <c r="G64" s="46">
        <v>59</v>
      </c>
      <c r="H64" s="46">
        <v>74</v>
      </c>
      <c r="I64" s="46">
        <v>61</v>
      </c>
      <c r="J64" s="46">
        <v>71</v>
      </c>
      <c r="K64" s="46">
        <v>76</v>
      </c>
      <c r="L64" s="46">
        <v>106</v>
      </c>
      <c r="M64" s="46">
        <v>135</v>
      </c>
      <c r="N64" s="46">
        <v>140</v>
      </c>
      <c r="O64" s="46">
        <v>154</v>
      </c>
      <c r="P64" s="46">
        <v>170</v>
      </c>
      <c r="Q64" s="46">
        <v>144</v>
      </c>
      <c r="R64" s="46">
        <v>141</v>
      </c>
      <c r="S64" s="46">
        <v>155</v>
      </c>
      <c r="T64" s="46">
        <v>20</v>
      </c>
      <c r="U64" s="46">
        <f t="shared" si="1"/>
        <v>1983</v>
      </c>
      <c r="V64" s="549"/>
      <c r="W64" s="550"/>
      <c r="X64" s="549"/>
    </row>
    <row r="65" spans="1:24" ht="15">
      <c r="A65" s="971"/>
      <c r="B65" s="304" t="s">
        <v>1299</v>
      </c>
      <c r="C65" s="46">
        <v>819</v>
      </c>
      <c r="D65" s="46">
        <v>2101</v>
      </c>
      <c r="E65" s="46">
        <v>1687</v>
      </c>
      <c r="F65" s="46">
        <v>871</v>
      </c>
      <c r="G65" s="46">
        <v>590</v>
      </c>
      <c r="H65" s="46">
        <v>732</v>
      </c>
      <c r="I65" s="46">
        <v>449</v>
      </c>
      <c r="J65" s="46">
        <v>516</v>
      </c>
      <c r="K65" s="46">
        <v>715</v>
      </c>
      <c r="L65" s="46">
        <v>813</v>
      </c>
      <c r="M65" s="46">
        <v>1256</v>
      </c>
      <c r="N65" s="46">
        <v>15587</v>
      </c>
      <c r="O65" s="46">
        <v>20243</v>
      </c>
      <c r="P65" s="46">
        <v>24611</v>
      </c>
      <c r="Q65" s="46">
        <v>21424</v>
      </c>
      <c r="R65" s="46">
        <v>13979</v>
      </c>
      <c r="S65" s="46">
        <v>11239</v>
      </c>
      <c r="T65" s="46">
        <v>945</v>
      </c>
      <c r="U65" s="46">
        <f t="shared" si="1"/>
        <v>118577</v>
      </c>
      <c r="V65" s="549"/>
      <c r="W65" s="550"/>
      <c r="X65" s="549"/>
    </row>
    <row r="66" spans="1:24" ht="15">
      <c r="A66" s="971"/>
      <c r="B66" s="304" t="s">
        <v>1300</v>
      </c>
      <c r="C66" s="46">
        <v>0</v>
      </c>
      <c r="D66" s="46">
        <v>0</v>
      </c>
      <c r="E66" s="46">
        <v>0</v>
      </c>
      <c r="F66" s="46">
        <v>0</v>
      </c>
      <c r="G66" s="46">
        <v>2</v>
      </c>
      <c r="H66" s="46">
        <v>0</v>
      </c>
      <c r="I66" s="46">
        <v>0</v>
      </c>
      <c r="J66" s="46">
        <v>0</v>
      </c>
      <c r="K66" s="46">
        <v>0</v>
      </c>
      <c r="L66" s="46">
        <v>0</v>
      </c>
      <c r="M66" s="46">
        <v>1</v>
      </c>
      <c r="N66" s="46">
        <v>0</v>
      </c>
      <c r="O66" s="46">
        <v>0</v>
      </c>
      <c r="P66" s="46">
        <v>2</v>
      </c>
      <c r="Q66" s="46">
        <v>3</v>
      </c>
      <c r="R66" s="46">
        <v>0</v>
      </c>
      <c r="S66" s="46">
        <v>4</v>
      </c>
      <c r="T66" s="46">
        <v>0</v>
      </c>
      <c r="U66" s="46">
        <f t="shared" si="1"/>
        <v>12</v>
      </c>
      <c r="V66" s="549"/>
      <c r="W66" s="550"/>
      <c r="X66" s="549"/>
    </row>
    <row r="67" spans="1:24" ht="15">
      <c r="A67" s="971"/>
      <c r="B67" s="304" t="s">
        <v>1158</v>
      </c>
      <c r="C67" s="46">
        <v>78</v>
      </c>
      <c r="D67" s="46">
        <v>0</v>
      </c>
      <c r="E67" s="46">
        <v>0</v>
      </c>
      <c r="F67" s="46">
        <v>0</v>
      </c>
      <c r="G67" s="46">
        <v>0</v>
      </c>
      <c r="H67" s="46">
        <v>0</v>
      </c>
      <c r="I67" s="46">
        <v>0</v>
      </c>
      <c r="J67" s="46">
        <v>0</v>
      </c>
      <c r="K67" s="46">
        <v>0</v>
      </c>
      <c r="L67" s="46">
        <v>0</v>
      </c>
      <c r="M67" s="46">
        <v>0</v>
      </c>
      <c r="N67" s="46">
        <v>0</v>
      </c>
      <c r="O67" s="46">
        <v>0</v>
      </c>
      <c r="P67" s="46">
        <v>0</v>
      </c>
      <c r="Q67" s="46">
        <v>0</v>
      </c>
      <c r="R67" s="46">
        <v>0</v>
      </c>
      <c r="S67" s="46">
        <v>0</v>
      </c>
      <c r="T67" s="46">
        <v>0</v>
      </c>
      <c r="U67" s="46">
        <f t="shared" si="1"/>
        <v>78</v>
      </c>
      <c r="V67" s="549"/>
      <c r="W67" s="550"/>
      <c r="X67" s="549"/>
    </row>
    <row r="68" spans="1:24" ht="15">
      <c r="A68" s="971"/>
      <c r="B68" s="304" t="s">
        <v>1301</v>
      </c>
      <c r="C68" s="46">
        <v>0</v>
      </c>
      <c r="D68" s="46">
        <v>0</v>
      </c>
      <c r="E68" s="46">
        <v>0</v>
      </c>
      <c r="F68" s="46">
        <v>0</v>
      </c>
      <c r="G68" s="46">
        <v>0</v>
      </c>
      <c r="H68" s="46">
        <v>0</v>
      </c>
      <c r="I68" s="46">
        <v>0</v>
      </c>
      <c r="J68" s="46">
        <v>0</v>
      </c>
      <c r="K68" s="46">
        <v>0</v>
      </c>
      <c r="L68" s="46">
        <v>0</v>
      </c>
      <c r="M68" s="46">
        <v>0</v>
      </c>
      <c r="N68" s="46">
        <v>0</v>
      </c>
      <c r="O68" s="46">
        <v>0</v>
      </c>
      <c r="P68" s="46">
        <v>0</v>
      </c>
      <c r="Q68" s="46">
        <v>0</v>
      </c>
      <c r="R68" s="46">
        <v>0</v>
      </c>
      <c r="S68" s="46">
        <v>0</v>
      </c>
      <c r="T68" s="46">
        <v>0</v>
      </c>
      <c r="U68" s="46">
        <f t="shared" si="1"/>
        <v>0</v>
      </c>
      <c r="V68" s="549"/>
      <c r="W68" s="550"/>
      <c r="X68" s="549"/>
    </row>
    <row r="69" spans="1:24" ht="15">
      <c r="A69" s="971"/>
      <c r="B69" s="304" t="s">
        <v>1160</v>
      </c>
      <c r="C69" s="46">
        <v>3082</v>
      </c>
      <c r="D69" s="46">
        <v>3524</v>
      </c>
      <c r="E69" s="46">
        <v>1344</v>
      </c>
      <c r="F69" s="46">
        <v>2013</v>
      </c>
      <c r="G69" s="46">
        <v>2238</v>
      </c>
      <c r="H69" s="46">
        <v>2171</v>
      </c>
      <c r="I69" s="46">
        <v>2065</v>
      </c>
      <c r="J69" s="46">
        <v>1995</v>
      </c>
      <c r="K69" s="46">
        <v>2077</v>
      </c>
      <c r="L69" s="46">
        <v>2341</v>
      </c>
      <c r="M69" s="46">
        <v>2999</v>
      </c>
      <c r="N69" s="46">
        <v>3242</v>
      </c>
      <c r="O69" s="46">
        <v>3040</v>
      </c>
      <c r="P69" s="46">
        <v>3079</v>
      </c>
      <c r="Q69" s="46">
        <v>2675</v>
      </c>
      <c r="R69" s="46">
        <v>2058</v>
      </c>
      <c r="S69" s="46">
        <v>1797</v>
      </c>
      <c r="T69" s="46">
        <v>145</v>
      </c>
      <c r="U69" s="46">
        <f t="shared" si="1"/>
        <v>41885</v>
      </c>
      <c r="V69" s="549"/>
      <c r="W69" s="550"/>
      <c r="X69" s="549"/>
    </row>
    <row r="70" spans="1:24" ht="15">
      <c r="A70" s="971"/>
      <c r="B70" s="304" t="s">
        <v>1162</v>
      </c>
      <c r="C70" s="46">
        <v>1828</v>
      </c>
      <c r="D70" s="46">
        <v>180</v>
      </c>
      <c r="E70" s="46">
        <v>160</v>
      </c>
      <c r="F70" s="46">
        <v>635</v>
      </c>
      <c r="G70" s="46">
        <v>1103</v>
      </c>
      <c r="H70" s="46">
        <v>1584</v>
      </c>
      <c r="I70" s="46">
        <v>1473</v>
      </c>
      <c r="J70" s="46">
        <v>1408</v>
      </c>
      <c r="K70" s="46">
        <v>1809</v>
      </c>
      <c r="L70" s="46">
        <v>2537</v>
      </c>
      <c r="M70" s="46">
        <v>4799</v>
      </c>
      <c r="N70" s="46">
        <v>4842</v>
      </c>
      <c r="O70" s="46">
        <v>7277</v>
      </c>
      <c r="P70" s="46">
        <v>8866</v>
      </c>
      <c r="Q70" s="46">
        <v>9031</v>
      </c>
      <c r="R70" s="46">
        <v>8472</v>
      </c>
      <c r="S70" s="46">
        <v>15406</v>
      </c>
      <c r="T70" s="46">
        <v>629</v>
      </c>
      <c r="U70" s="46">
        <f>SUM(C70:T70)</f>
        <v>72039</v>
      </c>
      <c r="V70" s="549"/>
      <c r="W70" s="550"/>
      <c r="X70" s="549"/>
    </row>
    <row r="71" spans="1:24" ht="15">
      <c r="A71" s="971"/>
      <c r="B71" s="304" t="s">
        <v>1161</v>
      </c>
      <c r="C71" s="46">
        <v>407</v>
      </c>
      <c r="D71" s="46">
        <v>482</v>
      </c>
      <c r="E71" s="46">
        <v>767</v>
      </c>
      <c r="F71" s="46">
        <v>819</v>
      </c>
      <c r="G71" s="46">
        <v>960</v>
      </c>
      <c r="H71" s="46">
        <v>903</v>
      </c>
      <c r="I71" s="46">
        <v>931</v>
      </c>
      <c r="J71" s="46">
        <v>967</v>
      </c>
      <c r="K71" s="46">
        <v>960</v>
      </c>
      <c r="L71" s="46">
        <v>1051</v>
      </c>
      <c r="M71" s="46">
        <v>1233</v>
      </c>
      <c r="N71" s="46">
        <v>1677</v>
      </c>
      <c r="O71" s="46">
        <v>2452</v>
      </c>
      <c r="P71" s="46">
        <v>2897</v>
      </c>
      <c r="Q71" s="46">
        <v>2595</v>
      </c>
      <c r="R71" s="46">
        <v>2872</v>
      </c>
      <c r="S71" s="46">
        <v>5678</v>
      </c>
      <c r="T71" s="46">
        <v>273</v>
      </c>
      <c r="U71" s="46">
        <f t="shared" si="1"/>
        <v>27924</v>
      </c>
      <c r="V71" s="549"/>
      <c r="W71" s="550"/>
      <c r="X71" s="399"/>
    </row>
    <row r="72" spans="1:24" ht="15">
      <c r="A72" s="515"/>
      <c r="B72" s="428"/>
      <c r="C72" s="94"/>
      <c r="D72" s="94"/>
      <c r="E72" s="94"/>
      <c r="F72" s="94"/>
      <c r="G72" s="94"/>
      <c r="H72" s="94"/>
      <c r="I72" s="94"/>
      <c r="J72" s="94"/>
      <c r="K72" s="94"/>
      <c r="L72" s="94"/>
      <c r="M72" s="94"/>
      <c r="N72" s="94"/>
      <c r="O72" s="94"/>
      <c r="P72" s="94"/>
      <c r="Q72" s="94"/>
      <c r="R72" s="94"/>
      <c r="S72" s="94"/>
      <c r="T72" s="94"/>
      <c r="U72" s="94"/>
      <c r="V72" s="549"/>
      <c r="W72" s="550"/>
      <c r="X72" s="399"/>
    </row>
    <row r="73" spans="1:24" ht="15">
      <c r="A73" s="498"/>
      <c r="B73" s="343" t="s">
        <v>27</v>
      </c>
      <c r="C73" s="406">
        <f t="shared" ref="C73:U73" si="7">+C63+C55+C38+C18+C13+C8</f>
        <v>1567560</v>
      </c>
      <c r="D73" s="406">
        <f t="shared" si="7"/>
        <v>788218</v>
      </c>
      <c r="E73" s="406">
        <f t="shared" si="7"/>
        <v>628089</v>
      </c>
      <c r="F73" s="406">
        <f t="shared" si="7"/>
        <v>832743</v>
      </c>
      <c r="G73" s="406">
        <f t="shared" si="7"/>
        <v>889131</v>
      </c>
      <c r="H73" s="406">
        <f t="shared" si="7"/>
        <v>833191</v>
      </c>
      <c r="I73" s="406">
        <f t="shared" si="7"/>
        <v>748214</v>
      </c>
      <c r="J73" s="406">
        <f t="shared" si="7"/>
        <v>799120</v>
      </c>
      <c r="K73" s="406">
        <f t="shared" si="7"/>
        <v>919361</v>
      </c>
      <c r="L73" s="406">
        <f t="shared" si="7"/>
        <v>1040160</v>
      </c>
      <c r="M73" s="406">
        <f t="shared" si="7"/>
        <v>1262551</v>
      </c>
      <c r="N73" s="406">
        <f t="shared" si="7"/>
        <v>1345748</v>
      </c>
      <c r="O73" s="406">
        <f t="shared" si="7"/>
        <v>1287338</v>
      </c>
      <c r="P73" s="406">
        <f t="shared" si="7"/>
        <v>1372086</v>
      </c>
      <c r="Q73" s="406">
        <f t="shared" si="7"/>
        <v>1231907</v>
      </c>
      <c r="R73" s="406">
        <f t="shared" si="7"/>
        <v>924159</v>
      </c>
      <c r="S73" s="406">
        <f t="shared" si="7"/>
        <v>1125481</v>
      </c>
      <c r="T73" s="406">
        <f t="shared" si="7"/>
        <v>88918</v>
      </c>
      <c r="U73" s="406">
        <f t="shared" si="7"/>
        <v>17683975</v>
      </c>
      <c r="V73" s="549"/>
      <c r="W73" s="551"/>
      <c r="X73" s="399"/>
    </row>
    <row r="74" spans="1:24">
      <c r="V74" s="399"/>
      <c r="W74" s="399"/>
      <c r="X74" s="399"/>
    </row>
    <row r="75" spans="1:24" ht="15">
      <c r="A75" s="886" t="s">
        <v>1306</v>
      </c>
      <c r="B75" s="886"/>
      <c r="C75" s="886"/>
      <c r="D75" s="886"/>
      <c r="E75" s="886"/>
      <c r="F75" s="886"/>
      <c r="G75" s="886"/>
      <c r="H75" s="886"/>
      <c r="I75" s="886"/>
      <c r="J75" s="886"/>
      <c r="K75" s="886"/>
      <c r="L75" s="886"/>
      <c r="M75" s="886"/>
      <c r="N75" s="886"/>
      <c r="O75" s="886"/>
      <c r="P75" s="886"/>
      <c r="Q75" s="886"/>
      <c r="R75" s="886"/>
      <c r="S75" s="886"/>
      <c r="T75" s="886"/>
      <c r="U75" s="886"/>
      <c r="V75" s="399"/>
      <c r="W75" s="399"/>
      <c r="X75" s="399"/>
    </row>
    <row r="76" spans="1:24">
      <c r="A76" s="919" t="s">
        <v>1307</v>
      </c>
      <c r="B76" s="919"/>
      <c r="C76" s="919"/>
      <c r="D76" s="919"/>
      <c r="E76" s="919"/>
      <c r="F76" s="919"/>
      <c r="G76" s="919"/>
      <c r="H76" s="919"/>
      <c r="I76" s="919"/>
      <c r="J76" s="919"/>
      <c r="K76" s="919"/>
      <c r="L76" s="919"/>
      <c r="M76" s="919"/>
      <c r="N76" s="919"/>
      <c r="O76" s="919"/>
      <c r="P76" s="919"/>
      <c r="Q76" s="919"/>
      <c r="R76" s="919"/>
      <c r="S76" s="919"/>
      <c r="T76" s="919"/>
      <c r="U76" s="919"/>
      <c r="V76" s="399"/>
      <c r="W76" s="399"/>
      <c r="X76" s="399"/>
    </row>
    <row r="77" spans="1:24">
      <c r="A77" s="920" t="s">
        <v>1289</v>
      </c>
      <c r="B77" s="920"/>
      <c r="C77" s="920"/>
      <c r="D77" s="920"/>
      <c r="E77" s="920"/>
      <c r="F77" s="920"/>
      <c r="G77" s="920"/>
      <c r="H77" s="920"/>
      <c r="I77" s="920"/>
      <c r="J77" s="920"/>
      <c r="K77" s="920"/>
      <c r="L77" s="920"/>
      <c r="M77" s="920"/>
      <c r="N77" s="920"/>
      <c r="O77" s="920"/>
      <c r="P77" s="920"/>
      <c r="Q77" s="920"/>
      <c r="R77" s="920"/>
      <c r="S77" s="920"/>
      <c r="T77" s="920"/>
      <c r="U77" s="920"/>
      <c r="V77" s="399"/>
      <c r="W77" s="399"/>
      <c r="X77" s="399"/>
    </row>
    <row r="78" spans="1:24">
      <c r="A78" s="919" t="s">
        <v>1290</v>
      </c>
      <c r="B78" s="919"/>
      <c r="C78" s="919"/>
      <c r="D78" s="919"/>
      <c r="E78" s="919"/>
      <c r="F78" s="919"/>
      <c r="G78" s="919"/>
      <c r="H78" s="919"/>
      <c r="I78" s="919"/>
      <c r="J78" s="919"/>
      <c r="K78" s="919"/>
      <c r="L78" s="919"/>
      <c r="M78" s="919"/>
      <c r="N78" s="919"/>
      <c r="O78" s="919"/>
      <c r="P78" s="919"/>
      <c r="Q78" s="919"/>
      <c r="R78" s="919"/>
      <c r="S78" s="919"/>
      <c r="T78" s="919"/>
      <c r="U78" s="919"/>
      <c r="V78" s="399"/>
      <c r="W78" s="399"/>
      <c r="X78" s="399"/>
    </row>
    <row r="79" spans="1:24">
      <c r="A79" s="959" t="s">
        <v>1176</v>
      </c>
      <c r="B79" s="959"/>
      <c r="C79" s="959"/>
      <c r="D79" s="959"/>
      <c r="E79" s="959"/>
      <c r="F79" s="959"/>
      <c r="G79" s="959"/>
      <c r="H79" s="959"/>
      <c r="I79" s="959"/>
      <c r="J79" s="959"/>
      <c r="K79" s="959"/>
      <c r="L79" s="959"/>
      <c r="M79" s="959"/>
      <c r="N79" s="959"/>
      <c r="O79" s="959"/>
      <c r="P79" s="959"/>
      <c r="Q79" s="959"/>
      <c r="R79" s="959"/>
      <c r="S79" s="959"/>
      <c r="T79" s="959"/>
      <c r="U79" s="959"/>
      <c r="V79" s="399"/>
      <c r="W79" s="399"/>
      <c r="X79" s="399"/>
    </row>
    <row r="80" spans="1:24" ht="15" thickBot="1">
      <c r="A80" s="174"/>
      <c r="B80" s="174"/>
      <c r="C80" s="174"/>
      <c r="D80" s="174"/>
      <c r="E80" s="174"/>
      <c r="F80" s="174"/>
      <c r="G80" s="174"/>
      <c r="H80" s="174"/>
      <c r="I80" s="174"/>
      <c r="J80" s="174"/>
      <c r="K80" s="174"/>
      <c r="L80" s="174"/>
      <c r="M80" s="174"/>
      <c r="N80" s="174"/>
      <c r="O80" s="174"/>
      <c r="P80" s="174"/>
      <c r="Q80" s="174"/>
      <c r="R80" s="174"/>
      <c r="S80" s="174"/>
      <c r="T80" s="174"/>
      <c r="U80" s="174"/>
      <c r="V80" s="399"/>
      <c r="W80" s="399"/>
      <c r="X80" s="399"/>
    </row>
    <row r="81" spans="1:43">
      <c r="A81" s="967" t="s">
        <v>1291</v>
      </c>
      <c r="B81" s="967" t="s">
        <v>1303</v>
      </c>
      <c r="C81" s="969" t="s">
        <v>1293</v>
      </c>
      <c r="D81" s="969"/>
      <c r="E81" s="969"/>
      <c r="F81" s="969"/>
      <c r="G81" s="969"/>
      <c r="H81" s="969"/>
      <c r="I81" s="969"/>
      <c r="J81" s="969"/>
      <c r="K81" s="969"/>
      <c r="L81" s="969"/>
      <c r="M81" s="969"/>
      <c r="N81" s="969"/>
      <c r="O81" s="969"/>
      <c r="P81" s="969"/>
      <c r="Q81" s="969"/>
      <c r="R81" s="969"/>
      <c r="S81" s="969"/>
      <c r="T81" s="512"/>
      <c r="U81" s="967" t="s">
        <v>113</v>
      </c>
      <c r="V81" s="399"/>
      <c r="W81" s="548"/>
      <c r="X81" s="549"/>
    </row>
    <row r="82" spans="1:43">
      <c r="A82" s="968"/>
      <c r="B82" s="968"/>
      <c r="C82" s="513" t="s">
        <v>1294</v>
      </c>
      <c r="D82" s="513" t="s">
        <v>1295</v>
      </c>
      <c r="E82" s="513" t="s">
        <v>11</v>
      </c>
      <c r="F82" s="513" t="s">
        <v>12</v>
      </c>
      <c r="G82" s="513" t="s">
        <v>13</v>
      </c>
      <c r="H82" s="513" t="s">
        <v>14</v>
      </c>
      <c r="I82" s="513" t="s">
        <v>15</v>
      </c>
      <c r="J82" s="513" t="s">
        <v>16</v>
      </c>
      <c r="K82" s="513" t="s">
        <v>17</v>
      </c>
      <c r="L82" s="513" t="s">
        <v>18</v>
      </c>
      <c r="M82" s="513" t="s">
        <v>19</v>
      </c>
      <c r="N82" s="513" t="s">
        <v>20</v>
      </c>
      <c r="O82" s="513" t="s">
        <v>21</v>
      </c>
      <c r="P82" s="513" t="s">
        <v>22</v>
      </c>
      <c r="Q82" s="513" t="s">
        <v>23</v>
      </c>
      <c r="R82" s="513" t="s">
        <v>24</v>
      </c>
      <c r="S82" s="513" t="s">
        <v>881</v>
      </c>
      <c r="T82" s="514" t="s">
        <v>1296</v>
      </c>
      <c r="U82" s="968"/>
      <c r="V82" s="399"/>
      <c r="W82" s="548"/>
      <c r="X82" s="549"/>
    </row>
    <row r="83" spans="1:43" ht="15" customHeight="1">
      <c r="A83" s="970" t="s">
        <v>8</v>
      </c>
      <c r="B83" s="299" t="s">
        <v>1104</v>
      </c>
      <c r="C83" s="401">
        <f>SUM(C84:C86)</f>
        <v>12371624.080000002</v>
      </c>
      <c r="D83" s="401">
        <f t="shared" ref="D83:T83" si="8">SUM(D84:D86)</f>
        <v>5710042.0300000003</v>
      </c>
      <c r="E83" s="401">
        <f t="shared" si="8"/>
        <v>3630617.5800000005</v>
      </c>
      <c r="F83" s="401">
        <f t="shared" si="8"/>
        <v>3584431.8200000003</v>
      </c>
      <c r="G83" s="401">
        <f t="shared" si="8"/>
        <v>3913971.21</v>
      </c>
      <c r="H83" s="401">
        <f t="shared" si="8"/>
        <v>3829394.43</v>
      </c>
      <c r="I83" s="401">
        <f t="shared" si="8"/>
        <v>3288669.51</v>
      </c>
      <c r="J83" s="401">
        <f t="shared" si="8"/>
        <v>3194152.95</v>
      </c>
      <c r="K83" s="401">
        <f t="shared" si="8"/>
        <v>3409177.47</v>
      </c>
      <c r="L83" s="401">
        <f t="shared" si="8"/>
        <v>3678052.7800000003</v>
      </c>
      <c r="M83" s="401">
        <f t="shared" si="8"/>
        <v>4261447.2</v>
      </c>
      <c r="N83" s="401">
        <f t="shared" si="8"/>
        <v>4273469.18</v>
      </c>
      <c r="O83" s="401">
        <f t="shared" si="8"/>
        <v>3936599.3699999996</v>
      </c>
      <c r="P83" s="401">
        <f t="shared" si="8"/>
        <v>4107812.02</v>
      </c>
      <c r="Q83" s="401">
        <f t="shared" si="8"/>
        <v>3600658.06</v>
      </c>
      <c r="R83" s="401">
        <f t="shared" si="8"/>
        <v>2593838.75</v>
      </c>
      <c r="S83" s="401">
        <f t="shared" si="8"/>
        <v>2897504.27</v>
      </c>
      <c r="T83" s="401">
        <f t="shared" si="8"/>
        <v>250661.25</v>
      </c>
      <c r="U83" s="401">
        <f>SUM(C83:T83)</f>
        <v>72532123.960000008</v>
      </c>
      <c r="V83" s="548"/>
      <c r="W83" s="550"/>
      <c r="X83" s="550"/>
      <c r="Y83" s="302"/>
      <c r="Z83" s="302"/>
      <c r="AA83" s="302"/>
      <c r="AB83" s="302"/>
      <c r="AC83" s="302"/>
      <c r="AD83" s="302"/>
      <c r="AE83" s="302"/>
      <c r="AF83" s="302"/>
      <c r="AG83" s="302"/>
      <c r="AH83" s="302"/>
      <c r="AI83" s="302"/>
      <c r="AJ83" s="302"/>
      <c r="AK83" s="302"/>
      <c r="AL83" s="302"/>
      <c r="AM83" s="302"/>
      <c r="AN83" s="302"/>
      <c r="AO83" s="302"/>
      <c r="AP83" s="302"/>
      <c r="AQ83" s="302"/>
    </row>
    <row r="84" spans="1:43" ht="15">
      <c r="A84" s="971"/>
      <c r="B84" s="304" t="s">
        <v>1105</v>
      </c>
      <c r="C84" s="46">
        <v>12291258.960000001</v>
      </c>
      <c r="D84" s="46">
        <v>5698828.9400000004</v>
      </c>
      <c r="E84" s="46">
        <v>3625497.24</v>
      </c>
      <c r="F84" s="46">
        <v>3576257.39</v>
      </c>
      <c r="G84" s="46">
        <v>3904334.19</v>
      </c>
      <c r="H84" s="46">
        <v>3818384.45</v>
      </c>
      <c r="I84" s="46">
        <v>3276694.82</v>
      </c>
      <c r="J84" s="46">
        <v>3183499.22</v>
      </c>
      <c r="K84" s="46">
        <v>3394313.73</v>
      </c>
      <c r="L84" s="46">
        <v>3664131.97</v>
      </c>
      <c r="M84" s="46">
        <v>4241308.79</v>
      </c>
      <c r="N84" s="46">
        <v>4242210.84</v>
      </c>
      <c r="O84" s="46">
        <v>3897276.84</v>
      </c>
      <c r="P84" s="46">
        <v>4058709.6</v>
      </c>
      <c r="Q84" s="46">
        <v>3537755.81</v>
      </c>
      <c r="R84" s="46">
        <v>2526799.09</v>
      </c>
      <c r="S84" s="46">
        <v>2742185.77</v>
      </c>
      <c r="T84" s="46">
        <v>241766.5</v>
      </c>
      <c r="U84" s="47">
        <f t="shared" ref="U84:U147" si="9">SUM(C84:T84)</f>
        <v>71921214.149999991</v>
      </c>
      <c r="V84" s="548"/>
      <c r="W84" s="550"/>
      <c r="X84" s="548"/>
      <c r="Y84" s="58"/>
      <c r="Z84" s="58"/>
      <c r="AA84" s="58"/>
      <c r="AB84" s="58"/>
      <c r="AC84" s="58"/>
      <c r="AD84" s="58"/>
      <c r="AE84" s="58"/>
      <c r="AF84" s="58"/>
      <c r="AG84" s="58"/>
      <c r="AH84" s="58"/>
      <c r="AI84" s="58"/>
      <c r="AJ84" s="58"/>
      <c r="AK84" s="58"/>
      <c r="AL84" s="58"/>
      <c r="AM84" s="58"/>
      <c r="AN84" s="58"/>
      <c r="AO84" s="58"/>
      <c r="AP84" s="58"/>
      <c r="AQ84" s="58"/>
    </row>
    <row r="85" spans="1:43" ht="15">
      <c r="A85" s="971"/>
      <c r="B85" s="304" t="s">
        <v>1106</v>
      </c>
      <c r="C85" s="46">
        <v>2299.98</v>
      </c>
      <c r="D85" s="46">
        <v>1257.54</v>
      </c>
      <c r="E85" s="46">
        <v>1699.22</v>
      </c>
      <c r="F85" s="46">
        <v>1773.31</v>
      </c>
      <c r="G85" s="46">
        <v>1282.1600000000001</v>
      </c>
      <c r="H85" s="46">
        <v>1705.42</v>
      </c>
      <c r="I85" s="46">
        <v>1240.42</v>
      </c>
      <c r="J85" s="46">
        <v>1404.34</v>
      </c>
      <c r="K85" s="46">
        <v>1981.25</v>
      </c>
      <c r="L85" s="46">
        <v>2199.37</v>
      </c>
      <c r="M85" s="46">
        <v>2616.5700000000002</v>
      </c>
      <c r="N85" s="46">
        <v>4189.8</v>
      </c>
      <c r="O85" s="46">
        <v>3743.38</v>
      </c>
      <c r="P85" s="46">
        <v>5339.71</v>
      </c>
      <c r="Q85" s="46">
        <v>6973.43</v>
      </c>
      <c r="R85" s="46">
        <v>9220.9599999999991</v>
      </c>
      <c r="S85" s="46">
        <v>43181.3</v>
      </c>
      <c r="T85" s="46">
        <v>2961.84</v>
      </c>
      <c r="U85" s="47">
        <f t="shared" si="9"/>
        <v>95070</v>
      </c>
      <c r="V85" s="548"/>
      <c r="W85" s="550"/>
      <c r="X85" s="548"/>
      <c r="Y85" s="58"/>
      <c r="Z85" s="58"/>
      <c r="AA85" s="58"/>
      <c r="AB85" s="58"/>
      <c r="AC85" s="58"/>
      <c r="AD85" s="58"/>
      <c r="AE85" s="58"/>
      <c r="AF85" s="58"/>
      <c r="AG85" s="58"/>
      <c r="AH85" s="58"/>
      <c r="AI85" s="58"/>
      <c r="AJ85" s="58"/>
      <c r="AK85" s="58"/>
      <c r="AL85" s="58"/>
      <c r="AM85" s="58"/>
      <c r="AN85" s="58"/>
      <c r="AO85" s="58"/>
      <c r="AP85" s="58"/>
      <c r="AQ85" s="58"/>
    </row>
    <row r="86" spans="1:43" ht="15">
      <c r="A86" s="971"/>
      <c r="B86" s="304" t="s">
        <v>1107</v>
      </c>
      <c r="C86" s="46">
        <v>78065.14</v>
      </c>
      <c r="D86" s="46">
        <v>9955.5499999999993</v>
      </c>
      <c r="E86" s="46">
        <v>3421.12</v>
      </c>
      <c r="F86" s="46">
        <v>6401.12</v>
      </c>
      <c r="G86" s="46">
        <v>8354.86</v>
      </c>
      <c r="H86" s="46">
        <v>9304.56</v>
      </c>
      <c r="I86" s="46">
        <v>10734.27</v>
      </c>
      <c r="J86" s="46">
        <v>9249.39</v>
      </c>
      <c r="K86" s="46">
        <v>12882.49</v>
      </c>
      <c r="L86" s="46">
        <v>11721.44</v>
      </c>
      <c r="M86" s="46">
        <v>17521.84</v>
      </c>
      <c r="N86" s="46">
        <v>27068.54</v>
      </c>
      <c r="O86" s="46">
        <v>35579.15</v>
      </c>
      <c r="P86" s="46">
        <v>43762.71</v>
      </c>
      <c r="Q86" s="46">
        <v>55928.82</v>
      </c>
      <c r="R86" s="46">
        <v>57818.7</v>
      </c>
      <c r="S86" s="46">
        <v>112137.2</v>
      </c>
      <c r="T86" s="46">
        <v>5932.91</v>
      </c>
      <c r="U86" s="47">
        <f t="shared" si="9"/>
        <v>515839.81</v>
      </c>
      <c r="V86" s="548"/>
      <c r="W86" s="550"/>
      <c r="X86" s="548"/>
      <c r="Y86" s="58"/>
      <c r="Z86" s="58"/>
      <c r="AA86" s="58"/>
      <c r="AB86" s="58"/>
      <c r="AC86" s="58"/>
      <c r="AD86" s="58"/>
      <c r="AE86" s="58"/>
      <c r="AF86" s="58"/>
      <c r="AG86" s="58"/>
      <c r="AH86" s="58"/>
      <c r="AI86" s="58"/>
      <c r="AJ86" s="58"/>
      <c r="AK86" s="58"/>
      <c r="AL86" s="58"/>
      <c r="AM86" s="58"/>
      <c r="AN86" s="58"/>
      <c r="AO86" s="58"/>
      <c r="AP86" s="58"/>
      <c r="AQ86" s="58"/>
    </row>
    <row r="87" spans="1:43" ht="6" customHeight="1">
      <c r="A87" s="971"/>
      <c r="B87" s="304"/>
      <c r="C87" s="45"/>
      <c r="D87" s="45"/>
      <c r="E87" s="45"/>
      <c r="F87" s="45"/>
      <c r="G87" s="45"/>
      <c r="H87" s="45"/>
      <c r="I87" s="45"/>
      <c r="J87" s="45"/>
      <c r="K87" s="45"/>
      <c r="L87" s="45"/>
      <c r="M87" s="45"/>
      <c r="N87" s="45"/>
      <c r="O87" s="45"/>
      <c r="P87" s="45"/>
      <c r="Q87" s="45"/>
      <c r="R87" s="45"/>
      <c r="S87" s="45"/>
      <c r="T87" s="45"/>
      <c r="U87" s="47">
        <f t="shared" si="9"/>
        <v>0</v>
      </c>
      <c r="V87" s="548"/>
      <c r="W87" s="550"/>
      <c r="X87" s="548"/>
      <c r="Y87" s="58"/>
      <c r="Z87" s="58"/>
      <c r="AA87" s="58"/>
      <c r="AB87" s="58"/>
      <c r="AC87" s="58"/>
      <c r="AD87" s="58"/>
      <c r="AE87" s="58"/>
      <c r="AF87" s="58"/>
      <c r="AG87" s="58"/>
      <c r="AH87" s="58"/>
      <c r="AI87" s="58"/>
      <c r="AJ87" s="58"/>
      <c r="AK87" s="58"/>
      <c r="AL87" s="58"/>
      <c r="AM87" s="58"/>
      <c r="AN87" s="58"/>
      <c r="AO87" s="58"/>
      <c r="AP87" s="58"/>
      <c r="AQ87" s="58"/>
    </row>
    <row r="88" spans="1:43" ht="15">
      <c r="A88" s="971"/>
      <c r="B88" s="299" t="s">
        <v>1108</v>
      </c>
      <c r="C88" s="401">
        <f>SUM(C89:C91)</f>
        <v>3047278.7790000001</v>
      </c>
      <c r="D88" s="401">
        <f t="shared" ref="D88:T88" si="10">SUM(D89:D91)</f>
        <v>1837716.19</v>
      </c>
      <c r="E88" s="401">
        <f t="shared" si="10"/>
        <v>2050572.6199999999</v>
      </c>
      <c r="F88" s="401">
        <f t="shared" si="10"/>
        <v>3302313.3899999997</v>
      </c>
      <c r="G88" s="401">
        <f t="shared" si="10"/>
        <v>3550426.41</v>
      </c>
      <c r="H88" s="401">
        <f t="shared" si="10"/>
        <v>3286107.71</v>
      </c>
      <c r="I88" s="401">
        <f t="shared" si="10"/>
        <v>3074699.9400000004</v>
      </c>
      <c r="J88" s="401">
        <f t="shared" si="10"/>
        <v>3384218.2499999995</v>
      </c>
      <c r="K88" s="401">
        <f t="shared" si="10"/>
        <v>4098385.14</v>
      </c>
      <c r="L88" s="401">
        <f t="shared" si="10"/>
        <v>4723295.8400000008</v>
      </c>
      <c r="M88" s="401">
        <f t="shared" si="10"/>
        <v>5843446.25</v>
      </c>
      <c r="N88" s="401">
        <f t="shared" si="10"/>
        <v>6335900.0800000001</v>
      </c>
      <c r="O88" s="401">
        <f t="shared" si="10"/>
        <v>6158813.7100000009</v>
      </c>
      <c r="P88" s="401">
        <f t="shared" si="10"/>
        <v>6556884.8500000006</v>
      </c>
      <c r="Q88" s="401">
        <f t="shared" si="10"/>
        <v>5803368.5800000001</v>
      </c>
      <c r="R88" s="401">
        <f t="shared" si="10"/>
        <v>4202069.67</v>
      </c>
      <c r="S88" s="401">
        <f t="shared" si="10"/>
        <v>4678073.82</v>
      </c>
      <c r="T88" s="401">
        <f t="shared" si="10"/>
        <v>367557.88</v>
      </c>
      <c r="U88" s="401">
        <f t="shared" si="9"/>
        <v>72301129.108999997</v>
      </c>
      <c r="V88" s="548"/>
      <c r="W88" s="550"/>
      <c r="X88" s="550"/>
      <c r="Y88" s="302"/>
      <c r="Z88" s="302"/>
      <c r="AA88" s="302"/>
      <c r="AB88" s="302"/>
      <c r="AC88" s="302"/>
      <c r="AD88" s="302"/>
      <c r="AE88" s="302"/>
      <c r="AF88" s="302"/>
      <c r="AG88" s="302"/>
      <c r="AH88" s="302"/>
      <c r="AI88" s="302"/>
      <c r="AJ88" s="302"/>
      <c r="AK88" s="302"/>
      <c r="AL88" s="302"/>
      <c r="AM88" s="302"/>
      <c r="AN88" s="302"/>
      <c r="AO88" s="302"/>
      <c r="AP88" s="302"/>
      <c r="AQ88" s="302"/>
    </row>
    <row r="89" spans="1:43" ht="15">
      <c r="A89" s="971"/>
      <c r="B89" s="304" t="s">
        <v>1109</v>
      </c>
      <c r="C89" s="46">
        <v>1456228.37</v>
      </c>
      <c r="D89" s="46">
        <v>906047.36</v>
      </c>
      <c r="E89" s="46">
        <v>914219.22</v>
      </c>
      <c r="F89" s="46">
        <v>1266971.6399999999</v>
      </c>
      <c r="G89" s="46">
        <v>1217698.32</v>
      </c>
      <c r="H89" s="46">
        <v>1092799.21</v>
      </c>
      <c r="I89" s="46">
        <v>1020154.37</v>
      </c>
      <c r="J89" s="46">
        <v>1145099.5900000001</v>
      </c>
      <c r="K89" s="46">
        <v>1464666.12</v>
      </c>
      <c r="L89" s="46">
        <v>1766332.73</v>
      </c>
      <c r="M89" s="46">
        <v>2259594.75</v>
      </c>
      <c r="N89" s="46">
        <v>2449943.56</v>
      </c>
      <c r="O89" s="46">
        <v>2367078.84</v>
      </c>
      <c r="P89" s="46">
        <v>2569144.19</v>
      </c>
      <c r="Q89" s="46">
        <v>2264050.0299999998</v>
      </c>
      <c r="R89" s="46">
        <v>1641833.2</v>
      </c>
      <c r="S89" s="46">
        <v>1955956.24</v>
      </c>
      <c r="T89" s="46">
        <v>152076.89000000001</v>
      </c>
      <c r="U89" s="47">
        <f t="shared" si="9"/>
        <v>27909894.629999999</v>
      </c>
      <c r="V89" s="548"/>
      <c r="W89" s="550"/>
      <c r="X89" s="548"/>
      <c r="Y89" s="58"/>
      <c r="Z89" s="58"/>
      <c r="AA89" s="58"/>
      <c r="AB89" s="58"/>
      <c r="AC89" s="58"/>
      <c r="AD89" s="58"/>
      <c r="AE89" s="58"/>
      <c r="AF89" s="58"/>
      <c r="AG89" s="58"/>
      <c r="AH89" s="58"/>
      <c r="AI89" s="58"/>
      <c r="AJ89" s="58"/>
      <c r="AK89" s="58"/>
      <c r="AL89" s="58"/>
      <c r="AM89" s="58"/>
      <c r="AN89" s="58"/>
      <c r="AO89" s="58"/>
      <c r="AP89" s="58"/>
      <c r="AQ89" s="58"/>
    </row>
    <row r="90" spans="1:43" ht="15">
      <c r="A90" s="971"/>
      <c r="B90" s="304" t="s">
        <v>1110</v>
      </c>
      <c r="C90" s="46">
        <v>1580982.8489999999</v>
      </c>
      <c r="D90" s="46">
        <v>916794.4</v>
      </c>
      <c r="E90" s="46">
        <v>1112881.6599999999</v>
      </c>
      <c r="F90" s="46">
        <v>1982818.39</v>
      </c>
      <c r="G90" s="46">
        <v>2262016.2999999998</v>
      </c>
      <c r="H90" s="46">
        <v>2118965.35</v>
      </c>
      <c r="I90" s="46">
        <v>1984146.35</v>
      </c>
      <c r="J90" s="46">
        <v>2163016.2599999998</v>
      </c>
      <c r="K90" s="46">
        <v>2531317.52</v>
      </c>
      <c r="L90" s="46">
        <v>2833441.99</v>
      </c>
      <c r="M90" s="46">
        <v>3404783.04</v>
      </c>
      <c r="N90" s="46">
        <v>3652194.69</v>
      </c>
      <c r="O90" s="46">
        <v>3527880.89</v>
      </c>
      <c r="P90" s="46">
        <v>3674898.54</v>
      </c>
      <c r="Q90" s="46">
        <v>3255353.73</v>
      </c>
      <c r="R90" s="46">
        <v>2364497.14</v>
      </c>
      <c r="S90" s="46">
        <v>2545778.1800000002</v>
      </c>
      <c r="T90" s="46">
        <v>200734.89</v>
      </c>
      <c r="U90" s="47">
        <f t="shared" si="9"/>
        <v>42112502.169</v>
      </c>
      <c r="V90" s="548"/>
      <c r="W90" s="550"/>
      <c r="X90" s="548"/>
      <c r="Y90" s="58"/>
      <c r="Z90" s="58"/>
      <c r="AA90" s="58"/>
      <c r="AB90" s="58"/>
      <c r="AC90" s="58"/>
      <c r="AD90" s="58"/>
      <c r="AE90" s="58"/>
      <c r="AF90" s="58"/>
      <c r="AG90" s="58"/>
      <c r="AH90" s="58"/>
      <c r="AI90" s="58"/>
      <c r="AJ90" s="58"/>
      <c r="AK90" s="58"/>
      <c r="AL90" s="58"/>
      <c r="AM90" s="58"/>
      <c r="AN90" s="58"/>
      <c r="AO90" s="58"/>
      <c r="AP90" s="58"/>
      <c r="AQ90" s="58"/>
    </row>
    <row r="91" spans="1:43" ht="15">
      <c r="A91" s="971"/>
      <c r="B91" s="304" t="s">
        <v>1111</v>
      </c>
      <c r="C91" s="46">
        <v>10067.56</v>
      </c>
      <c r="D91" s="46">
        <v>14874.43</v>
      </c>
      <c r="E91" s="46">
        <v>23471.74</v>
      </c>
      <c r="F91" s="46">
        <v>52523.360000000001</v>
      </c>
      <c r="G91" s="46">
        <v>70711.789999999994</v>
      </c>
      <c r="H91" s="46">
        <v>74343.149999999994</v>
      </c>
      <c r="I91" s="46">
        <v>70399.22</v>
      </c>
      <c r="J91" s="46">
        <v>76102.399999999994</v>
      </c>
      <c r="K91" s="46">
        <v>102401.5</v>
      </c>
      <c r="L91" s="46">
        <v>123521.12</v>
      </c>
      <c r="M91" s="46">
        <v>179068.46</v>
      </c>
      <c r="N91" s="46">
        <v>233761.83</v>
      </c>
      <c r="O91" s="46">
        <v>263853.98</v>
      </c>
      <c r="P91" s="46">
        <v>312842.12</v>
      </c>
      <c r="Q91" s="46">
        <v>283964.82</v>
      </c>
      <c r="R91" s="46">
        <v>195739.33</v>
      </c>
      <c r="S91" s="46">
        <v>176339.4</v>
      </c>
      <c r="T91" s="46">
        <v>14746.1</v>
      </c>
      <c r="U91" s="47">
        <f t="shared" si="9"/>
        <v>2278732.3100000005</v>
      </c>
      <c r="V91" s="548"/>
      <c r="W91" s="550"/>
      <c r="X91" s="548"/>
      <c r="Y91" s="58"/>
      <c r="Z91" s="58"/>
      <c r="AA91" s="58"/>
      <c r="AB91" s="58"/>
      <c r="AC91" s="58"/>
      <c r="AD91" s="58"/>
      <c r="AE91" s="58"/>
      <c r="AF91" s="58"/>
      <c r="AG91" s="58"/>
      <c r="AH91" s="58"/>
      <c r="AI91" s="58"/>
      <c r="AJ91" s="58"/>
      <c r="AK91" s="58"/>
      <c r="AL91" s="58"/>
      <c r="AM91" s="58"/>
      <c r="AN91" s="58"/>
      <c r="AO91" s="58"/>
      <c r="AP91" s="58"/>
      <c r="AQ91" s="58"/>
    </row>
    <row r="92" spans="1:43" ht="6" customHeight="1">
      <c r="A92" s="971"/>
      <c r="B92" s="304"/>
      <c r="C92" s="45"/>
      <c r="D92" s="45"/>
      <c r="E92" s="45"/>
      <c r="F92" s="45"/>
      <c r="G92" s="45"/>
      <c r="H92" s="45"/>
      <c r="I92" s="45"/>
      <c r="J92" s="45"/>
      <c r="K92" s="45"/>
      <c r="L92" s="45"/>
      <c r="M92" s="45"/>
      <c r="N92" s="45"/>
      <c r="O92" s="45"/>
      <c r="P92" s="45"/>
      <c r="Q92" s="45"/>
      <c r="R92" s="45"/>
      <c r="S92" s="45"/>
      <c r="T92" s="45"/>
      <c r="U92" s="47">
        <f t="shared" si="9"/>
        <v>0</v>
      </c>
      <c r="V92" s="548"/>
      <c r="W92" s="550"/>
      <c r="X92" s="548"/>
      <c r="Y92" s="58"/>
      <c r="Z92" s="58"/>
      <c r="AA92" s="58"/>
      <c r="AB92" s="58"/>
      <c r="AC92" s="58"/>
      <c r="AD92" s="58"/>
      <c r="AE92" s="58"/>
      <c r="AF92" s="58"/>
      <c r="AG92" s="58"/>
      <c r="AH92" s="58"/>
      <c r="AI92" s="58"/>
      <c r="AJ92" s="58"/>
      <c r="AK92" s="58"/>
      <c r="AL92" s="58"/>
      <c r="AM92" s="58"/>
      <c r="AN92" s="58"/>
      <c r="AO92" s="58"/>
      <c r="AP92" s="58"/>
      <c r="AQ92" s="58"/>
    </row>
    <row r="93" spans="1:43" ht="15">
      <c r="A93" s="971"/>
      <c r="B93" s="299" t="s">
        <v>1112</v>
      </c>
      <c r="C93" s="401">
        <f>SUM(C94:C111)</f>
        <v>962839.92799999996</v>
      </c>
      <c r="D93" s="401">
        <f t="shared" ref="D93:T93" si="11">SUM(D94:D111)</f>
        <v>1099658</v>
      </c>
      <c r="E93" s="401">
        <f t="shared" si="11"/>
        <v>969424.88899999985</v>
      </c>
      <c r="F93" s="401">
        <f t="shared" si="11"/>
        <v>1456141.2679999999</v>
      </c>
      <c r="G93" s="401">
        <f t="shared" si="11"/>
        <v>1494547.801</v>
      </c>
      <c r="H93" s="401">
        <f t="shared" si="11"/>
        <v>1322625.1769999999</v>
      </c>
      <c r="I93" s="401">
        <f t="shared" si="11"/>
        <v>1214919.2979999997</v>
      </c>
      <c r="J93" s="401">
        <f t="shared" si="11"/>
        <v>1327822.142</v>
      </c>
      <c r="K93" s="401">
        <f t="shared" si="11"/>
        <v>1583063.862</v>
      </c>
      <c r="L93" s="401">
        <f t="shared" si="11"/>
        <v>1779231.2720000001</v>
      </c>
      <c r="M93" s="401">
        <f t="shared" si="11"/>
        <v>2229593.821</v>
      </c>
      <c r="N93" s="401">
        <f t="shared" si="11"/>
        <v>2405651.0640000002</v>
      </c>
      <c r="O93" s="401">
        <f t="shared" si="11"/>
        <v>2427338.8199999998</v>
      </c>
      <c r="P93" s="401">
        <f t="shared" si="11"/>
        <v>2643646.85</v>
      </c>
      <c r="Q93" s="401">
        <f t="shared" si="11"/>
        <v>2404906.44</v>
      </c>
      <c r="R93" s="401">
        <f t="shared" si="11"/>
        <v>1772099.3159999999</v>
      </c>
      <c r="S93" s="401">
        <f t="shared" si="11"/>
        <v>1858846.081</v>
      </c>
      <c r="T93" s="401">
        <f t="shared" si="11"/>
        <v>148754.02799999999</v>
      </c>
      <c r="U93" s="401">
        <f>SUM(C93:T93)</f>
        <v>29101110.057000004</v>
      </c>
      <c r="V93" s="548"/>
      <c r="W93" s="550"/>
      <c r="X93" s="550"/>
      <c r="Y93" s="302"/>
      <c r="Z93" s="302"/>
      <c r="AA93" s="302"/>
      <c r="AB93" s="302"/>
      <c r="AC93" s="302"/>
      <c r="AD93" s="302"/>
      <c r="AE93" s="302"/>
      <c r="AF93" s="302"/>
      <c r="AG93" s="302"/>
      <c r="AH93" s="302"/>
      <c r="AI93" s="302"/>
      <c r="AJ93" s="302"/>
      <c r="AK93" s="302"/>
      <c r="AL93" s="302"/>
      <c r="AM93" s="302"/>
      <c r="AN93" s="302"/>
      <c r="AO93" s="302"/>
      <c r="AP93" s="302"/>
      <c r="AQ93" s="302"/>
    </row>
    <row r="94" spans="1:43" ht="15">
      <c r="A94" s="971"/>
      <c r="B94" s="304" t="s">
        <v>1113</v>
      </c>
      <c r="C94" s="46">
        <v>34762.15</v>
      </c>
      <c r="D94" s="46">
        <v>12000.71</v>
      </c>
      <c r="E94" s="46">
        <v>13741</v>
      </c>
      <c r="F94" s="46">
        <v>20380.84</v>
      </c>
      <c r="G94" s="46">
        <v>28076.98</v>
      </c>
      <c r="H94" s="46">
        <v>38880.22</v>
      </c>
      <c r="I94" s="46">
        <v>26098.52</v>
      </c>
      <c r="J94" s="46">
        <v>36172.01</v>
      </c>
      <c r="K94" s="46">
        <v>49072.800000000003</v>
      </c>
      <c r="L94" s="46">
        <v>67428.19</v>
      </c>
      <c r="M94" s="46">
        <v>108520.89</v>
      </c>
      <c r="N94" s="46">
        <v>173749.15</v>
      </c>
      <c r="O94" s="46">
        <v>237317.11</v>
      </c>
      <c r="P94" s="46">
        <v>291106.32</v>
      </c>
      <c r="Q94" s="46">
        <v>280493.2</v>
      </c>
      <c r="R94" s="46">
        <v>206445.92</v>
      </c>
      <c r="S94" s="46">
        <v>153924.94</v>
      </c>
      <c r="T94" s="46">
        <v>15992.87</v>
      </c>
      <c r="U94" s="47">
        <f t="shared" si="9"/>
        <v>1794163.8199999998</v>
      </c>
      <c r="V94" s="548"/>
      <c r="W94" s="550"/>
      <c r="X94" s="548"/>
      <c r="Y94" s="58"/>
      <c r="Z94" s="58"/>
      <c r="AA94" s="58"/>
      <c r="AB94" s="58"/>
      <c r="AC94" s="58"/>
      <c r="AD94" s="58"/>
      <c r="AE94" s="58"/>
      <c r="AF94" s="58"/>
      <c r="AG94" s="58"/>
      <c r="AH94" s="58"/>
      <c r="AI94" s="58"/>
      <c r="AJ94" s="58"/>
      <c r="AK94" s="58"/>
      <c r="AL94" s="58"/>
      <c r="AM94" s="58"/>
      <c r="AN94" s="58"/>
      <c r="AO94" s="58"/>
      <c r="AP94" s="58"/>
      <c r="AQ94" s="58"/>
    </row>
    <row r="95" spans="1:43" ht="15">
      <c r="A95" s="971"/>
      <c r="B95" s="304" t="s">
        <v>1114</v>
      </c>
      <c r="C95" s="46">
        <v>427215.41</v>
      </c>
      <c r="D95" s="46">
        <v>70897.27</v>
      </c>
      <c r="E95" s="46">
        <v>135532.57999999999</v>
      </c>
      <c r="F95" s="46">
        <v>359002.36</v>
      </c>
      <c r="G95" s="46">
        <v>452507.42</v>
      </c>
      <c r="H95" s="46">
        <v>433161.89</v>
      </c>
      <c r="I95" s="46">
        <v>395779.19</v>
      </c>
      <c r="J95" s="46">
        <v>456167.66</v>
      </c>
      <c r="K95" s="46">
        <v>498928.63</v>
      </c>
      <c r="L95" s="46">
        <v>524706.87</v>
      </c>
      <c r="M95" s="46">
        <v>592194.42000000004</v>
      </c>
      <c r="N95" s="46">
        <v>580476.02</v>
      </c>
      <c r="O95" s="46">
        <v>522800.95</v>
      </c>
      <c r="P95" s="46">
        <v>475066.56</v>
      </c>
      <c r="Q95" s="46">
        <v>379868.13</v>
      </c>
      <c r="R95" s="46">
        <v>256598.04</v>
      </c>
      <c r="S95" s="46">
        <v>300722.98</v>
      </c>
      <c r="T95" s="46">
        <v>21793.14</v>
      </c>
      <c r="U95" s="47">
        <f t="shared" si="9"/>
        <v>6883419.5200000005</v>
      </c>
      <c r="V95" s="548"/>
      <c r="W95" s="550"/>
      <c r="X95" s="548"/>
      <c r="Y95" s="58"/>
      <c r="Z95" s="58"/>
      <c r="AA95" s="58"/>
      <c r="AB95" s="58"/>
      <c r="AC95" s="58"/>
      <c r="AD95" s="58"/>
      <c r="AE95" s="58"/>
      <c r="AF95" s="58"/>
      <c r="AG95" s="58"/>
      <c r="AH95" s="58"/>
      <c r="AI95" s="58"/>
      <c r="AJ95" s="58"/>
      <c r="AK95" s="58"/>
      <c r="AL95" s="58"/>
      <c r="AM95" s="58"/>
      <c r="AN95" s="58"/>
      <c r="AO95" s="58"/>
      <c r="AP95" s="58"/>
      <c r="AQ95" s="58"/>
    </row>
    <row r="96" spans="1:43" ht="15">
      <c r="A96" s="971"/>
      <c r="B96" s="304" t="s">
        <v>1115</v>
      </c>
      <c r="C96" s="46">
        <v>1358.71</v>
      </c>
      <c r="D96" s="46">
        <v>35.42</v>
      </c>
      <c r="E96" s="46">
        <v>76.540000000000006</v>
      </c>
      <c r="F96" s="46">
        <v>1876.2</v>
      </c>
      <c r="G96" s="46">
        <v>1491.42</v>
      </c>
      <c r="H96" s="46">
        <v>962.49</v>
      </c>
      <c r="I96" s="46">
        <v>8390.07</v>
      </c>
      <c r="J96" s="46">
        <v>2022.04</v>
      </c>
      <c r="K96" s="46">
        <v>5423.29</v>
      </c>
      <c r="L96" s="46">
        <v>4132.5200000000004</v>
      </c>
      <c r="M96" s="46">
        <v>5276.13</v>
      </c>
      <c r="N96" s="46">
        <v>10690.31</v>
      </c>
      <c r="O96" s="46">
        <v>9655.9699999999993</v>
      </c>
      <c r="P96" s="46">
        <v>16410.8</v>
      </c>
      <c r="Q96" s="46">
        <v>19678.02</v>
      </c>
      <c r="R96" s="46">
        <v>23455.14</v>
      </c>
      <c r="S96" s="46">
        <v>32278.9</v>
      </c>
      <c r="T96" s="46">
        <v>1477.13</v>
      </c>
      <c r="U96" s="47">
        <f t="shared" si="9"/>
        <v>144691.1</v>
      </c>
      <c r="V96" s="548"/>
      <c r="W96" s="550"/>
      <c r="X96" s="548"/>
      <c r="Y96" s="58"/>
      <c r="Z96" s="58"/>
      <c r="AA96" s="58"/>
      <c r="AB96" s="58"/>
      <c r="AC96" s="58"/>
      <c r="AD96" s="58"/>
      <c r="AE96" s="58"/>
      <c r="AF96" s="58"/>
      <c r="AG96" s="58"/>
      <c r="AH96" s="58"/>
      <c r="AI96" s="58"/>
      <c r="AJ96" s="58"/>
      <c r="AK96" s="58"/>
      <c r="AL96" s="58"/>
      <c r="AM96" s="58"/>
      <c r="AN96" s="58"/>
      <c r="AO96" s="58"/>
      <c r="AP96" s="58"/>
      <c r="AQ96" s="58"/>
    </row>
    <row r="97" spans="1:43" ht="15">
      <c r="A97" s="971"/>
      <c r="B97" s="304" t="s">
        <v>1116</v>
      </c>
      <c r="C97" s="46">
        <v>1431.85</v>
      </c>
      <c r="D97" s="46">
        <v>19738.66</v>
      </c>
      <c r="E97" s="46">
        <v>31099.08</v>
      </c>
      <c r="F97" s="46">
        <v>43862.38</v>
      </c>
      <c r="G97" s="46">
        <v>41688.769999999997</v>
      </c>
      <c r="H97" s="46">
        <v>42695.63</v>
      </c>
      <c r="I97" s="46">
        <v>39206.339999999997</v>
      </c>
      <c r="J97" s="46">
        <v>41524.720000000001</v>
      </c>
      <c r="K97" s="46">
        <v>43141.42</v>
      </c>
      <c r="L97" s="46">
        <v>39619.980000000003</v>
      </c>
      <c r="M97" s="46">
        <v>38074.61</v>
      </c>
      <c r="N97" s="46">
        <v>34470.199999999997</v>
      </c>
      <c r="O97" s="46">
        <v>30727.14</v>
      </c>
      <c r="P97" s="46">
        <v>23824.92</v>
      </c>
      <c r="Q97" s="46">
        <v>12374.34</v>
      </c>
      <c r="R97" s="46">
        <v>5307.04</v>
      </c>
      <c r="S97" s="46">
        <v>7187.86</v>
      </c>
      <c r="T97" s="46">
        <v>453.55</v>
      </c>
      <c r="U97" s="47">
        <f t="shared" si="9"/>
        <v>496428.48999999993</v>
      </c>
      <c r="V97" s="548"/>
      <c r="W97" s="550"/>
      <c r="X97" s="548"/>
      <c r="Y97" s="58"/>
      <c r="Z97" s="58"/>
      <c r="AA97" s="58"/>
      <c r="AB97" s="58"/>
      <c r="AC97" s="58"/>
      <c r="AD97" s="58"/>
      <c r="AE97" s="58"/>
      <c r="AF97" s="58"/>
      <c r="AG97" s="58"/>
      <c r="AH97" s="58"/>
      <c r="AI97" s="58"/>
      <c r="AJ97" s="58"/>
      <c r="AK97" s="58"/>
      <c r="AL97" s="58"/>
      <c r="AM97" s="58"/>
      <c r="AN97" s="58"/>
      <c r="AO97" s="58"/>
      <c r="AP97" s="58"/>
      <c r="AQ97" s="58"/>
    </row>
    <row r="98" spans="1:43" ht="15">
      <c r="A98" s="971"/>
      <c r="B98" s="304" t="s">
        <v>1117</v>
      </c>
      <c r="C98" s="46">
        <v>37641.43</v>
      </c>
      <c r="D98" s="46">
        <v>328416.18</v>
      </c>
      <c r="E98" s="46">
        <v>274859.34999999998</v>
      </c>
      <c r="F98" s="46">
        <v>239812.01</v>
      </c>
      <c r="G98" s="46">
        <v>138082.26999999999</v>
      </c>
      <c r="H98" s="46">
        <v>113562.42</v>
      </c>
      <c r="I98" s="46">
        <v>101021.11</v>
      </c>
      <c r="J98" s="46">
        <v>84194.25</v>
      </c>
      <c r="K98" s="46">
        <v>79858.12</v>
      </c>
      <c r="L98" s="46">
        <v>56924.81</v>
      </c>
      <c r="M98" s="46">
        <v>51494.1</v>
      </c>
      <c r="N98" s="46">
        <v>36247.14</v>
      </c>
      <c r="O98" s="46">
        <v>23725.67</v>
      </c>
      <c r="P98" s="46">
        <v>20585.63</v>
      </c>
      <c r="Q98" s="46">
        <v>15380.14</v>
      </c>
      <c r="R98" s="46">
        <v>10266.14</v>
      </c>
      <c r="S98" s="46">
        <v>7037.62</v>
      </c>
      <c r="T98" s="46">
        <v>941.9</v>
      </c>
      <c r="U98" s="47">
        <f t="shared" si="9"/>
        <v>1620050.2899999998</v>
      </c>
      <c r="V98" s="548"/>
      <c r="W98" s="550"/>
      <c r="X98" s="548"/>
      <c r="Y98" s="58"/>
      <c r="Z98" s="58"/>
      <c r="AA98" s="58"/>
      <c r="AB98" s="58"/>
      <c r="AC98" s="58"/>
      <c r="AD98" s="58"/>
      <c r="AE98" s="58"/>
      <c r="AF98" s="58"/>
      <c r="AG98" s="58"/>
      <c r="AH98" s="58"/>
      <c r="AI98" s="58"/>
      <c r="AJ98" s="58"/>
      <c r="AK98" s="58"/>
      <c r="AL98" s="58"/>
      <c r="AM98" s="58"/>
      <c r="AN98" s="58"/>
      <c r="AO98" s="58"/>
      <c r="AP98" s="58"/>
      <c r="AQ98" s="58"/>
    </row>
    <row r="99" spans="1:43" ht="15">
      <c r="A99" s="971"/>
      <c r="B99" s="304" t="s">
        <v>1118</v>
      </c>
      <c r="C99" s="46">
        <v>58.31</v>
      </c>
      <c r="D99" s="46">
        <v>102.77</v>
      </c>
      <c r="E99" s="46">
        <v>121.61</v>
      </c>
      <c r="F99" s="46">
        <v>9.02</v>
      </c>
      <c r="G99" s="46">
        <v>0</v>
      </c>
      <c r="H99" s="46">
        <v>0</v>
      </c>
      <c r="I99" s="46">
        <v>0</v>
      </c>
      <c r="J99" s="46">
        <v>0</v>
      </c>
      <c r="K99" s="46">
        <v>0</v>
      </c>
      <c r="L99" s="46">
        <v>0</v>
      </c>
      <c r="M99" s="46">
        <v>14.4</v>
      </c>
      <c r="N99" s="46">
        <v>0</v>
      </c>
      <c r="O99" s="46">
        <v>10.46</v>
      </c>
      <c r="P99" s="46">
        <v>0</v>
      </c>
      <c r="Q99" s="46">
        <v>0</v>
      </c>
      <c r="R99" s="46">
        <v>0</v>
      </c>
      <c r="S99" s="46">
        <v>4.51</v>
      </c>
      <c r="T99" s="46">
        <v>0</v>
      </c>
      <c r="U99" s="47">
        <f t="shared" si="9"/>
        <v>321.07999999999993</v>
      </c>
      <c r="V99" s="548"/>
      <c r="W99" s="550"/>
      <c r="X99" s="548"/>
      <c r="Y99" s="58"/>
      <c r="Z99" s="58"/>
      <c r="AA99" s="58"/>
      <c r="AB99" s="58"/>
      <c r="AC99" s="58"/>
      <c r="AD99" s="58"/>
      <c r="AE99" s="58"/>
      <c r="AF99" s="58"/>
      <c r="AG99" s="58"/>
      <c r="AH99" s="58"/>
      <c r="AI99" s="58"/>
      <c r="AJ99" s="58"/>
      <c r="AK99" s="58"/>
      <c r="AL99" s="58"/>
      <c r="AM99" s="58"/>
      <c r="AN99" s="58"/>
      <c r="AO99" s="58"/>
      <c r="AP99" s="58"/>
      <c r="AQ99" s="58"/>
    </row>
    <row r="100" spans="1:43" ht="15">
      <c r="A100" s="971"/>
      <c r="B100" s="304" t="s">
        <v>1119</v>
      </c>
      <c r="C100" s="46">
        <v>86876.41</v>
      </c>
      <c r="D100" s="46">
        <v>101511.07</v>
      </c>
      <c r="E100" s="46">
        <v>68078.019</v>
      </c>
      <c r="F100" s="46">
        <v>56972.98</v>
      </c>
      <c r="G100" s="46">
        <v>45090.9</v>
      </c>
      <c r="H100" s="46">
        <v>37445.764000000003</v>
      </c>
      <c r="I100" s="46">
        <v>34738.991999999998</v>
      </c>
      <c r="J100" s="46">
        <v>39334.565999999999</v>
      </c>
      <c r="K100" s="46">
        <v>44905.732000000004</v>
      </c>
      <c r="L100" s="46">
        <v>53981.421999999999</v>
      </c>
      <c r="M100" s="46">
        <v>67614.682000000001</v>
      </c>
      <c r="N100" s="46">
        <v>80381.070000000007</v>
      </c>
      <c r="O100" s="46">
        <v>72151.903999999995</v>
      </c>
      <c r="P100" s="46">
        <v>71508.225999999995</v>
      </c>
      <c r="Q100" s="46">
        <v>59362.336000000003</v>
      </c>
      <c r="R100" s="46">
        <v>42779.260999999999</v>
      </c>
      <c r="S100" s="46">
        <v>36868.080000000002</v>
      </c>
      <c r="T100" s="46">
        <v>2951.73</v>
      </c>
      <c r="U100" s="47">
        <f t="shared" si="9"/>
        <v>1002553.144</v>
      </c>
      <c r="V100" s="548"/>
      <c r="W100" s="550"/>
      <c r="X100" s="548"/>
      <c r="Y100" s="58"/>
      <c r="Z100" s="58"/>
      <c r="AA100" s="58"/>
      <c r="AB100" s="58"/>
      <c r="AC100" s="58"/>
      <c r="AD100" s="58"/>
      <c r="AE100" s="58"/>
      <c r="AF100" s="58"/>
      <c r="AG100" s="58"/>
      <c r="AH100" s="58"/>
      <c r="AI100" s="58"/>
      <c r="AJ100" s="58"/>
      <c r="AK100" s="58"/>
      <c r="AL100" s="58"/>
      <c r="AM100" s="58"/>
      <c r="AN100" s="58"/>
      <c r="AO100" s="58"/>
      <c r="AP100" s="58"/>
      <c r="AQ100" s="58"/>
    </row>
    <row r="101" spans="1:43" ht="15">
      <c r="A101" s="971"/>
      <c r="B101" s="304" t="s">
        <v>1120</v>
      </c>
      <c r="C101" s="46">
        <v>50007.012000000002</v>
      </c>
      <c r="D101" s="46">
        <v>119434.68</v>
      </c>
      <c r="E101" s="46">
        <v>114194.75</v>
      </c>
      <c r="F101" s="46">
        <v>175347.66</v>
      </c>
      <c r="G101" s="46">
        <v>236007.67999999999</v>
      </c>
      <c r="H101" s="46">
        <v>196603.72899999999</v>
      </c>
      <c r="I101" s="46">
        <v>154054.791</v>
      </c>
      <c r="J101" s="46">
        <v>145255.43</v>
      </c>
      <c r="K101" s="46">
        <v>161846.201</v>
      </c>
      <c r="L101" s="46">
        <v>222891.201</v>
      </c>
      <c r="M101" s="46">
        <v>286376.48300000001</v>
      </c>
      <c r="N101" s="46">
        <v>293317.38099999999</v>
      </c>
      <c r="O101" s="46">
        <v>285051.88</v>
      </c>
      <c r="P101" s="46">
        <v>329806.64899999998</v>
      </c>
      <c r="Q101" s="46">
        <v>307461.03999999998</v>
      </c>
      <c r="R101" s="46">
        <v>227133.99</v>
      </c>
      <c r="S101" s="46">
        <v>209434.38099999999</v>
      </c>
      <c r="T101" s="46">
        <v>19512.901000000002</v>
      </c>
      <c r="U101" s="47">
        <f t="shared" si="9"/>
        <v>3533737.8390000002</v>
      </c>
      <c r="V101" s="548"/>
      <c r="W101" s="550"/>
      <c r="X101" s="548"/>
      <c r="Y101" s="58"/>
      <c r="Z101" s="58"/>
      <c r="AA101" s="58"/>
      <c r="AB101" s="58"/>
      <c r="AC101" s="58"/>
      <c r="AD101" s="58"/>
      <c r="AE101" s="58"/>
      <c r="AF101" s="58"/>
      <c r="AG101" s="58"/>
      <c r="AH101" s="58"/>
      <c r="AI101" s="58"/>
      <c r="AJ101" s="58"/>
      <c r="AK101" s="58"/>
      <c r="AL101" s="58"/>
      <c r="AM101" s="58"/>
      <c r="AN101" s="58"/>
      <c r="AO101" s="58"/>
      <c r="AP101" s="58"/>
      <c r="AQ101" s="58"/>
    </row>
    <row r="102" spans="1:43" ht="15">
      <c r="A102" s="971"/>
      <c r="B102" s="304" t="s">
        <v>1121</v>
      </c>
      <c r="C102" s="46">
        <v>49503.197999999997</v>
      </c>
      <c r="D102" s="46">
        <v>79171.37</v>
      </c>
      <c r="E102" s="46">
        <v>30076.934000000001</v>
      </c>
      <c r="F102" s="46">
        <v>44455.33</v>
      </c>
      <c r="G102" s="46">
        <v>49447.22</v>
      </c>
      <c r="H102" s="46">
        <v>27706.799999999999</v>
      </c>
      <c r="I102" s="46">
        <v>26597.624</v>
      </c>
      <c r="J102" s="46">
        <v>31523.055</v>
      </c>
      <c r="K102" s="46">
        <v>38938.49</v>
      </c>
      <c r="L102" s="46">
        <v>49259.464999999997</v>
      </c>
      <c r="M102" s="46">
        <v>63276.794999999998</v>
      </c>
      <c r="N102" s="46">
        <v>73203.445000000007</v>
      </c>
      <c r="O102" s="46">
        <v>71357.02</v>
      </c>
      <c r="P102" s="46">
        <v>98503.716</v>
      </c>
      <c r="Q102" s="46">
        <v>94043.385999999999</v>
      </c>
      <c r="R102" s="46">
        <v>70554.53</v>
      </c>
      <c r="S102" s="46">
        <v>71470.104999999996</v>
      </c>
      <c r="T102" s="46">
        <v>6082.3540000000003</v>
      </c>
      <c r="U102" s="47">
        <f t="shared" si="9"/>
        <v>975170.83700000006</v>
      </c>
      <c r="V102" s="548"/>
      <c r="W102" s="550"/>
      <c r="X102" s="548"/>
      <c r="Y102" s="58"/>
      <c r="Z102" s="58"/>
      <c r="AA102" s="58"/>
      <c r="AB102" s="58"/>
      <c r="AC102" s="58"/>
      <c r="AD102" s="58"/>
      <c r="AE102" s="58"/>
      <c r="AF102" s="58"/>
      <c r="AG102" s="58"/>
      <c r="AH102" s="58"/>
      <c r="AI102" s="58"/>
      <c r="AJ102" s="58"/>
      <c r="AK102" s="58"/>
      <c r="AL102" s="58"/>
      <c r="AM102" s="58"/>
      <c r="AN102" s="58"/>
      <c r="AO102" s="58"/>
      <c r="AP102" s="58"/>
      <c r="AQ102" s="58"/>
    </row>
    <row r="103" spans="1:43" ht="15">
      <c r="A103" s="971"/>
      <c r="B103" s="304" t="s">
        <v>1122</v>
      </c>
      <c r="C103" s="46">
        <v>58769.2</v>
      </c>
      <c r="D103" s="46">
        <v>106894.36</v>
      </c>
      <c r="E103" s="46">
        <v>16344.55</v>
      </c>
      <c r="F103" s="46">
        <v>7349.2</v>
      </c>
      <c r="G103" s="46">
        <v>2753.96</v>
      </c>
      <c r="H103" s="46">
        <v>1970.44</v>
      </c>
      <c r="I103" s="46">
        <v>2341.0500000000002</v>
      </c>
      <c r="J103" s="46">
        <v>1226.81</v>
      </c>
      <c r="K103" s="46">
        <v>1117.23</v>
      </c>
      <c r="L103" s="46">
        <v>2037.31</v>
      </c>
      <c r="M103" s="46">
        <v>2215.04</v>
      </c>
      <c r="N103" s="46">
        <v>2644.74</v>
      </c>
      <c r="O103" s="46">
        <v>1912.38</v>
      </c>
      <c r="P103" s="46">
        <v>2395.98</v>
      </c>
      <c r="Q103" s="46">
        <v>1911.76</v>
      </c>
      <c r="R103" s="46">
        <v>1523.43</v>
      </c>
      <c r="S103" s="46">
        <v>2237.73</v>
      </c>
      <c r="T103" s="46">
        <v>423.8</v>
      </c>
      <c r="U103" s="47">
        <f t="shared" si="9"/>
        <v>216068.97</v>
      </c>
      <c r="V103" s="548"/>
      <c r="W103" s="550"/>
      <c r="X103" s="548"/>
      <c r="Y103" s="58"/>
      <c r="Z103" s="58"/>
      <c r="AA103" s="58"/>
      <c r="AB103" s="58"/>
      <c r="AC103" s="58"/>
      <c r="AD103" s="58"/>
      <c r="AE103" s="58"/>
      <c r="AF103" s="58"/>
      <c r="AG103" s="58"/>
      <c r="AH103" s="58"/>
      <c r="AI103" s="58"/>
      <c r="AJ103" s="58"/>
      <c r="AK103" s="58"/>
      <c r="AL103" s="58"/>
      <c r="AM103" s="58"/>
      <c r="AN103" s="58"/>
      <c r="AO103" s="58"/>
      <c r="AP103" s="58"/>
      <c r="AQ103" s="58"/>
    </row>
    <row r="104" spans="1:43" ht="15">
      <c r="A104" s="971"/>
      <c r="B104" s="304" t="s">
        <v>1123</v>
      </c>
      <c r="C104" s="46">
        <v>0</v>
      </c>
      <c r="D104" s="46">
        <v>0</v>
      </c>
      <c r="E104" s="46">
        <v>0</v>
      </c>
      <c r="F104" s="46">
        <v>31.88</v>
      </c>
      <c r="G104" s="46">
        <v>15.36</v>
      </c>
      <c r="H104" s="46">
        <v>0</v>
      </c>
      <c r="I104" s="46">
        <v>0</v>
      </c>
      <c r="J104" s="46">
        <v>63.76</v>
      </c>
      <c r="K104" s="46">
        <v>31.88</v>
      </c>
      <c r="L104" s="46">
        <v>31.88</v>
      </c>
      <c r="M104" s="46">
        <v>95.06</v>
      </c>
      <c r="N104" s="46">
        <v>143.46</v>
      </c>
      <c r="O104" s="46">
        <v>173.02</v>
      </c>
      <c r="P104" s="46">
        <v>95.06</v>
      </c>
      <c r="Q104" s="46">
        <v>190.7</v>
      </c>
      <c r="R104" s="46">
        <v>31.88</v>
      </c>
      <c r="S104" s="46">
        <v>31.88</v>
      </c>
      <c r="T104" s="46">
        <v>47.82</v>
      </c>
      <c r="U104" s="47">
        <f t="shared" si="9"/>
        <v>983.64</v>
      </c>
      <c r="V104" s="548"/>
      <c r="W104" s="550"/>
      <c r="X104" s="548"/>
      <c r="Y104" s="58"/>
      <c r="Z104" s="58"/>
      <c r="AA104" s="58"/>
      <c r="AB104" s="58"/>
      <c r="AC104" s="58"/>
      <c r="AD104" s="58"/>
      <c r="AE104" s="58"/>
      <c r="AF104" s="58"/>
      <c r="AG104" s="58"/>
      <c r="AH104" s="58"/>
      <c r="AI104" s="58"/>
      <c r="AJ104" s="58"/>
      <c r="AK104" s="58"/>
      <c r="AL104" s="58"/>
      <c r="AM104" s="58"/>
      <c r="AN104" s="58"/>
      <c r="AO104" s="58"/>
      <c r="AP104" s="58"/>
      <c r="AQ104" s="58"/>
    </row>
    <row r="105" spans="1:43" ht="15">
      <c r="A105" s="971"/>
      <c r="B105" s="304" t="s">
        <v>1124</v>
      </c>
      <c r="C105" s="46">
        <v>3986.8539999999998</v>
      </c>
      <c r="D105" s="46">
        <v>10784.823</v>
      </c>
      <c r="E105" s="46">
        <v>13706.355</v>
      </c>
      <c r="F105" s="46">
        <v>41144.536</v>
      </c>
      <c r="G105" s="46">
        <v>41731.561000000002</v>
      </c>
      <c r="H105" s="46">
        <v>33889.883999999998</v>
      </c>
      <c r="I105" s="46">
        <v>25291.478999999999</v>
      </c>
      <c r="J105" s="46">
        <v>16275.486999999999</v>
      </c>
      <c r="K105" s="46">
        <v>17628.233</v>
      </c>
      <c r="L105" s="46">
        <v>16120.829</v>
      </c>
      <c r="M105" s="46">
        <v>15623.284</v>
      </c>
      <c r="N105" s="46">
        <v>14264.138000000001</v>
      </c>
      <c r="O105" s="46">
        <v>13306.565000000001</v>
      </c>
      <c r="P105" s="46">
        <v>14376.268</v>
      </c>
      <c r="Q105" s="46">
        <v>12904.349</v>
      </c>
      <c r="R105" s="46">
        <v>9577.2749999999996</v>
      </c>
      <c r="S105" s="46">
        <v>11320.923000000001</v>
      </c>
      <c r="T105" s="46">
        <v>1098.8800000000001</v>
      </c>
      <c r="U105" s="47">
        <f t="shared" si="9"/>
        <v>313031.723</v>
      </c>
      <c r="V105" s="548"/>
      <c r="W105" s="550"/>
      <c r="X105" s="548"/>
      <c r="Y105" s="58"/>
      <c r="Z105" s="58"/>
      <c r="AA105" s="58"/>
      <c r="AB105" s="58"/>
      <c r="AC105" s="58"/>
      <c r="AD105" s="58"/>
      <c r="AE105" s="58"/>
      <c r="AF105" s="58"/>
      <c r="AG105" s="58"/>
      <c r="AH105" s="58"/>
      <c r="AI105" s="58"/>
      <c r="AJ105" s="58"/>
      <c r="AK105" s="58"/>
      <c r="AL105" s="58"/>
      <c r="AM105" s="58"/>
      <c r="AN105" s="58"/>
      <c r="AO105" s="58"/>
      <c r="AP105" s="58"/>
      <c r="AQ105" s="58"/>
    </row>
    <row r="106" spans="1:43" ht="15">
      <c r="A106" s="971"/>
      <c r="B106" s="304" t="s">
        <v>1125</v>
      </c>
      <c r="C106" s="46">
        <v>196469.024</v>
      </c>
      <c r="D106" s="46">
        <v>238224.86</v>
      </c>
      <c r="E106" s="46">
        <v>250520.56</v>
      </c>
      <c r="F106" s="46">
        <v>378669.86</v>
      </c>
      <c r="G106" s="46">
        <v>295079.02399999998</v>
      </c>
      <c r="H106" s="46">
        <v>202124.78200000001</v>
      </c>
      <c r="I106" s="46">
        <v>189593.087</v>
      </c>
      <c r="J106" s="46">
        <v>222519.37100000001</v>
      </c>
      <c r="K106" s="46">
        <v>318910.59899999999</v>
      </c>
      <c r="L106" s="46">
        <v>391536.647</v>
      </c>
      <c r="M106" s="46">
        <v>546950.05299999996</v>
      </c>
      <c r="N106" s="46">
        <v>649930.78399999999</v>
      </c>
      <c r="O106" s="46">
        <v>706946.24199999997</v>
      </c>
      <c r="P106" s="46">
        <v>804977.38500000001</v>
      </c>
      <c r="Q106" s="46">
        <v>805687.84299999999</v>
      </c>
      <c r="R106" s="46">
        <v>627834.56099999999</v>
      </c>
      <c r="S106" s="46">
        <v>736370.01100000006</v>
      </c>
      <c r="T106" s="46">
        <v>58797.14</v>
      </c>
      <c r="U106" s="47">
        <f t="shared" si="9"/>
        <v>7621141.8329999987</v>
      </c>
      <c r="V106" s="548"/>
      <c r="W106" s="550"/>
      <c r="X106" s="548"/>
      <c r="Y106" s="58"/>
      <c r="Z106" s="58"/>
      <c r="AA106" s="58"/>
      <c r="AB106" s="58"/>
      <c r="AC106" s="58"/>
      <c r="AD106" s="58"/>
      <c r="AE106" s="58"/>
      <c r="AF106" s="58"/>
      <c r="AG106" s="58"/>
      <c r="AH106" s="58"/>
      <c r="AI106" s="58"/>
      <c r="AJ106" s="58"/>
      <c r="AK106" s="58"/>
      <c r="AL106" s="58"/>
      <c r="AM106" s="58"/>
      <c r="AN106" s="58"/>
      <c r="AO106" s="58"/>
      <c r="AP106" s="58"/>
      <c r="AQ106" s="58"/>
    </row>
    <row r="107" spans="1:43" ht="15">
      <c r="A107" s="971"/>
      <c r="B107" s="304" t="s">
        <v>1126</v>
      </c>
      <c r="C107" s="46">
        <v>2295.88</v>
      </c>
      <c r="D107" s="46">
        <v>2017.424</v>
      </c>
      <c r="E107" s="46">
        <v>9789.2049999999999</v>
      </c>
      <c r="F107" s="46">
        <v>77155.179000000004</v>
      </c>
      <c r="G107" s="46">
        <v>147555.89600000001</v>
      </c>
      <c r="H107" s="46">
        <v>177467.40100000001</v>
      </c>
      <c r="I107" s="46">
        <v>192182.633</v>
      </c>
      <c r="J107" s="46">
        <v>226324.09</v>
      </c>
      <c r="K107" s="46">
        <v>290994.777</v>
      </c>
      <c r="L107" s="46">
        <v>315562.49099999998</v>
      </c>
      <c r="M107" s="46">
        <v>383671.31800000003</v>
      </c>
      <c r="N107" s="46">
        <v>375275.26699999999</v>
      </c>
      <c r="O107" s="46">
        <v>351716.15899999999</v>
      </c>
      <c r="P107" s="46">
        <v>370253.48599999998</v>
      </c>
      <c r="Q107" s="46">
        <v>316501.96799999999</v>
      </c>
      <c r="R107" s="46">
        <v>221143.503</v>
      </c>
      <c r="S107" s="46">
        <v>186507.60399999999</v>
      </c>
      <c r="T107" s="46">
        <v>13454.645</v>
      </c>
      <c r="U107" s="47">
        <f t="shared" si="9"/>
        <v>3659868.9259999995</v>
      </c>
      <c r="V107" s="548"/>
      <c r="W107" s="550"/>
      <c r="X107" s="548"/>
      <c r="Y107" s="58"/>
      <c r="Z107" s="58"/>
      <c r="AA107" s="58"/>
      <c r="AB107" s="58"/>
      <c r="AC107" s="58"/>
      <c r="AD107" s="58"/>
      <c r="AE107" s="58"/>
      <c r="AF107" s="58"/>
      <c r="AG107" s="58"/>
      <c r="AH107" s="58"/>
      <c r="AI107" s="58"/>
      <c r="AJ107" s="58"/>
      <c r="AK107" s="58"/>
      <c r="AL107" s="58"/>
      <c r="AM107" s="58"/>
      <c r="AN107" s="58"/>
      <c r="AO107" s="58"/>
      <c r="AP107" s="58"/>
      <c r="AQ107" s="58"/>
    </row>
    <row r="108" spans="1:43" ht="15">
      <c r="A108" s="971"/>
      <c r="B108" s="304" t="s">
        <v>1297</v>
      </c>
      <c r="C108" s="46">
        <v>6386.53</v>
      </c>
      <c r="D108" s="46">
        <v>1417.13</v>
      </c>
      <c r="E108" s="46">
        <v>944.94</v>
      </c>
      <c r="F108" s="46">
        <v>1890.498</v>
      </c>
      <c r="G108" s="46">
        <v>4000.0239999999999</v>
      </c>
      <c r="H108" s="46">
        <v>5807.8729999999996</v>
      </c>
      <c r="I108" s="46">
        <v>12077.214</v>
      </c>
      <c r="J108" s="46">
        <v>16394.541000000001</v>
      </c>
      <c r="K108" s="46">
        <v>21668.466</v>
      </c>
      <c r="L108" s="46">
        <v>22485.686000000002</v>
      </c>
      <c r="M108" s="46">
        <v>53149.892</v>
      </c>
      <c r="N108" s="46">
        <v>66321.145000000004</v>
      </c>
      <c r="O108" s="46">
        <v>86561.67</v>
      </c>
      <c r="P108" s="46">
        <v>112030.435</v>
      </c>
      <c r="Q108" s="46">
        <v>89017.629000000001</v>
      </c>
      <c r="R108" s="46">
        <v>62671.963000000003</v>
      </c>
      <c r="S108" s="46">
        <v>96931.021999999997</v>
      </c>
      <c r="T108" s="46">
        <v>5041.2160000000003</v>
      </c>
      <c r="U108" s="47">
        <f t="shared" si="9"/>
        <v>664797.87400000007</v>
      </c>
      <c r="V108" s="548"/>
      <c r="W108" s="550"/>
      <c r="X108" s="548"/>
      <c r="Y108" s="58"/>
      <c r="Z108" s="58"/>
      <c r="AA108" s="58"/>
      <c r="AB108" s="58"/>
      <c r="AC108" s="58"/>
      <c r="AD108" s="58"/>
      <c r="AE108" s="58"/>
      <c r="AF108" s="58"/>
      <c r="AG108" s="58"/>
      <c r="AH108" s="58"/>
      <c r="AI108" s="58"/>
      <c r="AJ108" s="58"/>
      <c r="AK108" s="58"/>
      <c r="AL108" s="58"/>
      <c r="AM108" s="58"/>
      <c r="AN108" s="58"/>
      <c r="AO108" s="58"/>
      <c r="AP108" s="58"/>
      <c r="AQ108" s="58"/>
    </row>
    <row r="109" spans="1:43" ht="15">
      <c r="A109" s="971"/>
      <c r="B109" s="304" t="s">
        <v>1128</v>
      </c>
      <c r="C109" s="46">
        <v>0</v>
      </c>
      <c r="D109" s="46">
        <v>0</v>
      </c>
      <c r="E109" s="46">
        <v>0</v>
      </c>
      <c r="F109" s="46">
        <v>0</v>
      </c>
      <c r="G109" s="46">
        <v>0</v>
      </c>
      <c r="H109" s="46">
        <v>0</v>
      </c>
      <c r="I109" s="46">
        <v>5.94</v>
      </c>
      <c r="J109" s="46">
        <v>0</v>
      </c>
      <c r="K109" s="46">
        <v>0</v>
      </c>
      <c r="L109" s="46">
        <v>0</v>
      </c>
      <c r="M109" s="46">
        <v>0</v>
      </c>
      <c r="N109" s="46">
        <v>0</v>
      </c>
      <c r="O109" s="46">
        <v>0</v>
      </c>
      <c r="P109" s="46">
        <v>0</v>
      </c>
      <c r="Q109" s="46">
        <v>0</v>
      </c>
      <c r="R109" s="46">
        <v>0</v>
      </c>
      <c r="S109" s="46">
        <v>0</v>
      </c>
      <c r="T109" s="46">
        <v>0</v>
      </c>
      <c r="U109" s="47">
        <f t="shared" si="9"/>
        <v>5.94</v>
      </c>
      <c r="V109" s="548"/>
      <c r="W109" s="550"/>
      <c r="X109" s="548"/>
      <c r="Y109" s="58"/>
      <c r="Z109" s="58"/>
      <c r="AA109" s="58"/>
      <c r="AB109" s="58"/>
      <c r="AC109" s="58"/>
      <c r="AD109" s="58"/>
      <c r="AE109" s="58"/>
      <c r="AF109" s="58"/>
      <c r="AG109" s="58"/>
      <c r="AH109" s="58"/>
      <c r="AI109" s="58"/>
      <c r="AJ109" s="58"/>
      <c r="AK109" s="58"/>
      <c r="AL109" s="58"/>
      <c r="AM109" s="58"/>
      <c r="AN109" s="58"/>
      <c r="AO109" s="58"/>
      <c r="AP109" s="58"/>
      <c r="AQ109" s="58"/>
    </row>
    <row r="110" spans="1:43" ht="15">
      <c r="A110" s="971"/>
      <c r="B110" s="304" t="s">
        <v>1129</v>
      </c>
      <c r="C110" s="46">
        <v>0</v>
      </c>
      <c r="D110" s="520">
        <v>0</v>
      </c>
      <c r="E110" s="46">
        <v>0</v>
      </c>
      <c r="F110" s="46">
        <v>0</v>
      </c>
      <c r="G110" s="46">
        <v>0</v>
      </c>
      <c r="H110" s="46">
        <v>0</v>
      </c>
      <c r="I110" s="46">
        <v>0</v>
      </c>
      <c r="J110" s="46">
        <v>0</v>
      </c>
      <c r="K110" s="46">
        <v>0</v>
      </c>
      <c r="L110" s="46">
        <v>0</v>
      </c>
      <c r="M110" s="46">
        <v>0</v>
      </c>
      <c r="N110" s="46">
        <v>0</v>
      </c>
      <c r="O110" s="46">
        <v>0</v>
      </c>
      <c r="P110" s="46">
        <v>0</v>
      </c>
      <c r="Q110" s="46">
        <v>0</v>
      </c>
      <c r="R110" s="46">
        <v>0</v>
      </c>
      <c r="S110" s="46">
        <v>0</v>
      </c>
      <c r="T110" s="46">
        <v>0</v>
      </c>
      <c r="U110" s="47">
        <f t="shared" si="9"/>
        <v>0</v>
      </c>
      <c r="V110" s="548"/>
      <c r="W110" s="550"/>
      <c r="X110" s="548"/>
      <c r="Y110" s="58"/>
      <c r="Z110" s="58"/>
      <c r="AA110" s="58"/>
      <c r="AB110" s="58"/>
      <c r="AC110" s="58"/>
      <c r="AD110" s="58"/>
      <c r="AE110" s="58"/>
      <c r="AF110" s="58"/>
      <c r="AG110" s="58"/>
      <c r="AH110" s="58"/>
      <c r="AI110" s="58"/>
      <c r="AJ110" s="58"/>
      <c r="AK110" s="58"/>
      <c r="AL110" s="58"/>
      <c r="AM110" s="58"/>
      <c r="AN110" s="58"/>
      <c r="AO110" s="58"/>
      <c r="AP110" s="58"/>
      <c r="AQ110" s="58"/>
    </row>
    <row r="111" spans="1:43" ht="15">
      <c r="A111" s="971"/>
      <c r="B111" s="304" t="s">
        <v>1130</v>
      </c>
      <c r="C111" s="46">
        <v>6077.96</v>
      </c>
      <c r="D111" s="46">
        <v>9011.2729999999992</v>
      </c>
      <c r="E111" s="46">
        <v>10339.415999999999</v>
      </c>
      <c r="F111" s="46">
        <v>8181.335</v>
      </c>
      <c r="G111" s="46">
        <v>11019.316000000001</v>
      </c>
      <c r="H111" s="46">
        <v>10345.853999999999</v>
      </c>
      <c r="I111" s="46">
        <v>7541.2579999999998</v>
      </c>
      <c r="J111" s="46">
        <v>8824.3520000000008</v>
      </c>
      <c r="K111" s="46">
        <v>10597.994000000001</v>
      </c>
      <c r="L111" s="46">
        <v>12511.971</v>
      </c>
      <c r="M111" s="46">
        <v>15046.664000000001</v>
      </c>
      <c r="N111" s="46">
        <v>14536.814</v>
      </c>
      <c r="O111" s="46">
        <v>13924.68</v>
      </c>
      <c r="P111" s="46">
        <v>12705.415000000001</v>
      </c>
      <c r="Q111" s="46">
        <v>10031.599</v>
      </c>
      <c r="R111" s="46">
        <v>6776.643</v>
      </c>
      <c r="S111" s="46">
        <v>6517.5349999999999</v>
      </c>
      <c r="T111" s="46">
        <v>684.952</v>
      </c>
      <c r="U111" s="47">
        <f t="shared" si="9"/>
        <v>174675.03100000002</v>
      </c>
      <c r="V111" s="548"/>
      <c r="W111" s="550"/>
      <c r="X111" s="548"/>
      <c r="Y111" s="58"/>
      <c r="Z111" s="58"/>
      <c r="AA111" s="58"/>
      <c r="AB111" s="58"/>
      <c r="AC111" s="58"/>
      <c r="AD111" s="58"/>
      <c r="AE111" s="58"/>
      <c r="AF111" s="58"/>
      <c r="AG111" s="58"/>
      <c r="AH111" s="58"/>
      <c r="AI111" s="58"/>
      <c r="AJ111" s="58"/>
      <c r="AK111" s="58"/>
      <c r="AL111" s="58"/>
      <c r="AM111" s="58"/>
      <c r="AN111" s="58"/>
      <c r="AO111" s="58"/>
      <c r="AP111" s="58"/>
      <c r="AQ111" s="58"/>
    </row>
    <row r="112" spans="1:43" ht="6" customHeight="1">
      <c r="A112" s="971"/>
      <c r="B112" s="304"/>
      <c r="C112" s="46"/>
      <c r="D112" s="46"/>
      <c r="E112" s="46"/>
      <c r="F112" s="46"/>
      <c r="G112" s="46"/>
      <c r="H112" s="46"/>
      <c r="I112" s="46"/>
      <c r="J112" s="46"/>
      <c r="K112" s="46"/>
      <c r="L112" s="46"/>
      <c r="M112" s="46"/>
      <c r="N112" s="46"/>
      <c r="O112" s="46"/>
      <c r="P112" s="46"/>
      <c r="Q112" s="46"/>
      <c r="R112" s="46"/>
      <c r="S112" s="46"/>
      <c r="T112" s="46"/>
      <c r="U112" s="47">
        <f t="shared" si="9"/>
        <v>0</v>
      </c>
      <c r="V112" s="548"/>
      <c r="W112" s="550"/>
      <c r="X112" s="548"/>
      <c r="Y112" s="58"/>
      <c r="Z112" s="58"/>
      <c r="AA112" s="58"/>
      <c r="AB112" s="58"/>
      <c r="AC112" s="58"/>
      <c r="AD112" s="58"/>
      <c r="AE112" s="58"/>
      <c r="AF112" s="58"/>
      <c r="AG112" s="58"/>
      <c r="AH112" s="58"/>
      <c r="AI112" s="58"/>
      <c r="AJ112" s="58"/>
      <c r="AK112" s="58"/>
      <c r="AL112" s="58"/>
      <c r="AM112" s="58"/>
      <c r="AN112" s="58"/>
      <c r="AO112" s="58"/>
      <c r="AP112" s="58"/>
      <c r="AQ112" s="58"/>
    </row>
    <row r="113" spans="1:43" ht="15">
      <c r="A113" s="971"/>
      <c r="B113" s="299" t="s">
        <v>1131</v>
      </c>
      <c r="C113" s="406">
        <f>SUM(C114:C128)</f>
        <v>184998.72899999999</v>
      </c>
      <c r="D113" s="406">
        <f t="shared" ref="D113:T113" si="12">SUM(D114:D128)</f>
        <v>201441.38700000002</v>
      </c>
      <c r="E113" s="406">
        <f t="shared" si="12"/>
        <v>174003.63099999999</v>
      </c>
      <c r="F113" s="406">
        <f t="shared" si="12"/>
        <v>414855.07700000005</v>
      </c>
      <c r="G113" s="406">
        <f t="shared" si="12"/>
        <v>530665.25</v>
      </c>
      <c r="H113" s="406">
        <f t="shared" si="12"/>
        <v>487962.75800000003</v>
      </c>
      <c r="I113" s="406">
        <f t="shared" si="12"/>
        <v>425993.93599999999</v>
      </c>
      <c r="J113" s="406">
        <f t="shared" si="12"/>
        <v>460024.283</v>
      </c>
      <c r="K113" s="406">
        <f t="shared" si="12"/>
        <v>527315.21600000001</v>
      </c>
      <c r="L113" s="406">
        <f t="shared" si="12"/>
        <v>606579.10199999996</v>
      </c>
      <c r="M113" s="406">
        <f t="shared" si="12"/>
        <v>795268.89600000007</v>
      </c>
      <c r="N113" s="406">
        <f t="shared" si="12"/>
        <v>891835.86199999996</v>
      </c>
      <c r="O113" s="406">
        <f t="shared" si="12"/>
        <v>930223.82400000002</v>
      </c>
      <c r="P113" s="406">
        <f t="shared" si="12"/>
        <v>963677.57799999998</v>
      </c>
      <c r="Q113" s="406">
        <f t="shared" si="12"/>
        <v>827008.79300000006</v>
      </c>
      <c r="R113" s="406">
        <f t="shared" si="12"/>
        <v>566229.90600000008</v>
      </c>
      <c r="S113" s="406">
        <f t="shared" si="12"/>
        <v>555232.42300000007</v>
      </c>
      <c r="T113" s="406">
        <f t="shared" si="12"/>
        <v>48773.530999999995</v>
      </c>
      <c r="U113" s="401">
        <f t="shared" si="9"/>
        <v>9592090.1819999982</v>
      </c>
      <c r="V113" s="548"/>
      <c r="W113" s="550"/>
      <c r="X113" s="550"/>
      <c r="Y113" s="302"/>
      <c r="Z113" s="302"/>
      <c r="AA113" s="302"/>
      <c r="AB113" s="302"/>
      <c r="AC113" s="302"/>
      <c r="AD113" s="302"/>
      <c r="AE113" s="302"/>
      <c r="AF113" s="302"/>
      <c r="AG113" s="302"/>
      <c r="AH113" s="302"/>
      <c r="AI113" s="302"/>
      <c r="AJ113" s="302"/>
      <c r="AK113" s="302"/>
      <c r="AL113" s="302"/>
      <c r="AM113" s="302"/>
      <c r="AN113" s="302"/>
      <c r="AO113" s="302"/>
      <c r="AP113" s="302"/>
      <c r="AQ113" s="302"/>
    </row>
    <row r="114" spans="1:43" ht="15">
      <c r="A114" s="971"/>
      <c r="B114" s="304" t="s">
        <v>1132</v>
      </c>
      <c r="C114" s="46">
        <v>2022.7449999999999</v>
      </c>
      <c r="D114" s="46">
        <v>1355.09</v>
      </c>
      <c r="E114" s="46">
        <v>1746</v>
      </c>
      <c r="F114" s="46">
        <v>6802.1040000000003</v>
      </c>
      <c r="G114" s="46">
        <v>8672.3739999999998</v>
      </c>
      <c r="H114" s="46">
        <v>8746.0759999999991</v>
      </c>
      <c r="I114" s="46">
        <v>19567.759999999998</v>
      </c>
      <c r="J114" s="46">
        <v>24427.526000000002</v>
      </c>
      <c r="K114" s="46">
        <v>20342.717000000001</v>
      </c>
      <c r="L114" s="46">
        <v>33654.985999999997</v>
      </c>
      <c r="M114" s="46">
        <v>44851.356</v>
      </c>
      <c r="N114" s="46">
        <v>37018.735999999997</v>
      </c>
      <c r="O114" s="46">
        <v>26985.739000000001</v>
      </c>
      <c r="P114" s="46">
        <v>28876.43</v>
      </c>
      <c r="Q114" s="46">
        <v>20547.539000000001</v>
      </c>
      <c r="R114" s="46">
        <v>17421.714</v>
      </c>
      <c r="S114" s="46">
        <v>6700.43</v>
      </c>
      <c r="T114" s="46">
        <v>852.846</v>
      </c>
      <c r="U114" s="47">
        <f t="shared" si="9"/>
        <v>310592.16800000001</v>
      </c>
      <c r="V114" s="548"/>
      <c r="W114" s="550"/>
      <c r="X114" s="548"/>
      <c r="Y114" s="58"/>
      <c r="Z114" s="58"/>
      <c r="AA114" s="58"/>
      <c r="AB114" s="58"/>
      <c r="AC114" s="58"/>
      <c r="AD114" s="58"/>
      <c r="AE114" s="58"/>
      <c r="AF114" s="58"/>
      <c r="AG114" s="58"/>
      <c r="AH114" s="58"/>
      <c r="AI114" s="58"/>
      <c r="AJ114" s="58"/>
      <c r="AK114" s="58"/>
      <c r="AL114" s="58"/>
      <c r="AM114" s="58"/>
      <c r="AN114" s="58"/>
      <c r="AO114" s="58"/>
      <c r="AP114" s="58"/>
      <c r="AQ114" s="58"/>
    </row>
    <row r="115" spans="1:43" ht="15">
      <c r="A115" s="971"/>
      <c r="B115" s="304" t="s">
        <v>1133</v>
      </c>
      <c r="C115" s="46">
        <v>14788.767</v>
      </c>
      <c r="D115" s="46">
        <v>15331.058999999999</v>
      </c>
      <c r="E115" s="46">
        <v>13006.502</v>
      </c>
      <c r="F115" s="46">
        <v>57278.506999999998</v>
      </c>
      <c r="G115" s="46">
        <v>88735.161999999997</v>
      </c>
      <c r="H115" s="46">
        <v>94477.235000000001</v>
      </c>
      <c r="I115" s="46">
        <v>77398.010999999999</v>
      </c>
      <c r="J115" s="46">
        <v>75217.803</v>
      </c>
      <c r="K115" s="46">
        <v>102004.792</v>
      </c>
      <c r="L115" s="46">
        <v>116039.768</v>
      </c>
      <c r="M115" s="46">
        <v>175855.45600000001</v>
      </c>
      <c r="N115" s="46">
        <v>191209.11199999999</v>
      </c>
      <c r="O115" s="46">
        <v>210420.21900000001</v>
      </c>
      <c r="P115" s="46">
        <v>224588.55</v>
      </c>
      <c r="Q115" s="46">
        <v>191963.75099999999</v>
      </c>
      <c r="R115" s="46">
        <v>133214.424</v>
      </c>
      <c r="S115" s="46">
        <v>139587.84299999999</v>
      </c>
      <c r="T115" s="46">
        <v>12077.754000000001</v>
      </c>
      <c r="U115" s="47">
        <f t="shared" si="9"/>
        <v>1933194.7149999996</v>
      </c>
      <c r="V115" s="548"/>
      <c r="W115" s="550"/>
      <c r="X115" s="548"/>
      <c r="Y115" s="58"/>
      <c r="Z115" s="58"/>
      <c r="AA115" s="58"/>
      <c r="AB115" s="58"/>
      <c r="AC115" s="58"/>
      <c r="AD115" s="58"/>
      <c r="AE115" s="58"/>
      <c r="AF115" s="58"/>
      <c r="AG115" s="58"/>
      <c r="AH115" s="58"/>
      <c r="AI115" s="58"/>
      <c r="AJ115" s="58"/>
      <c r="AK115" s="58"/>
      <c r="AL115" s="58"/>
      <c r="AM115" s="58"/>
      <c r="AN115" s="58"/>
      <c r="AO115" s="58"/>
      <c r="AP115" s="58"/>
      <c r="AQ115" s="58"/>
    </row>
    <row r="116" spans="1:43" ht="15">
      <c r="A116" s="971"/>
      <c r="B116" s="304" t="s">
        <v>1134</v>
      </c>
      <c r="C116" s="46">
        <v>40644.491000000002</v>
      </c>
      <c r="D116" s="46">
        <v>53668.252999999997</v>
      </c>
      <c r="E116" s="46">
        <v>15850.204</v>
      </c>
      <c r="F116" s="46">
        <v>30505.84</v>
      </c>
      <c r="G116" s="46">
        <v>32959.809000000001</v>
      </c>
      <c r="H116" s="46">
        <v>20918.154999999999</v>
      </c>
      <c r="I116" s="46">
        <v>16867.560000000001</v>
      </c>
      <c r="J116" s="46">
        <v>17045.620999999999</v>
      </c>
      <c r="K116" s="46">
        <v>21016.499</v>
      </c>
      <c r="L116" s="46">
        <v>19443.802</v>
      </c>
      <c r="M116" s="46">
        <v>17518.334999999999</v>
      </c>
      <c r="N116" s="46">
        <v>17745.812000000002</v>
      </c>
      <c r="O116" s="46">
        <v>14302.040999999999</v>
      </c>
      <c r="P116" s="46">
        <v>11450.536</v>
      </c>
      <c r="Q116" s="46">
        <v>6256.3339999999998</v>
      </c>
      <c r="R116" s="46">
        <v>4264.5320000000002</v>
      </c>
      <c r="S116" s="46">
        <v>4503.1109999999999</v>
      </c>
      <c r="T116" s="46">
        <v>330.02199999999999</v>
      </c>
      <c r="U116" s="47">
        <f t="shared" si="9"/>
        <v>345290.95700000005</v>
      </c>
      <c r="V116" s="548"/>
      <c r="W116" s="550"/>
      <c r="X116" s="548"/>
      <c r="Y116" s="58"/>
      <c r="Z116" s="58"/>
      <c r="AA116" s="58"/>
      <c r="AB116" s="58"/>
      <c r="AC116" s="58"/>
      <c r="AD116" s="58"/>
      <c r="AE116" s="58"/>
      <c r="AF116" s="58"/>
      <c r="AG116" s="58"/>
      <c r="AH116" s="58"/>
      <c r="AI116" s="58"/>
      <c r="AJ116" s="58"/>
      <c r="AK116" s="58"/>
      <c r="AL116" s="58"/>
      <c r="AM116" s="58"/>
      <c r="AN116" s="58"/>
      <c r="AO116" s="58"/>
      <c r="AP116" s="58"/>
      <c r="AQ116" s="58"/>
    </row>
    <row r="117" spans="1:43" ht="15">
      <c r="A117" s="971"/>
      <c r="B117" s="304" t="s">
        <v>1135</v>
      </c>
      <c r="C117" s="46">
        <v>3870.23</v>
      </c>
      <c r="D117" s="46">
        <v>2825.136</v>
      </c>
      <c r="E117" s="46">
        <v>1840.34</v>
      </c>
      <c r="F117" s="46">
        <v>8462.1</v>
      </c>
      <c r="G117" s="46">
        <v>10340.726000000001</v>
      </c>
      <c r="H117" s="46">
        <v>6090.5919999999996</v>
      </c>
      <c r="I117" s="46">
        <v>8700.0249999999996</v>
      </c>
      <c r="J117" s="46">
        <v>6152.165</v>
      </c>
      <c r="K117" s="46">
        <v>7351.0159999999996</v>
      </c>
      <c r="L117" s="46">
        <v>9629.0259999999998</v>
      </c>
      <c r="M117" s="46">
        <v>13605.921</v>
      </c>
      <c r="N117" s="46">
        <v>17833.998</v>
      </c>
      <c r="O117" s="46">
        <v>8850.3150000000005</v>
      </c>
      <c r="P117" s="46">
        <v>9726.9310000000005</v>
      </c>
      <c r="Q117" s="46">
        <v>4987.1139999999996</v>
      </c>
      <c r="R117" s="46">
        <v>5623.7309999999998</v>
      </c>
      <c r="S117" s="46">
        <v>3304.7040000000002</v>
      </c>
      <c r="T117" s="46">
        <v>0</v>
      </c>
      <c r="U117" s="47">
        <f t="shared" si="9"/>
        <v>129194.06999999999</v>
      </c>
      <c r="V117" s="548"/>
      <c r="W117" s="550"/>
      <c r="X117" s="548"/>
      <c r="Y117" s="58"/>
      <c r="Z117" s="58"/>
      <c r="AA117" s="58"/>
      <c r="AB117" s="58"/>
      <c r="AC117" s="58"/>
      <c r="AD117" s="58"/>
      <c r="AE117" s="58"/>
      <c r="AF117" s="58"/>
      <c r="AG117" s="58"/>
      <c r="AH117" s="58"/>
      <c r="AI117" s="58"/>
      <c r="AJ117" s="58"/>
      <c r="AK117" s="58"/>
      <c r="AL117" s="58"/>
      <c r="AM117" s="58"/>
      <c r="AN117" s="58"/>
      <c r="AO117" s="58"/>
      <c r="AP117" s="58"/>
      <c r="AQ117" s="58"/>
    </row>
    <row r="118" spans="1:43" ht="15">
      <c r="A118" s="971"/>
      <c r="B118" s="304" t="s">
        <v>1136</v>
      </c>
      <c r="C118" s="46">
        <v>32866.588000000003</v>
      </c>
      <c r="D118" s="46">
        <v>13583.091</v>
      </c>
      <c r="E118" s="46">
        <v>14394.566999999999</v>
      </c>
      <c r="F118" s="46">
        <v>29554.416000000001</v>
      </c>
      <c r="G118" s="46">
        <v>17672.991000000002</v>
      </c>
      <c r="H118" s="46">
        <v>13118.409</v>
      </c>
      <c r="I118" s="46">
        <v>8975.5190000000002</v>
      </c>
      <c r="J118" s="46">
        <v>6813.5789999999997</v>
      </c>
      <c r="K118" s="46">
        <v>6414.0829999999996</v>
      </c>
      <c r="L118" s="46">
        <v>4680.152</v>
      </c>
      <c r="M118" s="46">
        <v>9613.2880000000005</v>
      </c>
      <c r="N118" s="46">
        <v>9602.2929999999997</v>
      </c>
      <c r="O118" s="46">
        <v>8459.4709999999995</v>
      </c>
      <c r="P118" s="46">
        <v>8606.9429999999993</v>
      </c>
      <c r="Q118" s="46">
        <v>6157.3230000000003</v>
      </c>
      <c r="R118" s="46">
        <v>7999.3050000000003</v>
      </c>
      <c r="S118" s="46">
        <v>9237.2710000000006</v>
      </c>
      <c r="T118" s="46">
        <v>1694.9670000000001</v>
      </c>
      <c r="U118" s="47">
        <f t="shared" si="9"/>
        <v>209444.25600000002</v>
      </c>
      <c r="V118" s="548"/>
      <c r="W118" s="550"/>
      <c r="X118" s="548"/>
      <c r="Y118" s="58"/>
      <c r="Z118" s="58"/>
      <c r="AA118" s="58"/>
      <c r="AB118" s="58"/>
      <c r="AC118" s="58"/>
      <c r="AD118" s="58"/>
      <c r="AE118" s="58"/>
      <c r="AF118" s="58"/>
      <c r="AG118" s="58"/>
      <c r="AH118" s="58"/>
      <c r="AI118" s="58"/>
      <c r="AJ118" s="58"/>
      <c r="AK118" s="58"/>
      <c r="AL118" s="58"/>
      <c r="AM118" s="58"/>
      <c r="AN118" s="58"/>
      <c r="AO118" s="58"/>
      <c r="AP118" s="58"/>
      <c r="AQ118" s="58"/>
    </row>
    <row r="119" spans="1:43" ht="15">
      <c r="A119" s="971"/>
      <c r="B119" s="304" t="s">
        <v>1137</v>
      </c>
      <c r="C119" s="46">
        <v>15193.653</v>
      </c>
      <c r="D119" s="46">
        <v>23526.376</v>
      </c>
      <c r="E119" s="46">
        <v>52485.947999999997</v>
      </c>
      <c r="F119" s="46">
        <v>96253.959000000003</v>
      </c>
      <c r="G119" s="46">
        <v>128330.26</v>
      </c>
      <c r="H119" s="46">
        <v>116188.374</v>
      </c>
      <c r="I119" s="46">
        <v>94780.107999999993</v>
      </c>
      <c r="J119" s="46">
        <v>89133.027000000002</v>
      </c>
      <c r="K119" s="46">
        <v>91080.035000000003</v>
      </c>
      <c r="L119" s="46">
        <v>95227.947</v>
      </c>
      <c r="M119" s="46">
        <v>105766.389</v>
      </c>
      <c r="N119" s="46">
        <v>111535.47199999999</v>
      </c>
      <c r="O119" s="46">
        <v>108379.338</v>
      </c>
      <c r="P119" s="46">
        <v>109096.304</v>
      </c>
      <c r="Q119" s="46">
        <v>104868.508</v>
      </c>
      <c r="R119" s="46">
        <v>79865.282000000007</v>
      </c>
      <c r="S119" s="46">
        <v>107488.448</v>
      </c>
      <c r="T119" s="46">
        <v>8794.1929999999993</v>
      </c>
      <c r="U119" s="47">
        <f t="shared" si="9"/>
        <v>1537993.621</v>
      </c>
      <c r="V119" s="548"/>
      <c r="W119" s="550"/>
      <c r="X119" s="548"/>
      <c r="Y119" s="58"/>
      <c r="Z119" s="58"/>
      <c r="AA119" s="58"/>
      <c r="AB119" s="58"/>
      <c r="AC119" s="58"/>
      <c r="AD119" s="58"/>
      <c r="AE119" s="58"/>
      <c r="AF119" s="58"/>
      <c r="AG119" s="58"/>
      <c r="AH119" s="58"/>
      <c r="AI119" s="58"/>
      <c r="AJ119" s="58"/>
      <c r="AK119" s="58"/>
      <c r="AL119" s="58"/>
      <c r="AM119" s="58"/>
      <c r="AN119" s="58"/>
      <c r="AO119" s="58"/>
      <c r="AP119" s="58"/>
      <c r="AQ119" s="58"/>
    </row>
    <row r="120" spans="1:43" ht="15">
      <c r="A120" s="971"/>
      <c r="B120" s="304" t="s">
        <v>1138</v>
      </c>
      <c r="C120" s="46">
        <v>313.73</v>
      </c>
      <c r="D120" s="46">
        <v>159.31</v>
      </c>
      <c r="E120" s="46">
        <v>0</v>
      </c>
      <c r="F120" s="46">
        <v>4258.9639999999999</v>
      </c>
      <c r="G120" s="46">
        <v>6393.5010000000002</v>
      </c>
      <c r="H120" s="46">
        <v>9348.8760000000002</v>
      </c>
      <c r="I120" s="46">
        <v>9173.1029999999992</v>
      </c>
      <c r="J120" s="46">
        <v>15312.169</v>
      </c>
      <c r="K120" s="46">
        <v>24446.717000000001</v>
      </c>
      <c r="L120" s="46">
        <v>33762.014000000003</v>
      </c>
      <c r="M120" s="46">
        <v>51807.053</v>
      </c>
      <c r="N120" s="46">
        <v>64850.694000000003</v>
      </c>
      <c r="O120" s="46">
        <v>71602.881999999998</v>
      </c>
      <c r="P120" s="46">
        <v>69702.168000000005</v>
      </c>
      <c r="Q120" s="46">
        <v>61358.773000000001</v>
      </c>
      <c r="R120" s="46">
        <v>42000.228000000003</v>
      </c>
      <c r="S120" s="46">
        <v>31609.983</v>
      </c>
      <c r="T120" s="46">
        <v>2391.788</v>
      </c>
      <c r="U120" s="47">
        <f t="shared" si="9"/>
        <v>498491.95299999998</v>
      </c>
      <c r="V120" s="548"/>
      <c r="W120" s="550"/>
      <c r="X120" s="548"/>
      <c r="Y120" s="58"/>
      <c r="Z120" s="58"/>
      <c r="AA120" s="58"/>
      <c r="AB120" s="58"/>
      <c r="AC120" s="58"/>
      <c r="AD120" s="58"/>
      <c r="AE120" s="58"/>
      <c r="AF120" s="58"/>
      <c r="AG120" s="58"/>
      <c r="AH120" s="58"/>
      <c r="AI120" s="58"/>
      <c r="AJ120" s="58"/>
      <c r="AK120" s="58"/>
      <c r="AL120" s="58"/>
      <c r="AM120" s="58"/>
      <c r="AN120" s="58"/>
      <c r="AO120" s="58"/>
      <c r="AP120" s="58"/>
      <c r="AQ120" s="58"/>
    </row>
    <row r="121" spans="1:43" ht="15">
      <c r="A121" s="971"/>
      <c r="B121" s="304" t="s">
        <v>1139</v>
      </c>
      <c r="C121" s="46">
        <v>594.66999999999996</v>
      </c>
      <c r="D121" s="46">
        <v>393.036</v>
      </c>
      <c r="E121" s="46">
        <v>75.58</v>
      </c>
      <c r="F121" s="46">
        <v>5359.1409999999996</v>
      </c>
      <c r="G121" s="46">
        <v>2527.424</v>
      </c>
      <c r="H121" s="46">
        <v>4387.8130000000001</v>
      </c>
      <c r="I121" s="46">
        <v>1034.442</v>
      </c>
      <c r="J121" s="46">
        <v>2357.424</v>
      </c>
      <c r="K121" s="46">
        <v>2306.0140000000001</v>
      </c>
      <c r="L121" s="46">
        <v>3869.8359999999998</v>
      </c>
      <c r="M121" s="46">
        <v>1172.546</v>
      </c>
      <c r="N121" s="46">
        <v>4505.4440000000004</v>
      </c>
      <c r="O121" s="46">
        <v>6321.7219999999998</v>
      </c>
      <c r="P121" s="46">
        <v>7466.0439999999999</v>
      </c>
      <c r="Q121" s="46">
        <v>5217.3209999999999</v>
      </c>
      <c r="R121" s="46">
        <v>3940.509</v>
      </c>
      <c r="S121" s="46">
        <v>3861.3710000000001</v>
      </c>
      <c r="T121" s="46">
        <v>273.7</v>
      </c>
      <c r="U121" s="47">
        <f t="shared" si="9"/>
        <v>55664.036999999989</v>
      </c>
      <c r="V121" s="548"/>
      <c r="W121" s="550"/>
      <c r="X121" s="548"/>
      <c r="Y121" s="58"/>
      <c r="Z121" s="58"/>
      <c r="AA121" s="58"/>
      <c r="AB121" s="58"/>
      <c r="AC121" s="58"/>
      <c r="AD121" s="58"/>
      <c r="AE121" s="58"/>
      <c r="AF121" s="58"/>
      <c r="AG121" s="58"/>
      <c r="AH121" s="58"/>
      <c r="AI121" s="58"/>
      <c r="AJ121" s="58"/>
      <c r="AK121" s="58"/>
      <c r="AL121" s="58"/>
      <c r="AM121" s="58"/>
      <c r="AN121" s="58"/>
      <c r="AO121" s="58"/>
      <c r="AP121" s="58"/>
      <c r="AQ121" s="58"/>
    </row>
    <row r="122" spans="1:43" ht="15">
      <c r="A122" s="971"/>
      <c r="B122" s="304" t="s">
        <v>1140</v>
      </c>
      <c r="C122" s="46">
        <v>17824.169000000002</v>
      </c>
      <c r="D122" s="46">
        <v>26303.580999999998</v>
      </c>
      <c r="E122" s="46">
        <v>26903.316999999999</v>
      </c>
      <c r="F122" s="46">
        <v>32094.145</v>
      </c>
      <c r="G122" s="46">
        <v>37252.531000000003</v>
      </c>
      <c r="H122" s="46">
        <v>51833.845999999998</v>
      </c>
      <c r="I122" s="46">
        <v>43216.002</v>
      </c>
      <c r="J122" s="46">
        <v>56765.644</v>
      </c>
      <c r="K122" s="46">
        <v>59107.32</v>
      </c>
      <c r="L122" s="46">
        <v>84234.354999999996</v>
      </c>
      <c r="M122" s="46">
        <v>104304.649</v>
      </c>
      <c r="N122" s="46">
        <v>111472.671</v>
      </c>
      <c r="O122" s="46">
        <v>121518.49099999999</v>
      </c>
      <c r="P122" s="46">
        <v>125463.787</v>
      </c>
      <c r="Q122" s="46">
        <v>126757.26700000001</v>
      </c>
      <c r="R122" s="46">
        <v>101104.34600000001</v>
      </c>
      <c r="S122" s="46">
        <v>99168.345000000001</v>
      </c>
      <c r="T122" s="46">
        <v>7468.0079999999998</v>
      </c>
      <c r="U122" s="47">
        <f t="shared" si="9"/>
        <v>1232792.4739999999</v>
      </c>
      <c r="V122" s="548"/>
      <c r="W122" s="550"/>
      <c r="X122" s="548"/>
      <c r="Y122" s="58"/>
      <c r="Z122" s="58"/>
      <c r="AA122" s="58"/>
      <c r="AB122" s="58"/>
      <c r="AC122" s="58"/>
      <c r="AD122" s="58"/>
      <c r="AE122" s="58"/>
      <c r="AF122" s="58"/>
      <c r="AG122" s="58"/>
      <c r="AH122" s="58"/>
      <c r="AI122" s="58"/>
      <c r="AJ122" s="58"/>
      <c r="AK122" s="58"/>
      <c r="AL122" s="58"/>
      <c r="AM122" s="58"/>
      <c r="AN122" s="58"/>
      <c r="AO122" s="58"/>
      <c r="AP122" s="58"/>
      <c r="AQ122" s="58"/>
    </row>
    <row r="123" spans="1:43" ht="15">
      <c r="A123" s="971"/>
      <c r="B123" s="304" t="s">
        <v>1141</v>
      </c>
      <c r="C123" s="46">
        <v>1485.412</v>
      </c>
      <c r="D123" s="46">
        <v>152.06800000000001</v>
      </c>
      <c r="E123" s="46">
        <v>705.83</v>
      </c>
      <c r="F123" s="46">
        <v>19708.812999999998</v>
      </c>
      <c r="G123" s="46">
        <v>25661.632000000001</v>
      </c>
      <c r="H123" s="46">
        <v>16066.823</v>
      </c>
      <c r="I123" s="46">
        <v>17519.462</v>
      </c>
      <c r="J123" s="46">
        <v>15747.71</v>
      </c>
      <c r="K123" s="46">
        <v>15520.751</v>
      </c>
      <c r="L123" s="46">
        <v>19280.483</v>
      </c>
      <c r="M123" s="46">
        <v>21184.275000000001</v>
      </c>
      <c r="N123" s="46">
        <v>19183.862000000001</v>
      </c>
      <c r="O123" s="46">
        <v>16442.994999999999</v>
      </c>
      <c r="P123" s="46">
        <v>10806.668</v>
      </c>
      <c r="Q123" s="46">
        <v>10782.92</v>
      </c>
      <c r="R123" s="46">
        <v>4318.49</v>
      </c>
      <c r="S123" s="46">
        <v>3116.0920000000001</v>
      </c>
      <c r="T123" s="46">
        <v>275.67</v>
      </c>
      <c r="U123" s="47">
        <f t="shared" si="9"/>
        <v>217959.95600000001</v>
      </c>
      <c r="V123" s="548"/>
      <c r="W123" s="550"/>
      <c r="X123" s="548"/>
      <c r="Y123" s="58"/>
      <c r="Z123" s="58"/>
      <c r="AA123" s="58"/>
      <c r="AB123" s="58"/>
      <c r="AC123" s="58"/>
      <c r="AD123" s="58"/>
      <c r="AE123" s="58"/>
      <c r="AF123" s="58"/>
      <c r="AG123" s="58"/>
      <c r="AH123" s="58"/>
      <c r="AI123" s="58"/>
      <c r="AJ123" s="58"/>
      <c r="AK123" s="58"/>
      <c r="AL123" s="58"/>
      <c r="AM123" s="58"/>
      <c r="AN123" s="58"/>
      <c r="AO123" s="58"/>
      <c r="AP123" s="58"/>
      <c r="AQ123" s="58"/>
    </row>
    <row r="124" spans="1:43" ht="15">
      <c r="A124" s="971"/>
      <c r="B124" s="304" t="s">
        <v>1142</v>
      </c>
      <c r="C124" s="46">
        <v>47310.146000000001</v>
      </c>
      <c r="D124" s="46">
        <v>49851.578000000001</v>
      </c>
      <c r="E124" s="46">
        <v>28235.867999999999</v>
      </c>
      <c r="F124" s="46">
        <v>52805.008999999998</v>
      </c>
      <c r="G124" s="46">
        <v>71413.362999999998</v>
      </c>
      <c r="H124" s="46">
        <v>62513.892</v>
      </c>
      <c r="I124" s="46">
        <v>57757.951999999997</v>
      </c>
      <c r="J124" s="46">
        <v>71998.038</v>
      </c>
      <c r="K124" s="46">
        <v>80401.017999999996</v>
      </c>
      <c r="L124" s="46">
        <v>88870.843999999997</v>
      </c>
      <c r="M124" s="46">
        <v>134342.20800000001</v>
      </c>
      <c r="N124" s="46">
        <v>176060.09299999999</v>
      </c>
      <c r="O124" s="46">
        <v>219628.38800000001</v>
      </c>
      <c r="P124" s="46">
        <v>274925.30200000003</v>
      </c>
      <c r="Q124" s="46">
        <v>233301.05799999999</v>
      </c>
      <c r="R124" s="46">
        <v>124544.33900000001</v>
      </c>
      <c r="S124" s="46">
        <v>102559.754</v>
      </c>
      <c r="T124" s="46">
        <v>10765.184999999999</v>
      </c>
      <c r="U124" s="47">
        <f t="shared" si="9"/>
        <v>1887284.0349999999</v>
      </c>
      <c r="V124" s="548"/>
      <c r="W124" s="550"/>
      <c r="X124" s="548"/>
      <c r="Y124" s="58"/>
      <c r="Z124" s="58"/>
      <c r="AA124" s="58"/>
      <c r="AB124" s="58"/>
      <c r="AC124" s="58"/>
      <c r="AD124" s="58"/>
      <c r="AE124" s="58"/>
      <c r="AF124" s="58"/>
      <c r="AG124" s="58"/>
      <c r="AH124" s="58"/>
      <c r="AI124" s="58"/>
      <c r="AJ124" s="58"/>
      <c r="AK124" s="58"/>
      <c r="AL124" s="58"/>
      <c r="AM124" s="58"/>
      <c r="AN124" s="58"/>
      <c r="AO124" s="58"/>
      <c r="AP124" s="58"/>
      <c r="AQ124" s="58"/>
    </row>
    <row r="125" spans="1:43" ht="15">
      <c r="A125" s="971"/>
      <c r="B125" s="304" t="s">
        <v>1143</v>
      </c>
      <c r="C125" s="46">
        <v>0</v>
      </c>
      <c r="D125" s="46">
        <v>0</v>
      </c>
      <c r="E125" s="46">
        <v>413.745</v>
      </c>
      <c r="F125" s="46">
        <v>1763.7180000000001</v>
      </c>
      <c r="G125" s="46">
        <v>126.765</v>
      </c>
      <c r="H125" s="46">
        <v>19.7</v>
      </c>
      <c r="I125" s="46">
        <v>198.39699999999999</v>
      </c>
      <c r="J125" s="46">
        <v>165.30500000000001</v>
      </c>
      <c r="K125" s="46">
        <v>0</v>
      </c>
      <c r="L125" s="46">
        <v>0</v>
      </c>
      <c r="M125" s="46">
        <v>0</v>
      </c>
      <c r="N125" s="46">
        <v>65.72</v>
      </c>
      <c r="O125" s="46">
        <v>337.07299999999998</v>
      </c>
      <c r="P125" s="46">
        <v>765.58399999999995</v>
      </c>
      <c r="Q125" s="46">
        <v>0</v>
      </c>
      <c r="R125" s="46">
        <v>274.65199999999999</v>
      </c>
      <c r="S125" s="46">
        <v>159.24299999999999</v>
      </c>
      <c r="T125" s="46">
        <v>0</v>
      </c>
      <c r="U125" s="47">
        <f t="shared" si="9"/>
        <v>4289.9019999999991</v>
      </c>
      <c r="V125" s="548"/>
      <c r="W125" s="550"/>
      <c r="X125" s="548"/>
      <c r="Y125" s="58"/>
      <c r="Z125" s="58"/>
      <c r="AA125" s="58"/>
      <c r="AB125" s="58"/>
      <c r="AC125" s="58"/>
      <c r="AD125" s="58"/>
      <c r="AE125" s="58"/>
      <c r="AF125" s="58"/>
      <c r="AG125" s="58"/>
      <c r="AH125" s="58"/>
      <c r="AI125" s="58"/>
      <c r="AJ125" s="58"/>
      <c r="AK125" s="58"/>
      <c r="AL125" s="58"/>
      <c r="AM125" s="58"/>
      <c r="AN125" s="58"/>
      <c r="AO125" s="58"/>
      <c r="AP125" s="58"/>
      <c r="AQ125" s="58"/>
    </row>
    <row r="126" spans="1:43" ht="15">
      <c r="A126" s="971"/>
      <c r="B126" s="304" t="s">
        <v>1144</v>
      </c>
      <c r="C126" s="46">
        <v>0</v>
      </c>
      <c r="D126" s="46">
        <v>0</v>
      </c>
      <c r="E126" s="46">
        <v>0</v>
      </c>
      <c r="F126" s="46">
        <v>0</v>
      </c>
      <c r="G126" s="46">
        <v>0</v>
      </c>
      <c r="H126" s="46">
        <v>0</v>
      </c>
      <c r="I126" s="46">
        <v>0</v>
      </c>
      <c r="J126" s="46">
        <v>0</v>
      </c>
      <c r="K126" s="46">
        <v>0</v>
      </c>
      <c r="L126" s="46">
        <v>110.57</v>
      </c>
      <c r="M126" s="46">
        <v>0</v>
      </c>
      <c r="N126" s="46">
        <v>0</v>
      </c>
      <c r="O126" s="46">
        <v>0</v>
      </c>
      <c r="P126" s="46">
        <v>0</v>
      </c>
      <c r="Q126" s="46">
        <v>0</v>
      </c>
      <c r="R126" s="46">
        <v>0</v>
      </c>
      <c r="S126" s="46">
        <v>0</v>
      </c>
      <c r="T126" s="46">
        <v>0</v>
      </c>
      <c r="U126" s="47">
        <f t="shared" si="9"/>
        <v>110.57</v>
      </c>
      <c r="V126" s="548"/>
      <c r="W126" s="550"/>
      <c r="X126" s="548"/>
      <c r="Y126" s="58"/>
      <c r="Z126" s="58"/>
      <c r="AA126" s="58"/>
      <c r="AB126" s="58"/>
      <c r="AC126" s="58"/>
      <c r="AD126" s="58"/>
      <c r="AE126" s="58"/>
      <c r="AF126" s="58"/>
      <c r="AG126" s="58"/>
      <c r="AH126" s="58"/>
      <c r="AI126" s="58"/>
      <c r="AJ126" s="58"/>
      <c r="AK126" s="58"/>
      <c r="AL126" s="58"/>
      <c r="AM126" s="58"/>
      <c r="AN126" s="58"/>
      <c r="AO126" s="58"/>
      <c r="AP126" s="58"/>
      <c r="AQ126" s="58"/>
    </row>
    <row r="127" spans="1:43" ht="15">
      <c r="A127" s="971"/>
      <c r="B127" s="304" t="s">
        <v>1145</v>
      </c>
      <c r="C127" s="46">
        <v>0</v>
      </c>
      <c r="D127" s="46">
        <v>0</v>
      </c>
      <c r="E127" s="46">
        <v>0</v>
      </c>
      <c r="F127" s="46">
        <v>0</v>
      </c>
      <c r="G127" s="46">
        <v>0</v>
      </c>
      <c r="H127" s="46">
        <v>0</v>
      </c>
      <c r="I127" s="46">
        <v>0</v>
      </c>
      <c r="J127" s="46">
        <v>0</v>
      </c>
      <c r="K127" s="46">
        <v>0</v>
      </c>
      <c r="L127" s="46">
        <v>0</v>
      </c>
      <c r="M127" s="46">
        <v>0</v>
      </c>
      <c r="N127" s="46">
        <v>0</v>
      </c>
      <c r="O127" s="46">
        <v>0</v>
      </c>
      <c r="P127" s="46">
        <v>0</v>
      </c>
      <c r="Q127" s="46">
        <v>0</v>
      </c>
      <c r="R127" s="46">
        <v>0</v>
      </c>
      <c r="S127" s="46">
        <v>0</v>
      </c>
      <c r="T127" s="46">
        <v>0</v>
      </c>
      <c r="U127" s="47">
        <f t="shared" si="9"/>
        <v>0</v>
      </c>
      <c r="V127" s="548"/>
      <c r="W127" s="550"/>
      <c r="X127" s="548"/>
      <c r="Y127" s="58"/>
      <c r="Z127" s="58"/>
      <c r="AA127" s="58"/>
      <c r="AB127" s="58"/>
      <c r="AC127" s="58"/>
      <c r="AD127" s="58"/>
      <c r="AE127" s="58"/>
      <c r="AF127" s="58"/>
      <c r="AG127" s="58"/>
      <c r="AH127" s="58"/>
      <c r="AI127" s="58"/>
      <c r="AJ127" s="58"/>
      <c r="AK127" s="58"/>
      <c r="AL127" s="58"/>
      <c r="AM127" s="58"/>
      <c r="AN127" s="58"/>
      <c r="AO127" s="58"/>
      <c r="AP127" s="58"/>
      <c r="AQ127" s="58"/>
    </row>
    <row r="128" spans="1:43" ht="15">
      <c r="A128" s="971"/>
      <c r="B128" s="304" t="s">
        <v>1146</v>
      </c>
      <c r="C128" s="46">
        <v>8084.1279999999997</v>
      </c>
      <c r="D128" s="46">
        <v>14292.808999999999</v>
      </c>
      <c r="E128" s="46">
        <v>18345.73</v>
      </c>
      <c r="F128" s="46">
        <v>70008.361000000004</v>
      </c>
      <c r="G128" s="46">
        <v>100578.712</v>
      </c>
      <c r="H128" s="46">
        <v>84252.967000000004</v>
      </c>
      <c r="I128" s="46">
        <v>70805.595000000001</v>
      </c>
      <c r="J128" s="46">
        <v>78888.271999999997</v>
      </c>
      <c r="K128" s="46">
        <v>97324.254000000001</v>
      </c>
      <c r="L128" s="46">
        <v>97775.319000000003</v>
      </c>
      <c r="M128" s="46">
        <v>115247.42</v>
      </c>
      <c r="N128" s="46">
        <v>130751.955</v>
      </c>
      <c r="O128" s="46">
        <v>116975.15</v>
      </c>
      <c r="P128" s="46">
        <v>82202.331000000006</v>
      </c>
      <c r="Q128" s="46">
        <v>54810.885000000002</v>
      </c>
      <c r="R128" s="46">
        <v>41658.353999999999</v>
      </c>
      <c r="S128" s="46">
        <v>43935.828000000001</v>
      </c>
      <c r="T128" s="46">
        <v>3849.3980000000001</v>
      </c>
      <c r="U128" s="47">
        <f t="shared" si="9"/>
        <v>1229787.4680000001</v>
      </c>
      <c r="V128" s="548"/>
      <c r="W128" s="550"/>
      <c r="X128" s="548"/>
      <c r="Y128" s="58"/>
      <c r="Z128" s="58"/>
      <c r="AA128" s="58"/>
      <c r="AB128" s="58"/>
      <c r="AC128" s="58"/>
      <c r="AD128" s="58"/>
      <c r="AE128" s="58"/>
      <c r="AF128" s="58"/>
      <c r="AG128" s="58"/>
      <c r="AH128" s="58"/>
      <c r="AI128" s="58"/>
      <c r="AJ128" s="58"/>
      <c r="AK128" s="58"/>
      <c r="AL128" s="58"/>
      <c r="AM128" s="58"/>
      <c r="AN128" s="58"/>
      <c r="AO128" s="58"/>
      <c r="AP128" s="58"/>
      <c r="AQ128" s="58"/>
    </row>
    <row r="129" spans="1:43" ht="6" customHeight="1">
      <c r="A129" s="971"/>
      <c r="B129" s="304"/>
      <c r="C129" s="46"/>
      <c r="D129" s="46"/>
      <c r="E129" s="46"/>
      <c r="F129" s="46"/>
      <c r="G129" s="46"/>
      <c r="H129" s="46"/>
      <c r="I129" s="46"/>
      <c r="J129" s="46"/>
      <c r="K129" s="46"/>
      <c r="L129" s="46"/>
      <c r="M129" s="46"/>
      <c r="N129" s="46"/>
      <c r="O129" s="46"/>
      <c r="P129" s="46"/>
      <c r="Q129" s="46"/>
      <c r="R129" s="46"/>
      <c r="S129" s="46"/>
      <c r="T129" s="46"/>
      <c r="U129" s="47">
        <f t="shared" si="9"/>
        <v>0</v>
      </c>
      <c r="V129" s="548"/>
      <c r="W129" s="550"/>
      <c r="X129" s="548"/>
      <c r="Y129" s="58"/>
      <c r="Z129" s="58"/>
      <c r="AA129" s="58"/>
      <c r="AB129" s="58"/>
      <c r="AC129" s="58"/>
      <c r="AD129" s="58"/>
      <c r="AE129" s="58"/>
      <c r="AF129" s="58"/>
      <c r="AG129" s="58"/>
      <c r="AH129" s="58"/>
      <c r="AI129" s="58"/>
      <c r="AJ129" s="58"/>
      <c r="AK129" s="58"/>
      <c r="AL129" s="58"/>
      <c r="AM129" s="58"/>
      <c r="AN129" s="58"/>
      <c r="AO129" s="58"/>
      <c r="AP129" s="58"/>
      <c r="AQ129" s="58"/>
    </row>
    <row r="130" spans="1:43" ht="15">
      <c r="A130" s="971"/>
      <c r="B130" s="299" t="s">
        <v>1147</v>
      </c>
      <c r="C130" s="406">
        <f>SUM(C131:C136)</f>
        <v>47692.56</v>
      </c>
      <c r="D130" s="406">
        <f t="shared" ref="D130:T130" si="13">SUM(D131:D136)</f>
        <v>9773.4900000000016</v>
      </c>
      <c r="E130" s="406">
        <f t="shared" si="13"/>
        <v>6216.86</v>
      </c>
      <c r="F130" s="406">
        <f t="shared" si="13"/>
        <v>14027.43</v>
      </c>
      <c r="G130" s="406">
        <f t="shared" si="13"/>
        <v>17711.850000000002</v>
      </c>
      <c r="H130" s="406">
        <f t="shared" si="13"/>
        <v>24051.020000000004</v>
      </c>
      <c r="I130" s="406">
        <f t="shared" si="13"/>
        <v>20720.069999999996</v>
      </c>
      <c r="J130" s="406">
        <f t="shared" si="13"/>
        <v>20318.18</v>
      </c>
      <c r="K130" s="406">
        <f t="shared" si="13"/>
        <v>32536.51</v>
      </c>
      <c r="L130" s="406">
        <f t="shared" si="13"/>
        <v>36259.82</v>
      </c>
      <c r="M130" s="406">
        <f t="shared" si="13"/>
        <v>43673.67</v>
      </c>
      <c r="N130" s="406">
        <f t="shared" si="13"/>
        <v>68944.649999999994</v>
      </c>
      <c r="O130" s="406">
        <f t="shared" si="13"/>
        <v>90770.9</v>
      </c>
      <c r="P130" s="406">
        <f t="shared" si="13"/>
        <v>140152.35999999996</v>
      </c>
      <c r="Q130" s="406">
        <f t="shared" si="13"/>
        <v>233509.32</v>
      </c>
      <c r="R130" s="406">
        <f t="shared" si="13"/>
        <v>294749.38</v>
      </c>
      <c r="S130" s="406">
        <f t="shared" si="13"/>
        <v>524901.26000000013</v>
      </c>
      <c r="T130" s="406">
        <f t="shared" si="13"/>
        <v>39514.76</v>
      </c>
      <c r="U130" s="401">
        <f t="shared" si="9"/>
        <v>1665524.09</v>
      </c>
      <c r="V130" s="548"/>
      <c r="W130" s="550"/>
      <c r="X130" s="550"/>
      <c r="Y130" s="302"/>
      <c r="Z130" s="302"/>
      <c r="AA130" s="302"/>
      <c r="AB130" s="302"/>
      <c r="AC130" s="302"/>
      <c r="AD130" s="302"/>
      <c r="AE130" s="302"/>
      <c r="AF130" s="302"/>
      <c r="AG130" s="302"/>
      <c r="AH130" s="302"/>
      <c r="AI130" s="302"/>
      <c r="AJ130" s="302"/>
      <c r="AK130" s="302"/>
      <c r="AL130" s="302"/>
      <c r="AM130" s="302"/>
      <c r="AN130" s="302"/>
      <c r="AO130" s="302"/>
      <c r="AP130" s="302"/>
      <c r="AQ130" s="302"/>
    </row>
    <row r="131" spans="1:43" ht="15">
      <c r="A131" s="971"/>
      <c r="B131" s="304" t="s">
        <v>1148</v>
      </c>
      <c r="C131" s="46">
        <v>20181.09</v>
      </c>
      <c r="D131" s="46">
        <v>5924</v>
      </c>
      <c r="E131" s="46">
        <v>4077.14</v>
      </c>
      <c r="F131" s="46">
        <v>10197.790000000001</v>
      </c>
      <c r="G131" s="46">
        <v>12404.17</v>
      </c>
      <c r="H131" s="46">
        <v>12529.54</v>
      </c>
      <c r="I131" s="46">
        <v>10908.35</v>
      </c>
      <c r="J131" s="46">
        <v>11502.42</v>
      </c>
      <c r="K131" s="46">
        <v>13892.18</v>
      </c>
      <c r="L131" s="46">
        <v>16599.37</v>
      </c>
      <c r="M131" s="46">
        <v>22639.68</v>
      </c>
      <c r="N131" s="46">
        <v>31010.22</v>
      </c>
      <c r="O131" s="46">
        <v>36782.839999999997</v>
      </c>
      <c r="P131" s="46">
        <v>42093.94</v>
      </c>
      <c r="Q131" s="46">
        <v>44606.68</v>
      </c>
      <c r="R131" s="46">
        <v>39720.269999999997</v>
      </c>
      <c r="S131" s="46">
        <v>61825.65</v>
      </c>
      <c r="T131" s="46">
        <v>4281.87</v>
      </c>
      <c r="U131" s="47">
        <f t="shared" si="9"/>
        <v>401177.2</v>
      </c>
      <c r="V131" s="548"/>
      <c r="W131" s="550"/>
      <c r="X131" s="548"/>
      <c r="Y131" s="58"/>
      <c r="Z131" s="58"/>
      <c r="AA131" s="58"/>
      <c r="AB131" s="58"/>
      <c r="AC131" s="58"/>
      <c r="AD131" s="58"/>
      <c r="AE131" s="58"/>
      <c r="AF131" s="58"/>
      <c r="AG131" s="58"/>
      <c r="AH131" s="58"/>
      <c r="AI131" s="58"/>
      <c r="AJ131" s="58"/>
      <c r="AK131" s="58"/>
      <c r="AL131" s="58"/>
      <c r="AM131" s="58"/>
      <c r="AN131" s="58"/>
      <c r="AO131" s="58"/>
      <c r="AP131" s="58"/>
      <c r="AQ131" s="58"/>
    </row>
    <row r="132" spans="1:43" ht="15">
      <c r="A132" s="971"/>
      <c r="B132" s="304" t="s">
        <v>1149</v>
      </c>
      <c r="C132" s="46">
        <v>25189.87</v>
      </c>
      <c r="D132" s="46">
        <v>2613.77</v>
      </c>
      <c r="E132" s="46">
        <v>1501.43</v>
      </c>
      <c r="F132" s="46">
        <v>2095.52</v>
      </c>
      <c r="G132" s="46">
        <v>1957.19</v>
      </c>
      <c r="H132" s="46">
        <v>3527.14</v>
      </c>
      <c r="I132" s="46">
        <v>5543.95</v>
      </c>
      <c r="J132" s="46">
        <v>4261.5200000000004</v>
      </c>
      <c r="K132" s="46">
        <v>8691.25</v>
      </c>
      <c r="L132" s="46">
        <v>5835.53</v>
      </c>
      <c r="M132" s="46">
        <v>8767.8700000000008</v>
      </c>
      <c r="N132" s="46">
        <v>16052.18</v>
      </c>
      <c r="O132" s="46">
        <v>25579.23</v>
      </c>
      <c r="P132" s="46">
        <v>32797.24</v>
      </c>
      <c r="Q132" s="46">
        <v>36534.68</v>
      </c>
      <c r="R132" s="46">
        <v>46152.56</v>
      </c>
      <c r="S132" s="46">
        <v>74483.83</v>
      </c>
      <c r="T132" s="46">
        <v>3923.7</v>
      </c>
      <c r="U132" s="47">
        <f t="shared" si="9"/>
        <v>305508.46000000002</v>
      </c>
      <c r="V132" s="548"/>
      <c r="W132" s="550"/>
      <c r="X132" s="548"/>
      <c r="Y132" s="58"/>
      <c r="Z132" s="58"/>
      <c r="AA132" s="58"/>
      <c r="AB132" s="58"/>
      <c r="AC132" s="58"/>
      <c r="AD132" s="58"/>
      <c r="AE132" s="58"/>
      <c r="AF132" s="58"/>
      <c r="AG132" s="58"/>
      <c r="AH132" s="58"/>
      <c r="AI132" s="58"/>
      <c r="AJ132" s="58"/>
      <c r="AK132" s="58"/>
      <c r="AL132" s="58"/>
      <c r="AM132" s="58"/>
      <c r="AN132" s="58"/>
      <c r="AO132" s="58"/>
      <c r="AP132" s="58"/>
      <c r="AQ132" s="58"/>
    </row>
    <row r="133" spans="1:43" ht="15">
      <c r="A133" s="971"/>
      <c r="B133" s="304" t="s">
        <v>1150</v>
      </c>
      <c r="C133" s="46">
        <v>0</v>
      </c>
      <c r="D133" s="46">
        <v>0</v>
      </c>
      <c r="E133" s="46">
        <v>0</v>
      </c>
      <c r="F133" s="46">
        <v>777.66</v>
      </c>
      <c r="G133" s="46">
        <v>2397.86</v>
      </c>
      <c r="H133" s="46">
        <v>7060.83</v>
      </c>
      <c r="I133" s="46">
        <v>1657.02</v>
      </c>
      <c r="J133" s="46">
        <v>3360.7</v>
      </c>
      <c r="K133" s="46">
        <v>9014.74</v>
      </c>
      <c r="L133" s="46">
        <v>12843.21</v>
      </c>
      <c r="M133" s="46">
        <v>11154.67</v>
      </c>
      <c r="N133" s="46">
        <v>19575.099999999999</v>
      </c>
      <c r="O133" s="46">
        <v>17794.669999999998</v>
      </c>
      <c r="P133" s="46">
        <v>15925.93</v>
      </c>
      <c r="Q133" s="46">
        <v>8461.19</v>
      </c>
      <c r="R133" s="46">
        <v>2736.43</v>
      </c>
      <c r="S133" s="46">
        <v>3417.55</v>
      </c>
      <c r="T133" s="46">
        <v>0</v>
      </c>
      <c r="U133" s="47">
        <f t="shared" si="9"/>
        <v>116177.55999999998</v>
      </c>
      <c r="V133" s="548"/>
      <c r="W133" s="550"/>
      <c r="X133" s="548"/>
      <c r="Y133" s="58"/>
      <c r="Z133" s="58"/>
      <c r="AA133" s="58"/>
      <c r="AB133" s="58"/>
      <c r="AC133" s="58"/>
      <c r="AD133" s="58"/>
      <c r="AE133" s="58"/>
      <c r="AF133" s="58"/>
      <c r="AG133" s="58"/>
      <c r="AH133" s="58"/>
      <c r="AI133" s="58"/>
      <c r="AJ133" s="58"/>
      <c r="AK133" s="58"/>
      <c r="AL133" s="58"/>
      <c r="AM133" s="58"/>
      <c r="AN133" s="58"/>
      <c r="AO133" s="58"/>
      <c r="AP133" s="58"/>
      <c r="AQ133" s="58"/>
    </row>
    <row r="134" spans="1:43" ht="15">
      <c r="A134" s="971"/>
      <c r="B134" s="304" t="s">
        <v>1298</v>
      </c>
      <c r="C134" s="46">
        <v>3.33</v>
      </c>
      <c r="D134" s="46">
        <v>0</v>
      </c>
      <c r="E134" s="46">
        <v>0</v>
      </c>
      <c r="F134" s="46">
        <v>0</v>
      </c>
      <c r="G134" s="46">
        <v>0</v>
      </c>
      <c r="H134" s="46">
        <v>0</v>
      </c>
      <c r="I134" s="46">
        <v>1361.19</v>
      </c>
      <c r="J134" s="46">
        <v>0</v>
      </c>
      <c r="K134" s="46">
        <v>0</v>
      </c>
      <c r="L134" s="46">
        <v>3.46</v>
      </c>
      <c r="M134" s="46">
        <v>6.92</v>
      </c>
      <c r="N134" s="46">
        <v>617.29</v>
      </c>
      <c r="O134" s="46">
        <v>8837.61</v>
      </c>
      <c r="P134" s="46">
        <v>47644.02</v>
      </c>
      <c r="Q134" s="46">
        <v>141465.82999999999</v>
      </c>
      <c r="R134" s="46">
        <v>204533.49</v>
      </c>
      <c r="S134" s="46">
        <v>382190.02</v>
      </c>
      <c r="T134" s="46">
        <v>31089.54</v>
      </c>
      <c r="U134" s="47">
        <f t="shared" si="9"/>
        <v>817752.70000000007</v>
      </c>
      <c r="V134" s="548"/>
      <c r="W134" s="550"/>
      <c r="X134" s="548"/>
      <c r="Y134" s="58"/>
      <c r="Z134" s="58"/>
      <c r="AA134" s="58"/>
      <c r="AB134" s="58"/>
      <c r="AC134" s="58"/>
      <c r="AD134" s="58"/>
      <c r="AE134" s="58"/>
      <c r="AF134" s="58"/>
      <c r="AG134" s="58"/>
      <c r="AH134" s="58"/>
      <c r="AI134" s="58"/>
      <c r="AJ134" s="58"/>
      <c r="AK134" s="58"/>
      <c r="AL134" s="58"/>
      <c r="AM134" s="58"/>
      <c r="AN134" s="58"/>
      <c r="AO134" s="58"/>
      <c r="AP134" s="58"/>
      <c r="AQ134" s="58"/>
    </row>
    <row r="135" spans="1:43" ht="15">
      <c r="A135" s="971"/>
      <c r="B135" s="304" t="s">
        <v>1152</v>
      </c>
      <c r="C135" s="46">
        <v>1153.5999999999999</v>
      </c>
      <c r="D135" s="46">
        <v>169.26</v>
      </c>
      <c r="E135" s="46">
        <v>46.53</v>
      </c>
      <c r="F135" s="46">
        <v>309.06</v>
      </c>
      <c r="G135" s="46">
        <v>359.18</v>
      </c>
      <c r="H135" s="46">
        <v>325.99</v>
      </c>
      <c r="I135" s="46">
        <v>713.96</v>
      </c>
      <c r="J135" s="46">
        <v>596.58000000000004</v>
      </c>
      <c r="K135" s="46">
        <v>284.44</v>
      </c>
      <c r="L135" s="46">
        <v>229.71</v>
      </c>
      <c r="M135" s="46">
        <v>262.89999999999998</v>
      </c>
      <c r="N135" s="46">
        <v>743.07</v>
      </c>
      <c r="O135" s="46">
        <v>766.45</v>
      </c>
      <c r="P135" s="46">
        <v>743.86</v>
      </c>
      <c r="Q135" s="46">
        <v>1583.56</v>
      </c>
      <c r="R135" s="46">
        <v>1119.52</v>
      </c>
      <c r="S135" s="46">
        <v>2470.06</v>
      </c>
      <c r="T135" s="46">
        <v>168.82</v>
      </c>
      <c r="U135" s="47">
        <f t="shared" si="9"/>
        <v>12046.549999999997</v>
      </c>
      <c r="V135" s="548"/>
      <c r="W135" s="550"/>
      <c r="X135" s="548"/>
      <c r="Y135" s="58"/>
      <c r="Z135" s="58"/>
      <c r="AA135" s="58"/>
      <c r="AB135" s="58"/>
      <c r="AC135" s="58"/>
      <c r="AD135" s="58"/>
      <c r="AE135" s="58"/>
      <c r="AF135" s="58"/>
      <c r="AG135" s="58"/>
      <c r="AH135" s="58"/>
      <c r="AI135" s="58"/>
      <c r="AJ135" s="58"/>
      <c r="AK135" s="58"/>
      <c r="AL135" s="58"/>
      <c r="AM135" s="58"/>
      <c r="AN135" s="58"/>
      <c r="AO135" s="58"/>
      <c r="AP135" s="58"/>
      <c r="AQ135" s="58"/>
    </row>
    <row r="136" spans="1:43" ht="15">
      <c r="A136" s="971"/>
      <c r="B136" s="304" t="s">
        <v>1153</v>
      </c>
      <c r="C136" s="46">
        <v>1164.67</v>
      </c>
      <c r="D136" s="46">
        <v>1066.46</v>
      </c>
      <c r="E136" s="46">
        <v>591.76</v>
      </c>
      <c r="F136" s="46">
        <v>647.4</v>
      </c>
      <c r="G136" s="46">
        <v>593.45000000000005</v>
      </c>
      <c r="H136" s="46">
        <v>607.52</v>
      </c>
      <c r="I136" s="46">
        <v>535.6</v>
      </c>
      <c r="J136" s="46">
        <v>596.96</v>
      </c>
      <c r="K136" s="46">
        <v>653.9</v>
      </c>
      <c r="L136" s="46">
        <v>748.54</v>
      </c>
      <c r="M136" s="46">
        <v>841.63</v>
      </c>
      <c r="N136" s="46">
        <v>946.79</v>
      </c>
      <c r="O136" s="46">
        <v>1010.1</v>
      </c>
      <c r="P136" s="46">
        <v>947.37</v>
      </c>
      <c r="Q136" s="46">
        <v>857.38</v>
      </c>
      <c r="R136" s="46">
        <v>487.11</v>
      </c>
      <c r="S136" s="46">
        <v>514.15</v>
      </c>
      <c r="T136" s="46">
        <v>50.83</v>
      </c>
      <c r="U136" s="47">
        <f t="shared" si="9"/>
        <v>12861.62</v>
      </c>
      <c r="V136" s="548"/>
      <c r="W136" s="550"/>
      <c r="X136" s="548"/>
      <c r="Y136" s="58"/>
      <c r="Z136" s="58"/>
      <c r="AA136" s="58"/>
      <c r="AB136" s="58"/>
      <c r="AC136" s="58"/>
      <c r="AD136" s="58"/>
      <c r="AE136" s="58"/>
      <c r="AF136" s="58"/>
      <c r="AG136" s="58"/>
      <c r="AH136" s="58"/>
      <c r="AI136" s="58"/>
      <c r="AJ136" s="58"/>
      <c r="AK136" s="58"/>
      <c r="AL136" s="58"/>
      <c r="AM136" s="58"/>
      <c r="AN136" s="58"/>
      <c r="AO136" s="58"/>
      <c r="AP136" s="58"/>
      <c r="AQ136" s="58"/>
    </row>
    <row r="137" spans="1:43" ht="6" customHeight="1">
      <c r="A137" s="971"/>
      <c r="B137" s="304"/>
      <c r="C137" s="46"/>
      <c r="D137" s="46"/>
      <c r="E137" s="46"/>
      <c r="F137" s="46"/>
      <c r="G137" s="46"/>
      <c r="H137" s="46"/>
      <c r="I137" s="46"/>
      <c r="J137" s="46"/>
      <c r="K137" s="46"/>
      <c r="L137" s="46"/>
      <c r="M137" s="46"/>
      <c r="N137" s="46"/>
      <c r="O137" s="46"/>
      <c r="P137" s="46"/>
      <c r="Q137" s="46"/>
      <c r="R137" s="46"/>
      <c r="S137" s="46"/>
      <c r="T137" s="46"/>
      <c r="U137" s="47">
        <f t="shared" si="9"/>
        <v>0</v>
      </c>
      <c r="V137" s="548"/>
      <c r="W137" s="550"/>
      <c r="X137" s="548"/>
      <c r="Y137" s="58"/>
      <c r="Z137" s="58"/>
      <c r="AA137" s="58"/>
      <c r="AB137" s="58"/>
      <c r="AC137" s="58"/>
      <c r="AD137" s="58"/>
      <c r="AE137" s="58"/>
      <c r="AF137" s="58"/>
      <c r="AG137" s="58"/>
      <c r="AH137" s="58"/>
      <c r="AI137" s="58"/>
      <c r="AJ137" s="58"/>
      <c r="AK137" s="58"/>
      <c r="AL137" s="58"/>
      <c r="AM137" s="58"/>
      <c r="AN137" s="58"/>
      <c r="AO137" s="58"/>
      <c r="AP137" s="58"/>
      <c r="AQ137" s="58"/>
    </row>
    <row r="138" spans="1:43" ht="15">
      <c r="A138" s="971"/>
      <c r="B138" s="299" t="s">
        <v>1154</v>
      </c>
      <c r="C138" s="406">
        <f>SUM(C139:C146)</f>
        <v>1787343.84</v>
      </c>
      <c r="D138" s="406">
        <f t="shared" ref="D138:T138" si="14">SUM(D139:D146)</f>
        <v>1756137.32</v>
      </c>
      <c r="E138" s="406">
        <f t="shared" si="14"/>
        <v>571267.62</v>
      </c>
      <c r="F138" s="406">
        <f t="shared" si="14"/>
        <v>1092584.25</v>
      </c>
      <c r="G138" s="406">
        <f t="shared" si="14"/>
        <v>2264872.3557142857</v>
      </c>
      <c r="H138" s="406">
        <f t="shared" si="14"/>
        <v>2460232.1171428575</v>
      </c>
      <c r="I138" s="406">
        <f t="shared" si="14"/>
        <v>2255408.6371428571</v>
      </c>
      <c r="J138" s="406">
        <f t="shared" si="14"/>
        <v>2280053.44</v>
      </c>
      <c r="K138" s="406">
        <f t="shared" si="14"/>
        <v>2405718.79</v>
      </c>
      <c r="L138" s="406">
        <f t="shared" si="14"/>
        <v>2761232.43</v>
      </c>
      <c r="M138" s="406">
        <f t="shared" si="14"/>
        <v>3938053.23</v>
      </c>
      <c r="N138" s="406">
        <f t="shared" si="14"/>
        <v>4479967.9550000001</v>
      </c>
      <c r="O138" s="406">
        <f t="shared" si="14"/>
        <v>4708412.7589999996</v>
      </c>
      <c r="P138" s="406">
        <f t="shared" si="14"/>
        <v>5010102.2359999996</v>
      </c>
      <c r="Q138" s="406">
        <f t="shared" si="14"/>
        <v>4509950.6279999996</v>
      </c>
      <c r="R138" s="406">
        <f t="shared" si="14"/>
        <v>3613264.6089999997</v>
      </c>
      <c r="S138" s="406">
        <f t="shared" si="14"/>
        <v>4048502.665</v>
      </c>
      <c r="T138" s="406">
        <f t="shared" si="14"/>
        <v>247149.47899999999</v>
      </c>
      <c r="U138" s="401">
        <f>SUM(C138:T138)</f>
        <v>50190254.360999994</v>
      </c>
      <c r="V138" s="548"/>
      <c r="W138" s="550"/>
      <c r="X138" s="550"/>
      <c r="Y138" s="302"/>
      <c r="Z138" s="302"/>
      <c r="AA138" s="302"/>
      <c r="AB138" s="302"/>
      <c r="AC138" s="302"/>
      <c r="AD138" s="302"/>
      <c r="AE138" s="302"/>
      <c r="AF138" s="302"/>
      <c r="AG138" s="302"/>
      <c r="AH138" s="302"/>
      <c r="AI138" s="302"/>
      <c r="AJ138" s="302"/>
      <c r="AK138" s="302"/>
      <c r="AL138" s="302"/>
      <c r="AM138" s="302"/>
      <c r="AN138" s="302"/>
      <c r="AO138" s="302"/>
      <c r="AP138" s="302"/>
      <c r="AQ138" s="302"/>
    </row>
    <row r="139" spans="1:43" ht="15">
      <c r="A139" s="971"/>
      <c r="B139" s="304" t="s">
        <v>1155</v>
      </c>
      <c r="C139" s="46">
        <v>6877.34</v>
      </c>
      <c r="D139" s="46">
        <v>4413.3900000000003</v>
      </c>
      <c r="E139" s="46">
        <v>2367.9899999999998</v>
      </c>
      <c r="F139" s="46">
        <v>2641.6</v>
      </c>
      <c r="G139" s="46">
        <v>2045.67</v>
      </c>
      <c r="H139" s="46">
        <v>2583.4</v>
      </c>
      <c r="I139" s="46">
        <v>2156.58</v>
      </c>
      <c r="J139" s="46">
        <v>2498.15</v>
      </c>
      <c r="K139" s="46">
        <v>2685.82</v>
      </c>
      <c r="L139" s="46">
        <v>3647.66</v>
      </c>
      <c r="M139" s="46">
        <v>4708.7299999999996</v>
      </c>
      <c r="N139" s="46">
        <v>4812.1499999999996</v>
      </c>
      <c r="O139" s="46">
        <v>5301.22</v>
      </c>
      <c r="P139" s="46">
        <v>5851.12</v>
      </c>
      <c r="Q139" s="46">
        <v>4990.53</v>
      </c>
      <c r="R139" s="46">
        <v>4917.6000000000004</v>
      </c>
      <c r="S139" s="46">
        <v>5385.95</v>
      </c>
      <c r="T139" s="46">
        <v>700.7</v>
      </c>
      <c r="U139" s="47">
        <f t="shared" si="9"/>
        <v>68585.600000000006</v>
      </c>
      <c r="V139" s="548"/>
      <c r="W139" s="550"/>
      <c r="X139" s="548"/>
      <c r="Y139" s="58"/>
      <c r="Z139" s="58"/>
      <c r="AA139" s="58"/>
      <c r="AB139" s="58"/>
      <c r="AC139" s="58"/>
      <c r="AD139" s="58"/>
      <c r="AE139" s="58"/>
      <c r="AF139" s="58"/>
      <c r="AG139" s="58"/>
      <c r="AH139" s="58"/>
      <c r="AI139" s="58"/>
      <c r="AJ139" s="58"/>
      <c r="AK139" s="58"/>
      <c r="AL139" s="58"/>
      <c r="AM139" s="58"/>
      <c r="AN139" s="58"/>
      <c r="AO139" s="58"/>
      <c r="AP139" s="58"/>
      <c r="AQ139" s="58"/>
    </row>
    <row r="140" spans="1:43" ht="15">
      <c r="A140" s="971"/>
      <c r="B140" s="304" t="s">
        <v>1299</v>
      </c>
      <c r="C140" s="46">
        <v>17095.12</v>
      </c>
      <c r="D140" s="46">
        <v>24005.13</v>
      </c>
      <c r="E140" s="46">
        <v>21863.79</v>
      </c>
      <c r="F140" s="46">
        <v>13123.8</v>
      </c>
      <c r="G140" s="46">
        <v>11736.3</v>
      </c>
      <c r="H140" s="46">
        <v>12276.72</v>
      </c>
      <c r="I140" s="46">
        <v>12162.97</v>
      </c>
      <c r="J140" s="46">
        <v>13663.56</v>
      </c>
      <c r="K140" s="46">
        <v>25456.959999999999</v>
      </c>
      <c r="L140" s="46">
        <v>35358.75</v>
      </c>
      <c r="M140" s="46">
        <v>57524.18</v>
      </c>
      <c r="N140" s="46">
        <v>387604.58500000002</v>
      </c>
      <c r="O140" s="46">
        <v>512192.46899999998</v>
      </c>
      <c r="P140" s="46">
        <v>626577.52599999995</v>
      </c>
      <c r="Q140" s="46">
        <v>594731.23800000001</v>
      </c>
      <c r="R140" s="46">
        <v>447445.72899999999</v>
      </c>
      <c r="S140" s="46">
        <v>427765.255</v>
      </c>
      <c r="T140" s="46">
        <v>37206.538999999997</v>
      </c>
      <c r="U140" s="47">
        <f t="shared" si="9"/>
        <v>3277790.6209999993</v>
      </c>
      <c r="V140" s="548"/>
      <c r="W140" s="550"/>
      <c r="X140" s="548"/>
      <c r="Y140" s="58"/>
      <c r="Z140" s="58"/>
      <c r="AA140" s="58"/>
      <c r="AB140" s="58"/>
      <c r="AC140" s="58"/>
      <c r="AD140" s="58"/>
      <c r="AE140" s="58"/>
      <c r="AF140" s="58"/>
      <c r="AG140" s="58"/>
      <c r="AH140" s="58"/>
      <c r="AI140" s="58"/>
      <c r="AJ140" s="58"/>
      <c r="AK140" s="58"/>
      <c r="AL140" s="58"/>
      <c r="AM140" s="58"/>
      <c r="AN140" s="58"/>
      <c r="AO140" s="58"/>
      <c r="AP140" s="58"/>
      <c r="AQ140" s="58"/>
    </row>
    <row r="141" spans="1:43" ht="15">
      <c r="A141" s="971"/>
      <c r="B141" s="304" t="s">
        <v>1300</v>
      </c>
      <c r="C141" s="46">
        <v>0</v>
      </c>
      <c r="D141" s="46">
        <v>0</v>
      </c>
      <c r="E141" s="46">
        <v>0</v>
      </c>
      <c r="F141" s="46">
        <v>0</v>
      </c>
      <c r="G141" s="46">
        <v>54.54</v>
      </c>
      <c r="H141" s="46">
        <v>0</v>
      </c>
      <c r="I141" s="46">
        <v>0</v>
      </c>
      <c r="J141" s="46">
        <v>0</v>
      </c>
      <c r="K141" s="46">
        <v>0</v>
      </c>
      <c r="L141" s="46">
        <v>0</v>
      </c>
      <c r="M141" s="46">
        <v>4.53</v>
      </c>
      <c r="N141" s="46">
        <v>0</v>
      </c>
      <c r="O141" s="46">
        <v>0</v>
      </c>
      <c r="P141" s="46">
        <v>30.26</v>
      </c>
      <c r="Q141" s="46">
        <v>59.07</v>
      </c>
      <c r="R141" s="46">
        <v>0</v>
      </c>
      <c r="S141" s="46">
        <v>17.22</v>
      </c>
      <c r="T141" s="46">
        <v>0</v>
      </c>
      <c r="U141" s="47">
        <f t="shared" si="9"/>
        <v>165.62</v>
      </c>
      <c r="V141" s="548"/>
      <c r="W141" s="550"/>
      <c r="X141" s="548"/>
      <c r="Y141" s="58"/>
      <c r="Z141" s="58"/>
      <c r="AA141" s="58"/>
      <c r="AB141" s="58"/>
      <c r="AC141" s="58"/>
      <c r="AD141" s="58"/>
      <c r="AE141" s="58"/>
      <c r="AF141" s="58"/>
      <c r="AG141" s="58"/>
      <c r="AH141" s="58"/>
      <c r="AI141" s="58"/>
      <c r="AJ141" s="58"/>
      <c r="AK141" s="58"/>
      <c r="AL141" s="58"/>
      <c r="AM141" s="58"/>
      <c r="AN141" s="58"/>
      <c r="AO141" s="58"/>
      <c r="AP141" s="58"/>
      <c r="AQ141" s="58"/>
    </row>
    <row r="142" spans="1:43" ht="15">
      <c r="A142" s="971"/>
      <c r="B142" s="304" t="s">
        <v>1158</v>
      </c>
      <c r="C142" s="46">
        <v>117.02</v>
      </c>
      <c r="D142" s="46">
        <v>0</v>
      </c>
      <c r="E142" s="46">
        <v>0</v>
      </c>
      <c r="F142" s="46">
        <v>0</v>
      </c>
      <c r="G142" s="46">
        <v>0</v>
      </c>
      <c r="H142" s="46">
        <v>0</v>
      </c>
      <c r="I142" s="46">
        <v>0</v>
      </c>
      <c r="J142" s="46">
        <v>0</v>
      </c>
      <c r="K142" s="46">
        <v>0</v>
      </c>
      <c r="L142" s="46">
        <v>0</v>
      </c>
      <c r="M142" s="46">
        <v>0</v>
      </c>
      <c r="N142" s="46">
        <v>0</v>
      </c>
      <c r="O142" s="46">
        <v>0</v>
      </c>
      <c r="P142" s="46">
        <v>0</v>
      </c>
      <c r="Q142" s="46">
        <v>0</v>
      </c>
      <c r="R142" s="46">
        <v>0</v>
      </c>
      <c r="S142" s="46">
        <v>0</v>
      </c>
      <c r="T142" s="46">
        <v>0</v>
      </c>
      <c r="U142" s="47">
        <f t="shared" si="9"/>
        <v>117.02</v>
      </c>
      <c r="V142" s="548"/>
      <c r="W142" s="550"/>
      <c r="X142" s="548"/>
      <c r="Y142" s="58"/>
      <c r="Z142" s="58"/>
      <c r="AA142" s="58"/>
      <c r="AB142" s="58"/>
      <c r="AC142" s="58"/>
      <c r="AD142" s="58"/>
      <c r="AE142" s="58"/>
      <c r="AF142" s="58"/>
      <c r="AG142" s="58"/>
      <c r="AH142" s="58"/>
      <c r="AI142" s="58"/>
      <c r="AJ142" s="58"/>
      <c r="AK142" s="58"/>
      <c r="AL142" s="58"/>
      <c r="AM142" s="58"/>
      <c r="AN142" s="58"/>
      <c r="AO142" s="58"/>
      <c r="AP142" s="58"/>
      <c r="AQ142" s="58"/>
    </row>
    <row r="143" spans="1:43" ht="15">
      <c r="A143" s="971"/>
      <c r="B143" s="304" t="s">
        <v>1301</v>
      </c>
      <c r="C143" s="46">
        <v>0</v>
      </c>
      <c r="D143" s="46">
        <v>0</v>
      </c>
      <c r="E143" s="46">
        <v>0</v>
      </c>
      <c r="F143" s="46">
        <v>0</v>
      </c>
      <c r="G143" s="46">
        <v>0</v>
      </c>
      <c r="H143" s="46">
        <v>0</v>
      </c>
      <c r="I143" s="46">
        <v>0</v>
      </c>
      <c r="J143" s="46">
        <v>0</v>
      </c>
      <c r="K143" s="46">
        <v>0</v>
      </c>
      <c r="L143" s="46">
        <v>0</v>
      </c>
      <c r="M143" s="46">
        <v>0</v>
      </c>
      <c r="N143" s="46">
        <v>0</v>
      </c>
      <c r="O143" s="46">
        <v>0</v>
      </c>
      <c r="P143" s="46">
        <v>0</v>
      </c>
      <c r="Q143" s="46">
        <v>0</v>
      </c>
      <c r="R143" s="46">
        <v>0</v>
      </c>
      <c r="S143" s="46">
        <v>0</v>
      </c>
      <c r="T143" s="46">
        <v>0</v>
      </c>
      <c r="U143" s="47">
        <f t="shared" si="9"/>
        <v>0</v>
      </c>
      <c r="V143" s="548"/>
      <c r="W143" s="550"/>
      <c r="X143" s="548"/>
      <c r="Y143" s="58"/>
      <c r="Z143" s="58"/>
      <c r="AA143" s="58"/>
      <c r="AB143" s="58"/>
      <c r="AC143" s="58"/>
      <c r="AD143" s="58"/>
      <c r="AE143" s="58"/>
      <c r="AF143" s="58"/>
      <c r="AG143" s="58"/>
      <c r="AH143" s="58"/>
      <c r="AI143" s="58"/>
      <c r="AJ143" s="58"/>
      <c r="AK143" s="58"/>
      <c r="AL143" s="58"/>
      <c r="AM143" s="58"/>
      <c r="AN143" s="58"/>
      <c r="AO143" s="58"/>
      <c r="AP143" s="58"/>
      <c r="AQ143" s="58"/>
    </row>
    <row r="144" spans="1:43" ht="15">
      <c r="A144" s="971"/>
      <c r="B144" s="304" t="s">
        <v>1160</v>
      </c>
      <c r="C144" s="46">
        <v>1497240</v>
      </c>
      <c r="D144" s="46">
        <v>1692937.59</v>
      </c>
      <c r="E144" s="46">
        <v>503492.24</v>
      </c>
      <c r="F144" s="46">
        <v>964392.95999999996</v>
      </c>
      <c r="G144" s="46">
        <v>2077593.4957142856</v>
      </c>
      <c r="H144" s="46">
        <v>2056827.9771428572</v>
      </c>
      <c r="I144" s="46">
        <v>2014645.777142857</v>
      </c>
      <c r="J144" s="46">
        <v>1952478.51</v>
      </c>
      <c r="K144" s="46">
        <v>2078099.22</v>
      </c>
      <c r="L144" s="46">
        <v>2303699.77</v>
      </c>
      <c r="M144" s="46">
        <v>3019401.84</v>
      </c>
      <c r="N144" s="46">
        <v>3187067.61</v>
      </c>
      <c r="O144" s="46">
        <v>2959156.53</v>
      </c>
      <c r="P144" s="46">
        <v>2876464.51</v>
      </c>
      <c r="Q144" s="46">
        <v>2379146.5699999998</v>
      </c>
      <c r="R144" s="46">
        <v>1765174.58</v>
      </c>
      <c r="S144" s="46">
        <v>1494524.35</v>
      </c>
      <c r="T144" s="46">
        <v>120194.02</v>
      </c>
      <c r="U144" s="47">
        <f t="shared" si="9"/>
        <v>34942537.550000004</v>
      </c>
      <c r="V144" s="548"/>
      <c r="W144" s="550"/>
      <c r="X144" s="548"/>
      <c r="Y144" s="58"/>
      <c r="Z144" s="58"/>
      <c r="AA144" s="58"/>
      <c r="AB144" s="58"/>
      <c r="AC144" s="58"/>
      <c r="AD144" s="58"/>
      <c r="AE144" s="58"/>
      <c r="AF144" s="58"/>
      <c r="AG144" s="58"/>
      <c r="AH144" s="58"/>
      <c r="AI144" s="58"/>
      <c r="AJ144" s="58"/>
      <c r="AK144" s="58"/>
      <c r="AL144" s="58"/>
      <c r="AM144" s="58"/>
      <c r="AN144" s="58"/>
      <c r="AO144" s="58"/>
      <c r="AP144" s="58"/>
      <c r="AQ144" s="58"/>
    </row>
    <row r="145" spans="1:43" ht="15">
      <c r="A145" s="971"/>
      <c r="B145" s="304" t="s">
        <v>1162</v>
      </c>
      <c r="C145" s="46">
        <v>256781.05</v>
      </c>
      <c r="D145" s="46">
        <v>23831.43</v>
      </c>
      <c r="E145" s="46">
        <v>26232.36</v>
      </c>
      <c r="F145" s="46">
        <v>94459.11</v>
      </c>
      <c r="G145" s="46">
        <v>152266.97</v>
      </c>
      <c r="H145" s="46">
        <v>368389.84</v>
      </c>
      <c r="I145" s="46">
        <v>206623.48</v>
      </c>
      <c r="J145" s="46">
        <v>291722.43</v>
      </c>
      <c r="K145" s="46">
        <v>280293.7</v>
      </c>
      <c r="L145" s="46">
        <v>397908.95</v>
      </c>
      <c r="M145" s="46">
        <v>833163.04</v>
      </c>
      <c r="N145" s="46">
        <v>872719.25</v>
      </c>
      <c r="O145" s="46">
        <v>1195195.9099999999</v>
      </c>
      <c r="P145" s="46">
        <v>1459176.27</v>
      </c>
      <c r="Q145" s="46">
        <v>1493303.27</v>
      </c>
      <c r="R145" s="46">
        <v>1355063.8</v>
      </c>
      <c r="S145" s="46">
        <v>2044588.35</v>
      </c>
      <c r="T145" s="46">
        <v>85127.17</v>
      </c>
      <c r="U145" s="47">
        <f>SUM(C145:T145)</f>
        <v>11436846.379999999</v>
      </c>
      <c r="V145" s="548"/>
      <c r="W145" s="550"/>
      <c r="X145" s="548"/>
      <c r="Y145" s="58"/>
      <c r="Z145" s="58"/>
      <c r="AA145" s="58"/>
      <c r="AB145" s="58"/>
      <c r="AC145" s="58"/>
      <c r="AD145" s="58"/>
      <c r="AE145" s="58"/>
      <c r="AF145" s="58"/>
      <c r="AG145" s="58"/>
      <c r="AH145" s="58"/>
      <c r="AI145" s="58"/>
      <c r="AJ145" s="58"/>
      <c r="AK145" s="58"/>
      <c r="AL145" s="58"/>
      <c r="AM145" s="58"/>
      <c r="AN145" s="58"/>
      <c r="AO145" s="58"/>
      <c r="AP145" s="58"/>
      <c r="AQ145" s="58"/>
    </row>
    <row r="146" spans="1:43" ht="15">
      <c r="A146" s="971"/>
      <c r="B146" s="304" t="s">
        <v>1161</v>
      </c>
      <c r="C146" s="46">
        <v>9233.31</v>
      </c>
      <c r="D146" s="46">
        <v>10949.78</v>
      </c>
      <c r="E146" s="46">
        <v>17311.240000000002</v>
      </c>
      <c r="F146" s="46">
        <v>17966.78</v>
      </c>
      <c r="G146" s="46">
        <v>21175.38</v>
      </c>
      <c r="H146" s="46">
        <v>20154.18</v>
      </c>
      <c r="I146" s="46">
        <v>19819.830000000002</v>
      </c>
      <c r="J146" s="46">
        <v>19690.79</v>
      </c>
      <c r="K146" s="46">
        <v>19183.09</v>
      </c>
      <c r="L146" s="46">
        <v>20617.3</v>
      </c>
      <c r="M146" s="46">
        <v>23250.91</v>
      </c>
      <c r="N146" s="46">
        <v>27764.36</v>
      </c>
      <c r="O146" s="46">
        <v>36566.629999999997</v>
      </c>
      <c r="P146" s="46">
        <v>42002.55</v>
      </c>
      <c r="Q146" s="46">
        <v>37719.949999999997</v>
      </c>
      <c r="R146" s="46">
        <v>40662.9</v>
      </c>
      <c r="S146" s="46">
        <v>76221.539999999994</v>
      </c>
      <c r="T146" s="46">
        <v>3921.05</v>
      </c>
      <c r="U146" s="47">
        <f>SUM(C146:T146)</f>
        <v>464211.57</v>
      </c>
      <c r="V146" s="548"/>
      <c r="W146" s="550"/>
      <c r="X146" s="548"/>
      <c r="Y146" s="58"/>
      <c r="Z146" s="58"/>
      <c r="AA146" s="58"/>
      <c r="AB146" s="58"/>
      <c r="AC146" s="58"/>
      <c r="AD146" s="58"/>
      <c r="AE146" s="58"/>
      <c r="AF146" s="58"/>
      <c r="AG146" s="58"/>
      <c r="AH146" s="58"/>
      <c r="AI146" s="58"/>
      <c r="AJ146" s="58"/>
      <c r="AK146" s="58"/>
      <c r="AL146" s="58"/>
      <c r="AM146" s="58"/>
      <c r="AN146" s="58"/>
      <c r="AO146" s="58"/>
      <c r="AP146" s="58"/>
      <c r="AQ146" s="58"/>
    </row>
    <row r="147" spans="1:43" ht="5.25" customHeight="1">
      <c r="A147" s="515"/>
      <c r="B147" s="428"/>
      <c r="C147" s="94"/>
      <c r="D147" s="94"/>
      <c r="E147" s="94"/>
      <c r="F147" s="94"/>
      <c r="G147" s="94"/>
      <c r="H147" s="94"/>
      <c r="I147" s="94"/>
      <c r="J147" s="94"/>
      <c r="K147" s="94"/>
      <c r="L147" s="94"/>
      <c r="M147" s="94"/>
      <c r="N147" s="94"/>
      <c r="O147" s="94"/>
      <c r="P147" s="94"/>
      <c r="Q147" s="94"/>
      <c r="R147" s="94"/>
      <c r="S147" s="94"/>
      <c r="T147" s="94"/>
      <c r="U147" s="517">
        <f t="shared" si="9"/>
        <v>0</v>
      </c>
      <c r="V147" s="548"/>
      <c r="W147" s="550"/>
      <c r="X147" s="548"/>
      <c r="Y147" s="58"/>
      <c r="Z147" s="58"/>
      <c r="AA147" s="58"/>
      <c r="AB147" s="58"/>
      <c r="AC147" s="58"/>
      <c r="AD147" s="58"/>
      <c r="AE147" s="58"/>
      <c r="AF147" s="58"/>
      <c r="AG147" s="58"/>
      <c r="AH147" s="58"/>
      <c r="AI147" s="58"/>
      <c r="AJ147" s="58"/>
      <c r="AK147" s="58"/>
      <c r="AL147" s="58"/>
      <c r="AM147" s="58"/>
      <c r="AN147" s="58"/>
      <c r="AO147" s="58"/>
      <c r="AP147" s="58"/>
      <c r="AQ147" s="58"/>
    </row>
    <row r="148" spans="1:43" ht="15">
      <c r="A148" s="498"/>
      <c r="B148" s="343" t="s">
        <v>27</v>
      </c>
      <c r="C148" s="401">
        <f>+C138+C130+C113+C93+C88+C83</f>
        <v>18401777.916000001</v>
      </c>
      <c r="D148" s="401">
        <f t="shared" ref="D148:T148" si="15">+D138+D130+D113+D93+D88+D83</f>
        <v>10614768.416999999</v>
      </c>
      <c r="E148" s="401">
        <f t="shared" si="15"/>
        <v>7402103.2000000011</v>
      </c>
      <c r="F148" s="401">
        <f t="shared" si="15"/>
        <v>9864353.2349999994</v>
      </c>
      <c r="G148" s="401">
        <f t="shared" si="15"/>
        <v>11772194.876714285</v>
      </c>
      <c r="H148" s="401">
        <f t="shared" si="15"/>
        <v>11410373.212142857</v>
      </c>
      <c r="I148" s="401">
        <f t="shared" si="15"/>
        <v>10280411.391142856</v>
      </c>
      <c r="J148" s="401">
        <f t="shared" si="15"/>
        <v>10666589.245000001</v>
      </c>
      <c r="K148" s="401">
        <f t="shared" si="15"/>
        <v>12056196.988</v>
      </c>
      <c r="L148" s="401">
        <f t="shared" si="15"/>
        <v>13584651.244000003</v>
      </c>
      <c r="M148" s="401">
        <f t="shared" si="15"/>
        <v>17111483.067000002</v>
      </c>
      <c r="N148" s="401">
        <f t="shared" si="15"/>
        <v>18455768.791000001</v>
      </c>
      <c r="O148" s="401">
        <f t="shared" si="15"/>
        <v>18252159.383000001</v>
      </c>
      <c r="P148" s="401">
        <f t="shared" si="15"/>
        <v>19422275.894000001</v>
      </c>
      <c r="Q148" s="401">
        <f t="shared" si="15"/>
        <v>17379401.820999999</v>
      </c>
      <c r="R148" s="401">
        <f t="shared" si="15"/>
        <v>13042251.630999999</v>
      </c>
      <c r="S148" s="401">
        <f t="shared" si="15"/>
        <v>14563060.519000001</v>
      </c>
      <c r="T148" s="401">
        <f t="shared" si="15"/>
        <v>1102410.9280000001</v>
      </c>
      <c r="U148" s="401">
        <f>SUM(C148:T148)</f>
        <v>235382231.75900003</v>
      </c>
      <c r="V148" s="548"/>
      <c r="W148" s="550"/>
      <c r="X148" s="550"/>
      <c r="Y148" s="302"/>
      <c r="Z148" s="302"/>
      <c r="AA148" s="302"/>
      <c r="AB148" s="302"/>
      <c r="AC148" s="302"/>
      <c r="AD148" s="302"/>
      <c r="AE148" s="302"/>
      <c r="AF148" s="302"/>
      <c r="AG148" s="302"/>
      <c r="AH148" s="302"/>
      <c r="AI148" s="302"/>
      <c r="AJ148" s="302"/>
      <c r="AK148" s="302"/>
      <c r="AL148" s="302"/>
      <c r="AM148" s="302"/>
      <c r="AN148" s="302"/>
      <c r="AO148" s="302"/>
      <c r="AP148" s="302"/>
      <c r="AQ148" s="302"/>
    </row>
    <row r="149" spans="1:43">
      <c r="V149" s="399"/>
      <c r="W149" s="548"/>
      <c r="X149" s="549"/>
      <c r="Y149" s="55"/>
      <c r="Z149" s="55"/>
      <c r="AA149" s="55"/>
      <c r="AB149" s="55"/>
      <c r="AC149" s="55"/>
      <c r="AD149" s="55"/>
      <c r="AE149" s="55"/>
      <c r="AF149" s="55"/>
      <c r="AG149" s="55"/>
      <c r="AH149" s="55"/>
      <c r="AI149" s="55"/>
      <c r="AJ149" s="55"/>
      <c r="AK149" s="55"/>
      <c r="AL149" s="55"/>
      <c r="AM149" s="55"/>
      <c r="AN149" s="55"/>
      <c r="AO149" s="55"/>
      <c r="AP149" s="55"/>
      <c r="AQ149" s="55"/>
    </row>
    <row r="150" spans="1:43">
      <c r="A150" s="320" t="s">
        <v>858</v>
      </c>
      <c r="V150" s="399"/>
      <c r="W150" s="399"/>
      <c r="X150" s="549"/>
      <c r="Y150" s="55"/>
      <c r="Z150" s="55"/>
      <c r="AA150" s="55"/>
      <c r="AB150" s="55"/>
      <c r="AC150" s="55"/>
      <c r="AD150" s="55"/>
      <c r="AE150" s="55"/>
      <c r="AF150" s="55"/>
      <c r="AG150" s="55"/>
      <c r="AH150" s="55"/>
      <c r="AI150" s="55"/>
      <c r="AJ150" s="55"/>
      <c r="AK150" s="55"/>
      <c r="AL150" s="55"/>
      <c r="AM150" s="55"/>
      <c r="AN150" s="55"/>
      <c r="AO150" s="55"/>
      <c r="AP150" s="55"/>
    </row>
    <row r="151" spans="1:43">
      <c r="A151" s="7" t="s">
        <v>1922</v>
      </c>
      <c r="B151" s="518"/>
      <c r="V151" s="399"/>
      <c r="W151" s="399"/>
      <c r="X151" s="399"/>
    </row>
    <row r="152" spans="1:43" ht="14.25" customHeight="1">
      <c r="C152" s="519" t="s">
        <v>1308</v>
      </c>
      <c r="D152" s="519"/>
      <c r="E152" s="519"/>
      <c r="F152" s="519"/>
      <c r="G152" s="519"/>
      <c r="H152" s="519"/>
      <c r="I152" s="519"/>
      <c r="J152" s="519"/>
      <c r="K152" s="519"/>
      <c r="L152" s="519"/>
      <c r="M152" s="519"/>
      <c r="N152" s="519"/>
      <c r="O152" s="519"/>
      <c r="P152" s="519"/>
      <c r="Q152" s="519"/>
      <c r="R152" s="519"/>
      <c r="S152" s="519"/>
      <c r="T152" s="519"/>
      <c r="U152" s="55"/>
      <c r="V152" s="399"/>
      <c r="W152" s="399"/>
      <c r="X152" s="399"/>
    </row>
    <row r="153" spans="1:43">
      <c r="C153" s="55"/>
      <c r="D153" s="55"/>
      <c r="E153" s="55"/>
      <c r="F153" s="55"/>
      <c r="G153" s="55"/>
      <c r="H153" s="55"/>
      <c r="I153" s="55"/>
      <c r="J153" s="55"/>
      <c r="K153" s="55"/>
      <c r="L153" s="55"/>
      <c r="M153" s="55"/>
      <c r="N153" s="55"/>
      <c r="O153" s="55"/>
      <c r="P153" s="55"/>
      <c r="Q153" s="55"/>
      <c r="R153" s="55"/>
      <c r="S153" s="55"/>
      <c r="T153" s="55"/>
    </row>
  </sheetData>
  <mergeCells count="19">
    <mergeCell ref="A81:A82"/>
    <mergeCell ref="B81:B82"/>
    <mergeCell ref="C81:S81"/>
    <mergeCell ref="U81:U82"/>
    <mergeCell ref="A83:A146"/>
    <mergeCell ref="A79:U79"/>
    <mergeCell ref="A1:U1"/>
    <mergeCell ref="A2:U2"/>
    <mergeCell ref="A3:U3"/>
    <mergeCell ref="A4:U4"/>
    <mergeCell ref="A6:A7"/>
    <mergeCell ref="B6:B7"/>
    <mergeCell ref="C6:S6"/>
    <mergeCell ref="U6:U7"/>
    <mergeCell ref="A8:A71"/>
    <mergeCell ref="A75:U75"/>
    <mergeCell ref="A76:U76"/>
    <mergeCell ref="A77:U77"/>
    <mergeCell ref="A78:U78"/>
  </mergeCells>
  <hyperlinks>
    <hyperlink ref="B1:U1" location="'Seccion D MLE'!A4" display="TABLA D04A1"/>
    <hyperlink ref="B75:U75" location="'Seccion D MLE'!A4" display="TABLA D04A2"/>
    <hyperlink ref="A1:U1" location="'Sección D'!A1" display="TABLA D04b1"/>
    <hyperlink ref="A75:U75" location="'Sección D'!A1" display="TABLA D04b2"/>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58"/>
  <sheetViews>
    <sheetView showGridLines="0" zoomScale="90" zoomScaleNormal="90" workbookViewId="0">
      <selection activeCell="A3" sqref="A3"/>
    </sheetView>
  </sheetViews>
  <sheetFormatPr baseColWidth="10" defaultRowHeight="15"/>
  <cols>
    <col min="1" max="1" width="21.7109375" customWidth="1"/>
    <col min="2" max="2" width="87.5703125" customWidth="1"/>
  </cols>
  <sheetData>
    <row r="1" spans="1:2">
      <c r="A1" s="886" t="s">
        <v>931</v>
      </c>
      <c r="B1" s="886"/>
    </row>
    <row r="2" spans="1:2">
      <c r="A2" s="166"/>
      <c r="B2" s="166"/>
    </row>
    <row r="3" spans="1:2">
      <c r="A3" s="236" t="s">
        <v>932</v>
      </c>
      <c r="B3" s="236" t="s">
        <v>933</v>
      </c>
    </row>
    <row r="4" spans="1:2">
      <c r="A4" s="167" t="s">
        <v>934</v>
      </c>
      <c r="B4" s="168" t="s">
        <v>935</v>
      </c>
    </row>
    <row r="5" spans="1:2">
      <c r="A5" s="167" t="s">
        <v>936</v>
      </c>
      <c r="B5" s="168" t="s">
        <v>937</v>
      </c>
    </row>
    <row r="6" spans="1:2">
      <c r="A6" s="167" t="s">
        <v>938</v>
      </c>
      <c r="B6" s="168" t="s">
        <v>939</v>
      </c>
    </row>
    <row r="7" spans="1:2">
      <c r="A7" s="167" t="s">
        <v>940</v>
      </c>
      <c r="B7" s="168" t="s">
        <v>941</v>
      </c>
    </row>
    <row r="8" spans="1:2">
      <c r="A8" s="167" t="s">
        <v>942</v>
      </c>
      <c r="B8" s="169" t="s">
        <v>943</v>
      </c>
    </row>
    <row r="9" spans="1:2">
      <c r="A9" s="167" t="s">
        <v>944</v>
      </c>
      <c r="B9" s="169" t="s">
        <v>945</v>
      </c>
    </row>
    <row r="10" spans="1:2">
      <c r="A10" s="167" t="s">
        <v>946</v>
      </c>
      <c r="B10" s="168" t="s">
        <v>947</v>
      </c>
    </row>
    <row r="11" spans="1:2">
      <c r="A11" s="167" t="s">
        <v>948</v>
      </c>
      <c r="B11" s="168" t="s">
        <v>949</v>
      </c>
    </row>
    <row r="12" spans="1:2">
      <c r="A12" s="170" t="s">
        <v>950</v>
      </c>
      <c r="B12" s="171" t="s">
        <v>951</v>
      </c>
    </row>
    <row r="13" spans="1:2">
      <c r="A13" s="167" t="s">
        <v>952</v>
      </c>
      <c r="B13" s="171" t="s">
        <v>953</v>
      </c>
    </row>
    <row r="14" spans="1:2">
      <c r="A14" s="167" t="s">
        <v>954</v>
      </c>
      <c r="B14" s="168" t="s">
        <v>955</v>
      </c>
    </row>
    <row r="15" spans="1:2">
      <c r="A15" s="167" t="s">
        <v>956</v>
      </c>
      <c r="B15" s="169" t="s">
        <v>957</v>
      </c>
    </row>
    <row r="16" spans="1:2" ht="25.5">
      <c r="A16" s="167" t="s">
        <v>958</v>
      </c>
      <c r="B16" s="171" t="s">
        <v>959</v>
      </c>
    </row>
    <row r="17" spans="1:2">
      <c r="A17" s="167" t="s">
        <v>960</v>
      </c>
      <c r="B17" s="168" t="s">
        <v>961</v>
      </c>
    </row>
    <row r="18" spans="1:2" ht="26.25">
      <c r="A18" s="170" t="s">
        <v>962</v>
      </c>
      <c r="B18" s="171" t="s">
        <v>963</v>
      </c>
    </row>
    <row r="19" spans="1:2">
      <c r="A19" s="167" t="s">
        <v>964</v>
      </c>
      <c r="B19" s="168" t="s">
        <v>965</v>
      </c>
    </row>
    <row r="20" spans="1:2">
      <c r="A20" s="167" t="s">
        <v>966</v>
      </c>
      <c r="B20" s="168" t="s">
        <v>967</v>
      </c>
    </row>
    <row r="21" spans="1:2">
      <c r="A21" s="167" t="s">
        <v>968</v>
      </c>
      <c r="B21" s="168" t="s">
        <v>969</v>
      </c>
    </row>
    <row r="22" spans="1:2">
      <c r="A22" s="167" t="s">
        <v>970</v>
      </c>
      <c r="B22" s="168" t="s">
        <v>971</v>
      </c>
    </row>
    <row r="23" spans="1:2">
      <c r="A23" s="167" t="s">
        <v>972</v>
      </c>
      <c r="B23" s="168" t="s">
        <v>973</v>
      </c>
    </row>
    <row r="24" spans="1:2">
      <c r="A24" s="167" t="s">
        <v>974</v>
      </c>
      <c r="B24" s="168" t="s">
        <v>975</v>
      </c>
    </row>
    <row r="25" spans="1:2">
      <c r="A25" s="167" t="s">
        <v>976</v>
      </c>
      <c r="B25" s="168" t="s">
        <v>977</v>
      </c>
    </row>
    <row r="26" spans="1:2">
      <c r="A26" s="167" t="s">
        <v>978</v>
      </c>
      <c r="B26" s="171" t="s">
        <v>979</v>
      </c>
    </row>
    <row r="27" spans="1:2">
      <c r="A27" s="167" t="s">
        <v>980</v>
      </c>
      <c r="B27" s="168" t="s">
        <v>981</v>
      </c>
    </row>
    <row r="28" spans="1:2">
      <c r="A28" s="167" t="s">
        <v>982</v>
      </c>
      <c r="B28" s="168" t="s">
        <v>983</v>
      </c>
    </row>
    <row r="29" spans="1:2">
      <c r="A29" s="167" t="s">
        <v>984</v>
      </c>
      <c r="B29" s="168" t="s">
        <v>985</v>
      </c>
    </row>
    <row r="30" spans="1:2">
      <c r="A30" s="167" t="s">
        <v>986</v>
      </c>
      <c r="B30" s="168" t="s">
        <v>987</v>
      </c>
    </row>
    <row r="31" spans="1:2">
      <c r="A31" s="167" t="s">
        <v>988</v>
      </c>
      <c r="B31" s="169" t="s">
        <v>989</v>
      </c>
    </row>
    <row r="32" spans="1:2">
      <c r="A32" s="167" t="s">
        <v>990</v>
      </c>
      <c r="B32" s="168" t="s">
        <v>991</v>
      </c>
    </row>
    <row r="33" spans="1:2">
      <c r="A33" s="167" t="s">
        <v>992</v>
      </c>
      <c r="B33" s="168" t="s">
        <v>993</v>
      </c>
    </row>
    <row r="34" spans="1:2">
      <c r="A34" s="167" t="s">
        <v>994</v>
      </c>
      <c r="B34" s="168" t="s">
        <v>995</v>
      </c>
    </row>
    <row r="35" spans="1:2">
      <c r="A35" s="167" t="s">
        <v>996</v>
      </c>
      <c r="B35" s="168" t="s">
        <v>997</v>
      </c>
    </row>
    <row r="36" spans="1:2" ht="26.25">
      <c r="A36" s="167" t="s">
        <v>998</v>
      </c>
      <c r="B36" s="168" t="s">
        <v>999</v>
      </c>
    </row>
    <row r="37" spans="1:2" ht="26.25">
      <c r="A37" s="167" t="s">
        <v>1000</v>
      </c>
      <c r="B37" s="168" t="s">
        <v>1001</v>
      </c>
    </row>
    <row r="38" spans="1:2">
      <c r="A38" s="167" t="s">
        <v>1077</v>
      </c>
      <c r="B38" s="168" t="s">
        <v>1076</v>
      </c>
    </row>
    <row r="39" spans="1:2">
      <c r="A39" s="167" t="s">
        <v>1002</v>
      </c>
      <c r="B39" s="168" t="s">
        <v>1003</v>
      </c>
    </row>
    <row r="40" spans="1:2">
      <c r="A40" s="167" t="s">
        <v>1004</v>
      </c>
      <c r="B40" s="168" t="s">
        <v>1005</v>
      </c>
    </row>
    <row r="41" spans="1:2">
      <c r="A41" s="167" t="s">
        <v>1006</v>
      </c>
      <c r="B41" s="168" t="s">
        <v>1007</v>
      </c>
    </row>
    <row r="42" spans="1:2">
      <c r="A42" s="167" t="s">
        <v>1008</v>
      </c>
      <c r="B42" s="168" t="s">
        <v>1009</v>
      </c>
    </row>
    <row r="43" spans="1:2">
      <c r="A43" s="167" t="s">
        <v>1010</v>
      </c>
      <c r="B43" s="168" t="s">
        <v>1011</v>
      </c>
    </row>
    <row r="44" spans="1:2">
      <c r="A44" s="167" t="s">
        <v>1012</v>
      </c>
      <c r="B44" s="168" t="s">
        <v>1013</v>
      </c>
    </row>
    <row r="45" spans="1:2">
      <c r="A45" s="167" t="s">
        <v>1014</v>
      </c>
      <c r="B45" s="168" t="s">
        <v>1015</v>
      </c>
    </row>
    <row r="46" spans="1:2">
      <c r="A46" s="167" t="s">
        <v>1016</v>
      </c>
      <c r="B46" s="168" t="s">
        <v>1017</v>
      </c>
    </row>
    <row r="47" spans="1:2">
      <c r="A47" s="167" t="s">
        <v>1018</v>
      </c>
      <c r="B47" s="168" t="s">
        <v>1019</v>
      </c>
    </row>
    <row r="48" spans="1:2">
      <c r="A48" s="167" t="s">
        <v>1020</v>
      </c>
      <c r="B48" s="168" t="s">
        <v>1021</v>
      </c>
    </row>
    <row r="49" spans="1:2">
      <c r="A49" s="167" t="s">
        <v>1022</v>
      </c>
      <c r="B49" s="168" t="s">
        <v>1023</v>
      </c>
    </row>
    <row r="50" spans="1:2">
      <c r="A50" s="167" t="s">
        <v>1024</v>
      </c>
      <c r="B50" s="168" t="s">
        <v>1025</v>
      </c>
    </row>
    <row r="51" spans="1:2">
      <c r="A51" s="167" t="s">
        <v>1026</v>
      </c>
      <c r="B51" s="168" t="s">
        <v>1027</v>
      </c>
    </row>
    <row r="52" spans="1:2">
      <c r="A52" s="167" t="s">
        <v>1028</v>
      </c>
      <c r="B52" s="168" t="s">
        <v>112</v>
      </c>
    </row>
    <row r="53" spans="1:2">
      <c r="A53" s="167" t="s">
        <v>1029</v>
      </c>
      <c r="B53" s="168" t="s">
        <v>1030</v>
      </c>
    </row>
    <row r="54" spans="1:2">
      <c r="A54" s="167" t="s">
        <v>1031</v>
      </c>
      <c r="B54" s="168" t="s">
        <v>1032</v>
      </c>
    </row>
    <row r="55" spans="1:2">
      <c r="A55" s="167" t="s">
        <v>1033</v>
      </c>
      <c r="B55" s="168" t="s">
        <v>1034</v>
      </c>
    </row>
    <row r="56" spans="1:2">
      <c r="A56" s="167" t="s">
        <v>1035</v>
      </c>
      <c r="B56" s="171" t="s">
        <v>1036</v>
      </c>
    </row>
    <row r="57" spans="1:2">
      <c r="A57" s="167" t="s">
        <v>1037</v>
      </c>
      <c r="B57" s="171" t="s">
        <v>1038</v>
      </c>
    </row>
    <row r="58" spans="1:2">
      <c r="A58" s="167" t="s">
        <v>1039</v>
      </c>
      <c r="B58" s="171" t="s">
        <v>1040</v>
      </c>
    </row>
  </sheetData>
  <mergeCells count="1">
    <mergeCell ref="A1:B1"/>
  </mergeCells>
  <hyperlinks>
    <hyperlink ref="A1:B1" location="'Sección A'!A4" display="GLOSARIO DE TERMINOS"/>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5"/>
  <sheetViews>
    <sheetView showGridLines="0" zoomScale="90" zoomScaleNormal="90" workbookViewId="0">
      <selection sqref="A1:U1"/>
    </sheetView>
  </sheetViews>
  <sheetFormatPr baseColWidth="10" defaultColWidth="11.42578125" defaultRowHeight="14.25"/>
  <cols>
    <col min="1" max="1" width="8.140625" style="40" customWidth="1"/>
    <col min="2" max="2" width="48.140625" style="40" customWidth="1"/>
    <col min="3" max="3" width="16.85546875" style="40" bestFit="1" customWidth="1"/>
    <col min="4" max="7" width="15.5703125" style="40" bestFit="1" customWidth="1"/>
    <col min="8" max="10" width="16.85546875" style="40" bestFit="1" customWidth="1"/>
    <col min="11" max="19" width="15.5703125" style="40" bestFit="1" customWidth="1"/>
    <col min="20" max="20" width="13.85546875" style="40" bestFit="1" customWidth="1"/>
    <col min="21" max="21" width="16.85546875" style="40" bestFit="1" customWidth="1"/>
    <col min="22" max="22" width="13.5703125" style="40" bestFit="1" customWidth="1"/>
    <col min="23" max="23" width="48.28515625" style="40" bestFit="1" customWidth="1"/>
    <col min="24" max="24" width="19" style="40" bestFit="1" customWidth="1"/>
    <col min="25" max="27" width="17.7109375" style="40" bestFit="1" customWidth="1"/>
    <col min="28" max="41" width="19" style="40" bestFit="1" customWidth="1"/>
    <col min="42" max="42" width="16.140625" style="40" bestFit="1" customWidth="1"/>
    <col min="43" max="43" width="20" style="40" bestFit="1" customWidth="1"/>
    <col min="44" max="16384" width="11.42578125" style="40"/>
  </cols>
  <sheetData>
    <row r="1" spans="1:24" ht="15">
      <c r="A1" s="886" t="s">
        <v>1309</v>
      </c>
      <c r="B1" s="886"/>
      <c r="C1" s="886"/>
      <c r="D1" s="886"/>
      <c r="E1" s="886"/>
      <c r="F1" s="886"/>
      <c r="G1" s="886"/>
      <c r="H1" s="886"/>
      <c r="I1" s="886"/>
      <c r="J1" s="886"/>
      <c r="K1" s="886"/>
      <c r="L1" s="886"/>
      <c r="M1" s="886"/>
      <c r="N1" s="886"/>
      <c r="O1" s="886"/>
      <c r="P1" s="886"/>
      <c r="Q1" s="886"/>
      <c r="R1" s="886"/>
      <c r="S1" s="886"/>
      <c r="T1" s="886"/>
      <c r="U1" s="886"/>
      <c r="V1" s="349"/>
      <c r="W1" s="349"/>
    </row>
    <row r="2" spans="1:24">
      <c r="A2" s="919" t="s">
        <v>1310</v>
      </c>
      <c r="B2" s="919"/>
      <c r="C2" s="919"/>
      <c r="D2" s="919"/>
      <c r="E2" s="919"/>
      <c r="F2" s="919"/>
      <c r="G2" s="919"/>
      <c r="H2" s="919"/>
      <c r="I2" s="919"/>
      <c r="J2" s="919"/>
      <c r="K2" s="919"/>
      <c r="L2" s="919"/>
      <c r="M2" s="919"/>
      <c r="N2" s="919"/>
      <c r="O2" s="919"/>
      <c r="P2" s="919"/>
      <c r="Q2" s="919"/>
      <c r="R2" s="919"/>
      <c r="S2" s="919"/>
      <c r="T2" s="919"/>
      <c r="U2" s="919"/>
      <c r="V2" s="349"/>
      <c r="W2" s="349"/>
    </row>
    <row r="3" spans="1:24">
      <c r="A3" s="920" t="s">
        <v>1289</v>
      </c>
      <c r="B3" s="920"/>
      <c r="C3" s="920"/>
      <c r="D3" s="920"/>
      <c r="E3" s="920"/>
      <c r="F3" s="920"/>
      <c r="G3" s="920"/>
      <c r="H3" s="920"/>
      <c r="I3" s="920"/>
      <c r="J3" s="920"/>
      <c r="K3" s="920"/>
      <c r="L3" s="920"/>
      <c r="M3" s="920"/>
      <c r="N3" s="920"/>
      <c r="O3" s="920"/>
      <c r="P3" s="920"/>
      <c r="Q3" s="920"/>
      <c r="R3" s="920"/>
      <c r="S3" s="920"/>
      <c r="T3" s="920"/>
      <c r="U3" s="920"/>
      <c r="V3" s="349"/>
      <c r="W3" s="349"/>
    </row>
    <row r="4" spans="1:24">
      <c r="A4" s="920" t="s">
        <v>1290</v>
      </c>
      <c r="B4" s="920"/>
      <c r="C4" s="920"/>
      <c r="D4" s="920"/>
      <c r="E4" s="920"/>
      <c r="F4" s="920"/>
      <c r="G4" s="920"/>
      <c r="H4" s="920"/>
      <c r="I4" s="920"/>
      <c r="J4" s="920"/>
      <c r="K4" s="920"/>
      <c r="L4" s="920"/>
      <c r="M4" s="920"/>
      <c r="N4" s="920"/>
      <c r="O4" s="920"/>
      <c r="P4" s="920"/>
      <c r="Q4" s="920"/>
      <c r="R4" s="920"/>
      <c r="S4" s="920"/>
      <c r="T4" s="920"/>
      <c r="U4" s="920"/>
      <c r="V4" s="349"/>
      <c r="W4" s="349"/>
    </row>
    <row r="5" spans="1:24" ht="15" thickBot="1">
      <c r="A5" s="174"/>
      <c r="B5" s="174"/>
      <c r="C5" s="174"/>
      <c r="D5" s="174"/>
      <c r="E5" s="174"/>
      <c r="F5" s="174"/>
      <c r="G5" s="174"/>
      <c r="H5" s="174"/>
      <c r="I5" s="174"/>
      <c r="J5" s="174"/>
      <c r="K5" s="174"/>
      <c r="L5" s="174"/>
      <c r="M5" s="174"/>
      <c r="N5" s="174"/>
      <c r="O5" s="174"/>
      <c r="P5" s="174"/>
      <c r="Q5" s="174"/>
      <c r="R5" s="174"/>
      <c r="S5" s="174"/>
      <c r="T5" s="174"/>
      <c r="U5" s="174"/>
      <c r="V5" s="349"/>
      <c r="W5" s="349"/>
    </row>
    <row r="6" spans="1:24">
      <c r="A6" s="967" t="s">
        <v>1291</v>
      </c>
      <c r="B6" s="967" t="s">
        <v>1292</v>
      </c>
      <c r="C6" s="969" t="s">
        <v>1293</v>
      </c>
      <c r="D6" s="969"/>
      <c r="E6" s="969"/>
      <c r="F6" s="969"/>
      <c r="G6" s="969"/>
      <c r="H6" s="969"/>
      <c r="I6" s="969"/>
      <c r="J6" s="969"/>
      <c r="K6" s="969"/>
      <c r="L6" s="969"/>
      <c r="M6" s="969"/>
      <c r="N6" s="969"/>
      <c r="O6" s="969"/>
      <c r="P6" s="969"/>
      <c r="Q6" s="969"/>
      <c r="R6" s="969"/>
      <c r="S6" s="969"/>
      <c r="T6" s="512"/>
      <c r="U6" s="967" t="s">
        <v>113</v>
      </c>
      <c r="V6" s="349"/>
      <c r="W6" s="546"/>
      <c r="X6" s="55"/>
    </row>
    <row r="7" spans="1:24">
      <c r="A7" s="968"/>
      <c r="B7" s="968"/>
      <c r="C7" s="513" t="s">
        <v>1294</v>
      </c>
      <c r="D7" s="513" t="s">
        <v>1295</v>
      </c>
      <c r="E7" s="513" t="s">
        <v>11</v>
      </c>
      <c r="F7" s="513" t="s">
        <v>12</v>
      </c>
      <c r="G7" s="513" t="s">
        <v>13</v>
      </c>
      <c r="H7" s="513" t="s">
        <v>14</v>
      </c>
      <c r="I7" s="513" t="s">
        <v>15</v>
      </c>
      <c r="J7" s="513" t="s">
        <v>16</v>
      </c>
      <c r="K7" s="513" t="s">
        <v>17</v>
      </c>
      <c r="L7" s="513" t="s">
        <v>18</v>
      </c>
      <c r="M7" s="513" t="s">
        <v>19</v>
      </c>
      <c r="N7" s="513" t="s">
        <v>20</v>
      </c>
      <c r="O7" s="513" t="s">
        <v>21</v>
      </c>
      <c r="P7" s="513" t="s">
        <v>22</v>
      </c>
      <c r="Q7" s="513" t="s">
        <v>23</v>
      </c>
      <c r="R7" s="513" t="s">
        <v>24</v>
      </c>
      <c r="S7" s="513" t="s">
        <v>881</v>
      </c>
      <c r="T7" s="514" t="s">
        <v>1296</v>
      </c>
      <c r="U7" s="968"/>
      <c r="V7" s="349"/>
      <c r="W7" s="546"/>
      <c r="X7" s="55"/>
    </row>
    <row r="8" spans="1:24" ht="15" customHeight="1">
      <c r="A8" s="970" t="s">
        <v>1173</v>
      </c>
      <c r="B8" s="299" t="s">
        <v>1104</v>
      </c>
      <c r="C8" s="406">
        <f>SUM(C9:C11)</f>
        <v>1827769</v>
      </c>
      <c r="D8" s="406">
        <f t="shared" ref="D8:S8" si="0">SUM(D9:D11)</f>
        <v>804622</v>
      </c>
      <c r="E8" s="406">
        <f t="shared" si="0"/>
        <v>515839</v>
      </c>
      <c r="F8" s="406">
        <f t="shared" si="0"/>
        <v>649400</v>
      </c>
      <c r="G8" s="406">
        <f t="shared" si="0"/>
        <v>1017504</v>
      </c>
      <c r="H8" s="406">
        <f t="shared" si="0"/>
        <v>1282212</v>
      </c>
      <c r="I8" s="406">
        <f t="shared" si="0"/>
        <v>1159559</v>
      </c>
      <c r="J8" s="406">
        <f t="shared" si="0"/>
        <v>1015797</v>
      </c>
      <c r="K8" s="406">
        <f t="shared" si="0"/>
        <v>943246</v>
      </c>
      <c r="L8" s="406">
        <f t="shared" si="0"/>
        <v>937452</v>
      </c>
      <c r="M8" s="406">
        <f t="shared" si="0"/>
        <v>1020095</v>
      </c>
      <c r="N8" s="406">
        <f t="shared" si="0"/>
        <v>931696</v>
      </c>
      <c r="O8" s="406">
        <f t="shared" si="0"/>
        <v>844575</v>
      </c>
      <c r="P8" s="406">
        <f t="shared" si="0"/>
        <v>828091</v>
      </c>
      <c r="Q8" s="406">
        <f t="shared" si="0"/>
        <v>733148</v>
      </c>
      <c r="R8" s="406">
        <f t="shared" si="0"/>
        <v>554470</v>
      </c>
      <c r="S8" s="406">
        <f t="shared" si="0"/>
        <v>710994</v>
      </c>
      <c r="T8" s="406">
        <f>SUM(T9:T11)</f>
        <v>39469</v>
      </c>
      <c r="U8" s="406">
        <f>SUM(C8:T8)</f>
        <v>15815938</v>
      </c>
      <c r="V8" s="360"/>
      <c r="W8" s="547"/>
      <c r="X8" s="55"/>
    </row>
    <row r="9" spans="1:24" ht="15">
      <c r="A9" s="971"/>
      <c r="B9" s="304" t="s">
        <v>1105</v>
      </c>
      <c r="C9" s="46">
        <f>D04a!C9+D04b!C9</f>
        <v>1820278</v>
      </c>
      <c r="D9" s="46">
        <f>D04a!D9+D04b!D9</f>
        <v>803504</v>
      </c>
      <c r="E9" s="46">
        <f>D04a!E9+D04b!E9</f>
        <v>515289</v>
      </c>
      <c r="F9" s="46">
        <f>D04a!F9+D04b!F9</f>
        <v>648373</v>
      </c>
      <c r="G9" s="46">
        <f>D04a!G9+D04b!G9</f>
        <v>1015841</v>
      </c>
      <c r="H9" s="46">
        <f>D04a!H9+D04b!H9</f>
        <v>1280097</v>
      </c>
      <c r="I9" s="46">
        <f>D04a!I9+D04b!I9</f>
        <v>1157176</v>
      </c>
      <c r="J9" s="46">
        <f>D04a!J9+D04b!J9</f>
        <v>1013514</v>
      </c>
      <c r="K9" s="46">
        <f>D04a!K9+D04b!K9</f>
        <v>940953</v>
      </c>
      <c r="L9" s="46">
        <f>D04a!L9+D04b!L9</f>
        <v>934971</v>
      </c>
      <c r="M9" s="46">
        <f>D04a!M9+D04b!M9</f>
        <v>1017345</v>
      </c>
      <c r="N9" s="46">
        <f>D04a!N9+D04b!N9</f>
        <v>927522</v>
      </c>
      <c r="O9" s="46">
        <f>D04a!O9+D04b!O9</f>
        <v>839378</v>
      </c>
      <c r="P9" s="46">
        <f>D04a!P9+D04b!P9</f>
        <v>822127</v>
      </c>
      <c r="Q9" s="46">
        <f>D04a!Q9+D04b!Q9</f>
        <v>725540</v>
      </c>
      <c r="R9" s="46">
        <f>D04a!R9+D04b!R9</f>
        <v>545407</v>
      </c>
      <c r="S9" s="46">
        <f>D04a!S9+D04b!S9</f>
        <v>681729</v>
      </c>
      <c r="T9" s="46">
        <f>D04a!T9+D04b!T9</f>
        <v>38219</v>
      </c>
      <c r="U9" s="46">
        <f t="shared" ref="U9:U71" si="1">SUM(C9:T9)</f>
        <v>15727263</v>
      </c>
      <c r="V9" s="552"/>
      <c r="W9" s="547"/>
      <c r="X9" s="55"/>
    </row>
    <row r="10" spans="1:24" ht="15">
      <c r="A10" s="971"/>
      <c r="B10" s="304" t="s">
        <v>1106</v>
      </c>
      <c r="C10" s="46">
        <f>D04a!C10+D04b!C10</f>
        <v>217</v>
      </c>
      <c r="D10" s="46">
        <f>D04a!D10+D04b!D10</f>
        <v>129</v>
      </c>
      <c r="E10" s="46">
        <f>D04a!E10+D04b!E10</f>
        <v>122</v>
      </c>
      <c r="F10" s="46">
        <f>D04a!F10+D04b!F10</f>
        <v>130</v>
      </c>
      <c r="G10" s="46">
        <f>D04a!G10+D04b!G10</f>
        <v>155</v>
      </c>
      <c r="H10" s="46">
        <f>D04a!H10+D04b!H10</f>
        <v>215</v>
      </c>
      <c r="I10" s="46">
        <f>D04a!I10+D04b!I10</f>
        <v>233</v>
      </c>
      <c r="J10" s="46">
        <f>D04a!J10+D04b!J10</f>
        <v>349</v>
      </c>
      <c r="K10" s="46">
        <f>D04a!K10+D04b!K10</f>
        <v>356</v>
      </c>
      <c r="L10" s="46">
        <f>D04a!L10+D04b!L10</f>
        <v>373</v>
      </c>
      <c r="M10" s="46">
        <f>D04a!M10+D04b!M10</f>
        <v>394</v>
      </c>
      <c r="N10" s="46">
        <f>D04a!N10+D04b!N10</f>
        <v>580</v>
      </c>
      <c r="O10" s="46">
        <f>D04a!O10+D04b!O10</f>
        <v>679</v>
      </c>
      <c r="P10" s="46">
        <f>D04a!P10+D04b!P10</f>
        <v>677</v>
      </c>
      <c r="Q10" s="46">
        <f>D04a!Q10+D04b!Q10</f>
        <v>888</v>
      </c>
      <c r="R10" s="46">
        <f>D04a!R10+D04b!R10</f>
        <v>1157</v>
      </c>
      <c r="S10" s="46">
        <f>D04a!S10+D04b!S10</f>
        <v>8056</v>
      </c>
      <c r="T10" s="46">
        <f>D04a!T10+D04b!T10</f>
        <v>407</v>
      </c>
      <c r="U10" s="46">
        <f t="shared" si="1"/>
        <v>15117</v>
      </c>
      <c r="V10" s="552"/>
      <c r="W10" s="547"/>
    </row>
    <row r="11" spans="1:24" ht="15">
      <c r="A11" s="971"/>
      <c r="B11" s="304" t="s">
        <v>1107</v>
      </c>
      <c r="C11" s="46">
        <f>D04a!C11+D04b!C11</f>
        <v>7274</v>
      </c>
      <c r="D11" s="46">
        <f>D04a!D11+D04b!D11</f>
        <v>989</v>
      </c>
      <c r="E11" s="46">
        <f>D04a!E11+D04b!E11</f>
        <v>428</v>
      </c>
      <c r="F11" s="46">
        <f>D04a!F11+D04b!F11</f>
        <v>897</v>
      </c>
      <c r="G11" s="46">
        <f>D04a!G11+D04b!G11</f>
        <v>1508</v>
      </c>
      <c r="H11" s="46">
        <f>D04a!H11+D04b!H11</f>
        <v>1900</v>
      </c>
      <c r="I11" s="46">
        <f>D04a!I11+D04b!I11</f>
        <v>2150</v>
      </c>
      <c r="J11" s="46">
        <f>D04a!J11+D04b!J11</f>
        <v>1934</v>
      </c>
      <c r="K11" s="46">
        <f>D04a!K11+D04b!K11</f>
        <v>1937</v>
      </c>
      <c r="L11" s="46">
        <f>D04a!L11+D04b!L11</f>
        <v>2108</v>
      </c>
      <c r="M11" s="46">
        <f>D04a!M11+D04b!M11</f>
        <v>2356</v>
      </c>
      <c r="N11" s="46">
        <f>D04a!N11+D04b!N11</f>
        <v>3594</v>
      </c>
      <c r="O11" s="46">
        <f>D04a!O11+D04b!O11</f>
        <v>4518</v>
      </c>
      <c r="P11" s="46">
        <f>D04a!P11+D04b!P11</f>
        <v>5287</v>
      </c>
      <c r="Q11" s="46">
        <f>D04a!Q11+D04b!Q11</f>
        <v>6720</v>
      </c>
      <c r="R11" s="46">
        <f>D04a!R11+D04b!R11</f>
        <v>7906</v>
      </c>
      <c r="S11" s="46">
        <f>D04a!S11+D04b!S11</f>
        <v>21209</v>
      </c>
      <c r="T11" s="46">
        <f>D04a!T11+D04b!T11</f>
        <v>843</v>
      </c>
      <c r="U11" s="46">
        <f t="shared" si="1"/>
        <v>73558</v>
      </c>
      <c r="V11" s="552"/>
      <c r="W11" s="547"/>
      <c r="X11" s="55"/>
    </row>
    <row r="12" spans="1:24" ht="6" customHeight="1">
      <c r="A12" s="971"/>
      <c r="B12" s="304"/>
      <c r="C12" s="45"/>
      <c r="D12" s="45"/>
      <c r="E12" s="45"/>
      <c r="F12" s="45"/>
      <c r="G12" s="45"/>
      <c r="H12" s="45"/>
      <c r="I12" s="45"/>
      <c r="J12" s="45"/>
      <c r="K12" s="45"/>
      <c r="L12" s="45"/>
      <c r="M12" s="45"/>
      <c r="N12" s="45"/>
      <c r="O12" s="45"/>
      <c r="P12" s="45"/>
      <c r="Q12" s="45"/>
      <c r="R12" s="45"/>
      <c r="S12" s="45"/>
      <c r="T12" s="45"/>
      <c r="U12" s="406"/>
      <c r="V12" s="307"/>
      <c r="W12" s="547"/>
      <c r="X12" s="55"/>
    </row>
    <row r="13" spans="1:24" ht="15">
      <c r="A13" s="971"/>
      <c r="B13" s="299" t="s">
        <v>1108</v>
      </c>
      <c r="C13" s="406">
        <f>SUM(C14:C16)</f>
        <v>802230</v>
      </c>
      <c r="D13" s="406">
        <f t="shared" ref="D13:S13" si="2">SUM(D14:D16)</f>
        <v>553736</v>
      </c>
      <c r="E13" s="406">
        <f t="shared" si="2"/>
        <v>550579</v>
      </c>
      <c r="F13" s="406">
        <f t="shared" si="2"/>
        <v>995243</v>
      </c>
      <c r="G13" s="406">
        <f t="shared" si="2"/>
        <v>1453068</v>
      </c>
      <c r="H13" s="406">
        <f t="shared" si="2"/>
        <v>1793073</v>
      </c>
      <c r="I13" s="406">
        <f t="shared" si="2"/>
        <v>1720354</v>
      </c>
      <c r="J13" s="406">
        <f t="shared" si="2"/>
        <v>1617645</v>
      </c>
      <c r="K13" s="406">
        <f t="shared" si="2"/>
        <v>1634544</v>
      </c>
      <c r="L13" s="406">
        <f t="shared" si="2"/>
        <v>1736729</v>
      </c>
      <c r="M13" s="406">
        <f t="shared" si="2"/>
        <v>1995769</v>
      </c>
      <c r="N13" s="406">
        <f t="shared" si="2"/>
        <v>1924002</v>
      </c>
      <c r="O13" s="406">
        <f t="shared" si="2"/>
        <v>1875164</v>
      </c>
      <c r="P13" s="406">
        <f t="shared" si="2"/>
        <v>1922199</v>
      </c>
      <c r="Q13" s="406">
        <f t="shared" si="2"/>
        <v>1723116</v>
      </c>
      <c r="R13" s="406">
        <f t="shared" si="2"/>
        <v>1346061</v>
      </c>
      <c r="S13" s="406">
        <f t="shared" si="2"/>
        <v>1876904</v>
      </c>
      <c r="T13" s="406">
        <f>SUM(T14:T16)</f>
        <v>97996</v>
      </c>
      <c r="U13" s="406">
        <f t="shared" si="1"/>
        <v>25618412</v>
      </c>
      <c r="V13" s="360"/>
      <c r="W13" s="547"/>
      <c r="X13" s="55"/>
    </row>
    <row r="14" spans="1:24" ht="15">
      <c r="A14" s="971"/>
      <c r="B14" s="304" t="s">
        <v>1109</v>
      </c>
      <c r="C14" s="46">
        <f>D04a!C14+D04b!C14</f>
        <v>630932</v>
      </c>
      <c r="D14" s="46">
        <f>D04a!D14+D04b!D14</f>
        <v>455321</v>
      </c>
      <c r="E14" s="46">
        <f>D04a!E14+D04b!E14</f>
        <v>442378</v>
      </c>
      <c r="F14" s="46">
        <f>D04a!F14+D04b!F14</f>
        <v>816834</v>
      </c>
      <c r="G14" s="46">
        <f>D04a!G14+D04b!G14</f>
        <v>1175414</v>
      </c>
      <c r="H14" s="46">
        <f>D04a!H14+D04b!H14</f>
        <v>1448517</v>
      </c>
      <c r="I14" s="46">
        <f>D04a!I14+D04b!I14</f>
        <v>1391255</v>
      </c>
      <c r="J14" s="46">
        <f>D04a!J14+D04b!J14</f>
        <v>1297520</v>
      </c>
      <c r="K14" s="46">
        <f>D04a!K14+D04b!K14</f>
        <v>1285974</v>
      </c>
      <c r="L14" s="46">
        <f>D04a!L14+D04b!L14</f>
        <v>1355125</v>
      </c>
      <c r="M14" s="46">
        <f>D04a!M14+D04b!M14</f>
        <v>1554514</v>
      </c>
      <c r="N14" s="46">
        <f>D04a!N14+D04b!N14</f>
        <v>1505491</v>
      </c>
      <c r="O14" s="46">
        <f>D04a!O14+D04b!O14</f>
        <v>1476729</v>
      </c>
      <c r="P14" s="46">
        <f>D04a!P14+D04b!P14</f>
        <v>1530670</v>
      </c>
      <c r="Q14" s="46">
        <f>D04a!Q14+D04b!Q14</f>
        <v>1387150</v>
      </c>
      <c r="R14" s="46">
        <f>D04a!R14+D04b!R14</f>
        <v>1101433</v>
      </c>
      <c r="S14" s="46">
        <f>D04a!S14+D04b!S14</f>
        <v>1599313</v>
      </c>
      <c r="T14" s="46">
        <f>D04a!T14+D04b!T14</f>
        <v>82991</v>
      </c>
      <c r="U14" s="46">
        <f t="shared" si="1"/>
        <v>20537561</v>
      </c>
      <c r="V14" s="552"/>
      <c r="W14" s="547"/>
      <c r="X14" s="55"/>
    </row>
    <row r="15" spans="1:24" ht="15">
      <c r="A15" s="971"/>
      <c r="B15" s="304" t="s">
        <v>1110</v>
      </c>
      <c r="C15" s="46">
        <f>D04a!C15+D04b!C15</f>
        <v>170325</v>
      </c>
      <c r="D15" s="46">
        <f>D04a!D15+D04b!D15</f>
        <v>96982</v>
      </c>
      <c r="E15" s="46">
        <f>D04a!E15+D04b!E15</f>
        <v>105818</v>
      </c>
      <c r="F15" s="46">
        <f>D04a!F15+D04b!F15</f>
        <v>170264</v>
      </c>
      <c r="G15" s="46">
        <f>D04a!G15+D04b!G15</f>
        <v>249058</v>
      </c>
      <c r="H15" s="46">
        <f>D04a!H15+D04b!H15</f>
        <v>298624</v>
      </c>
      <c r="I15" s="46">
        <f>D04a!I15+D04b!I15</f>
        <v>281706</v>
      </c>
      <c r="J15" s="46">
        <f>D04a!J15+D04b!J15</f>
        <v>272609</v>
      </c>
      <c r="K15" s="46">
        <f>D04a!K15+D04b!K15</f>
        <v>297959</v>
      </c>
      <c r="L15" s="46">
        <f>D04a!L15+D04b!L15</f>
        <v>330536</v>
      </c>
      <c r="M15" s="46">
        <f>D04a!M15+D04b!M15</f>
        <v>390532</v>
      </c>
      <c r="N15" s="46">
        <f>D04a!N15+D04b!N15</f>
        <v>372005</v>
      </c>
      <c r="O15" s="46">
        <f>D04a!O15+D04b!O15</f>
        <v>355682</v>
      </c>
      <c r="P15" s="46">
        <f>D04a!P15+D04b!P15</f>
        <v>350241</v>
      </c>
      <c r="Q15" s="46">
        <f>D04a!Q15+D04b!Q15</f>
        <v>303039</v>
      </c>
      <c r="R15" s="46">
        <f>D04a!R15+D04b!R15</f>
        <v>222570</v>
      </c>
      <c r="S15" s="46">
        <f>D04a!S15+D04b!S15</f>
        <v>256104</v>
      </c>
      <c r="T15" s="46">
        <f>D04a!T15+D04b!T15</f>
        <v>13795</v>
      </c>
      <c r="U15" s="46">
        <f t="shared" si="1"/>
        <v>4537849</v>
      </c>
      <c r="V15" s="552"/>
      <c r="W15" s="547"/>
    </row>
    <row r="16" spans="1:24" ht="15">
      <c r="A16" s="971"/>
      <c r="B16" s="304" t="s">
        <v>1111</v>
      </c>
      <c r="C16" s="46">
        <f>D04a!C16+D04b!C16</f>
        <v>973</v>
      </c>
      <c r="D16" s="46">
        <f>D04a!D16+D04b!D16</f>
        <v>1433</v>
      </c>
      <c r="E16" s="46">
        <f>D04a!E16+D04b!E16</f>
        <v>2383</v>
      </c>
      <c r="F16" s="46">
        <f>D04a!F16+D04b!F16</f>
        <v>8145</v>
      </c>
      <c r="G16" s="46">
        <f>D04a!G16+D04b!G16</f>
        <v>28596</v>
      </c>
      <c r="H16" s="46">
        <f>D04a!H16+D04b!H16</f>
        <v>45932</v>
      </c>
      <c r="I16" s="46">
        <f>D04a!I16+D04b!I16</f>
        <v>47393</v>
      </c>
      <c r="J16" s="46">
        <f>D04a!J16+D04b!J16</f>
        <v>47516</v>
      </c>
      <c r="K16" s="46">
        <f>D04a!K16+D04b!K16</f>
        <v>50611</v>
      </c>
      <c r="L16" s="46">
        <f>D04a!L16+D04b!L16</f>
        <v>51068</v>
      </c>
      <c r="M16" s="46">
        <f>D04a!M16+D04b!M16</f>
        <v>50723</v>
      </c>
      <c r="N16" s="46">
        <f>D04a!N16+D04b!N16</f>
        <v>46506</v>
      </c>
      <c r="O16" s="46">
        <f>D04a!O16+D04b!O16</f>
        <v>42753</v>
      </c>
      <c r="P16" s="46">
        <f>D04a!P16+D04b!P16</f>
        <v>41288</v>
      </c>
      <c r="Q16" s="46">
        <f>D04a!Q16+D04b!Q16</f>
        <v>32927</v>
      </c>
      <c r="R16" s="46">
        <f>D04a!R16+D04b!R16</f>
        <v>22058</v>
      </c>
      <c r="S16" s="46">
        <f>D04a!S16+D04b!S16</f>
        <v>21487</v>
      </c>
      <c r="T16" s="46">
        <f>D04a!T16+D04b!T16</f>
        <v>1210</v>
      </c>
      <c r="U16" s="46">
        <f t="shared" si="1"/>
        <v>543002</v>
      </c>
      <c r="V16" s="552"/>
      <c r="W16" s="547"/>
      <c r="X16" s="55"/>
    </row>
    <row r="17" spans="1:24" ht="6" customHeight="1">
      <c r="A17" s="971"/>
      <c r="B17" s="304"/>
      <c r="C17" s="46"/>
      <c r="D17" s="45"/>
      <c r="E17" s="45"/>
      <c r="F17" s="45"/>
      <c r="G17" s="45"/>
      <c r="H17" s="45"/>
      <c r="I17" s="45"/>
      <c r="J17" s="45"/>
      <c r="K17" s="45"/>
      <c r="L17" s="45"/>
      <c r="M17" s="45"/>
      <c r="N17" s="45"/>
      <c r="O17" s="45"/>
      <c r="P17" s="45"/>
      <c r="Q17" s="45"/>
      <c r="R17" s="45"/>
      <c r="S17" s="45"/>
      <c r="T17" s="45"/>
      <c r="U17" s="406"/>
      <c r="V17" s="307"/>
      <c r="W17" s="547"/>
      <c r="X17" s="55"/>
    </row>
    <row r="18" spans="1:24" ht="15">
      <c r="A18" s="971"/>
      <c r="B18" s="299" t="s">
        <v>1112</v>
      </c>
      <c r="C18" s="406">
        <f>SUM(C19:C36)</f>
        <v>385583</v>
      </c>
      <c r="D18" s="406">
        <f t="shared" ref="D18:S18" si="3">SUM(D19:D36)</f>
        <v>205859</v>
      </c>
      <c r="E18" s="406">
        <f t="shared" si="3"/>
        <v>239893</v>
      </c>
      <c r="F18" s="406">
        <f t="shared" si="3"/>
        <v>424854</v>
      </c>
      <c r="G18" s="406">
        <f t="shared" si="3"/>
        <v>481465</v>
      </c>
      <c r="H18" s="406">
        <f t="shared" si="3"/>
        <v>541210</v>
      </c>
      <c r="I18" s="406">
        <f t="shared" si="3"/>
        <v>534116</v>
      </c>
      <c r="J18" s="406">
        <f t="shared" si="3"/>
        <v>593848</v>
      </c>
      <c r="K18" s="406">
        <f t="shared" si="3"/>
        <v>696089</v>
      </c>
      <c r="L18" s="406">
        <f t="shared" si="3"/>
        <v>810111</v>
      </c>
      <c r="M18" s="406">
        <f t="shared" si="3"/>
        <v>994981</v>
      </c>
      <c r="N18" s="406">
        <f t="shared" si="3"/>
        <v>949666</v>
      </c>
      <c r="O18" s="406">
        <f t="shared" si="3"/>
        <v>907137</v>
      </c>
      <c r="P18" s="406">
        <f t="shared" si="3"/>
        <v>866603</v>
      </c>
      <c r="Q18" s="406">
        <f t="shared" si="3"/>
        <v>731043</v>
      </c>
      <c r="R18" s="406">
        <f t="shared" si="3"/>
        <v>541493</v>
      </c>
      <c r="S18" s="406">
        <f t="shared" si="3"/>
        <v>664908</v>
      </c>
      <c r="T18" s="406">
        <f>SUM(T19:T36)</f>
        <v>35157</v>
      </c>
      <c r="U18" s="406">
        <f>SUM(C18:T18)</f>
        <v>10604016</v>
      </c>
      <c r="V18" s="360"/>
      <c r="W18" s="547"/>
      <c r="X18" s="55"/>
    </row>
    <row r="19" spans="1:24" ht="15">
      <c r="A19" s="971"/>
      <c r="B19" s="304" t="s">
        <v>1113</v>
      </c>
      <c r="C19" s="46">
        <f>D04a!C19+D04b!C19</f>
        <v>1243</v>
      </c>
      <c r="D19" s="46">
        <f>D04a!D19+D04b!D19</f>
        <v>520</v>
      </c>
      <c r="E19" s="46">
        <f>D04a!E19+D04b!E19</f>
        <v>433</v>
      </c>
      <c r="F19" s="46">
        <f>D04a!F19+D04b!F19</f>
        <v>649</v>
      </c>
      <c r="G19" s="46">
        <f>D04a!G19+D04b!G19</f>
        <v>758</v>
      </c>
      <c r="H19" s="46">
        <f>D04a!H19+D04b!H19</f>
        <v>1107</v>
      </c>
      <c r="I19" s="46">
        <f>D04a!I19+D04b!I19</f>
        <v>1279</v>
      </c>
      <c r="J19" s="46">
        <f>D04a!J19+D04b!J19</f>
        <v>1793</v>
      </c>
      <c r="K19" s="46">
        <f>D04a!K19+D04b!K19</f>
        <v>3169</v>
      </c>
      <c r="L19" s="46">
        <f>D04a!L19+D04b!L19</f>
        <v>5340</v>
      </c>
      <c r="M19" s="46">
        <f>D04a!M19+D04b!M19</f>
        <v>9750</v>
      </c>
      <c r="N19" s="46">
        <f>D04a!N19+D04b!N19</f>
        <v>10997</v>
      </c>
      <c r="O19" s="46">
        <f>D04a!O19+D04b!O19</f>
        <v>11458</v>
      </c>
      <c r="P19" s="46">
        <f>D04a!P19+D04b!P19</f>
        <v>11691</v>
      </c>
      <c r="Q19" s="46">
        <f>D04a!Q19+D04b!Q19</f>
        <v>9871</v>
      </c>
      <c r="R19" s="46">
        <f>D04a!R19+D04b!R19</f>
        <v>6593</v>
      </c>
      <c r="S19" s="46">
        <f>D04a!S19+D04b!S19</f>
        <v>5706</v>
      </c>
      <c r="T19" s="46">
        <f>D04a!T19+D04b!T19</f>
        <v>288</v>
      </c>
      <c r="U19" s="46">
        <f t="shared" si="1"/>
        <v>82645</v>
      </c>
      <c r="V19" s="552"/>
      <c r="W19" s="547"/>
      <c r="X19" s="55"/>
    </row>
    <row r="20" spans="1:24" ht="15">
      <c r="A20" s="971"/>
      <c r="B20" s="304" t="s">
        <v>1114</v>
      </c>
      <c r="C20" s="46">
        <f>D04a!C20+D04b!C20</f>
        <v>324420</v>
      </c>
      <c r="D20" s="46">
        <f>D04a!D20+D04b!D20</f>
        <v>65480</v>
      </c>
      <c r="E20" s="46">
        <f>D04a!E20+D04b!E20</f>
        <v>129126</v>
      </c>
      <c r="F20" s="46">
        <f>D04a!F20+D04b!F20</f>
        <v>275949</v>
      </c>
      <c r="G20" s="46">
        <f>D04a!G20+D04b!G20</f>
        <v>320597</v>
      </c>
      <c r="H20" s="46">
        <f>D04a!H20+D04b!H20</f>
        <v>375596</v>
      </c>
      <c r="I20" s="46">
        <f>D04a!I20+D04b!I20</f>
        <v>375922</v>
      </c>
      <c r="J20" s="46">
        <f>D04a!J20+D04b!J20</f>
        <v>438753</v>
      </c>
      <c r="K20" s="46">
        <f>D04a!K20+D04b!K20</f>
        <v>521250</v>
      </c>
      <c r="L20" s="46">
        <f>D04a!L20+D04b!L20</f>
        <v>605490</v>
      </c>
      <c r="M20" s="46">
        <f>D04a!M20+D04b!M20</f>
        <v>743575</v>
      </c>
      <c r="N20" s="46">
        <f>D04a!N20+D04b!N20</f>
        <v>693758</v>
      </c>
      <c r="O20" s="46">
        <f>D04a!O20+D04b!O20</f>
        <v>652537</v>
      </c>
      <c r="P20" s="46">
        <f>D04a!P20+D04b!P20</f>
        <v>599486</v>
      </c>
      <c r="Q20" s="46">
        <f>D04a!Q20+D04b!Q20</f>
        <v>489104</v>
      </c>
      <c r="R20" s="46">
        <f>D04a!R20+D04b!R20</f>
        <v>357293</v>
      </c>
      <c r="S20" s="46">
        <f>D04a!S20+D04b!S20</f>
        <v>449385</v>
      </c>
      <c r="T20" s="46">
        <f>D04a!T20+D04b!T20</f>
        <v>23512</v>
      </c>
      <c r="U20" s="46">
        <f t="shared" si="1"/>
        <v>7441233</v>
      </c>
      <c r="V20" s="552"/>
      <c r="W20" s="547"/>
      <c r="X20" s="55"/>
    </row>
    <row r="21" spans="1:24" ht="15">
      <c r="A21" s="971"/>
      <c r="B21" s="304" t="s">
        <v>1115</v>
      </c>
      <c r="C21" s="46">
        <f>D04a!C21+D04b!C21</f>
        <v>174</v>
      </c>
      <c r="D21" s="46">
        <f>D04a!D21+D04b!D21</f>
        <v>85</v>
      </c>
      <c r="E21" s="46">
        <f>D04a!E21+D04b!E21</f>
        <v>54</v>
      </c>
      <c r="F21" s="46">
        <f>D04a!F21+D04b!F21</f>
        <v>360</v>
      </c>
      <c r="G21" s="46">
        <f>D04a!G21+D04b!G21</f>
        <v>427</v>
      </c>
      <c r="H21" s="46">
        <f>D04a!H21+D04b!H21</f>
        <v>261</v>
      </c>
      <c r="I21" s="46">
        <f>D04a!I21+D04b!I21</f>
        <v>760</v>
      </c>
      <c r="J21" s="46">
        <f>D04a!J21+D04b!J21</f>
        <v>902</v>
      </c>
      <c r="K21" s="46">
        <f>D04a!K21+D04b!K21</f>
        <v>1121</v>
      </c>
      <c r="L21" s="46">
        <f>D04a!L21+D04b!L21</f>
        <v>1297</v>
      </c>
      <c r="M21" s="46">
        <f>D04a!M21+D04b!M21</f>
        <v>1321</v>
      </c>
      <c r="N21" s="46">
        <f>D04a!N21+D04b!N21</f>
        <v>2213</v>
      </c>
      <c r="O21" s="46">
        <f>D04a!O21+D04b!O21</f>
        <v>2175</v>
      </c>
      <c r="P21" s="46">
        <f>D04a!P21+D04b!P21</f>
        <v>4120</v>
      </c>
      <c r="Q21" s="46">
        <f>D04a!Q21+D04b!Q21</f>
        <v>3854</v>
      </c>
      <c r="R21" s="46">
        <f>D04a!R21+D04b!R21</f>
        <v>4242</v>
      </c>
      <c r="S21" s="46">
        <f>D04a!S21+D04b!S21</f>
        <v>8353</v>
      </c>
      <c r="T21" s="46">
        <f>D04a!T21+D04b!T21</f>
        <v>343</v>
      </c>
      <c r="U21" s="46">
        <f t="shared" si="1"/>
        <v>32062</v>
      </c>
      <c r="V21" s="552"/>
      <c r="W21" s="547"/>
      <c r="X21" s="55"/>
    </row>
    <row r="22" spans="1:24" ht="15">
      <c r="A22" s="971"/>
      <c r="B22" s="304" t="s">
        <v>1116</v>
      </c>
      <c r="C22" s="46">
        <f>D04a!C22+D04b!C22</f>
        <v>143</v>
      </c>
      <c r="D22" s="46">
        <f>D04a!D22+D04b!D22</f>
        <v>1865</v>
      </c>
      <c r="E22" s="46">
        <f>D04a!E22+D04b!E22</f>
        <v>3733</v>
      </c>
      <c r="F22" s="46">
        <f>D04a!F22+D04b!F22</f>
        <v>6937</v>
      </c>
      <c r="G22" s="46">
        <f>D04a!G22+D04b!G22</f>
        <v>8701</v>
      </c>
      <c r="H22" s="46">
        <f>D04a!H22+D04b!H22</f>
        <v>12499</v>
      </c>
      <c r="I22" s="46">
        <f>D04a!I22+D04b!I22</f>
        <v>13925</v>
      </c>
      <c r="J22" s="46">
        <f>D04a!J22+D04b!J22</f>
        <v>12805</v>
      </c>
      <c r="K22" s="46">
        <f>D04a!K22+D04b!K22</f>
        <v>12549</v>
      </c>
      <c r="L22" s="46">
        <f>D04a!L22+D04b!L22</f>
        <v>10192</v>
      </c>
      <c r="M22" s="46">
        <f>D04a!M22+D04b!M22</f>
        <v>9940</v>
      </c>
      <c r="N22" s="46">
        <f>D04a!N22+D04b!N22</f>
        <v>8903</v>
      </c>
      <c r="O22" s="46">
        <f>D04a!O22+D04b!O22</f>
        <v>7327</v>
      </c>
      <c r="P22" s="46">
        <f>D04a!P22+D04b!P22</f>
        <v>4972</v>
      </c>
      <c r="Q22" s="46">
        <f>D04a!Q22+D04b!Q22</f>
        <v>3195</v>
      </c>
      <c r="R22" s="46">
        <f>D04a!R22+D04b!R22</f>
        <v>1944</v>
      </c>
      <c r="S22" s="46">
        <f>D04a!S22+D04b!S22</f>
        <v>1843</v>
      </c>
      <c r="T22" s="46">
        <f>D04a!T22+D04b!T22</f>
        <v>120</v>
      </c>
      <c r="U22" s="46">
        <f t="shared" si="1"/>
        <v>121593</v>
      </c>
      <c r="V22" s="552"/>
      <c r="W22" s="547"/>
      <c r="X22" s="55"/>
    </row>
    <row r="23" spans="1:24" ht="15">
      <c r="A23" s="971"/>
      <c r="B23" s="304" t="s">
        <v>1117</v>
      </c>
      <c r="C23" s="46">
        <f>D04a!C23+D04b!C23</f>
        <v>4760</v>
      </c>
      <c r="D23" s="46">
        <f>D04a!D23+D04b!D23</f>
        <v>38514</v>
      </c>
      <c r="E23" s="46">
        <f>D04a!E23+D04b!E23</f>
        <v>38963</v>
      </c>
      <c r="F23" s="46">
        <f>D04a!F23+D04b!F23</f>
        <v>42595</v>
      </c>
      <c r="G23" s="46">
        <f>D04a!G23+D04b!G23</f>
        <v>32230</v>
      </c>
      <c r="H23" s="46">
        <f>D04a!H23+D04b!H23</f>
        <v>32414</v>
      </c>
      <c r="I23" s="46">
        <f>D04a!I23+D04b!I23</f>
        <v>29677</v>
      </c>
      <c r="J23" s="46">
        <f>D04a!J23+D04b!J23</f>
        <v>25494</v>
      </c>
      <c r="K23" s="46">
        <f>D04a!K23+D04b!K23</f>
        <v>21259</v>
      </c>
      <c r="L23" s="46">
        <f>D04a!L23+D04b!L23</f>
        <v>16404</v>
      </c>
      <c r="M23" s="46">
        <f>D04a!M23+D04b!M23</f>
        <v>13575</v>
      </c>
      <c r="N23" s="46">
        <f>D04a!N23+D04b!N23</f>
        <v>10034</v>
      </c>
      <c r="O23" s="46">
        <f>D04a!O23+D04b!O23</f>
        <v>6715</v>
      </c>
      <c r="P23" s="46">
        <f>D04a!P23+D04b!P23</f>
        <v>4739</v>
      </c>
      <c r="Q23" s="46">
        <f>D04a!Q23+D04b!Q23</f>
        <v>3858</v>
      </c>
      <c r="R23" s="46">
        <f>D04a!R23+D04b!R23</f>
        <v>2598</v>
      </c>
      <c r="S23" s="46">
        <f>D04a!S23+D04b!S23</f>
        <v>1866</v>
      </c>
      <c r="T23" s="46">
        <f>D04a!T23+D04b!T23</f>
        <v>139</v>
      </c>
      <c r="U23" s="46">
        <f t="shared" si="1"/>
        <v>325834</v>
      </c>
      <c r="V23" s="552"/>
      <c r="W23" s="547"/>
      <c r="X23" s="55"/>
    </row>
    <row r="24" spans="1:24" ht="15">
      <c r="A24" s="971"/>
      <c r="B24" s="304" t="s">
        <v>1118</v>
      </c>
      <c r="C24" s="46">
        <f>D04a!C24+D04b!C24</f>
        <v>17</v>
      </c>
      <c r="D24" s="46">
        <f>D04a!D24+D04b!D24</f>
        <v>221</v>
      </c>
      <c r="E24" s="46">
        <f>D04a!E24+D04b!E24</f>
        <v>55</v>
      </c>
      <c r="F24" s="46">
        <f>D04a!F24+D04b!F24</f>
        <v>16</v>
      </c>
      <c r="G24" s="46">
        <f>D04a!G24+D04b!G24</f>
        <v>4</v>
      </c>
      <c r="H24" s="46">
        <f>D04a!H24+D04b!H24</f>
        <v>1</v>
      </c>
      <c r="I24" s="46">
        <f>D04a!I24+D04b!I24</f>
        <v>6</v>
      </c>
      <c r="J24" s="46">
        <f>D04a!J24+D04b!J24</f>
        <v>3</v>
      </c>
      <c r="K24" s="46">
        <f>D04a!K24+D04b!K24</f>
        <v>2</v>
      </c>
      <c r="L24" s="46">
        <f>D04a!L24+D04b!L24</f>
        <v>1</v>
      </c>
      <c r="M24" s="46">
        <v>10</v>
      </c>
      <c r="N24" s="46">
        <f>D04a!N24+D04b!N24</f>
        <v>1</v>
      </c>
      <c r="O24" s="46">
        <f>D04a!O24+D04b!O24</f>
        <v>1</v>
      </c>
      <c r="P24" s="46">
        <f>D04a!P24+D04b!P24</f>
        <v>6</v>
      </c>
      <c r="Q24" s="46">
        <f>D04a!Q24+D04b!Q24</f>
        <v>2</v>
      </c>
      <c r="R24" s="46">
        <f>D04a!R24+D04b!R24</f>
        <v>0</v>
      </c>
      <c r="S24" s="46">
        <f>D04a!S24+D04b!S24</f>
        <v>1</v>
      </c>
      <c r="T24" s="46">
        <f>D04a!T24+D04b!T24</f>
        <v>0</v>
      </c>
      <c r="U24" s="46">
        <f t="shared" si="1"/>
        <v>347</v>
      </c>
      <c r="V24" s="552"/>
      <c r="W24" s="547"/>
      <c r="X24" s="55"/>
    </row>
    <row r="25" spans="1:24" ht="15">
      <c r="A25" s="971"/>
      <c r="B25" s="304" t="s">
        <v>1119</v>
      </c>
      <c r="C25" s="46">
        <f>D04a!C25+D04b!C25</f>
        <v>3614</v>
      </c>
      <c r="D25" s="46">
        <f>D04a!D25+D04b!D25</f>
        <v>3738</v>
      </c>
      <c r="E25" s="46">
        <f>D04a!E25+D04b!E25</f>
        <v>3209</v>
      </c>
      <c r="F25" s="46">
        <f>D04a!F25+D04b!F25</f>
        <v>3359</v>
      </c>
      <c r="G25" s="46">
        <f>D04a!G25+D04b!G25</f>
        <v>4202</v>
      </c>
      <c r="H25" s="46">
        <f>D04a!H25+D04b!H25</f>
        <v>5107</v>
      </c>
      <c r="I25" s="46">
        <f>D04a!I25+D04b!I25</f>
        <v>6091</v>
      </c>
      <c r="J25" s="46">
        <f>D04a!J25+D04b!J25</f>
        <v>7126</v>
      </c>
      <c r="K25" s="46">
        <f>D04a!K25+D04b!K25</f>
        <v>9290</v>
      </c>
      <c r="L25" s="46">
        <f>D04a!L25+D04b!L25</f>
        <v>11775</v>
      </c>
      <c r="M25" s="46">
        <f>D04a!M25+D04b!M25</f>
        <v>15422</v>
      </c>
      <c r="N25" s="46">
        <f>D04a!N25+D04b!N25</f>
        <v>13684</v>
      </c>
      <c r="O25" s="46">
        <f>D04a!O25+D04b!O25</f>
        <v>11209</v>
      </c>
      <c r="P25" s="46">
        <f>D04a!P25+D04b!P25</f>
        <v>9934</v>
      </c>
      <c r="Q25" s="46">
        <f>D04a!Q25+D04b!Q25</f>
        <v>8111</v>
      </c>
      <c r="R25" s="46">
        <f>D04a!R25+D04b!R25</f>
        <v>5605</v>
      </c>
      <c r="S25" s="46">
        <f>D04a!S25+D04b!S25</f>
        <v>4853</v>
      </c>
      <c r="T25" s="46">
        <f>D04a!T25+D04b!T25</f>
        <v>266</v>
      </c>
      <c r="U25" s="46">
        <f t="shared" si="1"/>
        <v>126595</v>
      </c>
      <c r="V25" s="552"/>
      <c r="W25" s="547"/>
      <c r="X25" s="55"/>
    </row>
    <row r="26" spans="1:24" ht="15">
      <c r="A26" s="971"/>
      <c r="B26" s="304" t="s">
        <v>1120</v>
      </c>
      <c r="C26" s="46">
        <f>D04a!C26+D04b!C26</f>
        <v>10488</v>
      </c>
      <c r="D26" s="46">
        <f>D04a!D26+D04b!D26</f>
        <v>29582</v>
      </c>
      <c r="E26" s="46">
        <f>D04a!E26+D04b!E26</f>
        <v>29435</v>
      </c>
      <c r="F26" s="46">
        <f>D04a!F26+D04b!F26</f>
        <v>42395</v>
      </c>
      <c r="G26" s="46">
        <f>D04a!G26+D04b!G26</f>
        <v>54656</v>
      </c>
      <c r="H26" s="46">
        <f>D04a!H26+D04b!H26</f>
        <v>50133</v>
      </c>
      <c r="I26" s="46">
        <f>D04a!I26+D04b!I26</f>
        <v>41579</v>
      </c>
      <c r="J26" s="46">
        <f>D04a!J26+D04b!J26</f>
        <v>37911</v>
      </c>
      <c r="K26" s="46">
        <f>D04a!K26+D04b!K26</f>
        <v>43665</v>
      </c>
      <c r="L26" s="46">
        <f>D04a!L26+D04b!L26</f>
        <v>62355</v>
      </c>
      <c r="M26" s="46">
        <f>D04a!M26+D04b!M26</f>
        <v>78873</v>
      </c>
      <c r="N26" s="46">
        <f>D04a!N26+D04b!N26</f>
        <v>81538</v>
      </c>
      <c r="O26" s="46">
        <f>D04a!O26+D04b!O26</f>
        <v>82918</v>
      </c>
      <c r="P26" s="46">
        <f>D04a!P26+D04b!P26</f>
        <v>88392</v>
      </c>
      <c r="Q26" s="46">
        <f>D04a!Q26+D04b!Q26</f>
        <v>80909</v>
      </c>
      <c r="R26" s="46">
        <f>D04a!R26+D04b!R26</f>
        <v>60894</v>
      </c>
      <c r="S26" s="46">
        <f>D04a!S26+D04b!S26</f>
        <v>67866</v>
      </c>
      <c r="T26" s="46">
        <f>D04a!T26+D04b!T26</f>
        <v>3901</v>
      </c>
      <c r="U26" s="46">
        <f t="shared" si="1"/>
        <v>947490</v>
      </c>
      <c r="V26" s="552"/>
      <c r="W26" s="547"/>
      <c r="X26" s="55"/>
    </row>
    <row r="27" spans="1:24" ht="15">
      <c r="A27" s="971"/>
      <c r="B27" s="304" t="s">
        <v>1121</v>
      </c>
      <c r="C27" s="46">
        <f>D04a!C27+D04b!C27</f>
        <v>7820</v>
      </c>
      <c r="D27" s="46">
        <f>D04a!D27+D04b!D27</f>
        <v>14624</v>
      </c>
      <c r="E27" s="46">
        <f>D04a!E27+D04b!E27</f>
        <v>5102</v>
      </c>
      <c r="F27" s="46">
        <f>D04a!F27+D04b!F27</f>
        <v>7210</v>
      </c>
      <c r="G27" s="46">
        <f>D04a!G27+D04b!G27</f>
        <v>8494</v>
      </c>
      <c r="H27" s="46">
        <f>D04a!H27+D04b!H27</f>
        <v>6135</v>
      </c>
      <c r="I27" s="46">
        <f>D04a!I27+D04b!I27</f>
        <v>6051</v>
      </c>
      <c r="J27" s="46">
        <f>D04a!J27+D04b!J27</f>
        <v>7003</v>
      </c>
      <c r="K27" s="46">
        <f>D04a!K27+D04b!K27</f>
        <v>8412</v>
      </c>
      <c r="L27" s="46">
        <f>D04a!L27+D04b!L27</f>
        <v>10575</v>
      </c>
      <c r="M27" s="46">
        <f>D04a!M27+D04b!M27</f>
        <v>13861</v>
      </c>
      <c r="N27" s="46">
        <f>D04a!N27+D04b!N27</f>
        <v>15418</v>
      </c>
      <c r="O27" s="46">
        <f>D04a!O27+D04b!O27</f>
        <v>15836</v>
      </c>
      <c r="P27" s="46">
        <f>D04a!P27+D04b!P27</f>
        <v>20261</v>
      </c>
      <c r="Q27" s="46">
        <f>D04a!Q27+D04b!Q27</f>
        <v>20351</v>
      </c>
      <c r="R27" s="46">
        <f>D04a!R27+D04b!R27</f>
        <v>16226</v>
      </c>
      <c r="S27" s="46">
        <f>D04a!S27+D04b!S27</f>
        <v>20976</v>
      </c>
      <c r="T27" s="46">
        <f>D04a!T27+D04b!T27</f>
        <v>1183</v>
      </c>
      <c r="U27" s="46">
        <f t="shared" si="1"/>
        <v>205538</v>
      </c>
      <c r="V27" s="552"/>
      <c r="W27" s="547"/>
      <c r="X27" s="55"/>
    </row>
    <row r="28" spans="1:24" ht="15">
      <c r="A28" s="971"/>
      <c r="B28" s="304" t="s">
        <v>1122</v>
      </c>
      <c r="C28" s="46">
        <f>D04a!C28+D04b!C28</f>
        <v>13788</v>
      </c>
      <c r="D28" s="46">
        <f>D04a!D28+D04b!D28</f>
        <v>25394</v>
      </c>
      <c r="E28" s="46">
        <f>D04a!E28+D04b!E28</f>
        <v>3864</v>
      </c>
      <c r="F28" s="46">
        <f>D04a!F28+D04b!F28</f>
        <v>1881</v>
      </c>
      <c r="G28" s="46">
        <f>D04a!G28+D04b!G28</f>
        <v>1086</v>
      </c>
      <c r="H28" s="46">
        <f>D04a!H28+D04b!H28</f>
        <v>1165</v>
      </c>
      <c r="I28" s="46">
        <f>D04a!I28+D04b!I28</f>
        <v>1065</v>
      </c>
      <c r="J28" s="46">
        <f>D04a!J28+D04b!J28</f>
        <v>639</v>
      </c>
      <c r="K28" s="46">
        <f>D04a!K28+D04b!K28</f>
        <v>838</v>
      </c>
      <c r="L28" s="46">
        <f>D04a!L28+D04b!L28</f>
        <v>1057</v>
      </c>
      <c r="M28" s="46">
        <f>D04a!M28+D04b!M28</f>
        <v>986</v>
      </c>
      <c r="N28" s="46">
        <f>D04a!N28+D04b!N28</f>
        <v>993</v>
      </c>
      <c r="O28" s="46">
        <f>D04a!O28+D04b!O28</f>
        <v>737</v>
      </c>
      <c r="P28" s="46">
        <f>D04a!P28+D04b!P28</f>
        <v>824</v>
      </c>
      <c r="Q28" s="46">
        <f>D04a!Q28+D04b!Q28</f>
        <v>794</v>
      </c>
      <c r="R28" s="46">
        <f>D04a!R28+D04b!R28</f>
        <v>685</v>
      </c>
      <c r="S28" s="46">
        <f>D04a!S28+D04b!S28</f>
        <v>940</v>
      </c>
      <c r="T28" s="46">
        <f>D04a!T28+D04b!T28</f>
        <v>106</v>
      </c>
      <c r="U28" s="46">
        <f t="shared" si="1"/>
        <v>56842</v>
      </c>
      <c r="V28" s="552"/>
      <c r="W28" s="547"/>
      <c r="X28" s="55"/>
    </row>
    <row r="29" spans="1:24" ht="15">
      <c r="A29" s="971"/>
      <c r="B29" s="304" t="s">
        <v>1123</v>
      </c>
      <c r="C29" s="46">
        <f>D04a!C29+D04b!C29</f>
        <v>0</v>
      </c>
      <c r="D29" s="46">
        <f>D04a!D29+D04b!D29</f>
        <v>0</v>
      </c>
      <c r="E29" s="46">
        <f>D04a!E29+D04b!E29</f>
        <v>6</v>
      </c>
      <c r="F29" s="46">
        <f>D04a!F29+D04b!F29</f>
        <v>9</v>
      </c>
      <c r="G29" s="46">
        <f>D04a!G29+D04b!G29</f>
        <v>13</v>
      </c>
      <c r="H29" s="46">
        <f>D04a!H29+D04b!H29</f>
        <v>35</v>
      </c>
      <c r="I29" s="46">
        <f>D04a!I29+D04b!I29</f>
        <v>37</v>
      </c>
      <c r="J29" s="46">
        <f>D04a!J29+D04b!J29</f>
        <v>42</v>
      </c>
      <c r="K29" s="46">
        <f>D04a!K29+D04b!K29</f>
        <v>40</v>
      </c>
      <c r="L29" s="46">
        <f>D04a!L29+D04b!L29</f>
        <v>59</v>
      </c>
      <c r="M29" s="46">
        <f>D04a!M29+D04b!M29</f>
        <v>85</v>
      </c>
      <c r="N29" s="46">
        <f>D04a!N29+D04b!N29</f>
        <v>93</v>
      </c>
      <c r="O29" s="46">
        <f>D04a!O29+D04b!O29</f>
        <v>100</v>
      </c>
      <c r="P29" s="46">
        <f>D04a!P29+D04b!P29</f>
        <v>65</v>
      </c>
      <c r="Q29" s="46">
        <f>D04a!Q29+D04b!Q29</f>
        <v>58</v>
      </c>
      <c r="R29" s="46">
        <f>D04a!R29+D04b!R29</f>
        <v>37</v>
      </c>
      <c r="S29" s="46">
        <f>D04a!S29+D04b!S29</f>
        <v>14</v>
      </c>
      <c r="T29" s="46">
        <f>D04a!T29+D04b!T29</f>
        <v>4</v>
      </c>
      <c r="U29" s="46">
        <f t="shared" si="1"/>
        <v>697</v>
      </c>
      <c r="V29" s="552"/>
      <c r="W29" s="547"/>
      <c r="X29" s="55"/>
    </row>
    <row r="30" spans="1:24" ht="15">
      <c r="A30" s="971"/>
      <c r="B30" s="304" t="s">
        <v>1124</v>
      </c>
      <c r="C30" s="46">
        <f>D04a!C30+D04b!C30</f>
        <v>272</v>
      </c>
      <c r="D30" s="46">
        <f>D04a!D30+D04b!D30</f>
        <v>1146</v>
      </c>
      <c r="E30" s="46">
        <f>D04a!E30+D04b!E30</f>
        <v>1768</v>
      </c>
      <c r="F30" s="46">
        <f>D04a!F30+D04b!F30</f>
        <v>3471</v>
      </c>
      <c r="G30" s="46">
        <f>D04a!G30+D04b!G30</f>
        <v>4019</v>
      </c>
      <c r="H30" s="46">
        <f>D04a!H30+D04b!H30</f>
        <v>3925</v>
      </c>
      <c r="I30" s="46">
        <f>D04a!I30+D04b!I30</f>
        <v>4043</v>
      </c>
      <c r="J30" s="46">
        <f>D04a!J30+D04b!J30</f>
        <v>3721</v>
      </c>
      <c r="K30" s="46">
        <f>D04a!K30+D04b!K30</f>
        <v>3153</v>
      </c>
      <c r="L30" s="46">
        <f>D04a!L30+D04b!L30</f>
        <v>3302</v>
      </c>
      <c r="M30" s="46">
        <f>D04a!M30+D04b!M30</f>
        <v>2726</v>
      </c>
      <c r="N30" s="46">
        <f>D04a!N30+D04b!N30</f>
        <v>2199</v>
      </c>
      <c r="O30" s="46">
        <f>D04a!O30+D04b!O30</f>
        <v>2185</v>
      </c>
      <c r="P30" s="46">
        <f>D04a!P30+D04b!P30</f>
        <v>2146</v>
      </c>
      <c r="Q30" s="46">
        <f>D04a!Q30+D04b!Q30</f>
        <v>1587</v>
      </c>
      <c r="R30" s="46">
        <f>D04a!R30+D04b!R30</f>
        <v>1108</v>
      </c>
      <c r="S30" s="46">
        <f>D04a!S30+D04b!S30</f>
        <v>1392</v>
      </c>
      <c r="T30" s="46">
        <f>D04a!T30+D04b!T30</f>
        <v>73</v>
      </c>
      <c r="U30" s="46">
        <f t="shared" si="1"/>
        <v>42236</v>
      </c>
      <c r="V30" s="552"/>
      <c r="W30" s="547"/>
      <c r="X30" s="55"/>
    </row>
    <row r="31" spans="1:24" ht="15">
      <c r="A31" s="971"/>
      <c r="B31" s="304" t="s">
        <v>1125</v>
      </c>
      <c r="C31" s="46">
        <f>D04a!C31+D04b!C31</f>
        <v>16971</v>
      </c>
      <c r="D31" s="46">
        <f>D04a!D31+D04b!D31</f>
        <v>23614</v>
      </c>
      <c r="E31" s="46">
        <f>D04a!E31+D04b!E31</f>
        <v>22511</v>
      </c>
      <c r="F31" s="46">
        <f>D04a!F31+D04b!F31</f>
        <v>30894</v>
      </c>
      <c r="G31" s="46">
        <f>D04a!G31+D04b!G31</f>
        <v>25834</v>
      </c>
      <c r="H31" s="46">
        <f>D04a!H31+D04b!H31</f>
        <v>25313</v>
      </c>
      <c r="I31" s="46">
        <f>D04a!I31+D04b!I31</f>
        <v>25558</v>
      </c>
      <c r="J31" s="46">
        <f>D04a!J31+D04b!J31</f>
        <v>28901</v>
      </c>
      <c r="K31" s="46">
        <f>D04a!K31+D04b!K31</f>
        <v>39213</v>
      </c>
      <c r="L31" s="46">
        <f>D04a!L31+D04b!L31</f>
        <v>46580</v>
      </c>
      <c r="M31" s="46">
        <f>D04a!M31+D04b!M31</f>
        <v>60097</v>
      </c>
      <c r="N31" s="46">
        <f>D04a!N31+D04b!N31</f>
        <v>65172</v>
      </c>
      <c r="O31" s="46">
        <f>D04a!O31+D04b!O31</f>
        <v>69822</v>
      </c>
      <c r="P31" s="46">
        <f>D04a!P31+D04b!P31</f>
        <v>76224</v>
      </c>
      <c r="Q31" s="46">
        <f>D04a!Q31+D04b!Q31</f>
        <v>72796</v>
      </c>
      <c r="R31" s="46">
        <f>D04a!R31+D04b!R31</f>
        <v>58918</v>
      </c>
      <c r="S31" s="46">
        <f>D04a!S31+D04b!S31</f>
        <v>77585</v>
      </c>
      <c r="T31" s="46">
        <f>D04a!T31+D04b!T31</f>
        <v>4077</v>
      </c>
      <c r="U31" s="46">
        <f t="shared" si="1"/>
        <v>770080</v>
      </c>
      <c r="V31" s="552"/>
      <c r="W31" s="547"/>
      <c r="X31" s="55"/>
    </row>
    <row r="32" spans="1:24" ht="15">
      <c r="A32" s="971"/>
      <c r="B32" s="304" t="s">
        <v>1126</v>
      </c>
      <c r="C32" s="46">
        <f>D04a!C32+D04b!C32</f>
        <v>96</v>
      </c>
      <c r="D32" s="46">
        <f>D04a!D32+D04b!D32</f>
        <v>153</v>
      </c>
      <c r="E32" s="46">
        <f>D04a!E32+D04b!E32</f>
        <v>798</v>
      </c>
      <c r="F32" s="46">
        <f>D04a!F32+D04b!F32</f>
        <v>7333</v>
      </c>
      <c r="G32" s="46">
        <f>D04a!G32+D04b!G32</f>
        <v>14262</v>
      </c>
      <c r="H32" s="46">
        <f>D04a!H32+D04b!H32</f>
        <v>17173</v>
      </c>
      <c r="I32" s="46">
        <f>D04a!I32+D04b!I32</f>
        <v>18027</v>
      </c>
      <c r="J32" s="46">
        <f>D04a!J32+D04b!J32</f>
        <v>20437</v>
      </c>
      <c r="K32" s="46">
        <f>D04a!K32+D04b!K32</f>
        <v>25358</v>
      </c>
      <c r="L32" s="46">
        <f>D04a!L32+D04b!L32</f>
        <v>28811</v>
      </c>
      <c r="M32" s="46">
        <f>D04a!M32+D04b!M32</f>
        <v>36068</v>
      </c>
      <c r="N32" s="46">
        <f>D04a!N32+D04b!N32</f>
        <v>36546</v>
      </c>
      <c r="O32" s="46">
        <f>D04a!O32+D04b!O32</f>
        <v>35491</v>
      </c>
      <c r="P32" s="46">
        <f>D04a!P32+D04b!P32</f>
        <v>34607</v>
      </c>
      <c r="Q32" s="46">
        <f>D04a!Q32+D04b!Q32</f>
        <v>28620</v>
      </c>
      <c r="R32" s="46">
        <f>D04a!R32+D04b!R32</f>
        <v>19244</v>
      </c>
      <c r="S32" s="46">
        <f>D04a!S32+D04b!S32</f>
        <v>15995</v>
      </c>
      <c r="T32" s="46">
        <f>D04a!T32+D04b!T32</f>
        <v>803</v>
      </c>
      <c r="U32" s="46">
        <f t="shared" si="1"/>
        <v>339822</v>
      </c>
      <c r="V32" s="552"/>
      <c r="W32" s="547"/>
      <c r="X32" s="55"/>
    </row>
    <row r="33" spans="1:24" ht="15">
      <c r="A33" s="971"/>
      <c r="B33" s="304" t="s">
        <v>1297</v>
      </c>
      <c r="C33" s="46">
        <f>D04a!C33+D04b!C33</f>
        <v>1429</v>
      </c>
      <c r="D33" s="46">
        <f>D04a!D33+D04b!D33</f>
        <v>362</v>
      </c>
      <c r="E33" s="46">
        <f>D04a!E33+D04b!E33</f>
        <v>143</v>
      </c>
      <c r="F33" s="46">
        <f>D04a!F33+D04b!F33</f>
        <v>111</v>
      </c>
      <c r="G33" s="46">
        <f>D04a!G33+D04b!G33</f>
        <v>214</v>
      </c>
      <c r="H33" s="46">
        <f>D04a!H33+D04b!H33</f>
        <v>352</v>
      </c>
      <c r="I33" s="46">
        <f>D04a!I33+D04b!I33</f>
        <v>493</v>
      </c>
      <c r="J33" s="46">
        <f>D04a!J33+D04b!J33</f>
        <v>969</v>
      </c>
      <c r="K33" s="46">
        <f>D04a!K33+D04b!K33</f>
        <v>1573</v>
      </c>
      <c r="L33" s="46">
        <f>D04a!L33+D04b!L33</f>
        <v>1958</v>
      </c>
      <c r="M33" s="46">
        <f>D04a!M33+D04b!M33</f>
        <v>2986</v>
      </c>
      <c r="N33" s="46">
        <f>D04a!N33+D04b!N33</f>
        <v>3296</v>
      </c>
      <c r="O33" s="46">
        <f>D04a!O33+D04b!O33</f>
        <v>4039</v>
      </c>
      <c r="P33" s="46">
        <f>D04a!P33+D04b!P33</f>
        <v>4708</v>
      </c>
      <c r="Q33" s="46">
        <f>D04a!Q33+D04b!Q33</f>
        <v>4021</v>
      </c>
      <c r="R33" s="46">
        <f>D04a!R33+D04b!R33</f>
        <v>3218</v>
      </c>
      <c r="S33" s="46">
        <f>D04a!S33+D04b!S33</f>
        <v>4710</v>
      </c>
      <c r="T33" s="46">
        <f>D04a!T33+D04b!T33</f>
        <v>197</v>
      </c>
      <c r="U33" s="46">
        <f t="shared" si="1"/>
        <v>34779</v>
      </c>
      <c r="V33" s="552"/>
      <c r="W33" s="547"/>
      <c r="X33" s="55"/>
    </row>
    <row r="34" spans="1:24" ht="15">
      <c r="A34" s="971"/>
      <c r="B34" s="304" t="s">
        <v>1128</v>
      </c>
      <c r="C34" s="46">
        <f>D04a!C34+D04b!C34</f>
        <v>0</v>
      </c>
      <c r="D34" s="46">
        <f>D04a!D34+D04b!D34</f>
        <v>0</v>
      </c>
      <c r="E34" s="46">
        <f>D04a!E34+D04b!E34</f>
        <v>11</v>
      </c>
      <c r="F34" s="46">
        <f>D04a!F34+D04b!F34</f>
        <v>1009</v>
      </c>
      <c r="G34" s="46">
        <f>D04a!G34+D04b!G34</f>
        <v>5035</v>
      </c>
      <c r="H34" s="46">
        <f>D04a!H34+D04b!H34</f>
        <v>8738</v>
      </c>
      <c r="I34" s="46">
        <f>D04a!I34+D04b!I34</f>
        <v>8153</v>
      </c>
      <c r="J34" s="46">
        <f>D04a!J34+D04b!J34</f>
        <v>5489</v>
      </c>
      <c r="K34" s="46">
        <f>D04a!K34+D04b!K34</f>
        <v>2734</v>
      </c>
      <c r="L34" s="46">
        <f>D04a!L34+D04b!L34</f>
        <v>1512</v>
      </c>
      <c r="M34" s="46">
        <f>D04a!M34+D04b!M34</f>
        <v>1062</v>
      </c>
      <c r="N34" s="46">
        <f>D04a!N34+D04b!N34</f>
        <v>594</v>
      </c>
      <c r="O34" s="46">
        <f>D04a!O34+D04b!O34</f>
        <v>371</v>
      </c>
      <c r="P34" s="46">
        <f>D04a!P34+D04b!P34</f>
        <v>251</v>
      </c>
      <c r="Q34" s="46">
        <f>D04a!Q34+D04b!Q34</f>
        <v>151</v>
      </c>
      <c r="R34" s="46">
        <f>D04a!R34+D04b!R34</f>
        <v>103</v>
      </c>
      <c r="S34" s="46">
        <f>D04a!S34+D04b!S34</f>
        <v>87</v>
      </c>
      <c r="T34" s="46">
        <f>D04a!T34+D04b!T34</f>
        <v>5</v>
      </c>
      <c r="U34" s="46">
        <f t="shared" si="1"/>
        <v>35305</v>
      </c>
      <c r="V34" s="552"/>
      <c r="W34" s="547"/>
      <c r="X34" s="55"/>
    </row>
    <row r="35" spans="1:24" ht="15">
      <c r="A35" s="971"/>
      <c r="B35" s="304" t="s">
        <v>1129</v>
      </c>
      <c r="C35" s="46">
        <f>D04a!C35+D04b!C35</f>
        <v>0</v>
      </c>
      <c r="D35" s="46">
        <f>D04a!D35+D04b!D35</f>
        <v>0</v>
      </c>
      <c r="E35" s="46">
        <f>D04a!E35+D04b!E35</f>
        <v>0</v>
      </c>
      <c r="F35" s="46">
        <f>D04a!F35+D04b!F35</f>
        <v>3</v>
      </c>
      <c r="G35" s="46">
        <f>D04a!G35+D04b!G35</f>
        <v>22</v>
      </c>
      <c r="H35" s="46">
        <f>D04a!H35+D04b!H35</f>
        <v>45</v>
      </c>
      <c r="I35" s="46">
        <f>D04a!I35+D04b!I35</f>
        <v>77</v>
      </c>
      <c r="J35" s="46">
        <f>D04a!J35+D04b!J35</f>
        <v>65</v>
      </c>
      <c r="K35" s="46">
        <f>D04a!K35+D04b!K35</f>
        <v>13</v>
      </c>
      <c r="L35" s="46">
        <f>D04a!L35+D04b!L35</f>
        <v>5</v>
      </c>
      <c r="M35" s="46">
        <f>D04a!M35+D04b!M35</f>
        <v>0</v>
      </c>
      <c r="N35" s="46">
        <f>D04a!N35+D04b!N35</f>
        <v>0</v>
      </c>
      <c r="O35" s="46">
        <f>D04a!O35+D04b!O35</f>
        <v>0</v>
      </c>
      <c r="P35" s="46">
        <f>D04a!P35+D04b!P35</f>
        <v>0</v>
      </c>
      <c r="Q35" s="46">
        <f>D04a!Q35+D04b!Q35</f>
        <v>0</v>
      </c>
      <c r="R35" s="46">
        <f>D04a!R35+D04b!R35</f>
        <v>0</v>
      </c>
      <c r="S35" s="46">
        <f>D04a!S35+D04b!S35</f>
        <v>0</v>
      </c>
      <c r="T35" s="46">
        <f>D04a!T35+D04b!T35</f>
        <v>0</v>
      </c>
      <c r="U35" s="46">
        <f t="shared" si="1"/>
        <v>230</v>
      </c>
      <c r="V35" s="552"/>
      <c r="W35" s="547"/>
    </row>
    <row r="36" spans="1:24" ht="15">
      <c r="A36" s="971"/>
      <c r="B36" s="304" t="s">
        <v>1130</v>
      </c>
      <c r="C36" s="46">
        <f>D04a!C36+D04b!C36</f>
        <v>348</v>
      </c>
      <c r="D36" s="46">
        <f>D04a!D36+D04b!D36</f>
        <v>561</v>
      </c>
      <c r="E36" s="46">
        <f>D04a!E36+D04b!E36</f>
        <v>682</v>
      </c>
      <c r="F36" s="46">
        <f>D04a!F36+D04b!F36</f>
        <v>673</v>
      </c>
      <c r="G36" s="46">
        <f>D04a!G36+D04b!G36</f>
        <v>911</v>
      </c>
      <c r="H36" s="46">
        <f>D04a!H36+D04b!H36</f>
        <v>1211</v>
      </c>
      <c r="I36" s="46">
        <f>D04a!I36+D04b!I36</f>
        <v>1373</v>
      </c>
      <c r="J36" s="46">
        <f>D04a!J36+D04b!J36</f>
        <v>1795</v>
      </c>
      <c r="K36" s="46">
        <f>D04a!K36+D04b!K36</f>
        <v>2450</v>
      </c>
      <c r="L36" s="46">
        <f>D04a!L36+D04b!L36</f>
        <v>3398</v>
      </c>
      <c r="M36" s="46">
        <f>D04a!M36+D04b!M36</f>
        <v>4644</v>
      </c>
      <c r="N36" s="46">
        <f>D04a!N36+D04b!N36</f>
        <v>4227</v>
      </c>
      <c r="O36" s="46">
        <f>D04a!O36+D04b!O36</f>
        <v>4216</v>
      </c>
      <c r="P36" s="46">
        <f>D04a!P36+D04b!P36</f>
        <v>4177</v>
      </c>
      <c r="Q36" s="46">
        <f>D04a!Q36+D04b!Q36</f>
        <v>3761</v>
      </c>
      <c r="R36" s="46">
        <f>D04a!R36+D04b!R36</f>
        <v>2785</v>
      </c>
      <c r="S36" s="46">
        <f>D04a!S36+D04b!S36</f>
        <v>3336</v>
      </c>
      <c r="T36" s="46">
        <f>D04a!T36+D04b!T36</f>
        <v>140</v>
      </c>
      <c r="U36" s="46">
        <f t="shared" si="1"/>
        <v>40688</v>
      </c>
      <c r="V36" s="552"/>
      <c r="W36" s="547"/>
      <c r="X36" s="55"/>
    </row>
    <row r="37" spans="1:24" ht="6" customHeight="1">
      <c r="A37" s="971"/>
      <c r="B37" s="304"/>
      <c r="C37" s="45"/>
      <c r="D37" s="45"/>
      <c r="E37" s="45"/>
      <c r="F37" s="45"/>
      <c r="G37" s="45"/>
      <c r="H37" s="45"/>
      <c r="I37" s="45"/>
      <c r="J37" s="45"/>
      <c r="K37" s="45"/>
      <c r="L37" s="45"/>
      <c r="M37" s="45"/>
      <c r="N37" s="45"/>
      <c r="O37" s="45"/>
      <c r="P37" s="45"/>
      <c r="Q37" s="45"/>
      <c r="R37" s="45"/>
      <c r="S37" s="45"/>
      <c r="T37" s="45"/>
      <c r="U37" s="406"/>
      <c r="V37" s="307"/>
      <c r="W37" s="547"/>
      <c r="X37" s="55"/>
    </row>
    <row r="38" spans="1:24" ht="15">
      <c r="A38" s="971"/>
      <c r="B38" s="299" t="s">
        <v>1131</v>
      </c>
      <c r="C38" s="406">
        <f>SUM(C39:C53)</f>
        <v>2599</v>
      </c>
      <c r="D38" s="406">
        <f t="shared" ref="D38:S38" si="4">SUM(D39:D53)</f>
        <v>2846</v>
      </c>
      <c r="E38" s="406">
        <f t="shared" si="4"/>
        <v>2812</v>
      </c>
      <c r="F38" s="406">
        <f t="shared" si="4"/>
        <v>5878</v>
      </c>
      <c r="G38" s="406">
        <f t="shared" si="4"/>
        <v>7590</v>
      </c>
      <c r="H38" s="406">
        <f t="shared" si="4"/>
        <v>8586</v>
      </c>
      <c r="I38" s="406">
        <f t="shared" si="4"/>
        <v>8912</v>
      </c>
      <c r="J38" s="406">
        <f t="shared" si="4"/>
        <v>9863</v>
      </c>
      <c r="K38" s="406">
        <f t="shared" si="4"/>
        <v>10860</v>
      </c>
      <c r="L38" s="406">
        <f t="shared" si="4"/>
        <v>11624</v>
      </c>
      <c r="M38" s="406">
        <f t="shared" si="4"/>
        <v>13798</v>
      </c>
      <c r="N38" s="406">
        <f t="shared" si="4"/>
        <v>14248</v>
      </c>
      <c r="O38" s="406">
        <f t="shared" si="4"/>
        <v>14264</v>
      </c>
      <c r="P38" s="406">
        <f t="shared" si="4"/>
        <v>14185</v>
      </c>
      <c r="Q38" s="406">
        <f t="shared" si="4"/>
        <v>11972</v>
      </c>
      <c r="R38" s="406">
        <f t="shared" si="4"/>
        <v>9247</v>
      </c>
      <c r="S38" s="406">
        <f t="shared" si="4"/>
        <v>11425</v>
      </c>
      <c r="T38" s="406">
        <f>SUM(T39:T53)</f>
        <v>688</v>
      </c>
      <c r="U38" s="406">
        <f t="shared" si="1"/>
        <v>161397</v>
      </c>
      <c r="V38" s="360"/>
      <c r="W38" s="547"/>
      <c r="X38" s="55"/>
    </row>
    <row r="39" spans="1:24" ht="15">
      <c r="A39" s="971"/>
      <c r="B39" s="304" t="s">
        <v>1132</v>
      </c>
      <c r="C39" s="46">
        <f>D04a!C39+D04b!C39</f>
        <v>14</v>
      </c>
      <c r="D39" s="46">
        <f>D04a!D39+D04b!D39</f>
        <v>6</v>
      </c>
      <c r="E39" s="46">
        <f>D04a!E39+D04b!E39</f>
        <v>18</v>
      </c>
      <c r="F39" s="46">
        <f>D04a!F39+D04b!F39</f>
        <v>37</v>
      </c>
      <c r="G39" s="46">
        <f>D04a!G39+D04b!G39</f>
        <v>68</v>
      </c>
      <c r="H39" s="46">
        <f>D04a!H39+D04b!H39</f>
        <v>118</v>
      </c>
      <c r="I39" s="46">
        <f>D04a!I39+D04b!I39</f>
        <v>213</v>
      </c>
      <c r="J39" s="46">
        <f>D04a!J39+D04b!J39</f>
        <v>286</v>
      </c>
      <c r="K39" s="46">
        <f>D04a!K39+D04b!K39</f>
        <v>332</v>
      </c>
      <c r="L39" s="46">
        <f>D04a!L39+D04b!L39</f>
        <v>465</v>
      </c>
      <c r="M39" s="46">
        <f>D04a!M39+D04b!M39</f>
        <v>634</v>
      </c>
      <c r="N39" s="46">
        <f>D04a!N39+D04b!N39</f>
        <v>479</v>
      </c>
      <c r="O39" s="46">
        <f>D04a!O39+D04b!O39</f>
        <v>382</v>
      </c>
      <c r="P39" s="46">
        <f>D04a!P39+D04b!P39</f>
        <v>352</v>
      </c>
      <c r="Q39" s="46">
        <f>D04a!Q39+D04b!Q39</f>
        <v>271</v>
      </c>
      <c r="R39" s="46">
        <f>D04a!R39+D04b!R39</f>
        <v>259</v>
      </c>
      <c r="S39" s="46">
        <f>D04a!S39+D04b!S39</f>
        <v>213</v>
      </c>
      <c r="T39" s="46">
        <f>D04a!T39+D04b!T39</f>
        <v>13</v>
      </c>
      <c r="U39" s="46">
        <f t="shared" si="1"/>
        <v>4160</v>
      </c>
      <c r="V39" s="552"/>
      <c r="W39" s="547"/>
      <c r="X39" s="55"/>
    </row>
    <row r="40" spans="1:24" ht="15">
      <c r="A40" s="971"/>
      <c r="B40" s="304" t="s">
        <v>1133</v>
      </c>
      <c r="C40" s="46">
        <f>D04a!C40+D04b!C40</f>
        <v>247</v>
      </c>
      <c r="D40" s="46">
        <f>D04a!D40+D04b!D40</f>
        <v>210</v>
      </c>
      <c r="E40" s="46">
        <f>D04a!E40+D04b!E40</f>
        <v>231</v>
      </c>
      <c r="F40" s="46">
        <f>D04a!F40+D04b!F40</f>
        <v>535</v>
      </c>
      <c r="G40" s="46">
        <f>D04a!G40+D04b!G40</f>
        <v>674</v>
      </c>
      <c r="H40" s="46">
        <f>D04a!H40+D04b!H40</f>
        <v>862</v>
      </c>
      <c r="I40" s="46">
        <f>D04a!I40+D04b!I40</f>
        <v>806</v>
      </c>
      <c r="J40" s="46">
        <f>D04a!J40+D04b!J40</f>
        <v>957</v>
      </c>
      <c r="K40" s="46">
        <f>D04a!K40+D04b!K40</f>
        <v>1227</v>
      </c>
      <c r="L40" s="46">
        <f>D04a!L40+D04b!L40</f>
        <v>1626</v>
      </c>
      <c r="M40" s="46">
        <f>D04a!M40+D04b!M40</f>
        <v>2468</v>
      </c>
      <c r="N40" s="46">
        <f>D04a!N40+D04b!N40</f>
        <v>3000</v>
      </c>
      <c r="O40" s="46">
        <f>D04a!O40+D04b!O40</f>
        <v>3376</v>
      </c>
      <c r="P40" s="46">
        <f>D04a!P40+D04b!P40</f>
        <v>3585</v>
      </c>
      <c r="Q40" s="46">
        <f>D04a!Q40+D04b!Q40</f>
        <v>3215</v>
      </c>
      <c r="R40" s="46">
        <f>D04a!R40+D04b!R40</f>
        <v>2632</v>
      </c>
      <c r="S40" s="46">
        <f>D04a!S40+D04b!S40</f>
        <v>3383</v>
      </c>
      <c r="T40" s="46">
        <f>D04a!T40+D04b!T40</f>
        <v>195</v>
      </c>
      <c r="U40" s="46">
        <f t="shared" si="1"/>
        <v>29229</v>
      </c>
      <c r="V40" s="552"/>
      <c r="W40" s="547"/>
      <c r="X40" s="55"/>
    </row>
    <row r="41" spans="1:24" ht="15">
      <c r="A41" s="971"/>
      <c r="B41" s="304" t="s">
        <v>1134</v>
      </c>
      <c r="C41" s="46">
        <f>D04a!C41+D04b!C41</f>
        <v>749</v>
      </c>
      <c r="D41" s="46">
        <f>D04a!D41+D04b!D41</f>
        <v>1030</v>
      </c>
      <c r="E41" s="46">
        <f>D04a!E41+D04b!E41</f>
        <v>273</v>
      </c>
      <c r="F41" s="46">
        <f>D04a!F41+D04b!F41</f>
        <v>460</v>
      </c>
      <c r="G41" s="46">
        <f>D04a!G41+D04b!G41</f>
        <v>611</v>
      </c>
      <c r="H41" s="46">
        <f>D04a!H41+D04b!H41</f>
        <v>545</v>
      </c>
      <c r="I41" s="46">
        <f>D04a!I41+D04b!I41</f>
        <v>424</v>
      </c>
      <c r="J41" s="46">
        <f>D04a!J41+D04b!J41</f>
        <v>406</v>
      </c>
      <c r="K41" s="46">
        <f>D04a!K41+D04b!K41</f>
        <v>408</v>
      </c>
      <c r="L41" s="46">
        <f>D04a!L41+D04b!L41</f>
        <v>352</v>
      </c>
      <c r="M41" s="46">
        <f>D04a!M41+D04b!M41</f>
        <v>350</v>
      </c>
      <c r="N41" s="46">
        <f>D04a!N41+D04b!N41</f>
        <v>339</v>
      </c>
      <c r="O41" s="46">
        <f>D04a!O41+D04b!O41</f>
        <v>288</v>
      </c>
      <c r="P41" s="46">
        <f>D04a!P41+D04b!P41</f>
        <v>227</v>
      </c>
      <c r="Q41" s="46">
        <f>D04a!Q41+D04b!Q41</f>
        <v>136</v>
      </c>
      <c r="R41" s="46">
        <f>D04a!R41+D04b!R41</f>
        <v>80</v>
      </c>
      <c r="S41" s="46">
        <f>D04a!S41+D04b!S41</f>
        <v>89</v>
      </c>
      <c r="T41" s="46">
        <f>D04a!T41+D04b!T41</f>
        <v>7</v>
      </c>
      <c r="U41" s="46">
        <f t="shared" si="1"/>
        <v>6774</v>
      </c>
      <c r="V41" s="552"/>
      <c r="W41" s="547"/>
      <c r="X41" s="55"/>
    </row>
    <row r="42" spans="1:24" ht="15">
      <c r="A42" s="971"/>
      <c r="B42" s="304" t="s">
        <v>1135</v>
      </c>
      <c r="C42" s="46">
        <f>D04a!C42+D04b!C42</f>
        <v>49</v>
      </c>
      <c r="D42" s="46">
        <f>D04a!D42+D04b!D42</f>
        <v>46</v>
      </c>
      <c r="E42" s="46">
        <f>D04a!E42+D04b!E42</f>
        <v>46</v>
      </c>
      <c r="F42" s="46">
        <f>D04a!F42+D04b!F42</f>
        <v>234</v>
      </c>
      <c r="G42" s="46">
        <f>D04a!G42+D04b!G42</f>
        <v>321</v>
      </c>
      <c r="H42" s="46">
        <f>D04a!H42+D04b!H42</f>
        <v>301</v>
      </c>
      <c r="I42" s="46">
        <f>D04a!I42+D04b!I42</f>
        <v>240</v>
      </c>
      <c r="J42" s="46">
        <f>D04a!J42+D04b!J42</f>
        <v>251</v>
      </c>
      <c r="K42" s="46">
        <f>D04a!K42+D04b!K42</f>
        <v>244</v>
      </c>
      <c r="L42" s="46">
        <f>D04a!L42+D04b!L42</f>
        <v>298</v>
      </c>
      <c r="M42" s="46">
        <f>D04a!M42+D04b!M42</f>
        <v>274</v>
      </c>
      <c r="N42" s="46">
        <f>D04a!N42+D04b!N42</f>
        <v>332</v>
      </c>
      <c r="O42" s="46">
        <f>D04a!O42+D04b!O42</f>
        <v>246</v>
      </c>
      <c r="P42" s="46">
        <f>D04a!P42+D04b!P42</f>
        <v>229</v>
      </c>
      <c r="Q42" s="46">
        <f>D04a!Q42+D04b!Q42</f>
        <v>151</v>
      </c>
      <c r="R42" s="46">
        <f>D04a!R42+D04b!R42</f>
        <v>87</v>
      </c>
      <c r="S42" s="46">
        <f>D04a!S42+D04b!S42</f>
        <v>92</v>
      </c>
      <c r="T42" s="46">
        <f>D04a!T42+D04b!T42</f>
        <v>0</v>
      </c>
      <c r="U42" s="46">
        <f t="shared" si="1"/>
        <v>3441</v>
      </c>
      <c r="V42" s="552"/>
      <c r="W42" s="547"/>
      <c r="X42" s="55"/>
    </row>
    <row r="43" spans="1:24" ht="15">
      <c r="A43" s="971"/>
      <c r="B43" s="304" t="s">
        <v>1136</v>
      </c>
      <c r="C43" s="46">
        <f>D04a!C43+D04b!C43</f>
        <v>416</v>
      </c>
      <c r="D43" s="46">
        <f>D04a!D43+D04b!D43</f>
        <v>182</v>
      </c>
      <c r="E43" s="46">
        <f>D04a!E43+D04b!E43</f>
        <v>184</v>
      </c>
      <c r="F43" s="46">
        <f>D04a!F43+D04b!F43</f>
        <v>310</v>
      </c>
      <c r="G43" s="46">
        <f>D04a!G43+D04b!G43</f>
        <v>302</v>
      </c>
      <c r="H43" s="46">
        <f>D04a!H43+D04b!H43</f>
        <v>267</v>
      </c>
      <c r="I43" s="46">
        <f>D04a!I43+D04b!I43</f>
        <v>258</v>
      </c>
      <c r="J43" s="46">
        <f>D04a!J43+D04b!J43</f>
        <v>261</v>
      </c>
      <c r="K43" s="46">
        <f>D04a!K43+D04b!K43</f>
        <v>288</v>
      </c>
      <c r="L43" s="46">
        <f>D04a!L43+D04b!L43</f>
        <v>218</v>
      </c>
      <c r="M43" s="46">
        <f>D04a!M43+D04b!M43</f>
        <v>260</v>
      </c>
      <c r="N43" s="46">
        <f>D04a!N43+D04b!N43</f>
        <v>296</v>
      </c>
      <c r="O43" s="46">
        <f>D04a!O43+D04b!O43</f>
        <v>243</v>
      </c>
      <c r="P43" s="46">
        <f>D04a!P43+D04b!P43</f>
        <v>246</v>
      </c>
      <c r="Q43" s="46">
        <f>D04a!Q43+D04b!Q43</f>
        <v>172</v>
      </c>
      <c r="R43" s="46">
        <f>D04a!R43+D04b!R43</f>
        <v>137</v>
      </c>
      <c r="S43" s="46">
        <f>D04a!S43+D04b!S43</f>
        <v>311</v>
      </c>
      <c r="T43" s="46">
        <f>D04a!T43+D04b!T43</f>
        <v>18</v>
      </c>
      <c r="U43" s="46">
        <f t="shared" si="1"/>
        <v>4369</v>
      </c>
      <c r="V43" s="552"/>
      <c r="W43" s="547"/>
      <c r="X43" s="55"/>
    </row>
    <row r="44" spans="1:24" ht="15">
      <c r="A44" s="971"/>
      <c r="B44" s="304" t="s">
        <v>1137</v>
      </c>
      <c r="C44" s="46">
        <f>D04a!C44+D04b!C44</f>
        <v>426</v>
      </c>
      <c r="D44" s="46">
        <f>D04a!D44+D04b!D44</f>
        <v>664</v>
      </c>
      <c r="E44" s="46">
        <f>D04a!E44+D04b!E44</f>
        <v>1300</v>
      </c>
      <c r="F44" s="46">
        <f>D04a!F44+D04b!F44</f>
        <v>2247</v>
      </c>
      <c r="G44" s="46">
        <f>D04a!G44+D04b!G44</f>
        <v>2625</v>
      </c>
      <c r="H44" s="46">
        <f>D04a!H44+D04b!H44</f>
        <v>2780</v>
      </c>
      <c r="I44" s="46">
        <f>D04a!I44+D04b!I44</f>
        <v>2614</v>
      </c>
      <c r="J44" s="46">
        <f>D04a!J44+D04b!J44</f>
        <v>2537</v>
      </c>
      <c r="K44" s="46">
        <f>D04a!K44+D04b!K44</f>
        <v>2754</v>
      </c>
      <c r="L44" s="46">
        <f>D04a!L44+D04b!L44</f>
        <v>2824</v>
      </c>
      <c r="M44" s="46">
        <f>D04a!M44+D04b!M44</f>
        <v>3351</v>
      </c>
      <c r="N44" s="46">
        <f>D04a!N44+D04b!N44</f>
        <v>3380</v>
      </c>
      <c r="O44" s="46">
        <f>D04a!O44+D04b!O44</f>
        <v>3514</v>
      </c>
      <c r="P44" s="46">
        <f>D04a!P44+D04b!P44</f>
        <v>3357</v>
      </c>
      <c r="Q44" s="46">
        <f>D04a!Q44+D04b!Q44</f>
        <v>3098</v>
      </c>
      <c r="R44" s="46">
        <f>D04a!R44+D04b!R44</f>
        <v>2559</v>
      </c>
      <c r="S44" s="46">
        <f>D04a!S44+D04b!S44</f>
        <v>3930</v>
      </c>
      <c r="T44" s="46">
        <f>D04a!T44+D04b!T44</f>
        <v>233</v>
      </c>
      <c r="U44" s="46">
        <f t="shared" si="1"/>
        <v>44193</v>
      </c>
      <c r="V44" s="552"/>
      <c r="W44" s="547"/>
      <c r="X44" s="55"/>
    </row>
    <row r="45" spans="1:24" ht="15">
      <c r="A45" s="971"/>
      <c r="B45" s="304" t="s">
        <v>1138</v>
      </c>
      <c r="C45" s="46">
        <f>D04a!C45+D04b!C45</f>
        <v>3</v>
      </c>
      <c r="D45" s="46">
        <f>D04a!D45+D04b!D45</f>
        <v>6</v>
      </c>
      <c r="E45" s="46">
        <f>D04a!E45+D04b!E45</f>
        <v>2</v>
      </c>
      <c r="F45" s="46">
        <f>D04a!F45+D04b!F45</f>
        <v>45</v>
      </c>
      <c r="G45" s="46">
        <f>D04a!G45+D04b!G45</f>
        <v>97</v>
      </c>
      <c r="H45" s="46">
        <f>D04a!H45+D04b!H45</f>
        <v>175</v>
      </c>
      <c r="I45" s="46">
        <f>D04a!I45+D04b!I45</f>
        <v>293</v>
      </c>
      <c r="J45" s="46">
        <f>D04a!J45+D04b!J45</f>
        <v>577</v>
      </c>
      <c r="K45" s="46">
        <f>D04a!K45+D04b!K45</f>
        <v>845</v>
      </c>
      <c r="L45" s="46">
        <f>D04a!L45+D04b!L45</f>
        <v>999</v>
      </c>
      <c r="M45" s="46">
        <f>D04a!M45+D04b!M45</f>
        <v>1361</v>
      </c>
      <c r="N45" s="46">
        <f>D04a!N45+D04b!N45</f>
        <v>1625</v>
      </c>
      <c r="O45" s="46">
        <f>D04a!O45+D04b!O45</f>
        <v>1552</v>
      </c>
      <c r="P45" s="46">
        <f>D04a!P45+D04b!P45</f>
        <v>1506</v>
      </c>
      <c r="Q45" s="46">
        <f>D04a!Q45+D04b!Q45</f>
        <v>1073</v>
      </c>
      <c r="R45" s="46">
        <f>D04a!R45+D04b!R45</f>
        <v>673</v>
      </c>
      <c r="S45" s="46">
        <f>D04a!S45+D04b!S45</f>
        <v>479</v>
      </c>
      <c r="T45" s="46">
        <f>D04a!T45+D04b!T45</f>
        <v>20</v>
      </c>
      <c r="U45" s="46">
        <f t="shared" si="1"/>
        <v>11331</v>
      </c>
      <c r="V45" s="552"/>
      <c r="W45" s="547"/>
      <c r="X45" s="55"/>
    </row>
    <row r="46" spans="1:24" ht="15">
      <c r="A46" s="971"/>
      <c r="B46" s="304" t="s">
        <v>1139</v>
      </c>
      <c r="C46" s="46">
        <f>D04a!C46+D04b!C46</f>
        <v>8</v>
      </c>
      <c r="D46" s="46">
        <f>D04a!D46+D04b!D46</f>
        <v>3</v>
      </c>
      <c r="E46" s="46">
        <f>D04a!E46+D04b!E46</f>
        <v>1</v>
      </c>
      <c r="F46" s="46">
        <f>D04a!F46+D04b!F46</f>
        <v>33</v>
      </c>
      <c r="G46" s="46">
        <f>D04a!G46+D04b!G46</f>
        <v>20</v>
      </c>
      <c r="H46" s="46">
        <f>D04a!H46+D04b!H46</f>
        <v>36</v>
      </c>
      <c r="I46" s="46">
        <f>D04a!I46+D04b!I46</f>
        <v>20</v>
      </c>
      <c r="J46" s="46">
        <f>D04a!J46+D04b!J46</f>
        <v>25</v>
      </c>
      <c r="K46" s="46">
        <f>D04a!K46+D04b!K46</f>
        <v>17</v>
      </c>
      <c r="L46" s="46">
        <f>D04a!L46+D04b!L46</f>
        <v>38</v>
      </c>
      <c r="M46" s="46">
        <f>D04a!M46+D04b!M46</f>
        <v>27</v>
      </c>
      <c r="N46" s="46">
        <f>D04a!N46+D04b!N46</f>
        <v>39</v>
      </c>
      <c r="O46" s="46">
        <f>D04a!O46+D04b!O46</f>
        <v>87</v>
      </c>
      <c r="P46" s="46">
        <f>D04a!P46+D04b!P46</f>
        <v>89</v>
      </c>
      <c r="Q46" s="46">
        <f>D04a!Q46+D04b!Q46</f>
        <v>73</v>
      </c>
      <c r="R46" s="46">
        <f>D04a!R46+D04b!R46</f>
        <v>62</v>
      </c>
      <c r="S46" s="46">
        <f>D04a!S46+D04b!S46</f>
        <v>82</v>
      </c>
      <c r="T46" s="46">
        <f>D04a!T46+D04b!T46</f>
        <v>4</v>
      </c>
      <c r="U46" s="46">
        <f t="shared" si="1"/>
        <v>664</v>
      </c>
      <c r="V46" s="552"/>
      <c r="W46" s="547"/>
      <c r="X46" s="55"/>
    </row>
    <row r="47" spans="1:24" ht="15">
      <c r="A47" s="971"/>
      <c r="B47" s="304" t="s">
        <v>1140</v>
      </c>
      <c r="C47" s="46">
        <f>D04a!C47+D04b!C47</f>
        <v>167</v>
      </c>
      <c r="D47" s="46">
        <f>D04a!D47+D04b!D47</f>
        <v>187</v>
      </c>
      <c r="E47" s="46">
        <f>D04a!E47+D04b!E47</f>
        <v>178</v>
      </c>
      <c r="F47" s="46">
        <f>D04a!F47+D04b!F47</f>
        <v>265</v>
      </c>
      <c r="G47" s="46">
        <f>D04a!G47+D04b!G47</f>
        <v>382</v>
      </c>
      <c r="H47" s="46">
        <f>D04a!H47+D04b!H47</f>
        <v>614</v>
      </c>
      <c r="I47" s="46">
        <f>D04a!I47+D04b!I47</f>
        <v>678</v>
      </c>
      <c r="J47" s="46">
        <f>D04a!J47+D04b!J47</f>
        <v>723</v>
      </c>
      <c r="K47" s="46">
        <f>D04a!K47+D04b!K47</f>
        <v>701</v>
      </c>
      <c r="L47" s="46">
        <f>D04a!L47+D04b!L47</f>
        <v>745</v>
      </c>
      <c r="M47" s="46">
        <f>D04a!M47+D04b!M47</f>
        <v>941</v>
      </c>
      <c r="N47" s="46">
        <f>D04a!N47+D04b!N47</f>
        <v>1041</v>
      </c>
      <c r="O47" s="46">
        <f>D04a!O47+D04b!O47</f>
        <v>1023</v>
      </c>
      <c r="P47" s="46">
        <f>D04a!P47+D04b!P47</f>
        <v>1144</v>
      </c>
      <c r="Q47" s="46">
        <f>D04a!Q47+D04b!Q47</f>
        <v>1031</v>
      </c>
      <c r="R47" s="46">
        <f>D04a!R47+D04b!R47</f>
        <v>832</v>
      </c>
      <c r="S47" s="46">
        <f>D04a!S47+D04b!S47</f>
        <v>860</v>
      </c>
      <c r="T47" s="46">
        <f>D04a!T47+D04b!T47</f>
        <v>54</v>
      </c>
      <c r="U47" s="46">
        <f t="shared" si="1"/>
        <v>11566</v>
      </c>
      <c r="V47" s="552"/>
      <c r="W47" s="547"/>
      <c r="X47" s="55"/>
    </row>
    <row r="48" spans="1:24" ht="15">
      <c r="A48" s="971"/>
      <c r="B48" s="304" t="s">
        <v>1141</v>
      </c>
      <c r="C48" s="46">
        <f>D04a!C48+D04b!C48</f>
        <v>14</v>
      </c>
      <c r="D48" s="46">
        <f>D04a!D48+D04b!D48</f>
        <v>1</v>
      </c>
      <c r="E48" s="46">
        <f>D04a!E48+D04b!E48</f>
        <v>20</v>
      </c>
      <c r="F48" s="46">
        <f>D04a!F48+D04b!F48</f>
        <v>220</v>
      </c>
      <c r="G48" s="46">
        <f>D04a!G48+D04b!G48</f>
        <v>252</v>
      </c>
      <c r="H48" s="46">
        <f>D04a!H48+D04b!H48</f>
        <v>185</v>
      </c>
      <c r="I48" s="46">
        <f>D04a!I48+D04b!I48</f>
        <v>186</v>
      </c>
      <c r="J48" s="46">
        <f>D04a!J48+D04b!J48</f>
        <v>237</v>
      </c>
      <c r="K48" s="46">
        <f>D04a!K48+D04b!K48</f>
        <v>221</v>
      </c>
      <c r="L48" s="46">
        <f>D04a!L48+D04b!L48</f>
        <v>222</v>
      </c>
      <c r="M48" s="46">
        <f>D04a!M48+D04b!M48</f>
        <v>240</v>
      </c>
      <c r="N48" s="46">
        <f>D04a!N48+D04b!N48</f>
        <v>232</v>
      </c>
      <c r="O48" s="46">
        <f>D04a!O48+D04b!O48</f>
        <v>193</v>
      </c>
      <c r="P48" s="46">
        <f>D04a!P48+D04b!P48</f>
        <v>141</v>
      </c>
      <c r="Q48" s="46">
        <f>D04a!Q48+D04b!Q48</f>
        <v>141</v>
      </c>
      <c r="R48" s="46">
        <f>D04a!R48+D04b!R48</f>
        <v>68</v>
      </c>
      <c r="S48" s="46">
        <f>D04a!S48+D04b!S48</f>
        <v>63</v>
      </c>
      <c r="T48" s="46">
        <f>D04a!T48+D04b!T48</f>
        <v>3</v>
      </c>
      <c r="U48" s="46">
        <f t="shared" si="1"/>
        <v>2639</v>
      </c>
      <c r="V48" s="552"/>
      <c r="W48" s="547"/>
      <c r="X48" s="55"/>
    </row>
    <row r="49" spans="1:40" ht="15">
      <c r="A49" s="971"/>
      <c r="B49" s="304" t="s">
        <v>1142</v>
      </c>
      <c r="C49" s="46">
        <f>D04a!C49+D04b!C49</f>
        <v>354</v>
      </c>
      <c r="D49" s="46">
        <f>D04a!D49+D04b!D49</f>
        <v>325</v>
      </c>
      <c r="E49" s="46">
        <f>D04a!E49+D04b!E49</f>
        <v>207</v>
      </c>
      <c r="F49" s="46">
        <f>D04a!F49+D04b!F49</f>
        <v>372</v>
      </c>
      <c r="G49" s="46">
        <f>D04a!G49+D04b!G49</f>
        <v>493</v>
      </c>
      <c r="H49" s="46">
        <f>D04a!H49+D04b!H49</f>
        <v>474</v>
      </c>
      <c r="I49" s="46">
        <f>D04a!I49+D04b!I49</f>
        <v>396</v>
      </c>
      <c r="J49" s="46">
        <f>D04a!J49+D04b!J49</f>
        <v>466</v>
      </c>
      <c r="K49" s="46">
        <f>D04a!K49+D04b!K49</f>
        <v>500</v>
      </c>
      <c r="L49" s="46">
        <f>D04a!L49+D04b!L49</f>
        <v>589</v>
      </c>
      <c r="M49" s="46">
        <f>D04a!M49+D04b!M49</f>
        <v>751</v>
      </c>
      <c r="N49" s="46">
        <f>D04a!N49+D04b!N49</f>
        <v>899</v>
      </c>
      <c r="O49" s="46">
        <f>D04a!O49+D04b!O49</f>
        <v>1017</v>
      </c>
      <c r="P49" s="46">
        <f>D04a!P49+D04b!P49</f>
        <v>1230</v>
      </c>
      <c r="Q49" s="46">
        <f>D04a!Q49+D04b!Q49</f>
        <v>1020</v>
      </c>
      <c r="R49" s="46">
        <f>D04a!R49+D04b!R49</f>
        <v>661</v>
      </c>
      <c r="S49" s="46">
        <f>D04a!S49+D04b!S49</f>
        <v>562</v>
      </c>
      <c r="T49" s="46">
        <f>D04a!T49+D04b!T49</f>
        <v>55</v>
      </c>
      <c r="U49" s="46">
        <f t="shared" si="1"/>
        <v>10371</v>
      </c>
      <c r="V49" s="552"/>
      <c r="W49" s="547"/>
      <c r="X49" s="55"/>
    </row>
    <row r="50" spans="1:40" ht="15">
      <c r="A50" s="971"/>
      <c r="B50" s="304" t="s">
        <v>1143</v>
      </c>
      <c r="C50" s="46">
        <f>D04a!C50+D04b!C50</f>
        <v>0</v>
      </c>
      <c r="D50" s="46">
        <f>D04a!D50+D04b!D50</f>
        <v>0</v>
      </c>
      <c r="E50" s="46">
        <f>D04a!E50+D04b!E50</f>
        <v>9</v>
      </c>
      <c r="F50" s="46">
        <f>D04a!F50+D04b!F50</f>
        <v>105</v>
      </c>
      <c r="G50" s="46">
        <f>D04a!G50+D04b!G50</f>
        <v>153</v>
      </c>
      <c r="H50" s="46">
        <f>D04a!H50+D04b!H50</f>
        <v>113</v>
      </c>
      <c r="I50" s="46">
        <f>D04a!I50+D04b!I50</f>
        <v>117</v>
      </c>
      <c r="J50" s="46">
        <f>D04a!J50+D04b!J50</f>
        <v>117</v>
      </c>
      <c r="K50" s="46">
        <f>D04a!K50+D04b!K50</f>
        <v>154</v>
      </c>
      <c r="L50" s="46">
        <f>D04a!L50+D04b!L50</f>
        <v>123</v>
      </c>
      <c r="M50" s="46">
        <f>D04a!M50+D04b!M50</f>
        <v>103</v>
      </c>
      <c r="N50" s="46">
        <f>D04a!N50+D04b!N50</f>
        <v>87</v>
      </c>
      <c r="O50" s="46">
        <f>D04a!O50+D04b!O50</f>
        <v>80</v>
      </c>
      <c r="P50" s="46">
        <f>D04a!P50+D04b!P50</f>
        <v>80</v>
      </c>
      <c r="Q50" s="46">
        <f>D04a!Q50+D04b!Q50</f>
        <v>53</v>
      </c>
      <c r="R50" s="46">
        <f>D04a!R50+D04b!R50</f>
        <v>45</v>
      </c>
      <c r="S50" s="46">
        <f>D04a!S50+D04b!S50</f>
        <v>42</v>
      </c>
      <c r="T50" s="46">
        <f>D04a!T50+D04b!T50</f>
        <v>0</v>
      </c>
      <c r="U50" s="46">
        <f t="shared" si="1"/>
        <v>1381</v>
      </c>
      <c r="V50" s="552"/>
      <c r="W50" s="547"/>
      <c r="X50" s="55"/>
    </row>
    <row r="51" spans="1:40" ht="15">
      <c r="A51" s="971"/>
      <c r="B51" s="304" t="s">
        <v>1144</v>
      </c>
      <c r="C51" s="46">
        <f>D04a!C51+D04b!C51</f>
        <v>5</v>
      </c>
      <c r="D51" s="46">
        <f>D04a!D51+D04b!D51</f>
        <v>4</v>
      </c>
      <c r="E51" s="46">
        <f>D04a!E51+D04b!E51</f>
        <v>29</v>
      </c>
      <c r="F51" s="46">
        <f>D04a!F51+D04b!F51</f>
        <v>131</v>
      </c>
      <c r="G51" s="46">
        <f>D04a!G51+D04b!G51</f>
        <v>303</v>
      </c>
      <c r="H51" s="46">
        <f>D04a!H51+D04b!H51</f>
        <v>596</v>
      </c>
      <c r="I51" s="46">
        <f>D04a!I51+D04b!I51</f>
        <v>998</v>
      </c>
      <c r="J51" s="46">
        <f>D04a!J51+D04b!J51</f>
        <v>1191</v>
      </c>
      <c r="K51" s="46">
        <f>D04a!K51+D04b!K51</f>
        <v>1334</v>
      </c>
      <c r="L51" s="46">
        <f>D04a!L51+D04b!L51</f>
        <v>1326</v>
      </c>
      <c r="M51" s="46">
        <f>D04a!M51+D04b!M51</f>
        <v>760</v>
      </c>
      <c r="N51" s="46">
        <f>D04a!N51+D04b!N51</f>
        <v>431</v>
      </c>
      <c r="O51" s="46">
        <f>D04a!O51+D04b!O51</f>
        <v>360</v>
      </c>
      <c r="P51" s="46">
        <f>D04a!P51+D04b!P51</f>
        <v>366</v>
      </c>
      <c r="Q51" s="46">
        <f>D04a!Q51+D04b!Q51</f>
        <v>298</v>
      </c>
      <c r="R51" s="46">
        <f>D04a!R51+D04b!R51</f>
        <v>190</v>
      </c>
      <c r="S51" s="46">
        <f>D04a!S51+D04b!S51</f>
        <v>120</v>
      </c>
      <c r="T51" s="46">
        <f>D04a!T51+D04b!T51</f>
        <v>9</v>
      </c>
      <c r="U51" s="46">
        <f t="shared" si="1"/>
        <v>8451</v>
      </c>
      <c r="V51" s="552"/>
      <c r="W51" s="547"/>
      <c r="X51" s="55"/>
    </row>
    <row r="52" spans="1:40" ht="15">
      <c r="A52" s="971"/>
      <c r="B52" s="304" t="s">
        <v>1145</v>
      </c>
      <c r="C52" s="46">
        <f>D04a!C52+D04b!C52</f>
        <v>0</v>
      </c>
      <c r="D52" s="46">
        <f>D04a!D52+D04b!D52</f>
        <v>0</v>
      </c>
      <c r="E52" s="46">
        <f>D04a!E52+D04b!E52</f>
        <v>0</v>
      </c>
      <c r="F52" s="46">
        <f>D04a!F52+D04b!F52</f>
        <v>41</v>
      </c>
      <c r="G52" s="46">
        <f>D04a!G52+D04b!G52</f>
        <v>220</v>
      </c>
      <c r="H52" s="46">
        <f>D04a!H52+D04b!H52</f>
        <v>548</v>
      </c>
      <c r="I52" s="46">
        <f>D04a!I52+D04b!I52</f>
        <v>805</v>
      </c>
      <c r="J52" s="46">
        <f>D04a!J52+D04b!J52</f>
        <v>834</v>
      </c>
      <c r="K52" s="46">
        <f>D04a!K52+D04b!K52</f>
        <v>600</v>
      </c>
      <c r="L52" s="46">
        <f>D04a!L52+D04b!L52</f>
        <v>367</v>
      </c>
      <c r="M52" s="46">
        <f>D04a!M52+D04b!M52</f>
        <v>304</v>
      </c>
      <c r="N52" s="46">
        <f>D04a!N52+D04b!N52</f>
        <v>174</v>
      </c>
      <c r="O52" s="46">
        <f>D04a!O52+D04b!O52</f>
        <v>113</v>
      </c>
      <c r="P52" s="46">
        <f>D04a!P52+D04b!P52</f>
        <v>94</v>
      </c>
      <c r="Q52" s="46">
        <f>D04a!Q52+D04b!Q52</f>
        <v>60</v>
      </c>
      <c r="R52" s="46">
        <f>D04a!R52+D04b!R52</f>
        <v>30</v>
      </c>
      <c r="S52" s="46">
        <f>D04a!S52+D04b!S52</f>
        <v>20</v>
      </c>
      <c r="T52" s="46">
        <f>D04a!T52+D04b!T52</f>
        <v>0</v>
      </c>
      <c r="U52" s="46">
        <f t="shared" si="1"/>
        <v>4210</v>
      </c>
      <c r="V52" s="552"/>
      <c r="W52" s="547"/>
    </row>
    <row r="53" spans="1:40" ht="15">
      <c r="A53" s="971"/>
      <c r="B53" s="304" t="s">
        <v>1146</v>
      </c>
      <c r="C53" s="46">
        <f>D04a!C53+D04b!C53</f>
        <v>147</v>
      </c>
      <c r="D53" s="46">
        <f>D04a!D53+D04b!D53</f>
        <v>182</v>
      </c>
      <c r="E53" s="46">
        <f>D04a!E53+D04b!E53</f>
        <v>314</v>
      </c>
      <c r="F53" s="46">
        <f>D04a!F53+D04b!F53</f>
        <v>843</v>
      </c>
      <c r="G53" s="46">
        <f>D04a!G53+D04b!G53</f>
        <v>1069</v>
      </c>
      <c r="H53" s="46">
        <f>D04a!H53+D04b!H53</f>
        <v>972</v>
      </c>
      <c r="I53" s="46">
        <f>D04a!I53+D04b!I53</f>
        <v>864</v>
      </c>
      <c r="J53" s="46">
        <f>D04a!J53+D04b!J53</f>
        <v>995</v>
      </c>
      <c r="K53" s="46">
        <f>D04a!K53+D04b!K53</f>
        <v>1235</v>
      </c>
      <c r="L53" s="46">
        <f>D04a!L53+D04b!L53</f>
        <v>1432</v>
      </c>
      <c r="M53" s="46">
        <f>D04a!M53+D04b!M53</f>
        <v>1974</v>
      </c>
      <c r="N53" s="46">
        <f>D04a!N53+D04b!N53</f>
        <v>1894</v>
      </c>
      <c r="O53" s="46">
        <f>D04a!O53+D04b!O53</f>
        <v>1790</v>
      </c>
      <c r="P53" s="46">
        <f>D04a!P53+D04b!P53</f>
        <v>1539</v>
      </c>
      <c r="Q53" s="46">
        <f>D04a!Q53+D04b!Q53</f>
        <v>1180</v>
      </c>
      <c r="R53" s="46">
        <f>D04a!R53+D04b!R53</f>
        <v>932</v>
      </c>
      <c r="S53" s="46">
        <f>D04a!S53+D04b!S53</f>
        <v>1179</v>
      </c>
      <c r="T53" s="46">
        <f>D04a!T53+D04b!T53</f>
        <v>77</v>
      </c>
      <c r="U53" s="46">
        <f t="shared" si="1"/>
        <v>18618</v>
      </c>
      <c r="V53" s="552"/>
      <c r="W53" s="547"/>
      <c r="X53" s="55"/>
    </row>
    <row r="54" spans="1:40" ht="13.5" customHeight="1">
      <c r="A54" s="971"/>
      <c r="B54" s="304"/>
      <c r="C54" s="45"/>
      <c r="D54" s="45"/>
      <c r="E54" s="45"/>
      <c r="F54" s="45"/>
      <c r="G54" s="45"/>
      <c r="H54" s="45"/>
      <c r="I54" s="45"/>
      <c r="J54" s="45"/>
      <c r="K54" s="45"/>
      <c r="L54" s="45"/>
      <c r="M54" s="45"/>
      <c r="N54" s="45"/>
      <c r="O54" s="45"/>
      <c r="P54" s="45"/>
      <c r="Q54" s="45"/>
      <c r="R54" s="45"/>
      <c r="S54" s="45"/>
      <c r="T54" s="45"/>
      <c r="U54" s="406"/>
      <c r="V54" s="307"/>
      <c r="W54" s="547"/>
      <c r="X54" s="58"/>
      <c r="Y54" s="58"/>
      <c r="Z54" s="58"/>
      <c r="AA54" s="58"/>
      <c r="AB54" s="58"/>
      <c r="AC54" s="58"/>
      <c r="AD54" s="58"/>
      <c r="AE54" s="58"/>
      <c r="AF54" s="58"/>
      <c r="AG54" s="58"/>
      <c r="AH54" s="58"/>
      <c r="AI54" s="58"/>
      <c r="AJ54" s="58"/>
      <c r="AK54" s="58"/>
      <c r="AL54" s="58"/>
      <c r="AM54" s="58"/>
      <c r="AN54" s="58"/>
    </row>
    <row r="55" spans="1:40" ht="15">
      <c r="A55" s="971"/>
      <c r="B55" s="299" t="s">
        <v>1147</v>
      </c>
      <c r="C55" s="406">
        <f>SUM(C56:C61)</f>
        <v>9518</v>
      </c>
      <c r="D55" s="406">
        <f t="shared" ref="D55:S55" si="5">SUM(D56:D61)</f>
        <v>2406</v>
      </c>
      <c r="E55" s="406">
        <f t="shared" si="5"/>
        <v>1743</v>
      </c>
      <c r="F55" s="406">
        <f t="shared" si="5"/>
        <v>4207</v>
      </c>
      <c r="G55" s="406">
        <f t="shared" si="5"/>
        <v>6740</v>
      </c>
      <c r="H55" s="406">
        <f t="shared" si="5"/>
        <v>9753</v>
      </c>
      <c r="I55" s="406">
        <f t="shared" si="5"/>
        <v>9657</v>
      </c>
      <c r="J55" s="406">
        <f t="shared" si="5"/>
        <v>10571</v>
      </c>
      <c r="K55" s="406">
        <f t="shared" si="5"/>
        <v>12808</v>
      </c>
      <c r="L55" s="406">
        <f t="shared" si="5"/>
        <v>14276</v>
      </c>
      <c r="M55" s="406">
        <f t="shared" si="5"/>
        <v>15306</v>
      </c>
      <c r="N55" s="406">
        <f t="shared" si="5"/>
        <v>22514</v>
      </c>
      <c r="O55" s="406">
        <f t="shared" si="5"/>
        <v>28570</v>
      </c>
      <c r="P55" s="406">
        <f t="shared" si="5"/>
        <v>53156</v>
      </c>
      <c r="Q55" s="406">
        <f t="shared" si="5"/>
        <v>96046</v>
      </c>
      <c r="R55" s="406">
        <f t="shared" si="5"/>
        <v>128696</v>
      </c>
      <c r="S55" s="406">
        <f t="shared" si="5"/>
        <v>381353</v>
      </c>
      <c r="T55" s="406">
        <f>SUM(T56:T61)</f>
        <v>21287</v>
      </c>
      <c r="U55" s="406">
        <f t="shared" si="1"/>
        <v>828607</v>
      </c>
      <c r="V55" s="360"/>
      <c r="W55" s="547"/>
      <c r="X55" s="55"/>
    </row>
    <row r="56" spans="1:40" ht="15">
      <c r="A56" s="971"/>
      <c r="B56" s="304" t="s">
        <v>1148</v>
      </c>
      <c r="C56" s="46">
        <f>D04a!C56+D04b!C56</f>
        <v>7105</v>
      </c>
      <c r="D56" s="46">
        <f>D04a!D56+D04b!D56</f>
        <v>1751</v>
      </c>
      <c r="E56" s="46">
        <f>D04a!E56+D04b!E56</f>
        <v>1303</v>
      </c>
      <c r="F56" s="46">
        <f>D04a!F56+D04b!F56</f>
        <v>3332</v>
      </c>
      <c r="G56" s="46">
        <f>D04a!G56+D04b!G56</f>
        <v>5150</v>
      </c>
      <c r="H56" s="46">
        <f>D04a!H56+D04b!H56</f>
        <v>6399</v>
      </c>
      <c r="I56" s="46">
        <f>D04a!I56+D04b!I56</f>
        <v>7203</v>
      </c>
      <c r="J56" s="46">
        <f>D04a!J56+D04b!J56</f>
        <v>8039</v>
      </c>
      <c r="K56" s="46">
        <f>D04a!K56+D04b!K56</f>
        <v>8877</v>
      </c>
      <c r="L56" s="46">
        <f>D04a!L56+D04b!L56</f>
        <v>9195</v>
      </c>
      <c r="M56" s="46">
        <f>D04a!M56+D04b!M56</f>
        <v>10283</v>
      </c>
      <c r="N56" s="46">
        <f>D04a!N56+D04b!N56</f>
        <v>12188</v>
      </c>
      <c r="O56" s="46">
        <f>D04a!O56+D04b!O56</f>
        <v>13297</v>
      </c>
      <c r="P56" s="46">
        <f>D04a!P56+D04b!P56</f>
        <v>15038</v>
      </c>
      <c r="Q56" s="46">
        <f>D04a!Q56+D04b!Q56</f>
        <v>15164</v>
      </c>
      <c r="R56" s="46">
        <f>D04a!R56+D04b!R56</f>
        <v>14219</v>
      </c>
      <c r="S56" s="46">
        <f>D04a!S56+D04b!S56</f>
        <v>27856</v>
      </c>
      <c r="T56" s="46">
        <f>D04a!T56+D04b!T56</f>
        <v>1270</v>
      </c>
      <c r="U56" s="46">
        <f t="shared" si="1"/>
        <v>167669</v>
      </c>
      <c r="V56" s="552"/>
      <c r="W56" s="547"/>
      <c r="X56" s="55"/>
    </row>
    <row r="57" spans="1:40" ht="15">
      <c r="A57" s="971"/>
      <c r="B57" s="304" t="s">
        <v>1149</v>
      </c>
      <c r="C57" s="46">
        <f>D04a!C57+D04b!C57</f>
        <v>1694</v>
      </c>
      <c r="D57" s="46">
        <f>D04a!D57+D04b!D57</f>
        <v>143</v>
      </c>
      <c r="E57" s="46">
        <f>D04a!E57+D04b!E57</f>
        <v>121</v>
      </c>
      <c r="F57" s="46">
        <f>D04a!F57+D04b!F57</f>
        <v>165</v>
      </c>
      <c r="G57" s="46">
        <f>D04a!G57+D04b!G57</f>
        <v>212</v>
      </c>
      <c r="H57" s="46">
        <f>D04a!H57+D04b!H57</f>
        <v>294</v>
      </c>
      <c r="I57" s="46">
        <f>D04a!I57+D04b!I57</f>
        <v>418</v>
      </c>
      <c r="J57" s="46">
        <f>D04a!J57+D04b!J57</f>
        <v>383</v>
      </c>
      <c r="K57" s="46">
        <f>D04a!K57+D04b!K57</f>
        <v>677</v>
      </c>
      <c r="L57" s="46">
        <f>D04a!L57+D04b!L57</f>
        <v>667</v>
      </c>
      <c r="M57" s="46">
        <f>D04a!M57+D04b!M57</f>
        <v>717</v>
      </c>
      <c r="N57" s="46">
        <f>D04a!N57+D04b!N57</f>
        <v>1241</v>
      </c>
      <c r="O57" s="46">
        <f>D04a!O57+D04b!O57</f>
        <v>1695</v>
      </c>
      <c r="P57" s="46">
        <f>D04a!P57+D04b!P57</f>
        <v>2302</v>
      </c>
      <c r="Q57" s="46">
        <f>D04a!Q57+D04b!Q57</f>
        <v>2632</v>
      </c>
      <c r="R57" s="46">
        <f>D04a!R57+D04b!R57</f>
        <v>3183</v>
      </c>
      <c r="S57" s="46">
        <f>D04a!S57+D04b!S57</f>
        <v>7208</v>
      </c>
      <c r="T57" s="46">
        <f>D04a!T57+D04b!T57</f>
        <v>246</v>
      </c>
      <c r="U57" s="46">
        <f t="shared" si="1"/>
        <v>23998</v>
      </c>
      <c r="V57" s="552"/>
      <c r="W57" s="547"/>
      <c r="X57" s="55"/>
    </row>
    <row r="58" spans="1:40" ht="15">
      <c r="A58" s="971"/>
      <c r="B58" s="304" t="s">
        <v>1150</v>
      </c>
      <c r="C58" s="46">
        <f>D04a!C58+D04b!C58</f>
        <v>0</v>
      </c>
      <c r="D58" s="46">
        <f>D04a!D58+D04b!D58</f>
        <v>0</v>
      </c>
      <c r="E58" s="46">
        <f>D04a!E58+D04b!E58</f>
        <v>0</v>
      </c>
      <c r="F58" s="46">
        <f>D04a!F58+D04b!F58</f>
        <v>369</v>
      </c>
      <c r="G58" s="46">
        <f>D04a!G58+D04b!G58</f>
        <v>955</v>
      </c>
      <c r="H58" s="46">
        <f>D04a!H58+D04b!H58</f>
        <v>2551</v>
      </c>
      <c r="I58" s="46">
        <f>D04a!I58+D04b!I58</f>
        <v>1006</v>
      </c>
      <c r="J58" s="46">
        <f>D04a!J58+D04b!J58</f>
        <v>1435</v>
      </c>
      <c r="K58" s="46">
        <f>D04a!K58+D04b!K58</f>
        <v>2604</v>
      </c>
      <c r="L58" s="46">
        <f>D04a!L58+D04b!L58</f>
        <v>3758</v>
      </c>
      <c r="M58" s="46">
        <f>D04a!M58+D04b!M58</f>
        <v>3553</v>
      </c>
      <c r="N58" s="46">
        <f>D04a!N58+D04b!N58</f>
        <v>7138</v>
      </c>
      <c r="O58" s="46">
        <f>D04a!O58+D04b!O58</f>
        <v>6987</v>
      </c>
      <c r="P58" s="46">
        <f>D04a!P58+D04b!P58</f>
        <v>6803</v>
      </c>
      <c r="Q58" s="46">
        <f>D04a!Q58+D04b!Q58</f>
        <v>4237</v>
      </c>
      <c r="R58" s="46">
        <f>D04a!R58+D04b!R58</f>
        <v>3169</v>
      </c>
      <c r="S58" s="46">
        <f>D04a!S58+D04b!S58</f>
        <v>4777</v>
      </c>
      <c r="T58" s="46">
        <f>D04a!T58+D04b!T58</f>
        <v>332</v>
      </c>
      <c r="U58" s="46">
        <f t="shared" si="1"/>
        <v>49674</v>
      </c>
      <c r="V58" s="552"/>
      <c r="W58" s="547"/>
      <c r="X58" s="55"/>
    </row>
    <row r="59" spans="1:40" ht="15">
      <c r="A59" s="971"/>
      <c r="B59" s="304" t="s">
        <v>1298</v>
      </c>
      <c r="C59" s="46">
        <f>D04a!C59+D04b!C59</f>
        <v>3</v>
      </c>
      <c r="D59" s="46">
        <f>D04a!D59+D04b!D59</f>
        <v>1</v>
      </c>
      <c r="E59" s="46">
        <f>D04a!E59+D04b!E59</f>
        <v>0</v>
      </c>
      <c r="F59" s="46">
        <f>D04a!F59+D04b!F59</f>
        <v>1</v>
      </c>
      <c r="G59" s="46">
        <f>D04a!G59+D04b!G59</f>
        <v>2</v>
      </c>
      <c r="H59" s="46">
        <f>D04a!H59+D04b!H59</f>
        <v>0</v>
      </c>
      <c r="I59" s="46">
        <f>D04a!I59+D04b!I59</f>
        <v>399</v>
      </c>
      <c r="J59" s="46">
        <f>D04a!J59+D04b!J59</f>
        <v>0</v>
      </c>
      <c r="K59" s="46">
        <f>D04a!K59+D04b!K59</f>
        <v>2</v>
      </c>
      <c r="L59" s="46">
        <f>D04a!L59+D04b!L59</f>
        <v>3</v>
      </c>
      <c r="M59" s="46">
        <f>D04a!M59+D04b!M59</f>
        <v>2</v>
      </c>
      <c r="N59" s="46">
        <f>D04a!N59+D04b!N59</f>
        <v>1066</v>
      </c>
      <c r="O59" s="46">
        <f>D04a!O59+D04b!O59</f>
        <v>5711</v>
      </c>
      <c r="P59" s="46">
        <f>D04a!P59+D04b!P59</f>
        <v>28149</v>
      </c>
      <c r="Q59" s="46">
        <f>D04a!Q59+D04b!Q59</f>
        <v>73310</v>
      </c>
      <c r="R59" s="46">
        <f>D04a!R59+D04b!R59</f>
        <v>107544</v>
      </c>
      <c r="S59" s="46">
        <f>D04a!S59+D04b!S59</f>
        <v>340333</v>
      </c>
      <c r="T59" s="46">
        <f>D04a!T59+D04b!T59</f>
        <v>19377</v>
      </c>
      <c r="U59" s="46">
        <f t="shared" si="1"/>
        <v>575903</v>
      </c>
      <c r="V59" s="552"/>
      <c r="W59" s="547"/>
      <c r="X59" s="55"/>
    </row>
    <row r="60" spans="1:40" ht="15">
      <c r="A60" s="971"/>
      <c r="B60" s="304" t="s">
        <v>1152</v>
      </c>
      <c r="C60" s="46">
        <f>D04a!C60+D04b!C60</f>
        <v>193</v>
      </c>
      <c r="D60" s="46">
        <f>D04a!D60+D04b!D60</f>
        <v>39</v>
      </c>
      <c r="E60" s="46">
        <f>D04a!E60+D04b!E60</f>
        <v>19</v>
      </c>
      <c r="F60" s="46">
        <f>D04a!F60+D04b!F60</f>
        <v>37</v>
      </c>
      <c r="G60" s="46">
        <f>D04a!G60+D04b!G60</f>
        <v>42</v>
      </c>
      <c r="H60" s="46">
        <f>D04a!H60+D04b!H60</f>
        <v>47</v>
      </c>
      <c r="I60" s="46">
        <f>D04a!I60+D04b!I60</f>
        <v>99</v>
      </c>
      <c r="J60" s="46">
        <f>D04a!J60+D04b!J60</f>
        <v>137</v>
      </c>
      <c r="K60" s="46">
        <f>D04a!K60+D04b!K60</f>
        <v>73</v>
      </c>
      <c r="L60" s="46">
        <f>D04a!L60+D04b!L60</f>
        <v>63</v>
      </c>
      <c r="M60" s="46">
        <f>D04a!M60+D04b!M60</f>
        <v>68</v>
      </c>
      <c r="N60" s="46">
        <f>D04a!N60+D04b!N60</f>
        <v>219</v>
      </c>
      <c r="O60" s="46">
        <f>D04a!O60+D04b!O60</f>
        <v>210</v>
      </c>
      <c r="P60" s="46">
        <f>D04a!P60+D04b!P60</f>
        <v>266</v>
      </c>
      <c r="Q60" s="46">
        <f>D04a!Q60+D04b!Q60</f>
        <v>194</v>
      </c>
      <c r="R60" s="46">
        <f>D04a!R60+D04b!R60</f>
        <v>215</v>
      </c>
      <c r="S60" s="46">
        <f>D04a!S60+D04b!S60</f>
        <v>760</v>
      </c>
      <c r="T60" s="46">
        <f>D04a!T60+D04b!T60</f>
        <v>40</v>
      </c>
      <c r="U60" s="46">
        <f t="shared" si="1"/>
        <v>2721</v>
      </c>
      <c r="V60" s="552"/>
      <c r="W60" s="547"/>
    </row>
    <row r="61" spans="1:40" ht="15">
      <c r="A61" s="971"/>
      <c r="B61" s="304" t="s">
        <v>1153</v>
      </c>
      <c r="C61" s="46">
        <f>D04a!C61+D04b!C61</f>
        <v>523</v>
      </c>
      <c r="D61" s="46">
        <f>D04a!D61+D04b!D61</f>
        <v>472</v>
      </c>
      <c r="E61" s="46">
        <f>D04a!E61+D04b!E61</f>
        <v>300</v>
      </c>
      <c r="F61" s="46">
        <f>D04a!F61+D04b!F61</f>
        <v>303</v>
      </c>
      <c r="G61" s="46">
        <f>D04a!G61+D04b!G61</f>
        <v>379</v>
      </c>
      <c r="H61" s="46">
        <f>D04a!H61+D04b!H61</f>
        <v>462</v>
      </c>
      <c r="I61" s="46">
        <f>D04a!I61+D04b!I61</f>
        <v>532</v>
      </c>
      <c r="J61" s="46">
        <f>D04a!J61+D04b!J61</f>
        <v>577</v>
      </c>
      <c r="K61" s="46">
        <f>D04a!K61+D04b!K61</f>
        <v>575</v>
      </c>
      <c r="L61" s="46">
        <f>D04a!L61+D04b!L61</f>
        <v>590</v>
      </c>
      <c r="M61" s="46">
        <f>D04a!M61+D04b!M61</f>
        <v>683</v>
      </c>
      <c r="N61" s="46">
        <f>D04a!N61+D04b!N61</f>
        <v>662</v>
      </c>
      <c r="O61" s="46">
        <f>D04a!O61+D04b!O61</f>
        <v>670</v>
      </c>
      <c r="P61" s="46">
        <f>D04a!P61+D04b!P61</f>
        <v>598</v>
      </c>
      <c r="Q61" s="46">
        <f>D04a!Q61+D04b!Q61</f>
        <v>509</v>
      </c>
      <c r="R61" s="46">
        <f>D04a!R61+D04b!R61</f>
        <v>366</v>
      </c>
      <c r="S61" s="46">
        <f>D04a!S61+D04b!S61</f>
        <v>419</v>
      </c>
      <c r="T61" s="46">
        <f>D04a!T61+D04b!T61</f>
        <v>22</v>
      </c>
      <c r="U61" s="46">
        <f t="shared" si="1"/>
        <v>8642</v>
      </c>
      <c r="V61" s="552"/>
      <c r="W61" s="547"/>
      <c r="X61" s="55"/>
    </row>
    <row r="62" spans="1:40" ht="6" customHeight="1">
      <c r="A62" s="971"/>
      <c r="B62" s="304"/>
      <c r="C62" s="46"/>
      <c r="D62" s="46"/>
      <c r="E62" s="46"/>
      <c r="F62" s="46"/>
      <c r="G62" s="46"/>
      <c r="H62" s="46"/>
      <c r="I62" s="46"/>
      <c r="J62" s="46"/>
      <c r="K62" s="46"/>
      <c r="L62" s="46"/>
      <c r="M62" s="46"/>
      <c r="N62" s="46"/>
      <c r="O62" s="46"/>
      <c r="P62" s="46"/>
      <c r="Q62" s="46"/>
      <c r="R62" s="46"/>
      <c r="S62" s="46"/>
      <c r="T62" s="46"/>
      <c r="U62" s="406"/>
      <c r="V62" s="308"/>
      <c r="W62" s="547"/>
      <c r="X62" s="55"/>
    </row>
    <row r="63" spans="1:40" ht="15">
      <c r="A63" s="971"/>
      <c r="B63" s="299" t="s">
        <v>1154</v>
      </c>
      <c r="C63" s="406">
        <f t="shared" ref="C63:T63" si="6">SUM(C64:C71)</f>
        <v>11124</v>
      </c>
      <c r="D63" s="406">
        <f t="shared" si="6"/>
        <v>11117</v>
      </c>
      <c r="E63" s="406">
        <f t="shared" si="6"/>
        <v>7950</v>
      </c>
      <c r="F63" s="406">
        <f t="shared" si="6"/>
        <v>12006</v>
      </c>
      <c r="G63" s="406">
        <f t="shared" si="6"/>
        <v>22543</v>
      </c>
      <c r="H63" s="406">
        <f t="shared" si="6"/>
        <v>34277</v>
      </c>
      <c r="I63" s="406">
        <f t="shared" si="6"/>
        <v>32830</v>
      </c>
      <c r="J63" s="406">
        <f t="shared" si="6"/>
        <v>24811</v>
      </c>
      <c r="K63" s="406">
        <f t="shared" si="6"/>
        <v>18207</v>
      </c>
      <c r="L63" s="406">
        <f t="shared" si="6"/>
        <v>18018</v>
      </c>
      <c r="M63" s="406">
        <f t="shared" si="6"/>
        <v>24738</v>
      </c>
      <c r="N63" s="406">
        <f t="shared" si="6"/>
        <v>67447</v>
      </c>
      <c r="O63" s="406">
        <f t="shared" si="6"/>
        <v>88459</v>
      </c>
      <c r="P63" s="406">
        <f t="shared" si="6"/>
        <v>98620</v>
      </c>
      <c r="Q63" s="406">
        <f t="shared" si="6"/>
        <v>87552</v>
      </c>
      <c r="R63" s="406">
        <f t="shared" si="6"/>
        <v>68699</v>
      </c>
      <c r="S63" s="406">
        <f t="shared" si="6"/>
        <v>102352</v>
      </c>
      <c r="T63" s="406">
        <f t="shared" si="6"/>
        <v>4258</v>
      </c>
      <c r="U63" s="406">
        <f t="shared" si="1"/>
        <v>735008</v>
      </c>
      <c r="V63" s="360"/>
      <c r="W63" s="547"/>
      <c r="X63" s="55"/>
    </row>
    <row r="64" spans="1:40" ht="15">
      <c r="A64" s="971"/>
      <c r="B64" s="304" t="s">
        <v>1155</v>
      </c>
      <c r="C64" s="46">
        <f>D04a!C64+D04b!C64</f>
        <v>365</v>
      </c>
      <c r="D64" s="46">
        <f>D04a!D64+D04b!D64</f>
        <v>240</v>
      </c>
      <c r="E64" s="46">
        <f>D04a!E64+D04b!E64</f>
        <v>147</v>
      </c>
      <c r="F64" s="46">
        <f>D04a!F64+D04b!F64</f>
        <v>145</v>
      </c>
      <c r="G64" s="46">
        <f>D04a!G64+D04b!G64</f>
        <v>131</v>
      </c>
      <c r="H64" s="46">
        <f>D04a!H64+D04b!H64</f>
        <v>177</v>
      </c>
      <c r="I64" s="46">
        <f>D04a!I64+D04b!I64</f>
        <v>186</v>
      </c>
      <c r="J64" s="46">
        <f>D04a!J64+D04b!J64</f>
        <v>227</v>
      </c>
      <c r="K64" s="46">
        <f>D04a!K64+D04b!K64</f>
        <v>223</v>
      </c>
      <c r="L64" s="46">
        <f>D04a!L64+D04b!L64</f>
        <v>281</v>
      </c>
      <c r="M64" s="46">
        <f>D04a!M64+D04b!M64</f>
        <v>385</v>
      </c>
      <c r="N64" s="46">
        <f>D04a!N64+D04b!N64</f>
        <v>400</v>
      </c>
      <c r="O64" s="46">
        <f>D04a!O64+D04b!O64</f>
        <v>430</v>
      </c>
      <c r="P64" s="46">
        <f>D04a!P64+D04b!P64</f>
        <v>522</v>
      </c>
      <c r="Q64" s="46">
        <f>D04a!Q64+D04b!Q64</f>
        <v>408</v>
      </c>
      <c r="R64" s="46">
        <f>D04a!R64+D04b!R64</f>
        <v>339</v>
      </c>
      <c r="S64" s="46">
        <f>D04a!S64+D04b!S64</f>
        <v>455</v>
      </c>
      <c r="T64" s="46">
        <f>D04a!T64+D04b!T64</f>
        <v>37</v>
      </c>
      <c r="U64" s="46">
        <f t="shared" si="1"/>
        <v>5098</v>
      </c>
      <c r="V64" s="552"/>
      <c r="W64" s="547"/>
      <c r="X64" s="55"/>
    </row>
    <row r="65" spans="1:24" ht="15">
      <c r="A65" s="971"/>
      <c r="B65" s="304" t="s">
        <v>1299</v>
      </c>
      <c r="C65" s="46">
        <f>D04a!C65+D04b!C65</f>
        <v>1703</v>
      </c>
      <c r="D65" s="46">
        <f>D04a!D65+D04b!D65</f>
        <v>3913</v>
      </c>
      <c r="E65" s="46">
        <f>D04a!E65+D04b!E65</f>
        <v>3228</v>
      </c>
      <c r="F65" s="46">
        <f>D04a!F65+D04b!F65</f>
        <v>1749</v>
      </c>
      <c r="G65" s="46">
        <f>D04a!G65+D04b!G65</f>
        <v>1243</v>
      </c>
      <c r="H65" s="46">
        <f>D04a!H65+D04b!H65</f>
        <v>1475</v>
      </c>
      <c r="I65" s="46">
        <f>D04a!I65+D04b!I65</f>
        <v>1446</v>
      </c>
      <c r="J65" s="46">
        <f>D04a!J65+D04b!J65</f>
        <v>1391</v>
      </c>
      <c r="K65" s="46">
        <f>D04a!K65+D04b!K65</f>
        <v>1897</v>
      </c>
      <c r="L65" s="46">
        <f>D04a!L65+D04b!L65</f>
        <v>2573</v>
      </c>
      <c r="M65" s="46">
        <f>D04a!M65+D04b!M65</f>
        <v>3601</v>
      </c>
      <c r="N65" s="46">
        <f>D04a!N65+D04b!N65</f>
        <v>45110</v>
      </c>
      <c r="O65" s="46">
        <f>D04a!O65+D04b!O65</f>
        <v>61330</v>
      </c>
      <c r="P65" s="46">
        <f>D04a!P65+D04b!P65</f>
        <v>66705</v>
      </c>
      <c r="Q65" s="46">
        <f>D04a!Q65+D04b!Q65</f>
        <v>56075</v>
      </c>
      <c r="R65" s="46">
        <f>D04a!R65+D04b!R65</f>
        <v>38056</v>
      </c>
      <c r="S65" s="46">
        <f>D04a!S65+D04b!S65</f>
        <v>35423</v>
      </c>
      <c r="T65" s="46">
        <f>D04a!T65+D04b!T65</f>
        <v>1987</v>
      </c>
      <c r="U65" s="46">
        <f t="shared" si="1"/>
        <v>328905</v>
      </c>
      <c r="V65" s="552"/>
      <c r="W65" s="547"/>
      <c r="X65" s="55"/>
    </row>
    <row r="66" spans="1:24" ht="15">
      <c r="A66" s="971"/>
      <c r="B66" s="304" t="s">
        <v>1300</v>
      </c>
      <c r="C66" s="46">
        <f>D04a!C66+D04b!C66</f>
        <v>1</v>
      </c>
      <c r="D66" s="46">
        <f>D04a!D66+D04b!D66</f>
        <v>0</v>
      </c>
      <c r="E66" s="46">
        <f>D04a!E66+D04b!E66</f>
        <v>0</v>
      </c>
      <c r="F66" s="46">
        <f>D04a!F66+D04b!F66</f>
        <v>0</v>
      </c>
      <c r="G66" s="46">
        <f>D04a!G66+D04b!G66</f>
        <v>2</v>
      </c>
      <c r="H66" s="46">
        <f>D04a!H66+D04b!H66</f>
        <v>0</v>
      </c>
      <c r="I66" s="46">
        <f>D04a!I66+D04b!I66</f>
        <v>0</v>
      </c>
      <c r="J66" s="46">
        <f>D04a!J66+D04b!J66</f>
        <v>2</v>
      </c>
      <c r="K66" s="46">
        <f>D04a!K66+D04b!K66</f>
        <v>0</v>
      </c>
      <c r="L66" s="46">
        <f>D04a!L66+D04b!L66</f>
        <v>1</v>
      </c>
      <c r="M66" s="46">
        <f>D04a!M66+D04b!M66</f>
        <v>1</v>
      </c>
      <c r="N66" s="46">
        <f>D04a!N66+D04b!N66</f>
        <v>0</v>
      </c>
      <c r="O66" s="46">
        <f>D04a!O66+D04b!O66</f>
        <v>2</v>
      </c>
      <c r="P66" s="46">
        <f>D04a!P66+D04b!P66</f>
        <v>5</v>
      </c>
      <c r="Q66" s="46">
        <f>D04a!Q66+D04b!Q66</f>
        <v>7</v>
      </c>
      <c r="R66" s="46">
        <f>D04a!R66+D04b!R66</f>
        <v>4</v>
      </c>
      <c r="S66" s="46">
        <f>D04a!S66+D04b!S66</f>
        <v>11</v>
      </c>
      <c r="T66" s="46">
        <f>D04a!T66+D04b!T66</f>
        <v>0</v>
      </c>
      <c r="U66" s="46">
        <f t="shared" si="1"/>
        <v>36</v>
      </c>
      <c r="V66" s="552"/>
      <c r="W66" s="547"/>
      <c r="X66" s="55"/>
    </row>
    <row r="67" spans="1:24" ht="15">
      <c r="A67" s="971"/>
      <c r="B67" s="304" t="s">
        <v>1158</v>
      </c>
      <c r="C67" s="46">
        <f>D04a!C67+D04b!C67</f>
        <v>160</v>
      </c>
      <c r="D67" s="46">
        <f>D04a!D67+D04b!D67</f>
        <v>0</v>
      </c>
      <c r="E67" s="46">
        <f>D04a!E67+D04b!E67</f>
        <v>0</v>
      </c>
      <c r="F67" s="46">
        <f>D04a!F67+D04b!F67</f>
        <v>0</v>
      </c>
      <c r="G67" s="46">
        <f>D04a!G67+D04b!G67</f>
        <v>0</v>
      </c>
      <c r="H67" s="46">
        <f>D04a!H67+D04b!H67</f>
        <v>0</v>
      </c>
      <c r="I67" s="46">
        <f>D04a!I67+D04b!I67</f>
        <v>1</v>
      </c>
      <c r="J67" s="46">
        <f>D04a!J67+D04b!J67</f>
        <v>0</v>
      </c>
      <c r="K67" s="46">
        <f>D04a!K67+D04b!K67</f>
        <v>0</v>
      </c>
      <c r="L67" s="46">
        <f>D04a!L67+D04b!L67</f>
        <v>0</v>
      </c>
      <c r="M67" s="46">
        <f>D04a!M67+D04b!M67</f>
        <v>0</v>
      </c>
      <c r="N67" s="46">
        <f>D04a!N67+D04b!N67</f>
        <v>0</v>
      </c>
      <c r="O67" s="46">
        <f>D04a!O67+D04b!O67</f>
        <v>0</v>
      </c>
      <c r="P67" s="46">
        <f>D04a!P67+D04b!P67</f>
        <v>0</v>
      </c>
      <c r="Q67" s="46">
        <f>D04a!Q67+D04b!Q67</f>
        <v>0</v>
      </c>
      <c r="R67" s="46">
        <f>D04a!R67+D04b!R67</f>
        <v>0</v>
      </c>
      <c r="S67" s="46">
        <f>D04a!S67+D04b!S67</f>
        <v>0</v>
      </c>
      <c r="T67" s="46">
        <f>D04a!T67+D04b!T67</f>
        <v>0</v>
      </c>
      <c r="U67" s="46">
        <f t="shared" si="1"/>
        <v>161</v>
      </c>
      <c r="V67" s="552"/>
      <c r="W67" s="547"/>
      <c r="X67" s="55"/>
    </row>
    <row r="68" spans="1:24" ht="15">
      <c r="A68" s="971"/>
      <c r="B68" s="304" t="s">
        <v>1301</v>
      </c>
      <c r="C68" s="46">
        <f>D04a!C68+D04b!C68</f>
        <v>0</v>
      </c>
      <c r="D68" s="46">
        <f>D04a!D68+D04b!D68</f>
        <v>0</v>
      </c>
      <c r="E68" s="46">
        <f>D04a!E68+D04b!E68</f>
        <v>0</v>
      </c>
      <c r="F68" s="46">
        <f>D04a!F68+D04b!F68</f>
        <v>7</v>
      </c>
      <c r="G68" s="46">
        <f>D04a!G68+D04b!G68</f>
        <v>34</v>
      </c>
      <c r="H68" s="46">
        <f>D04a!H68+D04b!H68</f>
        <v>90</v>
      </c>
      <c r="I68" s="46">
        <f>D04a!I68+D04b!I68</f>
        <v>149</v>
      </c>
      <c r="J68" s="46">
        <f>D04a!J68+D04b!J68</f>
        <v>132</v>
      </c>
      <c r="K68" s="46">
        <f>D04a!K68+D04b!K68</f>
        <v>57</v>
      </c>
      <c r="L68" s="46">
        <f>D04a!L68+D04b!L68</f>
        <v>10</v>
      </c>
      <c r="M68" s="46">
        <f>D04a!M68+D04b!M68</f>
        <v>7</v>
      </c>
      <c r="N68" s="46">
        <f>D04a!N68+D04b!N68</f>
        <v>0</v>
      </c>
      <c r="O68" s="46">
        <f>D04a!O68+D04b!O68</f>
        <v>0</v>
      </c>
      <c r="P68" s="46">
        <f>D04a!P68+D04b!P68</f>
        <v>0</v>
      </c>
      <c r="Q68" s="46">
        <f>D04a!Q68+D04b!Q68</f>
        <v>0</v>
      </c>
      <c r="R68" s="46">
        <f>D04a!R68+D04b!R68</f>
        <v>0</v>
      </c>
      <c r="S68" s="46">
        <f>D04a!S68+D04b!S68</f>
        <v>0</v>
      </c>
      <c r="T68" s="46">
        <f>D04a!T68+D04b!T68</f>
        <v>0</v>
      </c>
      <c r="U68" s="46">
        <f t="shared" si="1"/>
        <v>486</v>
      </c>
      <c r="V68" s="552"/>
      <c r="W68" s="547"/>
      <c r="X68" s="55"/>
    </row>
    <row r="69" spans="1:24" ht="15">
      <c r="A69" s="971"/>
      <c r="B69" s="304" t="s">
        <v>1160</v>
      </c>
      <c r="C69" s="46">
        <f>D04a!C69+D04b!C69</f>
        <v>4534</v>
      </c>
      <c r="D69" s="46">
        <f>D04a!D69+D04b!D69</f>
        <v>5366</v>
      </c>
      <c r="E69" s="46">
        <f>D04a!E69+D04b!E69</f>
        <v>2413</v>
      </c>
      <c r="F69" s="46">
        <f>D04a!F69+D04b!F69</f>
        <v>6286</v>
      </c>
      <c r="G69" s="46">
        <f>D04a!G69+D04b!G69</f>
        <v>15110</v>
      </c>
      <c r="H69" s="46">
        <f>D04a!H69+D04b!H69</f>
        <v>24432</v>
      </c>
      <c r="I69" s="46">
        <f>D04a!I69+D04b!I69</f>
        <v>22812</v>
      </c>
      <c r="J69" s="46">
        <f>D04a!J69+D04b!J69</f>
        <v>15127</v>
      </c>
      <c r="K69" s="46">
        <f>D04a!K69+D04b!K69</f>
        <v>8655</v>
      </c>
      <c r="L69" s="46">
        <f>D04a!L69+D04b!L69</f>
        <v>6803</v>
      </c>
      <c r="M69" s="46">
        <f>D04a!M69+D04b!M69</f>
        <v>8391</v>
      </c>
      <c r="N69" s="46">
        <f>D04a!N69+D04b!N69</f>
        <v>7875</v>
      </c>
      <c r="O69" s="46">
        <f>D04a!O69+D04b!O69</f>
        <v>7220</v>
      </c>
      <c r="P69" s="46">
        <f>D04a!P69+D04b!P69</f>
        <v>7050</v>
      </c>
      <c r="Q69" s="46">
        <f>D04a!Q69+D04b!Q69</f>
        <v>6291</v>
      </c>
      <c r="R69" s="46">
        <f>D04a!R69+D04b!R69</f>
        <v>5125</v>
      </c>
      <c r="S69" s="46">
        <f>D04a!S69+D04b!S69</f>
        <v>5158</v>
      </c>
      <c r="T69" s="46">
        <f>D04a!T69+D04b!T69</f>
        <v>303</v>
      </c>
      <c r="U69" s="46">
        <f>SUM(C69:T69)</f>
        <v>158951</v>
      </c>
      <c r="V69" s="552"/>
      <c r="W69" s="547"/>
      <c r="X69" s="55"/>
    </row>
    <row r="70" spans="1:24" ht="15">
      <c r="A70" s="971"/>
      <c r="B70" s="304" t="s">
        <v>1162</v>
      </c>
      <c r="C70" s="46">
        <f>D04a!C70+D04b!C70</f>
        <v>3552</v>
      </c>
      <c r="D70" s="46">
        <f>D04a!D70+D04b!D70</f>
        <v>481</v>
      </c>
      <c r="E70" s="46">
        <f>D04a!E70+D04b!E70</f>
        <v>329</v>
      </c>
      <c r="F70" s="46">
        <f>D04a!F70+D04b!F70</f>
        <v>1121</v>
      </c>
      <c r="G70" s="46">
        <f>D04a!G70+D04b!G70</f>
        <v>1968</v>
      </c>
      <c r="H70" s="46">
        <f>D04a!H70+D04b!H70</f>
        <v>3020</v>
      </c>
      <c r="I70" s="46">
        <f>D04a!I70+D04b!I70</f>
        <v>3298</v>
      </c>
      <c r="J70" s="46">
        <f>D04a!J70+D04b!J70</f>
        <v>3048</v>
      </c>
      <c r="K70" s="46">
        <f>D04a!K70+D04b!K70</f>
        <v>3237</v>
      </c>
      <c r="L70" s="46">
        <f>D04a!L70+D04b!L70</f>
        <v>4464</v>
      </c>
      <c r="M70" s="46">
        <f>D04a!M70+D04b!M70</f>
        <v>8216</v>
      </c>
      <c r="N70" s="46">
        <f>D04a!N70+D04b!N70</f>
        <v>8750</v>
      </c>
      <c r="O70" s="46">
        <f>D04a!O70+D04b!O70</f>
        <v>12978</v>
      </c>
      <c r="P70" s="46">
        <f>D04a!P70+D04b!P70</f>
        <v>16080</v>
      </c>
      <c r="Q70" s="46">
        <f>D04a!Q70+D04b!Q70</f>
        <v>17431</v>
      </c>
      <c r="R70" s="46">
        <f>D04a!R70+D04b!R70</f>
        <v>17848</v>
      </c>
      <c r="S70" s="46">
        <f>D04a!S70+D04b!S70</f>
        <v>41889</v>
      </c>
      <c r="T70" s="46">
        <f>D04a!T70+D04b!T70</f>
        <v>1325</v>
      </c>
      <c r="U70" s="46">
        <f>SUM(C70:T70)</f>
        <v>149035</v>
      </c>
      <c r="V70" s="552"/>
      <c r="W70" s="547"/>
      <c r="X70" s="55"/>
    </row>
    <row r="71" spans="1:24" ht="15">
      <c r="A71" s="971"/>
      <c r="B71" s="304" t="s">
        <v>1161</v>
      </c>
      <c r="C71" s="46">
        <f>D04a!C71+D04b!C71</f>
        <v>809</v>
      </c>
      <c r="D71" s="46">
        <f>D04a!D71+D04b!D71</f>
        <v>1117</v>
      </c>
      <c r="E71" s="46">
        <f>D04a!E71+D04b!E71</f>
        <v>1833</v>
      </c>
      <c r="F71" s="46">
        <f>D04a!F71+D04b!F71</f>
        <v>2698</v>
      </c>
      <c r="G71" s="46">
        <f>D04a!G71+D04b!G71</f>
        <v>4055</v>
      </c>
      <c r="H71" s="46">
        <f>D04a!H71+D04b!H71</f>
        <v>5083</v>
      </c>
      <c r="I71" s="46">
        <f>D04a!I71+D04b!I71</f>
        <v>4938</v>
      </c>
      <c r="J71" s="46">
        <f>D04a!J71+D04b!J71</f>
        <v>4884</v>
      </c>
      <c r="K71" s="46">
        <f>D04a!K71+D04b!K71</f>
        <v>4138</v>
      </c>
      <c r="L71" s="46">
        <f>D04a!L71+D04b!L71</f>
        <v>3886</v>
      </c>
      <c r="M71" s="46">
        <f>D04a!M71+D04b!M71</f>
        <v>4137</v>
      </c>
      <c r="N71" s="46">
        <f>D04a!N71+D04b!N71</f>
        <v>5312</v>
      </c>
      <c r="O71" s="46">
        <f>D04a!O71+D04b!O71</f>
        <v>6499</v>
      </c>
      <c r="P71" s="46">
        <f>D04a!P71+D04b!P71</f>
        <v>8258</v>
      </c>
      <c r="Q71" s="46">
        <f>D04a!Q71+D04b!Q71</f>
        <v>7340</v>
      </c>
      <c r="R71" s="46">
        <f>D04a!R71+D04b!R71</f>
        <v>7327</v>
      </c>
      <c r="S71" s="46">
        <f>D04a!S71+D04b!S71</f>
        <v>19416</v>
      </c>
      <c r="T71" s="46">
        <f>D04a!T71+D04b!T71</f>
        <v>606</v>
      </c>
      <c r="U71" s="46">
        <f t="shared" si="1"/>
        <v>92336</v>
      </c>
      <c r="V71" s="552"/>
      <c r="W71" s="547"/>
    </row>
    <row r="72" spans="1:24">
      <c r="A72" s="515"/>
      <c r="B72" s="428"/>
      <c r="C72" s="94"/>
      <c r="D72" s="94"/>
      <c r="E72" s="94"/>
      <c r="F72" s="94"/>
      <c r="G72" s="94"/>
      <c r="H72" s="94"/>
      <c r="I72" s="94"/>
      <c r="J72" s="94"/>
      <c r="K72" s="94"/>
      <c r="L72" s="94"/>
      <c r="M72" s="94"/>
      <c r="N72" s="94"/>
      <c r="O72" s="94"/>
      <c r="P72" s="94"/>
      <c r="Q72" s="94"/>
      <c r="R72" s="94"/>
      <c r="S72" s="94"/>
      <c r="T72" s="94"/>
      <c r="U72" s="94"/>
      <c r="V72" s="307"/>
      <c r="W72" s="349"/>
    </row>
    <row r="73" spans="1:24" ht="15">
      <c r="A73" s="498"/>
      <c r="B73" s="343" t="s">
        <v>27</v>
      </c>
      <c r="C73" s="406">
        <f t="shared" ref="C73:U73" si="7">+C63+C55+C38+C18+C13+C8</f>
        <v>3038823</v>
      </c>
      <c r="D73" s="406">
        <f t="shared" si="7"/>
        <v>1580586</v>
      </c>
      <c r="E73" s="406">
        <f t="shared" si="7"/>
        <v>1318816</v>
      </c>
      <c r="F73" s="406">
        <f t="shared" si="7"/>
        <v>2091588</v>
      </c>
      <c r="G73" s="406">
        <f t="shared" si="7"/>
        <v>2988910</v>
      </c>
      <c r="H73" s="406">
        <f t="shared" si="7"/>
        <v>3669111</v>
      </c>
      <c r="I73" s="406">
        <f t="shared" si="7"/>
        <v>3465428</v>
      </c>
      <c r="J73" s="406">
        <f t="shared" si="7"/>
        <v>3272535</v>
      </c>
      <c r="K73" s="406">
        <f t="shared" si="7"/>
        <v>3315754</v>
      </c>
      <c r="L73" s="406">
        <f t="shared" si="7"/>
        <v>3528210</v>
      </c>
      <c r="M73" s="406">
        <f t="shared" si="7"/>
        <v>4064687</v>
      </c>
      <c r="N73" s="406">
        <f t="shared" si="7"/>
        <v>3909573</v>
      </c>
      <c r="O73" s="406">
        <f t="shared" si="7"/>
        <v>3758169</v>
      </c>
      <c r="P73" s="406">
        <f t="shared" si="7"/>
        <v>3782854</v>
      </c>
      <c r="Q73" s="406">
        <f t="shared" si="7"/>
        <v>3382877</v>
      </c>
      <c r="R73" s="406">
        <f t="shared" si="7"/>
        <v>2648666</v>
      </c>
      <c r="S73" s="406">
        <f t="shared" si="7"/>
        <v>3747936</v>
      </c>
      <c r="T73" s="406">
        <f t="shared" si="7"/>
        <v>198855</v>
      </c>
      <c r="U73" s="406">
        <f t="shared" si="7"/>
        <v>53763378</v>
      </c>
      <c r="V73" s="360"/>
      <c r="W73" s="348"/>
    </row>
    <row r="74" spans="1:24">
      <c r="V74" s="349"/>
      <c r="W74" s="349"/>
    </row>
    <row r="75" spans="1:24" ht="15">
      <c r="A75" s="886" t="s">
        <v>1311</v>
      </c>
      <c r="B75" s="886"/>
      <c r="C75" s="886"/>
      <c r="D75" s="886"/>
      <c r="E75" s="886"/>
      <c r="F75" s="886"/>
      <c r="G75" s="886"/>
      <c r="H75" s="886"/>
      <c r="I75" s="886"/>
      <c r="J75" s="886"/>
      <c r="K75" s="886"/>
      <c r="L75" s="886"/>
      <c r="M75" s="886"/>
      <c r="N75" s="886"/>
      <c r="O75" s="886"/>
      <c r="P75" s="886"/>
      <c r="Q75" s="886"/>
      <c r="R75" s="886"/>
      <c r="S75" s="886"/>
      <c r="T75" s="886"/>
      <c r="U75" s="886"/>
      <c r="V75" s="349"/>
      <c r="W75" s="349"/>
    </row>
    <row r="76" spans="1:24">
      <c r="A76" s="919" t="s">
        <v>1310</v>
      </c>
      <c r="B76" s="919"/>
      <c r="C76" s="919"/>
      <c r="D76" s="919"/>
      <c r="E76" s="919"/>
      <c r="F76" s="919"/>
      <c r="G76" s="919"/>
      <c r="H76" s="919"/>
      <c r="I76" s="919"/>
      <c r="J76" s="919"/>
      <c r="K76" s="919"/>
      <c r="L76" s="919"/>
      <c r="M76" s="919"/>
      <c r="N76" s="919"/>
      <c r="O76" s="919"/>
      <c r="P76" s="919"/>
      <c r="Q76" s="919"/>
      <c r="R76" s="919"/>
      <c r="S76" s="919"/>
      <c r="T76" s="919"/>
      <c r="U76" s="919"/>
      <c r="V76" s="349"/>
      <c r="W76" s="349"/>
    </row>
    <row r="77" spans="1:24">
      <c r="A77" s="920" t="s">
        <v>1289</v>
      </c>
      <c r="B77" s="920"/>
      <c r="C77" s="920"/>
      <c r="D77" s="920"/>
      <c r="E77" s="920"/>
      <c r="F77" s="920"/>
      <c r="G77" s="920"/>
      <c r="H77" s="920"/>
      <c r="I77" s="920"/>
      <c r="J77" s="920"/>
      <c r="K77" s="920"/>
      <c r="L77" s="920"/>
      <c r="M77" s="920"/>
      <c r="N77" s="920"/>
      <c r="O77" s="920"/>
      <c r="P77" s="920"/>
      <c r="Q77" s="920"/>
      <c r="R77" s="920"/>
      <c r="S77" s="920"/>
      <c r="T77" s="920"/>
      <c r="U77" s="920"/>
      <c r="V77" s="349"/>
      <c r="W77" s="349"/>
    </row>
    <row r="78" spans="1:24">
      <c r="A78" s="919" t="s">
        <v>1290</v>
      </c>
      <c r="B78" s="919"/>
      <c r="C78" s="919"/>
      <c r="D78" s="919"/>
      <c r="E78" s="919"/>
      <c r="F78" s="919"/>
      <c r="G78" s="919"/>
      <c r="H78" s="919"/>
      <c r="I78" s="919"/>
      <c r="J78" s="919"/>
      <c r="K78" s="919"/>
      <c r="L78" s="919"/>
      <c r="M78" s="919"/>
      <c r="N78" s="919"/>
      <c r="O78" s="919"/>
      <c r="P78" s="919"/>
      <c r="Q78" s="919"/>
      <c r="R78" s="919"/>
      <c r="S78" s="919"/>
      <c r="T78" s="919"/>
      <c r="U78" s="919"/>
      <c r="V78" s="349"/>
      <c r="W78" s="349"/>
    </row>
    <row r="79" spans="1:24">
      <c r="A79" s="959" t="s">
        <v>1176</v>
      </c>
      <c r="B79" s="959"/>
      <c r="C79" s="959"/>
      <c r="D79" s="959"/>
      <c r="E79" s="959"/>
      <c r="F79" s="959"/>
      <c r="G79" s="959"/>
      <c r="H79" s="959"/>
      <c r="I79" s="959"/>
      <c r="J79" s="959"/>
      <c r="K79" s="959"/>
      <c r="L79" s="959"/>
      <c r="M79" s="959"/>
      <c r="N79" s="959"/>
      <c r="O79" s="959"/>
      <c r="P79" s="959"/>
      <c r="Q79" s="959"/>
      <c r="R79" s="959"/>
      <c r="S79" s="959"/>
      <c r="T79" s="959"/>
      <c r="U79" s="959"/>
      <c r="V79" s="349"/>
      <c r="W79" s="349"/>
    </row>
    <row r="80" spans="1:24" ht="15" thickBot="1">
      <c r="A80" s="174"/>
      <c r="B80" s="174"/>
      <c r="C80" s="174"/>
      <c r="D80" s="174"/>
      <c r="E80" s="174"/>
      <c r="F80" s="174"/>
      <c r="G80" s="174"/>
      <c r="H80" s="174"/>
      <c r="I80" s="174"/>
      <c r="J80" s="174"/>
      <c r="K80" s="174"/>
      <c r="L80" s="174"/>
      <c r="M80" s="174"/>
      <c r="N80" s="174"/>
      <c r="O80" s="174"/>
      <c r="P80" s="174"/>
      <c r="Q80" s="174"/>
      <c r="R80" s="174"/>
      <c r="S80" s="174"/>
      <c r="T80" s="174"/>
      <c r="U80" s="174"/>
      <c r="V80" s="349"/>
      <c r="W80" s="349"/>
    </row>
    <row r="81" spans="1:43">
      <c r="A81" s="967" t="s">
        <v>1291</v>
      </c>
      <c r="B81" s="967" t="s">
        <v>1303</v>
      </c>
      <c r="C81" s="969" t="s">
        <v>1293</v>
      </c>
      <c r="D81" s="969"/>
      <c r="E81" s="969"/>
      <c r="F81" s="969"/>
      <c r="G81" s="969"/>
      <c r="H81" s="969"/>
      <c r="I81" s="969"/>
      <c r="J81" s="969"/>
      <c r="K81" s="969"/>
      <c r="L81" s="969"/>
      <c r="M81" s="969"/>
      <c r="N81" s="969"/>
      <c r="O81" s="969"/>
      <c r="P81" s="969"/>
      <c r="Q81" s="969"/>
      <c r="R81" s="969"/>
      <c r="S81" s="969"/>
      <c r="T81" s="512"/>
      <c r="U81" s="967" t="s">
        <v>113</v>
      </c>
      <c r="V81" s="349"/>
      <c r="W81" s="546"/>
      <c r="X81" s="55"/>
    </row>
    <row r="82" spans="1:43">
      <c r="A82" s="968"/>
      <c r="B82" s="968"/>
      <c r="C82" s="513" t="s">
        <v>1294</v>
      </c>
      <c r="D82" s="513" t="s">
        <v>1295</v>
      </c>
      <c r="E82" s="513" t="s">
        <v>11</v>
      </c>
      <c r="F82" s="513" t="s">
        <v>12</v>
      </c>
      <c r="G82" s="513" t="s">
        <v>13</v>
      </c>
      <c r="H82" s="513" t="s">
        <v>14</v>
      </c>
      <c r="I82" s="513" t="s">
        <v>15</v>
      </c>
      <c r="J82" s="513" t="s">
        <v>16</v>
      </c>
      <c r="K82" s="513" t="s">
        <v>17</v>
      </c>
      <c r="L82" s="513" t="s">
        <v>18</v>
      </c>
      <c r="M82" s="513" t="s">
        <v>19</v>
      </c>
      <c r="N82" s="513" t="s">
        <v>20</v>
      </c>
      <c r="O82" s="513" t="s">
        <v>21</v>
      </c>
      <c r="P82" s="513" t="s">
        <v>22</v>
      </c>
      <c r="Q82" s="513" t="s">
        <v>23</v>
      </c>
      <c r="R82" s="513" t="s">
        <v>24</v>
      </c>
      <c r="S82" s="513" t="s">
        <v>881</v>
      </c>
      <c r="T82" s="514" t="s">
        <v>1296</v>
      </c>
      <c r="U82" s="968"/>
      <c r="V82" s="349"/>
      <c r="W82" s="546"/>
      <c r="X82" s="55"/>
    </row>
    <row r="83" spans="1:43" ht="15" customHeight="1">
      <c r="A83" s="970" t="s">
        <v>1173</v>
      </c>
      <c r="B83" s="299" t="s">
        <v>1104</v>
      </c>
      <c r="C83" s="401">
        <f>SUM(C84:C86)</f>
        <v>24081566.140000001</v>
      </c>
      <c r="D83" s="401">
        <f t="shared" ref="D83:T83" si="8">SUM(D84:D86)</f>
        <v>11023954.370000001</v>
      </c>
      <c r="E83" s="401">
        <f t="shared" si="8"/>
        <v>7168172.5100000007</v>
      </c>
      <c r="F83" s="401">
        <f t="shared" si="8"/>
        <v>8902988.7400000002</v>
      </c>
      <c r="G83" s="401">
        <f t="shared" si="8"/>
        <v>13569206.34</v>
      </c>
      <c r="H83" s="401">
        <f t="shared" si="8"/>
        <v>16867711.890000001</v>
      </c>
      <c r="I83" s="401">
        <f t="shared" si="8"/>
        <v>15241482.9</v>
      </c>
      <c r="J83" s="401">
        <f t="shared" si="8"/>
        <v>13377342.48</v>
      </c>
      <c r="K83" s="401">
        <f t="shared" si="8"/>
        <v>12487901.620000001</v>
      </c>
      <c r="L83" s="401">
        <f t="shared" si="8"/>
        <v>12517276.060000001</v>
      </c>
      <c r="M83" s="401">
        <f t="shared" si="8"/>
        <v>13735484.15</v>
      </c>
      <c r="N83" s="401">
        <f t="shared" si="8"/>
        <v>12673760.640000002</v>
      </c>
      <c r="O83" s="401">
        <f t="shared" si="8"/>
        <v>11617870.85</v>
      </c>
      <c r="P83" s="401">
        <f t="shared" si="8"/>
        <v>11443998.01</v>
      </c>
      <c r="Q83" s="401">
        <f t="shared" si="8"/>
        <v>10194141.760000002</v>
      </c>
      <c r="R83" s="401">
        <f t="shared" si="8"/>
        <v>7761039.1299999999</v>
      </c>
      <c r="S83" s="401">
        <f t="shared" si="8"/>
        <v>10083202.640000001</v>
      </c>
      <c r="T83" s="401">
        <f t="shared" si="8"/>
        <v>560280.82999999996</v>
      </c>
      <c r="U83" s="401">
        <f>SUM(C83:T83)</f>
        <v>213307381.06000003</v>
      </c>
      <c r="V83" s="373"/>
      <c r="W83" s="547"/>
      <c r="X83" s="302"/>
      <c r="Y83" s="302"/>
      <c r="Z83" s="302"/>
      <c r="AA83" s="302"/>
      <c r="AB83" s="302"/>
      <c r="AC83" s="302"/>
      <c r="AD83" s="302"/>
      <c r="AE83" s="302"/>
      <c r="AF83" s="302"/>
      <c r="AG83" s="302"/>
      <c r="AH83" s="302"/>
      <c r="AI83" s="302"/>
      <c r="AJ83" s="302"/>
      <c r="AK83" s="302"/>
      <c r="AL83" s="302"/>
      <c r="AM83" s="302"/>
      <c r="AN83" s="302"/>
      <c r="AO83" s="302"/>
      <c r="AP83" s="302"/>
      <c r="AQ83" s="302"/>
    </row>
    <row r="84" spans="1:43" ht="15">
      <c r="A84" s="971"/>
      <c r="B84" s="304" t="s">
        <v>1105</v>
      </c>
      <c r="C84" s="46">
        <f>D04a!C84+D04b!C84</f>
        <v>23929160.25</v>
      </c>
      <c r="D84" s="46">
        <f>D04a!D84+D04b!D84</f>
        <v>11001408.07</v>
      </c>
      <c r="E84" s="46">
        <f>D04a!E84+D04b!E84</f>
        <v>7157028.3100000005</v>
      </c>
      <c r="F84" s="46">
        <f>D04a!F84+D04b!F84</f>
        <v>8883073.6300000008</v>
      </c>
      <c r="G84" s="46">
        <f>D04a!G84+D04b!G84</f>
        <v>13537343.07</v>
      </c>
      <c r="H84" s="46">
        <f>D04a!H84+D04b!H84</f>
        <v>16826308.780000001</v>
      </c>
      <c r="I84" s="46">
        <f>D04a!I84+D04b!I84</f>
        <v>15194607.43</v>
      </c>
      <c r="J84" s="46">
        <f>D04a!J84+D04b!J84</f>
        <v>13332060.24</v>
      </c>
      <c r="K84" s="46">
        <f>D04a!K84+D04b!K84</f>
        <v>12442396.040000001</v>
      </c>
      <c r="L84" s="46">
        <f>D04a!L84+D04b!L84</f>
        <v>12470033.520000001</v>
      </c>
      <c r="M84" s="46">
        <f>D04a!M84+D04b!M84</f>
        <v>13683204.390000001</v>
      </c>
      <c r="N84" s="46">
        <f>D04a!N84+D04b!N84</f>
        <v>12594453.370000001</v>
      </c>
      <c r="O84" s="46">
        <f>D04a!O84+D04b!O84</f>
        <v>11519564.899999999</v>
      </c>
      <c r="P84" s="46">
        <f>D04a!P84+D04b!P84</f>
        <v>11332276.6</v>
      </c>
      <c r="Q84" s="46">
        <f>D04a!Q84+D04b!Q84</f>
        <v>10059622.540000001</v>
      </c>
      <c r="R84" s="46">
        <f>D04a!R84+D04b!R84</f>
        <v>7603577.7599999998</v>
      </c>
      <c r="S84" s="46">
        <f>D04a!S84+D04b!S84</f>
        <v>9553968.8100000005</v>
      </c>
      <c r="T84" s="46">
        <f>D04a!T84+D04b!T84</f>
        <v>537760.49</v>
      </c>
      <c r="U84" s="47">
        <f t="shared" ref="U84:U147" si="9">SUM(C84:T84)</f>
        <v>211657848.20000002</v>
      </c>
      <c r="V84" s="383"/>
      <c r="W84" s="547"/>
      <c r="X84" s="58"/>
      <c r="Y84" s="58"/>
      <c r="Z84" s="58"/>
      <c r="AA84" s="58"/>
      <c r="AB84" s="58"/>
      <c r="AC84" s="58"/>
      <c r="AD84" s="58"/>
      <c r="AE84" s="58"/>
      <c r="AF84" s="58"/>
      <c r="AG84" s="58"/>
      <c r="AH84" s="58"/>
      <c r="AI84" s="58"/>
      <c r="AJ84" s="58"/>
      <c r="AK84" s="58"/>
      <c r="AL84" s="58"/>
      <c r="AM84" s="58"/>
      <c r="AN84" s="58"/>
      <c r="AO84" s="58"/>
      <c r="AP84" s="58"/>
      <c r="AQ84" s="58"/>
    </row>
    <row r="85" spans="1:43" ht="15">
      <c r="A85" s="971"/>
      <c r="B85" s="304" t="s">
        <v>1106</v>
      </c>
      <c r="C85" s="46">
        <f>D04a!C85+D04b!C85</f>
        <v>4819.6100000000006</v>
      </c>
      <c r="D85" s="46">
        <f>D04a!D85+D04b!D85</f>
        <v>2868.84</v>
      </c>
      <c r="E85" s="46">
        <f>D04a!E85+D04b!E85</f>
        <v>2766.49</v>
      </c>
      <c r="F85" s="46">
        <f>D04a!F85+D04b!F85</f>
        <v>3092.77</v>
      </c>
      <c r="G85" s="46">
        <f>D04a!G85+D04b!G85</f>
        <v>3794.37</v>
      </c>
      <c r="H85" s="46">
        <f>D04a!H85+D04b!H85</f>
        <v>4979.49</v>
      </c>
      <c r="I85" s="46">
        <f>D04a!I85+D04b!I85</f>
        <v>5515.05</v>
      </c>
      <c r="J85" s="46">
        <f>D04a!J85+D04b!J85</f>
        <v>8244.67</v>
      </c>
      <c r="K85" s="46">
        <f>D04a!K85+D04b!K85</f>
        <v>8530.99</v>
      </c>
      <c r="L85" s="46">
        <f>D04a!L85+D04b!L85</f>
        <v>8861.5999999999985</v>
      </c>
      <c r="M85" s="46">
        <f>D04a!M85+D04b!M85</f>
        <v>9267.23</v>
      </c>
      <c r="N85" s="46">
        <f>D04a!N85+D04b!N85</f>
        <v>13546.560000000001</v>
      </c>
      <c r="O85" s="46">
        <f>D04a!O85+D04b!O85</f>
        <v>16087.990000000002</v>
      </c>
      <c r="P85" s="46">
        <f>D04a!P85+D04b!P85</f>
        <v>16708.330000000002</v>
      </c>
      <c r="Q85" s="46">
        <f>D04a!Q85+D04b!Q85</f>
        <v>20922.760000000002</v>
      </c>
      <c r="R85" s="46">
        <f>D04a!R85+D04b!R85</f>
        <v>26871.29</v>
      </c>
      <c r="S85" s="46">
        <f>D04a!S85+D04b!S85</f>
        <v>185724.83000000002</v>
      </c>
      <c r="T85" s="46">
        <f>D04a!T85+D04b!T85</f>
        <v>9516.25</v>
      </c>
      <c r="U85" s="47">
        <f t="shared" si="9"/>
        <v>352119.12</v>
      </c>
      <c r="V85" s="383"/>
      <c r="W85" s="547"/>
      <c r="X85" s="58"/>
      <c r="Y85" s="58"/>
      <c r="Z85" s="58"/>
      <c r="AA85" s="58"/>
      <c r="AB85" s="58"/>
      <c r="AC85" s="58"/>
      <c r="AD85" s="58"/>
      <c r="AE85" s="58"/>
      <c r="AF85" s="58"/>
      <c r="AG85" s="58"/>
      <c r="AH85" s="58"/>
      <c r="AI85" s="58"/>
      <c r="AJ85" s="58"/>
      <c r="AK85" s="58"/>
      <c r="AL85" s="58"/>
      <c r="AM85" s="58"/>
      <c r="AN85" s="58"/>
      <c r="AO85" s="58"/>
      <c r="AP85" s="58"/>
      <c r="AQ85" s="58"/>
    </row>
    <row r="86" spans="1:43" ht="15">
      <c r="A86" s="971"/>
      <c r="B86" s="304" t="s">
        <v>1107</v>
      </c>
      <c r="C86" s="46">
        <f>D04a!C86+D04b!C86</f>
        <v>147586.28</v>
      </c>
      <c r="D86" s="46">
        <f>D04a!D86+D04b!D86</f>
        <v>19677.46</v>
      </c>
      <c r="E86" s="46">
        <f>D04a!E86+D04b!E86</f>
        <v>8377.7099999999991</v>
      </c>
      <c r="F86" s="46">
        <f>D04a!F86+D04b!F86</f>
        <v>16822.34</v>
      </c>
      <c r="G86" s="46">
        <f>D04a!G86+D04b!G86</f>
        <v>28068.9</v>
      </c>
      <c r="H86" s="46">
        <f>D04a!H86+D04b!H86</f>
        <v>36423.620000000003</v>
      </c>
      <c r="I86" s="46">
        <f>D04a!I86+D04b!I86</f>
        <v>41360.42</v>
      </c>
      <c r="J86" s="46">
        <f>D04a!J86+D04b!J86</f>
        <v>37037.57</v>
      </c>
      <c r="K86" s="46">
        <f>D04a!K86+D04b!K86</f>
        <v>36974.589999999997</v>
      </c>
      <c r="L86" s="46">
        <f>D04a!L86+D04b!L86</f>
        <v>38380.94</v>
      </c>
      <c r="M86" s="46">
        <f>D04a!M86+D04b!M86</f>
        <v>43012.53</v>
      </c>
      <c r="N86" s="46">
        <f>D04a!N86+D04b!N86</f>
        <v>65760.709999999992</v>
      </c>
      <c r="O86" s="46">
        <f>D04a!O86+D04b!O86</f>
        <v>82217.959999999992</v>
      </c>
      <c r="P86" s="46">
        <f>D04a!P86+D04b!P86</f>
        <v>95013.08</v>
      </c>
      <c r="Q86" s="46">
        <f>D04a!Q86+D04b!Q86</f>
        <v>113596.45999999999</v>
      </c>
      <c r="R86" s="46">
        <f>D04a!R86+D04b!R86</f>
        <v>130590.08</v>
      </c>
      <c r="S86" s="46">
        <f>D04a!S86+D04b!S86</f>
        <v>343509</v>
      </c>
      <c r="T86" s="46">
        <f>D04a!T86+D04b!T86</f>
        <v>13004.09</v>
      </c>
      <c r="U86" s="47">
        <f t="shared" si="9"/>
        <v>1297413.74</v>
      </c>
      <c r="V86" s="383"/>
      <c r="W86" s="547"/>
      <c r="X86" s="58"/>
      <c r="Y86" s="58"/>
      <c r="Z86" s="58"/>
      <c r="AA86" s="58"/>
      <c r="AB86" s="58"/>
      <c r="AC86" s="58"/>
      <c r="AD86" s="58"/>
      <c r="AE86" s="58"/>
      <c r="AF86" s="58"/>
      <c r="AG86" s="58"/>
      <c r="AH86" s="58"/>
      <c r="AI86" s="58"/>
      <c r="AJ86" s="58"/>
      <c r="AK86" s="58"/>
      <c r="AL86" s="58"/>
      <c r="AM86" s="58"/>
      <c r="AN86" s="58"/>
      <c r="AO86" s="58"/>
      <c r="AP86" s="58"/>
      <c r="AQ86" s="58"/>
    </row>
    <row r="87" spans="1:43" ht="6" customHeight="1">
      <c r="A87" s="971"/>
      <c r="B87" s="304"/>
      <c r="C87" s="45"/>
      <c r="D87" s="45"/>
      <c r="E87" s="45"/>
      <c r="F87" s="45"/>
      <c r="G87" s="45"/>
      <c r="H87" s="45"/>
      <c r="I87" s="45"/>
      <c r="J87" s="45"/>
      <c r="K87" s="45"/>
      <c r="L87" s="45"/>
      <c r="M87" s="45"/>
      <c r="N87" s="45"/>
      <c r="O87" s="45"/>
      <c r="P87" s="45"/>
      <c r="Q87" s="45"/>
      <c r="R87" s="45"/>
      <c r="S87" s="45"/>
      <c r="T87" s="45"/>
      <c r="U87" s="47">
        <f t="shared" si="9"/>
        <v>0</v>
      </c>
      <c r="V87" s="381"/>
      <c r="W87" s="547"/>
      <c r="X87" s="58"/>
      <c r="Y87" s="58"/>
      <c r="Z87" s="58"/>
      <c r="AA87" s="58"/>
      <c r="AB87" s="58"/>
      <c r="AC87" s="58"/>
      <c r="AD87" s="58"/>
      <c r="AE87" s="58"/>
      <c r="AF87" s="58"/>
      <c r="AG87" s="58"/>
      <c r="AH87" s="58"/>
      <c r="AI87" s="58"/>
      <c r="AJ87" s="58"/>
      <c r="AK87" s="58"/>
      <c r="AL87" s="58"/>
      <c r="AM87" s="58"/>
      <c r="AN87" s="58"/>
      <c r="AO87" s="58"/>
      <c r="AP87" s="58"/>
      <c r="AQ87" s="58"/>
    </row>
    <row r="88" spans="1:43" ht="15">
      <c r="A88" s="971"/>
      <c r="B88" s="299" t="s">
        <v>1108</v>
      </c>
      <c r="C88" s="401">
        <f>SUM(C89:C91)</f>
        <v>5937368.2089999998</v>
      </c>
      <c r="D88" s="401">
        <f t="shared" ref="D88:T88" si="10">SUM(D89:D91)</f>
        <v>3965009.12</v>
      </c>
      <c r="E88" s="401">
        <f t="shared" si="10"/>
        <v>4459676.3900000006</v>
      </c>
      <c r="F88" s="401">
        <f t="shared" si="10"/>
        <v>8570787.5600000005</v>
      </c>
      <c r="G88" s="401">
        <f t="shared" si="10"/>
        <v>12677771.640000001</v>
      </c>
      <c r="H88" s="401">
        <f t="shared" si="10"/>
        <v>15895165.939999999</v>
      </c>
      <c r="I88" s="401">
        <f t="shared" si="10"/>
        <v>15428891.890000001</v>
      </c>
      <c r="J88" s="401">
        <f t="shared" si="10"/>
        <v>14983324.732000001</v>
      </c>
      <c r="K88" s="401">
        <f t="shared" si="10"/>
        <v>15799392.01</v>
      </c>
      <c r="L88" s="401">
        <f t="shared" si="10"/>
        <v>16871832.52</v>
      </c>
      <c r="M88" s="401">
        <f t="shared" si="10"/>
        <v>19477037.920000002</v>
      </c>
      <c r="N88" s="401">
        <f t="shared" si="10"/>
        <v>18745847.440000001</v>
      </c>
      <c r="O88" s="401">
        <f t="shared" si="10"/>
        <v>18031966.143000003</v>
      </c>
      <c r="P88" s="401">
        <f t="shared" si="10"/>
        <v>17986306.050000001</v>
      </c>
      <c r="Q88" s="401">
        <f t="shared" si="10"/>
        <v>15713192.330000002</v>
      </c>
      <c r="R88" s="401">
        <f t="shared" si="10"/>
        <v>11856011.6</v>
      </c>
      <c r="S88" s="401">
        <f t="shared" si="10"/>
        <v>14793715.949999999</v>
      </c>
      <c r="T88" s="401">
        <f t="shared" si="10"/>
        <v>782880.34</v>
      </c>
      <c r="U88" s="401">
        <f t="shared" si="9"/>
        <v>231976177.78400004</v>
      </c>
      <c r="V88" s="373"/>
      <c r="W88" s="547"/>
      <c r="X88" s="302"/>
      <c r="Y88" s="302"/>
      <c r="Z88" s="302"/>
      <c r="AA88" s="302"/>
      <c r="AB88" s="302"/>
      <c r="AC88" s="302"/>
      <c r="AD88" s="302"/>
      <c r="AE88" s="302"/>
      <c r="AF88" s="302"/>
      <c r="AG88" s="302"/>
      <c r="AH88" s="302"/>
      <c r="AI88" s="302"/>
      <c r="AJ88" s="302"/>
      <c r="AK88" s="302"/>
      <c r="AL88" s="302"/>
      <c r="AM88" s="302"/>
      <c r="AN88" s="302"/>
      <c r="AO88" s="302"/>
      <c r="AP88" s="302"/>
      <c r="AQ88" s="302"/>
    </row>
    <row r="89" spans="1:43" ht="15">
      <c r="A89" s="971"/>
      <c r="B89" s="304" t="s">
        <v>1109</v>
      </c>
      <c r="C89" s="46">
        <f>D04a!C89+D04b!C89</f>
        <v>2831674.01</v>
      </c>
      <c r="D89" s="46">
        <f>D04a!D89+D04b!D89</f>
        <v>2009729.6800000002</v>
      </c>
      <c r="E89" s="46">
        <f>D04a!E89+D04b!E89</f>
        <v>2070425.88</v>
      </c>
      <c r="F89" s="46">
        <f>D04a!F89+D04b!F89</f>
        <v>3752597.24</v>
      </c>
      <c r="G89" s="46">
        <f>D04a!G89+D04b!G89</f>
        <v>5248398.9400000004</v>
      </c>
      <c r="H89" s="46">
        <f>D04a!H89+D04b!H89</f>
        <v>6459515.2699999996</v>
      </c>
      <c r="I89" s="46">
        <f>D04a!I89+D04b!I89</f>
        <v>6186493.7300000004</v>
      </c>
      <c r="J89" s="46">
        <f>D04a!J89+D04b!J89</f>
        <v>5788809.432</v>
      </c>
      <c r="K89" s="46">
        <f>D04a!K89+D04b!K89</f>
        <v>5785645.9000000004</v>
      </c>
      <c r="L89" s="46">
        <f>D04a!L89+D04b!L89</f>
        <v>6024830</v>
      </c>
      <c r="M89" s="46">
        <f>D04a!M89+D04b!M89</f>
        <v>6797133.3200000003</v>
      </c>
      <c r="N89" s="46">
        <f>D04a!N89+D04b!N89</f>
        <v>6439782.9100000001</v>
      </c>
      <c r="O89" s="46">
        <f>D04a!O89+D04b!O89</f>
        <v>6184245.5700000003</v>
      </c>
      <c r="P89" s="46">
        <f>D04a!P89+D04b!P89</f>
        <v>6311804.5700000003</v>
      </c>
      <c r="Q89" s="46">
        <f>D04a!Q89+D04b!Q89</f>
        <v>5603905.9699999997</v>
      </c>
      <c r="R89" s="46">
        <f>D04a!R89+D04b!R89</f>
        <v>4330665.33</v>
      </c>
      <c r="S89" s="46">
        <f>D04a!S89+D04b!S89</f>
        <v>6067629.2199999997</v>
      </c>
      <c r="T89" s="46">
        <f>D04a!T89+D04b!T89</f>
        <v>317920.11</v>
      </c>
      <c r="U89" s="47">
        <f t="shared" si="9"/>
        <v>88211207.081999987</v>
      </c>
      <c r="V89" s="383"/>
      <c r="W89" s="547"/>
      <c r="X89" s="58"/>
      <c r="Y89" s="58"/>
      <c r="Z89" s="58"/>
      <c r="AA89" s="58"/>
      <c r="AB89" s="58"/>
      <c r="AC89" s="58"/>
      <c r="AD89" s="58"/>
      <c r="AE89" s="58"/>
      <c r="AF89" s="58"/>
      <c r="AG89" s="58"/>
      <c r="AH89" s="58"/>
      <c r="AI89" s="58"/>
      <c r="AJ89" s="58"/>
      <c r="AK89" s="58"/>
      <c r="AL89" s="58"/>
      <c r="AM89" s="58"/>
      <c r="AN89" s="58"/>
      <c r="AO89" s="58"/>
      <c r="AP89" s="58"/>
      <c r="AQ89" s="58"/>
    </row>
    <row r="90" spans="1:43" ht="15">
      <c r="A90" s="971"/>
      <c r="B90" s="304" t="s">
        <v>1110</v>
      </c>
      <c r="C90" s="46">
        <f>D04a!C90+D04b!C90</f>
        <v>3085046.909</v>
      </c>
      <c r="D90" s="46">
        <f>D04a!D90+D04b!D90</f>
        <v>1925154.46</v>
      </c>
      <c r="E90" s="46">
        <f>D04a!E90+D04b!E90</f>
        <v>2340220.2800000003</v>
      </c>
      <c r="F90" s="46">
        <f>D04a!F90+D04b!F90</f>
        <v>4675929.0999999996</v>
      </c>
      <c r="G90" s="46">
        <f>D04a!G90+D04b!G90</f>
        <v>7070119.9799999995</v>
      </c>
      <c r="H90" s="46">
        <f>D04a!H90+D04b!H90</f>
        <v>8892915.6600000001</v>
      </c>
      <c r="I90" s="46">
        <f>D04a!I90+D04b!I90</f>
        <v>8659383.4900000002</v>
      </c>
      <c r="J90" s="46">
        <f>D04a!J90+D04b!J90</f>
        <v>8586253.9199999999</v>
      </c>
      <c r="K90" s="46">
        <f>D04a!K90+D04b!K90</f>
        <v>9323178.7799999993</v>
      </c>
      <c r="L90" s="46">
        <f>D04a!L90+D04b!L90</f>
        <v>10114402.810000001</v>
      </c>
      <c r="M90" s="46">
        <f>D04a!M90+D04b!M90</f>
        <v>11905547.920000002</v>
      </c>
      <c r="N90" s="46">
        <f>D04a!N90+D04b!N90</f>
        <v>11517583.33</v>
      </c>
      <c r="O90" s="46">
        <f>D04a!O90+D04b!O90</f>
        <v>11072615.483000001</v>
      </c>
      <c r="P90" s="46">
        <f>D04a!P90+D04b!P90</f>
        <v>10871026.640000001</v>
      </c>
      <c r="Q90" s="46">
        <f>D04a!Q90+D04b!Q90</f>
        <v>9436539.9000000004</v>
      </c>
      <c r="R90" s="46">
        <f>D04a!R90+D04b!R90</f>
        <v>7061822.9499999993</v>
      </c>
      <c r="S90" s="46">
        <f>D04a!S90+D04b!S90</f>
        <v>8263466.25</v>
      </c>
      <c r="T90" s="46">
        <f>D04a!T90+D04b!T90</f>
        <v>439169.14</v>
      </c>
      <c r="U90" s="47">
        <f t="shared" si="9"/>
        <v>135240377.002</v>
      </c>
      <c r="V90" s="383"/>
      <c r="W90" s="547"/>
      <c r="X90" s="58"/>
      <c r="Y90" s="58"/>
      <c r="Z90" s="58"/>
      <c r="AA90" s="58"/>
      <c r="AB90" s="58"/>
      <c r="AC90" s="58"/>
      <c r="AD90" s="58"/>
      <c r="AE90" s="58"/>
      <c r="AF90" s="58"/>
      <c r="AG90" s="58"/>
      <c r="AH90" s="58"/>
      <c r="AI90" s="58"/>
      <c r="AJ90" s="58"/>
      <c r="AK90" s="58"/>
      <c r="AL90" s="58"/>
      <c r="AM90" s="58"/>
      <c r="AN90" s="58"/>
      <c r="AO90" s="58"/>
      <c r="AP90" s="58"/>
      <c r="AQ90" s="58"/>
    </row>
    <row r="91" spans="1:43" ht="15">
      <c r="A91" s="971"/>
      <c r="B91" s="304" t="s">
        <v>1111</v>
      </c>
      <c r="C91" s="46">
        <f>D04a!C91+D04b!C91</f>
        <v>20647.29</v>
      </c>
      <c r="D91" s="46">
        <f>D04a!D91+D04b!D91</f>
        <v>30124.98</v>
      </c>
      <c r="E91" s="46">
        <f>D04a!E91+D04b!E91</f>
        <v>49030.23</v>
      </c>
      <c r="F91" s="46">
        <f>D04a!F91+D04b!F91</f>
        <v>142261.22</v>
      </c>
      <c r="G91" s="46">
        <f>D04a!G91+D04b!G91</f>
        <v>359252.72</v>
      </c>
      <c r="H91" s="46">
        <f>D04a!H91+D04b!H91</f>
        <v>542735.01</v>
      </c>
      <c r="I91" s="46">
        <f>D04a!I91+D04b!I91</f>
        <v>583014.67000000004</v>
      </c>
      <c r="J91" s="46">
        <f>D04a!J91+D04b!J91</f>
        <v>608261.38</v>
      </c>
      <c r="K91" s="46">
        <f>D04a!K91+D04b!K91</f>
        <v>690567.33</v>
      </c>
      <c r="L91" s="46">
        <f>D04a!L91+D04b!L91</f>
        <v>732599.71</v>
      </c>
      <c r="M91" s="46">
        <f>D04a!M91+D04b!M91</f>
        <v>774356.67999999993</v>
      </c>
      <c r="N91" s="46">
        <f>D04a!N91+D04b!N91</f>
        <v>788481.2</v>
      </c>
      <c r="O91" s="46">
        <f>D04a!O91+D04b!O91</f>
        <v>775105.09</v>
      </c>
      <c r="P91" s="46">
        <f>D04a!P91+D04b!P91</f>
        <v>803474.84</v>
      </c>
      <c r="Q91" s="46">
        <f>D04a!Q91+D04b!Q91</f>
        <v>672746.46</v>
      </c>
      <c r="R91" s="46">
        <f>D04a!R91+D04b!R91</f>
        <v>463523.31999999995</v>
      </c>
      <c r="S91" s="46">
        <f>D04a!S91+D04b!S91</f>
        <v>462620.48</v>
      </c>
      <c r="T91" s="46">
        <f>D04a!T91+D04b!T91</f>
        <v>25791.09</v>
      </c>
      <c r="U91" s="47">
        <f t="shared" si="9"/>
        <v>8524593.6999999993</v>
      </c>
      <c r="V91" s="383"/>
      <c r="W91" s="547"/>
      <c r="X91" s="58"/>
      <c r="Y91" s="58"/>
      <c r="Z91" s="58"/>
      <c r="AA91" s="58"/>
      <c r="AB91" s="58"/>
      <c r="AC91" s="58"/>
      <c r="AD91" s="58"/>
      <c r="AE91" s="58"/>
      <c r="AF91" s="58"/>
      <c r="AG91" s="58"/>
      <c r="AH91" s="58"/>
      <c r="AI91" s="58"/>
      <c r="AJ91" s="58"/>
      <c r="AK91" s="58"/>
      <c r="AL91" s="58"/>
      <c r="AM91" s="58"/>
      <c r="AN91" s="58"/>
      <c r="AO91" s="58"/>
      <c r="AP91" s="58"/>
      <c r="AQ91" s="58"/>
    </row>
    <row r="92" spans="1:43" ht="6" customHeight="1">
      <c r="A92" s="971"/>
      <c r="B92" s="304"/>
      <c r="C92" s="45"/>
      <c r="D92" s="45"/>
      <c r="E92" s="45"/>
      <c r="F92" s="45"/>
      <c r="G92" s="45"/>
      <c r="H92" s="45"/>
      <c r="I92" s="45"/>
      <c r="J92" s="45"/>
      <c r="K92" s="45"/>
      <c r="L92" s="45"/>
      <c r="M92" s="45"/>
      <c r="N92" s="45"/>
      <c r="O92" s="45"/>
      <c r="P92" s="45"/>
      <c r="Q92" s="45"/>
      <c r="R92" s="45"/>
      <c r="S92" s="45"/>
      <c r="T92" s="45"/>
      <c r="U92" s="47">
        <f t="shared" si="9"/>
        <v>0</v>
      </c>
      <c r="V92" s="381"/>
      <c r="W92" s="547"/>
      <c r="X92" s="58"/>
      <c r="Y92" s="58"/>
      <c r="Z92" s="58"/>
      <c r="AA92" s="58"/>
      <c r="AB92" s="58"/>
      <c r="AC92" s="58"/>
      <c r="AD92" s="58"/>
      <c r="AE92" s="58"/>
      <c r="AF92" s="58"/>
      <c r="AG92" s="58"/>
      <c r="AH92" s="58"/>
      <c r="AI92" s="58"/>
      <c r="AJ92" s="58"/>
      <c r="AK92" s="58"/>
      <c r="AL92" s="58"/>
      <c r="AM92" s="58"/>
      <c r="AN92" s="58"/>
      <c r="AO92" s="58"/>
      <c r="AP92" s="58"/>
      <c r="AQ92" s="58"/>
    </row>
    <row r="93" spans="1:43" ht="15">
      <c r="A93" s="971"/>
      <c r="B93" s="299" t="s">
        <v>1112</v>
      </c>
      <c r="C93" s="401">
        <f>SUM(C94:C111)</f>
        <v>1772883.0219999996</v>
      </c>
      <c r="D93" s="401">
        <f t="shared" ref="D93:T93" si="11">SUM(D94:D111)</f>
        <v>1925503.15</v>
      </c>
      <c r="E93" s="401">
        <f t="shared" si="11"/>
        <v>1902479.9399999997</v>
      </c>
      <c r="F93" s="401">
        <f t="shared" si="11"/>
        <v>3045358.8950000005</v>
      </c>
      <c r="G93" s="401">
        <f t="shared" si="11"/>
        <v>3380553.6080000005</v>
      </c>
      <c r="H93" s="401">
        <f t="shared" si="11"/>
        <v>3662019.4329999997</v>
      </c>
      <c r="I93" s="401">
        <f t="shared" si="11"/>
        <v>3629337.8150000004</v>
      </c>
      <c r="J93" s="401">
        <f t="shared" si="11"/>
        <v>3897956.4139999994</v>
      </c>
      <c r="K93" s="401">
        <f t="shared" si="11"/>
        <v>4594136.0660000006</v>
      </c>
      <c r="L93" s="401">
        <f t="shared" si="11"/>
        <v>5330565.2500000009</v>
      </c>
      <c r="M93" s="401">
        <f t="shared" si="11"/>
        <v>6771285.7199999997</v>
      </c>
      <c r="N93" s="401">
        <f t="shared" si="11"/>
        <v>6973946.5969999991</v>
      </c>
      <c r="O93" s="401">
        <f t="shared" si="11"/>
        <v>7142275.8589999992</v>
      </c>
      <c r="P93" s="401">
        <f t="shared" si="11"/>
        <v>7391666.5650000004</v>
      </c>
      <c r="Q93" s="401">
        <f t="shared" si="11"/>
        <v>6684186.6310000001</v>
      </c>
      <c r="R93" s="401">
        <f t="shared" si="11"/>
        <v>5119735.5540000005</v>
      </c>
      <c r="S93" s="401">
        <f t="shared" si="11"/>
        <v>5931686.25</v>
      </c>
      <c r="T93" s="401">
        <f t="shared" si="11"/>
        <v>319526.51999999996</v>
      </c>
      <c r="U93" s="401">
        <f>SUM(C93:T93)</f>
        <v>79475103.28899999</v>
      </c>
      <c r="V93" s="373"/>
      <c r="W93" s="547"/>
      <c r="X93" s="302"/>
      <c r="Y93" s="302"/>
      <c r="Z93" s="302"/>
      <c r="AA93" s="302"/>
      <c r="AB93" s="302"/>
      <c r="AC93" s="302"/>
      <c r="AD93" s="302"/>
      <c r="AE93" s="302"/>
      <c r="AF93" s="302"/>
      <c r="AG93" s="302"/>
      <c r="AH93" s="302"/>
      <c r="AI93" s="302"/>
      <c r="AJ93" s="302"/>
      <c r="AK93" s="302"/>
      <c r="AL93" s="302"/>
      <c r="AM93" s="302"/>
      <c r="AN93" s="302"/>
      <c r="AO93" s="302"/>
      <c r="AP93" s="302"/>
      <c r="AQ93" s="302"/>
    </row>
    <row r="94" spans="1:43" ht="15">
      <c r="A94" s="971"/>
      <c r="B94" s="304" t="s">
        <v>1113</v>
      </c>
      <c r="C94" s="46">
        <f>D04a!C94+D04b!C94</f>
        <v>67652.81</v>
      </c>
      <c r="D94" s="46">
        <f>D04a!D94+D04b!D94</f>
        <v>30598.09</v>
      </c>
      <c r="E94" s="46">
        <f>D04a!E94+D04b!E94</f>
        <v>30740.03</v>
      </c>
      <c r="F94" s="46">
        <f>D04a!F94+D04b!F94</f>
        <v>50198.84</v>
      </c>
      <c r="G94" s="46">
        <f>D04a!G94+D04b!G94</f>
        <v>67594.149999999994</v>
      </c>
      <c r="H94" s="46">
        <f>D04a!H94+D04b!H94</f>
        <v>115745.75</v>
      </c>
      <c r="I94" s="46">
        <f>D04a!I94+D04b!I94</f>
        <v>125612.18000000001</v>
      </c>
      <c r="J94" s="46">
        <f>D04a!J94+D04b!J94</f>
        <v>177568.67</v>
      </c>
      <c r="K94" s="46">
        <f>D04a!K94+D04b!K94</f>
        <v>259180.12</v>
      </c>
      <c r="L94" s="46">
        <f>D04a!L94+D04b!L94</f>
        <v>370303.15</v>
      </c>
      <c r="M94" s="46">
        <f>D04a!M94+D04b!M94</f>
        <v>604744.72</v>
      </c>
      <c r="N94" s="46">
        <f>D04a!N94+D04b!N94</f>
        <v>745462.13</v>
      </c>
      <c r="O94" s="46">
        <f>D04a!O94+D04b!O94</f>
        <v>838611.64</v>
      </c>
      <c r="P94" s="46">
        <f>D04a!P94+D04b!P94</f>
        <v>898326.81</v>
      </c>
      <c r="Q94" s="46">
        <f>D04a!Q94+D04b!Q94</f>
        <v>808341.28</v>
      </c>
      <c r="R94" s="46">
        <f>D04a!R94+D04b!R94</f>
        <v>566521.31000000006</v>
      </c>
      <c r="S94" s="46">
        <f>D04a!S94+D04b!S94</f>
        <v>451022.79</v>
      </c>
      <c r="T94" s="46">
        <f>D04a!T94+D04b!T94</f>
        <v>27680.04</v>
      </c>
      <c r="U94" s="47">
        <f t="shared" si="9"/>
        <v>6235904.5099999998</v>
      </c>
      <c r="V94" s="383"/>
      <c r="W94" s="547"/>
      <c r="X94" s="58"/>
      <c r="Y94" s="58"/>
      <c r="Z94" s="58"/>
      <c r="AA94" s="58"/>
      <c r="AB94" s="58"/>
      <c r="AC94" s="58"/>
      <c r="AD94" s="58"/>
      <c r="AE94" s="58"/>
      <c r="AF94" s="58"/>
      <c r="AG94" s="58"/>
      <c r="AH94" s="58"/>
      <c r="AI94" s="58"/>
      <c r="AJ94" s="58"/>
      <c r="AK94" s="58"/>
      <c r="AL94" s="58"/>
      <c r="AM94" s="58"/>
      <c r="AN94" s="58"/>
      <c r="AO94" s="58"/>
      <c r="AP94" s="58"/>
      <c r="AQ94" s="58"/>
    </row>
    <row r="95" spans="1:43" ht="15">
      <c r="A95" s="971"/>
      <c r="B95" s="304" t="s">
        <v>1114</v>
      </c>
      <c r="C95" s="46">
        <f>D04a!C95+D04b!C95</f>
        <v>796589.37</v>
      </c>
      <c r="D95" s="46">
        <f>D04a!D95+D04b!D95</f>
        <v>154773.87</v>
      </c>
      <c r="E95" s="46">
        <f>D04a!E95+D04b!E95</f>
        <v>312849.55</v>
      </c>
      <c r="F95" s="46">
        <f>D04a!F95+D04b!F95</f>
        <v>699190.69</v>
      </c>
      <c r="G95" s="46">
        <f>D04a!G95+D04b!G95</f>
        <v>824755.1</v>
      </c>
      <c r="H95" s="46">
        <f>D04a!H95+D04b!H95</f>
        <v>963719.83</v>
      </c>
      <c r="I95" s="46">
        <f>D04a!I95+D04b!I95</f>
        <v>965013.01</v>
      </c>
      <c r="J95" s="46">
        <f>D04a!J95+D04b!J95</f>
        <v>1121372.51</v>
      </c>
      <c r="K95" s="46">
        <f>D04a!K95+D04b!K95</f>
        <v>1331292.17</v>
      </c>
      <c r="L95" s="46">
        <f>D04a!L95+D04b!L95</f>
        <v>1535753.85</v>
      </c>
      <c r="M95" s="46">
        <f>D04a!M95+D04b!M95</f>
        <v>1886777.8199999998</v>
      </c>
      <c r="N95" s="46">
        <f>D04a!N95+D04b!N95</f>
        <v>1750421.33</v>
      </c>
      <c r="O95" s="46">
        <f>D04a!O95+D04b!O95</f>
        <v>1664248.52</v>
      </c>
      <c r="P95" s="46">
        <f>D04a!P95+D04b!P95</f>
        <v>1528751.5</v>
      </c>
      <c r="Q95" s="46">
        <f>D04a!Q95+D04b!Q95</f>
        <v>1258321.72</v>
      </c>
      <c r="R95" s="46">
        <f>D04a!R95+D04b!R95</f>
        <v>929289.21000000008</v>
      </c>
      <c r="S95" s="46">
        <f>D04a!S95+D04b!S95</f>
        <v>1190535.3199999998</v>
      </c>
      <c r="T95" s="46">
        <f>D04a!T95+D04b!T95</f>
        <v>61204.979999999996</v>
      </c>
      <c r="U95" s="47">
        <f t="shared" si="9"/>
        <v>18974860.350000001</v>
      </c>
      <c r="V95" s="383"/>
      <c r="W95" s="547"/>
      <c r="X95" s="58"/>
      <c r="Y95" s="58"/>
      <c r="Z95" s="58"/>
      <c r="AA95" s="58"/>
      <c r="AB95" s="58"/>
      <c r="AC95" s="58"/>
      <c r="AD95" s="58"/>
      <c r="AE95" s="58"/>
      <c r="AF95" s="58"/>
      <c r="AG95" s="58"/>
      <c r="AH95" s="58"/>
      <c r="AI95" s="58"/>
      <c r="AJ95" s="58"/>
      <c r="AK95" s="58"/>
      <c r="AL95" s="58"/>
      <c r="AM95" s="58"/>
      <c r="AN95" s="58"/>
      <c r="AO95" s="58"/>
      <c r="AP95" s="58"/>
      <c r="AQ95" s="58"/>
    </row>
    <row r="96" spans="1:43" ht="15">
      <c r="A96" s="971"/>
      <c r="B96" s="304" t="s">
        <v>1115</v>
      </c>
      <c r="C96" s="46">
        <f>D04a!C96+D04b!C96</f>
        <v>1724.9</v>
      </c>
      <c r="D96" s="46">
        <f>D04a!D96+D04b!D96</f>
        <v>1363.45</v>
      </c>
      <c r="E96" s="46">
        <f>D04a!E96+D04b!E96</f>
        <v>497.97</v>
      </c>
      <c r="F96" s="46">
        <f>D04a!F96+D04b!F96</f>
        <v>5680.92</v>
      </c>
      <c r="G96" s="46">
        <f>D04a!G96+D04b!G96</f>
        <v>3832.76</v>
      </c>
      <c r="H96" s="46">
        <f>D04a!H96+D04b!H96</f>
        <v>2287.5100000000002</v>
      </c>
      <c r="I96" s="46">
        <f>D04a!I96+D04b!I96</f>
        <v>11192.77</v>
      </c>
      <c r="J96" s="46">
        <f>D04a!J96+D04b!J96</f>
        <v>12462.66</v>
      </c>
      <c r="K96" s="46">
        <f>D04a!K96+D04b!K96</f>
        <v>10019.189999999999</v>
      </c>
      <c r="L96" s="46">
        <f>D04a!L96+D04b!L96</f>
        <v>12275</v>
      </c>
      <c r="M96" s="46">
        <f>D04a!M96+D04b!M96</f>
        <v>12269.58</v>
      </c>
      <c r="N96" s="46">
        <f>D04a!N96+D04b!N96</f>
        <v>20509.43</v>
      </c>
      <c r="O96" s="46">
        <f>D04a!O96+D04b!O96</f>
        <v>20313.12</v>
      </c>
      <c r="P96" s="46">
        <f>D04a!P96+D04b!P96</f>
        <v>41104.649999999994</v>
      </c>
      <c r="Q96" s="46">
        <f>D04a!Q96+D04b!Q96</f>
        <v>35763.130000000005</v>
      </c>
      <c r="R96" s="46">
        <f>D04a!R96+D04b!R96</f>
        <v>43989.91</v>
      </c>
      <c r="S96" s="46">
        <f>D04a!S96+D04b!S96</f>
        <v>82645.23000000001</v>
      </c>
      <c r="T96" s="46">
        <f>D04a!T96+D04b!T96</f>
        <v>3061.8900000000003</v>
      </c>
      <c r="U96" s="47">
        <f t="shared" si="9"/>
        <v>320994.07000000007</v>
      </c>
      <c r="V96" s="383"/>
      <c r="W96" s="547"/>
      <c r="X96" s="58"/>
      <c r="Y96" s="58"/>
      <c r="Z96" s="58"/>
      <c r="AA96" s="58"/>
      <c r="AB96" s="58"/>
      <c r="AC96" s="58"/>
      <c r="AD96" s="58"/>
      <c r="AE96" s="58"/>
      <c r="AF96" s="58"/>
      <c r="AG96" s="58"/>
      <c r="AH96" s="58"/>
      <c r="AI96" s="58"/>
      <c r="AJ96" s="58"/>
      <c r="AK96" s="58"/>
      <c r="AL96" s="58"/>
      <c r="AM96" s="58"/>
      <c r="AN96" s="58"/>
      <c r="AO96" s="58"/>
      <c r="AP96" s="58"/>
      <c r="AQ96" s="58"/>
    </row>
    <row r="97" spans="1:43" ht="15">
      <c r="A97" s="971"/>
      <c r="B97" s="304" t="s">
        <v>1116</v>
      </c>
      <c r="C97" s="46">
        <f>D04a!C97+D04b!C97</f>
        <v>2050.63</v>
      </c>
      <c r="D97" s="46">
        <f>D04a!D97+D04b!D97</f>
        <v>26778.2</v>
      </c>
      <c r="E97" s="46">
        <f>D04a!E97+D04b!E97</f>
        <v>53540.17</v>
      </c>
      <c r="F97" s="46">
        <f>D04a!F97+D04b!F97</f>
        <v>99617.540000000008</v>
      </c>
      <c r="G97" s="46">
        <f>D04a!G97+D04b!G97</f>
        <v>125214.85999999999</v>
      </c>
      <c r="H97" s="46">
        <f>D04a!H97+D04b!H97</f>
        <v>179743.78</v>
      </c>
      <c r="I97" s="46">
        <f>D04a!I97+D04b!I97</f>
        <v>200008.19</v>
      </c>
      <c r="J97" s="46">
        <f>D04a!J97+D04b!J97</f>
        <v>183984.58</v>
      </c>
      <c r="K97" s="46">
        <f>D04a!K97+D04b!K97</f>
        <v>179532.77999999997</v>
      </c>
      <c r="L97" s="46">
        <f>D04a!L97+D04b!L97</f>
        <v>146150.51</v>
      </c>
      <c r="M97" s="46">
        <f>D04a!M97+D04b!M97</f>
        <v>143013.41999999998</v>
      </c>
      <c r="N97" s="46">
        <f>D04a!N97+D04b!N97</f>
        <v>127997.75999999999</v>
      </c>
      <c r="O97" s="46">
        <f>D04a!O97+D04b!O97</f>
        <v>104913.92</v>
      </c>
      <c r="P97" s="46">
        <f>D04a!P97+D04b!P97</f>
        <v>71584.58</v>
      </c>
      <c r="Q97" s="46">
        <f>D04a!Q97+D04b!Q97</f>
        <v>45825.19</v>
      </c>
      <c r="R97" s="46">
        <f>D04a!R97+D04b!R97</f>
        <v>27415.31</v>
      </c>
      <c r="S97" s="46">
        <f>D04a!S97+D04b!S97</f>
        <v>26007.77</v>
      </c>
      <c r="T97" s="46">
        <f>D04a!T97+D04b!T97</f>
        <v>1766.18</v>
      </c>
      <c r="U97" s="47">
        <f t="shared" si="9"/>
        <v>1745145.3699999999</v>
      </c>
      <c r="V97" s="383"/>
      <c r="W97" s="547"/>
      <c r="X97" s="58"/>
      <c r="Y97" s="58"/>
      <c r="Z97" s="58"/>
      <c r="AA97" s="58"/>
      <c r="AB97" s="58"/>
      <c r="AC97" s="58"/>
      <c r="AD97" s="58"/>
      <c r="AE97" s="58"/>
      <c r="AF97" s="58"/>
      <c r="AG97" s="58"/>
      <c r="AH97" s="58"/>
      <c r="AI97" s="58"/>
      <c r="AJ97" s="58"/>
      <c r="AK97" s="58"/>
      <c r="AL97" s="58"/>
      <c r="AM97" s="58"/>
      <c r="AN97" s="58"/>
      <c r="AO97" s="58"/>
      <c r="AP97" s="58"/>
      <c r="AQ97" s="58"/>
    </row>
    <row r="98" spans="1:43" ht="15">
      <c r="A98" s="971"/>
      <c r="B98" s="304" t="s">
        <v>1117</v>
      </c>
      <c r="C98" s="46">
        <f>D04a!C98+D04b!C98</f>
        <v>61475.32</v>
      </c>
      <c r="D98" s="46">
        <f>D04a!D98+D04b!D98</f>
        <v>525756.38</v>
      </c>
      <c r="E98" s="46">
        <f>D04a!E98+D04b!E98</f>
        <v>531268.05000000005</v>
      </c>
      <c r="F98" s="46">
        <f>D04a!F98+D04b!F98</f>
        <v>575868.66</v>
      </c>
      <c r="G98" s="46">
        <f>D04a!G98+D04b!G98</f>
        <v>420572.31999999995</v>
      </c>
      <c r="H98" s="46">
        <f>D04a!H98+D04b!H98</f>
        <v>425328.99</v>
      </c>
      <c r="I98" s="46">
        <f>D04a!I98+D04b!I98</f>
        <v>391371.89</v>
      </c>
      <c r="J98" s="46">
        <f>D04a!J98+D04b!J98</f>
        <v>336774.57999999996</v>
      </c>
      <c r="K98" s="46">
        <f>D04a!K98+D04b!K98</f>
        <v>280081.17</v>
      </c>
      <c r="L98" s="46">
        <f>D04a!L98+D04b!L98</f>
        <v>216832.58</v>
      </c>
      <c r="M98" s="46">
        <f>D04a!M98+D04b!M98</f>
        <v>181381.77</v>
      </c>
      <c r="N98" s="46">
        <f>D04a!N98+D04b!N98</f>
        <v>133459.97999999998</v>
      </c>
      <c r="O98" s="46">
        <f>D04a!O98+D04b!O98</f>
        <v>90471.9</v>
      </c>
      <c r="P98" s="46">
        <f>D04a!P98+D04b!P98</f>
        <v>65705.790000000008</v>
      </c>
      <c r="Q98" s="46">
        <f>D04a!Q98+D04b!Q98</f>
        <v>52761.62</v>
      </c>
      <c r="R98" s="46">
        <f>D04a!R98+D04b!R98</f>
        <v>36314.11</v>
      </c>
      <c r="S98" s="46">
        <f>D04a!S98+D04b!S98</f>
        <v>26905.41</v>
      </c>
      <c r="T98" s="46">
        <f>D04a!T98+D04b!T98</f>
        <v>1924.62</v>
      </c>
      <c r="U98" s="47">
        <f t="shared" si="9"/>
        <v>4354255.1400000006</v>
      </c>
      <c r="V98" s="383"/>
      <c r="W98" s="547"/>
      <c r="X98" s="58"/>
      <c r="Y98" s="58"/>
      <c r="Z98" s="58"/>
      <c r="AA98" s="58"/>
      <c r="AB98" s="58"/>
      <c r="AC98" s="58"/>
      <c r="AD98" s="58"/>
      <c r="AE98" s="58"/>
      <c r="AF98" s="58"/>
      <c r="AG98" s="58"/>
      <c r="AH98" s="58"/>
      <c r="AI98" s="58"/>
      <c r="AJ98" s="58"/>
      <c r="AK98" s="58"/>
      <c r="AL98" s="58"/>
      <c r="AM98" s="58"/>
      <c r="AN98" s="58"/>
      <c r="AO98" s="58"/>
      <c r="AP98" s="58"/>
      <c r="AQ98" s="58"/>
    </row>
    <row r="99" spans="1:43" ht="15">
      <c r="A99" s="971"/>
      <c r="B99" s="304" t="s">
        <v>1118</v>
      </c>
      <c r="C99" s="46">
        <f>D04a!C99+D04b!C99</f>
        <v>76.349999999999994</v>
      </c>
      <c r="D99" s="46">
        <f>D04a!D99+D04b!D99</f>
        <v>993.51</v>
      </c>
      <c r="E99" s="46">
        <f>D04a!E99+D04b!E99</f>
        <v>247.41</v>
      </c>
      <c r="F99" s="46">
        <f>D04a!F99+D04b!F99</f>
        <v>71.84</v>
      </c>
      <c r="G99" s="46">
        <f>D04a!G99+D04b!G99</f>
        <v>18.04</v>
      </c>
      <c r="H99" s="46">
        <f>D04a!H99+D04b!H99</f>
        <v>4.51</v>
      </c>
      <c r="I99" s="46">
        <f>D04a!I99+D04b!I99</f>
        <v>27.06</v>
      </c>
      <c r="J99" s="46">
        <f>D04a!J99+D04b!J99</f>
        <v>13.53</v>
      </c>
      <c r="K99" s="46">
        <f>D04a!K99+D04b!K99</f>
        <v>9.02</v>
      </c>
      <c r="L99" s="46">
        <f>D04a!L99+D04b!L99</f>
        <v>4.51</v>
      </c>
      <c r="M99" s="46">
        <f>D04a!M99+D04b!M99</f>
        <v>58.14</v>
      </c>
      <c r="N99" s="46">
        <f>D04a!N99+D04b!N99</f>
        <v>4.51</v>
      </c>
      <c r="O99" s="46">
        <f>D04a!O99+D04b!O99</f>
        <v>10.46</v>
      </c>
      <c r="P99" s="46">
        <f>D04a!P99+D04b!P99</f>
        <v>41.87</v>
      </c>
      <c r="Q99" s="46">
        <f>D04a!Q99+D04b!Q99</f>
        <v>9.02</v>
      </c>
      <c r="R99" s="46">
        <f>D04a!R99+D04b!R99</f>
        <v>0</v>
      </c>
      <c r="S99" s="46">
        <f>D04a!S99+D04b!S99</f>
        <v>4.51</v>
      </c>
      <c r="T99" s="46">
        <f>D04a!T99+D04b!T99</f>
        <v>0</v>
      </c>
      <c r="U99" s="47">
        <f t="shared" si="9"/>
        <v>1594.2899999999997</v>
      </c>
      <c r="V99" s="383"/>
      <c r="W99" s="547"/>
      <c r="X99" s="58"/>
      <c r="Y99" s="58"/>
      <c r="Z99" s="58"/>
      <c r="AA99" s="58"/>
      <c r="AB99" s="58"/>
      <c r="AC99" s="58"/>
      <c r="AD99" s="58"/>
      <c r="AE99" s="58"/>
      <c r="AF99" s="58"/>
      <c r="AG99" s="58"/>
      <c r="AH99" s="58"/>
      <c r="AI99" s="58"/>
      <c r="AJ99" s="58"/>
      <c r="AK99" s="58"/>
      <c r="AL99" s="58"/>
      <c r="AM99" s="58"/>
      <c r="AN99" s="58"/>
      <c r="AO99" s="58"/>
      <c r="AP99" s="58"/>
      <c r="AQ99" s="58"/>
    </row>
    <row r="100" spans="1:43" ht="15">
      <c r="A100" s="971"/>
      <c r="B100" s="304" t="s">
        <v>1119</v>
      </c>
      <c r="C100" s="46">
        <f>D04a!C100+D04b!C100</f>
        <v>145310.44</v>
      </c>
      <c r="D100" s="46">
        <f>D04a!D100+D04b!D100</f>
        <v>157381.20000000001</v>
      </c>
      <c r="E100" s="46">
        <f>D04a!E100+D04b!E100</f>
        <v>127596.24900000001</v>
      </c>
      <c r="F100" s="46">
        <f>D04a!F100+D04b!F100</f>
        <v>120697.81</v>
      </c>
      <c r="G100" s="46">
        <f>D04a!G100+D04b!G100</f>
        <v>112670.68400000001</v>
      </c>
      <c r="H100" s="46">
        <f>D04a!H100+D04b!H100</f>
        <v>117851.114</v>
      </c>
      <c r="I100" s="46">
        <f>D04a!I100+D04b!I100</f>
        <v>127442.41499999999</v>
      </c>
      <c r="J100" s="46">
        <f>D04a!J100+D04b!J100</f>
        <v>141982.09</v>
      </c>
      <c r="K100" s="46">
        <f>D04a!K100+D04b!K100</f>
        <v>179741.46600000001</v>
      </c>
      <c r="L100" s="46">
        <f>D04a!L100+D04b!L100</f>
        <v>220681.49</v>
      </c>
      <c r="M100" s="46">
        <f>D04a!M100+D04b!M100</f>
        <v>285495.73</v>
      </c>
      <c r="N100" s="46">
        <f>D04a!N100+D04b!N100</f>
        <v>257327.024</v>
      </c>
      <c r="O100" s="46">
        <f>D04a!O100+D04b!O100</f>
        <v>217241.19400000002</v>
      </c>
      <c r="P100" s="46">
        <f>D04a!P100+D04b!P100</f>
        <v>195977.666</v>
      </c>
      <c r="Q100" s="46">
        <f>D04a!Q100+D04b!Q100</f>
        <v>167650.674</v>
      </c>
      <c r="R100" s="46">
        <f>D04a!R100+D04b!R100</f>
        <v>120400.08499999999</v>
      </c>
      <c r="S100" s="46">
        <f>D04a!S100+D04b!S100</f>
        <v>117111.054</v>
      </c>
      <c r="T100" s="46">
        <f>D04a!T100+D04b!T100</f>
        <v>5886.3</v>
      </c>
      <c r="U100" s="47">
        <f t="shared" si="9"/>
        <v>2818444.6850000001</v>
      </c>
      <c r="V100" s="383"/>
      <c r="W100" s="547"/>
      <c r="X100" s="58"/>
      <c r="Y100" s="58"/>
      <c r="Z100" s="58"/>
      <c r="AA100" s="58"/>
      <c r="AB100" s="58"/>
      <c r="AC100" s="58"/>
      <c r="AD100" s="58"/>
      <c r="AE100" s="58"/>
      <c r="AF100" s="58"/>
      <c r="AG100" s="58"/>
      <c r="AH100" s="58"/>
      <c r="AI100" s="58"/>
      <c r="AJ100" s="58"/>
      <c r="AK100" s="58"/>
      <c r="AL100" s="58"/>
      <c r="AM100" s="58"/>
      <c r="AN100" s="58"/>
      <c r="AO100" s="58"/>
      <c r="AP100" s="58"/>
      <c r="AQ100" s="58"/>
    </row>
    <row r="101" spans="1:43" ht="15">
      <c r="A101" s="971"/>
      <c r="B101" s="304" t="s">
        <v>1120</v>
      </c>
      <c r="C101" s="46">
        <f>D04a!C101+D04b!C101</f>
        <v>102403.00700000001</v>
      </c>
      <c r="D101" s="46">
        <f>D04a!D101+D04b!D101</f>
        <v>253782.77499999999</v>
      </c>
      <c r="E101" s="46">
        <f>D04a!E101+D04b!E101</f>
        <v>255794.47500000001</v>
      </c>
      <c r="F101" s="46">
        <f>D04a!F101+D04b!F101</f>
        <v>395553.15</v>
      </c>
      <c r="G101" s="46">
        <f>D04a!G101+D04b!G101</f>
        <v>562750.18999999994</v>
      </c>
      <c r="H101" s="46">
        <f>D04a!H101+D04b!H101</f>
        <v>539672.75300000003</v>
      </c>
      <c r="I101" s="46">
        <f>D04a!I101+D04b!I101</f>
        <v>450342.33699999994</v>
      </c>
      <c r="J101" s="46">
        <f>D04a!J101+D04b!J101</f>
        <v>399221.951</v>
      </c>
      <c r="K101" s="46">
        <f>D04a!K101+D04b!K101</f>
        <v>446236.21500000003</v>
      </c>
      <c r="L101" s="46">
        <f>D04a!L101+D04b!L101</f>
        <v>618510.81499999994</v>
      </c>
      <c r="M101" s="46">
        <f>D04a!M101+D04b!M101</f>
        <v>781672.04700000002</v>
      </c>
      <c r="N101" s="46">
        <f>D04a!N101+D04b!N101</f>
        <v>824004.64100000006</v>
      </c>
      <c r="O101" s="46">
        <f>D04a!O101+D04b!O101</f>
        <v>853862.16</v>
      </c>
      <c r="P101" s="46">
        <f>D04a!P101+D04b!P101</f>
        <v>916745.12199999997</v>
      </c>
      <c r="Q101" s="46">
        <f>D04a!Q101+D04b!Q101</f>
        <v>855181.81700000004</v>
      </c>
      <c r="R101" s="46">
        <f>D04a!R101+D04b!R101</f>
        <v>657084.30700000003</v>
      </c>
      <c r="S101" s="46">
        <f>D04a!S101+D04b!S101</f>
        <v>724428.57799999998</v>
      </c>
      <c r="T101" s="46">
        <f>D04a!T101+D04b!T101</f>
        <v>42411.482000000004</v>
      </c>
      <c r="U101" s="47">
        <f t="shared" si="9"/>
        <v>9679657.8220000006</v>
      </c>
      <c r="V101" s="383"/>
      <c r="W101" s="547"/>
      <c r="X101" s="58"/>
      <c r="Y101" s="58"/>
      <c r="Z101" s="58"/>
      <c r="AA101" s="58"/>
      <c r="AB101" s="58"/>
      <c r="AC101" s="58"/>
      <c r="AD101" s="58"/>
      <c r="AE101" s="58"/>
      <c r="AF101" s="58"/>
      <c r="AG101" s="58"/>
      <c r="AH101" s="58"/>
      <c r="AI101" s="58"/>
      <c r="AJ101" s="58"/>
      <c r="AK101" s="58"/>
      <c r="AL101" s="58"/>
      <c r="AM101" s="58"/>
      <c r="AN101" s="58"/>
      <c r="AO101" s="58"/>
      <c r="AP101" s="58"/>
      <c r="AQ101" s="58"/>
    </row>
    <row r="102" spans="1:43" ht="15">
      <c r="A102" s="971"/>
      <c r="B102" s="304" t="s">
        <v>1121</v>
      </c>
      <c r="C102" s="46">
        <f>D04a!C102+D04b!C102</f>
        <v>82236.247999999992</v>
      </c>
      <c r="D102" s="46">
        <f>D04a!D102+D04b!D102</f>
        <v>146062.36099999998</v>
      </c>
      <c r="E102" s="46">
        <f>D04a!E102+D04b!E102</f>
        <v>56238.525000000001</v>
      </c>
      <c r="F102" s="46">
        <f>D04a!F102+D04b!F102</f>
        <v>79334.306000000011</v>
      </c>
      <c r="G102" s="46">
        <f>D04a!G102+D04b!G102</f>
        <v>95647.09</v>
      </c>
      <c r="H102" s="46">
        <f>D04a!H102+D04b!H102</f>
        <v>76516.244999999995</v>
      </c>
      <c r="I102" s="46">
        <f>D04a!I102+D04b!I102</f>
        <v>78431.581000000006</v>
      </c>
      <c r="J102" s="46">
        <f>D04a!J102+D04b!J102</f>
        <v>92580.915000000008</v>
      </c>
      <c r="K102" s="46">
        <f>D04a!K102+D04b!K102</f>
        <v>111193.94</v>
      </c>
      <c r="L102" s="46">
        <f>D04a!L102+D04b!L102</f>
        <v>139154.97499999998</v>
      </c>
      <c r="M102" s="46">
        <f>D04a!M102+D04b!M102</f>
        <v>179196.709</v>
      </c>
      <c r="N102" s="46">
        <f>D04a!N102+D04b!N102</f>
        <v>196602.723</v>
      </c>
      <c r="O102" s="46">
        <f>D04a!O102+D04b!O102</f>
        <v>200141.49</v>
      </c>
      <c r="P102" s="46">
        <f>D04a!P102+D04b!P102</f>
        <v>253145.17300000001</v>
      </c>
      <c r="Q102" s="46">
        <f>D04a!Q102+D04b!Q102</f>
        <v>251962.204</v>
      </c>
      <c r="R102" s="46">
        <f>D04a!R102+D04b!R102</f>
        <v>196314.47200000001</v>
      </c>
      <c r="S102" s="46">
        <f>D04a!S102+D04b!S102</f>
        <v>239934.46000000002</v>
      </c>
      <c r="T102" s="46">
        <f>D04a!T102+D04b!T102</f>
        <v>13573.984</v>
      </c>
      <c r="U102" s="47">
        <f t="shared" si="9"/>
        <v>2488267.4009999996</v>
      </c>
      <c r="V102" s="383"/>
      <c r="W102" s="547"/>
      <c r="X102" s="58"/>
      <c r="Y102" s="58"/>
      <c r="Z102" s="58"/>
      <c r="AA102" s="58"/>
      <c r="AB102" s="58"/>
      <c r="AC102" s="58"/>
      <c r="AD102" s="58"/>
      <c r="AE102" s="58"/>
      <c r="AF102" s="58"/>
      <c r="AG102" s="58"/>
      <c r="AH102" s="58"/>
      <c r="AI102" s="58"/>
      <c r="AJ102" s="58"/>
      <c r="AK102" s="58"/>
      <c r="AL102" s="58"/>
      <c r="AM102" s="58"/>
      <c r="AN102" s="58"/>
      <c r="AO102" s="58"/>
      <c r="AP102" s="58"/>
      <c r="AQ102" s="58"/>
    </row>
    <row r="103" spans="1:43" ht="15">
      <c r="A103" s="971"/>
      <c r="B103" s="304" t="s">
        <v>1122</v>
      </c>
      <c r="C103" s="46">
        <f>D04a!C103+D04b!C103</f>
        <v>87172.63</v>
      </c>
      <c r="D103" s="46">
        <f>D04a!D103+D04b!D103</f>
        <v>152608.77000000002</v>
      </c>
      <c r="E103" s="46">
        <f>D04a!E103+D04b!E103</f>
        <v>23483.54</v>
      </c>
      <c r="F103" s="46">
        <f>D04a!F103+D04b!F103</f>
        <v>11371.18</v>
      </c>
      <c r="G103" s="46">
        <f>D04a!G103+D04b!G103</f>
        <v>6558.63</v>
      </c>
      <c r="H103" s="46">
        <f>D04a!H103+D04b!H103</f>
        <v>7029.6900000000005</v>
      </c>
      <c r="I103" s="46">
        <f>D04a!I103+D04b!I103</f>
        <v>6282.18</v>
      </c>
      <c r="J103" s="46">
        <f>D04a!J103+D04b!J103</f>
        <v>3896.63</v>
      </c>
      <c r="K103" s="46">
        <f>D04a!K103+D04b!K103</f>
        <v>5131.82</v>
      </c>
      <c r="L103" s="46">
        <f>D04a!L103+D04b!L103</f>
        <v>6199.85</v>
      </c>
      <c r="M103" s="46">
        <f>D04a!M103+D04b!M103</f>
        <v>5783</v>
      </c>
      <c r="N103" s="46">
        <f>D04a!N103+D04b!N103</f>
        <v>5747.68</v>
      </c>
      <c r="O103" s="46">
        <f>D04a!O103+D04b!O103</f>
        <v>4325.3500000000004</v>
      </c>
      <c r="P103" s="46">
        <f>D04a!P103+D04b!P103</f>
        <v>5169.93</v>
      </c>
      <c r="Q103" s="46">
        <f>D04a!Q103+D04b!Q103</f>
        <v>5047.84</v>
      </c>
      <c r="R103" s="46">
        <f>D04a!R103+D04b!R103</f>
        <v>4404.12</v>
      </c>
      <c r="S103" s="46">
        <f>D04a!S103+D04b!S103</f>
        <v>6191.13</v>
      </c>
      <c r="T103" s="46">
        <f>D04a!T103+D04b!T103</f>
        <v>650.9</v>
      </c>
      <c r="U103" s="47">
        <f t="shared" si="9"/>
        <v>347054.87</v>
      </c>
      <c r="V103" s="383"/>
      <c r="W103" s="547"/>
      <c r="X103" s="58"/>
      <c r="Y103" s="58"/>
      <c r="Z103" s="58"/>
      <c r="AA103" s="58"/>
      <c r="AB103" s="58"/>
      <c r="AC103" s="58"/>
      <c r="AD103" s="58"/>
      <c r="AE103" s="58"/>
      <c r="AF103" s="58"/>
      <c r="AG103" s="58"/>
      <c r="AH103" s="58"/>
      <c r="AI103" s="58"/>
      <c r="AJ103" s="58"/>
      <c r="AK103" s="58"/>
      <c r="AL103" s="58"/>
      <c r="AM103" s="58"/>
      <c r="AN103" s="58"/>
      <c r="AO103" s="58"/>
      <c r="AP103" s="58"/>
      <c r="AQ103" s="58"/>
    </row>
    <row r="104" spans="1:43" ht="15">
      <c r="A104" s="971"/>
      <c r="B104" s="304" t="s">
        <v>1123</v>
      </c>
      <c r="C104" s="46">
        <f>D04a!C104+D04b!C104</f>
        <v>0</v>
      </c>
      <c r="D104" s="46">
        <f>D04a!D104+D04b!D104</f>
        <v>0</v>
      </c>
      <c r="E104" s="46">
        <f>D04a!E104+D04b!E104</f>
        <v>95.64</v>
      </c>
      <c r="F104" s="46">
        <f>D04a!F104+D04b!F104</f>
        <v>143.46</v>
      </c>
      <c r="G104" s="46">
        <f>D04a!G104+D04b!G104</f>
        <v>206.64</v>
      </c>
      <c r="H104" s="46">
        <f>D04a!H104+D04b!H104</f>
        <v>555</v>
      </c>
      <c r="I104" s="46">
        <f>D04a!I104+D04b!I104</f>
        <v>586.88</v>
      </c>
      <c r="J104" s="46">
        <f>D04a!J104+D04b!J104</f>
        <v>651.79999999999995</v>
      </c>
      <c r="K104" s="46">
        <f>D04a!K104+D04b!K104</f>
        <v>634.12</v>
      </c>
      <c r="L104" s="46">
        <f>D04a!L104+D04b!L104</f>
        <v>935.24</v>
      </c>
      <c r="M104" s="46">
        <f>D04a!M104+D04b!M104</f>
        <v>1350.26</v>
      </c>
      <c r="N104" s="46">
        <f>D04a!N104+D04b!N104</f>
        <v>1474.88</v>
      </c>
      <c r="O104" s="46">
        <f>D04a!O104+D04b!O104</f>
        <v>1583.56</v>
      </c>
      <c r="P104" s="46">
        <f>D04a!P104+D04b!P104</f>
        <v>1029.72</v>
      </c>
      <c r="Q104" s="46">
        <f>D04a!Q104+D04b!Q104</f>
        <v>920.46</v>
      </c>
      <c r="R104" s="46">
        <f>D04a!R104+D04b!R104</f>
        <v>586.88</v>
      </c>
      <c r="S104" s="46">
        <f>D04a!S104+D04b!S104</f>
        <v>222.57999999999998</v>
      </c>
      <c r="T104" s="46">
        <f>D04a!T104+D04b!T104</f>
        <v>63.76</v>
      </c>
      <c r="U104" s="47">
        <f t="shared" si="9"/>
        <v>11040.88</v>
      </c>
      <c r="V104" s="383"/>
      <c r="W104" s="547"/>
      <c r="X104" s="58"/>
      <c r="Y104" s="58"/>
      <c r="Z104" s="58"/>
      <c r="AA104" s="58"/>
      <c r="AB104" s="58"/>
      <c r="AC104" s="58"/>
      <c r="AD104" s="58"/>
      <c r="AE104" s="58"/>
      <c r="AF104" s="58"/>
      <c r="AG104" s="58"/>
      <c r="AH104" s="58"/>
      <c r="AI104" s="58"/>
      <c r="AJ104" s="58"/>
      <c r="AK104" s="58"/>
      <c r="AL104" s="58"/>
      <c r="AM104" s="58"/>
      <c r="AN104" s="58"/>
      <c r="AO104" s="58"/>
      <c r="AP104" s="58"/>
      <c r="AQ104" s="58"/>
    </row>
    <row r="105" spans="1:43" ht="15">
      <c r="A105" s="971"/>
      <c r="B105" s="304" t="s">
        <v>1124</v>
      </c>
      <c r="C105" s="46">
        <f>D04a!C105+D04b!C105</f>
        <v>6666.7189999999991</v>
      </c>
      <c r="D105" s="46">
        <f>D04a!D105+D04b!D105</f>
        <v>22677.703000000001</v>
      </c>
      <c r="E105" s="46">
        <f>D04a!E105+D04b!E105</f>
        <v>35112.463000000003</v>
      </c>
      <c r="F105" s="46">
        <f>D04a!F105+D04b!F105</f>
        <v>78885.611999999994</v>
      </c>
      <c r="G105" s="46">
        <f>D04a!G105+D04b!G105</f>
        <v>94907.007000000012</v>
      </c>
      <c r="H105" s="46">
        <f>D04a!H105+D04b!H105</f>
        <v>93306.785999999993</v>
      </c>
      <c r="I105" s="46">
        <f>D04a!I105+D04b!I105</f>
        <v>95421.741999999998</v>
      </c>
      <c r="J105" s="46">
        <f>D04a!J105+D04b!J105</f>
        <v>84342.725999999995</v>
      </c>
      <c r="K105" s="46">
        <f>D04a!K105+D04b!K105</f>
        <v>71198.862999999998</v>
      </c>
      <c r="L105" s="46">
        <f>D04a!L105+D04b!L105</f>
        <v>70901.653999999995</v>
      </c>
      <c r="M105" s="46">
        <f>D04a!M105+D04b!M105</f>
        <v>59879.012999999999</v>
      </c>
      <c r="N105" s="46">
        <f>D04a!N105+D04b!N105</f>
        <v>53395.462</v>
      </c>
      <c r="O105" s="46">
        <f>D04a!O105+D04b!O105</f>
        <v>49345.447</v>
      </c>
      <c r="P105" s="46">
        <f>D04a!P105+D04b!P105</f>
        <v>48930.138000000006</v>
      </c>
      <c r="Q105" s="46">
        <f>D04a!Q105+D04b!Q105</f>
        <v>38645.623</v>
      </c>
      <c r="R105" s="46">
        <f>D04a!R105+D04b!R105</f>
        <v>29086.315000000002</v>
      </c>
      <c r="S105" s="46">
        <f>D04a!S105+D04b!S105</f>
        <v>34488.516000000003</v>
      </c>
      <c r="T105" s="46">
        <f>D04a!T105+D04b!T105</f>
        <v>1970.9700000000003</v>
      </c>
      <c r="U105" s="47">
        <f t="shared" si="9"/>
        <v>969162.75900000008</v>
      </c>
      <c r="V105" s="383"/>
      <c r="W105" s="547"/>
      <c r="X105" s="58"/>
      <c r="Y105" s="58"/>
      <c r="Z105" s="58"/>
      <c r="AA105" s="58"/>
      <c r="AB105" s="58"/>
      <c r="AC105" s="58"/>
      <c r="AD105" s="58"/>
      <c r="AE105" s="58"/>
      <c r="AF105" s="58"/>
      <c r="AG105" s="58"/>
      <c r="AH105" s="58"/>
      <c r="AI105" s="58"/>
      <c r="AJ105" s="58"/>
      <c r="AK105" s="58"/>
      <c r="AL105" s="58"/>
      <c r="AM105" s="58"/>
      <c r="AN105" s="58"/>
      <c r="AO105" s="58"/>
      <c r="AP105" s="58"/>
      <c r="AQ105" s="58"/>
    </row>
    <row r="106" spans="1:43" ht="15">
      <c r="A106" s="971"/>
      <c r="B106" s="304" t="s">
        <v>1125</v>
      </c>
      <c r="C106" s="46">
        <f>D04a!C106+D04b!C106</f>
        <v>388816.27899999998</v>
      </c>
      <c r="D106" s="46">
        <f>D04a!D106+D04b!D106</f>
        <v>426103.3</v>
      </c>
      <c r="E106" s="46">
        <f>D04a!E106+D04b!E106</f>
        <v>431379.14</v>
      </c>
      <c r="F106" s="46">
        <f>D04a!F106+D04b!F106</f>
        <v>681504.33299999998</v>
      </c>
      <c r="G106" s="46">
        <f>D04a!G106+D04b!G106</f>
        <v>558094.86400000006</v>
      </c>
      <c r="H106" s="46">
        <f>D04a!H106+D04b!H106</f>
        <v>492857.49400000001</v>
      </c>
      <c r="I106" s="46">
        <f>D04a!I106+D04b!I106</f>
        <v>484866.554</v>
      </c>
      <c r="J106" s="46">
        <f>D04a!J106+D04b!J106</f>
        <v>568368.24199999997</v>
      </c>
      <c r="K106" s="46">
        <f>D04a!K106+D04b!K106</f>
        <v>778162.3189999999</v>
      </c>
      <c r="L106" s="46">
        <f>D04a!L106+D04b!L106</f>
        <v>934560.19200000004</v>
      </c>
      <c r="M106" s="46">
        <f>D04a!M106+D04b!M106</f>
        <v>1273005.1179999998</v>
      </c>
      <c r="N106" s="46">
        <f>D04a!N106+D04b!N106</f>
        <v>1475231.6129999999</v>
      </c>
      <c r="O106" s="46">
        <f>D04a!O106+D04b!O106</f>
        <v>1698322.9169999999</v>
      </c>
      <c r="P106" s="46">
        <f>D04a!P106+D04b!P106</f>
        <v>1954954.7649999999</v>
      </c>
      <c r="Q106" s="46">
        <f>D04a!Q106+D04b!Q106</f>
        <v>1973459.6549999998</v>
      </c>
      <c r="R106" s="46">
        <f>D04a!R106+D04b!R106</f>
        <v>1668376.699</v>
      </c>
      <c r="S106" s="46">
        <f>D04a!S106+D04b!S106</f>
        <v>2245612.9</v>
      </c>
      <c r="T106" s="46">
        <f>D04a!T106+D04b!T106</f>
        <v>122180.51300000001</v>
      </c>
      <c r="U106" s="47">
        <f t="shared" si="9"/>
        <v>18155856.896999996</v>
      </c>
      <c r="V106" s="383"/>
      <c r="W106" s="547"/>
      <c r="X106" s="58"/>
      <c r="Y106" s="58"/>
      <c r="Z106" s="58"/>
      <c r="AA106" s="58"/>
      <c r="AB106" s="58"/>
      <c r="AC106" s="58"/>
      <c r="AD106" s="58"/>
      <c r="AE106" s="58"/>
      <c r="AF106" s="58"/>
      <c r="AG106" s="58"/>
      <c r="AH106" s="58"/>
      <c r="AI106" s="58"/>
      <c r="AJ106" s="58"/>
      <c r="AK106" s="58"/>
      <c r="AL106" s="58"/>
      <c r="AM106" s="58"/>
      <c r="AN106" s="58"/>
      <c r="AO106" s="58"/>
      <c r="AP106" s="58"/>
      <c r="AQ106" s="58"/>
    </row>
    <row r="107" spans="1:43" ht="15">
      <c r="A107" s="971"/>
      <c r="B107" s="304" t="s">
        <v>1126</v>
      </c>
      <c r="C107" s="46">
        <f>D04a!C107+D04b!C107</f>
        <v>3901.9</v>
      </c>
      <c r="D107" s="46">
        <f>D04a!D107+D04b!D107</f>
        <v>5203.8289999999997</v>
      </c>
      <c r="E107" s="46">
        <f>D04a!E107+D04b!E107</f>
        <v>23366.315000000002</v>
      </c>
      <c r="F107" s="46">
        <f>D04a!F107+D04b!F107</f>
        <v>221384.89199999999</v>
      </c>
      <c r="G107" s="46">
        <f>D04a!G107+D04b!G107</f>
        <v>435189.04100000003</v>
      </c>
      <c r="H107" s="46">
        <f>D04a!H107+D04b!H107</f>
        <v>529588.42700000003</v>
      </c>
      <c r="I107" s="46">
        <f>D04a!I107+D04b!I107</f>
        <v>565111.34499999997</v>
      </c>
      <c r="J107" s="46">
        <f>D04a!J107+D04b!J107</f>
        <v>649938.90899999999</v>
      </c>
      <c r="K107" s="46">
        <f>D04a!K107+D04b!K107</f>
        <v>824695.56099999999</v>
      </c>
      <c r="L107" s="46">
        <f>D04a!L107+D04b!L107</f>
        <v>938379.35400000005</v>
      </c>
      <c r="M107" s="46">
        <f>D04a!M107+D04b!M107</f>
        <v>1188395.226</v>
      </c>
      <c r="N107" s="46">
        <f>D04a!N107+D04b!N107</f>
        <v>1218415.68</v>
      </c>
      <c r="O107" s="46">
        <f>D04a!O107+D04b!O107</f>
        <v>1212894.469</v>
      </c>
      <c r="P107" s="46">
        <f>D04a!P107+D04b!P107</f>
        <v>1202718.0279999999</v>
      </c>
      <c r="Q107" s="46">
        <f>D04a!Q107+D04b!Q107</f>
        <v>1015591.485</v>
      </c>
      <c r="R107" s="46">
        <f>D04a!R107+D04b!R107</f>
        <v>690100.13899999997</v>
      </c>
      <c r="S107" s="46">
        <f>D04a!S107+D04b!S107</f>
        <v>578894.37</v>
      </c>
      <c r="T107" s="46">
        <f>D04a!T107+D04b!T107</f>
        <v>29319.517</v>
      </c>
      <c r="U107" s="47">
        <f t="shared" si="9"/>
        <v>11333088.487</v>
      </c>
      <c r="V107" s="383"/>
      <c r="W107" s="547"/>
      <c r="X107" s="58"/>
      <c r="Y107" s="58"/>
      <c r="Z107" s="58"/>
      <c r="AA107" s="58"/>
      <c r="AB107" s="58"/>
      <c r="AC107" s="58"/>
      <c r="AD107" s="58"/>
      <c r="AE107" s="58"/>
      <c r="AF107" s="58"/>
      <c r="AG107" s="58"/>
      <c r="AH107" s="58"/>
      <c r="AI107" s="58"/>
      <c r="AJ107" s="58"/>
      <c r="AK107" s="58"/>
      <c r="AL107" s="58"/>
      <c r="AM107" s="58"/>
      <c r="AN107" s="58"/>
      <c r="AO107" s="58"/>
      <c r="AP107" s="58"/>
      <c r="AQ107" s="58"/>
    </row>
    <row r="108" spans="1:43" ht="15">
      <c r="A108" s="971"/>
      <c r="B108" s="304" t="s">
        <v>1297</v>
      </c>
      <c r="C108" s="46">
        <f>D04a!C108+D04b!C108</f>
        <v>16611.868999999999</v>
      </c>
      <c r="D108" s="46">
        <f>D04a!D108+D04b!D108</f>
        <v>6385.4480000000003</v>
      </c>
      <c r="E108" s="46">
        <f>D04a!E108+D04b!E108</f>
        <v>2834.32</v>
      </c>
      <c r="F108" s="46">
        <f>D04a!F108+D04b!F108</f>
        <v>3833.181</v>
      </c>
      <c r="G108" s="46">
        <f>D04a!G108+D04b!G108</f>
        <v>8299.4879999999994</v>
      </c>
      <c r="H108" s="46">
        <f>D04a!H108+D04b!H108</f>
        <v>13842.117999999999</v>
      </c>
      <c r="I108" s="46">
        <f>D04a!I108+D04b!I108</f>
        <v>19920.716</v>
      </c>
      <c r="J108" s="46">
        <f>D04a!J108+D04b!J108</f>
        <v>35452.442999999999</v>
      </c>
      <c r="K108" s="46">
        <f>D04a!K108+D04b!K108</f>
        <v>52773.024000000005</v>
      </c>
      <c r="L108" s="46">
        <f>D04a!L108+D04b!L108</f>
        <v>58611.264000000003</v>
      </c>
      <c r="M108" s="46">
        <f>D04a!M108+D04b!M108</f>
        <v>101526.531</v>
      </c>
      <c r="N108" s="46">
        <f>D04a!N108+D04b!N108</f>
        <v>106908.79000000001</v>
      </c>
      <c r="O108" s="46">
        <f>D04a!O108+D04b!O108</f>
        <v>129605.83799999999</v>
      </c>
      <c r="P108" s="46">
        <f>D04a!P108+D04b!P108</f>
        <v>154378.038</v>
      </c>
      <c r="Q108" s="46">
        <f>D04a!Q108+D04b!Q108</f>
        <v>125307.435</v>
      </c>
      <c r="R108" s="46">
        <f>D04a!R108+D04b!R108</f>
        <v>111965.05</v>
      </c>
      <c r="S108" s="46">
        <f>D04a!S108+D04b!S108</f>
        <v>159169.16999999998</v>
      </c>
      <c r="T108" s="46">
        <f>D04a!T108+D04b!T108</f>
        <v>5687.7300000000005</v>
      </c>
      <c r="U108" s="47">
        <f t="shared" si="9"/>
        <v>1113112.453</v>
      </c>
      <c r="V108" s="383"/>
      <c r="W108" s="547"/>
      <c r="X108" s="58"/>
      <c r="Y108" s="58"/>
      <c r="Z108" s="58"/>
      <c r="AA108" s="58"/>
      <c r="AB108" s="58"/>
      <c r="AC108" s="58"/>
      <c r="AD108" s="58"/>
      <c r="AE108" s="58"/>
      <c r="AF108" s="58"/>
      <c r="AG108" s="58"/>
      <c r="AH108" s="58"/>
      <c r="AI108" s="58"/>
      <c r="AJ108" s="58"/>
      <c r="AK108" s="58"/>
      <c r="AL108" s="58"/>
      <c r="AM108" s="58"/>
      <c r="AN108" s="58"/>
      <c r="AO108" s="58"/>
      <c r="AP108" s="58"/>
      <c r="AQ108" s="58"/>
    </row>
    <row r="109" spans="1:43" ht="15">
      <c r="A109" s="971"/>
      <c r="B109" s="304" t="s">
        <v>1128</v>
      </c>
      <c r="C109" s="46">
        <f>D04a!C109+D04b!C109</f>
        <v>0</v>
      </c>
      <c r="D109" s="46">
        <f>D04a!D109+D04b!D109</f>
        <v>0</v>
      </c>
      <c r="E109" s="46">
        <f>D04a!E109+D04b!E109</f>
        <v>82.72</v>
      </c>
      <c r="F109" s="46">
        <f>D04a!F109+D04b!F109</f>
        <v>8404.2440000000006</v>
      </c>
      <c r="G109" s="46">
        <f>D04a!G109+D04b!G109</f>
        <v>42838.345000000001</v>
      </c>
      <c r="H109" s="46">
        <f>D04a!H109+D04b!H109</f>
        <v>76291.709000000003</v>
      </c>
      <c r="I109" s="46">
        <f>D04a!I109+D04b!I109</f>
        <v>74670.918000000005</v>
      </c>
      <c r="J109" s="46">
        <f>D04a!J109+D04b!J109</f>
        <v>56415.733</v>
      </c>
      <c r="K109" s="46">
        <f>D04a!K109+D04b!K109</f>
        <v>33569.531000000003</v>
      </c>
      <c r="L109" s="46">
        <f>D04a!L109+D04b!L109</f>
        <v>22369.413</v>
      </c>
      <c r="M109" s="46">
        <f>D04a!M109+D04b!M109</f>
        <v>16980.514999999999</v>
      </c>
      <c r="N109" s="46">
        <f>D04a!N109+D04b!N109</f>
        <v>9421.4150000000009</v>
      </c>
      <c r="O109" s="46">
        <f>D04a!O109+D04b!O109</f>
        <v>6196.1139999999996</v>
      </c>
      <c r="P109" s="46">
        <f>D04a!P109+D04b!P109</f>
        <v>4355.0559999999996</v>
      </c>
      <c r="Q109" s="46">
        <f>D04a!Q109+D04b!Q109</f>
        <v>2540.3000000000002</v>
      </c>
      <c r="R109" s="46">
        <f>D04a!R109+D04b!R109</f>
        <v>1795.278</v>
      </c>
      <c r="S109" s="46">
        <f>D04a!S109+D04b!S109</f>
        <v>1551.96</v>
      </c>
      <c r="T109" s="46">
        <f>D04a!T109+D04b!T109</f>
        <v>93.27</v>
      </c>
      <c r="U109" s="47">
        <f t="shared" si="9"/>
        <v>357576.52100000001</v>
      </c>
      <c r="V109" s="383"/>
      <c r="W109" s="547"/>
      <c r="X109" s="58"/>
      <c r="Y109" s="58"/>
      <c r="Z109" s="58"/>
      <c r="AA109" s="58"/>
      <c r="AB109" s="58"/>
      <c r="AC109" s="58"/>
      <c r="AD109" s="58"/>
      <c r="AE109" s="58"/>
      <c r="AF109" s="58"/>
      <c r="AG109" s="58"/>
      <c r="AH109" s="58"/>
      <c r="AI109" s="58"/>
      <c r="AJ109" s="58"/>
      <c r="AK109" s="58"/>
      <c r="AL109" s="58"/>
      <c r="AM109" s="58"/>
      <c r="AN109" s="58"/>
      <c r="AO109" s="58"/>
      <c r="AP109" s="58"/>
      <c r="AQ109" s="58"/>
    </row>
    <row r="110" spans="1:43" ht="15">
      <c r="A110" s="971"/>
      <c r="B110" s="304" t="s">
        <v>1129</v>
      </c>
      <c r="C110" s="46">
        <f>D04a!C110+D04b!C110</f>
        <v>0</v>
      </c>
      <c r="D110" s="46">
        <f>D04a!D110+D04b!D110</f>
        <v>0</v>
      </c>
      <c r="E110" s="46">
        <f>D04a!E110+D04b!E110</f>
        <v>0</v>
      </c>
      <c r="F110" s="46">
        <f>D04a!F110+D04b!F110</f>
        <v>702.14</v>
      </c>
      <c r="G110" s="46">
        <f>D04a!G110+D04b!G110</f>
        <v>4747.04</v>
      </c>
      <c r="H110" s="46">
        <f>D04a!H110+D04b!H110</f>
        <v>9325.3259999999991</v>
      </c>
      <c r="I110" s="46">
        <f>D04a!I110+D04b!I110</f>
        <v>15553.07</v>
      </c>
      <c r="J110" s="46">
        <f>D04a!J110+D04b!J110</f>
        <v>10699.206</v>
      </c>
      <c r="K110" s="46">
        <f>D04a!K110+D04b!K110</f>
        <v>2651.44</v>
      </c>
      <c r="L110" s="46">
        <f>D04a!L110+D04b!L110</f>
        <v>1163.82</v>
      </c>
      <c r="M110" s="46">
        <f>D04a!M110+D04b!M110</f>
        <v>0</v>
      </c>
      <c r="N110" s="46">
        <f>D04a!N110+D04b!N110</f>
        <v>0</v>
      </c>
      <c r="O110" s="46">
        <f>D04a!O110+D04b!O110</f>
        <v>0</v>
      </c>
      <c r="P110" s="46">
        <f>D04a!P110+D04b!P110</f>
        <v>0</v>
      </c>
      <c r="Q110" s="46">
        <f>D04a!Q110+D04b!Q110</f>
        <v>0</v>
      </c>
      <c r="R110" s="46">
        <f>D04a!R110+D04b!R110</f>
        <v>0</v>
      </c>
      <c r="S110" s="46">
        <f>D04a!S110+D04b!S110</f>
        <v>0</v>
      </c>
      <c r="T110" s="46">
        <f>D04a!T110+D04b!T110</f>
        <v>0</v>
      </c>
      <c r="U110" s="47">
        <f t="shared" si="9"/>
        <v>44842.042000000001</v>
      </c>
      <c r="V110" s="383"/>
      <c r="W110" s="547"/>
      <c r="X110" s="58"/>
      <c r="Y110" s="58"/>
      <c r="Z110" s="58"/>
      <c r="AA110" s="58"/>
      <c r="AB110" s="58"/>
      <c r="AC110" s="58"/>
      <c r="AD110" s="58"/>
      <c r="AE110" s="58"/>
      <c r="AF110" s="58"/>
      <c r="AG110" s="58"/>
      <c r="AH110" s="58"/>
      <c r="AI110" s="58"/>
      <c r="AJ110" s="58"/>
      <c r="AK110" s="58"/>
      <c r="AL110" s="58"/>
      <c r="AM110" s="58"/>
      <c r="AN110" s="58"/>
      <c r="AO110" s="58"/>
      <c r="AP110" s="58"/>
      <c r="AQ110" s="58"/>
    </row>
    <row r="111" spans="1:43" ht="15">
      <c r="A111" s="971"/>
      <c r="B111" s="304" t="s">
        <v>1130</v>
      </c>
      <c r="C111" s="46">
        <f>D04a!C111+D04b!C111</f>
        <v>10194.549999999999</v>
      </c>
      <c r="D111" s="46">
        <f>D04a!D111+D04b!D111</f>
        <v>15034.263999999999</v>
      </c>
      <c r="E111" s="46">
        <f>D04a!E111+D04b!E111</f>
        <v>17353.373</v>
      </c>
      <c r="F111" s="46">
        <f>D04a!F111+D04b!F111</f>
        <v>12916.097</v>
      </c>
      <c r="G111" s="46">
        <f>D04a!G111+D04b!G111</f>
        <v>16657.359</v>
      </c>
      <c r="H111" s="46">
        <f>D04a!H111+D04b!H111</f>
        <v>18352.400999999998</v>
      </c>
      <c r="I111" s="46">
        <f>D04a!I111+D04b!I111</f>
        <v>17482.976999999999</v>
      </c>
      <c r="J111" s="46">
        <f>D04a!J111+D04b!J111</f>
        <v>22229.239000000001</v>
      </c>
      <c r="K111" s="46">
        <f>D04a!K111+D04b!K111</f>
        <v>28033.317000000003</v>
      </c>
      <c r="L111" s="46">
        <f>D04a!L111+D04b!L111</f>
        <v>37777.582999999999</v>
      </c>
      <c r="M111" s="46">
        <f>D04a!M111+D04b!M111</f>
        <v>49756.120999999999</v>
      </c>
      <c r="N111" s="46">
        <f>D04a!N111+D04b!N111</f>
        <v>47561.548999999999</v>
      </c>
      <c r="O111" s="46">
        <f>D04a!O111+D04b!O111</f>
        <v>50187.76</v>
      </c>
      <c r="P111" s="46">
        <f>D04a!P111+D04b!P111</f>
        <v>48747.728999999999</v>
      </c>
      <c r="Q111" s="46">
        <f>D04a!Q111+D04b!Q111</f>
        <v>46857.178</v>
      </c>
      <c r="R111" s="46">
        <f>D04a!R111+D04b!R111</f>
        <v>36092.358999999997</v>
      </c>
      <c r="S111" s="46">
        <f>D04a!S111+D04b!S111</f>
        <v>46960.501999999993</v>
      </c>
      <c r="T111" s="46">
        <f>D04a!T111+D04b!T111</f>
        <v>2050.384</v>
      </c>
      <c r="U111" s="47">
        <f t="shared" si="9"/>
        <v>524244.74199999997</v>
      </c>
      <c r="V111" s="383"/>
      <c r="W111" s="547"/>
      <c r="X111" s="58"/>
      <c r="Y111" s="58"/>
      <c r="Z111" s="58"/>
      <c r="AA111" s="58"/>
      <c r="AB111" s="58"/>
      <c r="AC111" s="58"/>
      <c r="AD111" s="58"/>
      <c r="AE111" s="58"/>
      <c r="AF111" s="58"/>
      <c r="AG111" s="58"/>
      <c r="AH111" s="58"/>
      <c r="AI111" s="58"/>
      <c r="AJ111" s="58"/>
      <c r="AK111" s="58"/>
      <c r="AL111" s="58"/>
      <c r="AM111" s="58"/>
      <c r="AN111" s="58"/>
      <c r="AO111" s="58"/>
      <c r="AP111" s="58"/>
      <c r="AQ111" s="58"/>
    </row>
    <row r="112" spans="1:43" ht="6" customHeight="1">
      <c r="A112" s="971"/>
      <c r="B112" s="304"/>
      <c r="C112" s="46"/>
      <c r="D112" s="46"/>
      <c r="E112" s="46"/>
      <c r="F112" s="46"/>
      <c r="G112" s="46"/>
      <c r="H112" s="46"/>
      <c r="I112" s="46"/>
      <c r="J112" s="46"/>
      <c r="K112" s="46"/>
      <c r="L112" s="46"/>
      <c r="M112" s="46"/>
      <c r="N112" s="46"/>
      <c r="O112" s="46"/>
      <c r="P112" s="46"/>
      <c r="Q112" s="46"/>
      <c r="R112" s="46"/>
      <c r="S112" s="46"/>
      <c r="T112" s="46"/>
      <c r="U112" s="47">
        <f t="shared" si="9"/>
        <v>0</v>
      </c>
      <c r="V112" s="383"/>
      <c r="W112" s="547"/>
      <c r="X112" s="58"/>
      <c r="Y112" s="58"/>
      <c r="Z112" s="58"/>
      <c r="AA112" s="58"/>
      <c r="AB112" s="58"/>
      <c r="AC112" s="58"/>
      <c r="AD112" s="58"/>
      <c r="AE112" s="58"/>
      <c r="AF112" s="58"/>
      <c r="AG112" s="58"/>
      <c r="AH112" s="58"/>
      <c r="AI112" s="58"/>
      <c r="AJ112" s="58"/>
      <c r="AK112" s="58"/>
      <c r="AL112" s="58"/>
      <c r="AM112" s="58"/>
      <c r="AN112" s="58"/>
      <c r="AO112" s="58"/>
      <c r="AP112" s="58"/>
      <c r="AQ112" s="58"/>
    </row>
    <row r="113" spans="1:43" ht="15">
      <c r="A113" s="971"/>
      <c r="B113" s="299" t="s">
        <v>1131</v>
      </c>
      <c r="C113" s="406">
        <f>SUM(C114:C128)</f>
        <v>296433.06200000003</v>
      </c>
      <c r="D113" s="406">
        <f t="shared" ref="D113:T113" si="12">SUM(D114:D128)</f>
        <v>331161.65399999998</v>
      </c>
      <c r="E113" s="406">
        <f t="shared" si="12"/>
        <v>313299.89499999996</v>
      </c>
      <c r="F113" s="406">
        <f t="shared" si="12"/>
        <v>726952.51600000006</v>
      </c>
      <c r="G113" s="406">
        <f t="shared" si="12"/>
        <v>1049187.223</v>
      </c>
      <c r="H113" s="406">
        <f t="shared" si="12"/>
        <v>1272158.355</v>
      </c>
      <c r="I113" s="406">
        <f t="shared" si="12"/>
        <v>1375702.2440000002</v>
      </c>
      <c r="J113" s="406">
        <f t="shared" si="12"/>
        <v>1546086.3540000003</v>
      </c>
      <c r="K113" s="406">
        <f t="shared" si="12"/>
        <v>1792506.764</v>
      </c>
      <c r="L113" s="406">
        <f t="shared" si="12"/>
        <v>1978047.5270000002</v>
      </c>
      <c r="M113" s="406">
        <f t="shared" si="12"/>
        <v>2220749.2289999998</v>
      </c>
      <c r="N113" s="406">
        <f t="shared" si="12"/>
        <v>2255478.5690000001</v>
      </c>
      <c r="O113" s="406">
        <f t="shared" si="12"/>
        <v>2274913.719</v>
      </c>
      <c r="P113" s="406">
        <f t="shared" si="12"/>
        <v>2310885.0630000005</v>
      </c>
      <c r="Q113" s="406">
        <f t="shared" si="12"/>
        <v>1920558.7990000001</v>
      </c>
      <c r="R113" s="406">
        <f t="shared" si="12"/>
        <v>1388625.0699999998</v>
      </c>
      <c r="S113" s="406">
        <f t="shared" si="12"/>
        <v>1529036.7789999996</v>
      </c>
      <c r="T113" s="406">
        <f t="shared" si="12"/>
        <v>91844.87000000001</v>
      </c>
      <c r="U113" s="401">
        <f t="shared" si="9"/>
        <v>24673627.692000002</v>
      </c>
      <c r="V113" s="373"/>
      <c r="W113" s="547"/>
      <c r="X113" s="302"/>
      <c r="Y113" s="302"/>
      <c r="Z113" s="302"/>
      <c r="AA113" s="302"/>
      <c r="AB113" s="302"/>
      <c r="AC113" s="302"/>
      <c r="AD113" s="302"/>
      <c r="AE113" s="302"/>
      <c r="AF113" s="302"/>
      <c r="AG113" s="302"/>
      <c r="AH113" s="302"/>
      <c r="AI113" s="302"/>
      <c r="AJ113" s="302"/>
      <c r="AK113" s="302"/>
      <c r="AL113" s="302"/>
      <c r="AM113" s="302"/>
      <c r="AN113" s="302"/>
      <c r="AO113" s="302"/>
      <c r="AP113" s="302"/>
      <c r="AQ113" s="302"/>
    </row>
    <row r="114" spans="1:43" ht="15">
      <c r="A114" s="971"/>
      <c r="B114" s="304" t="s">
        <v>1132</v>
      </c>
      <c r="C114" s="46">
        <f>D04a!C114+D04b!C114</f>
        <v>2713.5169999999998</v>
      </c>
      <c r="D114" s="46">
        <f>D04a!D114+D04b!D114</f>
        <v>2230.9780000000001</v>
      </c>
      <c r="E114" s="46">
        <f>D04a!E114+D04b!E114</f>
        <v>3826.02</v>
      </c>
      <c r="F114" s="46">
        <f>D04a!F114+D04b!F114</f>
        <v>10842.449000000001</v>
      </c>
      <c r="G114" s="46">
        <f>D04a!G114+D04b!G114</f>
        <v>14851.501</v>
      </c>
      <c r="H114" s="46">
        <f>D04a!H114+D04b!H114</f>
        <v>22289.561000000002</v>
      </c>
      <c r="I114" s="46">
        <f>D04a!I114+D04b!I114</f>
        <v>49433.688999999998</v>
      </c>
      <c r="J114" s="46">
        <f>D04a!J114+D04b!J114</f>
        <v>68332.256999999998</v>
      </c>
      <c r="K114" s="46">
        <f>D04a!K114+D04b!K114</f>
        <v>73050.482000000004</v>
      </c>
      <c r="L114" s="46">
        <f>D04a!L114+D04b!L114</f>
        <v>104247.75599999999</v>
      </c>
      <c r="M114" s="46">
        <f>D04a!M114+D04b!M114</f>
        <v>135245.897</v>
      </c>
      <c r="N114" s="46">
        <f>D04a!N114+D04b!N114</f>
        <v>94417.924999999988</v>
      </c>
      <c r="O114" s="46">
        <f>D04a!O114+D04b!O114</f>
        <v>82171.483000000007</v>
      </c>
      <c r="P114" s="46">
        <f>D04a!P114+D04b!P114</f>
        <v>74889.350999999995</v>
      </c>
      <c r="Q114" s="46">
        <f>D04a!Q114+D04b!Q114</f>
        <v>64686.691999999995</v>
      </c>
      <c r="R114" s="46">
        <f>D04a!R114+D04b!R114</f>
        <v>50302.023999999998</v>
      </c>
      <c r="S114" s="46">
        <f>D04a!S114+D04b!S114</f>
        <v>32478.404999999999</v>
      </c>
      <c r="T114" s="46">
        <f>D04a!T114+D04b!T114</f>
        <v>1593.0410000000002</v>
      </c>
      <c r="U114" s="47">
        <f t="shared" si="9"/>
        <v>887603.02800000005</v>
      </c>
      <c r="V114" s="383"/>
      <c r="W114" s="547"/>
      <c r="X114" s="58"/>
      <c r="Y114" s="58"/>
      <c r="Z114" s="58"/>
      <c r="AA114" s="58"/>
      <c r="AB114" s="58"/>
      <c r="AC114" s="58"/>
      <c r="AD114" s="58"/>
      <c r="AE114" s="58"/>
      <c r="AF114" s="58"/>
      <c r="AG114" s="58"/>
      <c r="AH114" s="58"/>
      <c r="AI114" s="58"/>
      <c r="AJ114" s="58"/>
      <c r="AK114" s="58"/>
      <c r="AL114" s="58"/>
      <c r="AM114" s="58"/>
      <c r="AN114" s="58"/>
      <c r="AO114" s="58"/>
      <c r="AP114" s="58"/>
      <c r="AQ114" s="58"/>
    </row>
    <row r="115" spans="1:43" ht="15">
      <c r="A115" s="971"/>
      <c r="B115" s="304" t="s">
        <v>1133</v>
      </c>
      <c r="C115" s="46">
        <f>D04a!C115+D04b!C115</f>
        <v>25467.572</v>
      </c>
      <c r="D115" s="46">
        <f>D04a!D115+D04b!D115</f>
        <v>33962.485999999997</v>
      </c>
      <c r="E115" s="46">
        <f>D04a!E115+D04b!E115</f>
        <v>28809.400999999998</v>
      </c>
      <c r="F115" s="46">
        <f>D04a!F115+D04b!F115</f>
        <v>89704.020999999993</v>
      </c>
      <c r="G115" s="46">
        <f>D04a!G115+D04b!G115</f>
        <v>153415.39600000001</v>
      </c>
      <c r="H115" s="46">
        <f>D04a!H115+D04b!H115</f>
        <v>204867.011</v>
      </c>
      <c r="I115" s="46">
        <f>D04a!I115+D04b!I115</f>
        <v>170171.02299999999</v>
      </c>
      <c r="J115" s="46">
        <f>D04a!J115+D04b!J115</f>
        <v>181666.65899999999</v>
      </c>
      <c r="K115" s="46">
        <f>D04a!K115+D04b!K115</f>
        <v>202391.97999999998</v>
      </c>
      <c r="L115" s="46">
        <f>D04a!L115+D04b!L115</f>
        <v>255958.31099999999</v>
      </c>
      <c r="M115" s="46">
        <f>D04a!M115+D04b!M115</f>
        <v>387143.37600000005</v>
      </c>
      <c r="N115" s="46">
        <f>D04a!N115+D04b!N115</f>
        <v>455885.13199999998</v>
      </c>
      <c r="O115" s="46">
        <f>D04a!O115+D04b!O115</f>
        <v>537866.98</v>
      </c>
      <c r="P115" s="46">
        <f>D04a!P115+D04b!P115</f>
        <v>576140.60499999998</v>
      </c>
      <c r="Q115" s="46">
        <f>D04a!Q115+D04b!Q115</f>
        <v>510976.07699999999</v>
      </c>
      <c r="R115" s="46">
        <f>D04a!R115+D04b!R115</f>
        <v>404680.853</v>
      </c>
      <c r="S115" s="46">
        <f>D04a!S115+D04b!S115</f>
        <v>463724.90499999997</v>
      </c>
      <c r="T115" s="46">
        <f>D04a!T115+D04b!T115</f>
        <v>25572.406999999999</v>
      </c>
      <c r="U115" s="47">
        <f t="shared" si="9"/>
        <v>4708404.1949999994</v>
      </c>
      <c r="V115" s="383"/>
      <c r="W115" s="547"/>
      <c r="X115" s="58"/>
      <c r="Y115" s="58"/>
      <c r="Z115" s="58"/>
      <c r="AA115" s="58"/>
      <c r="AB115" s="58"/>
      <c r="AC115" s="58"/>
      <c r="AD115" s="58"/>
      <c r="AE115" s="58"/>
      <c r="AF115" s="58"/>
      <c r="AG115" s="58"/>
      <c r="AH115" s="58"/>
      <c r="AI115" s="58"/>
      <c r="AJ115" s="58"/>
      <c r="AK115" s="58"/>
      <c r="AL115" s="58"/>
      <c r="AM115" s="58"/>
      <c r="AN115" s="58"/>
      <c r="AO115" s="58"/>
      <c r="AP115" s="58"/>
      <c r="AQ115" s="58"/>
    </row>
    <row r="116" spans="1:43" ht="15">
      <c r="A116" s="971"/>
      <c r="B116" s="304" t="s">
        <v>1134</v>
      </c>
      <c r="C116" s="46">
        <f>D04a!C116+D04b!C116</f>
        <v>67892.320000000007</v>
      </c>
      <c r="D116" s="46">
        <f>D04a!D116+D04b!D116</f>
        <v>94154.722999999998</v>
      </c>
      <c r="E116" s="46">
        <f>D04a!E116+D04b!E116</f>
        <v>28064.034</v>
      </c>
      <c r="F116" s="46">
        <f>D04a!F116+D04b!F116</f>
        <v>54547.546000000002</v>
      </c>
      <c r="G116" s="46">
        <f>D04a!G116+D04b!G116</f>
        <v>71328.953999999998</v>
      </c>
      <c r="H116" s="46">
        <f>D04a!H116+D04b!H116</f>
        <v>59100.031999999999</v>
      </c>
      <c r="I116" s="46">
        <f>D04a!I116+D04b!I116</f>
        <v>44837.985000000001</v>
      </c>
      <c r="J116" s="46">
        <f>D04a!J116+D04b!J116</f>
        <v>44863.464</v>
      </c>
      <c r="K116" s="46">
        <f>D04a!K116+D04b!K116</f>
        <v>47210.903999999995</v>
      </c>
      <c r="L116" s="46">
        <f>D04a!L116+D04b!L116</f>
        <v>40019.788</v>
      </c>
      <c r="M116" s="46">
        <f>D04a!M116+D04b!M116</f>
        <v>43523.358</v>
      </c>
      <c r="N116" s="46">
        <f>D04a!N116+D04b!N116</f>
        <v>43250.394</v>
      </c>
      <c r="O116" s="46">
        <f>D04a!O116+D04b!O116</f>
        <v>37174.294000000002</v>
      </c>
      <c r="P116" s="46">
        <f>D04a!P116+D04b!P116</f>
        <v>23779.578999999998</v>
      </c>
      <c r="Q116" s="46">
        <f>D04a!Q116+D04b!Q116</f>
        <v>15657.063999999998</v>
      </c>
      <c r="R116" s="46">
        <f>D04a!R116+D04b!R116</f>
        <v>9619.5020000000004</v>
      </c>
      <c r="S116" s="46">
        <f>D04a!S116+D04b!S116</f>
        <v>9501.262999999999</v>
      </c>
      <c r="T116" s="46">
        <f>D04a!T116+D04b!T116</f>
        <v>520.16800000000001</v>
      </c>
      <c r="U116" s="47">
        <f t="shared" si="9"/>
        <v>735045.37199999997</v>
      </c>
      <c r="V116" s="383"/>
      <c r="W116" s="547"/>
      <c r="X116" s="58"/>
      <c r="Y116" s="58"/>
      <c r="Z116" s="58"/>
      <c r="AA116" s="58"/>
      <c r="AB116" s="58"/>
      <c r="AC116" s="58"/>
      <c r="AD116" s="58"/>
      <c r="AE116" s="58"/>
      <c r="AF116" s="58"/>
      <c r="AG116" s="58"/>
      <c r="AH116" s="58"/>
      <c r="AI116" s="58"/>
      <c r="AJ116" s="58"/>
      <c r="AK116" s="58"/>
      <c r="AL116" s="58"/>
      <c r="AM116" s="58"/>
      <c r="AN116" s="58"/>
      <c r="AO116" s="58"/>
      <c r="AP116" s="58"/>
      <c r="AQ116" s="58"/>
    </row>
    <row r="117" spans="1:43" ht="15">
      <c r="A117" s="971"/>
      <c r="B117" s="304" t="s">
        <v>1135</v>
      </c>
      <c r="C117" s="46">
        <f>D04a!C117+D04b!C117</f>
        <v>7201.5329999999994</v>
      </c>
      <c r="D117" s="46">
        <f>D04a!D117+D04b!D117</f>
        <v>4201</v>
      </c>
      <c r="E117" s="46">
        <f>D04a!E117+D04b!E117</f>
        <v>5353.5219999999999</v>
      </c>
      <c r="F117" s="46">
        <f>D04a!F117+D04b!F117</f>
        <v>25742.228999999999</v>
      </c>
      <c r="G117" s="46">
        <f>D04a!G117+D04b!G117</f>
        <v>45680.478999999999</v>
      </c>
      <c r="H117" s="46">
        <f>D04a!H117+D04b!H117</f>
        <v>55242.786</v>
      </c>
      <c r="I117" s="46">
        <f>D04a!I117+D04b!I117</f>
        <v>53960.828000000001</v>
      </c>
      <c r="J117" s="46">
        <f>D04a!J117+D04b!J117</f>
        <v>57129.323000000004</v>
      </c>
      <c r="K117" s="46">
        <f>D04a!K117+D04b!K117</f>
        <v>67805.61</v>
      </c>
      <c r="L117" s="46">
        <f>D04a!L117+D04b!L117</f>
        <v>84270.531000000003</v>
      </c>
      <c r="M117" s="46">
        <f>D04a!M117+D04b!M117</f>
        <v>70950.559999999998</v>
      </c>
      <c r="N117" s="46">
        <f>D04a!N117+D04b!N117</f>
        <v>87297.948000000004</v>
      </c>
      <c r="O117" s="46">
        <f>D04a!O117+D04b!O117</f>
        <v>60063.526000000005</v>
      </c>
      <c r="P117" s="46">
        <f>D04a!P117+D04b!P117</f>
        <v>55311.731</v>
      </c>
      <c r="Q117" s="46">
        <f>D04a!Q117+D04b!Q117</f>
        <v>29557.675000000003</v>
      </c>
      <c r="R117" s="46">
        <f>D04a!R117+D04b!R117</f>
        <v>17088.569</v>
      </c>
      <c r="S117" s="46">
        <f>D04a!S117+D04b!S117</f>
        <v>16283.177</v>
      </c>
      <c r="T117" s="46">
        <f>D04a!T117+D04b!T117</f>
        <v>0</v>
      </c>
      <c r="U117" s="47">
        <f t="shared" si="9"/>
        <v>743141.02700000012</v>
      </c>
      <c r="V117" s="383"/>
      <c r="W117" s="547"/>
      <c r="X117" s="58"/>
      <c r="Y117" s="58"/>
      <c r="Z117" s="58"/>
      <c r="AA117" s="58"/>
      <c r="AB117" s="58"/>
      <c r="AC117" s="58"/>
      <c r="AD117" s="58"/>
      <c r="AE117" s="58"/>
      <c r="AF117" s="58"/>
      <c r="AG117" s="58"/>
      <c r="AH117" s="58"/>
      <c r="AI117" s="58"/>
      <c r="AJ117" s="58"/>
      <c r="AK117" s="58"/>
      <c r="AL117" s="58"/>
      <c r="AM117" s="58"/>
      <c r="AN117" s="58"/>
      <c r="AO117" s="58"/>
      <c r="AP117" s="58"/>
      <c r="AQ117" s="58"/>
    </row>
    <row r="118" spans="1:43" ht="15">
      <c r="A118" s="971"/>
      <c r="B118" s="304" t="s">
        <v>1136</v>
      </c>
      <c r="C118" s="46">
        <f>D04a!C118+D04b!C118</f>
        <v>53623.922000000006</v>
      </c>
      <c r="D118" s="46">
        <f>D04a!D118+D04b!D118</f>
        <v>24170.43</v>
      </c>
      <c r="E118" s="46">
        <f>D04a!E118+D04b!E118</f>
        <v>22582.76</v>
      </c>
      <c r="F118" s="46">
        <f>D04a!F118+D04b!F118</f>
        <v>41464.084000000003</v>
      </c>
      <c r="G118" s="46">
        <f>D04a!G118+D04b!G118</f>
        <v>33516.889000000003</v>
      </c>
      <c r="H118" s="46">
        <f>D04a!H118+D04b!H118</f>
        <v>28843.241999999998</v>
      </c>
      <c r="I118" s="46">
        <f>D04a!I118+D04b!I118</f>
        <v>26739.473000000002</v>
      </c>
      <c r="J118" s="46">
        <f>D04a!J118+D04b!J118</f>
        <v>28177.396000000001</v>
      </c>
      <c r="K118" s="46">
        <f>D04a!K118+D04b!K118</f>
        <v>30162.016</v>
      </c>
      <c r="L118" s="46">
        <f>D04a!L118+D04b!L118</f>
        <v>22831.000999999997</v>
      </c>
      <c r="M118" s="46">
        <f>D04a!M118+D04b!M118</f>
        <v>32722.498</v>
      </c>
      <c r="N118" s="46">
        <f>D04a!N118+D04b!N118</f>
        <v>30740.837</v>
      </c>
      <c r="O118" s="46">
        <f>D04a!O118+D04b!O118</f>
        <v>26551.847999999998</v>
      </c>
      <c r="P118" s="46">
        <f>D04a!P118+D04b!P118</f>
        <v>25478.839</v>
      </c>
      <c r="Q118" s="46">
        <f>D04a!Q118+D04b!Q118</f>
        <v>18924.878000000001</v>
      </c>
      <c r="R118" s="46">
        <f>D04a!R118+D04b!R118</f>
        <v>16987.713</v>
      </c>
      <c r="S118" s="46">
        <f>D04a!S118+D04b!S118</f>
        <v>31295.831000000002</v>
      </c>
      <c r="T118" s="46">
        <f>D04a!T118+D04b!T118</f>
        <v>1941.5300000000002</v>
      </c>
      <c r="U118" s="47">
        <f t="shared" si="9"/>
        <v>496755.18700000003</v>
      </c>
      <c r="V118" s="383"/>
      <c r="W118" s="547"/>
      <c r="X118" s="58"/>
      <c r="Y118" s="58"/>
      <c r="Z118" s="58"/>
      <c r="AA118" s="58"/>
      <c r="AB118" s="58"/>
      <c r="AC118" s="58"/>
      <c r="AD118" s="58"/>
      <c r="AE118" s="58"/>
      <c r="AF118" s="58"/>
      <c r="AG118" s="58"/>
      <c r="AH118" s="58"/>
      <c r="AI118" s="58"/>
      <c r="AJ118" s="58"/>
      <c r="AK118" s="58"/>
      <c r="AL118" s="58"/>
      <c r="AM118" s="58"/>
      <c r="AN118" s="58"/>
      <c r="AO118" s="58"/>
      <c r="AP118" s="58"/>
      <c r="AQ118" s="58"/>
    </row>
    <row r="119" spans="1:43" ht="15">
      <c r="A119" s="971"/>
      <c r="B119" s="304" t="s">
        <v>1137</v>
      </c>
      <c r="C119" s="46">
        <f>D04a!C119+D04b!C119</f>
        <v>28022.254000000001</v>
      </c>
      <c r="D119" s="46">
        <f>D04a!D119+D04b!D119</f>
        <v>50139.582999999999</v>
      </c>
      <c r="E119" s="46">
        <f>D04a!E119+D04b!E119</f>
        <v>100050.929</v>
      </c>
      <c r="F119" s="46">
        <f>D04a!F119+D04b!F119</f>
        <v>176786.769</v>
      </c>
      <c r="G119" s="46">
        <f>D04a!G119+D04b!G119</f>
        <v>229461.98499999999</v>
      </c>
      <c r="H119" s="46">
        <f>D04a!H119+D04b!H119</f>
        <v>238735.70699999999</v>
      </c>
      <c r="I119" s="46">
        <f>D04a!I119+D04b!I119</f>
        <v>223972.978</v>
      </c>
      <c r="J119" s="46">
        <f>D04a!J119+D04b!J119</f>
        <v>217501.511</v>
      </c>
      <c r="K119" s="46">
        <f>D04a!K119+D04b!K119</f>
        <v>228424.50099999999</v>
      </c>
      <c r="L119" s="46">
        <f>D04a!L119+D04b!L119</f>
        <v>241499.51400000002</v>
      </c>
      <c r="M119" s="46">
        <f>D04a!M119+D04b!M119</f>
        <v>270459.53099999996</v>
      </c>
      <c r="N119" s="46">
        <f>D04a!N119+D04b!N119</f>
        <v>284515.799</v>
      </c>
      <c r="O119" s="46">
        <f>D04a!O119+D04b!O119</f>
        <v>287380.80300000001</v>
      </c>
      <c r="P119" s="46">
        <f>D04a!P119+D04b!P119</f>
        <v>276693.00300000003</v>
      </c>
      <c r="Q119" s="46">
        <f>D04a!Q119+D04b!Q119</f>
        <v>251400.666</v>
      </c>
      <c r="R119" s="46">
        <f>D04a!R119+D04b!R119</f>
        <v>199983.85200000001</v>
      </c>
      <c r="S119" s="46">
        <f>D04a!S119+D04b!S119</f>
        <v>317439.12199999997</v>
      </c>
      <c r="T119" s="46">
        <f>D04a!T119+D04b!T119</f>
        <v>19862.271000000001</v>
      </c>
      <c r="U119" s="47">
        <f t="shared" si="9"/>
        <v>3642330.7779999999</v>
      </c>
      <c r="V119" s="383"/>
      <c r="W119" s="547"/>
      <c r="X119" s="58"/>
      <c r="Y119" s="58"/>
      <c r="Z119" s="58"/>
      <c r="AA119" s="58"/>
      <c r="AB119" s="58"/>
      <c r="AC119" s="58"/>
      <c r="AD119" s="58"/>
      <c r="AE119" s="58"/>
      <c r="AF119" s="58"/>
      <c r="AG119" s="58"/>
      <c r="AH119" s="58"/>
      <c r="AI119" s="58"/>
      <c r="AJ119" s="58"/>
      <c r="AK119" s="58"/>
      <c r="AL119" s="58"/>
      <c r="AM119" s="58"/>
      <c r="AN119" s="58"/>
      <c r="AO119" s="58"/>
      <c r="AP119" s="58"/>
      <c r="AQ119" s="58"/>
    </row>
    <row r="120" spans="1:43" ht="15">
      <c r="A120" s="971"/>
      <c r="B120" s="304" t="s">
        <v>1138</v>
      </c>
      <c r="C120" s="46">
        <f>D04a!C120+D04b!C120</f>
        <v>458.62</v>
      </c>
      <c r="D120" s="46">
        <f>D04a!D120+D04b!D120</f>
        <v>653.85</v>
      </c>
      <c r="E120" s="46">
        <f>D04a!E120+D04b!E120</f>
        <v>720.35799999999995</v>
      </c>
      <c r="F120" s="46">
        <f>D04a!F120+D04b!F120</f>
        <v>7880.0560000000005</v>
      </c>
      <c r="G120" s="46">
        <f>D04a!G120+D04b!G120</f>
        <v>15053.630999999999</v>
      </c>
      <c r="H120" s="46">
        <f>D04a!H120+D04b!H120</f>
        <v>28629.288</v>
      </c>
      <c r="I120" s="46">
        <f>D04a!I120+D04b!I120</f>
        <v>38956.199000000001</v>
      </c>
      <c r="J120" s="46">
        <f>D04a!J120+D04b!J120</f>
        <v>72231.451000000001</v>
      </c>
      <c r="K120" s="46">
        <f>D04a!K120+D04b!K120</f>
        <v>107782.224</v>
      </c>
      <c r="L120" s="46">
        <f>D04a!L120+D04b!L120</f>
        <v>129665.742</v>
      </c>
      <c r="M120" s="46">
        <f>D04a!M120+D04b!M120</f>
        <v>176258.76199999999</v>
      </c>
      <c r="N120" s="46">
        <f>D04a!N120+D04b!N120</f>
        <v>216436.69500000001</v>
      </c>
      <c r="O120" s="46">
        <f>D04a!O120+D04b!O120</f>
        <v>215722.61800000002</v>
      </c>
      <c r="P120" s="46">
        <f>D04a!P120+D04b!P120</f>
        <v>210521.497</v>
      </c>
      <c r="Q120" s="46">
        <f>D04a!Q120+D04b!Q120</f>
        <v>169710.28399999999</v>
      </c>
      <c r="R120" s="46">
        <f>D04a!R120+D04b!R120</f>
        <v>106441.72700000001</v>
      </c>
      <c r="S120" s="46">
        <f>D04a!S120+D04b!S120</f>
        <v>67374.255999999994</v>
      </c>
      <c r="T120" s="46">
        <f>D04a!T120+D04b!T120</f>
        <v>2900.7179999999998</v>
      </c>
      <c r="U120" s="47">
        <f t="shared" si="9"/>
        <v>1567397.976</v>
      </c>
      <c r="V120" s="383"/>
      <c r="W120" s="547"/>
      <c r="X120" s="58"/>
      <c r="Y120" s="58"/>
      <c r="Z120" s="58"/>
      <c r="AA120" s="58"/>
      <c r="AB120" s="58"/>
      <c r="AC120" s="58"/>
      <c r="AD120" s="58"/>
      <c r="AE120" s="58"/>
      <c r="AF120" s="58"/>
      <c r="AG120" s="58"/>
      <c r="AH120" s="58"/>
      <c r="AI120" s="58"/>
      <c r="AJ120" s="58"/>
      <c r="AK120" s="58"/>
      <c r="AL120" s="58"/>
      <c r="AM120" s="58"/>
      <c r="AN120" s="58"/>
      <c r="AO120" s="58"/>
      <c r="AP120" s="58"/>
      <c r="AQ120" s="58"/>
    </row>
    <row r="121" spans="1:43" ht="15">
      <c r="A121" s="971"/>
      <c r="B121" s="304" t="s">
        <v>1139</v>
      </c>
      <c r="C121" s="46">
        <f>D04a!C121+D04b!C121</f>
        <v>1587.405</v>
      </c>
      <c r="D121" s="46">
        <f>D04a!D121+D04b!D121</f>
        <v>505.25599999999997</v>
      </c>
      <c r="E121" s="46">
        <f>D04a!E121+D04b!E121</f>
        <v>75.58</v>
      </c>
      <c r="F121" s="46">
        <f>D04a!F121+D04b!F121</f>
        <v>5359.1409999999996</v>
      </c>
      <c r="G121" s="46">
        <f>D04a!G121+D04b!G121</f>
        <v>3085.9459999999999</v>
      </c>
      <c r="H121" s="46">
        <f>D04a!H121+D04b!H121</f>
        <v>6882.9740000000002</v>
      </c>
      <c r="I121" s="46">
        <f>D04a!I121+D04b!I121</f>
        <v>3084.6950000000002</v>
      </c>
      <c r="J121" s="46">
        <f>D04a!J121+D04b!J121</f>
        <v>4627.9229999999998</v>
      </c>
      <c r="K121" s="46">
        <f>D04a!K121+D04b!K121</f>
        <v>3729.2020000000002</v>
      </c>
      <c r="L121" s="46">
        <f>D04a!L121+D04b!L121</f>
        <v>8224.25</v>
      </c>
      <c r="M121" s="46">
        <f>D04a!M121+D04b!M121</f>
        <v>4874.9520000000002</v>
      </c>
      <c r="N121" s="46">
        <f>D04a!N121+D04b!N121</f>
        <v>10021.004000000001</v>
      </c>
      <c r="O121" s="46">
        <f>D04a!O121+D04b!O121</f>
        <v>13750.588</v>
      </c>
      <c r="P121" s="46">
        <f>D04a!P121+D04b!P121</f>
        <v>18766.843000000001</v>
      </c>
      <c r="Q121" s="46">
        <f>D04a!Q121+D04b!Q121</f>
        <v>12408.648000000001</v>
      </c>
      <c r="R121" s="46">
        <f>D04a!R121+D04b!R121</f>
        <v>8797.8850000000002</v>
      </c>
      <c r="S121" s="46">
        <f>D04a!S121+D04b!S121</f>
        <v>10031.815000000001</v>
      </c>
      <c r="T121" s="46">
        <f>D04a!T121+D04b!T121</f>
        <v>273.7</v>
      </c>
      <c r="U121" s="47">
        <f t="shared" si="9"/>
        <v>116087.80699999999</v>
      </c>
      <c r="V121" s="383"/>
      <c r="W121" s="547"/>
      <c r="X121" s="58"/>
      <c r="Y121" s="58"/>
      <c r="Z121" s="58"/>
      <c r="AA121" s="58"/>
      <c r="AB121" s="58"/>
      <c r="AC121" s="58"/>
      <c r="AD121" s="58"/>
      <c r="AE121" s="58"/>
      <c r="AF121" s="58"/>
      <c r="AG121" s="58"/>
      <c r="AH121" s="58"/>
      <c r="AI121" s="58"/>
      <c r="AJ121" s="58"/>
      <c r="AK121" s="58"/>
      <c r="AL121" s="58"/>
      <c r="AM121" s="58"/>
      <c r="AN121" s="58"/>
      <c r="AO121" s="58"/>
      <c r="AP121" s="58"/>
      <c r="AQ121" s="58"/>
    </row>
    <row r="122" spans="1:43" ht="15">
      <c r="A122" s="971"/>
      <c r="B122" s="304" t="s">
        <v>1140</v>
      </c>
      <c r="C122" s="46">
        <f>D04a!C122+D04b!C122</f>
        <v>30986.103999999999</v>
      </c>
      <c r="D122" s="46">
        <f>D04a!D122+D04b!D122</f>
        <v>43638.759999999995</v>
      </c>
      <c r="E122" s="46">
        <f>D04a!E122+D04b!E122</f>
        <v>43018.15</v>
      </c>
      <c r="F122" s="46">
        <f>D04a!F122+D04b!F122</f>
        <v>73931.717999999993</v>
      </c>
      <c r="G122" s="46">
        <f>D04a!G122+D04b!G122</f>
        <v>107674.341</v>
      </c>
      <c r="H122" s="46">
        <f>D04a!H122+D04b!H122</f>
        <v>167998.43899999998</v>
      </c>
      <c r="I122" s="46">
        <f>D04a!I122+D04b!I122</f>
        <v>180981.97900000002</v>
      </c>
      <c r="J122" s="46">
        <f>D04a!J122+D04b!J122</f>
        <v>183255.114</v>
      </c>
      <c r="K122" s="46">
        <f>D04a!K122+D04b!K122</f>
        <v>180441.242</v>
      </c>
      <c r="L122" s="46">
        <f>D04a!L122+D04b!L122</f>
        <v>196223.50400000002</v>
      </c>
      <c r="M122" s="46">
        <f>D04a!M122+D04b!M122</f>
        <v>242072.7</v>
      </c>
      <c r="N122" s="46">
        <f>D04a!N122+D04b!N122</f>
        <v>277173.94799999997</v>
      </c>
      <c r="O122" s="46">
        <f>D04a!O122+D04b!O122</f>
        <v>269907.33600000001</v>
      </c>
      <c r="P122" s="46">
        <f>D04a!P122+D04b!P122</f>
        <v>299893.18900000001</v>
      </c>
      <c r="Q122" s="46">
        <f>D04a!Q122+D04b!Q122</f>
        <v>263972.27</v>
      </c>
      <c r="R122" s="46">
        <f>D04a!R122+D04b!R122</f>
        <v>200444.89300000001</v>
      </c>
      <c r="S122" s="46">
        <f>D04a!S122+D04b!S122</f>
        <v>205922.704</v>
      </c>
      <c r="T122" s="46">
        <f>D04a!T122+D04b!T122</f>
        <v>13135.380999999999</v>
      </c>
      <c r="U122" s="47">
        <f t="shared" si="9"/>
        <v>2980671.7720000003</v>
      </c>
      <c r="V122" s="383"/>
      <c r="W122" s="547"/>
      <c r="X122" s="58"/>
      <c r="Y122" s="58"/>
      <c r="Z122" s="58"/>
      <c r="AA122" s="58"/>
      <c r="AB122" s="58"/>
      <c r="AC122" s="58"/>
      <c r="AD122" s="58"/>
      <c r="AE122" s="58"/>
      <c r="AF122" s="58"/>
      <c r="AG122" s="58"/>
      <c r="AH122" s="58"/>
      <c r="AI122" s="58"/>
      <c r="AJ122" s="58"/>
      <c r="AK122" s="58"/>
      <c r="AL122" s="58"/>
      <c r="AM122" s="58"/>
      <c r="AN122" s="58"/>
      <c r="AO122" s="58"/>
      <c r="AP122" s="58"/>
      <c r="AQ122" s="58"/>
    </row>
    <row r="123" spans="1:43" ht="15">
      <c r="A123" s="971"/>
      <c r="B123" s="304" t="s">
        <v>1141</v>
      </c>
      <c r="C123" s="46">
        <f>D04a!C123+D04b!C123</f>
        <v>2182.252</v>
      </c>
      <c r="D123" s="46">
        <f>D04a!D123+D04b!D123</f>
        <v>152.06800000000001</v>
      </c>
      <c r="E123" s="46">
        <f>D04a!E123+D04b!E123</f>
        <v>3042.8679999999999</v>
      </c>
      <c r="F123" s="46">
        <f>D04a!F123+D04b!F123</f>
        <v>34032.536</v>
      </c>
      <c r="G123" s="46">
        <f>D04a!G123+D04b!G123</f>
        <v>38699.692000000003</v>
      </c>
      <c r="H123" s="46">
        <f>D04a!H123+D04b!H123</f>
        <v>25849.505000000001</v>
      </c>
      <c r="I123" s="46">
        <f>D04a!I123+D04b!I123</f>
        <v>26530.256999999998</v>
      </c>
      <c r="J123" s="46">
        <f>D04a!J123+D04b!J123</f>
        <v>34125.801999999996</v>
      </c>
      <c r="K123" s="46">
        <f>D04a!K123+D04b!K123</f>
        <v>33148.423999999999</v>
      </c>
      <c r="L123" s="46">
        <f>D04a!L123+D04b!L123</f>
        <v>31912.556</v>
      </c>
      <c r="M123" s="46">
        <f>D04a!M123+D04b!M123</f>
        <v>36416.94</v>
      </c>
      <c r="N123" s="46">
        <f>D04a!N123+D04b!N123</f>
        <v>34857.127999999997</v>
      </c>
      <c r="O123" s="46">
        <f>D04a!O123+D04b!O123</f>
        <v>28344.992999999999</v>
      </c>
      <c r="P123" s="46">
        <f>D04a!P123+D04b!P123</f>
        <v>21184.911</v>
      </c>
      <c r="Q123" s="46">
        <f>D04a!Q123+D04b!Q123</f>
        <v>21023.157999999999</v>
      </c>
      <c r="R123" s="46">
        <f>D04a!R123+D04b!R123</f>
        <v>10755.879000000001</v>
      </c>
      <c r="S123" s="46">
        <f>D04a!S123+D04b!S123</f>
        <v>8529.5740000000005</v>
      </c>
      <c r="T123" s="46">
        <f>D04a!T123+D04b!T123</f>
        <v>711.02</v>
      </c>
      <c r="U123" s="47">
        <f t="shared" si="9"/>
        <v>391499.56300000014</v>
      </c>
      <c r="V123" s="383"/>
      <c r="W123" s="547"/>
      <c r="X123" s="58"/>
      <c r="Y123" s="58"/>
      <c r="Z123" s="58"/>
      <c r="AA123" s="58"/>
      <c r="AB123" s="58"/>
      <c r="AC123" s="58"/>
      <c r="AD123" s="58"/>
      <c r="AE123" s="58"/>
      <c r="AF123" s="58"/>
      <c r="AG123" s="58"/>
      <c r="AH123" s="58"/>
      <c r="AI123" s="58"/>
      <c r="AJ123" s="58"/>
      <c r="AK123" s="58"/>
      <c r="AL123" s="58"/>
      <c r="AM123" s="58"/>
      <c r="AN123" s="58"/>
      <c r="AO123" s="58"/>
      <c r="AP123" s="58"/>
      <c r="AQ123" s="58"/>
    </row>
    <row r="124" spans="1:43" ht="15">
      <c r="A124" s="971"/>
      <c r="B124" s="304" t="s">
        <v>1142</v>
      </c>
      <c r="C124" s="46">
        <f>D04a!C124+D04b!C124</f>
        <v>58537.506999999998</v>
      </c>
      <c r="D124" s="46">
        <f>D04a!D124+D04b!D124</f>
        <v>52943.531999999999</v>
      </c>
      <c r="E124" s="46">
        <f>D04a!E124+D04b!E124</f>
        <v>30360.289999999997</v>
      </c>
      <c r="F124" s="46">
        <f>D04a!F124+D04b!F124</f>
        <v>57190.231</v>
      </c>
      <c r="G124" s="46">
        <f>D04a!G124+D04b!G124</f>
        <v>75844.247000000003</v>
      </c>
      <c r="H124" s="46">
        <f>D04a!H124+D04b!H124</f>
        <v>81701.163</v>
      </c>
      <c r="I124" s="46">
        <f>D04a!I124+D04b!I124</f>
        <v>82593.402000000002</v>
      </c>
      <c r="J124" s="46">
        <f>D04a!J124+D04b!J124</f>
        <v>100291.488</v>
      </c>
      <c r="K124" s="46">
        <f>D04a!K124+D04b!K124</f>
        <v>123820.24799999999</v>
      </c>
      <c r="L124" s="46">
        <f>D04a!L124+D04b!L124</f>
        <v>141375.79999999999</v>
      </c>
      <c r="M124" s="46">
        <f>D04a!M124+D04b!M124</f>
        <v>199465.33200000002</v>
      </c>
      <c r="N124" s="46">
        <f>D04a!N124+D04b!N124</f>
        <v>234596.98699999999</v>
      </c>
      <c r="O124" s="46">
        <f>D04a!O124+D04b!O124</f>
        <v>272315.11600000004</v>
      </c>
      <c r="P124" s="46">
        <f>D04a!P124+D04b!P124</f>
        <v>335935.92800000001</v>
      </c>
      <c r="Q124" s="46">
        <f>D04a!Q124+D04b!Q124</f>
        <v>274583.016</v>
      </c>
      <c r="R124" s="46">
        <f>D04a!R124+D04b!R124</f>
        <v>151485.05499999999</v>
      </c>
      <c r="S124" s="46">
        <f>D04a!S124+D04b!S124</f>
        <v>123814.60800000001</v>
      </c>
      <c r="T124" s="46">
        <f>D04a!T124+D04b!T124</f>
        <v>11707.314999999999</v>
      </c>
      <c r="U124" s="47">
        <f t="shared" si="9"/>
        <v>2408561.2650000006</v>
      </c>
      <c r="V124" s="383"/>
      <c r="W124" s="547"/>
      <c r="X124" s="58"/>
      <c r="Y124" s="58"/>
      <c r="Z124" s="58"/>
      <c r="AA124" s="58"/>
      <c r="AB124" s="58"/>
      <c r="AC124" s="58"/>
      <c r="AD124" s="58"/>
      <c r="AE124" s="58"/>
      <c r="AF124" s="58"/>
      <c r="AG124" s="58"/>
      <c r="AH124" s="58"/>
      <c r="AI124" s="58"/>
      <c r="AJ124" s="58"/>
      <c r="AK124" s="58"/>
      <c r="AL124" s="58"/>
      <c r="AM124" s="58"/>
      <c r="AN124" s="58"/>
      <c r="AO124" s="58"/>
      <c r="AP124" s="58"/>
      <c r="AQ124" s="58"/>
    </row>
    <row r="125" spans="1:43" ht="15">
      <c r="A125" s="971"/>
      <c r="B125" s="304" t="s">
        <v>1143</v>
      </c>
      <c r="C125" s="46">
        <f>D04a!C125+D04b!C125</f>
        <v>0</v>
      </c>
      <c r="D125" s="46">
        <f>D04a!D125+D04b!D125</f>
        <v>0</v>
      </c>
      <c r="E125" s="46">
        <f>D04a!E125+D04b!E125</f>
        <v>1810.5010000000002</v>
      </c>
      <c r="F125" s="46">
        <f>D04a!F125+D04b!F125</f>
        <v>18290.577000000001</v>
      </c>
      <c r="G125" s="46">
        <f>D04a!G125+D04b!G125</f>
        <v>24006.525999999998</v>
      </c>
      <c r="H125" s="46">
        <f>D04a!H125+D04b!H125</f>
        <v>16960.248</v>
      </c>
      <c r="I125" s="46">
        <f>D04a!I125+D04b!I125</f>
        <v>19383.352999999999</v>
      </c>
      <c r="J125" s="46">
        <f>D04a!J125+D04b!J125</f>
        <v>16575.796999999999</v>
      </c>
      <c r="K125" s="46">
        <f>D04a!K125+D04b!K125</f>
        <v>26621.49</v>
      </c>
      <c r="L125" s="46">
        <f>D04a!L125+D04b!L125</f>
        <v>24911.927</v>
      </c>
      <c r="M125" s="46">
        <f>D04a!M125+D04b!M125</f>
        <v>17761.606</v>
      </c>
      <c r="N125" s="46">
        <f>D04a!N125+D04b!N125</f>
        <v>18821.879000000001</v>
      </c>
      <c r="O125" s="46">
        <f>D04a!O125+D04b!O125</f>
        <v>18709.297999999999</v>
      </c>
      <c r="P125" s="46">
        <f>D04a!P125+D04b!P125</f>
        <v>19604.786</v>
      </c>
      <c r="Q125" s="46">
        <f>D04a!Q125+D04b!Q125</f>
        <v>10498.697</v>
      </c>
      <c r="R125" s="46">
        <f>D04a!R125+D04b!R125</f>
        <v>10657.288</v>
      </c>
      <c r="S125" s="46">
        <f>D04a!S125+D04b!S125</f>
        <v>8941.5339999999997</v>
      </c>
      <c r="T125" s="46">
        <f>D04a!T125+D04b!T125</f>
        <v>0</v>
      </c>
      <c r="U125" s="47">
        <f t="shared" si="9"/>
        <v>253555.50700000004</v>
      </c>
      <c r="V125" s="383"/>
      <c r="W125" s="547"/>
      <c r="X125" s="58"/>
      <c r="Y125" s="58"/>
      <c r="Z125" s="58"/>
      <c r="AA125" s="58"/>
      <c r="AB125" s="58"/>
      <c r="AC125" s="58"/>
      <c r="AD125" s="58"/>
      <c r="AE125" s="58"/>
      <c r="AF125" s="58"/>
      <c r="AG125" s="58"/>
      <c r="AH125" s="58"/>
      <c r="AI125" s="58"/>
      <c r="AJ125" s="58"/>
      <c r="AK125" s="58"/>
      <c r="AL125" s="58"/>
      <c r="AM125" s="58"/>
      <c r="AN125" s="58"/>
      <c r="AO125" s="58"/>
      <c r="AP125" s="58"/>
      <c r="AQ125" s="58"/>
    </row>
    <row r="126" spans="1:43" ht="15">
      <c r="A126" s="971"/>
      <c r="B126" s="304" t="s">
        <v>1144</v>
      </c>
      <c r="C126" s="46">
        <f>D04a!C126+D04b!C126</f>
        <v>663.65</v>
      </c>
      <c r="D126" s="46">
        <f>D04a!D126+D04b!D126</f>
        <v>246.36</v>
      </c>
      <c r="E126" s="46">
        <f>D04a!E126+D04b!E126</f>
        <v>4886.5320000000002</v>
      </c>
      <c r="F126" s="46">
        <f>D04a!F126+D04b!F126</f>
        <v>24308.621999999999</v>
      </c>
      <c r="G126" s="46">
        <f>D04a!G126+D04b!G126</f>
        <v>55583.95</v>
      </c>
      <c r="H126" s="46">
        <f>D04a!H126+D04b!H126</f>
        <v>107695.128</v>
      </c>
      <c r="I126" s="46">
        <f>D04a!I126+D04b!I126</f>
        <v>191627.66200000001</v>
      </c>
      <c r="J126" s="46">
        <f>D04a!J126+D04b!J126</f>
        <v>257453.245</v>
      </c>
      <c r="K126" s="46">
        <f>D04a!K126+D04b!K126</f>
        <v>384781.38299999997</v>
      </c>
      <c r="L126" s="46">
        <f>D04a!L126+D04b!L126</f>
        <v>437379.60000000003</v>
      </c>
      <c r="M126" s="46">
        <f>D04a!M126+D04b!M126</f>
        <v>250769.21400000001</v>
      </c>
      <c r="N126" s="46">
        <f>D04a!N126+D04b!N126</f>
        <v>134431.198</v>
      </c>
      <c r="O126" s="46">
        <f>D04a!O126+D04b!O126</f>
        <v>109545.939</v>
      </c>
      <c r="P126" s="46">
        <f>D04a!P126+D04b!P126</f>
        <v>118029.038</v>
      </c>
      <c r="Q126" s="46">
        <f>D04a!Q126+D04b!Q126</f>
        <v>80018.869000000006</v>
      </c>
      <c r="R126" s="46">
        <f>D04a!R126+D04b!R126</f>
        <v>45778.648999999998</v>
      </c>
      <c r="S126" s="46">
        <f>D04a!S126+D04b!S126</f>
        <v>28180.243999999999</v>
      </c>
      <c r="T126" s="46">
        <f>D04a!T126+D04b!T126</f>
        <v>2011.5540000000001</v>
      </c>
      <c r="U126" s="47">
        <f t="shared" si="9"/>
        <v>2233390.8370000003</v>
      </c>
      <c r="V126" s="383"/>
      <c r="W126" s="547"/>
      <c r="X126" s="58"/>
      <c r="Y126" s="58"/>
      <c r="Z126" s="58"/>
      <c r="AA126" s="58"/>
      <c r="AB126" s="58"/>
      <c r="AC126" s="58"/>
      <c r="AD126" s="58"/>
      <c r="AE126" s="58"/>
      <c r="AF126" s="58"/>
      <c r="AG126" s="58"/>
      <c r="AH126" s="58"/>
      <c r="AI126" s="58"/>
      <c r="AJ126" s="58"/>
      <c r="AK126" s="58"/>
      <c r="AL126" s="58"/>
      <c r="AM126" s="58"/>
      <c r="AN126" s="58"/>
      <c r="AO126" s="58"/>
      <c r="AP126" s="58"/>
      <c r="AQ126" s="58"/>
    </row>
    <row r="127" spans="1:43" ht="15">
      <c r="A127" s="971"/>
      <c r="B127" s="304" t="s">
        <v>1145</v>
      </c>
      <c r="C127" s="46">
        <f>D04a!C127+D04b!C127</f>
        <v>0</v>
      </c>
      <c r="D127" s="46">
        <f>D04a!D127+D04b!D127</f>
        <v>0</v>
      </c>
      <c r="E127" s="46">
        <f>D04a!E127+D04b!E127</f>
        <v>0</v>
      </c>
      <c r="F127" s="46">
        <f>D04a!F127+D04b!F127</f>
        <v>6992.5339999999997</v>
      </c>
      <c r="G127" s="46">
        <f>D04a!G127+D04b!G127</f>
        <v>38784.805</v>
      </c>
      <c r="H127" s="46">
        <f>D04a!H127+D04b!H127</f>
        <v>94200.141000000003</v>
      </c>
      <c r="I127" s="46">
        <f>D04a!I127+D04b!I127</f>
        <v>145792.06599999999</v>
      </c>
      <c r="J127" s="46">
        <f>D04a!J127+D04b!J127</f>
        <v>143567.67800000001</v>
      </c>
      <c r="K127" s="46">
        <f>D04a!K127+D04b!K127</f>
        <v>94024.917000000001</v>
      </c>
      <c r="L127" s="46">
        <f>D04a!L127+D04b!L127</f>
        <v>51269.114000000001</v>
      </c>
      <c r="M127" s="46">
        <f>D04a!M127+D04b!M127</f>
        <v>42924.99</v>
      </c>
      <c r="N127" s="46">
        <f>D04a!N127+D04b!N127</f>
        <v>24321.951000000001</v>
      </c>
      <c r="O127" s="46">
        <f>D04a!O127+D04b!O127</f>
        <v>15440.584000000001</v>
      </c>
      <c r="P127" s="46">
        <f>D04a!P127+D04b!P127</f>
        <v>13018.16</v>
      </c>
      <c r="Q127" s="46">
        <f>D04a!Q127+D04b!Q127</f>
        <v>7631.3220000000001</v>
      </c>
      <c r="R127" s="46">
        <f>D04a!R127+D04b!R127</f>
        <v>3489.558</v>
      </c>
      <c r="S127" s="46">
        <f>D04a!S127+D04b!S127</f>
        <v>2549.13</v>
      </c>
      <c r="T127" s="46">
        <f>D04a!T127+D04b!T127</f>
        <v>0</v>
      </c>
      <c r="U127" s="47">
        <f t="shared" si="9"/>
        <v>684006.95000000007</v>
      </c>
      <c r="V127" s="383"/>
      <c r="W127" s="547"/>
      <c r="X127" s="58"/>
      <c r="Y127" s="58"/>
      <c r="Z127" s="58"/>
      <c r="AA127" s="58"/>
      <c r="AB127" s="58"/>
      <c r="AC127" s="58"/>
      <c r="AD127" s="58"/>
      <c r="AE127" s="58"/>
      <c r="AF127" s="58"/>
      <c r="AG127" s="58"/>
      <c r="AH127" s="58"/>
      <c r="AI127" s="58"/>
      <c r="AJ127" s="58"/>
      <c r="AK127" s="58"/>
      <c r="AL127" s="58"/>
      <c r="AM127" s="58"/>
      <c r="AN127" s="58"/>
      <c r="AO127" s="58"/>
      <c r="AP127" s="58"/>
      <c r="AQ127" s="58"/>
    </row>
    <row r="128" spans="1:43" ht="15">
      <c r="A128" s="971"/>
      <c r="B128" s="304" t="s">
        <v>1146</v>
      </c>
      <c r="C128" s="46">
        <f>D04a!C128+D04b!C128</f>
        <v>17096.405999999999</v>
      </c>
      <c r="D128" s="46">
        <f>D04a!D128+D04b!D128</f>
        <v>24162.627999999997</v>
      </c>
      <c r="E128" s="46">
        <f>D04a!E128+D04b!E128</f>
        <v>40698.949999999997</v>
      </c>
      <c r="F128" s="46">
        <f>D04a!F128+D04b!F128</f>
        <v>99880.002999999997</v>
      </c>
      <c r="G128" s="46">
        <f>D04a!G128+D04b!G128</f>
        <v>142198.88099999999</v>
      </c>
      <c r="H128" s="46">
        <f>D04a!H128+D04b!H128</f>
        <v>133163.13</v>
      </c>
      <c r="I128" s="46">
        <f>D04a!I128+D04b!I128</f>
        <v>117636.655</v>
      </c>
      <c r="J128" s="46">
        <f>D04a!J128+D04b!J128</f>
        <v>136287.24599999998</v>
      </c>
      <c r="K128" s="46">
        <f>D04a!K128+D04b!K128</f>
        <v>189112.141</v>
      </c>
      <c r="L128" s="46">
        <f>D04a!L128+D04b!L128</f>
        <v>208258.133</v>
      </c>
      <c r="M128" s="46">
        <f>D04a!M128+D04b!M128</f>
        <v>310159.51299999998</v>
      </c>
      <c r="N128" s="46">
        <f>D04a!N128+D04b!N128</f>
        <v>308709.74400000001</v>
      </c>
      <c r="O128" s="46">
        <f>D04a!O128+D04b!O128</f>
        <v>299968.31299999997</v>
      </c>
      <c r="P128" s="46">
        <f>D04a!P128+D04b!P128</f>
        <v>241637.603</v>
      </c>
      <c r="Q128" s="46">
        <f>D04a!Q128+D04b!Q128</f>
        <v>189509.48300000001</v>
      </c>
      <c r="R128" s="46">
        <f>D04a!R128+D04b!R128</f>
        <v>152111.62299999999</v>
      </c>
      <c r="S128" s="46">
        <f>D04a!S128+D04b!S128</f>
        <v>202970.21100000001</v>
      </c>
      <c r="T128" s="46">
        <f>D04a!T128+D04b!T128</f>
        <v>11615.764999999999</v>
      </c>
      <c r="U128" s="47">
        <f t="shared" si="9"/>
        <v>2825176.4280000003</v>
      </c>
      <c r="V128" s="383"/>
      <c r="W128" s="547"/>
      <c r="X128" s="58"/>
      <c r="Y128" s="58"/>
      <c r="Z128" s="58"/>
      <c r="AA128" s="58"/>
      <c r="AB128" s="58"/>
      <c r="AC128" s="58"/>
      <c r="AD128" s="58"/>
      <c r="AE128" s="58"/>
      <c r="AF128" s="58"/>
      <c r="AG128" s="58"/>
      <c r="AH128" s="58"/>
      <c r="AI128" s="58"/>
      <c r="AJ128" s="58"/>
      <c r="AK128" s="58"/>
      <c r="AL128" s="58"/>
      <c r="AM128" s="58"/>
      <c r="AN128" s="58"/>
      <c r="AO128" s="58"/>
      <c r="AP128" s="58"/>
      <c r="AQ128" s="58"/>
    </row>
    <row r="129" spans="1:43" ht="6" customHeight="1">
      <c r="A129" s="971"/>
      <c r="B129" s="304"/>
      <c r="C129" s="46"/>
      <c r="D129" s="46"/>
      <c r="E129" s="46"/>
      <c r="F129" s="46"/>
      <c r="G129" s="46"/>
      <c r="H129" s="46"/>
      <c r="I129" s="46"/>
      <c r="J129" s="46"/>
      <c r="K129" s="46"/>
      <c r="L129" s="46"/>
      <c r="M129" s="46"/>
      <c r="N129" s="46"/>
      <c r="O129" s="46"/>
      <c r="P129" s="46"/>
      <c r="Q129" s="46"/>
      <c r="R129" s="46"/>
      <c r="S129" s="46"/>
      <c r="T129" s="46"/>
      <c r="U129" s="47">
        <f t="shared" si="9"/>
        <v>0</v>
      </c>
      <c r="V129" s="381"/>
      <c r="W129" s="547"/>
      <c r="X129" s="58"/>
      <c r="Y129" s="58"/>
      <c r="Z129" s="58"/>
      <c r="AA129" s="58"/>
      <c r="AB129" s="58"/>
      <c r="AC129" s="58"/>
      <c r="AD129" s="58"/>
      <c r="AE129" s="58"/>
      <c r="AF129" s="58"/>
      <c r="AG129" s="58"/>
      <c r="AH129" s="58"/>
      <c r="AI129" s="58"/>
      <c r="AJ129" s="58"/>
      <c r="AK129" s="58"/>
      <c r="AL129" s="58"/>
      <c r="AM129" s="58"/>
      <c r="AN129" s="58"/>
      <c r="AO129" s="58"/>
      <c r="AP129" s="58"/>
      <c r="AQ129" s="58"/>
    </row>
    <row r="130" spans="1:43" ht="15">
      <c r="A130" s="971"/>
      <c r="B130" s="299" t="s">
        <v>1147</v>
      </c>
      <c r="C130" s="406">
        <f>SUM(C131:C136)</f>
        <v>86472.53</v>
      </c>
      <c r="D130" s="406">
        <f t="shared" ref="D130:T130" si="13">SUM(D131:D136)</f>
        <v>16571.14</v>
      </c>
      <c r="E130" s="406">
        <f t="shared" si="13"/>
        <v>12295.57</v>
      </c>
      <c r="F130" s="406">
        <f t="shared" si="13"/>
        <v>27272.050000000003</v>
      </c>
      <c r="G130" s="406">
        <f t="shared" si="13"/>
        <v>41290.770000000004</v>
      </c>
      <c r="H130" s="406">
        <f t="shared" si="13"/>
        <v>57275.08</v>
      </c>
      <c r="I130" s="406">
        <f t="shared" si="13"/>
        <v>61226.749999999993</v>
      </c>
      <c r="J130" s="406">
        <f t="shared" si="13"/>
        <v>67139.87</v>
      </c>
      <c r="K130" s="406">
        <f t="shared" si="13"/>
        <v>84146.78</v>
      </c>
      <c r="L130" s="406">
        <f t="shared" si="13"/>
        <v>88940.920000000013</v>
      </c>
      <c r="M130" s="406">
        <f t="shared" si="13"/>
        <v>96621.93</v>
      </c>
      <c r="N130" s="406">
        <f t="shared" si="13"/>
        <v>140928.26</v>
      </c>
      <c r="O130" s="406">
        <f t="shared" si="13"/>
        <v>176647.62000000002</v>
      </c>
      <c r="P130" s="406">
        <f t="shared" si="13"/>
        <v>279925.10000000003</v>
      </c>
      <c r="Q130" s="406">
        <f t="shared" si="13"/>
        <v>432209.47</v>
      </c>
      <c r="R130" s="406">
        <f t="shared" si="13"/>
        <v>559639.52999999991</v>
      </c>
      <c r="S130" s="406">
        <f t="shared" si="13"/>
        <v>1550405.26</v>
      </c>
      <c r="T130" s="406">
        <f t="shared" si="13"/>
        <v>82400.250000000029</v>
      </c>
      <c r="U130" s="401">
        <f t="shared" si="9"/>
        <v>3861408.88</v>
      </c>
      <c r="V130" s="373"/>
      <c r="W130" s="547"/>
      <c r="X130" s="302"/>
      <c r="Y130" s="302"/>
      <c r="Z130" s="302"/>
      <c r="AA130" s="302"/>
      <c r="AB130" s="302"/>
      <c r="AC130" s="302"/>
      <c r="AD130" s="302"/>
      <c r="AE130" s="302"/>
      <c r="AF130" s="302"/>
      <c r="AG130" s="302"/>
      <c r="AH130" s="302"/>
      <c r="AI130" s="302"/>
      <c r="AJ130" s="302"/>
      <c r="AK130" s="302"/>
      <c r="AL130" s="302"/>
      <c r="AM130" s="302"/>
      <c r="AN130" s="302"/>
      <c r="AO130" s="302"/>
      <c r="AP130" s="302"/>
      <c r="AQ130" s="302"/>
    </row>
    <row r="131" spans="1:43" ht="15">
      <c r="A131" s="971"/>
      <c r="B131" s="304" t="s">
        <v>1148</v>
      </c>
      <c r="C131" s="46">
        <f>D04a!C131+D04b!C131</f>
        <v>39076.520000000004</v>
      </c>
      <c r="D131" s="46">
        <f>D04a!D131+D04b!D131</f>
        <v>10553.630000000001</v>
      </c>
      <c r="E131" s="46">
        <f>D04a!E131+D04b!E131</f>
        <v>7856.75</v>
      </c>
      <c r="F131" s="46">
        <f>D04a!F131+D04b!F131</f>
        <v>20057.330000000002</v>
      </c>
      <c r="G131" s="46">
        <f>D04a!G131+D04b!G131</f>
        <v>30869.339999999997</v>
      </c>
      <c r="H131" s="46">
        <f>D04a!H131+D04b!H131</f>
        <v>38201.58</v>
      </c>
      <c r="I131" s="46">
        <f>D04a!I131+D04b!I131</f>
        <v>42659.5</v>
      </c>
      <c r="J131" s="46">
        <f>D04a!J131+D04b!J131</f>
        <v>47798.7</v>
      </c>
      <c r="K131" s="46">
        <f>D04a!K131+D04b!K131</f>
        <v>53320.639999999999</v>
      </c>
      <c r="L131" s="46">
        <f>D04a!L131+D04b!L131</f>
        <v>55422.41</v>
      </c>
      <c r="M131" s="46">
        <f>D04a!M131+D04b!M131</f>
        <v>61999.35</v>
      </c>
      <c r="N131" s="46">
        <f>D04a!N131+D04b!N131</f>
        <v>73541.58</v>
      </c>
      <c r="O131" s="46">
        <f>D04a!O131+D04b!O131</f>
        <v>80226.97</v>
      </c>
      <c r="P131" s="46">
        <f>D04a!P131+D04b!P131</f>
        <v>90726.12</v>
      </c>
      <c r="Q131" s="46">
        <f>D04a!Q131+D04b!Q131</f>
        <v>91437.959999999992</v>
      </c>
      <c r="R131" s="46">
        <f>D04a!R131+D04b!R131</f>
        <v>85726.94</v>
      </c>
      <c r="S131" s="46">
        <f>D04a!S131+D04b!S131</f>
        <v>167758.18</v>
      </c>
      <c r="T131" s="46">
        <f>D04a!T131+D04b!T131</f>
        <v>7642.61</v>
      </c>
      <c r="U131" s="47">
        <f t="shared" si="9"/>
        <v>1004876.11</v>
      </c>
      <c r="V131" s="383"/>
      <c r="W131" s="547"/>
      <c r="X131" s="58"/>
      <c r="Y131" s="58"/>
      <c r="Z131" s="58"/>
      <c r="AA131" s="58"/>
      <c r="AB131" s="58"/>
      <c r="AC131" s="58"/>
      <c r="AD131" s="58"/>
      <c r="AE131" s="58"/>
      <c r="AF131" s="58"/>
      <c r="AG131" s="58"/>
      <c r="AH131" s="58"/>
      <c r="AI131" s="58"/>
      <c r="AJ131" s="58"/>
      <c r="AK131" s="58"/>
      <c r="AL131" s="58"/>
      <c r="AM131" s="58"/>
      <c r="AN131" s="58"/>
      <c r="AO131" s="58"/>
      <c r="AP131" s="58"/>
      <c r="AQ131" s="58"/>
    </row>
    <row r="132" spans="1:43" ht="15">
      <c r="A132" s="971"/>
      <c r="B132" s="304" t="s">
        <v>1149</v>
      </c>
      <c r="C132" s="46">
        <f>D04a!C132+D04b!C132</f>
        <v>43173.09</v>
      </c>
      <c r="D132" s="46">
        <f>D04a!D132+D04b!D132</f>
        <v>3841.52</v>
      </c>
      <c r="E132" s="46">
        <f>D04a!E132+D04b!E132</f>
        <v>3131.3500000000004</v>
      </c>
      <c r="F132" s="46">
        <f>D04a!F132+D04b!F132</f>
        <v>4278.76</v>
      </c>
      <c r="G132" s="46">
        <f>D04a!G132+D04b!G132</f>
        <v>4960.91</v>
      </c>
      <c r="H132" s="46">
        <f>D04a!H132+D04b!H132</f>
        <v>7308.25</v>
      </c>
      <c r="I132" s="46">
        <f>D04a!I132+D04b!I132</f>
        <v>10329.48</v>
      </c>
      <c r="J132" s="46">
        <f>D04a!J132+D04b!J132</f>
        <v>10243.490000000002</v>
      </c>
      <c r="K132" s="46">
        <f>D04a!K132+D04b!K132</f>
        <v>18117.599999999999</v>
      </c>
      <c r="L132" s="46">
        <f>D04a!L132+D04b!L132</f>
        <v>16565.07</v>
      </c>
      <c r="M132" s="46">
        <f>D04a!M132+D04b!M132</f>
        <v>18027.68</v>
      </c>
      <c r="N132" s="46">
        <f>D04a!N132+D04b!N132</f>
        <v>31948.47</v>
      </c>
      <c r="O132" s="46">
        <f>D04a!O132+D04b!O132</f>
        <v>45593.520000000004</v>
      </c>
      <c r="P132" s="46">
        <f>D04a!P132+D04b!P132</f>
        <v>61723.5</v>
      </c>
      <c r="Q132" s="46">
        <f>D04a!Q132+D04b!Q132</f>
        <v>69116.290000000008</v>
      </c>
      <c r="R132" s="46">
        <f>D04a!R132+D04b!R132</f>
        <v>89317.51999999999</v>
      </c>
      <c r="S132" s="46">
        <f>D04a!S132+D04b!S132</f>
        <v>187326.13</v>
      </c>
      <c r="T132" s="46">
        <f>D04a!T132+D04b!T132</f>
        <v>6426.25</v>
      </c>
      <c r="U132" s="47">
        <f t="shared" si="9"/>
        <v>631428.88</v>
      </c>
      <c r="V132" s="383"/>
      <c r="W132" s="547"/>
      <c r="X132" s="58"/>
      <c r="Y132" s="58"/>
      <c r="Z132" s="58"/>
      <c r="AA132" s="58"/>
      <c r="AB132" s="58"/>
      <c r="AC132" s="58"/>
      <c r="AD132" s="58"/>
      <c r="AE132" s="58"/>
      <c r="AF132" s="58"/>
      <c r="AG132" s="58"/>
      <c r="AH132" s="58"/>
      <c r="AI132" s="58"/>
      <c r="AJ132" s="58"/>
      <c r="AK132" s="58"/>
      <c r="AL132" s="58"/>
      <c r="AM132" s="58"/>
      <c r="AN132" s="58"/>
      <c r="AO132" s="58"/>
      <c r="AP132" s="58"/>
      <c r="AQ132" s="58"/>
    </row>
    <row r="133" spans="1:43" ht="15">
      <c r="A133" s="971"/>
      <c r="B133" s="304" t="s">
        <v>1150</v>
      </c>
      <c r="C133" s="46">
        <f>D04a!C133+D04b!C133</f>
        <v>0</v>
      </c>
      <c r="D133" s="46">
        <f>D04a!D133+D04b!D133</f>
        <v>0</v>
      </c>
      <c r="E133" s="46">
        <f>D04a!E133+D04b!E133</f>
        <v>0</v>
      </c>
      <c r="F133" s="46">
        <f>D04a!F133+D04b!F133</f>
        <v>1395.4299999999998</v>
      </c>
      <c r="G133" s="46">
        <f>D04a!G133+D04b!G133</f>
        <v>3580.46</v>
      </c>
      <c r="H133" s="46">
        <f>D04a!H133+D04b!H133</f>
        <v>9526.61</v>
      </c>
      <c r="I133" s="46">
        <f>D04a!I133+D04b!I133</f>
        <v>3764.02</v>
      </c>
      <c r="J133" s="46">
        <f>D04a!J133+D04b!J133</f>
        <v>5371.59</v>
      </c>
      <c r="K133" s="46">
        <f>D04a!K133+D04b!K133</f>
        <v>9745.82</v>
      </c>
      <c r="L133" s="46">
        <f>D04a!L133+D04b!L133</f>
        <v>14049.48</v>
      </c>
      <c r="M133" s="46">
        <f>D04a!M133+D04b!M133</f>
        <v>13299.73</v>
      </c>
      <c r="N133" s="46">
        <f>D04a!N133+D04b!N133</f>
        <v>26774.899999999998</v>
      </c>
      <c r="O133" s="46">
        <f>D04a!O133+D04b!O133</f>
        <v>26281.649999999998</v>
      </c>
      <c r="P133" s="46">
        <f>D04a!P133+D04b!P133</f>
        <v>25492.03</v>
      </c>
      <c r="Q133" s="46">
        <f>D04a!Q133+D04b!Q133</f>
        <v>15899.75</v>
      </c>
      <c r="R133" s="46">
        <f>D04a!R133+D04b!R133</f>
        <v>11838.4</v>
      </c>
      <c r="S133" s="46">
        <f>D04a!S133+D04b!S133</f>
        <v>17968.61</v>
      </c>
      <c r="T133" s="46">
        <f>D04a!T133+D04b!T133</f>
        <v>1252.96</v>
      </c>
      <c r="U133" s="47">
        <f t="shared" si="9"/>
        <v>186241.43999999997</v>
      </c>
      <c r="V133" s="383"/>
      <c r="W133" s="547"/>
      <c r="X133" s="58"/>
      <c r="Y133" s="58"/>
      <c r="Z133" s="58"/>
      <c r="AA133" s="58"/>
      <c r="AB133" s="58"/>
      <c r="AC133" s="58"/>
      <c r="AD133" s="58"/>
      <c r="AE133" s="58"/>
      <c r="AF133" s="58"/>
      <c r="AG133" s="58"/>
      <c r="AH133" s="58"/>
      <c r="AI133" s="58"/>
      <c r="AJ133" s="58"/>
      <c r="AK133" s="58"/>
      <c r="AL133" s="58"/>
      <c r="AM133" s="58"/>
      <c r="AN133" s="58"/>
      <c r="AO133" s="58"/>
      <c r="AP133" s="58"/>
      <c r="AQ133" s="58"/>
    </row>
    <row r="134" spans="1:43" ht="15">
      <c r="A134" s="971"/>
      <c r="B134" s="304" t="s">
        <v>1298</v>
      </c>
      <c r="C134" s="46">
        <f>D04a!C134+D04b!C134</f>
        <v>9.99</v>
      </c>
      <c r="D134" s="46">
        <f>D04a!D134+D04b!D134</f>
        <v>3.46</v>
      </c>
      <c r="E134" s="46">
        <f>D04a!E134+D04b!E134</f>
        <v>0</v>
      </c>
      <c r="F134" s="46">
        <f>D04a!F134+D04b!F134</f>
        <v>3.33</v>
      </c>
      <c r="G134" s="46">
        <f>D04a!G134+D04b!G134</f>
        <v>6.66</v>
      </c>
      <c r="H134" s="46">
        <f>D04a!H134+D04b!H134</f>
        <v>0</v>
      </c>
      <c r="I134" s="46">
        <f>D04a!I134+D04b!I134</f>
        <v>1371.5700000000002</v>
      </c>
      <c r="J134" s="46">
        <f>D04a!J134+D04b!J134</f>
        <v>0</v>
      </c>
      <c r="K134" s="46">
        <f>D04a!K134+D04b!K134</f>
        <v>6.92</v>
      </c>
      <c r="L134" s="46">
        <f>D04a!L134+D04b!L134</f>
        <v>10.379999999999999</v>
      </c>
      <c r="M134" s="46">
        <f>D04a!M134+D04b!M134</f>
        <v>6.92</v>
      </c>
      <c r="N134" s="46">
        <f>D04a!N134+D04b!N134</f>
        <v>3644.68</v>
      </c>
      <c r="O134" s="46">
        <f>D04a!O134+D04b!O134</f>
        <v>19603.41</v>
      </c>
      <c r="P134" s="46">
        <f>D04a!P134+D04b!P134</f>
        <v>96652.59</v>
      </c>
      <c r="Q134" s="46">
        <f>D04a!Q134+D04b!Q134</f>
        <v>251580.91999999998</v>
      </c>
      <c r="R134" s="46">
        <f>D04a!R134+D04b!R134</f>
        <v>368874.47</v>
      </c>
      <c r="S134" s="46">
        <f>D04a!S134+D04b!S134</f>
        <v>1166713.3</v>
      </c>
      <c r="T134" s="46">
        <f>D04a!T134+D04b!T134</f>
        <v>66515.450000000012</v>
      </c>
      <c r="U134" s="47">
        <f t="shared" si="9"/>
        <v>1975004.05</v>
      </c>
      <c r="V134" s="383"/>
      <c r="W134" s="547"/>
      <c r="X134" s="58"/>
      <c r="Y134" s="58"/>
      <c r="Z134" s="58"/>
      <c r="AA134" s="58"/>
      <c r="AB134" s="58"/>
      <c r="AC134" s="58"/>
      <c r="AD134" s="58"/>
      <c r="AE134" s="58"/>
      <c r="AF134" s="58"/>
      <c r="AG134" s="58"/>
      <c r="AH134" s="58"/>
      <c r="AI134" s="58"/>
      <c r="AJ134" s="58"/>
      <c r="AK134" s="58"/>
      <c r="AL134" s="58"/>
      <c r="AM134" s="58"/>
      <c r="AN134" s="58"/>
      <c r="AO134" s="58"/>
      <c r="AP134" s="58"/>
      <c r="AQ134" s="58"/>
    </row>
    <row r="135" spans="1:43" ht="15">
      <c r="A135" s="971"/>
      <c r="B135" s="304" t="s">
        <v>1152</v>
      </c>
      <c r="C135" s="46">
        <f>D04a!C135+D04b!C135</f>
        <v>2320.67</v>
      </c>
      <c r="D135" s="46">
        <f>D04a!D135+D04b!D135</f>
        <v>470.63</v>
      </c>
      <c r="E135" s="46">
        <f>D04a!E135+D04b!E135</f>
        <v>224.8</v>
      </c>
      <c r="F135" s="46">
        <f>D04a!F135+D04b!F135</f>
        <v>441.17</v>
      </c>
      <c r="G135" s="46">
        <f>D04a!G135+D04b!G135</f>
        <v>502.94</v>
      </c>
      <c r="H135" s="46">
        <f>D04a!H135+D04b!H135</f>
        <v>567.79</v>
      </c>
      <c r="I135" s="46">
        <f>D04a!I135+D04b!I135</f>
        <v>1177.55</v>
      </c>
      <c r="J135" s="46">
        <f>D04a!J135+D04b!J135</f>
        <v>1640.4900000000002</v>
      </c>
      <c r="K135" s="46">
        <f>D04a!K135+D04b!K135</f>
        <v>875.97</v>
      </c>
      <c r="L135" s="46">
        <f>D04a!L135+D04b!L135</f>
        <v>758.59</v>
      </c>
      <c r="M135" s="46">
        <f>D04a!M135+D04b!M135</f>
        <v>818.6</v>
      </c>
      <c r="N135" s="46">
        <f>D04a!N135+D04b!N135</f>
        <v>2625.59</v>
      </c>
      <c r="O135" s="46">
        <f>D04a!O135+D04b!O135</f>
        <v>2515.98</v>
      </c>
      <c r="P135" s="46">
        <f>D04a!P135+D04b!P135</f>
        <v>3165.78</v>
      </c>
      <c r="Q135" s="46">
        <f>D04a!Q135+D04b!Q135</f>
        <v>2332.2600000000002</v>
      </c>
      <c r="R135" s="46">
        <f>D04a!R135+D04b!R135</f>
        <v>2559.3199999999997</v>
      </c>
      <c r="S135" s="46">
        <f>D04a!S135+D04b!S135</f>
        <v>9123.5</v>
      </c>
      <c r="T135" s="46">
        <f>D04a!T135+D04b!T135</f>
        <v>483.15999999999997</v>
      </c>
      <c r="U135" s="47">
        <f t="shared" si="9"/>
        <v>32604.789999999997</v>
      </c>
      <c r="V135" s="383"/>
      <c r="W135" s="547"/>
      <c r="X135" s="58"/>
      <c r="Y135" s="58"/>
      <c r="Z135" s="58"/>
      <c r="AA135" s="58"/>
      <c r="AB135" s="58"/>
      <c r="AC135" s="58"/>
      <c r="AD135" s="58"/>
      <c r="AE135" s="58"/>
      <c r="AF135" s="58"/>
      <c r="AG135" s="58"/>
      <c r="AH135" s="58"/>
      <c r="AI135" s="58"/>
      <c r="AJ135" s="58"/>
      <c r="AK135" s="58"/>
      <c r="AL135" s="58"/>
      <c r="AM135" s="58"/>
      <c r="AN135" s="58"/>
      <c r="AO135" s="58"/>
      <c r="AP135" s="58"/>
      <c r="AQ135" s="58"/>
    </row>
    <row r="136" spans="1:43" ht="15">
      <c r="A136" s="971"/>
      <c r="B136" s="304" t="s">
        <v>1153</v>
      </c>
      <c r="C136" s="46">
        <f>D04a!C136+D04b!C136</f>
        <v>1892.2600000000002</v>
      </c>
      <c r="D136" s="46">
        <f>D04a!D136+D04b!D136</f>
        <v>1701.9</v>
      </c>
      <c r="E136" s="46">
        <f>D04a!E136+D04b!E136</f>
        <v>1082.67</v>
      </c>
      <c r="F136" s="46">
        <f>D04a!F136+D04b!F136</f>
        <v>1096.03</v>
      </c>
      <c r="G136" s="46">
        <f>D04a!G136+D04b!G136</f>
        <v>1370.46</v>
      </c>
      <c r="H136" s="46">
        <f>D04a!H136+D04b!H136</f>
        <v>1670.85</v>
      </c>
      <c r="I136" s="46">
        <f>D04a!I136+D04b!I136</f>
        <v>1924.63</v>
      </c>
      <c r="J136" s="46">
        <f>D04a!J136+D04b!J136</f>
        <v>2085.6000000000004</v>
      </c>
      <c r="K136" s="46">
        <f>D04a!K136+D04b!K136</f>
        <v>2079.83</v>
      </c>
      <c r="L136" s="46">
        <f>D04a!L136+D04b!L136</f>
        <v>2134.9899999999998</v>
      </c>
      <c r="M136" s="46">
        <f>D04a!M136+D04b!M136</f>
        <v>2469.65</v>
      </c>
      <c r="N136" s="46">
        <f>D04a!N136+D04b!N136</f>
        <v>2393.04</v>
      </c>
      <c r="O136" s="46">
        <f>D04a!O136+D04b!O136</f>
        <v>2426.09</v>
      </c>
      <c r="P136" s="46">
        <f>D04a!P136+D04b!P136</f>
        <v>2165.08</v>
      </c>
      <c r="Q136" s="46">
        <f>D04a!Q136+D04b!Q136</f>
        <v>1842.29</v>
      </c>
      <c r="R136" s="46">
        <f>D04a!R136+D04b!R136</f>
        <v>1322.88</v>
      </c>
      <c r="S136" s="46">
        <f>D04a!S136+D04b!S136</f>
        <v>1515.54</v>
      </c>
      <c r="T136" s="46">
        <f>D04a!T136+D04b!T136</f>
        <v>79.819999999999993</v>
      </c>
      <c r="U136" s="47">
        <f t="shared" si="9"/>
        <v>31253.610000000004</v>
      </c>
      <c r="V136" s="383"/>
      <c r="W136" s="547"/>
      <c r="X136" s="58"/>
      <c r="Y136" s="58"/>
      <c r="Z136" s="58"/>
      <c r="AA136" s="58"/>
      <c r="AB136" s="58"/>
      <c r="AC136" s="58"/>
      <c r="AD136" s="58"/>
      <c r="AE136" s="58"/>
      <c r="AF136" s="58"/>
      <c r="AG136" s="58"/>
      <c r="AH136" s="58"/>
      <c r="AI136" s="58"/>
      <c r="AJ136" s="58"/>
      <c r="AK136" s="58"/>
      <c r="AL136" s="58"/>
      <c r="AM136" s="58"/>
      <c r="AN136" s="58"/>
      <c r="AO136" s="58"/>
      <c r="AP136" s="58"/>
      <c r="AQ136" s="58"/>
    </row>
    <row r="137" spans="1:43" ht="6" customHeight="1">
      <c r="A137" s="971"/>
      <c r="B137" s="304"/>
      <c r="C137" s="46"/>
      <c r="D137" s="46"/>
      <c r="E137" s="46"/>
      <c r="F137" s="46"/>
      <c r="G137" s="46"/>
      <c r="H137" s="46"/>
      <c r="I137" s="46"/>
      <c r="J137" s="46"/>
      <c r="K137" s="46"/>
      <c r="L137" s="46"/>
      <c r="M137" s="46"/>
      <c r="N137" s="46"/>
      <c r="O137" s="46"/>
      <c r="P137" s="46"/>
      <c r="Q137" s="46"/>
      <c r="R137" s="46"/>
      <c r="S137" s="46"/>
      <c r="T137" s="46"/>
      <c r="U137" s="47">
        <f t="shared" si="9"/>
        <v>0</v>
      </c>
      <c r="V137" s="381"/>
      <c r="W137" s="547"/>
      <c r="X137" s="58"/>
      <c r="Y137" s="58"/>
      <c r="Z137" s="58"/>
      <c r="AA137" s="58"/>
      <c r="AB137" s="58"/>
      <c r="AC137" s="58"/>
      <c r="AD137" s="58"/>
      <c r="AE137" s="58"/>
      <c r="AF137" s="58"/>
      <c r="AG137" s="58"/>
      <c r="AH137" s="58"/>
      <c r="AI137" s="58"/>
      <c r="AJ137" s="58"/>
      <c r="AK137" s="58"/>
      <c r="AL137" s="58"/>
      <c r="AM137" s="58"/>
      <c r="AN137" s="58"/>
      <c r="AO137" s="58"/>
      <c r="AP137" s="58"/>
      <c r="AQ137" s="58"/>
    </row>
    <row r="138" spans="1:43" ht="15">
      <c r="A138" s="971"/>
      <c r="B138" s="299" t="s">
        <v>1154</v>
      </c>
      <c r="C138" s="406">
        <f>SUM(C139:C146)</f>
        <v>2706314.7499999995</v>
      </c>
      <c r="D138" s="406">
        <f t="shared" ref="D138:T138" si="14">SUM(D139:D146)</f>
        <v>2776816.19</v>
      </c>
      <c r="E138" s="406">
        <f t="shared" si="14"/>
        <v>1015039.92</v>
      </c>
      <c r="F138" s="406">
        <f t="shared" si="14"/>
        <v>4408796.99</v>
      </c>
      <c r="G138" s="406">
        <f t="shared" si="14"/>
        <v>15534038.15</v>
      </c>
      <c r="H138" s="406">
        <f t="shared" si="14"/>
        <v>25382658.810000002</v>
      </c>
      <c r="I138" s="406">
        <f t="shared" si="14"/>
        <v>23731346.399999999</v>
      </c>
      <c r="J138" s="406">
        <f t="shared" si="14"/>
        <v>15881046.579999998</v>
      </c>
      <c r="K138" s="406">
        <f t="shared" si="14"/>
        <v>9491074.5999999996</v>
      </c>
      <c r="L138" s="406">
        <f t="shared" si="14"/>
        <v>7774266.6099999994</v>
      </c>
      <c r="M138" s="406">
        <f t="shared" si="14"/>
        <v>10304501.5</v>
      </c>
      <c r="N138" s="406">
        <f t="shared" si="14"/>
        <v>10881775.163999999</v>
      </c>
      <c r="O138" s="406">
        <f t="shared" si="14"/>
        <v>11031151.863000002</v>
      </c>
      <c r="P138" s="406">
        <f t="shared" si="14"/>
        <v>11297764.178000001</v>
      </c>
      <c r="Q138" s="406">
        <f t="shared" si="14"/>
        <v>10128584.260000002</v>
      </c>
      <c r="R138" s="406">
        <f t="shared" si="14"/>
        <v>8431757.4570000004</v>
      </c>
      <c r="S138" s="406">
        <f t="shared" si="14"/>
        <v>11534448.710999999</v>
      </c>
      <c r="T138" s="406">
        <f t="shared" si="14"/>
        <v>543538.723</v>
      </c>
      <c r="U138" s="401">
        <f>SUM(C138:T138)</f>
        <v>182854920.85599998</v>
      </c>
      <c r="V138" s="373"/>
      <c r="W138" s="547"/>
      <c r="X138" s="302"/>
      <c r="Y138" s="302"/>
      <c r="Z138" s="302"/>
      <c r="AA138" s="302"/>
      <c r="AB138" s="302"/>
      <c r="AC138" s="302"/>
      <c r="AD138" s="302"/>
      <c r="AE138" s="302"/>
      <c r="AF138" s="302"/>
      <c r="AG138" s="302"/>
      <c r="AH138" s="302"/>
      <c r="AI138" s="302"/>
      <c r="AJ138" s="302"/>
      <c r="AK138" s="302"/>
      <c r="AL138" s="302"/>
      <c r="AM138" s="302"/>
      <c r="AN138" s="302"/>
      <c r="AO138" s="302"/>
      <c r="AP138" s="302"/>
      <c r="AQ138" s="302"/>
    </row>
    <row r="139" spans="1:43" ht="15">
      <c r="A139" s="971"/>
      <c r="B139" s="304" t="s">
        <v>1155</v>
      </c>
      <c r="C139" s="46">
        <f>D04a!C139+D04b!C139</f>
        <v>12456.89</v>
      </c>
      <c r="D139" s="46">
        <f>D04a!D139+D04b!D139</f>
        <v>8121.3600000000006</v>
      </c>
      <c r="E139" s="46">
        <f>D04a!E139+D04b!E139</f>
        <v>4982.4599999999991</v>
      </c>
      <c r="F139" s="46">
        <f>D04a!F139+D04b!F139</f>
        <v>5000.76</v>
      </c>
      <c r="G139" s="46">
        <f>D04a!G139+D04b!G139</f>
        <v>4473.4500000000007</v>
      </c>
      <c r="H139" s="46">
        <f>D04a!H139+D04b!H139</f>
        <v>6170.62</v>
      </c>
      <c r="I139" s="46">
        <f>D04a!I139+D04b!I139</f>
        <v>6466.64</v>
      </c>
      <c r="J139" s="46">
        <f>D04a!J139+D04b!J139</f>
        <v>8042.5</v>
      </c>
      <c r="K139" s="46">
        <f>D04a!K139+D04b!K139</f>
        <v>7695.8600000000006</v>
      </c>
      <c r="L139" s="46">
        <f>D04a!L139+D04b!L139</f>
        <v>9574.9</v>
      </c>
      <c r="M139" s="46">
        <f>D04a!M139+D04b!M139</f>
        <v>13283.949999999999</v>
      </c>
      <c r="N139" s="46">
        <f>D04a!N139+D04b!N139</f>
        <v>13865.289999999999</v>
      </c>
      <c r="O139" s="46">
        <f>D04a!O139+D04b!O139</f>
        <v>14757.080000000002</v>
      </c>
      <c r="P139" s="46">
        <f>D04a!P139+D04b!P139</f>
        <v>17866.509999999998</v>
      </c>
      <c r="Q139" s="46">
        <f>D04a!Q139+D04b!Q139</f>
        <v>14013.560000000001</v>
      </c>
      <c r="R139" s="46">
        <f>D04a!R139+D04b!R139</f>
        <v>11827.79</v>
      </c>
      <c r="S139" s="46">
        <f>D04a!S139+D04b!S139</f>
        <v>15744.32</v>
      </c>
      <c r="T139" s="46">
        <f>D04a!T139+D04b!T139</f>
        <v>1270.58</v>
      </c>
      <c r="U139" s="47">
        <f t="shared" si="9"/>
        <v>175614.52</v>
      </c>
      <c r="V139" s="383"/>
      <c r="W139" s="547"/>
      <c r="X139" s="58"/>
      <c r="Y139" s="58"/>
      <c r="Z139" s="58"/>
      <c r="AA139" s="58"/>
      <c r="AB139" s="58"/>
      <c r="AC139" s="58"/>
      <c r="AD139" s="58"/>
      <c r="AE139" s="58"/>
      <c r="AF139" s="58"/>
      <c r="AG139" s="58"/>
      <c r="AH139" s="58"/>
      <c r="AI139" s="58"/>
      <c r="AJ139" s="58"/>
      <c r="AK139" s="58"/>
      <c r="AL139" s="58"/>
      <c r="AM139" s="58"/>
      <c r="AN139" s="58"/>
      <c r="AO139" s="58"/>
      <c r="AP139" s="58"/>
      <c r="AQ139" s="58"/>
    </row>
    <row r="140" spans="1:43" ht="15">
      <c r="A140" s="971"/>
      <c r="B140" s="304" t="s">
        <v>1299</v>
      </c>
      <c r="C140" s="46">
        <f>D04a!C140+D04b!C140</f>
        <v>31428.92</v>
      </c>
      <c r="D140" s="46">
        <f>D04a!D140+D04b!D140</f>
        <v>45632.76</v>
      </c>
      <c r="E140" s="46">
        <f>D04a!E140+D04b!E140</f>
        <v>42850.600000000006</v>
      </c>
      <c r="F140" s="46">
        <f>D04a!F140+D04b!F140</f>
        <v>25653.239999999998</v>
      </c>
      <c r="G140" s="46">
        <f>D04a!G140+D04b!G140</f>
        <v>24789.21</v>
      </c>
      <c r="H140" s="46">
        <f>D04a!H140+D04b!H140</f>
        <v>30462.54</v>
      </c>
      <c r="I140" s="46">
        <f>D04a!I140+D04b!I140</f>
        <v>31395.53</v>
      </c>
      <c r="J140" s="46">
        <f>D04a!J140+D04b!J140</f>
        <v>34399.870000000003</v>
      </c>
      <c r="K140" s="46">
        <f>D04a!K140+D04b!K140</f>
        <v>58863.37</v>
      </c>
      <c r="L140" s="46">
        <f>D04a!L140+D04b!L140</f>
        <v>92747.44</v>
      </c>
      <c r="M140" s="46">
        <f>D04a!M140+D04b!M140</f>
        <v>157987.03</v>
      </c>
      <c r="N140" s="46">
        <f>D04a!N140+D04b!N140</f>
        <v>1108598.584</v>
      </c>
      <c r="O140" s="46">
        <f>D04a!O140+D04b!O140</f>
        <v>1515178.6129999999</v>
      </c>
      <c r="P140" s="46">
        <f>D04a!P140+D04b!P140</f>
        <v>1703494.2080000001</v>
      </c>
      <c r="Q140" s="46">
        <f>D04a!Q140+D04b!Q140</f>
        <v>1575947.6600000001</v>
      </c>
      <c r="R140" s="46">
        <f>D04a!R140+D04b!R140</f>
        <v>1244996.247</v>
      </c>
      <c r="S140" s="46">
        <f>D04a!S140+D04b!S140</f>
        <v>1408978.7609999999</v>
      </c>
      <c r="T140" s="46">
        <f>D04a!T140+D04b!T140</f>
        <v>80474.452999999994</v>
      </c>
      <c r="U140" s="47">
        <f t="shared" si="9"/>
        <v>9213879.0360000003</v>
      </c>
      <c r="V140" s="383"/>
      <c r="W140" s="547"/>
      <c r="X140" s="58"/>
      <c r="Y140" s="58"/>
      <c r="Z140" s="58"/>
      <c r="AA140" s="58"/>
      <c r="AB140" s="58"/>
      <c r="AC140" s="58"/>
      <c r="AD140" s="58"/>
      <c r="AE140" s="58"/>
      <c r="AF140" s="58"/>
      <c r="AG140" s="58"/>
      <c r="AH140" s="58"/>
      <c r="AI140" s="58"/>
      <c r="AJ140" s="58"/>
      <c r="AK140" s="58"/>
      <c r="AL140" s="58"/>
      <c r="AM140" s="58"/>
      <c r="AN140" s="58"/>
      <c r="AO140" s="58"/>
      <c r="AP140" s="58"/>
      <c r="AQ140" s="58"/>
    </row>
    <row r="141" spans="1:43" ht="15">
      <c r="A141" s="971"/>
      <c r="B141" s="304" t="s">
        <v>1300</v>
      </c>
      <c r="C141" s="46">
        <f>D04a!C141+D04b!C141</f>
        <v>5.58</v>
      </c>
      <c r="D141" s="46">
        <f>D04a!D141+D04b!D141</f>
        <v>0</v>
      </c>
      <c r="E141" s="46">
        <f>D04a!E141+D04b!E141</f>
        <v>0</v>
      </c>
      <c r="F141" s="46">
        <f>D04a!F141+D04b!F141</f>
        <v>0</v>
      </c>
      <c r="G141" s="46">
        <f>D04a!G141+D04b!G141</f>
        <v>54.54</v>
      </c>
      <c r="H141" s="46">
        <f>D04a!H141+D04b!H141</f>
        <v>0</v>
      </c>
      <c r="I141" s="46">
        <f>D04a!I141+D04b!I141</f>
        <v>0</v>
      </c>
      <c r="J141" s="46">
        <f>D04a!J141+D04b!J141</f>
        <v>7.27</v>
      </c>
      <c r="K141" s="46">
        <f>D04a!K141+D04b!K141</f>
        <v>0</v>
      </c>
      <c r="L141" s="46">
        <f>D04a!L141+D04b!L141</f>
        <v>0.73</v>
      </c>
      <c r="M141" s="46">
        <f>D04a!M141+D04b!M141</f>
        <v>4.53</v>
      </c>
      <c r="N141" s="46">
        <f>D04a!N141+D04b!N141</f>
        <v>0</v>
      </c>
      <c r="O141" s="46">
        <f>D04a!O141+D04b!O141</f>
        <v>54.54</v>
      </c>
      <c r="P141" s="46">
        <f>D04a!P141+D04b!P141</f>
        <v>44.08</v>
      </c>
      <c r="Q141" s="46">
        <f>D04a!Q141+D04b!Q141</f>
        <v>168.15</v>
      </c>
      <c r="R141" s="46">
        <f>D04a!R141+D04b!R141</f>
        <v>14.32</v>
      </c>
      <c r="S141" s="46">
        <f>D04a!S141+D04b!S141</f>
        <v>43.54</v>
      </c>
      <c r="T141" s="46">
        <f>D04a!T141+D04b!T141</f>
        <v>0</v>
      </c>
      <c r="U141" s="47">
        <f t="shared" si="9"/>
        <v>397.28</v>
      </c>
      <c r="V141" s="383"/>
      <c r="W141" s="547"/>
      <c r="X141" s="58"/>
      <c r="Y141" s="58"/>
      <c r="Z141" s="58"/>
      <c r="AA141" s="58"/>
      <c r="AB141" s="58"/>
      <c r="AC141" s="58"/>
      <c r="AD141" s="58"/>
      <c r="AE141" s="58"/>
      <c r="AF141" s="58"/>
      <c r="AG141" s="58"/>
      <c r="AH141" s="58"/>
      <c r="AI141" s="58"/>
      <c r="AJ141" s="58"/>
      <c r="AK141" s="58"/>
      <c r="AL141" s="58"/>
      <c r="AM141" s="58"/>
      <c r="AN141" s="58"/>
      <c r="AO141" s="58"/>
      <c r="AP141" s="58"/>
      <c r="AQ141" s="58"/>
    </row>
    <row r="142" spans="1:43" ht="15">
      <c r="A142" s="971"/>
      <c r="B142" s="304" t="s">
        <v>1158</v>
      </c>
      <c r="C142" s="46">
        <f>D04a!C142+D04b!C142</f>
        <v>239.76</v>
      </c>
      <c r="D142" s="46">
        <f>D04a!D142+D04b!D142</f>
        <v>0</v>
      </c>
      <c r="E142" s="46">
        <f>D04a!E142+D04b!E142</f>
        <v>0</v>
      </c>
      <c r="F142" s="46">
        <f>D04a!F142+D04b!F142</f>
        <v>0</v>
      </c>
      <c r="G142" s="46">
        <f>D04a!G142+D04b!G142</f>
        <v>0</v>
      </c>
      <c r="H142" s="46">
        <f>D04a!H142+D04b!H142</f>
        <v>0</v>
      </c>
      <c r="I142" s="46">
        <f>D04a!I142+D04b!I142</f>
        <v>1.42</v>
      </c>
      <c r="J142" s="46">
        <f>D04a!J142+D04b!J142</f>
        <v>0</v>
      </c>
      <c r="K142" s="46">
        <f>D04a!K142+D04b!K142</f>
        <v>0</v>
      </c>
      <c r="L142" s="46">
        <f>D04a!L142+D04b!L142</f>
        <v>0</v>
      </c>
      <c r="M142" s="46">
        <f>D04a!M142+D04b!M142</f>
        <v>0</v>
      </c>
      <c r="N142" s="46">
        <f>D04a!N142+D04b!N142</f>
        <v>0</v>
      </c>
      <c r="O142" s="46">
        <f>D04a!O142+D04b!O142</f>
        <v>0</v>
      </c>
      <c r="P142" s="46">
        <f>D04a!P142+D04b!P142</f>
        <v>0</v>
      </c>
      <c r="Q142" s="46">
        <f>D04a!Q142+D04b!Q142</f>
        <v>0</v>
      </c>
      <c r="R142" s="46">
        <f>D04a!R142+D04b!R142</f>
        <v>0</v>
      </c>
      <c r="S142" s="46">
        <f>D04a!S142+D04b!S142</f>
        <v>0</v>
      </c>
      <c r="T142" s="46">
        <f>D04a!T142+D04b!T142</f>
        <v>0</v>
      </c>
      <c r="U142" s="47">
        <f t="shared" si="9"/>
        <v>241.17999999999998</v>
      </c>
      <c r="V142" s="383"/>
      <c r="W142" s="547"/>
      <c r="X142" s="58"/>
      <c r="Y142" s="58"/>
      <c r="Z142" s="58"/>
      <c r="AA142" s="58"/>
      <c r="AB142" s="58"/>
      <c r="AC142" s="58"/>
      <c r="AD142" s="58"/>
      <c r="AE142" s="58"/>
      <c r="AF142" s="58"/>
      <c r="AG142" s="58"/>
      <c r="AH142" s="58"/>
      <c r="AI142" s="58"/>
      <c r="AJ142" s="58"/>
      <c r="AK142" s="58"/>
      <c r="AL142" s="58"/>
      <c r="AM142" s="58"/>
      <c r="AN142" s="58"/>
      <c r="AO142" s="58"/>
      <c r="AP142" s="58"/>
      <c r="AQ142" s="58"/>
    </row>
    <row r="143" spans="1:43" ht="15">
      <c r="A143" s="971"/>
      <c r="B143" s="304" t="s">
        <v>1301</v>
      </c>
      <c r="C143" s="46">
        <f>D04a!C143+D04b!C143</f>
        <v>0</v>
      </c>
      <c r="D143" s="46">
        <f>D04a!D143+D04b!D143</f>
        <v>0</v>
      </c>
      <c r="E143" s="46">
        <f>D04a!E143+D04b!E143</f>
        <v>0</v>
      </c>
      <c r="F143" s="46">
        <f>D04a!F143+D04b!F143</f>
        <v>921.15</v>
      </c>
      <c r="G143" s="46">
        <f>D04a!G143+D04b!G143</f>
        <v>4311.54</v>
      </c>
      <c r="H143" s="46">
        <f>D04a!H143+D04b!H143</f>
        <v>11909.94</v>
      </c>
      <c r="I143" s="46">
        <f>D04a!I143+D04b!I143</f>
        <v>19415.11</v>
      </c>
      <c r="J143" s="46">
        <f>D04a!J143+D04b!J143</f>
        <v>17045.77</v>
      </c>
      <c r="K143" s="46">
        <f>D04a!K143+D04b!K143</f>
        <v>7451.61</v>
      </c>
      <c r="L143" s="46">
        <f>D04a!L143+D04b!L143</f>
        <v>1359.8</v>
      </c>
      <c r="M143" s="46">
        <f>D04a!M143+D04b!M143</f>
        <v>868.21</v>
      </c>
      <c r="N143" s="46">
        <f>D04a!N143+D04b!N143</f>
        <v>0</v>
      </c>
      <c r="O143" s="46">
        <f>D04a!O143+D04b!O143</f>
        <v>0</v>
      </c>
      <c r="P143" s="46">
        <f>D04a!P143+D04b!P143</f>
        <v>0</v>
      </c>
      <c r="Q143" s="46">
        <f>D04a!Q143+D04b!Q143</f>
        <v>0</v>
      </c>
      <c r="R143" s="46">
        <f>D04a!R143+D04b!R143</f>
        <v>0</v>
      </c>
      <c r="S143" s="46">
        <f>D04a!S143+D04b!S143</f>
        <v>0</v>
      </c>
      <c r="T143" s="46">
        <f>D04a!T143+D04b!T143</f>
        <v>0</v>
      </c>
      <c r="U143" s="47">
        <f t="shared" si="9"/>
        <v>63283.130000000012</v>
      </c>
      <c r="V143" s="383"/>
      <c r="W143" s="547"/>
      <c r="X143" s="58"/>
      <c r="Y143" s="58"/>
      <c r="Z143" s="58"/>
      <c r="AA143" s="58"/>
      <c r="AB143" s="58"/>
      <c r="AC143" s="58"/>
      <c r="AD143" s="58"/>
      <c r="AE143" s="58"/>
      <c r="AF143" s="58"/>
      <c r="AG143" s="58"/>
      <c r="AH143" s="58"/>
      <c r="AI143" s="58"/>
      <c r="AJ143" s="58"/>
      <c r="AK143" s="58"/>
      <c r="AL143" s="58"/>
      <c r="AM143" s="58"/>
      <c r="AN143" s="58"/>
      <c r="AO143" s="58"/>
      <c r="AP143" s="58"/>
      <c r="AQ143" s="58"/>
    </row>
    <row r="144" spans="1:43" ht="15">
      <c r="A144" s="971"/>
      <c r="B144" s="304" t="s">
        <v>1160</v>
      </c>
      <c r="C144" s="46">
        <f>D04a!C144+D04b!C144</f>
        <v>2147064.17</v>
      </c>
      <c r="D144" s="46">
        <f>D04a!D144+D04b!D144</f>
        <v>2612343.08</v>
      </c>
      <c r="E144" s="46">
        <f>D04a!E144+D04b!E144</f>
        <v>855089.52</v>
      </c>
      <c r="F144" s="46">
        <f>D04a!F144+D04b!F144</f>
        <v>4156935.95</v>
      </c>
      <c r="G144" s="46">
        <f>D04a!G144+D04b!G144</f>
        <v>15137621.84</v>
      </c>
      <c r="H144" s="46">
        <f>D04a!H144+D04b!H144</f>
        <v>24673437.75</v>
      </c>
      <c r="I144" s="46">
        <f>D04a!I144+D04b!I144</f>
        <v>23121532.120000001</v>
      </c>
      <c r="J144" s="46">
        <f>D04a!J144+D04b!J144</f>
        <v>15231934.039999999</v>
      </c>
      <c r="K144" s="46">
        <f>D04a!K144+D04b!K144</f>
        <v>8807546.7699999996</v>
      </c>
      <c r="L144" s="46">
        <f>D04a!L144+D04b!L144</f>
        <v>6903763.6099999994</v>
      </c>
      <c r="M144" s="46">
        <f>D04a!M144+D04b!M144</f>
        <v>8725413.1699999999</v>
      </c>
      <c r="N144" s="46">
        <f>D04a!N144+D04b!N144</f>
        <v>8159800.0199999996</v>
      </c>
      <c r="O144" s="46">
        <f>D04a!O144+D04b!O144</f>
        <v>7304066.7599999998</v>
      </c>
      <c r="P144" s="46">
        <f>D04a!P144+D04b!P144</f>
        <v>6822185.8499999996</v>
      </c>
      <c r="Q144" s="46">
        <f>D04a!Q144+D04b!Q144</f>
        <v>5711343.0600000005</v>
      </c>
      <c r="R144" s="46">
        <f>D04a!R144+D04b!R144</f>
        <v>4425494.9399999995</v>
      </c>
      <c r="S144" s="46">
        <f>D04a!S144+D04b!S144</f>
        <v>4269840.83</v>
      </c>
      <c r="T144" s="46">
        <f>D04a!T144+D04b!T144</f>
        <v>254214.05</v>
      </c>
      <c r="U144" s="47">
        <f t="shared" si="9"/>
        <v>149319627.53000003</v>
      </c>
      <c r="V144" s="383"/>
      <c r="W144" s="547"/>
      <c r="X144" s="58"/>
      <c r="Y144" s="58"/>
      <c r="Z144" s="58"/>
      <c r="AA144" s="58"/>
      <c r="AB144" s="58"/>
      <c r="AC144" s="58"/>
      <c r="AD144" s="58"/>
      <c r="AE144" s="58"/>
      <c r="AF144" s="58"/>
      <c r="AG144" s="58"/>
      <c r="AH144" s="58"/>
      <c r="AI144" s="58"/>
      <c r="AJ144" s="58"/>
      <c r="AK144" s="58"/>
      <c r="AL144" s="58"/>
      <c r="AM144" s="58"/>
      <c r="AN144" s="58"/>
      <c r="AO144" s="58"/>
      <c r="AP144" s="58"/>
      <c r="AQ144" s="58"/>
    </row>
    <row r="145" spans="1:43" ht="15">
      <c r="A145" s="971"/>
      <c r="B145" s="304" t="s">
        <v>1162</v>
      </c>
      <c r="C145" s="46">
        <f>D04a!C145+D04b!C145</f>
        <v>496828.11</v>
      </c>
      <c r="D145" s="46">
        <f>D04a!D145+D04b!D145</f>
        <v>85116.32</v>
      </c>
      <c r="E145" s="46">
        <f>D04a!E145+D04b!E145</f>
        <v>70711.64</v>
      </c>
      <c r="F145" s="46">
        <f>D04a!F145+D04b!F145</f>
        <v>159494.35999999999</v>
      </c>
      <c r="G145" s="46">
        <f>D04a!G145+D04b!G145</f>
        <v>271057.31</v>
      </c>
      <c r="H145" s="46">
        <f>D04a!H145+D04b!H145</f>
        <v>546765.26</v>
      </c>
      <c r="I145" s="46">
        <f>D04a!I145+D04b!I145</f>
        <v>443345.33999999997</v>
      </c>
      <c r="J145" s="46">
        <f>D04a!J145+D04b!J145</f>
        <v>487113.28</v>
      </c>
      <c r="K145" s="46">
        <f>D04a!K145+D04b!K145</f>
        <v>523667.30000000005</v>
      </c>
      <c r="L145" s="46">
        <f>D04a!L145+D04b!L145</f>
        <v>688833.2</v>
      </c>
      <c r="M145" s="46">
        <f>D04a!M145+D04b!M145</f>
        <v>1326807.17</v>
      </c>
      <c r="N145" s="46">
        <f>D04a!N145+D04b!N145</f>
        <v>1508933.6</v>
      </c>
      <c r="O145" s="46">
        <f>D04a!O145+D04b!O145</f>
        <v>2094823.64</v>
      </c>
      <c r="P145" s="46">
        <f>D04a!P145+D04b!P145</f>
        <v>2633439.98</v>
      </c>
      <c r="Q145" s="46">
        <f>D04a!Q145+D04b!Q145</f>
        <v>2719849.1100000003</v>
      </c>
      <c r="R145" s="46">
        <f>D04a!R145+D04b!R145</f>
        <v>2646056.6100000003</v>
      </c>
      <c r="S145" s="46">
        <f>D04a!S145+D04b!S145</f>
        <v>5579982.4000000004</v>
      </c>
      <c r="T145" s="46">
        <f>D04a!T145+D04b!T145</f>
        <v>199129.15</v>
      </c>
      <c r="U145" s="47">
        <f>SUM(C145:T145)</f>
        <v>22481953.780000001</v>
      </c>
      <c r="V145" s="383"/>
      <c r="W145" s="547"/>
      <c r="X145" s="58"/>
      <c r="Y145" s="58"/>
      <c r="Z145" s="58"/>
      <c r="AA145" s="58"/>
      <c r="AB145" s="58"/>
      <c r="AC145" s="58"/>
      <c r="AD145" s="58"/>
      <c r="AE145" s="58"/>
      <c r="AF145" s="58"/>
      <c r="AG145" s="58"/>
      <c r="AH145" s="58"/>
      <c r="AI145" s="58"/>
      <c r="AJ145" s="58"/>
      <c r="AK145" s="58"/>
      <c r="AL145" s="58"/>
      <c r="AM145" s="58"/>
      <c r="AN145" s="58"/>
      <c r="AO145" s="58"/>
      <c r="AP145" s="58"/>
      <c r="AQ145" s="58"/>
    </row>
    <row r="146" spans="1:43" ht="15">
      <c r="A146" s="971"/>
      <c r="B146" s="304" t="s">
        <v>1161</v>
      </c>
      <c r="C146" s="46">
        <f>D04a!C146+D04b!C146</f>
        <v>18291.32</v>
      </c>
      <c r="D146" s="46">
        <f>D04a!D146+D04b!D146</f>
        <v>25602.67</v>
      </c>
      <c r="E146" s="46">
        <f>D04a!E146+D04b!E146</f>
        <v>41405.699999999997</v>
      </c>
      <c r="F146" s="46">
        <f>D04a!F146+D04b!F146</f>
        <v>60791.53</v>
      </c>
      <c r="G146" s="46">
        <f>D04a!G146+D04b!G146</f>
        <v>91730.260000000009</v>
      </c>
      <c r="H146" s="46">
        <f>D04a!H146+D04b!H146</f>
        <v>113912.70000000001</v>
      </c>
      <c r="I146" s="46">
        <f>D04a!I146+D04b!I146</f>
        <v>109190.24</v>
      </c>
      <c r="J146" s="46">
        <f>D04a!J146+D04b!J146</f>
        <v>102503.85</v>
      </c>
      <c r="K146" s="46">
        <f>D04a!K146+D04b!K146</f>
        <v>85849.69</v>
      </c>
      <c r="L146" s="46">
        <f>D04a!L146+D04b!L146</f>
        <v>77986.929999999993</v>
      </c>
      <c r="M146" s="46">
        <f>D04a!M146+D04b!M146</f>
        <v>80137.440000000002</v>
      </c>
      <c r="N146" s="46">
        <f>D04a!N146+D04b!N146</f>
        <v>90577.67</v>
      </c>
      <c r="O146" s="46">
        <f>D04a!O146+D04b!O146</f>
        <v>102271.23000000001</v>
      </c>
      <c r="P146" s="46">
        <f>D04a!P146+D04b!P146</f>
        <v>120733.55</v>
      </c>
      <c r="Q146" s="46">
        <f>D04a!Q146+D04b!Q146</f>
        <v>107262.72</v>
      </c>
      <c r="R146" s="46">
        <f>D04a!R146+D04b!R146</f>
        <v>103367.55</v>
      </c>
      <c r="S146" s="46">
        <f>D04a!S146+D04b!S146</f>
        <v>259858.86</v>
      </c>
      <c r="T146" s="46">
        <f>D04a!T146+D04b!T146</f>
        <v>8450.49</v>
      </c>
      <c r="U146" s="47">
        <f>SUM(C146:T146)</f>
        <v>1599924.3999999997</v>
      </c>
      <c r="V146" s="383"/>
      <c r="W146" s="547"/>
      <c r="X146" s="58"/>
      <c r="Y146" s="58"/>
      <c r="Z146" s="58"/>
      <c r="AA146" s="58"/>
      <c r="AB146" s="58"/>
      <c r="AC146" s="58"/>
      <c r="AD146" s="58"/>
      <c r="AE146" s="58"/>
      <c r="AF146" s="58"/>
      <c r="AG146" s="58"/>
      <c r="AH146" s="58"/>
      <c r="AI146" s="58"/>
      <c r="AJ146" s="58"/>
      <c r="AK146" s="58"/>
      <c r="AL146" s="58"/>
      <c r="AM146" s="58"/>
      <c r="AN146" s="58"/>
      <c r="AO146" s="58"/>
      <c r="AP146" s="58"/>
      <c r="AQ146" s="58"/>
    </row>
    <row r="147" spans="1:43" ht="5.25" customHeight="1">
      <c r="A147" s="515"/>
      <c r="B147" s="428"/>
      <c r="C147" s="94"/>
      <c r="D147" s="94"/>
      <c r="E147" s="94"/>
      <c r="F147" s="94"/>
      <c r="G147" s="94"/>
      <c r="H147" s="94"/>
      <c r="I147" s="94"/>
      <c r="J147" s="94"/>
      <c r="K147" s="94"/>
      <c r="L147" s="94"/>
      <c r="M147" s="94"/>
      <c r="N147" s="94"/>
      <c r="O147" s="94"/>
      <c r="P147" s="94"/>
      <c r="Q147" s="94"/>
      <c r="R147" s="94"/>
      <c r="S147" s="94"/>
      <c r="T147" s="94"/>
      <c r="U147" s="517">
        <f t="shared" si="9"/>
        <v>0</v>
      </c>
      <c r="V147" s="373"/>
      <c r="W147" s="349"/>
      <c r="X147" s="58"/>
      <c r="Y147" s="58"/>
      <c r="Z147" s="58"/>
      <c r="AA147" s="58"/>
      <c r="AB147" s="58"/>
      <c r="AC147" s="58"/>
      <c r="AD147" s="58"/>
      <c r="AE147" s="58"/>
      <c r="AF147" s="58"/>
      <c r="AG147" s="58"/>
      <c r="AH147" s="58"/>
      <c r="AI147" s="58"/>
      <c r="AJ147" s="58"/>
      <c r="AK147" s="58"/>
      <c r="AL147" s="58"/>
      <c r="AM147" s="58"/>
      <c r="AN147" s="58"/>
      <c r="AO147" s="58"/>
      <c r="AP147" s="58"/>
      <c r="AQ147" s="58"/>
    </row>
    <row r="148" spans="1:43" ht="15">
      <c r="A148" s="498"/>
      <c r="B148" s="343" t="s">
        <v>27</v>
      </c>
      <c r="C148" s="401">
        <f>+C138+C130+C113+C93+C88+C83</f>
        <v>34881037.713</v>
      </c>
      <c r="D148" s="401">
        <f t="shared" ref="D148:T148" si="15">+D138+D130+D113+D93+D88+D83</f>
        <v>20039015.624000002</v>
      </c>
      <c r="E148" s="401">
        <f t="shared" si="15"/>
        <v>14870964.225000001</v>
      </c>
      <c r="F148" s="401">
        <f t="shared" si="15"/>
        <v>25682156.751000002</v>
      </c>
      <c r="G148" s="401">
        <f t="shared" si="15"/>
        <v>46252047.730999999</v>
      </c>
      <c r="H148" s="401">
        <f t="shared" si="15"/>
        <v>63136989.508000001</v>
      </c>
      <c r="I148" s="401">
        <f t="shared" si="15"/>
        <v>59467987.998999998</v>
      </c>
      <c r="J148" s="401">
        <f t="shared" si="15"/>
        <v>49752896.430000007</v>
      </c>
      <c r="K148" s="401">
        <f t="shared" si="15"/>
        <v>44249157.840000004</v>
      </c>
      <c r="L148" s="401">
        <f t="shared" si="15"/>
        <v>44560928.887000002</v>
      </c>
      <c r="M148" s="401">
        <f t="shared" si="15"/>
        <v>52605680.449000001</v>
      </c>
      <c r="N148" s="401">
        <f t="shared" si="15"/>
        <v>51671736.670000002</v>
      </c>
      <c r="O148" s="401">
        <f t="shared" si="15"/>
        <v>50274826.054000005</v>
      </c>
      <c r="P148" s="401">
        <f t="shared" si="15"/>
        <v>50710544.965999998</v>
      </c>
      <c r="Q148" s="401">
        <f t="shared" si="15"/>
        <v>45072873.250000015</v>
      </c>
      <c r="R148" s="401">
        <f t="shared" si="15"/>
        <v>35116808.341000006</v>
      </c>
      <c r="S148" s="401">
        <f t="shared" si="15"/>
        <v>45422495.590000004</v>
      </c>
      <c r="T148" s="401">
        <f t="shared" si="15"/>
        <v>2380471.5329999998</v>
      </c>
      <c r="U148" s="401">
        <f>SUM(C148:T148)</f>
        <v>736148619.56099999</v>
      </c>
      <c r="V148" s="546"/>
      <c r="W148" s="348"/>
      <c r="X148" s="302"/>
      <c r="Y148" s="302"/>
      <c r="Z148" s="302"/>
      <c r="AA148" s="302"/>
      <c r="AB148" s="302"/>
      <c r="AC148" s="302"/>
      <c r="AD148" s="302"/>
      <c r="AE148" s="302"/>
      <c r="AF148" s="302"/>
      <c r="AG148" s="302"/>
      <c r="AH148" s="302"/>
      <c r="AI148" s="302"/>
      <c r="AJ148" s="302"/>
      <c r="AK148" s="302"/>
      <c r="AL148" s="302"/>
      <c r="AM148" s="302"/>
      <c r="AN148" s="302"/>
      <c r="AO148" s="302"/>
      <c r="AP148" s="302"/>
      <c r="AQ148" s="302"/>
    </row>
    <row r="149" spans="1:43">
      <c r="V149" s="349"/>
      <c r="W149" s="546"/>
      <c r="X149" s="55"/>
      <c r="Y149" s="55"/>
      <c r="Z149" s="55"/>
      <c r="AA149" s="55"/>
      <c r="AB149" s="55"/>
      <c r="AC149" s="55"/>
      <c r="AD149" s="55"/>
      <c r="AE149" s="55"/>
      <c r="AF149" s="55"/>
      <c r="AG149" s="55"/>
      <c r="AH149" s="55"/>
      <c r="AI149" s="55"/>
      <c r="AJ149" s="55"/>
      <c r="AK149" s="55"/>
      <c r="AL149" s="55"/>
      <c r="AM149" s="55"/>
      <c r="AN149" s="55"/>
      <c r="AO149" s="55"/>
      <c r="AP149" s="55"/>
      <c r="AQ149" s="55"/>
    </row>
    <row r="150" spans="1:43">
      <c r="A150" s="320" t="s">
        <v>858</v>
      </c>
      <c r="V150" s="349"/>
      <c r="W150" s="349"/>
      <c r="X150" s="55"/>
      <c r="Y150" s="55"/>
      <c r="Z150" s="55"/>
      <c r="AA150" s="55"/>
      <c r="AB150" s="55"/>
      <c r="AC150" s="55"/>
      <c r="AD150" s="55"/>
      <c r="AE150" s="55"/>
      <c r="AF150" s="55"/>
      <c r="AG150" s="55"/>
      <c r="AH150" s="55"/>
      <c r="AI150" s="55"/>
      <c r="AJ150" s="55"/>
      <c r="AK150" s="55"/>
      <c r="AL150" s="55"/>
      <c r="AM150" s="55"/>
      <c r="AN150" s="55"/>
      <c r="AO150" s="55">
        <f>+AO149-AO148</f>
        <v>0</v>
      </c>
      <c r="AP150" s="55">
        <f>+AP149-AP148</f>
        <v>0</v>
      </c>
    </row>
    <row r="151" spans="1:43">
      <c r="A151" s="7" t="s">
        <v>1922</v>
      </c>
      <c r="B151" s="518"/>
      <c r="V151" s="349"/>
      <c r="W151" s="349"/>
    </row>
    <row r="152" spans="1:43" ht="14.25" customHeight="1">
      <c r="V152" s="349"/>
      <c r="W152" s="349"/>
    </row>
    <row r="153" spans="1:43">
      <c r="V153" s="349"/>
      <c r="W153" s="349"/>
    </row>
    <row r="154" spans="1:43">
      <c r="V154" s="349"/>
      <c r="W154" s="349"/>
    </row>
    <row r="155" spans="1:43">
      <c r="V155" s="349"/>
      <c r="W155" s="349"/>
    </row>
  </sheetData>
  <mergeCells count="19">
    <mergeCell ref="A81:A82"/>
    <mergeCell ref="B81:B82"/>
    <mergeCell ref="C81:S81"/>
    <mergeCell ref="U81:U82"/>
    <mergeCell ref="A83:A146"/>
    <mergeCell ref="A79:U79"/>
    <mergeCell ref="A1:U1"/>
    <mergeCell ref="A2:U2"/>
    <mergeCell ref="A3:U3"/>
    <mergeCell ref="A4:U4"/>
    <mergeCell ref="A6:A7"/>
    <mergeCell ref="B6:B7"/>
    <mergeCell ref="C6:S6"/>
    <mergeCell ref="U6:U7"/>
    <mergeCell ref="A8:A71"/>
    <mergeCell ref="A75:U75"/>
    <mergeCell ref="A76:U76"/>
    <mergeCell ref="A77:U77"/>
    <mergeCell ref="A78:U78"/>
  </mergeCells>
  <hyperlinks>
    <hyperlink ref="B1:U1" location="'Seccion D MLE'!A4" display="TABLA D04A1"/>
    <hyperlink ref="B75:U75" location="'Seccion D MLE'!A4" display="TABLA D04A2"/>
    <hyperlink ref="A1:U1" location="'Sección D'!A1" display="TABLA D04c1"/>
    <hyperlink ref="A75:U75" location="'Sección D'!A1" display="TABLA D04c2"/>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4"/>
  <sheetViews>
    <sheetView showGridLines="0" zoomScale="90" zoomScaleNormal="90" workbookViewId="0">
      <selection sqref="A1:U1"/>
    </sheetView>
  </sheetViews>
  <sheetFormatPr baseColWidth="10" defaultColWidth="11.42578125" defaultRowHeight="14.25"/>
  <cols>
    <col min="1" max="1" width="8.140625" style="40" customWidth="1"/>
    <col min="2" max="2" width="48.140625" style="40" customWidth="1"/>
    <col min="3" max="3" width="16.85546875" style="40" bestFit="1" customWidth="1"/>
    <col min="4" max="5" width="15.85546875" style="40" bestFit="1" customWidth="1"/>
    <col min="6" max="6" width="16.42578125" style="40" bestFit="1" customWidth="1"/>
    <col min="7" max="7" width="17.28515625" style="40" bestFit="1" customWidth="1"/>
    <col min="8" max="9" width="16.85546875" style="40" bestFit="1" customWidth="1"/>
    <col min="10" max="10" width="17.28515625" style="40" bestFit="1" customWidth="1"/>
    <col min="11" max="11" width="16.42578125" style="40" bestFit="1" customWidth="1"/>
    <col min="12" max="12" width="17.28515625" style="40" bestFit="1" customWidth="1"/>
    <col min="13" max="14" width="16.85546875" style="40" bestFit="1" customWidth="1"/>
    <col min="15" max="15" width="17.28515625" style="40" bestFit="1" customWidth="1"/>
    <col min="16" max="17" width="16.85546875" style="40" bestFit="1" customWidth="1"/>
    <col min="18" max="19" width="17.28515625" style="40" bestFit="1" customWidth="1"/>
    <col min="20" max="20" width="15" style="40" bestFit="1" customWidth="1"/>
    <col min="21" max="21" width="18.28515625" style="40" bestFit="1" customWidth="1"/>
    <col min="22" max="22" width="15.5703125" style="40" bestFit="1" customWidth="1"/>
    <col min="23" max="23" width="48.28515625" style="40" bestFit="1" customWidth="1"/>
    <col min="24" max="24" width="19" style="40" bestFit="1" customWidth="1"/>
    <col min="25" max="27" width="17.7109375" style="40" bestFit="1" customWidth="1"/>
    <col min="28" max="41" width="19" style="40" bestFit="1" customWidth="1"/>
    <col min="42" max="42" width="16.140625" style="40" bestFit="1" customWidth="1"/>
    <col min="43" max="43" width="20" style="40" bestFit="1" customWidth="1"/>
    <col min="44" max="16384" width="11.42578125" style="40"/>
  </cols>
  <sheetData>
    <row r="1" spans="1:24" ht="15">
      <c r="A1" s="886" t="s">
        <v>1368</v>
      </c>
      <c r="B1" s="886"/>
      <c r="C1" s="886"/>
      <c r="D1" s="886"/>
      <c r="E1" s="886"/>
      <c r="F1" s="886"/>
      <c r="G1" s="886"/>
      <c r="H1" s="886"/>
      <c r="I1" s="886"/>
      <c r="J1" s="886"/>
      <c r="K1" s="886"/>
      <c r="L1" s="886"/>
      <c r="M1" s="886"/>
      <c r="N1" s="886"/>
      <c r="O1" s="886"/>
      <c r="P1" s="886"/>
      <c r="Q1" s="886"/>
      <c r="R1" s="886"/>
      <c r="S1" s="886"/>
      <c r="T1" s="886"/>
      <c r="U1" s="886"/>
    </row>
    <row r="2" spans="1:24">
      <c r="A2" s="919" t="s">
        <v>1288</v>
      </c>
      <c r="B2" s="919"/>
      <c r="C2" s="919"/>
      <c r="D2" s="919"/>
      <c r="E2" s="919"/>
      <c r="F2" s="919"/>
      <c r="G2" s="919"/>
      <c r="H2" s="919"/>
      <c r="I2" s="919"/>
      <c r="J2" s="919"/>
      <c r="K2" s="919"/>
      <c r="L2" s="919"/>
      <c r="M2" s="919"/>
      <c r="N2" s="919"/>
      <c r="O2" s="919"/>
      <c r="P2" s="919"/>
      <c r="Q2" s="919"/>
      <c r="R2" s="919"/>
      <c r="S2" s="919"/>
      <c r="T2" s="919"/>
      <c r="U2" s="919"/>
    </row>
    <row r="3" spans="1:24">
      <c r="A3" s="920" t="s">
        <v>1289</v>
      </c>
      <c r="B3" s="920"/>
      <c r="C3" s="920"/>
      <c r="D3" s="920"/>
      <c r="E3" s="920"/>
      <c r="F3" s="920"/>
      <c r="G3" s="920"/>
      <c r="H3" s="920"/>
      <c r="I3" s="920"/>
      <c r="J3" s="920"/>
      <c r="K3" s="920"/>
      <c r="L3" s="920"/>
      <c r="M3" s="920"/>
      <c r="N3" s="920"/>
      <c r="O3" s="920"/>
      <c r="P3" s="920"/>
      <c r="Q3" s="920"/>
      <c r="R3" s="920"/>
      <c r="S3" s="920"/>
      <c r="T3" s="920"/>
      <c r="U3" s="920"/>
    </row>
    <row r="4" spans="1:24">
      <c r="A4" s="920" t="s">
        <v>1312</v>
      </c>
      <c r="B4" s="920"/>
      <c r="C4" s="920"/>
      <c r="D4" s="920"/>
      <c r="E4" s="920"/>
      <c r="F4" s="920"/>
      <c r="G4" s="920"/>
      <c r="H4" s="920"/>
      <c r="I4" s="920"/>
      <c r="J4" s="920"/>
      <c r="K4" s="920"/>
      <c r="L4" s="920"/>
      <c r="M4" s="920"/>
      <c r="N4" s="920"/>
      <c r="O4" s="920"/>
      <c r="P4" s="920"/>
      <c r="Q4" s="920"/>
      <c r="R4" s="920"/>
      <c r="S4" s="920"/>
      <c r="T4" s="920"/>
      <c r="U4" s="920"/>
    </row>
    <row r="5" spans="1:24" ht="15" thickBot="1">
      <c r="A5" s="174"/>
      <c r="B5" s="174"/>
      <c r="C5" s="174"/>
      <c r="D5" s="174"/>
      <c r="E5" s="174"/>
      <c r="F5" s="174"/>
      <c r="G5" s="174"/>
      <c r="H5" s="174"/>
      <c r="I5" s="174"/>
      <c r="J5" s="174"/>
      <c r="K5" s="174"/>
      <c r="L5" s="174"/>
      <c r="M5" s="174"/>
      <c r="N5" s="174"/>
      <c r="O5" s="174"/>
      <c r="P5" s="174"/>
      <c r="Q5" s="174"/>
      <c r="R5" s="174"/>
      <c r="S5" s="174"/>
      <c r="T5" s="174"/>
      <c r="U5" s="174"/>
    </row>
    <row r="6" spans="1:24">
      <c r="A6" s="967" t="s">
        <v>1291</v>
      </c>
      <c r="B6" s="967" t="s">
        <v>1292</v>
      </c>
      <c r="C6" s="969" t="s">
        <v>1293</v>
      </c>
      <c r="D6" s="969"/>
      <c r="E6" s="969"/>
      <c r="F6" s="969"/>
      <c r="G6" s="969"/>
      <c r="H6" s="969"/>
      <c r="I6" s="969"/>
      <c r="J6" s="969"/>
      <c r="K6" s="969"/>
      <c r="L6" s="969"/>
      <c r="M6" s="969"/>
      <c r="N6" s="969"/>
      <c r="O6" s="969"/>
      <c r="P6" s="969"/>
      <c r="Q6" s="969"/>
      <c r="R6" s="969"/>
      <c r="S6" s="969"/>
      <c r="T6" s="512"/>
      <c r="U6" s="967" t="s">
        <v>113</v>
      </c>
      <c r="W6" s="58"/>
      <c r="X6" s="55"/>
    </row>
    <row r="7" spans="1:24">
      <c r="A7" s="968"/>
      <c r="B7" s="968"/>
      <c r="C7" s="513" t="s">
        <v>1294</v>
      </c>
      <c r="D7" s="513" t="s">
        <v>1295</v>
      </c>
      <c r="E7" s="513" t="s">
        <v>11</v>
      </c>
      <c r="F7" s="513" t="s">
        <v>12</v>
      </c>
      <c r="G7" s="513" t="s">
        <v>13</v>
      </c>
      <c r="H7" s="513" t="s">
        <v>14</v>
      </c>
      <c r="I7" s="513" t="s">
        <v>15</v>
      </c>
      <c r="J7" s="513" t="s">
        <v>16</v>
      </c>
      <c r="K7" s="513" t="s">
        <v>17</v>
      </c>
      <c r="L7" s="513" t="s">
        <v>18</v>
      </c>
      <c r="M7" s="513" t="s">
        <v>19</v>
      </c>
      <c r="N7" s="513" t="s">
        <v>20</v>
      </c>
      <c r="O7" s="513" t="s">
        <v>21</v>
      </c>
      <c r="P7" s="513" t="s">
        <v>22</v>
      </c>
      <c r="Q7" s="513" t="s">
        <v>23</v>
      </c>
      <c r="R7" s="513" t="s">
        <v>24</v>
      </c>
      <c r="S7" s="513" t="s">
        <v>881</v>
      </c>
      <c r="T7" s="514" t="s">
        <v>1296</v>
      </c>
      <c r="U7" s="968"/>
      <c r="V7" s="313"/>
      <c r="W7" s="58"/>
      <c r="X7" s="55"/>
    </row>
    <row r="8" spans="1:24" ht="15" customHeight="1">
      <c r="A8" s="970" t="s">
        <v>7</v>
      </c>
      <c r="B8" s="299" t="s">
        <v>1104</v>
      </c>
      <c r="C8" s="406">
        <f>SUM(C9:C11)</f>
        <v>889192</v>
      </c>
      <c r="D8" s="406">
        <f t="shared" ref="D8:S8" si="0">SUM(D9:D11)</f>
        <v>390673</v>
      </c>
      <c r="E8" s="406">
        <f t="shared" si="0"/>
        <v>262268</v>
      </c>
      <c r="F8" s="406">
        <f t="shared" si="0"/>
        <v>384165</v>
      </c>
      <c r="G8" s="406">
        <f t="shared" si="0"/>
        <v>709959</v>
      </c>
      <c r="H8" s="406">
        <f t="shared" si="0"/>
        <v>1006808</v>
      </c>
      <c r="I8" s="406">
        <f t="shared" si="0"/>
        <v>922931</v>
      </c>
      <c r="J8" s="406">
        <f t="shared" si="0"/>
        <v>809759</v>
      </c>
      <c r="K8" s="406">
        <f t="shared" si="0"/>
        <v>688644</v>
      </c>
      <c r="L8" s="406">
        <f t="shared" si="0"/>
        <v>674593</v>
      </c>
      <c r="M8" s="406">
        <f t="shared" si="0"/>
        <v>707462</v>
      </c>
      <c r="N8" s="406">
        <f t="shared" si="0"/>
        <v>635910</v>
      </c>
      <c r="O8" s="406">
        <f t="shared" si="0"/>
        <v>577698</v>
      </c>
      <c r="P8" s="406">
        <f t="shared" si="0"/>
        <v>540824</v>
      </c>
      <c r="Q8" s="406">
        <f t="shared" si="0"/>
        <v>496799</v>
      </c>
      <c r="R8" s="406">
        <f t="shared" si="0"/>
        <v>390261</v>
      </c>
      <c r="S8" s="406">
        <f t="shared" si="0"/>
        <v>542792</v>
      </c>
      <c r="T8" s="406">
        <f>SUM(T9:T11)</f>
        <v>23</v>
      </c>
      <c r="U8" s="406">
        <f>SUM(C8:T8)</f>
        <v>10630761</v>
      </c>
      <c r="V8" s="313"/>
      <c r="W8" s="302"/>
      <c r="X8" s="55"/>
    </row>
    <row r="9" spans="1:24" ht="15">
      <c r="A9" s="971"/>
      <c r="B9" s="304" t="s">
        <v>1105</v>
      </c>
      <c r="C9" s="46">
        <v>886240</v>
      </c>
      <c r="D9" s="46">
        <v>390171</v>
      </c>
      <c r="E9" s="46">
        <v>262025</v>
      </c>
      <c r="F9" s="46">
        <v>383705</v>
      </c>
      <c r="G9" s="46">
        <v>709108</v>
      </c>
      <c r="H9" s="46">
        <v>1005596</v>
      </c>
      <c r="I9" s="46">
        <v>921506</v>
      </c>
      <c r="J9" s="46">
        <v>808266</v>
      </c>
      <c r="K9" s="46">
        <v>687245</v>
      </c>
      <c r="L9" s="46">
        <v>673299</v>
      </c>
      <c r="M9" s="46">
        <v>705628</v>
      </c>
      <c r="N9" s="46">
        <v>633839</v>
      </c>
      <c r="O9" s="46">
        <v>575071</v>
      </c>
      <c r="P9" s="46">
        <v>537184</v>
      </c>
      <c r="Q9" s="46">
        <v>492917</v>
      </c>
      <c r="R9" s="46">
        <v>385454</v>
      </c>
      <c r="S9" s="46">
        <v>525870</v>
      </c>
      <c r="T9" s="46">
        <v>22</v>
      </c>
      <c r="U9" s="46">
        <f t="shared" ref="U9:U71" si="1">SUM(C9:T9)</f>
        <v>10583146</v>
      </c>
      <c r="V9" s="313"/>
      <c r="W9" s="302"/>
      <c r="X9" s="55"/>
    </row>
    <row r="10" spans="1:24" ht="15">
      <c r="A10" s="971"/>
      <c r="B10" s="304" t="s">
        <v>1106</v>
      </c>
      <c r="C10" s="46">
        <v>94</v>
      </c>
      <c r="D10" s="46">
        <v>64</v>
      </c>
      <c r="E10" s="46">
        <v>59</v>
      </c>
      <c r="F10" s="46">
        <v>53</v>
      </c>
      <c r="G10" s="46">
        <v>118</v>
      </c>
      <c r="H10" s="46">
        <v>124</v>
      </c>
      <c r="I10" s="46">
        <v>189</v>
      </c>
      <c r="J10" s="46">
        <v>172</v>
      </c>
      <c r="K10" s="46">
        <v>273</v>
      </c>
      <c r="L10" s="46">
        <v>220</v>
      </c>
      <c r="M10" s="46">
        <v>248</v>
      </c>
      <c r="N10" s="46">
        <v>336</v>
      </c>
      <c r="O10" s="46">
        <v>391</v>
      </c>
      <c r="P10" s="46">
        <v>472</v>
      </c>
      <c r="Q10" s="46">
        <v>593</v>
      </c>
      <c r="R10" s="46">
        <v>757</v>
      </c>
      <c r="S10" s="46">
        <v>6354</v>
      </c>
      <c r="T10" s="46">
        <v>0</v>
      </c>
      <c r="U10" s="46">
        <f t="shared" si="1"/>
        <v>10517</v>
      </c>
      <c r="V10" s="313"/>
      <c r="W10" s="302"/>
    </row>
    <row r="11" spans="1:24" ht="15">
      <c r="A11" s="971"/>
      <c r="B11" s="304" t="s">
        <v>1107</v>
      </c>
      <c r="C11" s="46">
        <v>2858</v>
      </c>
      <c r="D11" s="46">
        <v>438</v>
      </c>
      <c r="E11" s="46">
        <v>184</v>
      </c>
      <c r="F11" s="46">
        <v>407</v>
      </c>
      <c r="G11" s="46">
        <v>733</v>
      </c>
      <c r="H11" s="46">
        <v>1088</v>
      </c>
      <c r="I11" s="46">
        <v>1236</v>
      </c>
      <c r="J11" s="46">
        <v>1321</v>
      </c>
      <c r="K11" s="46">
        <v>1126</v>
      </c>
      <c r="L11" s="46">
        <v>1074</v>
      </c>
      <c r="M11" s="46">
        <v>1586</v>
      </c>
      <c r="N11" s="46">
        <v>1735</v>
      </c>
      <c r="O11" s="46">
        <v>2236</v>
      </c>
      <c r="P11" s="46">
        <v>3168</v>
      </c>
      <c r="Q11" s="46">
        <v>3289</v>
      </c>
      <c r="R11" s="46">
        <v>4050</v>
      </c>
      <c r="S11" s="46">
        <v>10568</v>
      </c>
      <c r="T11" s="46">
        <v>1</v>
      </c>
      <c r="U11" s="46">
        <f t="shared" si="1"/>
        <v>37098</v>
      </c>
      <c r="V11" s="313"/>
      <c r="W11" s="302"/>
      <c r="X11" s="55"/>
    </row>
    <row r="12" spans="1:24" ht="6" customHeight="1">
      <c r="A12" s="971"/>
      <c r="B12" s="304"/>
      <c r="C12" s="45"/>
      <c r="D12" s="45"/>
      <c r="E12" s="45"/>
      <c r="F12" s="45"/>
      <c r="G12" s="45"/>
      <c r="H12" s="45"/>
      <c r="I12" s="45"/>
      <c r="J12" s="45"/>
      <c r="K12" s="45"/>
      <c r="L12" s="45"/>
      <c r="M12" s="45"/>
      <c r="N12" s="45"/>
      <c r="O12" s="45"/>
      <c r="P12" s="45"/>
      <c r="Q12" s="45"/>
      <c r="R12" s="45"/>
      <c r="S12" s="45"/>
      <c r="T12" s="45"/>
      <c r="U12" s="406"/>
      <c r="V12" s="313"/>
      <c r="W12" s="302"/>
      <c r="X12" s="55"/>
    </row>
    <row r="13" spans="1:24" ht="15">
      <c r="A13" s="971"/>
      <c r="B13" s="299" t="s">
        <v>1108</v>
      </c>
      <c r="C13" s="406">
        <f>SUM(C14:C16)</f>
        <v>380064</v>
      </c>
      <c r="D13" s="406">
        <f t="shared" ref="D13:S13" si="2">SUM(D14:D16)</f>
        <v>292472</v>
      </c>
      <c r="E13" s="406">
        <f t="shared" si="2"/>
        <v>300123</v>
      </c>
      <c r="F13" s="406">
        <f t="shared" si="2"/>
        <v>619318</v>
      </c>
      <c r="G13" s="406">
        <f t="shared" si="2"/>
        <v>1079310</v>
      </c>
      <c r="H13" s="406">
        <f t="shared" si="2"/>
        <v>1533404</v>
      </c>
      <c r="I13" s="406">
        <f t="shared" si="2"/>
        <v>1474114</v>
      </c>
      <c r="J13" s="406">
        <f t="shared" si="2"/>
        <v>1373519</v>
      </c>
      <c r="K13" s="406">
        <f t="shared" si="2"/>
        <v>1254351</v>
      </c>
      <c r="L13" s="406">
        <f t="shared" si="2"/>
        <v>1297046</v>
      </c>
      <c r="M13" s="406">
        <f t="shared" si="2"/>
        <v>1402072</v>
      </c>
      <c r="N13" s="406">
        <f t="shared" si="2"/>
        <v>1298636</v>
      </c>
      <c r="O13" s="406">
        <f t="shared" si="2"/>
        <v>1254590</v>
      </c>
      <c r="P13" s="406">
        <f t="shared" si="2"/>
        <v>1207837</v>
      </c>
      <c r="Q13" s="406">
        <f t="shared" si="2"/>
        <v>1125961</v>
      </c>
      <c r="R13" s="406">
        <f t="shared" si="2"/>
        <v>909438</v>
      </c>
      <c r="S13" s="406">
        <f t="shared" si="2"/>
        <v>1357657</v>
      </c>
      <c r="T13" s="406">
        <f>SUM(T14:T16)</f>
        <v>24</v>
      </c>
      <c r="U13" s="406">
        <f t="shared" si="1"/>
        <v>18159936</v>
      </c>
      <c r="V13" s="313"/>
      <c r="W13" s="302"/>
      <c r="X13" s="55"/>
    </row>
    <row r="14" spans="1:24" ht="15">
      <c r="A14" s="971"/>
      <c r="B14" s="304" t="s">
        <v>1109</v>
      </c>
      <c r="C14" s="46">
        <v>298571</v>
      </c>
      <c r="D14" s="46">
        <v>242288</v>
      </c>
      <c r="E14" s="46">
        <v>244094</v>
      </c>
      <c r="F14" s="46">
        <v>517940</v>
      </c>
      <c r="G14" s="46">
        <v>881309</v>
      </c>
      <c r="H14" s="46">
        <v>1243528</v>
      </c>
      <c r="I14" s="46">
        <v>1196130</v>
      </c>
      <c r="J14" s="46">
        <v>1100492</v>
      </c>
      <c r="K14" s="46">
        <v>975636</v>
      </c>
      <c r="L14" s="46">
        <v>994172</v>
      </c>
      <c r="M14" s="46">
        <v>1061232</v>
      </c>
      <c r="N14" s="46">
        <v>984656</v>
      </c>
      <c r="O14" s="46">
        <v>960071</v>
      </c>
      <c r="P14" s="46">
        <v>934396</v>
      </c>
      <c r="Q14" s="46">
        <v>883328</v>
      </c>
      <c r="R14" s="46">
        <v>726318</v>
      </c>
      <c r="S14" s="46">
        <v>1141501</v>
      </c>
      <c r="T14" s="46">
        <v>19</v>
      </c>
      <c r="U14" s="46">
        <f t="shared" si="1"/>
        <v>14385681</v>
      </c>
      <c r="V14" s="313"/>
      <c r="W14" s="302"/>
      <c r="X14" s="55"/>
    </row>
    <row r="15" spans="1:24" ht="15">
      <c r="A15" s="971"/>
      <c r="B15" s="304" t="s">
        <v>1110</v>
      </c>
      <c r="C15" s="46">
        <v>81112</v>
      </c>
      <c r="D15" s="46">
        <v>49555</v>
      </c>
      <c r="E15" s="46">
        <v>54913</v>
      </c>
      <c r="F15" s="46">
        <v>96001</v>
      </c>
      <c r="G15" s="46">
        <v>174202</v>
      </c>
      <c r="H15" s="46">
        <v>247681</v>
      </c>
      <c r="I15" s="46">
        <v>234843</v>
      </c>
      <c r="J15" s="46">
        <v>228737</v>
      </c>
      <c r="K15" s="46">
        <v>233939</v>
      </c>
      <c r="L15" s="46">
        <v>258660</v>
      </c>
      <c r="M15" s="46">
        <v>298523</v>
      </c>
      <c r="N15" s="46">
        <v>277919</v>
      </c>
      <c r="O15" s="46">
        <v>262748</v>
      </c>
      <c r="P15" s="46">
        <v>246692</v>
      </c>
      <c r="Q15" s="46">
        <v>221712</v>
      </c>
      <c r="R15" s="46">
        <v>169252</v>
      </c>
      <c r="S15" s="46">
        <v>203180</v>
      </c>
      <c r="T15" s="46">
        <v>4</v>
      </c>
      <c r="U15" s="46">
        <f t="shared" si="1"/>
        <v>3339673</v>
      </c>
      <c r="V15" s="313"/>
      <c r="W15" s="302"/>
    </row>
    <row r="16" spans="1:24" ht="15">
      <c r="A16" s="971"/>
      <c r="B16" s="304" t="s">
        <v>1111</v>
      </c>
      <c r="C16" s="46">
        <v>381</v>
      </c>
      <c r="D16" s="46">
        <v>629</v>
      </c>
      <c r="E16" s="46">
        <v>1116</v>
      </c>
      <c r="F16" s="46">
        <v>5377</v>
      </c>
      <c r="G16" s="46">
        <v>23799</v>
      </c>
      <c r="H16" s="46">
        <v>42195</v>
      </c>
      <c r="I16" s="46">
        <v>43141</v>
      </c>
      <c r="J16" s="46">
        <v>44290</v>
      </c>
      <c r="K16" s="46">
        <v>44776</v>
      </c>
      <c r="L16" s="46">
        <v>44214</v>
      </c>
      <c r="M16" s="46">
        <v>42317</v>
      </c>
      <c r="N16" s="46">
        <v>36061</v>
      </c>
      <c r="O16" s="46">
        <v>31771</v>
      </c>
      <c r="P16" s="46">
        <v>26749</v>
      </c>
      <c r="Q16" s="46">
        <v>20921</v>
      </c>
      <c r="R16" s="46">
        <v>13868</v>
      </c>
      <c r="S16" s="46">
        <v>12976</v>
      </c>
      <c r="T16" s="46">
        <v>1</v>
      </c>
      <c r="U16" s="46">
        <f t="shared" si="1"/>
        <v>434582</v>
      </c>
      <c r="V16" s="313"/>
      <c r="W16" s="302"/>
      <c r="X16" s="55"/>
    </row>
    <row r="17" spans="1:24" ht="6" customHeight="1">
      <c r="A17" s="971"/>
      <c r="B17" s="304"/>
      <c r="C17" s="46"/>
      <c r="D17" s="45"/>
      <c r="E17" s="45"/>
      <c r="F17" s="45"/>
      <c r="G17" s="45"/>
      <c r="H17" s="45"/>
      <c r="I17" s="45"/>
      <c r="J17" s="45"/>
      <c r="K17" s="45"/>
      <c r="L17" s="45"/>
      <c r="M17" s="45"/>
      <c r="N17" s="45"/>
      <c r="O17" s="45"/>
      <c r="P17" s="45"/>
      <c r="Q17" s="45"/>
      <c r="R17" s="45"/>
      <c r="S17" s="45"/>
      <c r="T17" s="45"/>
      <c r="U17" s="406"/>
      <c r="V17" s="313"/>
      <c r="W17" s="302"/>
      <c r="X17" s="55"/>
    </row>
    <row r="18" spans="1:24" ht="15">
      <c r="A18" s="971"/>
      <c r="B18" s="299" t="s">
        <v>1112</v>
      </c>
      <c r="C18" s="406">
        <f>SUM(C19:C36)</f>
        <v>172930</v>
      </c>
      <c r="D18" s="406">
        <f t="shared" ref="D18:S18" si="3">SUM(D19:D36)</f>
        <v>89006</v>
      </c>
      <c r="E18" s="406">
        <f t="shared" si="3"/>
        <v>131106</v>
      </c>
      <c r="F18" s="406">
        <f t="shared" si="3"/>
        <v>219238</v>
      </c>
      <c r="G18" s="406">
        <f t="shared" si="3"/>
        <v>249082</v>
      </c>
      <c r="H18" s="406">
        <f t="shared" si="3"/>
        <v>351501</v>
      </c>
      <c r="I18" s="406">
        <f t="shared" si="3"/>
        <v>363684</v>
      </c>
      <c r="J18" s="406">
        <f t="shared" si="3"/>
        <v>401392</v>
      </c>
      <c r="K18" s="406">
        <f t="shared" si="3"/>
        <v>454032</v>
      </c>
      <c r="L18" s="406">
        <f t="shared" si="3"/>
        <v>572720</v>
      </c>
      <c r="M18" s="406">
        <f t="shared" si="3"/>
        <v>722333</v>
      </c>
      <c r="N18" s="406">
        <f t="shared" si="3"/>
        <v>677053</v>
      </c>
      <c r="O18" s="406">
        <f t="shared" si="3"/>
        <v>663755</v>
      </c>
      <c r="P18" s="406">
        <f t="shared" si="3"/>
        <v>604621</v>
      </c>
      <c r="Q18" s="406">
        <f t="shared" si="3"/>
        <v>534351</v>
      </c>
      <c r="R18" s="406">
        <f t="shared" si="3"/>
        <v>401365</v>
      </c>
      <c r="S18" s="406">
        <f t="shared" si="3"/>
        <v>505158</v>
      </c>
      <c r="T18" s="406">
        <f>SUM(T19:T36)</f>
        <v>54</v>
      </c>
      <c r="U18" s="406">
        <f>SUM(C18:T18)</f>
        <v>7113381</v>
      </c>
      <c r="V18" s="313"/>
      <c r="W18" s="302"/>
      <c r="X18" s="55"/>
    </row>
    <row r="19" spans="1:24" ht="15">
      <c r="A19" s="971"/>
      <c r="B19" s="304" t="s">
        <v>1113</v>
      </c>
      <c r="C19" s="46">
        <v>590</v>
      </c>
      <c r="D19" s="46">
        <v>324</v>
      </c>
      <c r="E19" s="46">
        <v>250</v>
      </c>
      <c r="F19" s="46">
        <v>451</v>
      </c>
      <c r="G19" s="46">
        <v>551</v>
      </c>
      <c r="H19" s="46">
        <v>804</v>
      </c>
      <c r="I19" s="46">
        <v>1143</v>
      </c>
      <c r="J19" s="46">
        <v>1586</v>
      </c>
      <c r="K19" s="46">
        <v>2643</v>
      </c>
      <c r="L19" s="46">
        <v>4919</v>
      </c>
      <c r="M19" s="46">
        <v>8870</v>
      </c>
      <c r="N19" s="46">
        <v>9735</v>
      </c>
      <c r="O19" s="46">
        <v>10449</v>
      </c>
      <c r="P19" s="46">
        <v>9542</v>
      </c>
      <c r="Q19" s="46">
        <v>8102</v>
      </c>
      <c r="R19" s="46">
        <v>5575</v>
      </c>
      <c r="S19" s="46">
        <v>4881</v>
      </c>
      <c r="T19" s="46">
        <v>0</v>
      </c>
      <c r="U19" s="46">
        <f t="shared" si="1"/>
        <v>70415</v>
      </c>
      <c r="V19" s="313"/>
      <c r="W19" s="302"/>
      <c r="X19" s="55"/>
    </row>
    <row r="20" spans="1:24" ht="15">
      <c r="A20" s="971"/>
      <c r="B20" s="304" t="s">
        <v>1114</v>
      </c>
      <c r="C20" s="46">
        <v>147782</v>
      </c>
      <c r="D20" s="46">
        <v>35234</v>
      </c>
      <c r="E20" s="46">
        <v>81412</v>
      </c>
      <c r="F20" s="46">
        <v>143310</v>
      </c>
      <c r="G20" s="46">
        <v>155802</v>
      </c>
      <c r="H20" s="46">
        <v>234065</v>
      </c>
      <c r="I20" s="46">
        <v>253879</v>
      </c>
      <c r="J20" s="46">
        <v>292665</v>
      </c>
      <c r="K20" s="46">
        <v>344676</v>
      </c>
      <c r="L20" s="46">
        <v>445301</v>
      </c>
      <c r="M20" s="46">
        <v>569949</v>
      </c>
      <c r="N20" s="46">
        <v>520400</v>
      </c>
      <c r="O20" s="46">
        <v>505800</v>
      </c>
      <c r="P20" s="46">
        <v>447063</v>
      </c>
      <c r="Q20" s="46">
        <v>387539</v>
      </c>
      <c r="R20" s="46">
        <v>288574</v>
      </c>
      <c r="S20" s="46">
        <v>362793</v>
      </c>
      <c r="T20" s="46">
        <v>52</v>
      </c>
      <c r="U20" s="46">
        <f t="shared" si="1"/>
        <v>5216296</v>
      </c>
      <c r="V20" s="313"/>
      <c r="W20" s="302"/>
      <c r="X20" s="55"/>
    </row>
    <row r="21" spans="1:24" ht="15">
      <c r="A21" s="971"/>
      <c r="B21" s="304" t="s">
        <v>1115</v>
      </c>
      <c r="C21" s="46">
        <v>540</v>
      </c>
      <c r="D21" s="46">
        <v>440</v>
      </c>
      <c r="E21" s="46">
        <v>48</v>
      </c>
      <c r="F21" s="46">
        <v>95</v>
      </c>
      <c r="G21" s="46">
        <v>337</v>
      </c>
      <c r="H21" s="46">
        <v>157</v>
      </c>
      <c r="I21" s="46">
        <v>173</v>
      </c>
      <c r="J21" s="46">
        <v>433</v>
      </c>
      <c r="K21" s="46">
        <v>498</v>
      </c>
      <c r="L21" s="46">
        <v>804</v>
      </c>
      <c r="M21" s="46">
        <v>1181</v>
      </c>
      <c r="N21" s="46">
        <v>2538</v>
      </c>
      <c r="O21" s="46">
        <v>2110</v>
      </c>
      <c r="P21" s="46">
        <v>1964</v>
      </c>
      <c r="Q21" s="46">
        <v>2769</v>
      </c>
      <c r="R21" s="46">
        <v>1755</v>
      </c>
      <c r="S21" s="46">
        <v>4559</v>
      </c>
      <c r="T21" s="46">
        <v>0</v>
      </c>
      <c r="U21" s="46">
        <f t="shared" si="1"/>
        <v>20401</v>
      </c>
      <c r="V21" s="313"/>
      <c r="W21" s="302"/>
      <c r="X21" s="55"/>
    </row>
    <row r="22" spans="1:24" ht="15">
      <c r="A22" s="971"/>
      <c r="B22" s="304" t="s">
        <v>1116</v>
      </c>
      <c r="C22" s="46">
        <v>20</v>
      </c>
      <c r="D22" s="46">
        <v>366</v>
      </c>
      <c r="E22" s="46">
        <v>1411</v>
      </c>
      <c r="F22" s="46">
        <v>3843</v>
      </c>
      <c r="G22" s="46">
        <v>5487</v>
      </c>
      <c r="H22" s="46">
        <v>8478</v>
      </c>
      <c r="I22" s="46">
        <v>9654</v>
      </c>
      <c r="J22" s="46">
        <v>9294</v>
      </c>
      <c r="K22" s="46">
        <v>7648</v>
      </c>
      <c r="L22" s="46">
        <v>6484</v>
      </c>
      <c r="M22" s="46">
        <v>6169</v>
      </c>
      <c r="N22" s="46">
        <v>5974</v>
      </c>
      <c r="O22" s="46">
        <v>4427</v>
      </c>
      <c r="P22" s="46">
        <v>2911</v>
      </c>
      <c r="Q22" s="46">
        <v>2341</v>
      </c>
      <c r="R22" s="46">
        <v>1418</v>
      </c>
      <c r="S22" s="46">
        <v>1349</v>
      </c>
      <c r="T22" s="46">
        <v>1</v>
      </c>
      <c r="U22" s="46">
        <f t="shared" si="1"/>
        <v>77275</v>
      </c>
      <c r="V22" s="313"/>
      <c r="W22" s="302"/>
      <c r="X22" s="55"/>
    </row>
    <row r="23" spans="1:24" ht="15">
      <c r="A23" s="971"/>
      <c r="B23" s="304" t="s">
        <v>1117</v>
      </c>
      <c r="C23" s="46">
        <v>3501</v>
      </c>
      <c r="D23" s="46">
        <v>17287</v>
      </c>
      <c r="E23" s="46">
        <v>23034</v>
      </c>
      <c r="F23" s="46">
        <v>31905</v>
      </c>
      <c r="G23" s="46">
        <v>29690</v>
      </c>
      <c r="H23" s="46">
        <v>34734</v>
      </c>
      <c r="I23" s="46">
        <v>29495</v>
      </c>
      <c r="J23" s="46">
        <v>25877</v>
      </c>
      <c r="K23" s="46">
        <v>18948</v>
      </c>
      <c r="L23" s="46">
        <v>15916</v>
      </c>
      <c r="M23" s="46">
        <v>12527</v>
      </c>
      <c r="N23" s="46">
        <v>9054</v>
      </c>
      <c r="O23" s="46">
        <v>6181</v>
      </c>
      <c r="P23" s="46">
        <v>4400</v>
      </c>
      <c r="Q23" s="46">
        <v>3165</v>
      </c>
      <c r="R23" s="46">
        <v>2194</v>
      </c>
      <c r="S23" s="46">
        <v>2237</v>
      </c>
      <c r="T23" s="46">
        <v>0</v>
      </c>
      <c r="U23" s="46">
        <f t="shared" si="1"/>
        <v>270145</v>
      </c>
      <c r="V23" s="313"/>
      <c r="W23" s="302"/>
      <c r="X23" s="55"/>
    </row>
    <row r="24" spans="1:24" ht="15">
      <c r="A24" s="971"/>
      <c r="B24" s="304" t="s">
        <v>1118</v>
      </c>
      <c r="C24" s="46">
        <v>14</v>
      </c>
      <c r="D24" s="46">
        <v>227</v>
      </c>
      <c r="E24" s="46">
        <v>38</v>
      </c>
      <c r="F24" s="46">
        <v>15</v>
      </c>
      <c r="G24" s="46">
        <v>1</v>
      </c>
      <c r="H24" s="46">
        <v>0</v>
      </c>
      <c r="I24" s="46">
        <v>1</v>
      </c>
      <c r="J24" s="46">
        <v>0</v>
      </c>
      <c r="K24" s="46">
        <v>0</v>
      </c>
      <c r="L24" s="46">
        <v>3</v>
      </c>
      <c r="M24" s="46">
        <v>1</v>
      </c>
      <c r="N24" s="46">
        <v>5</v>
      </c>
      <c r="O24" s="46">
        <v>0</v>
      </c>
      <c r="P24" s="46">
        <v>1</v>
      </c>
      <c r="Q24" s="46">
        <v>0</v>
      </c>
      <c r="R24" s="46">
        <v>0</v>
      </c>
      <c r="S24" s="46">
        <v>0</v>
      </c>
      <c r="T24" s="46">
        <v>0</v>
      </c>
      <c r="U24" s="46">
        <f t="shared" si="1"/>
        <v>306</v>
      </c>
      <c r="V24" s="313"/>
      <c r="W24" s="302"/>
      <c r="X24" s="55"/>
    </row>
    <row r="25" spans="1:24" ht="15">
      <c r="A25" s="971"/>
      <c r="B25" s="304" t="s">
        <v>1119</v>
      </c>
      <c r="C25" s="46">
        <v>1378</v>
      </c>
      <c r="D25" s="46">
        <v>1472</v>
      </c>
      <c r="E25" s="46">
        <v>1504</v>
      </c>
      <c r="F25" s="46">
        <v>1928</v>
      </c>
      <c r="G25" s="46">
        <v>2571</v>
      </c>
      <c r="H25" s="46">
        <v>4005</v>
      </c>
      <c r="I25" s="46">
        <v>4650</v>
      </c>
      <c r="J25" s="46">
        <v>5944</v>
      </c>
      <c r="K25" s="46">
        <v>7174</v>
      </c>
      <c r="L25" s="46">
        <v>9006</v>
      </c>
      <c r="M25" s="46">
        <v>12229</v>
      </c>
      <c r="N25" s="46">
        <v>9951</v>
      </c>
      <c r="O25" s="46">
        <v>7935</v>
      </c>
      <c r="P25" s="46">
        <v>6666</v>
      </c>
      <c r="Q25" s="46">
        <v>5371</v>
      </c>
      <c r="R25" s="46">
        <v>3799</v>
      </c>
      <c r="S25" s="46">
        <v>3581</v>
      </c>
      <c r="T25" s="46">
        <v>0</v>
      </c>
      <c r="U25" s="46">
        <f t="shared" si="1"/>
        <v>89164</v>
      </c>
      <c r="V25" s="313"/>
      <c r="W25" s="302"/>
      <c r="X25" s="55"/>
    </row>
    <row r="26" spans="1:24" ht="15">
      <c r="A26" s="971"/>
      <c r="B26" s="304" t="s">
        <v>1120</v>
      </c>
      <c r="C26" s="46">
        <v>2421</v>
      </c>
      <c r="D26" s="46">
        <v>8021</v>
      </c>
      <c r="E26" s="46">
        <v>9211</v>
      </c>
      <c r="F26" s="46">
        <v>14330</v>
      </c>
      <c r="G26" s="46">
        <v>21188</v>
      </c>
      <c r="H26" s="46">
        <v>23252</v>
      </c>
      <c r="I26" s="46">
        <v>18852</v>
      </c>
      <c r="J26" s="46">
        <v>16400</v>
      </c>
      <c r="K26" s="46">
        <v>18419</v>
      </c>
      <c r="L26" s="46">
        <v>26688</v>
      </c>
      <c r="M26" s="46">
        <v>34642</v>
      </c>
      <c r="N26" s="46">
        <v>36345</v>
      </c>
      <c r="O26" s="46">
        <v>39215</v>
      </c>
      <c r="P26" s="46">
        <v>40913</v>
      </c>
      <c r="Q26" s="46">
        <v>38743</v>
      </c>
      <c r="R26" s="46">
        <v>29186</v>
      </c>
      <c r="S26" s="46">
        <v>35334</v>
      </c>
      <c r="T26" s="46">
        <v>0</v>
      </c>
      <c r="U26" s="46">
        <f t="shared" si="1"/>
        <v>413160</v>
      </c>
      <c r="V26" s="313"/>
      <c r="W26" s="302"/>
      <c r="X26" s="55"/>
    </row>
    <row r="27" spans="1:24" ht="15">
      <c r="A27" s="971"/>
      <c r="B27" s="304" t="s">
        <v>1121</v>
      </c>
      <c r="C27" s="46">
        <v>3058</v>
      </c>
      <c r="D27" s="46">
        <v>6225</v>
      </c>
      <c r="E27" s="46">
        <v>2349</v>
      </c>
      <c r="F27" s="46">
        <v>3027</v>
      </c>
      <c r="G27" s="46">
        <v>3684</v>
      </c>
      <c r="H27" s="46">
        <v>4008</v>
      </c>
      <c r="I27" s="46">
        <v>4279</v>
      </c>
      <c r="J27" s="46">
        <v>4705</v>
      </c>
      <c r="K27" s="46">
        <v>5298</v>
      </c>
      <c r="L27" s="46">
        <v>6602</v>
      </c>
      <c r="M27" s="46">
        <v>8604</v>
      </c>
      <c r="N27" s="46">
        <v>9749</v>
      </c>
      <c r="O27" s="46">
        <v>10048</v>
      </c>
      <c r="P27" s="46">
        <v>13806</v>
      </c>
      <c r="Q27" s="46">
        <v>14191</v>
      </c>
      <c r="R27" s="46">
        <v>11687</v>
      </c>
      <c r="S27" s="46">
        <v>17096</v>
      </c>
      <c r="T27" s="46">
        <v>0</v>
      </c>
      <c r="U27" s="46">
        <f t="shared" si="1"/>
        <v>128416</v>
      </c>
      <c r="V27" s="313"/>
      <c r="W27" s="302"/>
      <c r="X27" s="55"/>
    </row>
    <row r="28" spans="1:24" ht="15">
      <c r="A28" s="971"/>
      <c r="B28" s="304" t="s">
        <v>1122</v>
      </c>
      <c r="C28" s="46">
        <v>4759</v>
      </c>
      <c r="D28" s="46">
        <v>8800</v>
      </c>
      <c r="E28" s="46">
        <v>1251</v>
      </c>
      <c r="F28" s="46">
        <v>632</v>
      </c>
      <c r="G28" s="46">
        <v>517</v>
      </c>
      <c r="H28" s="46">
        <v>777</v>
      </c>
      <c r="I28" s="46">
        <v>742</v>
      </c>
      <c r="J28" s="46">
        <v>673</v>
      </c>
      <c r="K28" s="46">
        <v>556</v>
      </c>
      <c r="L28" s="46">
        <v>602</v>
      </c>
      <c r="M28" s="46">
        <v>579</v>
      </c>
      <c r="N28" s="46">
        <v>464</v>
      </c>
      <c r="O28" s="46">
        <v>440</v>
      </c>
      <c r="P28" s="46">
        <v>500</v>
      </c>
      <c r="Q28" s="46">
        <v>545</v>
      </c>
      <c r="R28" s="46">
        <v>476</v>
      </c>
      <c r="S28" s="46">
        <v>647</v>
      </c>
      <c r="T28" s="46">
        <v>0</v>
      </c>
      <c r="U28" s="46">
        <f t="shared" si="1"/>
        <v>22960</v>
      </c>
      <c r="V28" s="313"/>
      <c r="W28" s="302"/>
      <c r="X28" s="55"/>
    </row>
    <row r="29" spans="1:24" ht="15">
      <c r="A29" s="971"/>
      <c r="B29" s="304" t="s">
        <v>1123</v>
      </c>
      <c r="C29" s="46">
        <v>0</v>
      </c>
      <c r="D29" s="46">
        <v>0</v>
      </c>
      <c r="E29" s="46">
        <v>1</v>
      </c>
      <c r="F29" s="46">
        <v>6</v>
      </c>
      <c r="G29" s="46">
        <v>22</v>
      </c>
      <c r="H29" s="46">
        <v>30</v>
      </c>
      <c r="I29" s="46">
        <v>52</v>
      </c>
      <c r="J29" s="46">
        <v>48</v>
      </c>
      <c r="K29" s="46">
        <v>85</v>
      </c>
      <c r="L29" s="46">
        <v>82</v>
      </c>
      <c r="M29" s="46">
        <v>84</v>
      </c>
      <c r="N29" s="46">
        <v>99</v>
      </c>
      <c r="O29" s="46">
        <v>92</v>
      </c>
      <c r="P29" s="46">
        <v>77</v>
      </c>
      <c r="Q29" s="46">
        <v>61</v>
      </c>
      <c r="R29" s="46">
        <v>34</v>
      </c>
      <c r="S29" s="46">
        <v>24</v>
      </c>
      <c r="T29" s="46">
        <v>0</v>
      </c>
      <c r="U29" s="46">
        <f t="shared" si="1"/>
        <v>797</v>
      </c>
      <c r="V29" s="313"/>
      <c r="W29" s="302"/>
      <c r="X29" s="55"/>
    </row>
    <row r="30" spans="1:24" ht="15">
      <c r="A30" s="971"/>
      <c r="B30" s="304" t="s">
        <v>1124</v>
      </c>
      <c r="C30" s="46">
        <v>190</v>
      </c>
      <c r="D30" s="46">
        <v>680</v>
      </c>
      <c r="E30" s="46">
        <v>1103</v>
      </c>
      <c r="F30" s="46">
        <v>1610</v>
      </c>
      <c r="G30" s="46">
        <v>2096</v>
      </c>
      <c r="H30" s="46">
        <v>2879</v>
      </c>
      <c r="I30" s="46">
        <v>2523</v>
      </c>
      <c r="J30" s="46">
        <v>2684</v>
      </c>
      <c r="K30" s="46">
        <v>2068</v>
      </c>
      <c r="L30" s="46">
        <v>2195</v>
      </c>
      <c r="M30" s="46">
        <v>2188</v>
      </c>
      <c r="N30" s="46">
        <v>1897</v>
      </c>
      <c r="O30" s="46">
        <v>1724</v>
      </c>
      <c r="P30" s="46">
        <v>1300</v>
      </c>
      <c r="Q30" s="46">
        <v>1237</v>
      </c>
      <c r="R30" s="46">
        <v>831</v>
      </c>
      <c r="S30" s="46">
        <v>796</v>
      </c>
      <c r="T30" s="46">
        <v>0</v>
      </c>
      <c r="U30" s="46">
        <f t="shared" si="1"/>
        <v>28001</v>
      </c>
      <c r="V30" s="313"/>
      <c r="W30" s="302"/>
      <c r="X30" s="55"/>
    </row>
    <row r="31" spans="1:24" ht="15">
      <c r="A31" s="971"/>
      <c r="B31" s="304" t="s">
        <v>1125</v>
      </c>
      <c r="C31" s="46">
        <v>7834</v>
      </c>
      <c r="D31" s="46">
        <v>9365</v>
      </c>
      <c r="E31" s="46">
        <v>8628</v>
      </c>
      <c r="F31" s="46">
        <v>12484</v>
      </c>
      <c r="G31" s="46">
        <v>12969</v>
      </c>
      <c r="H31" s="46">
        <v>16335</v>
      </c>
      <c r="I31" s="46">
        <v>16220</v>
      </c>
      <c r="J31" s="46">
        <v>19217</v>
      </c>
      <c r="K31" s="46">
        <v>24136</v>
      </c>
      <c r="L31" s="46">
        <v>28699</v>
      </c>
      <c r="M31" s="46">
        <v>35462</v>
      </c>
      <c r="N31" s="46">
        <v>38590</v>
      </c>
      <c r="O31" s="46">
        <v>42940</v>
      </c>
      <c r="P31" s="46">
        <v>45253</v>
      </c>
      <c r="Q31" s="46">
        <v>45224</v>
      </c>
      <c r="R31" s="46">
        <v>38364</v>
      </c>
      <c r="S31" s="46">
        <v>55901</v>
      </c>
      <c r="T31" s="46">
        <v>0</v>
      </c>
      <c r="U31" s="46">
        <f t="shared" si="1"/>
        <v>457621</v>
      </c>
      <c r="V31" s="313"/>
      <c r="W31" s="302"/>
      <c r="X31" s="55"/>
    </row>
    <row r="32" spans="1:24" ht="15">
      <c r="A32" s="971"/>
      <c r="B32" s="304" t="s">
        <v>1126</v>
      </c>
      <c r="C32" s="46">
        <v>23</v>
      </c>
      <c r="D32" s="46">
        <v>85</v>
      </c>
      <c r="E32" s="46">
        <v>451</v>
      </c>
      <c r="F32" s="46">
        <v>4572</v>
      </c>
      <c r="G32" s="46">
        <v>9414</v>
      </c>
      <c r="H32" s="46">
        <v>12886</v>
      </c>
      <c r="I32" s="46">
        <v>12817</v>
      </c>
      <c r="J32" s="46">
        <v>14679</v>
      </c>
      <c r="K32" s="46">
        <v>17010</v>
      </c>
      <c r="L32" s="46">
        <v>20339</v>
      </c>
      <c r="M32" s="46">
        <v>25201</v>
      </c>
      <c r="N32" s="46">
        <v>27539</v>
      </c>
      <c r="O32" s="46">
        <v>27910</v>
      </c>
      <c r="P32" s="46">
        <v>25941</v>
      </c>
      <c r="Q32" s="46">
        <v>20958</v>
      </c>
      <c r="R32" s="46">
        <v>14364</v>
      </c>
      <c r="S32" s="46">
        <v>10893</v>
      </c>
      <c r="T32" s="46">
        <v>0</v>
      </c>
      <c r="U32" s="46">
        <f t="shared" si="1"/>
        <v>245082</v>
      </c>
      <c r="V32" s="313"/>
      <c r="W32" s="302"/>
      <c r="X32" s="55"/>
    </row>
    <row r="33" spans="1:24" ht="15">
      <c r="A33" s="971"/>
      <c r="B33" s="304" t="s">
        <v>1297</v>
      </c>
      <c r="C33" s="46">
        <v>679</v>
      </c>
      <c r="D33" s="46">
        <v>244</v>
      </c>
      <c r="E33" s="46">
        <v>112</v>
      </c>
      <c r="F33" s="46">
        <v>49</v>
      </c>
      <c r="G33" s="46">
        <v>141</v>
      </c>
      <c r="H33" s="46">
        <v>205</v>
      </c>
      <c r="I33" s="46">
        <v>606</v>
      </c>
      <c r="J33" s="46">
        <v>635</v>
      </c>
      <c r="K33" s="46">
        <v>708</v>
      </c>
      <c r="L33" s="46">
        <v>1531</v>
      </c>
      <c r="M33" s="46">
        <v>514</v>
      </c>
      <c r="N33" s="46">
        <v>1047</v>
      </c>
      <c r="O33" s="46">
        <v>1168</v>
      </c>
      <c r="P33" s="46">
        <v>1132</v>
      </c>
      <c r="Q33" s="46">
        <v>1257</v>
      </c>
      <c r="R33" s="46">
        <v>822</v>
      </c>
      <c r="S33" s="46">
        <v>1954</v>
      </c>
      <c r="T33" s="46">
        <v>0</v>
      </c>
      <c r="U33" s="46">
        <f t="shared" si="1"/>
        <v>12804</v>
      </c>
      <c r="V33" s="313"/>
      <c r="W33" s="302"/>
      <c r="X33" s="55"/>
    </row>
    <row r="34" spans="1:24" ht="15">
      <c r="A34" s="971"/>
      <c r="B34" s="304" t="s">
        <v>1128</v>
      </c>
      <c r="C34" s="46">
        <v>10</v>
      </c>
      <c r="D34" s="46">
        <v>2</v>
      </c>
      <c r="E34" s="46">
        <v>18</v>
      </c>
      <c r="F34" s="46">
        <v>755</v>
      </c>
      <c r="G34" s="46">
        <v>4245</v>
      </c>
      <c r="H34" s="46">
        <v>8243</v>
      </c>
      <c r="I34" s="46">
        <v>7780</v>
      </c>
      <c r="J34" s="46">
        <v>5541</v>
      </c>
      <c r="K34" s="46">
        <v>2648</v>
      </c>
      <c r="L34" s="46">
        <v>1401</v>
      </c>
      <c r="M34" s="46">
        <v>1022</v>
      </c>
      <c r="N34" s="46">
        <v>629</v>
      </c>
      <c r="O34" s="46">
        <v>390</v>
      </c>
      <c r="P34" s="46">
        <v>265</v>
      </c>
      <c r="Q34" s="46">
        <v>148</v>
      </c>
      <c r="R34" s="46">
        <v>80</v>
      </c>
      <c r="S34" s="46">
        <v>69</v>
      </c>
      <c r="T34" s="46">
        <v>0</v>
      </c>
      <c r="U34" s="46">
        <f t="shared" si="1"/>
        <v>33246</v>
      </c>
      <c r="V34" s="313"/>
      <c r="W34" s="302"/>
      <c r="X34" s="55"/>
    </row>
    <row r="35" spans="1:24" ht="15">
      <c r="A35" s="971"/>
      <c r="B35" s="304" t="s">
        <v>1129</v>
      </c>
      <c r="C35" s="46">
        <v>0</v>
      </c>
      <c r="D35" s="46">
        <v>0</v>
      </c>
      <c r="E35" s="46">
        <v>0</v>
      </c>
      <c r="F35" s="46">
        <v>1</v>
      </c>
      <c r="G35" s="46">
        <v>19</v>
      </c>
      <c r="H35" s="46">
        <v>69</v>
      </c>
      <c r="I35" s="46">
        <v>59</v>
      </c>
      <c r="J35" s="46">
        <v>60</v>
      </c>
      <c r="K35" s="46">
        <v>21</v>
      </c>
      <c r="L35" s="46">
        <v>1</v>
      </c>
      <c r="M35" s="46">
        <v>0</v>
      </c>
      <c r="N35" s="46">
        <v>0</v>
      </c>
      <c r="O35" s="46">
        <v>0</v>
      </c>
      <c r="P35" s="46">
        <v>0</v>
      </c>
      <c r="Q35" s="46">
        <v>0</v>
      </c>
      <c r="R35" s="46">
        <v>0</v>
      </c>
      <c r="S35" s="46">
        <v>0</v>
      </c>
      <c r="T35" s="46">
        <v>1</v>
      </c>
      <c r="U35" s="46">
        <f t="shared" si="1"/>
        <v>231</v>
      </c>
      <c r="V35" s="313"/>
      <c r="W35" s="302"/>
    </row>
    <row r="36" spans="1:24" ht="15">
      <c r="A36" s="971"/>
      <c r="B36" s="304" t="s">
        <v>1130</v>
      </c>
      <c r="C36" s="46">
        <v>131</v>
      </c>
      <c r="D36" s="46">
        <v>234</v>
      </c>
      <c r="E36" s="46">
        <v>285</v>
      </c>
      <c r="F36" s="46">
        <v>225</v>
      </c>
      <c r="G36" s="46">
        <v>348</v>
      </c>
      <c r="H36" s="46">
        <v>574</v>
      </c>
      <c r="I36" s="46">
        <v>759</v>
      </c>
      <c r="J36" s="46">
        <v>951</v>
      </c>
      <c r="K36" s="46">
        <v>1496</v>
      </c>
      <c r="L36" s="46">
        <v>2147</v>
      </c>
      <c r="M36" s="46">
        <v>3111</v>
      </c>
      <c r="N36" s="46">
        <v>3037</v>
      </c>
      <c r="O36" s="46">
        <v>2926</v>
      </c>
      <c r="P36" s="46">
        <v>2887</v>
      </c>
      <c r="Q36" s="46">
        <v>2700</v>
      </c>
      <c r="R36" s="46">
        <v>2206</v>
      </c>
      <c r="S36" s="46">
        <v>3044</v>
      </c>
      <c r="T36" s="46">
        <v>0</v>
      </c>
      <c r="U36" s="46">
        <f t="shared" si="1"/>
        <v>27061</v>
      </c>
      <c r="V36" s="313"/>
      <c r="W36" s="302"/>
      <c r="X36" s="55"/>
    </row>
    <row r="37" spans="1:24" ht="6" customHeight="1">
      <c r="A37" s="971"/>
      <c r="B37" s="304"/>
      <c r="C37" s="45"/>
      <c r="D37" s="45"/>
      <c r="E37" s="45"/>
      <c r="F37" s="45"/>
      <c r="G37" s="45"/>
      <c r="H37" s="45"/>
      <c r="I37" s="45"/>
      <c r="J37" s="45"/>
      <c r="K37" s="45"/>
      <c r="L37" s="45"/>
      <c r="M37" s="45"/>
      <c r="N37" s="45"/>
      <c r="O37" s="45"/>
      <c r="P37" s="45"/>
      <c r="Q37" s="45"/>
      <c r="R37" s="45"/>
      <c r="S37" s="45"/>
      <c r="T37" s="45"/>
      <c r="U37" s="406"/>
      <c r="V37" s="313"/>
      <c r="W37" s="302"/>
      <c r="X37" s="55"/>
    </row>
    <row r="38" spans="1:24" ht="15">
      <c r="A38" s="971"/>
      <c r="B38" s="299" t="s">
        <v>1131</v>
      </c>
      <c r="C38" s="406">
        <f>SUM(C39:C53)</f>
        <v>837</v>
      </c>
      <c r="D38" s="406">
        <f t="shared" ref="D38:S38" si="4">SUM(D39:D53)</f>
        <v>1085</v>
      </c>
      <c r="E38" s="406">
        <f t="shared" si="4"/>
        <v>1165</v>
      </c>
      <c r="F38" s="406">
        <f t="shared" si="4"/>
        <v>2467</v>
      </c>
      <c r="G38" s="406">
        <f t="shared" si="4"/>
        <v>3438</v>
      </c>
      <c r="H38" s="406">
        <f t="shared" si="4"/>
        <v>4999</v>
      </c>
      <c r="I38" s="406">
        <f t="shared" si="4"/>
        <v>5856</v>
      </c>
      <c r="J38" s="406">
        <f t="shared" si="4"/>
        <v>6637</v>
      </c>
      <c r="K38" s="406">
        <f t="shared" si="4"/>
        <v>7186</v>
      </c>
      <c r="L38" s="406">
        <f t="shared" si="4"/>
        <v>7337</v>
      </c>
      <c r="M38" s="406">
        <f t="shared" si="4"/>
        <v>8688</v>
      </c>
      <c r="N38" s="406">
        <f t="shared" si="4"/>
        <v>8657</v>
      </c>
      <c r="O38" s="406">
        <f t="shared" si="4"/>
        <v>8632</v>
      </c>
      <c r="P38" s="406">
        <f t="shared" si="4"/>
        <v>8428</v>
      </c>
      <c r="Q38" s="406">
        <f t="shared" si="4"/>
        <v>7355</v>
      </c>
      <c r="R38" s="406">
        <f t="shared" si="4"/>
        <v>5539</v>
      </c>
      <c r="S38" s="406">
        <f t="shared" si="4"/>
        <v>7170</v>
      </c>
      <c r="T38" s="406">
        <f>SUM(T39:T53)</f>
        <v>4</v>
      </c>
      <c r="U38" s="406">
        <f t="shared" si="1"/>
        <v>95480</v>
      </c>
      <c r="V38" s="313"/>
      <c r="W38" s="302"/>
      <c r="X38" s="55"/>
    </row>
    <row r="39" spans="1:24" ht="15">
      <c r="A39" s="971"/>
      <c r="B39" s="304" t="s">
        <v>1132</v>
      </c>
      <c r="C39" s="46">
        <v>2</v>
      </c>
      <c r="D39" s="46">
        <v>1</v>
      </c>
      <c r="E39" s="46">
        <v>2</v>
      </c>
      <c r="F39" s="46">
        <v>23</v>
      </c>
      <c r="G39" s="46">
        <v>29</v>
      </c>
      <c r="H39" s="46">
        <v>65</v>
      </c>
      <c r="I39" s="46">
        <v>112</v>
      </c>
      <c r="J39" s="46">
        <v>200</v>
      </c>
      <c r="K39" s="46">
        <v>240</v>
      </c>
      <c r="L39" s="46">
        <v>348</v>
      </c>
      <c r="M39" s="46">
        <v>439</v>
      </c>
      <c r="N39" s="46">
        <v>405</v>
      </c>
      <c r="O39" s="46">
        <v>282</v>
      </c>
      <c r="P39" s="46">
        <v>280</v>
      </c>
      <c r="Q39" s="46">
        <v>216</v>
      </c>
      <c r="R39" s="46">
        <v>164</v>
      </c>
      <c r="S39" s="46">
        <v>184</v>
      </c>
      <c r="T39" s="46">
        <v>0</v>
      </c>
      <c r="U39" s="46">
        <f t="shared" si="1"/>
        <v>2992</v>
      </c>
      <c r="V39" s="313"/>
      <c r="W39" s="302"/>
      <c r="X39" s="55"/>
    </row>
    <row r="40" spans="1:24" ht="15">
      <c r="A40" s="971"/>
      <c r="B40" s="304" t="s">
        <v>1133</v>
      </c>
      <c r="C40" s="46">
        <v>98</v>
      </c>
      <c r="D40" s="46">
        <v>96</v>
      </c>
      <c r="E40" s="46">
        <v>124</v>
      </c>
      <c r="F40" s="46">
        <v>223</v>
      </c>
      <c r="G40" s="46">
        <v>299</v>
      </c>
      <c r="H40" s="46">
        <v>429</v>
      </c>
      <c r="I40" s="46">
        <v>477</v>
      </c>
      <c r="J40" s="46">
        <v>465</v>
      </c>
      <c r="K40" s="46">
        <v>627</v>
      </c>
      <c r="L40" s="46">
        <v>869</v>
      </c>
      <c r="M40" s="46">
        <v>1548</v>
      </c>
      <c r="N40" s="46">
        <v>1745</v>
      </c>
      <c r="O40" s="46">
        <v>2090</v>
      </c>
      <c r="P40" s="46">
        <v>2209</v>
      </c>
      <c r="Q40" s="46">
        <v>2069</v>
      </c>
      <c r="R40" s="46">
        <v>1822</v>
      </c>
      <c r="S40" s="46">
        <v>2435</v>
      </c>
      <c r="T40" s="46">
        <v>0</v>
      </c>
      <c r="U40" s="46">
        <f t="shared" si="1"/>
        <v>17625</v>
      </c>
      <c r="V40" s="313"/>
      <c r="W40" s="302"/>
      <c r="X40" s="55"/>
    </row>
    <row r="41" spans="1:24" ht="15">
      <c r="A41" s="971"/>
      <c r="B41" s="304" t="s">
        <v>1134</v>
      </c>
      <c r="C41" s="46">
        <v>223</v>
      </c>
      <c r="D41" s="46">
        <v>405</v>
      </c>
      <c r="E41" s="46">
        <v>124</v>
      </c>
      <c r="F41" s="46">
        <v>166</v>
      </c>
      <c r="G41" s="46">
        <v>313</v>
      </c>
      <c r="H41" s="46">
        <v>368</v>
      </c>
      <c r="I41" s="46">
        <v>280</v>
      </c>
      <c r="J41" s="46">
        <v>277</v>
      </c>
      <c r="K41" s="46">
        <v>247</v>
      </c>
      <c r="L41" s="46">
        <v>206</v>
      </c>
      <c r="M41" s="46">
        <v>252</v>
      </c>
      <c r="N41" s="46">
        <v>173</v>
      </c>
      <c r="O41" s="46">
        <v>118</v>
      </c>
      <c r="P41" s="46">
        <v>117</v>
      </c>
      <c r="Q41" s="46">
        <v>100</v>
      </c>
      <c r="R41" s="46">
        <v>45</v>
      </c>
      <c r="S41" s="46">
        <v>52</v>
      </c>
      <c r="T41" s="46">
        <v>0</v>
      </c>
      <c r="U41" s="46">
        <f t="shared" si="1"/>
        <v>3466</v>
      </c>
      <c r="V41" s="313"/>
      <c r="W41" s="302"/>
      <c r="X41" s="55"/>
    </row>
    <row r="42" spans="1:24" ht="15">
      <c r="A42" s="971"/>
      <c r="B42" s="304" t="s">
        <v>1135</v>
      </c>
      <c r="C42" s="46">
        <v>33</v>
      </c>
      <c r="D42" s="46">
        <v>21</v>
      </c>
      <c r="E42" s="46">
        <v>21</v>
      </c>
      <c r="F42" s="46">
        <v>112</v>
      </c>
      <c r="G42" s="46">
        <v>162</v>
      </c>
      <c r="H42" s="46">
        <v>185</v>
      </c>
      <c r="I42" s="46">
        <v>201</v>
      </c>
      <c r="J42" s="46">
        <v>203</v>
      </c>
      <c r="K42" s="46">
        <v>192</v>
      </c>
      <c r="L42" s="46">
        <v>196</v>
      </c>
      <c r="M42" s="46">
        <v>212</v>
      </c>
      <c r="N42" s="46">
        <v>219</v>
      </c>
      <c r="O42" s="46">
        <v>198</v>
      </c>
      <c r="P42" s="46">
        <v>135</v>
      </c>
      <c r="Q42" s="46">
        <v>126</v>
      </c>
      <c r="R42" s="46">
        <v>56</v>
      </c>
      <c r="S42" s="46">
        <v>45</v>
      </c>
      <c r="T42" s="46">
        <v>0</v>
      </c>
      <c r="U42" s="46">
        <f t="shared" si="1"/>
        <v>2317</v>
      </c>
      <c r="V42" s="313"/>
      <c r="W42" s="302"/>
      <c r="X42" s="55"/>
    </row>
    <row r="43" spans="1:24" ht="15">
      <c r="A43" s="971"/>
      <c r="B43" s="304" t="s">
        <v>1136</v>
      </c>
      <c r="C43" s="46">
        <v>162</v>
      </c>
      <c r="D43" s="46">
        <v>86</v>
      </c>
      <c r="E43" s="46">
        <v>47</v>
      </c>
      <c r="F43" s="46">
        <v>96</v>
      </c>
      <c r="G43" s="46">
        <v>112</v>
      </c>
      <c r="H43" s="46">
        <v>133</v>
      </c>
      <c r="I43" s="46">
        <v>163</v>
      </c>
      <c r="J43" s="46">
        <v>162</v>
      </c>
      <c r="K43" s="46">
        <v>217</v>
      </c>
      <c r="L43" s="46">
        <v>225</v>
      </c>
      <c r="M43" s="46">
        <v>220</v>
      </c>
      <c r="N43" s="46">
        <v>178</v>
      </c>
      <c r="O43" s="46">
        <v>199</v>
      </c>
      <c r="P43" s="46">
        <v>146</v>
      </c>
      <c r="Q43" s="46">
        <v>106</v>
      </c>
      <c r="R43" s="46">
        <v>92</v>
      </c>
      <c r="S43" s="46">
        <v>175</v>
      </c>
      <c r="T43" s="46">
        <v>0</v>
      </c>
      <c r="U43" s="46">
        <f t="shared" si="1"/>
        <v>2519</v>
      </c>
      <c r="V43" s="313"/>
      <c r="W43" s="302"/>
      <c r="X43" s="55"/>
    </row>
    <row r="44" spans="1:24" ht="15">
      <c r="A44" s="971"/>
      <c r="B44" s="304" t="s">
        <v>1137</v>
      </c>
      <c r="C44" s="46">
        <v>168</v>
      </c>
      <c r="D44" s="46">
        <v>351</v>
      </c>
      <c r="E44" s="46">
        <v>588</v>
      </c>
      <c r="F44" s="46">
        <v>1002</v>
      </c>
      <c r="G44" s="46">
        <v>1296</v>
      </c>
      <c r="H44" s="46">
        <v>1600</v>
      </c>
      <c r="I44" s="46">
        <v>1686</v>
      </c>
      <c r="J44" s="46">
        <v>1670</v>
      </c>
      <c r="K44" s="46">
        <v>1751</v>
      </c>
      <c r="L44" s="46">
        <v>1717</v>
      </c>
      <c r="M44" s="46">
        <v>2044</v>
      </c>
      <c r="N44" s="46">
        <v>2089</v>
      </c>
      <c r="O44" s="46">
        <v>2152</v>
      </c>
      <c r="P44" s="46">
        <v>2183</v>
      </c>
      <c r="Q44" s="46">
        <v>1833</v>
      </c>
      <c r="R44" s="46">
        <v>1460</v>
      </c>
      <c r="S44" s="46">
        <v>2288</v>
      </c>
      <c r="T44" s="46">
        <v>1</v>
      </c>
      <c r="U44" s="46">
        <f t="shared" si="1"/>
        <v>25879</v>
      </c>
      <c r="V44" s="313"/>
      <c r="W44" s="302"/>
      <c r="X44" s="55"/>
    </row>
    <row r="45" spans="1:24" ht="15">
      <c r="A45" s="971"/>
      <c r="B45" s="304" t="s">
        <v>1138</v>
      </c>
      <c r="C45" s="46">
        <v>2</v>
      </c>
      <c r="D45" s="46">
        <v>1</v>
      </c>
      <c r="E45" s="46">
        <v>2</v>
      </c>
      <c r="F45" s="46">
        <v>24</v>
      </c>
      <c r="G45" s="46">
        <v>54</v>
      </c>
      <c r="H45" s="46">
        <v>108</v>
      </c>
      <c r="I45" s="46">
        <v>187</v>
      </c>
      <c r="J45" s="46">
        <v>374</v>
      </c>
      <c r="K45" s="46">
        <v>541</v>
      </c>
      <c r="L45" s="46">
        <v>673</v>
      </c>
      <c r="M45" s="46">
        <v>837</v>
      </c>
      <c r="N45" s="46">
        <v>966</v>
      </c>
      <c r="O45" s="46">
        <v>1019</v>
      </c>
      <c r="P45" s="46">
        <v>989</v>
      </c>
      <c r="Q45" s="46">
        <v>748</v>
      </c>
      <c r="R45" s="46">
        <v>451</v>
      </c>
      <c r="S45" s="46">
        <v>307</v>
      </c>
      <c r="T45" s="46">
        <v>0</v>
      </c>
      <c r="U45" s="46">
        <f t="shared" si="1"/>
        <v>7283</v>
      </c>
      <c r="V45" s="313"/>
      <c r="W45" s="302"/>
      <c r="X45" s="55"/>
    </row>
    <row r="46" spans="1:24" ht="15">
      <c r="A46" s="971"/>
      <c r="B46" s="304" t="s">
        <v>1139</v>
      </c>
      <c r="C46" s="46">
        <v>2</v>
      </c>
      <c r="D46" s="46">
        <v>1</v>
      </c>
      <c r="E46" s="46">
        <v>1</v>
      </c>
      <c r="F46" s="46">
        <v>3</v>
      </c>
      <c r="G46" s="46">
        <v>6</v>
      </c>
      <c r="H46" s="46">
        <v>11</v>
      </c>
      <c r="I46" s="46">
        <v>3</v>
      </c>
      <c r="J46" s="46">
        <v>5</v>
      </c>
      <c r="K46" s="46">
        <v>9</v>
      </c>
      <c r="L46" s="46">
        <v>16</v>
      </c>
      <c r="M46" s="46">
        <v>22</v>
      </c>
      <c r="N46" s="46">
        <v>28</v>
      </c>
      <c r="O46" s="46">
        <v>36</v>
      </c>
      <c r="P46" s="46">
        <v>31</v>
      </c>
      <c r="Q46" s="46">
        <v>30</v>
      </c>
      <c r="R46" s="46">
        <v>25</v>
      </c>
      <c r="S46" s="46">
        <v>29</v>
      </c>
      <c r="T46" s="46">
        <v>0</v>
      </c>
      <c r="U46" s="46">
        <f t="shared" si="1"/>
        <v>258</v>
      </c>
      <c r="V46" s="313"/>
      <c r="W46" s="302"/>
      <c r="X46" s="55"/>
    </row>
    <row r="47" spans="1:24" ht="15">
      <c r="A47" s="971"/>
      <c r="B47" s="304" t="s">
        <v>1140</v>
      </c>
      <c r="C47" s="46">
        <v>48</v>
      </c>
      <c r="D47" s="46">
        <v>39</v>
      </c>
      <c r="E47" s="46">
        <v>45</v>
      </c>
      <c r="F47" s="46">
        <v>117</v>
      </c>
      <c r="G47" s="46">
        <v>222</v>
      </c>
      <c r="H47" s="46">
        <v>367</v>
      </c>
      <c r="I47" s="46">
        <v>499</v>
      </c>
      <c r="J47" s="46">
        <v>491</v>
      </c>
      <c r="K47" s="46">
        <v>477</v>
      </c>
      <c r="L47" s="46">
        <v>437</v>
      </c>
      <c r="M47" s="46">
        <v>510</v>
      </c>
      <c r="N47" s="46">
        <v>630</v>
      </c>
      <c r="O47" s="46">
        <v>528</v>
      </c>
      <c r="P47" s="46">
        <v>558</v>
      </c>
      <c r="Q47" s="46">
        <v>603</v>
      </c>
      <c r="R47" s="46">
        <v>398</v>
      </c>
      <c r="S47" s="46">
        <v>394</v>
      </c>
      <c r="T47" s="46">
        <v>0</v>
      </c>
      <c r="U47" s="46">
        <f t="shared" si="1"/>
        <v>6363</v>
      </c>
      <c r="V47" s="313"/>
      <c r="W47" s="302"/>
      <c r="X47" s="55"/>
    </row>
    <row r="48" spans="1:24" ht="15">
      <c r="A48" s="971"/>
      <c r="B48" s="304" t="s">
        <v>1141</v>
      </c>
      <c r="C48" s="46">
        <v>3</v>
      </c>
      <c r="D48" s="46">
        <v>5</v>
      </c>
      <c r="E48" s="46">
        <v>13</v>
      </c>
      <c r="F48" s="46">
        <v>125</v>
      </c>
      <c r="G48" s="46">
        <v>95</v>
      </c>
      <c r="H48" s="46">
        <v>69</v>
      </c>
      <c r="I48" s="46">
        <v>73</v>
      </c>
      <c r="J48" s="46">
        <v>111</v>
      </c>
      <c r="K48" s="46">
        <v>97</v>
      </c>
      <c r="L48" s="46">
        <v>128</v>
      </c>
      <c r="M48" s="46">
        <v>110</v>
      </c>
      <c r="N48" s="46">
        <v>114</v>
      </c>
      <c r="O48" s="46">
        <v>115</v>
      </c>
      <c r="P48" s="46">
        <v>71</v>
      </c>
      <c r="Q48" s="46">
        <v>68</v>
      </c>
      <c r="R48" s="46">
        <v>37</v>
      </c>
      <c r="S48" s="46">
        <v>47</v>
      </c>
      <c r="T48" s="46">
        <v>0</v>
      </c>
      <c r="U48" s="46">
        <f t="shared" si="1"/>
        <v>1281</v>
      </c>
      <c r="V48" s="313"/>
      <c r="W48" s="302"/>
      <c r="X48" s="55"/>
    </row>
    <row r="49" spans="1:40" ht="15">
      <c r="A49" s="971"/>
      <c r="B49" s="304" t="s">
        <v>1142</v>
      </c>
      <c r="C49" s="46">
        <v>19</v>
      </c>
      <c r="D49" s="46">
        <v>10</v>
      </c>
      <c r="E49" s="46">
        <v>2</v>
      </c>
      <c r="F49" s="46">
        <v>12</v>
      </c>
      <c r="G49" s="46">
        <v>39</v>
      </c>
      <c r="H49" s="46">
        <v>47</v>
      </c>
      <c r="I49" s="46">
        <v>69</v>
      </c>
      <c r="J49" s="46">
        <v>114</v>
      </c>
      <c r="K49" s="46">
        <v>154</v>
      </c>
      <c r="L49" s="46">
        <v>132</v>
      </c>
      <c r="M49" s="46">
        <v>183</v>
      </c>
      <c r="N49" s="46">
        <v>205</v>
      </c>
      <c r="O49" s="46">
        <v>188</v>
      </c>
      <c r="P49" s="46">
        <v>192</v>
      </c>
      <c r="Q49" s="46">
        <v>172</v>
      </c>
      <c r="R49" s="46">
        <v>100</v>
      </c>
      <c r="S49" s="46">
        <v>115</v>
      </c>
      <c r="T49" s="46">
        <v>0</v>
      </c>
      <c r="U49" s="46">
        <f t="shared" si="1"/>
        <v>1753</v>
      </c>
      <c r="V49" s="313"/>
      <c r="W49" s="302"/>
      <c r="X49" s="55"/>
    </row>
    <row r="50" spans="1:40" ht="15">
      <c r="A50" s="971"/>
      <c r="B50" s="304" t="s">
        <v>1143</v>
      </c>
      <c r="C50" s="46">
        <v>0</v>
      </c>
      <c r="D50" s="46">
        <v>0</v>
      </c>
      <c r="E50" s="46">
        <v>4</v>
      </c>
      <c r="F50" s="46">
        <v>96</v>
      </c>
      <c r="G50" s="46">
        <v>132</v>
      </c>
      <c r="H50" s="46">
        <v>139</v>
      </c>
      <c r="I50" s="46">
        <v>98</v>
      </c>
      <c r="J50" s="46">
        <v>118</v>
      </c>
      <c r="K50" s="46">
        <v>136</v>
      </c>
      <c r="L50" s="46">
        <v>130</v>
      </c>
      <c r="M50" s="46">
        <v>111</v>
      </c>
      <c r="N50" s="46">
        <v>61</v>
      </c>
      <c r="O50" s="46">
        <v>84</v>
      </c>
      <c r="P50" s="46">
        <v>87</v>
      </c>
      <c r="Q50" s="46">
        <v>62</v>
      </c>
      <c r="R50" s="46">
        <v>30</v>
      </c>
      <c r="S50" s="46">
        <v>51</v>
      </c>
      <c r="T50" s="46">
        <v>0</v>
      </c>
      <c r="U50" s="46">
        <f t="shared" si="1"/>
        <v>1339</v>
      </c>
      <c r="V50" s="313"/>
      <c r="W50" s="302"/>
      <c r="X50" s="55"/>
    </row>
    <row r="51" spans="1:40" ht="15">
      <c r="A51" s="971"/>
      <c r="B51" s="304" t="s">
        <v>1144</v>
      </c>
      <c r="C51" s="46">
        <v>6</v>
      </c>
      <c r="D51" s="46">
        <v>2</v>
      </c>
      <c r="E51" s="46">
        <v>24</v>
      </c>
      <c r="F51" s="46">
        <v>157</v>
      </c>
      <c r="G51" s="46">
        <v>257</v>
      </c>
      <c r="H51" s="46">
        <v>617</v>
      </c>
      <c r="I51" s="46">
        <v>947</v>
      </c>
      <c r="J51" s="46">
        <v>1229</v>
      </c>
      <c r="K51" s="46">
        <v>1336</v>
      </c>
      <c r="L51" s="46">
        <v>1269</v>
      </c>
      <c r="M51" s="46">
        <v>765</v>
      </c>
      <c r="N51" s="46">
        <v>476</v>
      </c>
      <c r="O51" s="46">
        <v>399</v>
      </c>
      <c r="P51" s="46">
        <v>393</v>
      </c>
      <c r="Q51" s="46">
        <v>280</v>
      </c>
      <c r="R51" s="46">
        <v>224</v>
      </c>
      <c r="S51" s="46">
        <v>111</v>
      </c>
      <c r="T51" s="46">
        <v>0</v>
      </c>
      <c r="U51" s="46">
        <f t="shared" si="1"/>
        <v>8492</v>
      </c>
      <c r="V51" s="313"/>
      <c r="W51" s="302"/>
      <c r="X51" s="55"/>
    </row>
    <row r="52" spans="1:40" ht="15">
      <c r="A52" s="971"/>
      <c r="B52" s="304" t="s">
        <v>1145</v>
      </c>
      <c r="C52" s="46">
        <v>0</v>
      </c>
      <c r="D52" s="46">
        <v>0</v>
      </c>
      <c r="E52" s="46">
        <v>0</v>
      </c>
      <c r="F52" s="46">
        <v>19</v>
      </c>
      <c r="G52" s="46">
        <v>151</v>
      </c>
      <c r="H52" s="46">
        <v>523</v>
      </c>
      <c r="I52" s="46">
        <v>713</v>
      </c>
      <c r="J52" s="46">
        <v>828</v>
      </c>
      <c r="K52" s="46">
        <v>593</v>
      </c>
      <c r="L52" s="46">
        <v>336</v>
      </c>
      <c r="M52" s="46">
        <v>281</v>
      </c>
      <c r="N52" s="46">
        <v>165</v>
      </c>
      <c r="O52" s="46">
        <v>125</v>
      </c>
      <c r="P52" s="46">
        <v>88</v>
      </c>
      <c r="Q52" s="46">
        <v>68</v>
      </c>
      <c r="R52" s="46">
        <v>36</v>
      </c>
      <c r="S52" s="46">
        <v>10</v>
      </c>
      <c r="T52" s="46">
        <v>3</v>
      </c>
      <c r="U52" s="46">
        <f t="shared" si="1"/>
        <v>3939</v>
      </c>
      <c r="V52" s="313"/>
      <c r="W52" s="302"/>
    </row>
    <row r="53" spans="1:40" ht="15">
      <c r="A53" s="971"/>
      <c r="B53" s="304" t="s">
        <v>1146</v>
      </c>
      <c r="C53" s="46">
        <v>71</v>
      </c>
      <c r="D53" s="46">
        <v>67</v>
      </c>
      <c r="E53" s="46">
        <v>168</v>
      </c>
      <c r="F53" s="46">
        <v>292</v>
      </c>
      <c r="G53" s="46">
        <v>271</v>
      </c>
      <c r="H53" s="46">
        <v>338</v>
      </c>
      <c r="I53" s="46">
        <v>348</v>
      </c>
      <c r="J53" s="46">
        <v>390</v>
      </c>
      <c r="K53" s="46">
        <v>569</v>
      </c>
      <c r="L53" s="46">
        <v>655</v>
      </c>
      <c r="M53" s="46">
        <v>1154</v>
      </c>
      <c r="N53" s="46">
        <v>1203</v>
      </c>
      <c r="O53" s="46">
        <v>1099</v>
      </c>
      <c r="P53" s="46">
        <v>949</v>
      </c>
      <c r="Q53" s="46">
        <v>874</v>
      </c>
      <c r="R53" s="46">
        <v>599</v>
      </c>
      <c r="S53" s="46">
        <v>927</v>
      </c>
      <c r="T53" s="46">
        <v>0</v>
      </c>
      <c r="U53" s="46">
        <f t="shared" si="1"/>
        <v>9974</v>
      </c>
      <c r="V53" s="313"/>
      <c r="W53" s="302"/>
      <c r="X53" s="55"/>
    </row>
    <row r="54" spans="1:40" ht="13.5" customHeight="1">
      <c r="A54" s="971"/>
      <c r="B54" s="304"/>
      <c r="C54" s="45"/>
      <c r="D54" s="45"/>
      <c r="E54" s="45"/>
      <c r="F54" s="45"/>
      <c r="G54" s="45"/>
      <c r="H54" s="45"/>
      <c r="I54" s="45"/>
      <c r="J54" s="45"/>
      <c r="K54" s="45"/>
      <c r="L54" s="45"/>
      <c r="M54" s="45"/>
      <c r="N54" s="45"/>
      <c r="O54" s="45"/>
      <c r="P54" s="45"/>
      <c r="Q54" s="45"/>
      <c r="R54" s="45"/>
      <c r="S54" s="45"/>
      <c r="T54" s="45"/>
      <c r="U54" s="406"/>
      <c r="V54" s="313"/>
      <c r="W54" s="302"/>
      <c r="X54" s="58"/>
      <c r="Y54" s="58"/>
      <c r="Z54" s="58"/>
      <c r="AA54" s="58"/>
      <c r="AB54" s="58"/>
      <c r="AC54" s="58"/>
      <c r="AD54" s="58"/>
      <c r="AE54" s="58"/>
      <c r="AF54" s="58"/>
      <c r="AG54" s="58"/>
      <c r="AH54" s="58"/>
      <c r="AI54" s="58"/>
      <c r="AJ54" s="58"/>
      <c r="AK54" s="58"/>
      <c r="AL54" s="58"/>
      <c r="AM54" s="58"/>
      <c r="AN54" s="58"/>
    </row>
    <row r="55" spans="1:40" ht="15">
      <c r="A55" s="971"/>
      <c r="B55" s="299" t="s">
        <v>1147</v>
      </c>
      <c r="C55" s="406">
        <f>SUM(C56:C61)</f>
        <v>3936</v>
      </c>
      <c r="D55" s="406">
        <f t="shared" ref="D55:S55" si="5">SUM(D56:D61)</f>
        <v>1086</v>
      </c>
      <c r="E55" s="406">
        <f t="shared" si="5"/>
        <v>669</v>
      </c>
      <c r="F55" s="406">
        <f t="shared" si="5"/>
        <v>1881</v>
      </c>
      <c r="G55" s="406">
        <f t="shared" si="5"/>
        <v>2917</v>
      </c>
      <c r="H55" s="406">
        <f t="shared" si="5"/>
        <v>4536</v>
      </c>
      <c r="I55" s="406">
        <f t="shared" si="5"/>
        <v>5948</v>
      </c>
      <c r="J55" s="406">
        <f t="shared" si="5"/>
        <v>6973</v>
      </c>
      <c r="K55" s="406">
        <f t="shared" si="5"/>
        <v>6714</v>
      </c>
      <c r="L55" s="406">
        <f t="shared" si="5"/>
        <v>6695</v>
      </c>
      <c r="M55" s="406">
        <f t="shared" si="5"/>
        <v>7859</v>
      </c>
      <c r="N55" s="406">
        <f t="shared" si="5"/>
        <v>10845</v>
      </c>
      <c r="O55" s="406">
        <f t="shared" si="5"/>
        <v>15584</v>
      </c>
      <c r="P55" s="406">
        <f t="shared" si="5"/>
        <v>23503</v>
      </c>
      <c r="Q55" s="406">
        <f t="shared" si="5"/>
        <v>43994</v>
      </c>
      <c r="R55" s="406">
        <f t="shared" si="5"/>
        <v>62457</v>
      </c>
      <c r="S55" s="406">
        <f t="shared" si="5"/>
        <v>281218</v>
      </c>
      <c r="T55" s="406">
        <f>SUM(T56:T61)</f>
        <v>350</v>
      </c>
      <c r="U55" s="406">
        <f t="shared" si="1"/>
        <v>487165</v>
      </c>
      <c r="V55" s="313"/>
      <c r="W55" s="302"/>
      <c r="X55" s="55"/>
    </row>
    <row r="56" spans="1:40" ht="15">
      <c r="A56" s="971"/>
      <c r="B56" s="304" t="s">
        <v>1148</v>
      </c>
      <c r="C56" s="46">
        <v>2894</v>
      </c>
      <c r="D56" s="46">
        <v>792</v>
      </c>
      <c r="E56" s="46">
        <v>515</v>
      </c>
      <c r="F56" s="46">
        <v>1433</v>
      </c>
      <c r="G56" s="46">
        <v>2418</v>
      </c>
      <c r="H56" s="46">
        <v>3919</v>
      </c>
      <c r="I56" s="46">
        <v>4984</v>
      </c>
      <c r="J56" s="46">
        <v>5820</v>
      </c>
      <c r="K56" s="46">
        <v>5876</v>
      </c>
      <c r="L56" s="46">
        <v>5731</v>
      </c>
      <c r="M56" s="46">
        <v>6028</v>
      </c>
      <c r="N56" s="46">
        <v>6241</v>
      </c>
      <c r="O56" s="46">
        <v>6897</v>
      </c>
      <c r="P56" s="46">
        <v>7410</v>
      </c>
      <c r="Q56" s="46">
        <v>7989</v>
      </c>
      <c r="R56" s="46">
        <v>7342</v>
      </c>
      <c r="S56" s="46">
        <v>15702</v>
      </c>
      <c r="T56" s="46">
        <v>0</v>
      </c>
      <c r="U56" s="46">
        <f t="shared" si="1"/>
        <v>91991</v>
      </c>
      <c r="V56" s="313"/>
      <c r="W56" s="302"/>
      <c r="X56" s="55"/>
    </row>
    <row r="57" spans="1:40" ht="15">
      <c r="A57" s="971"/>
      <c r="B57" s="304" t="s">
        <v>1149</v>
      </c>
      <c r="C57" s="46">
        <v>758</v>
      </c>
      <c r="D57" s="46">
        <v>46</v>
      </c>
      <c r="E57" s="46">
        <v>42</v>
      </c>
      <c r="F57" s="46">
        <v>64</v>
      </c>
      <c r="G57" s="46">
        <v>157</v>
      </c>
      <c r="H57" s="46">
        <v>175</v>
      </c>
      <c r="I57" s="46">
        <v>117</v>
      </c>
      <c r="J57" s="46">
        <v>210</v>
      </c>
      <c r="K57" s="46">
        <v>317</v>
      </c>
      <c r="L57" s="46">
        <v>306</v>
      </c>
      <c r="M57" s="46">
        <v>492</v>
      </c>
      <c r="N57" s="46">
        <v>677</v>
      </c>
      <c r="O57" s="46">
        <v>775</v>
      </c>
      <c r="P57" s="46">
        <v>919</v>
      </c>
      <c r="Q57" s="46">
        <v>1381</v>
      </c>
      <c r="R57" s="46">
        <v>1751</v>
      </c>
      <c r="S57" s="46">
        <v>3914</v>
      </c>
      <c r="T57" s="46">
        <v>0</v>
      </c>
      <c r="U57" s="46">
        <f t="shared" si="1"/>
        <v>12101</v>
      </c>
      <c r="V57" s="313"/>
      <c r="W57" s="302"/>
      <c r="X57" s="55"/>
    </row>
    <row r="58" spans="1:40" ht="15">
      <c r="A58" s="971"/>
      <c r="B58" s="304" t="s">
        <v>1150</v>
      </c>
      <c r="C58" s="46">
        <v>0</v>
      </c>
      <c r="D58" s="46">
        <v>0</v>
      </c>
      <c r="E58" s="46">
        <v>0</v>
      </c>
      <c r="F58" s="46">
        <v>217</v>
      </c>
      <c r="G58" s="46">
        <v>171</v>
      </c>
      <c r="H58" s="46">
        <v>134</v>
      </c>
      <c r="I58" s="46">
        <v>477</v>
      </c>
      <c r="J58" s="46">
        <v>507</v>
      </c>
      <c r="K58" s="46">
        <v>66</v>
      </c>
      <c r="L58" s="46">
        <v>247</v>
      </c>
      <c r="M58" s="46">
        <v>834</v>
      </c>
      <c r="N58" s="46">
        <v>2283</v>
      </c>
      <c r="O58" s="46">
        <v>2280</v>
      </c>
      <c r="P58" s="46">
        <v>3029</v>
      </c>
      <c r="Q58" s="46">
        <v>2746</v>
      </c>
      <c r="R58" s="46">
        <v>1611</v>
      </c>
      <c r="S58" s="46">
        <v>3862</v>
      </c>
      <c r="T58" s="46">
        <v>0</v>
      </c>
      <c r="U58" s="46">
        <f t="shared" si="1"/>
        <v>18464</v>
      </c>
      <c r="V58" s="313"/>
      <c r="W58" s="302"/>
      <c r="X58" s="55"/>
    </row>
    <row r="59" spans="1:40" ht="15">
      <c r="A59" s="971"/>
      <c r="B59" s="304" t="s">
        <v>1298</v>
      </c>
      <c r="C59" s="46">
        <v>1</v>
      </c>
      <c r="D59" s="46">
        <v>0</v>
      </c>
      <c r="E59" s="46">
        <v>0</v>
      </c>
      <c r="F59" s="46">
        <v>40</v>
      </c>
      <c r="G59" s="46">
        <v>0</v>
      </c>
      <c r="H59" s="46">
        <v>0</v>
      </c>
      <c r="I59" s="46">
        <v>0</v>
      </c>
      <c r="J59" s="46">
        <v>0</v>
      </c>
      <c r="K59" s="46">
        <v>1</v>
      </c>
      <c r="L59" s="46">
        <v>3</v>
      </c>
      <c r="M59" s="46">
        <v>0</v>
      </c>
      <c r="N59" s="46">
        <v>1125</v>
      </c>
      <c r="O59" s="46">
        <v>5187</v>
      </c>
      <c r="P59" s="46">
        <v>11787</v>
      </c>
      <c r="Q59" s="46">
        <v>31437</v>
      </c>
      <c r="R59" s="46">
        <v>51432</v>
      </c>
      <c r="S59" s="46">
        <v>256896</v>
      </c>
      <c r="T59" s="46">
        <v>350</v>
      </c>
      <c r="U59" s="46">
        <f t="shared" si="1"/>
        <v>358259</v>
      </c>
      <c r="V59" s="313"/>
      <c r="W59" s="302"/>
      <c r="X59" s="55"/>
    </row>
    <row r="60" spans="1:40" ht="15">
      <c r="A60" s="971"/>
      <c r="B60" s="304" t="s">
        <v>1152</v>
      </c>
      <c r="C60" s="46">
        <v>97</v>
      </c>
      <c r="D60" s="46">
        <v>95</v>
      </c>
      <c r="E60" s="46">
        <v>8</v>
      </c>
      <c r="F60" s="46">
        <v>19</v>
      </c>
      <c r="G60" s="46">
        <v>49</v>
      </c>
      <c r="H60" s="46">
        <v>31</v>
      </c>
      <c r="I60" s="46">
        <v>37</v>
      </c>
      <c r="J60" s="46">
        <v>37</v>
      </c>
      <c r="K60" s="46">
        <v>65</v>
      </c>
      <c r="L60" s="46">
        <v>70</v>
      </c>
      <c r="M60" s="46">
        <v>105</v>
      </c>
      <c r="N60" s="46">
        <v>138</v>
      </c>
      <c r="O60" s="46">
        <v>109</v>
      </c>
      <c r="P60" s="46">
        <v>55</v>
      </c>
      <c r="Q60" s="46">
        <v>138</v>
      </c>
      <c r="R60" s="46">
        <v>112</v>
      </c>
      <c r="S60" s="46">
        <v>537</v>
      </c>
      <c r="T60" s="46">
        <v>0</v>
      </c>
      <c r="U60" s="46">
        <f t="shared" si="1"/>
        <v>1702</v>
      </c>
      <c r="V60" s="313"/>
      <c r="W60" s="302"/>
    </row>
    <row r="61" spans="1:40" ht="15">
      <c r="A61" s="971"/>
      <c r="B61" s="304" t="s">
        <v>1153</v>
      </c>
      <c r="C61" s="46">
        <v>186</v>
      </c>
      <c r="D61" s="46">
        <v>153</v>
      </c>
      <c r="E61" s="46">
        <v>104</v>
      </c>
      <c r="F61" s="46">
        <v>108</v>
      </c>
      <c r="G61" s="46">
        <v>122</v>
      </c>
      <c r="H61" s="46">
        <v>277</v>
      </c>
      <c r="I61" s="46">
        <v>333</v>
      </c>
      <c r="J61" s="46">
        <v>399</v>
      </c>
      <c r="K61" s="46">
        <v>389</v>
      </c>
      <c r="L61" s="46">
        <v>338</v>
      </c>
      <c r="M61" s="46">
        <v>400</v>
      </c>
      <c r="N61" s="46">
        <v>381</v>
      </c>
      <c r="O61" s="46">
        <v>336</v>
      </c>
      <c r="P61" s="46">
        <v>303</v>
      </c>
      <c r="Q61" s="46">
        <v>303</v>
      </c>
      <c r="R61" s="46">
        <v>209</v>
      </c>
      <c r="S61" s="46">
        <v>307</v>
      </c>
      <c r="T61" s="46">
        <v>0</v>
      </c>
      <c r="U61" s="46">
        <f t="shared" si="1"/>
        <v>4648</v>
      </c>
      <c r="V61" s="313"/>
      <c r="W61" s="302"/>
      <c r="X61" s="55"/>
    </row>
    <row r="62" spans="1:40" ht="6" customHeight="1">
      <c r="A62" s="971"/>
      <c r="B62" s="304"/>
      <c r="C62" s="45"/>
      <c r="D62" s="45"/>
      <c r="E62" s="45"/>
      <c r="F62" s="45"/>
      <c r="G62" s="45"/>
      <c r="H62" s="45"/>
      <c r="I62" s="45"/>
      <c r="J62" s="45"/>
      <c r="K62" s="45"/>
      <c r="L62" s="45"/>
      <c r="M62" s="45"/>
      <c r="N62" s="45"/>
      <c r="O62" s="45"/>
      <c r="P62" s="45"/>
      <c r="Q62" s="45"/>
      <c r="R62" s="45"/>
      <c r="S62" s="45"/>
      <c r="T62" s="45"/>
      <c r="U62" s="406"/>
      <c r="V62" s="313"/>
      <c r="W62" s="302"/>
      <c r="X62" s="55"/>
    </row>
    <row r="63" spans="1:40" ht="15">
      <c r="A63" s="971"/>
      <c r="B63" s="299" t="s">
        <v>1154</v>
      </c>
      <c r="C63" s="406">
        <f t="shared" ref="C63:T63" si="6">SUM(C64:C71)</f>
        <v>4165</v>
      </c>
      <c r="D63" s="406">
        <f t="shared" si="6"/>
        <v>4622</v>
      </c>
      <c r="E63" s="406">
        <f t="shared" si="6"/>
        <v>3669</v>
      </c>
      <c r="F63" s="406">
        <f t="shared" si="6"/>
        <v>7325</v>
      </c>
      <c r="G63" s="406">
        <f t="shared" si="6"/>
        <v>17095</v>
      </c>
      <c r="H63" s="406">
        <f t="shared" si="6"/>
        <v>28976</v>
      </c>
      <c r="I63" s="406">
        <f t="shared" si="6"/>
        <v>27280</v>
      </c>
      <c r="J63" s="406">
        <f t="shared" si="6"/>
        <v>20888</v>
      </c>
      <c r="K63" s="406">
        <f t="shared" si="6"/>
        <v>13585</v>
      </c>
      <c r="L63" s="406">
        <f t="shared" si="6"/>
        <v>11984</v>
      </c>
      <c r="M63" s="406">
        <f t="shared" si="6"/>
        <v>15323</v>
      </c>
      <c r="N63" s="406">
        <f t="shared" si="6"/>
        <v>45800</v>
      </c>
      <c r="O63" s="406">
        <f t="shared" si="6"/>
        <v>60566</v>
      </c>
      <c r="P63" s="406">
        <f t="shared" si="6"/>
        <v>62390</v>
      </c>
      <c r="Q63" s="406">
        <f t="shared" si="6"/>
        <v>58189</v>
      </c>
      <c r="R63" s="406">
        <f t="shared" si="6"/>
        <v>45866</v>
      </c>
      <c r="S63" s="406">
        <f t="shared" si="6"/>
        <v>82076</v>
      </c>
      <c r="T63" s="406">
        <f t="shared" si="6"/>
        <v>0</v>
      </c>
      <c r="U63" s="406">
        <f t="shared" si="1"/>
        <v>509799</v>
      </c>
      <c r="V63" s="313"/>
      <c r="W63" s="302"/>
      <c r="X63" s="55"/>
    </row>
    <row r="64" spans="1:40" ht="15">
      <c r="A64" s="971"/>
      <c r="B64" s="304" t="s">
        <v>1155</v>
      </c>
      <c r="C64" s="46">
        <v>142</v>
      </c>
      <c r="D64" s="46">
        <v>96</v>
      </c>
      <c r="E64" s="46">
        <v>47</v>
      </c>
      <c r="F64" s="46">
        <v>62</v>
      </c>
      <c r="G64" s="46">
        <v>66</v>
      </c>
      <c r="H64" s="46">
        <v>111</v>
      </c>
      <c r="I64" s="46">
        <v>108</v>
      </c>
      <c r="J64" s="46">
        <v>136</v>
      </c>
      <c r="K64" s="46">
        <v>131</v>
      </c>
      <c r="L64" s="46">
        <v>157</v>
      </c>
      <c r="M64" s="46">
        <v>208</v>
      </c>
      <c r="N64" s="46">
        <v>269</v>
      </c>
      <c r="O64" s="46">
        <v>283</v>
      </c>
      <c r="P64" s="46">
        <v>309</v>
      </c>
      <c r="Q64" s="46">
        <v>256</v>
      </c>
      <c r="R64" s="46">
        <v>237</v>
      </c>
      <c r="S64" s="46">
        <v>295</v>
      </c>
      <c r="T64" s="46">
        <v>0</v>
      </c>
      <c r="U64" s="46">
        <f t="shared" si="1"/>
        <v>2913</v>
      </c>
      <c r="V64" s="313"/>
      <c r="W64" s="302"/>
      <c r="X64" s="55"/>
    </row>
    <row r="65" spans="1:24" ht="15">
      <c r="A65" s="971"/>
      <c r="B65" s="304" t="s">
        <v>1299</v>
      </c>
      <c r="C65" s="46">
        <v>732</v>
      </c>
      <c r="D65" s="46">
        <v>1664</v>
      </c>
      <c r="E65" s="46">
        <v>1423</v>
      </c>
      <c r="F65" s="46">
        <v>824</v>
      </c>
      <c r="G65" s="46">
        <v>593</v>
      </c>
      <c r="H65" s="46">
        <v>676</v>
      </c>
      <c r="I65" s="46">
        <v>872</v>
      </c>
      <c r="J65" s="46">
        <v>814</v>
      </c>
      <c r="K65" s="46">
        <v>1122</v>
      </c>
      <c r="L65" s="46">
        <v>1631</v>
      </c>
      <c r="M65" s="46">
        <v>2399</v>
      </c>
      <c r="N65" s="46">
        <v>31760</v>
      </c>
      <c r="O65" s="46">
        <v>44413</v>
      </c>
      <c r="P65" s="46">
        <v>44471</v>
      </c>
      <c r="Q65" s="46">
        <v>37891</v>
      </c>
      <c r="R65" s="46">
        <v>26371</v>
      </c>
      <c r="S65" s="46">
        <v>26376</v>
      </c>
      <c r="T65" s="46">
        <v>0</v>
      </c>
      <c r="U65" s="46">
        <f t="shared" si="1"/>
        <v>224032</v>
      </c>
      <c r="V65" s="313"/>
      <c r="W65" s="302"/>
      <c r="X65" s="55"/>
    </row>
    <row r="66" spans="1:24" ht="15">
      <c r="A66" s="971"/>
      <c r="B66" s="304" t="s">
        <v>1300</v>
      </c>
      <c r="C66" s="46">
        <v>0</v>
      </c>
      <c r="D66" s="46">
        <v>0</v>
      </c>
      <c r="E66" s="46">
        <v>0</v>
      </c>
      <c r="F66" s="46">
        <v>0</v>
      </c>
      <c r="G66" s="46">
        <v>0</v>
      </c>
      <c r="H66" s="46">
        <v>0</v>
      </c>
      <c r="I66" s="46">
        <v>2</v>
      </c>
      <c r="J66" s="46">
        <v>0</v>
      </c>
      <c r="K66" s="46">
        <v>0</v>
      </c>
      <c r="L66" s="46">
        <v>0</v>
      </c>
      <c r="M66" s="46">
        <v>0</v>
      </c>
      <c r="N66" s="46">
        <v>0</v>
      </c>
      <c r="O66" s="46">
        <v>0</v>
      </c>
      <c r="P66" s="46">
        <v>4</v>
      </c>
      <c r="Q66" s="46">
        <v>3</v>
      </c>
      <c r="R66" s="46">
        <v>0</v>
      </c>
      <c r="S66" s="46">
        <v>11</v>
      </c>
      <c r="T66" s="46">
        <v>0</v>
      </c>
      <c r="U66" s="46">
        <f t="shared" si="1"/>
        <v>20</v>
      </c>
      <c r="V66" s="313"/>
      <c r="W66" s="302"/>
      <c r="X66" s="55"/>
    </row>
    <row r="67" spans="1:24" ht="15">
      <c r="A67" s="971"/>
      <c r="B67" s="304" t="s">
        <v>1158</v>
      </c>
      <c r="C67" s="46">
        <v>61</v>
      </c>
      <c r="D67" s="46">
        <v>0</v>
      </c>
      <c r="E67" s="46">
        <v>0</v>
      </c>
      <c r="F67" s="46">
        <v>0</v>
      </c>
      <c r="G67" s="46">
        <v>0</v>
      </c>
      <c r="H67" s="46">
        <v>0</v>
      </c>
      <c r="I67" s="46">
        <v>1</v>
      </c>
      <c r="J67" s="46">
        <v>0</v>
      </c>
      <c r="K67" s="46">
        <v>0</v>
      </c>
      <c r="L67" s="46">
        <v>0</v>
      </c>
      <c r="M67" s="46">
        <v>0</v>
      </c>
      <c r="N67" s="46">
        <v>0</v>
      </c>
      <c r="O67" s="46">
        <v>0</v>
      </c>
      <c r="P67" s="46">
        <v>0</v>
      </c>
      <c r="Q67" s="46">
        <v>0</v>
      </c>
      <c r="R67" s="46">
        <v>0</v>
      </c>
      <c r="S67" s="46">
        <v>0</v>
      </c>
      <c r="T67" s="46">
        <v>0</v>
      </c>
      <c r="U67" s="46">
        <f t="shared" si="1"/>
        <v>62</v>
      </c>
      <c r="V67" s="313"/>
      <c r="W67" s="302"/>
      <c r="X67" s="55"/>
    </row>
    <row r="68" spans="1:24" ht="15">
      <c r="A68" s="971"/>
      <c r="B68" s="304" t="s">
        <v>1301</v>
      </c>
      <c r="C68" s="46">
        <v>0</v>
      </c>
      <c r="D68" s="46">
        <v>0</v>
      </c>
      <c r="E68" s="46">
        <v>0</v>
      </c>
      <c r="F68" s="46">
        <v>3</v>
      </c>
      <c r="G68" s="46">
        <v>27</v>
      </c>
      <c r="H68" s="46">
        <v>77</v>
      </c>
      <c r="I68" s="46">
        <v>132</v>
      </c>
      <c r="J68" s="46">
        <v>141</v>
      </c>
      <c r="K68" s="46">
        <v>59</v>
      </c>
      <c r="L68" s="46">
        <v>4</v>
      </c>
      <c r="M68" s="46">
        <v>2</v>
      </c>
      <c r="N68" s="46">
        <v>0</v>
      </c>
      <c r="O68" s="46">
        <v>0</v>
      </c>
      <c r="P68" s="46">
        <v>0</v>
      </c>
      <c r="Q68" s="46">
        <v>0</v>
      </c>
      <c r="R68" s="46">
        <v>0</v>
      </c>
      <c r="S68" s="46">
        <v>0</v>
      </c>
      <c r="T68" s="46">
        <v>0</v>
      </c>
      <c r="U68" s="46">
        <f t="shared" si="1"/>
        <v>445</v>
      </c>
      <c r="V68" s="313"/>
      <c r="W68" s="302"/>
      <c r="X68" s="55"/>
    </row>
    <row r="69" spans="1:24" ht="15">
      <c r="A69" s="971"/>
      <c r="B69" s="304" t="s">
        <v>1160</v>
      </c>
      <c r="C69" s="46">
        <v>1335</v>
      </c>
      <c r="D69" s="46">
        <v>1682</v>
      </c>
      <c r="E69" s="46">
        <v>865</v>
      </c>
      <c r="F69" s="46">
        <v>3601</v>
      </c>
      <c r="G69" s="46">
        <v>11608</v>
      </c>
      <c r="H69" s="46">
        <v>21350</v>
      </c>
      <c r="I69" s="46">
        <v>19900</v>
      </c>
      <c r="J69" s="46">
        <v>13137</v>
      </c>
      <c r="K69" s="46">
        <v>6445</v>
      </c>
      <c r="L69" s="46">
        <v>4665</v>
      </c>
      <c r="M69" s="46">
        <v>5462</v>
      </c>
      <c r="N69" s="46">
        <v>4926</v>
      </c>
      <c r="O69" s="46">
        <v>4571</v>
      </c>
      <c r="P69" s="46">
        <v>4203</v>
      </c>
      <c r="Q69" s="46">
        <v>3843</v>
      </c>
      <c r="R69" s="46">
        <v>3138</v>
      </c>
      <c r="S69" s="46">
        <v>3433</v>
      </c>
      <c r="T69" s="46">
        <v>0</v>
      </c>
      <c r="U69" s="46">
        <f t="shared" si="1"/>
        <v>114164</v>
      </c>
      <c r="V69" s="313"/>
      <c r="W69" s="302"/>
      <c r="X69" s="55"/>
    </row>
    <row r="70" spans="1:24" ht="15">
      <c r="A70" s="971"/>
      <c r="B70" s="304" t="s">
        <v>1162</v>
      </c>
      <c r="C70" s="46">
        <v>1359</v>
      </c>
      <c r="D70" s="46">
        <v>352</v>
      </c>
      <c r="E70" s="46">
        <v>141</v>
      </c>
      <c r="F70" s="46">
        <v>603</v>
      </c>
      <c r="G70" s="46">
        <v>1226</v>
      </c>
      <c r="H70" s="46">
        <v>1976</v>
      </c>
      <c r="I70" s="46">
        <v>1707</v>
      </c>
      <c r="J70" s="46">
        <v>2640</v>
      </c>
      <c r="K70" s="46">
        <v>2382</v>
      </c>
      <c r="L70" s="46">
        <v>2118</v>
      </c>
      <c r="M70" s="46">
        <v>3949</v>
      </c>
      <c r="N70" s="46">
        <v>5204</v>
      </c>
      <c r="O70" s="46">
        <v>7090</v>
      </c>
      <c r="P70" s="46">
        <v>7673</v>
      </c>
      <c r="Q70" s="46">
        <v>10802</v>
      </c>
      <c r="R70" s="46">
        <v>11066</v>
      </c>
      <c r="S70" s="46">
        <v>34912</v>
      </c>
      <c r="T70" s="46">
        <v>0</v>
      </c>
      <c r="U70" s="46">
        <f>SUM(C70:T70)</f>
        <v>95200</v>
      </c>
      <c r="V70" s="313"/>
      <c r="W70" s="302"/>
      <c r="X70" s="55"/>
    </row>
    <row r="71" spans="1:24" ht="15">
      <c r="A71" s="971"/>
      <c r="B71" s="304" t="s">
        <v>1161</v>
      </c>
      <c r="C71" s="46">
        <v>536</v>
      </c>
      <c r="D71" s="46">
        <v>828</v>
      </c>
      <c r="E71" s="46">
        <v>1193</v>
      </c>
      <c r="F71" s="46">
        <v>2232</v>
      </c>
      <c r="G71" s="46">
        <v>3575</v>
      </c>
      <c r="H71" s="46">
        <v>4786</v>
      </c>
      <c r="I71" s="46">
        <v>4558</v>
      </c>
      <c r="J71" s="46">
        <v>4020</v>
      </c>
      <c r="K71" s="46">
        <v>3446</v>
      </c>
      <c r="L71" s="46">
        <v>3409</v>
      </c>
      <c r="M71" s="46">
        <v>3303</v>
      </c>
      <c r="N71" s="46">
        <v>3641</v>
      </c>
      <c r="O71" s="46">
        <v>4209</v>
      </c>
      <c r="P71" s="46">
        <v>5730</v>
      </c>
      <c r="Q71" s="46">
        <v>5394</v>
      </c>
      <c r="R71" s="46">
        <v>5054</v>
      </c>
      <c r="S71" s="46">
        <v>17049</v>
      </c>
      <c r="T71" s="46">
        <v>0</v>
      </c>
      <c r="U71" s="46">
        <f t="shared" si="1"/>
        <v>72963</v>
      </c>
      <c r="V71" s="313"/>
      <c r="W71" s="302"/>
    </row>
    <row r="72" spans="1:24">
      <c r="A72" s="515"/>
      <c r="B72" s="428"/>
      <c r="C72" s="94"/>
      <c r="D72" s="94"/>
      <c r="E72" s="94"/>
      <c r="F72" s="94"/>
      <c r="G72" s="94"/>
      <c r="H72" s="94"/>
      <c r="I72" s="94"/>
      <c r="J72" s="94"/>
      <c r="K72" s="94"/>
      <c r="L72" s="94"/>
      <c r="M72" s="94"/>
      <c r="N72" s="94"/>
      <c r="O72" s="94"/>
      <c r="P72" s="94"/>
      <c r="Q72" s="94"/>
      <c r="R72" s="94"/>
      <c r="S72" s="94"/>
      <c r="T72" s="94"/>
      <c r="U72" s="94"/>
      <c r="V72" s="313"/>
    </row>
    <row r="73" spans="1:24" ht="15">
      <c r="A73" s="498"/>
      <c r="B73" s="343" t="s">
        <v>27</v>
      </c>
      <c r="C73" s="406">
        <f t="shared" ref="C73:U73" si="7">+C63+C55+C38+C18+C13+C8</f>
        <v>1451124</v>
      </c>
      <c r="D73" s="406">
        <f t="shared" si="7"/>
        <v>778944</v>
      </c>
      <c r="E73" s="406">
        <f t="shared" si="7"/>
        <v>699000</v>
      </c>
      <c r="F73" s="406">
        <f t="shared" si="7"/>
        <v>1234394</v>
      </c>
      <c r="G73" s="406">
        <f t="shared" si="7"/>
        <v>2061801</v>
      </c>
      <c r="H73" s="406">
        <f t="shared" si="7"/>
        <v>2930224</v>
      </c>
      <c r="I73" s="406">
        <f t="shared" si="7"/>
        <v>2799813</v>
      </c>
      <c r="J73" s="406">
        <f t="shared" si="7"/>
        <v>2619168</v>
      </c>
      <c r="K73" s="406">
        <f t="shared" si="7"/>
        <v>2424512</v>
      </c>
      <c r="L73" s="406">
        <f t="shared" si="7"/>
        <v>2570375</v>
      </c>
      <c r="M73" s="406">
        <f t="shared" si="7"/>
        <v>2863737</v>
      </c>
      <c r="N73" s="406">
        <f t="shared" si="7"/>
        <v>2676901</v>
      </c>
      <c r="O73" s="406">
        <f t="shared" si="7"/>
        <v>2580825</v>
      </c>
      <c r="P73" s="406">
        <f t="shared" si="7"/>
        <v>2447603</v>
      </c>
      <c r="Q73" s="406">
        <f t="shared" si="7"/>
        <v>2266649</v>
      </c>
      <c r="R73" s="406">
        <f t="shared" si="7"/>
        <v>1814926</v>
      </c>
      <c r="S73" s="406">
        <f t="shared" si="7"/>
        <v>2776071</v>
      </c>
      <c r="T73" s="406">
        <f t="shared" si="7"/>
        <v>455</v>
      </c>
      <c r="U73" s="406">
        <f t="shared" si="7"/>
        <v>36996522</v>
      </c>
      <c r="V73" s="313"/>
      <c r="W73" s="516"/>
    </row>
    <row r="75" spans="1:24" ht="15">
      <c r="A75" s="886" t="s">
        <v>1369</v>
      </c>
      <c r="B75" s="886"/>
      <c r="C75" s="886"/>
      <c r="D75" s="886"/>
      <c r="E75" s="886"/>
      <c r="F75" s="886"/>
      <c r="G75" s="886"/>
      <c r="H75" s="886"/>
      <c r="I75" s="886"/>
      <c r="J75" s="886"/>
      <c r="K75" s="886"/>
      <c r="L75" s="886"/>
      <c r="M75" s="886"/>
      <c r="N75" s="886"/>
      <c r="O75" s="886"/>
      <c r="P75" s="886"/>
      <c r="Q75" s="886"/>
      <c r="R75" s="886"/>
      <c r="S75" s="886"/>
      <c r="T75" s="886"/>
      <c r="U75" s="886"/>
    </row>
    <row r="76" spans="1:24">
      <c r="A76" s="919" t="s">
        <v>1288</v>
      </c>
      <c r="B76" s="919"/>
      <c r="C76" s="919"/>
      <c r="D76" s="919"/>
      <c r="E76" s="919"/>
      <c r="F76" s="919"/>
      <c r="G76" s="919"/>
      <c r="H76" s="919"/>
      <c r="I76" s="919"/>
      <c r="J76" s="919"/>
      <c r="K76" s="919"/>
      <c r="L76" s="919"/>
      <c r="M76" s="919"/>
      <c r="N76" s="919"/>
      <c r="O76" s="919"/>
      <c r="P76" s="919"/>
      <c r="Q76" s="919"/>
      <c r="R76" s="919"/>
      <c r="S76" s="919"/>
      <c r="T76" s="919"/>
      <c r="U76" s="919"/>
    </row>
    <row r="77" spans="1:24">
      <c r="A77" s="920" t="s">
        <v>1289</v>
      </c>
      <c r="B77" s="920"/>
      <c r="C77" s="920"/>
      <c r="D77" s="920"/>
      <c r="E77" s="920"/>
      <c r="F77" s="920"/>
      <c r="G77" s="920"/>
      <c r="H77" s="920"/>
      <c r="I77" s="920"/>
      <c r="J77" s="920"/>
      <c r="K77" s="920"/>
      <c r="L77" s="920"/>
      <c r="M77" s="920"/>
      <c r="N77" s="920"/>
      <c r="O77" s="920"/>
      <c r="P77" s="920"/>
      <c r="Q77" s="920"/>
      <c r="R77" s="920"/>
      <c r="S77" s="920"/>
      <c r="T77" s="920"/>
      <c r="U77" s="920"/>
    </row>
    <row r="78" spans="1:24">
      <c r="A78" s="919" t="s">
        <v>1312</v>
      </c>
      <c r="B78" s="919"/>
      <c r="C78" s="919"/>
      <c r="D78" s="919"/>
      <c r="E78" s="919"/>
      <c r="F78" s="919"/>
      <c r="G78" s="919"/>
      <c r="H78" s="919"/>
      <c r="I78" s="919"/>
      <c r="J78" s="919"/>
      <c r="K78" s="919"/>
      <c r="L78" s="919"/>
      <c r="M78" s="919"/>
      <c r="N78" s="919"/>
      <c r="O78" s="919"/>
      <c r="P78" s="919"/>
      <c r="Q78" s="919"/>
      <c r="R78" s="919"/>
      <c r="S78" s="919"/>
      <c r="T78" s="919"/>
      <c r="U78" s="919"/>
    </row>
    <row r="79" spans="1:24">
      <c r="A79" s="959" t="s">
        <v>1176</v>
      </c>
      <c r="B79" s="959"/>
      <c r="C79" s="959"/>
      <c r="D79" s="959"/>
      <c r="E79" s="959"/>
      <c r="F79" s="959"/>
      <c r="G79" s="959"/>
      <c r="H79" s="959"/>
      <c r="I79" s="959"/>
      <c r="J79" s="959"/>
      <c r="K79" s="959"/>
      <c r="L79" s="959"/>
      <c r="M79" s="959"/>
      <c r="N79" s="959"/>
      <c r="O79" s="959"/>
      <c r="P79" s="959"/>
      <c r="Q79" s="959"/>
      <c r="R79" s="959"/>
      <c r="S79" s="959"/>
      <c r="T79" s="959"/>
      <c r="U79" s="959"/>
    </row>
    <row r="80" spans="1:24" ht="15" thickBot="1">
      <c r="A80" s="174"/>
      <c r="B80" s="174"/>
      <c r="C80" s="174"/>
      <c r="D80" s="174"/>
      <c r="E80" s="174"/>
      <c r="F80" s="174"/>
      <c r="G80" s="174"/>
      <c r="H80" s="174"/>
      <c r="I80" s="174"/>
      <c r="J80" s="174"/>
      <c r="K80" s="174"/>
      <c r="L80" s="174"/>
      <c r="M80" s="174"/>
      <c r="N80" s="174"/>
      <c r="O80" s="174"/>
      <c r="P80" s="174"/>
      <c r="Q80" s="174"/>
      <c r="R80" s="174"/>
      <c r="S80" s="174"/>
      <c r="T80" s="174"/>
      <c r="U80" s="174"/>
    </row>
    <row r="81" spans="1:43">
      <c r="A81" s="967" t="s">
        <v>1291</v>
      </c>
      <c r="B81" s="967" t="s">
        <v>1303</v>
      </c>
      <c r="C81" s="969" t="s">
        <v>1293</v>
      </c>
      <c r="D81" s="969"/>
      <c r="E81" s="969"/>
      <c r="F81" s="969"/>
      <c r="G81" s="969"/>
      <c r="H81" s="969"/>
      <c r="I81" s="969"/>
      <c r="J81" s="969"/>
      <c r="K81" s="969"/>
      <c r="L81" s="969"/>
      <c r="M81" s="969"/>
      <c r="N81" s="969"/>
      <c r="O81" s="969"/>
      <c r="P81" s="969"/>
      <c r="Q81" s="969"/>
      <c r="R81" s="969"/>
      <c r="S81" s="969"/>
      <c r="T81" s="512"/>
      <c r="U81" s="967" t="s">
        <v>113</v>
      </c>
      <c r="W81" s="58"/>
      <c r="X81" s="55"/>
    </row>
    <row r="82" spans="1:43">
      <c r="A82" s="968"/>
      <c r="B82" s="968"/>
      <c r="C82" s="513" t="s">
        <v>1294</v>
      </c>
      <c r="D82" s="513" t="s">
        <v>1295</v>
      </c>
      <c r="E82" s="513" t="s">
        <v>11</v>
      </c>
      <c r="F82" s="513" t="s">
        <v>12</v>
      </c>
      <c r="G82" s="513" t="s">
        <v>13</v>
      </c>
      <c r="H82" s="513" t="s">
        <v>14</v>
      </c>
      <c r="I82" s="513" t="s">
        <v>15</v>
      </c>
      <c r="J82" s="513" t="s">
        <v>16</v>
      </c>
      <c r="K82" s="513" t="s">
        <v>17</v>
      </c>
      <c r="L82" s="513" t="s">
        <v>18</v>
      </c>
      <c r="M82" s="513" t="s">
        <v>19</v>
      </c>
      <c r="N82" s="513" t="s">
        <v>20</v>
      </c>
      <c r="O82" s="513" t="s">
        <v>21</v>
      </c>
      <c r="P82" s="513" t="s">
        <v>22</v>
      </c>
      <c r="Q82" s="513" t="s">
        <v>23</v>
      </c>
      <c r="R82" s="513" t="s">
        <v>24</v>
      </c>
      <c r="S82" s="513" t="s">
        <v>881</v>
      </c>
      <c r="T82" s="514" t="s">
        <v>1296</v>
      </c>
      <c r="U82" s="968"/>
      <c r="W82" s="58"/>
      <c r="X82" s="55"/>
    </row>
    <row r="83" spans="1:43" ht="15" customHeight="1">
      <c r="A83" s="970" t="s">
        <v>7</v>
      </c>
      <c r="B83" s="299" t="s">
        <v>1104</v>
      </c>
      <c r="C83" s="401">
        <f>SUM(C84:C86)</f>
        <v>12092376.569999998</v>
      </c>
      <c r="D83" s="401">
        <f t="shared" ref="D83:T83" si="8">SUM(D84:D86)</f>
        <v>5556378.9600000009</v>
      </c>
      <c r="E83" s="401">
        <f t="shared" si="8"/>
        <v>3809635.2999999993</v>
      </c>
      <c r="F83" s="401">
        <f t="shared" si="8"/>
        <v>5481830.7299999995</v>
      </c>
      <c r="G83" s="401">
        <f t="shared" si="8"/>
        <v>9837341.7800000012</v>
      </c>
      <c r="H83" s="401">
        <f t="shared" si="8"/>
        <v>13779334.430000002</v>
      </c>
      <c r="I83" s="401">
        <f t="shared" si="8"/>
        <v>12599559.709999999</v>
      </c>
      <c r="J83" s="401">
        <f t="shared" si="8"/>
        <v>11064278.829999998</v>
      </c>
      <c r="K83" s="401">
        <f t="shared" si="8"/>
        <v>9466349.4299999997</v>
      </c>
      <c r="L83" s="401">
        <f t="shared" si="8"/>
        <v>9383957.6800000016</v>
      </c>
      <c r="M83" s="401">
        <f t="shared" si="8"/>
        <v>9928855.7700000014</v>
      </c>
      <c r="N83" s="401">
        <f t="shared" si="8"/>
        <v>9014970.0999999996</v>
      </c>
      <c r="O83" s="401">
        <f t="shared" si="8"/>
        <v>8290665.5999999996</v>
      </c>
      <c r="P83" s="401">
        <f t="shared" si="8"/>
        <v>7788760.5300000003</v>
      </c>
      <c r="Q83" s="401">
        <f t="shared" si="8"/>
        <v>7168247.3199999994</v>
      </c>
      <c r="R83" s="401">
        <f t="shared" si="8"/>
        <v>5674125.4600000009</v>
      </c>
      <c r="S83" s="401">
        <f t="shared" si="8"/>
        <v>8004727.5</v>
      </c>
      <c r="T83" s="401">
        <f t="shared" si="8"/>
        <v>278</v>
      </c>
      <c r="U83" s="401">
        <f>SUM(C83:T83)</f>
        <v>148941673.70000002</v>
      </c>
      <c r="V83" s="375"/>
      <c r="W83" s="302"/>
      <c r="X83" s="302"/>
      <c r="Y83" s="302"/>
      <c r="Z83" s="302"/>
      <c r="AA83" s="302"/>
      <c r="AB83" s="302"/>
      <c r="AC83" s="302"/>
      <c r="AD83" s="302"/>
      <c r="AE83" s="302"/>
      <c r="AF83" s="302"/>
      <c r="AG83" s="302"/>
      <c r="AH83" s="302"/>
      <c r="AI83" s="302"/>
      <c r="AJ83" s="302"/>
      <c r="AK83" s="302"/>
      <c r="AL83" s="302"/>
      <c r="AM83" s="302"/>
      <c r="AN83" s="302"/>
      <c r="AO83" s="302"/>
      <c r="AP83" s="302"/>
      <c r="AQ83" s="302"/>
    </row>
    <row r="84" spans="1:43" ht="15">
      <c r="A84" s="971"/>
      <c r="B84" s="304" t="s">
        <v>1105</v>
      </c>
      <c r="C84" s="46">
        <v>12030339.939999999</v>
      </c>
      <c r="D84" s="46">
        <v>5546100.4500000002</v>
      </c>
      <c r="E84" s="46">
        <v>3804455.01</v>
      </c>
      <c r="F84" s="46">
        <v>5472706.9100000001</v>
      </c>
      <c r="G84" s="46">
        <v>9820389.6799999997</v>
      </c>
      <c r="H84" s="46">
        <v>13754782.060000001</v>
      </c>
      <c r="I84" s="46">
        <v>12570037.6</v>
      </c>
      <c r="J84" s="46">
        <v>11033255.51</v>
      </c>
      <c r="K84" s="46">
        <v>9437153.5299999993</v>
      </c>
      <c r="L84" s="46">
        <v>9357757.0899999999</v>
      </c>
      <c r="M84" s="46">
        <v>9892592.6400000006</v>
      </c>
      <c r="N84" s="46">
        <v>8973926.7699999996</v>
      </c>
      <c r="O84" s="46">
        <v>8238295.3300000001</v>
      </c>
      <c r="P84" s="46">
        <v>7716837.4800000004</v>
      </c>
      <c r="Q84" s="46">
        <v>7093045.6799999997</v>
      </c>
      <c r="R84" s="46">
        <v>5580560.8600000003</v>
      </c>
      <c r="S84" s="46">
        <v>7662675.5</v>
      </c>
      <c r="T84" s="46">
        <v>269.58</v>
      </c>
      <c r="U84" s="47">
        <f t="shared" ref="U84:U147" si="9">SUM(C84:T84)</f>
        <v>147985181.62000003</v>
      </c>
      <c r="V84" s="55"/>
      <c r="W84" s="302"/>
      <c r="X84" s="58"/>
      <c r="Y84" s="58"/>
      <c r="Z84" s="58"/>
      <c r="AA84" s="58"/>
      <c r="AB84" s="58"/>
      <c r="AC84" s="58"/>
      <c r="AD84" s="58"/>
      <c r="AE84" s="58"/>
      <c r="AF84" s="58"/>
      <c r="AG84" s="58"/>
      <c r="AH84" s="58"/>
      <c r="AI84" s="58"/>
      <c r="AJ84" s="58"/>
      <c r="AK84" s="58"/>
      <c r="AL84" s="58"/>
      <c r="AM84" s="58"/>
      <c r="AN84" s="58"/>
      <c r="AO84" s="58"/>
      <c r="AP84" s="58"/>
      <c r="AQ84" s="58"/>
    </row>
    <row r="85" spans="1:43" ht="15">
      <c r="A85" s="971"/>
      <c r="B85" s="304" t="s">
        <v>1106</v>
      </c>
      <c r="C85" s="46">
        <v>2143.86</v>
      </c>
      <c r="D85" s="46">
        <v>1464.73</v>
      </c>
      <c r="E85" s="46">
        <v>1403.76</v>
      </c>
      <c r="F85" s="46">
        <v>1268.05</v>
      </c>
      <c r="G85" s="46">
        <v>2744.8</v>
      </c>
      <c r="H85" s="46">
        <v>2927.49</v>
      </c>
      <c r="I85" s="46">
        <v>4642.8500000000004</v>
      </c>
      <c r="J85" s="46">
        <v>3933.53</v>
      </c>
      <c r="K85" s="46">
        <v>6708.72</v>
      </c>
      <c r="L85" s="46">
        <v>5287.21</v>
      </c>
      <c r="M85" s="46">
        <v>6103.22</v>
      </c>
      <c r="N85" s="46">
        <v>8209.02</v>
      </c>
      <c r="O85" s="46">
        <v>9725.5499999999993</v>
      </c>
      <c r="P85" s="46">
        <v>12523</v>
      </c>
      <c r="Q85" s="46">
        <v>15006.84</v>
      </c>
      <c r="R85" s="46">
        <v>18089.900000000001</v>
      </c>
      <c r="S85" s="46">
        <v>151420.26</v>
      </c>
      <c r="T85" s="46">
        <v>0</v>
      </c>
      <c r="U85" s="47">
        <f t="shared" si="9"/>
        <v>253602.79</v>
      </c>
      <c r="V85" s="55"/>
      <c r="W85" s="302"/>
      <c r="X85" s="58"/>
      <c r="Y85" s="58"/>
      <c r="Z85" s="58"/>
      <c r="AA85" s="58"/>
      <c r="AB85" s="58"/>
      <c r="AC85" s="58"/>
      <c r="AD85" s="58"/>
      <c r="AE85" s="58"/>
      <c r="AF85" s="58"/>
      <c r="AG85" s="58"/>
      <c r="AH85" s="58"/>
      <c r="AI85" s="58"/>
      <c r="AJ85" s="58"/>
      <c r="AK85" s="58"/>
      <c r="AL85" s="58"/>
      <c r="AM85" s="58"/>
      <c r="AN85" s="58"/>
      <c r="AO85" s="58"/>
      <c r="AP85" s="58"/>
      <c r="AQ85" s="58"/>
    </row>
    <row r="86" spans="1:43" ht="15">
      <c r="A86" s="971"/>
      <c r="B86" s="304" t="s">
        <v>1107</v>
      </c>
      <c r="C86" s="46">
        <v>59892.77</v>
      </c>
      <c r="D86" s="46">
        <v>8813.7800000000007</v>
      </c>
      <c r="E86" s="46">
        <v>3776.53</v>
      </c>
      <c r="F86" s="46">
        <v>7855.77</v>
      </c>
      <c r="G86" s="46">
        <v>14207.3</v>
      </c>
      <c r="H86" s="46">
        <v>21624.880000000001</v>
      </c>
      <c r="I86" s="46">
        <v>24879.26</v>
      </c>
      <c r="J86" s="46">
        <v>27089.79</v>
      </c>
      <c r="K86" s="46">
        <v>22487.18</v>
      </c>
      <c r="L86" s="46">
        <v>20913.38</v>
      </c>
      <c r="M86" s="46">
        <v>30159.91</v>
      </c>
      <c r="N86" s="46">
        <v>32834.31</v>
      </c>
      <c r="O86" s="46">
        <v>42644.72</v>
      </c>
      <c r="P86" s="46">
        <v>59400.05</v>
      </c>
      <c r="Q86" s="46">
        <v>60194.8</v>
      </c>
      <c r="R86" s="46">
        <v>75474.7</v>
      </c>
      <c r="S86" s="46">
        <v>190631.74</v>
      </c>
      <c r="T86" s="46">
        <v>8.42</v>
      </c>
      <c r="U86" s="47">
        <f t="shared" si="9"/>
        <v>702889.28999999992</v>
      </c>
      <c r="V86" s="55"/>
      <c r="W86" s="302"/>
      <c r="X86" s="58"/>
      <c r="Y86" s="58"/>
      <c r="Z86" s="58"/>
      <c r="AA86" s="58"/>
      <c r="AB86" s="58"/>
      <c r="AC86" s="58"/>
      <c r="AD86" s="58"/>
      <c r="AE86" s="58"/>
      <c r="AF86" s="58"/>
      <c r="AG86" s="58"/>
      <c r="AH86" s="58"/>
      <c r="AI86" s="58"/>
      <c r="AJ86" s="58"/>
      <c r="AK86" s="58"/>
      <c r="AL86" s="58"/>
      <c r="AM86" s="58"/>
      <c r="AN86" s="58"/>
      <c r="AO86" s="58"/>
      <c r="AP86" s="58"/>
      <c r="AQ86" s="58"/>
    </row>
    <row r="87" spans="1:43" ht="6" customHeight="1">
      <c r="A87" s="971"/>
      <c r="B87" s="304"/>
      <c r="C87" s="45"/>
      <c r="D87" s="45"/>
      <c r="E87" s="45"/>
      <c r="F87" s="45"/>
      <c r="G87" s="45"/>
      <c r="H87" s="45"/>
      <c r="I87" s="45"/>
      <c r="J87" s="45"/>
      <c r="K87" s="45"/>
      <c r="L87" s="45"/>
      <c r="M87" s="45"/>
      <c r="N87" s="45"/>
      <c r="O87" s="45"/>
      <c r="P87" s="45"/>
      <c r="Q87" s="45"/>
      <c r="R87" s="45"/>
      <c r="S87" s="45"/>
      <c r="T87" s="45"/>
      <c r="U87" s="47">
        <f t="shared" si="9"/>
        <v>0</v>
      </c>
      <c r="V87" s="55"/>
      <c r="W87" s="302"/>
      <c r="X87" s="58"/>
      <c r="Y87" s="58"/>
      <c r="Z87" s="58"/>
      <c r="AA87" s="58"/>
      <c r="AB87" s="58"/>
      <c r="AC87" s="58"/>
      <c r="AD87" s="58"/>
      <c r="AE87" s="58"/>
      <c r="AF87" s="58"/>
      <c r="AG87" s="58"/>
      <c r="AH87" s="58"/>
      <c r="AI87" s="58"/>
      <c r="AJ87" s="58"/>
      <c r="AK87" s="58"/>
      <c r="AL87" s="58"/>
      <c r="AM87" s="58"/>
      <c r="AN87" s="58"/>
      <c r="AO87" s="58"/>
      <c r="AP87" s="58"/>
      <c r="AQ87" s="58"/>
    </row>
    <row r="88" spans="1:43" ht="15">
      <c r="A88" s="971"/>
      <c r="B88" s="299" t="s">
        <v>1108</v>
      </c>
      <c r="C88" s="401">
        <f>SUM(C89:C91)</f>
        <v>2873043</v>
      </c>
      <c r="D88" s="401">
        <f t="shared" ref="D88:T88" si="10">SUM(D89:D91)</f>
        <v>2137252</v>
      </c>
      <c r="E88" s="401">
        <f t="shared" si="10"/>
        <v>2492583.46</v>
      </c>
      <c r="F88" s="401">
        <f t="shared" si="10"/>
        <v>5318634.5</v>
      </c>
      <c r="G88" s="401">
        <f t="shared" si="10"/>
        <v>9296574.540000001</v>
      </c>
      <c r="H88" s="401">
        <f t="shared" si="10"/>
        <v>13614710.640000001</v>
      </c>
      <c r="I88" s="401">
        <f t="shared" si="10"/>
        <v>13270653.359999999</v>
      </c>
      <c r="J88" s="401">
        <f t="shared" si="10"/>
        <v>12814348.200000001</v>
      </c>
      <c r="K88" s="401">
        <f t="shared" si="10"/>
        <v>12322273.819999998</v>
      </c>
      <c r="L88" s="401">
        <f t="shared" si="10"/>
        <v>12966549.389999999</v>
      </c>
      <c r="M88" s="401">
        <f t="shared" si="10"/>
        <v>14360117.760000002</v>
      </c>
      <c r="N88" s="401">
        <f t="shared" si="10"/>
        <v>13346421.02</v>
      </c>
      <c r="O88" s="401">
        <f t="shared" si="10"/>
        <v>12754753.74</v>
      </c>
      <c r="P88" s="401">
        <f t="shared" si="10"/>
        <v>11984600.040000001</v>
      </c>
      <c r="Q88" s="401">
        <f t="shared" si="10"/>
        <v>10876176.970000001</v>
      </c>
      <c r="R88" s="401">
        <f t="shared" si="10"/>
        <v>8449912.9399999995</v>
      </c>
      <c r="S88" s="401">
        <f t="shared" si="10"/>
        <v>11142872.719999999</v>
      </c>
      <c r="T88" s="401">
        <f t="shared" si="10"/>
        <v>187.54</v>
      </c>
      <c r="U88" s="401">
        <f t="shared" si="9"/>
        <v>170021665.63999999</v>
      </c>
      <c r="V88" s="375"/>
      <c r="W88" s="302"/>
      <c r="X88" s="302"/>
      <c r="Y88" s="302"/>
      <c r="Z88" s="302"/>
      <c r="AA88" s="302"/>
      <c r="AB88" s="302"/>
      <c r="AC88" s="302"/>
      <c r="AD88" s="302"/>
      <c r="AE88" s="302"/>
      <c r="AF88" s="302"/>
      <c r="AG88" s="302"/>
      <c r="AH88" s="302"/>
      <c r="AI88" s="302"/>
      <c r="AJ88" s="302"/>
      <c r="AK88" s="302"/>
      <c r="AL88" s="302"/>
      <c r="AM88" s="302"/>
      <c r="AN88" s="302"/>
      <c r="AO88" s="302"/>
      <c r="AP88" s="302"/>
      <c r="AQ88" s="302"/>
    </row>
    <row r="89" spans="1:43" ht="15">
      <c r="A89" s="971"/>
      <c r="B89" s="304" t="s">
        <v>1109</v>
      </c>
      <c r="C89" s="46">
        <v>1391281.61</v>
      </c>
      <c r="D89" s="46">
        <v>1124340.45</v>
      </c>
      <c r="E89" s="46">
        <v>1196785.42</v>
      </c>
      <c r="F89" s="46">
        <v>2525166.34</v>
      </c>
      <c r="G89" s="46">
        <v>4133700.41</v>
      </c>
      <c r="H89" s="46">
        <v>5789318.1200000001</v>
      </c>
      <c r="I89" s="46">
        <v>5573787.2199999997</v>
      </c>
      <c r="J89" s="46">
        <v>5144210.2</v>
      </c>
      <c r="K89" s="46">
        <v>4582346.7699999996</v>
      </c>
      <c r="L89" s="46">
        <v>4616442.8499999996</v>
      </c>
      <c r="M89" s="46">
        <v>4797194.55</v>
      </c>
      <c r="N89" s="46">
        <v>4342753.3899999997</v>
      </c>
      <c r="O89" s="46">
        <v>4145010.63</v>
      </c>
      <c r="P89" s="46">
        <v>3960844.84</v>
      </c>
      <c r="Q89" s="46">
        <v>3659939.75</v>
      </c>
      <c r="R89" s="46">
        <v>2935607.62</v>
      </c>
      <c r="S89" s="46">
        <v>4490745.5599999996</v>
      </c>
      <c r="T89" s="46">
        <v>91.86</v>
      </c>
      <c r="U89" s="47">
        <f t="shared" si="9"/>
        <v>64409567.589999996</v>
      </c>
      <c r="V89" s="55"/>
      <c r="W89" s="302"/>
      <c r="X89" s="58"/>
      <c r="Y89" s="58"/>
      <c r="Z89" s="58"/>
      <c r="AA89" s="58"/>
      <c r="AB89" s="58"/>
      <c r="AC89" s="58"/>
      <c r="AD89" s="58"/>
      <c r="AE89" s="58"/>
      <c r="AF89" s="58"/>
      <c r="AG89" s="58"/>
      <c r="AH89" s="58"/>
      <c r="AI89" s="58"/>
      <c r="AJ89" s="58"/>
      <c r="AK89" s="58"/>
      <c r="AL89" s="58"/>
      <c r="AM89" s="58"/>
      <c r="AN89" s="58"/>
      <c r="AO89" s="58"/>
      <c r="AP89" s="58"/>
      <c r="AQ89" s="58"/>
    </row>
    <row r="90" spans="1:43" ht="15">
      <c r="A90" s="971"/>
      <c r="B90" s="304" t="s">
        <v>1110</v>
      </c>
      <c r="C90" s="46">
        <v>1473385.88</v>
      </c>
      <c r="D90" s="46">
        <v>999200.57</v>
      </c>
      <c r="E90" s="46">
        <v>1272140.96</v>
      </c>
      <c r="F90" s="46">
        <v>2702812.37</v>
      </c>
      <c r="G90" s="46">
        <v>4881136.96</v>
      </c>
      <c r="H90" s="46">
        <v>7341472.0499999998</v>
      </c>
      <c r="I90" s="46">
        <v>7180336.5899999999</v>
      </c>
      <c r="J90" s="46">
        <v>7106076.6900000004</v>
      </c>
      <c r="K90" s="46">
        <v>7141882.8600000003</v>
      </c>
      <c r="L90" s="46">
        <v>7735271.9299999997</v>
      </c>
      <c r="M90" s="46">
        <v>8934433.2300000004</v>
      </c>
      <c r="N90" s="46">
        <v>8419754.4700000007</v>
      </c>
      <c r="O90" s="46">
        <v>8047909.6299999999</v>
      </c>
      <c r="P90" s="46">
        <v>7513906.4900000002</v>
      </c>
      <c r="Q90" s="46">
        <v>6783400.4100000001</v>
      </c>
      <c r="R90" s="46">
        <v>5217880.24</v>
      </c>
      <c r="S90" s="46">
        <v>6365122.8200000003</v>
      </c>
      <c r="T90" s="46">
        <v>87.47</v>
      </c>
      <c r="U90" s="47">
        <f t="shared" si="9"/>
        <v>99116211.619999975</v>
      </c>
      <c r="V90" s="55"/>
      <c r="W90" s="302"/>
      <c r="X90" s="58"/>
      <c r="Y90" s="58"/>
      <c r="Z90" s="58"/>
      <c r="AA90" s="58"/>
      <c r="AB90" s="58"/>
      <c r="AC90" s="58"/>
      <c r="AD90" s="58"/>
      <c r="AE90" s="58"/>
      <c r="AF90" s="58"/>
      <c r="AG90" s="58"/>
      <c r="AH90" s="58"/>
      <c r="AI90" s="58"/>
      <c r="AJ90" s="58"/>
      <c r="AK90" s="58"/>
      <c r="AL90" s="58"/>
      <c r="AM90" s="58"/>
      <c r="AN90" s="58"/>
      <c r="AO90" s="58"/>
      <c r="AP90" s="58"/>
      <c r="AQ90" s="58"/>
    </row>
    <row r="91" spans="1:43" ht="15">
      <c r="A91" s="971"/>
      <c r="B91" s="304" t="s">
        <v>1111</v>
      </c>
      <c r="C91" s="46">
        <v>8375.51</v>
      </c>
      <c r="D91" s="46">
        <v>13710.98</v>
      </c>
      <c r="E91" s="46">
        <v>23657.08</v>
      </c>
      <c r="F91" s="46">
        <v>90655.79</v>
      </c>
      <c r="G91" s="46">
        <v>281737.17</v>
      </c>
      <c r="H91" s="46">
        <v>483920.47</v>
      </c>
      <c r="I91" s="46">
        <v>516529.55</v>
      </c>
      <c r="J91" s="46">
        <v>564061.31000000006</v>
      </c>
      <c r="K91" s="46">
        <v>598044.18999999994</v>
      </c>
      <c r="L91" s="46">
        <v>614834.61</v>
      </c>
      <c r="M91" s="46">
        <v>628489.98</v>
      </c>
      <c r="N91" s="46">
        <v>583913.16</v>
      </c>
      <c r="O91" s="46">
        <v>561833.48</v>
      </c>
      <c r="P91" s="46">
        <v>509848.71</v>
      </c>
      <c r="Q91" s="46">
        <v>432836.81</v>
      </c>
      <c r="R91" s="46">
        <v>296425.08</v>
      </c>
      <c r="S91" s="46">
        <v>287004.34000000003</v>
      </c>
      <c r="T91" s="46">
        <v>8.2100000000000009</v>
      </c>
      <c r="U91" s="47">
        <f t="shared" si="9"/>
        <v>6495886.4299999988</v>
      </c>
      <c r="V91" s="55"/>
      <c r="W91" s="302"/>
      <c r="X91" s="58"/>
      <c r="Y91" s="58"/>
      <c r="Z91" s="58"/>
      <c r="AA91" s="58"/>
      <c r="AB91" s="58"/>
      <c r="AC91" s="58"/>
      <c r="AD91" s="58"/>
      <c r="AE91" s="58"/>
      <c r="AF91" s="58"/>
      <c r="AG91" s="58"/>
      <c r="AH91" s="58"/>
      <c r="AI91" s="58"/>
      <c r="AJ91" s="58"/>
      <c r="AK91" s="58"/>
      <c r="AL91" s="58"/>
      <c r="AM91" s="58"/>
      <c r="AN91" s="58"/>
      <c r="AO91" s="58"/>
      <c r="AP91" s="58"/>
      <c r="AQ91" s="58"/>
    </row>
    <row r="92" spans="1:43" ht="6" customHeight="1">
      <c r="A92" s="971"/>
      <c r="B92" s="304"/>
      <c r="C92" s="45"/>
      <c r="D92" s="45"/>
      <c r="E92" s="45"/>
      <c r="F92" s="45"/>
      <c r="G92" s="45"/>
      <c r="H92" s="45"/>
      <c r="I92" s="45"/>
      <c r="J92" s="45"/>
      <c r="K92" s="45"/>
      <c r="L92" s="45"/>
      <c r="M92" s="45"/>
      <c r="N92" s="45"/>
      <c r="O92" s="45"/>
      <c r="P92" s="45"/>
      <c r="Q92" s="45"/>
      <c r="R92" s="45"/>
      <c r="S92" s="45"/>
      <c r="T92" s="45"/>
      <c r="U92" s="47">
        <f t="shared" si="9"/>
        <v>0</v>
      </c>
      <c r="V92" s="55"/>
      <c r="W92" s="302"/>
      <c r="X92" s="58"/>
      <c r="Y92" s="58"/>
      <c r="Z92" s="58"/>
      <c r="AA92" s="58"/>
      <c r="AB92" s="58"/>
      <c r="AC92" s="58"/>
      <c r="AD92" s="58"/>
      <c r="AE92" s="58"/>
      <c r="AF92" s="58"/>
      <c r="AG92" s="58"/>
      <c r="AH92" s="58"/>
      <c r="AI92" s="58"/>
      <c r="AJ92" s="58"/>
      <c r="AK92" s="58"/>
      <c r="AL92" s="58"/>
      <c r="AM92" s="58"/>
      <c r="AN92" s="58"/>
      <c r="AO92" s="58"/>
      <c r="AP92" s="58"/>
      <c r="AQ92" s="58"/>
    </row>
    <row r="93" spans="1:43" ht="15">
      <c r="A93" s="971"/>
      <c r="B93" s="299" t="s">
        <v>1112</v>
      </c>
      <c r="C93" s="401">
        <f>SUM(C94:C111)</f>
        <v>805074.60600000015</v>
      </c>
      <c r="D93" s="401">
        <f t="shared" ref="D93:T93" si="11">SUM(D94:D111)</f>
        <v>818258.73200000008</v>
      </c>
      <c r="E93" s="401">
        <f t="shared" si="11"/>
        <v>976384.90499999991</v>
      </c>
      <c r="F93" s="401">
        <f t="shared" si="11"/>
        <v>1651925.7309999999</v>
      </c>
      <c r="G93" s="401">
        <f t="shared" si="11"/>
        <v>1985366.247</v>
      </c>
      <c r="H93" s="401">
        <f t="shared" si="11"/>
        <v>2656424.8530000001</v>
      </c>
      <c r="I93" s="401">
        <f t="shared" si="11"/>
        <v>2669655.5029999996</v>
      </c>
      <c r="J93" s="401">
        <f t="shared" si="11"/>
        <v>2892788.7830000003</v>
      </c>
      <c r="K93" s="401">
        <f t="shared" si="11"/>
        <v>3155865.9279999998</v>
      </c>
      <c r="L93" s="401">
        <f t="shared" si="11"/>
        <v>3862836.6949999994</v>
      </c>
      <c r="M93" s="401">
        <f t="shared" si="11"/>
        <v>4837929.6880000001</v>
      </c>
      <c r="N93" s="401">
        <f t="shared" si="11"/>
        <v>4970321.9380000001</v>
      </c>
      <c r="O93" s="401">
        <f t="shared" si="11"/>
        <v>5177784.5360000003</v>
      </c>
      <c r="P93" s="401">
        <f t="shared" si="11"/>
        <v>5050391.4579999996</v>
      </c>
      <c r="Q93" s="401">
        <f t="shared" si="11"/>
        <v>4676187.7830000008</v>
      </c>
      <c r="R93" s="401">
        <f t="shared" si="11"/>
        <v>3634693.2069999995</v>
      </c>
      <c r="S93" s="401">
        <f t="shared" si="11"/>
        <v>4415092.6090000011</v>
      </c>
      <c r="T93" s="401">
        <f t="shared" si="11"/>
        <v>123.88999999999999</v>
      </c>
      <c r="U93" s="401">
        <f t="shared" si="9"/>
        <v>54237107.092000008</v>
      </c>
      <c r="V93" s="375"/>
      <c r="W93" s="302"/>
      <c r="X93" s="302"/>
      <c r="Y93" s="302"/>
      <c r="Z93" s="302"/>
      <c r="AA93" s="302"/>
      <c r="AB93" s="302"/>
      <c r="AC93" s="302"/>
      <c r="AD93" s="302"/>
      <c r="AE93" s="302"/>
      <c r="AF93" s="302"/>
      <c r="AG93" s="302"/>
      <c r="AH93" s="302"/>
      <c r="AI93" s="302"/>
      <c r="AJ93" s="302"/>
      <c r="AK93" s="302"/>
      <c r="AL93" s="302"/>
      <c r="AM93" s="302"/>
      <c r="AN93" s="302"/>
      <c r="AO93" s="302"/>
      <c r="AP93" s="302"/>
      <c r="AQ93" s="302"/>
    </row>
    <row r="94" spans="1:43" ht="15">
      <c r="A94" s="971"/>
      <c r="B94" s="304" t="s">
        <v>1113</v>
      </c>
      <c r="C94" s="46">
        <v>31569.200000000001</v>
      </c>
      <c r="D94" s="46">
        <v>18707.86</v>
      </c>
      <c r="E94" s="46">
        <v>17013.63</v>
      </c>
      <c r="F94" s="46">
        <v>36893.5</v>
      </c>
      <c r="G94" s="46">
        <v>45980.39</v>
      </c>
      <c r="H94" s="46">
        <v>73978.06</v>
      </c>
      <c r="I94" s="46">
        <v>112686.3</v>
      </c>
      <c r="J94" s="46">
        <v>156918.41</v>
      </c>
      <c r="K94" s="46">
        <v>211375.1</v>
      </c>
      <c r="L94" s="46">
        <v>329727.45</v>
      </c>
      <c r="M94" s="46">
        <v>527320.98</v>
      </c>
      <c r="N94" s="46">
        <v>607865.12</v>
      </c>
      <c r="O94" s="46">
        <v>652352.67000000004</v>
      </c>
      <c r="P94" s="46">
        <v>621932.88</v>
      </c>
      <c r="Q94" s="46">
        <v>563959.74</v>
      </c>
      <c r="R94" s="46">
        <v>406835.99</v>
      </c>
      <c r="S94" s="46">
        <v>350264.08</v>
      </c>
      <c r="T94" s="46">
        <v>0</v>
      </c>
      <c r="U94" s="47">
        <f t="shared" si="9"/>
        <v>4765381.3600000003</v>
      </c>
      <c r="V94" s="55"/>
      <c r="W94" s="302"/>
      <c r="X94" s="58"/>
      <c r="Y94" s="58"/>
      <c r="Z94" s="58"/>
      <c r="AA94" s="58"/>
      <c r="AB94" s="58"/>
      <c r="AC94" s="58"/>
      <c r="AD94" s="58"/>
      <c r="AE94" s="58"/>
      <c r="AF94" s="58"/>
      <c r="AG94" s="58"/>
      <c r="AH94" s="58"/>
      <c r="AI94" s="58"/>
      <c r="AJ94" s="58"/>
      <c r="AK94" s="58"/>
      <c r="AL94" s="58"/>
      <c r="AM94" s="58"/>
      <c r="AN94" s="58"/>
      <c r="AO94" s="58"/>
      <c r="AP94" s="58"/>
      <c r="AQ94" s="58"/>
    </row>
    <row r="95" spans="1:43" ht="15">
      <c r="A95" s="971"/>
      <c r="B95" s="304" t="s">
        <v>1114</v>
      </c>
      <c r="C95" s="46">
        <v>374385.82</v>
      </c>
      <c r="D95" s="46">
        <v>84961.07</v>
      </c>
      <c r="E95" s="46">
        <v>208624.42</v>
      </c>
      <c r="F95" s="46">
        <v>379139.31</v>
      </c>
      <c r="G95" s="46">
        <v>412692.76</v>
      </c>
      <c r="H95" s="46">
        <v>627991.65</v>
      </c>
      <c r="I95" s="46">
        <v>676450.11</v>
      </c>
      <c r="J95" s="46">
        <v>784303.58</v>
      </c>
      <c r="K95" s="46">
        <v>919216.18</v>
      </c>
      <c r="L95" s="46">
        <v>1181594.24</v>
      </c>
      <c r="M95" s="46">
        <v>1502489.04</v>
      </c>
      <c r="N95" s="46">
        <v>1374612.22</v>
      </c>
      <c r="O95" s="46">
        <v>1349903.57</v>
      </c>
      <c r="P95" s="46">
        <v>1206871.19</v>
      </c>
      <c r="Q95" s="46">
        <v>1040050.21</v>
      </c>
      <c r="R95" s="46">
        <v>782242</v>
      </c>
      <c r="S95" s="46">
        <v>989640.95</v>
      </c>
      <c r="T95" s="46">
        <v>80.239999999999995</v>
      </c>
      <c r="U95" s="47">
        <f t="shared" si="9"/>
        <v>13895248.560000001</v>
      </c>
      <c r="V95" s="55"/>
      <c r="W95" s="302"/>
      <c r="X95" s="58"/>
      <c r="Y95" s="58"/>
      <c r="Z95" s="58"/>
      <c r="AA95" s="58"/>
      <c r="AB95" s="58"/>
      <c r="AC95" s="58"/>
      <c r="AD95" s="58"/>
      <c r="AE95" s="58"/>
      <c r="AF95" s="58"/>
      <c r="AG95" s="58"/>
      <c r="AH95" s="58"/>
      <c r="AI95" s="58"/>
      <c r="AJ95" s="58"/>
      <c r="AK95" s="58"/>
      <c r="AL95" s="58"/>
      <c r="AM95" s="58"/>
      <c r="AN95" s="58"/>
      <c r="AO95" s="58"/>
      <c r="AP95" s="58"/>
      <c r="AQ95" s="58"/>
    </row>
    <row r="96" spans="1:43" ht="15">
      <c r="A96" s="971"/>
      <c r="B96" s="304" t="s">
        <v>1115</v>
      </c>
      <c r="C96" s="46">
        <v>5493.85</v>
      </c>
      <c r="D96" s="46">
        <v>6460.45</v>
      </c>
      <c r="E96" s="46">
        <v>439.73</v>
      </c>
      <c r="F96" s="46">
        <v>1193.43</v>
      </c>
      <c r="G96" s="46">
        <v>3732.68</v>
      </c>
      <c r="H96" s="46">
        <v>1352.5</v>
      </c>
      <c r="I96" s="46">
        <v>1433.2</v>
      </c>
      <c r="J96" s="46">
        <v>5261.15</v>
      </c>
      <c r="K96" s="46">
        <v>4526</v>
      </c>
      <c r="L96" s="46">
        <v>7606.4</v>
      </c>
      <c r="M96" s="46">
        <v>14801.63</v>
      </c>
      <c r="N96" s="46">
        <v>28346.14</v>
      </c>
      <c r="O96" s="46">
        <v>21631.64</v>
      </c>
      <c r="P96" s="46">
        <v>20354.28</v>
      </c>
      <c r="Q96" s="46">
        <v>27520.83</v>
      </c>
      <c r="R96" s="46">
        <v>18383.939999999999</v>
      </c>
      <c r="S96" s="46">
        <v>46725.1</v>
      </c>
      <c r="T96" s="46">
        <v>0</v>
      </c>
      <c r="U96" s="47">
        <f t="shared" si="9"/>
        <v>215262.95</v>
      </c>
      <c r="V96" s="55"/>
      <c r="W96" s="302"/>
      <c r="X96" s="58"/>
      <c r="Y96" s="58"/>
      <c r="Z96" s="58"/>
      <c r="AA96" s="58"/>
      <c r="AB96" s="58"/>
      <c r="AC96" s="58"/>
      <c r="AD96" s="58"/>
      <c r="AE96" s="58"/>
      <c r="AF96" s="58"/>
      <c r="AG96" s="58"/>
      <c r="AH96" s="58"/>
      <c r="AI96" s="58"/>
      <c r="AJ96" s="58"/>
      <c r="AK96" s="58"/>
      <c r="AL96" s="58"/>
      <c r="AM96" s="58"/>
      <c r="AN96" s="58"/>
      <c r="AO96" s="58"/>
      <c r="AP96" s="58"/>
      <c r="AQ96" s="58"/>
    </row>
    <row r="97" spans="1:43" ht="15">
      <c r="A97" s="971"/>
      <c r="B97" s="304" t="s">
        <v>1116</v>
      </c>
      <c r="C97" s="46">
        <v>296.8</v>
      </c>
      <c r="D97" s="46">
        <v>5422.83</v>
      </c>
      <c r="E97" s="46">
        <v>20915.599999999999</v>
      </c>
      <c r="F97" s="46">
        <v>56991.48</v>
      </c>
      <c r="G97" s="46">
        <v>81472.17</v>
      </c>
      <c r="H97" s="46">
        <v>125770.32</v>
      </c>
      <c r="I97" s="46">
        <v>143162.99</v>
      </c>
      <c r="J97" s="46">
        <v>138147.44</v>
      </c>
      <c r="K97" s="46">
        <v>113461.72</v>
      </c>
      <c r="L97" s="46">
        <v>96366.77</v>
      </c>
      <c r="M97" s="46">
        <v>91786.81</v>
      </c>
      <c r="N97" s="46">
        <v>88774.67</v>
      </c>
      <c r="O97" s="46">
        <v>65295.29</v>
      </c>
      <c r="P97" s="46">
        <v>43166.239999999998</v>
      </c>
      <c r="Q97" s="46">
        <v>34512.07</v>
      </c>
      <c r="R97" s="46">
        <v>21052.240000000002</v>
      </c>
      <c r="S97" s="46">
        <v>19601.400000000001</v>
      </c>
      <c r="T97" s="46">
        <v>14.86</v>
      </c>
      <c r="U97" s="47">
        <f t="shared" si="9"/>
        <v>1146211.7000000002</v>
      </c>
      <c r="V97" s="55"/>
      <c r="W97" s="302"/>
      <c r="X97" s="58"/>
      <c r="Y97" s="58"/>
      <c r="Z97" s="58"/>
      <c r="AA97" s="58"/>
      <c r="AB97" s="58"/>
      <c r="AC97" s="58"/>
      <c r="AD97" s="58"/>
      <c r="AE97" s="58"/>
      <c r="AF97" s="58"/>
      <c r="AG97" s="58"/>
      <c r="AH97" s="58"/>
      <c r="AI97" s="58"/>
      <c r="AJ97" s="58"/>
      <c r="AK97" s="58"/>
      <c r="AL97" s="58"/>
      <c r="AM97" s="58"/>
      <c r="AN97" s="58"/>
      <c r="AO97" s="58"/>
      <c r="AP97" s="58"/>
      <c r="AQ97" s="58"/>
    </row>
    <row r="98" spans="1:43" ht="15">
      <c r="A98" s="971"/>
      <c r="B98" s="304" t="s">
        <v>1117</v>
      </c>
      <c r="C98" s="46">
        <v>46100.25</v>
      </c>
      <c r="D98" s="46">
        <v>240010.11</v>
      </c>
      <c r="E98" s="46">
        <v>318646.63</v>
      </c>
      <c r="F98" s="46">
        <v>436194.25</v>
      </c>
      <c r="G98" s="46">
        <v>395386.14</v>
      </c>
      <c r="H98" s="46">
        <v>465362.51</v>
      </c>
      <c r="I98" s="46">
        <v>396859.32</v>
      </c>
      <c r="J98" s="46">
        <v>349089.35</v>
      </c>
      <c r="K98" s="46">
        <v>257031.32</v>
      </c>
      <c r="L98" s="46">
        <v>214724.88</v>
      </c>
      <c r="M98" s="46">
        <v>169234.98</v>
      </c>
      <c r="N98" s="46">
        <v>122149.84</v>
      </c>
      <c r="O98" s="46">
        <v>84312.95</v>
      </c>
      <c r="P98" s="46">
        <v>61021.98</v>
      </c>
      <c r="Q98" s="46">
        <v>43908.62</v>
      </c>
      <c r="R98" s="46">
        <v>30670.14</v>
      </c>
      <c r="S98" s="46">
        <v>31410.83</v>
      </c>
      <c r="T98" s="46">
        <v>0</v>
      </c>
      <c r="U98" s="47">
        <f t="shared" si="9"/>
        <v>3662114.1</v>
      </c>
      <c r="V98" s="55"/>
      <c r="W98" s="302"/>
      <c r="X98" s="58"/>
      <c r="Y98" s="58"/>
      <c r="Z98" s="58"/>
      <c r="AA98" s="58"/>
      <c r="AB98" s="58"/>
      <c r="AC98" s="58"/>
      <c r="AD98" s="58"/>
      <c r="AE98" s="58"/>
      <c r="AF98" s="58"/>
      <c r="AG98" s="58"/>
      <c r="AH98" s="58"/>
      <c r="AI98" s="58"/>
      <c r="AJ98" s="58"/>
      <c r="AK98" s="58"/>
      <c r="AL98" s="58"/>
      <c r="AM98" s="58"/>
      <c r="AN98" s="58"/>
      <c r="AO98" s="58"/>
      <c r="AP98" s="58"/>
      <c r="AQ98" s="58"/>
    </row>
    <row r="99" spans="1:43" ht="15">
      <c r="A99" s="971"/>
      <c r="B99" s="304" t="s">
        <v>1118</v>
      </c>
      <c r="C99" s="46">
        <v>64.959999999999994</v>
      </c>
      <c r="D99" s="46">
        <v>1053.1500000000001</v>
      </c>
      <c r="E99" s="46">
        <v>176.32</v>
      </c>
      <c r="F99" s="46">
        <v>69.599999999999994</v>
      </c>
      <c r="G99" s="46">
        <v>4.6399999999999997</v>
      </c>
      <c r="H99" s="46">
        <v>0</v>
      </c>
      <c r="I99" s="46">
        <v>4.6399999999999997</v>
      </c>
      <c r="J99" s="46">
        <v>0</v>
      </c>
      <c r="K99" s="46">
        <v>0</v>
      </c>
      <c r="L99" s="46">
        <v>13.92</v>
      </c>
      <c r="M99" s="46">
        <v>4.6399999999999997</v>
      </c>
      <c r="N99" s="46">
        <v>28.55</v>
      </c>
      <c r="O99" s="46">
        <v>0</v>
      </c>
      <c r="P99" s="46">
        <v>4.6399999999999997</v>
      </c>
      <c r="Q99" s="46">
        <v>0</v>
      </c>
      <c r="R99" s="46">
        <v>0</v>
      </c>
      <c r="S99" s="46">
        <v>0</v>
      </c>
      <c r="T99" s="46">
        <v>0</v>
      </c>
      <c r="U99" s="47">
        <f t="shared" si="9"/>
        <v>1425.0600000000004</v>
      </c>
      <c r="V99" s="55"/>
      <c r="W99" s="302"/>
      <c r="X99" s="58"/>
      <c r="Y99" s="58"/>
      <c r="Z99" s="58"/>
      <c r="AA99" s="58"/>
      <c r="AB99" s="58"/>
      <c r="AC99" s="58"/>
      <c r="AD99" s="58"/>
      <c r="AE99" s="58"/>
      <c r="AF99" s="58"/>
      <c r="AG99" s="58"/>
      <c r="AH99" s="58"/>
      <c r="AI99" s="58"/>
      <c r="AJ99" s="58"/>
      <c r="AK99" s="58"/>
      <c r="AL99" s="58"/>
      <c r="AM99" s="58"/>
      <c r="AN99" s="58"/>
      <c r="AO99" s="58"/>
      <c r="AP99" s="58"/>
      <c r="AQ99" s="58"/>
    </row>
    <row r="100" spans="1:43" ht="15">
      <c r="A100" s="971"/>
      <c r="B100" s="304" t="s">
        <v>1119</v>
      </c>
      <c r="C100" s="46">
        <v>59579.83</v>
      </c>
      <c r="D100" s="46">
        <v>63285</v>
      </c>
      <c r="E100" s="46">
        <v>62464.08</v>
      </c>
      <c r="F100" s="46">
        <v>69236.3</v>
      </c>
      <c r="G100" s="46">
        <v>68506.95</v>
      </c>
      <c r="H100" s="46">
        <v>90049.945999999996</v>
      </c>
      <c r="I100" s="46">
        <v>96494.914000000004</v>
      </c>
      <c r="J100" s="46">
        <v>117954.823</v>
      </c>
      <c r="K100" s="46">
        <v>137831.93</v>
      </c>
      <c r="L100" s="46">
        <v>170583.098</v>
      </c>
      <c r="M100" s="46">
        <v>229243.481</v>
      </c>
      <c r="N100" s="46">
        <v>190487.68299999999</v>
      </c>
      <c r="O100" s="46">
        <v>155078.95300000001</v>
      </c>
      <c r="P100" s="46">
        <v>134984.53</v>
      </c>
      <c r="Q100" s="46">
        <v>112396.69</v>
      </c>
      <c r="R100" s="46">
        <v>83822.534</v>
      </c>
      <c r="S100" s="46">
        <v>87482.241999999998</v>
      </c>
      <c r="T100" s="46">
        <v>0</v>
      </c>
      <c r="U100" s="47">
        <f t="shared" si="9"/>
        <v>1929482.9839999999</v>
      </c>
      <c r="V100" s="55"/>
      <c r="W100" s="302"/>
      <c r="X100" s="58"/>
      <c r="Y100" s="58"/>
      <c r="Z100" s="58"/>
      <c r="AA100" s="58"/>
      <c r="AB100" s="58"/>
      <c r="AC100" s="58"/>
      <c r="AD100" s="58"/>
      <c r="AE100" s="58"/>
      <c r="AF100" s="58"/>
      <c r="AG100" s="58"/>
      <c r="AH100" s="58"/>
      <c r="AI100" s="58"/>
      <c r="AJ100" s="58"/>
      <c r="AK100" s="58"/>
      <c r="AL100" s="58"/>
      <c r="AM100" s="58"/>
      <c r="AN100" s="58"/>
      <c r="AO100" s="58"/>
      <c r="AP100" s="58"/>
      <c r="AQ100" s="58"/>
    </row>
    <row r="101" spans="1:43" ht="15">
      <c r="A101" s="971"/>
      <c r="B101" s="304" t="s">
        <v>1120</v>
      </c>
      <c r="C101" s="46">
        <v>27391.153999999999</v>
      </c>
      <c r="D101" s="46">
        <v>75838.03</v>
      </c>
      <c r="E101" s="46">
        <v>88783.84</v>
      </c>
      <c r="F101" s="46">
        <v>150952.56</v>
      </c>
      <c r="G101" s="46">
        <v>250351.59</v>
      </c>
      <c r="H101" s="46">
        <v>299460.59999999998</v>
      </c>
      <c r="I101" s="46">
        <v>249257.00200000001</v>
      </c>
      <c r="J101" s="46">
        <v>211266.91</v>
      </c>
      <c r="K101" s="46">
        <v>222405.71900000001</v>
      </c>
      <c r="L101" s="46">
        <v>313291.783</v>
      </c>
      <c r="M101" s="46">
        <v>407664.77299999999</v>
      </c>
      <c r="N101" s="46">
        <v>433114.33</v>
      </c>
      <c r="O101" s="46">
        <v>480459.755</v>
      </c>
      <c r="P101" s="46">
        <v>495002.50400000002</v>
      </c>
      <c r="Q101" s="46">
        <v>469114.00699999998</v>
      </c>
      <c r="R101" s="46">
        <v>362099.28399999999</v>
      </c>
      <c r="S101" s="46">
        <v>432540.16700000002</v>
      </c>
      <c r="T101" s="46">
        <v>0</v>
      </c>
      <c r="U101" s="47">
        <f t="shared" si="9"/>
        <v>4968994.0080000004</v>
      </c>
      <c r="V101" s="55"/>
      <c r="W101" s="302"/>
      <c r="X101" s="58"/>
      <c r="Y101" s="58"/>
      <c r="Z101" s="58"/>
      <c r="AA101" s="58"/>
      <c r="AB101" s="58"/>
      <c r="AC101" s="58"/>
      <c r="AD101" s="58"/>
      <c r="AE101" s="58"/>
      <c r="AF101" s="58"/>
      <c r="AG101" s="58"/>
      <c r="AH101" s="58"/>
      <c r="AI101" s="58"/>
      <c r="AJ101" s="58"/>
      <c r="AK101" s="58"/>
      <c r="AL101" s="58"/>
      <c r="AM101" s="58"/>
      <c r="AN101" s="58"/>
      <c r="AO101" s="58"/>
      <c r="AP101" s="58"/>
      <c r="AQ101" s="58"/>
    </row>
    <row r="102" spans="1:43" ht="15">
      <c r="A102" s="971"/>
      <c r="B102" s="304" t="s">
        <v>1121</v>
      </c>
      <c r="C102" s="46">
        <v>33272.050000000003</v>
      </c>
      <c r="D102" s="46">
        <v>63907.224000000002</v>
      </c>
      <c r="E102" s="46">
        <v>26943.279999999999</v>
      </c>
      <c r="F102" s="46">
        <v>35615.949999999997</v>
      </c>
      <c r="G102" s="46">
        <v>44636.15</v>
      </c>
      <c r="H102" s="46">
        <v>53312.985999999997</v>
      </c>
      <c r="I102" s="46">
        <v>58248.514000000003</v>
      </c>
      <c r="J102" s="46">
        <v>65772.05</v>
      </c>
      <c r="K102" s="46">
        <v>74288.710000000006</v>
      </c>
      <c r="L102" s="46">
        <v>92214.043000000005</v>
      </c>
      <c r="M102" s="46">
        <v>118704.20600000001</v>
      </c>
      <c r="N102" s="46">
        <v>135279.74</v>
      </c>
      <c r="O102" s="46">
        <v>138207.57</v>
      </c>
      <c r="P102" s="46">
        <v>182379.39600000001</v>
      </c>
      <c r="Q102" s="46">
        <v>183628.304</v>
      </c>
      <c r="R102" s="46">
        <v>145361.29800000001</v>
      </c>
      <c r="S102" s="46">
        <v>202106.128</v>
      </c>
      <c r="T102" s="46">
        <v>0</v>
      </c>
      <c r="U102" s="47">
        <f t="shared" si="9"/>
        <v>1653877.5989999999</v>
      </c>
      <c r="V102" s="55"/>
      <c r="W102" s="302"/>
      <c r="X102" s="58"/>
      <c r="Y102" s="58"/>
      <c r="Z102" s="58"/>
      <c r="AA102" s="58"/>
      <c r="AB102" s="58"/>
      <c r="AC102" s="58"/>
      <c r="AD102" s="58"/>
      <c r="AE102" s="58"/>
      <c r="AF102" s="58"/>
      <c r="AG102" s="58"/>
      <c r="AH102" s="58"/>
      <c r="AI102" s="58"/>
      <c r="AJ102" s="58"/>
      <c r="AK102" s="58"/>
      <c r="AL102" s="58"/>
      <c r="AM102" s="58"/>
      <c r="AN102" s="58"/>
      <c r="AO102" s="58"/>
      <c r="AP102" s="58"/>
      <c r="AQ102" s="58"/>
    </row>
    <row r="103" spans="1:43" ht="15">
      <c r="A103" s="971"/>
      <c r="B103" s="304" t="s">
        <v>1122</v>
      </c>
      <c r="C103" s="46">
        <v>31033.27</v>
      </c>
      <c r="D103" s="46">
        <v>54426.78</v>
      </c>
      <c r="E103" s="46">
        <v>7800.17</v>
      </c>
      <c r="F103" s="46">
        <v>4261.66</v>
      </c>
      <c r="G103" s="46">
        <v>3265.79</v>
      </c>
      <c r="H103" s="46">
        <v>5095.8900000000003</v>
      </c>
      <c r="I103" s="46">
        <v>4656.5</v>
      </c>
      <c r="J103" s="46">
        <v>3954.24</v>
      </c>
      <c r="K103" s="46">
        <v>3420.48</v>
      </c>
      <c r="L103" s="46">
        <v>3736.29</v>
      </c>
      <c r="M103" s="46">
        <v>3585.32</v>
      </c>
      <c r="N103" s="46">
        <v>2779.32</v>
      </c>
      <c r="O103" s="46">
        <v>2830.14</v>
      </c>
      <c r="P103" s="46">
        <v>3142.34</v>
      </c>
      <c r="Q103" s="46">
        <v>3618.14</v>
      </c>
      <c r="R103" s="46">
        <v>3151.02</v>
      </c>
      <c r="S103" s="46">
        <v>4355.47</v>
      </c>
      <c r="T103" s="46">
        <v>0</v>
      </c>
      <c r="U103" s="47">
        <f t="shared" si="9"/>
        <v>145112.82</v>
      </c>
      <c r="V103" s="55"/>
      <c r="W103" s="302"/>
      <c r="X103" s="58"/>
      <c r="Y103" s="58"/>
      <c r="Z103" s="58"/>
      <c r="AA103" s="58"/>
      <c r="AB103" s="58"/>
      <c r="AC103" s="58"/>
      <c r="AD103" s="58"/>
      <c r="AE103" s="58"/>
      <c r="AF103" s="58"/>
      <c r="AG103" s="58"/>
      <c r="AH103" s="58"/>
      <c r="AI103" s="58"/>
      <c r="AJ103" s="58"/>
      <c r="AK103" s="58"/>
      <c r="AL103" s="58"/>
      <c r="AM103" s="58"/>
      <c r="AN103" s="58"/>
      <c r="AO103" s="58"/>
      <c r="AP103" s="58"/>
      <c r="AQ103" s="58"/>
    </row>
    <row r="104" spans="1:43" ht="15">
      <c r="A104" s="971"/>
      <c r="B104" s="304" t="s">
        <v>1123</v>
      </c>
      <c r="C104" s="46">
        <v>0</v>
      </c>
      <c r="D104" s="46">
        <v>0</v>
      </c>
      <c r="E104" s="46">
        <v>16.420000000000002</v>
      </c>
      <c r="F104" s="46">
        <v>98.52</v>
      </c>
      <c r="G104" s="46">
        <v>361.24</v>
      </c>
      <c r="H104" s="46">
        <v>492.6</v>
      </c>
      <c r="I104" s="46">
        <v>847.68</v>
      </c>
      <c r="J104" s="46">
        <v>787.88199999999995</v>
      </c>
      <c r="K104" s="46">
        <v>1397.3420000000001</v>
      </c>
      <c r="L104" s="46">
        <v>1345.96</v>
      </c>
      <c r="M104" s="46">
        <v>1378.8</v>
      </c>
      <c r="N104" s="46">
        <v>1624.62</v>
      </c>
      <c r="O104" s="46">
        <v>1510.64</v>
      </c>
      <c r="P104" s="46">
        <v>1258.7260000000001</v>
      </c>
      <c r="Q104" s="46">
        <v>1000.18</v>
      </c>
      <c r="R104" s="46">
        <v>557.79999999999995</v>
      </c>
      <c r="S104" s="46">
        <v>393.6</v>
      </c>
      <c r="T104" s="46">
        <v>0</v>
      </c>
      <c r="U104" s="47">
        <f t="shared" si="9"/>
        <v>13072.01</v>
      </c>
      <c r="V104" s="55"/>
      <c r="W104" s="302"/>
      <c r="X104" s="58"/>
      <c r="Y104" s="58"/>
      <c r="Z104" s="58"/>
      <c r="AA104" s="58"/>
      <c r="AB104" s="58"/>
      <c r="AC104" s="58"/>
      <c r="AD104" s="58"/>
      <c r="AE104" s="58"/>
      <c r="AF104" s="58"/>
      <c r="AG104" s="58"/>
      <c r="AH104" s="58"/>
      <c r="AI104" s="58"/>
      <c r="AJ104" s="58"/>
      <c r="AK104" s="58"/>
      <c r="AL104" s="58"/>
      <c r="AM104" s="58"/>
      <c r="AN104" s="58"/>
      <c r="AO104" s="58"/>
      <c r="AP104" s="58"/>
      <c r="AQ104" s="58"/>
    </row>
    <row r="105" spans="1:43" ht="15">
      <c r="A105" s="971"/>
      <c r="B105" s="304" t="s">
        <v>1124</v>
      </c>
      <c r="C105" s="46">
        <v>3693.07</v>
      </c>
      <c r="D105" s="46">
        <v>12731.199000000001</v>
      </c>
      <c r="E105" s="46">
        <v>25214.695</v>
      </c>
      <c r="F105" s="46">
        <v>43018.464999999997</v>
      </c>
      <c r="G105" s="46">
        <v>54956.175000000003</v>
      </c>
      <c r="H105" s="46">
        <v>80049.37</v>
      </c>
      <c r="I105" s="46">
        <v>74203.717999999993</v>
      </c>
      <c r="J105" s="46">
        <v>78736.710000000006</v>
      </c>
      <c r="K105" s="46">
        <v>59606.17</v>
      </c>
      <c r="L105" s="46">
        <v>60038.504999999997</v>
      </c>
      <c r="M105" s="46">
        <v>53416.175000000003</v>
      </c>
      <c r="N105" s="46">
        <v>49688.77</v>
      </c>
      <c r="O105" s="46">
        <v>44964.633000000002</v>
      </c>
      <c r="P105" s="46">
        <v>35203.305999999997</v>
      </c>
      <c r="Q105" s="46">
        <v>30423.935000000001</v>
      </c>
      <c r="R105" s="46">
        <v>20595.835999999999</v>
      </c>
      <c r="S105" s="46">
        <v>21058.824000000001</v>
      </c>
      <c r="T105" s="46">
        <v>0</v>
      </c>
      <c r="U105" s="47">
        <f t="shared" si="9"/>
        <v>747599.5560000001</v>
      </c>
      <c r="V105" s="55"/>
      <c r="W105" s="302"/>
      <c r="X105" s="58"/>
      <c r="Y105" s="58"/>
      <c r="Z105" s="58"/>
      <c r="AA105" s="58"/>
      <c r="AB105" s="58"/>
      <c r="AC105" s="58"/>
      <c r="AD105" s="58"/>
      <c r="AE105" s="58"/>
      <c r="AF105" s="58"/>
      <c r="AG105" s="58"/>
      <c r="AH105" s="58"/>
      <c r="AI105" s="58"/>
      <c r="AJ105" s="58"/>
      <c r="AK105" s="58"/>
      <c r="AL105" s="58"/>
      <c r="AM105" s="58"/>
      <c r="AN105" s="58"/>
      <c r="AO105" s="58"/>
      <c r="AP105" s="58"/>
      <c r="AQ105" s="58"/>
    </row>
    <row r="106" spans="1:43" ht="15">
      <c r="A106" s="971"/>
      <c r="B106" s="304" t="s">
        <v>1125</v>
      </c>
      <c r="C106" s="46">
        <v>178314.92</v>
      </c>
      <c r="D106" s="46">
        <v>177277</v>
      </c>
      <c r="E106" s="46">
        <v>174596.65</v>
      </c>
      <c r="F106" s="46">
        <v>281369.93</v>
      </c>
      <c r="G106" s="46">
        <v>265704.64600000001</v>
      </c>
      <c r="H106" s="46">
        <v>310866.065</v>
      </c>
      <c r="I106" s="46">
        <v>316215.99400000001</v>
      </c>
      <c r="J106" s="46">
        <v>381576.96899999998</v>
      </c>
      <c r="K106" s="46">
        <v>483057.68800000002</v>
      </c>
      <c r="L106" s="46">
        <v>593586.01199999999</v>
      </c>
      <c r="M106" s="46">
        <v>771243.36399999994</v>
      </c>
      <c r="N106" s="46">
        <v>881736.46400000004</v>
      </c>
      <c r="O106" s="46">
        <v>1087382.068</v>
      </c>
      <c r="P106" s="46">
        <v>1207047.9280000001</v>
      </c>
      <c r="Q106" s="46">
        <v>1296882.9809999999</v>
      </c>
      <c r="R106" s="46">
        <v>1151521.3970000001</v>
      </c>
      <c r="S106" s="46">
        <v>1705807.54</v>
      </c>
      <c r="T106" s="46">
        <v>0</v>
      </c>
      <c r="U106" s="47">
        <f t="shared" si="9"/>
        <v>11264187.616</v>
      </c>
      <c r="V106" s="55"/>
      <c r="W106" s="302"/>
      <c r="X106" s="58"/>
      <c r="Y106" s="58"/>
      <c r="Z106" s="58"/>
      <c r="AA106" s="58"/>
      <c r="AB106" s="58"/>
      <c r="AC106" s="58"/>
      <c r="AD106" s="58"/>
      <c r="AE106" s="58"/>
      <c r="AF106" s="58"/>
      <c r="AG106" s="58"/>
      <c r="AH106" s="58"/>
      <c r="AI106" s="58"/>
      <c r="AJ106" s="58"/>
      <c r="AK106" s="58"/>
      <c r="AL106" s="58"/>
      <c r="AM106" s="58"/>
      <c r="AN106" s="58"/>
      <c r="AO106" s="58"/>
      <c r="AP106" s="58"/>
      <c r="AQ106" s="58"/>
    </row>
    <row r="107" spans="1:43" ht="15">
      <c r="A107" s="971"/>
      <c r="B107" s="304" t="s">
        <v>1126</v>
      </c>
      <c r="C107" s="46">
        <v>1048.585</v>
      </c>
      <c r="D107" s="46">
        <v>2659.7719999999999</v>
      </c>
      <c r="E107" s="46">
        <v>14088.678</v>
      </c>
      <c r="F107" s="46">
        <v>144769.163</v>
      </c>
      <c r="G107" s="46">
        <v>304992.20299999998</v>
      </c>
      <c r="H107" s="46">
        <v>421272.56300000002</v>
      </c>
      <c r="I107" s="46">
        <v>425678.66600000003</v>
      </c>
      <c r="J107" s="46">
        <v>495568.49699999997</v>
      </c>
      <c r="K107" s="46">
        <v>585104.38100000005</v>
      </c>
      <c r="L107" s="46">
        <v>703199.03899999999</v>
      </c>
      <c r="M107" s="46">
        <v>870323.37899999996</v>
      </c>
      <c r="N107" s="46">
        <v>969121.84400000004</v>
      </c>
      <c r="O107" s="46">
        <v>1005203.285</v>
      </c>
      <c r="P107" s="46">
        <v>947541.52399999998</v>
      </c>
      <c r="Q107" s="46">
        <v>779360.34299999999</v>
      </c>
      <c r="R107" s="46">
        <v>540259.75199999998</v>
      </c>
      <c r="S107" s="46">
        <v>411791.78899999999</v>
      </c>
      <c r="T107" s="46">
        <v>0</v>
      </c>
      <c r="U107" s="47">
        <f t="shared" si="9"/>
        <v>8621983.4630000014</v>
      </c>
      <c r="V107" s="55"/>
      <c r="W107" s="302"/>
      <c r="X107" s="58"/>
      <c r="Y107" s="58"/>
      <c r="Z107" s="58"/>
      <c r="AA107" s="58"/>
      <c r="AB107" s="58"/>
      <c r="AC107" s="58"/>
      <c r="AD107" s="58"/>
      <c r="AE107" s="58"/>
      <c r="AF107" s="58"/>
      <c r="AG107" s="58"/>
      <c r="AH107" s="58"/>
      <c r="AI107" s="58"/>
      <c r="AJ107" s="58"/>
      <c r="AK107" s="58"/>
      <c r="AL107" s="58"/>
      <c r="AM107" s="58"/>
      <c r="AN107" s="58"/>
      <c r="AO107" s="58"/>
      <c r="AP107" s="58"/>
      <c r="AQ107" s="58"/>
    </row>
    <row r="108" spans="1:43" ht="15">
      <c r="A108" s="971"/>
      <c r="B108" s="304" t="s">
        <v>1297</v>
      </c>
      <c r="C108" s="46">
        <v>8085.52</v>
      </c>
      <c r="D108" s="46">
        <v>4321.5</v>
      </c>
      <c r="E108" s="46">
        <v>2386.16</v>
      </c>
      <c r="F108" s="46">
        <v>1795.5260000000001</v>
      </c>
      <c r="G108" s="46">
        <v>4468.3819999999996</v>
      </c>
      <c r="H108" s="46">
        <v>7045.8590000000004</v>
      </c>
      <c r="I108" s="46">
        <v>20680.343000000001</v>
      </c>
      <c r="J108" s="46">
        <v>21430.755000000001</v>
      </c>
      <c r="K108" s="46">
        <v>27569.024000000001</v>
      </c>
      <c r="L108" s="46">
        <v>48813.523000000001</v>
      </c>
      <c r="M108" s="46">
        <v>24763.636999999999</v>
      </c>
      <c r="N108" s="46">
        <v>40126.398000000001</v>
      </c>
      <c r="O108" s="46">
        <v>47453.951000000001</v>
      </c>
      <c r="P108" s="46">
        <v>50931.014000000003</v>
      </c>
      <c r="Q108" s="46">
        <v>52117.436000000002</v>
      </c>
      <c r="R108" s="46">
        <v>36714.593000000001</v>
      </c>
      <c r="S108" s="46">
        <v>64185.417000000001</v>
      </c>
      <c r="T108" s="46">
        <v>0</v>
      </c>
      <c r="U108" s="47">
        <f t="shared" si="9"/>
        <v>462889.038</v>
      </c>
      <c r="V108" s="55"/>
      <c r="W108" s="302"/>
      <c r="X108" s="58"/>
      <c r="Y108" s="58"/>
      <c r="Z108" s="58"/>
      <c r="AA108" s="58"/>
      <c r="AB108" s="58"/>
      <c r="AC108" s="58"/>
      <c r="AD108" s="58"/>
      <c r="AE108" s="58"/>
      <c r="AF108" s="58"/>
      <c r="AG108" s="58"/>
      <c r="AH108" s="58"/>
      <c r="AI108" s="58"/>
      <c r="AJ108" s="58"/>
      <c r="AK108" s="58"/>
      <c r="AL108" s="58"/>
      <c r="AM108" s="58"/>
      <c r="AN108" s="58"/>
      <c r="AO108" s="58"/>
      <c r="AP108" s="58"/>
      <c r="AQ108" s="58"/>
    </row>
    <row r="109" spans="1:43" ht="15">
      <c r="A109" s="971"/>
      <c r="B109" s="304" t="s">
        <v>1128</v>
      </c>
      <c r="C109" s="46">
        <v>94.24</v>
      </c>
      <c r="D109" s="46">
        <v>39.340000000000003</v>
      </c>
      <c r="E109" s="46">
        <v>157.33000000000001</v>
      </c>
      <c r="F109" s="46">
        <v>6452.2950000000001</v>
      </c>
      <c r="G109" s="46">
        <v>38638.398000000001</v>
      </c>
      <c r="H109" s="46">
        <v>74921.070000000007</v>
      </c>
      <c r="I109" s="46">
        <v>73929.554999999993</v>
      </c>
      <c r="J109" s="46">
        <v>59458.453000000001</v>
      </c>
      <c r="K109" s="46">
        <v>34096.817000000003</v>
      </c>
      <c r="L109" s="46">
        <v>22215.628000000001</v>
      </c>
      <c r="M109" s="46">
        <v>17129.442999999999</v>
      </c>
      <c r="N109" s="46">
        <v>10587.161</v>
      </c>
      <c r="O109" s="46">
        <v>6661.9539999999997</v>
      </c>
      <c r="P109" s="46">
        <v>4815.7650000000003</v>
      </c>
      <c r="Q109" s="46">
        <v>2882.9270000000001</v>
      </c>
      <c r="R109" s="46">
        <v>1493.48</v>
      </c>
      <c r="S109" s="46">
        <v>1291.027</v>
      </c>
      <c r="T109" s="46">
        <v>0</v>
      </c>
      <c r="U109" s="47">
        <f t="shared" si="9"/>
        <v>354864.88300000009</v>
      </c>
      <c r="V109" s="55"/>
      <c r="W109" s="302"/>
      <c r="X109" s="58"/>
      <c r="Y109" s="58"/>
      <c r="Z109" s="58"/>
      <c r="AA109" s="58"/>
      <c r="AB109" s="58"/>
      <c r="AC109" s="58"/>
      <c r="AD109" s="58"/>
      <c r="AE109" s="58"/>
      <c r="AF109" s="58"/>
      <c r="AG109" s="58"/>
      <c r="AH109" s="58"/>
      <c r="AI109" s="58"/>
      <c r="AJ109" s="58"/>
      <c r="AK109" s="58"/>
      <c r="AL109" s="58"/>
      <c r="AM109" s="58"/>
      <c r="AN109" s="58"/>
      <c r="AO109" s="58"/>
      <c r="AP109" s="58"/>
      <c r="AQ109" s="58"/>
    </row>
    <row r="110" spans="1:43" ht="15">
      <c r="A110" s="971"/>
      <c r="B110" s="304" t="s">
        <v>1129</v>
      </c>
      <c r="C110" s="46">
        <v>0</v>
      </c>
      <c r="D110" s="46">
        <v>0</v>
      </c>
      <c r="E110" s="46">
        <v>0</v>
      </c>
      <c r="F110" s="46">
        <v>28.79</v>
      </c>
      <c r="G110" s="46">
        <v>5034.29</v>
      </c>
      <c r="H110" s="46">
        <v>12026.178</v>
      </c>
      <c r="I110" s="46">
        <v>9955.6010000000006</v>
      </c>
      <c r="J110" s="46">
        <v>10677.79</v>
      </c>
      <c r="K110" s="46">
        <v>4747.8609999999999</v>
      </c>
      <c r="L110" s="46">
        <v>306.55</v>
      </c>
      <c r="M110" s="46">
        <v>0</v>
      </c>
      <c r="N110" s="46">
        <v>0</v>
      </c>
      <c r="O110" s="46">
        <v>0</v>
      </c>
      <c r="P110" s="46">
        <v>0</v>
      </c>
      <c r="Q110" s="46">
        <v>0</v>
      </c>
      <c r="R110" s="46">
        <v>0</v>
      </c>
      <c r="S110" s="46">
        <v>0</v>
      </c>
      <c r="T110" s="46">
        <v>28.79</v>
      </c>
      <c r="U110" s="47">
        <f t="shared" si="9"/>
        <v>42805.850000000006</v>
      </c>
      <c r="V110" s="55"/>
      <c r="W110" s="302"/>
      <c r="X110" s="58"/>
      <c r="Y110" s="58"/>
      <c r="Z110" s="58"/>
      <c r="AA110" s="58"/>
      <c r="AB110" s="58"/>
      <c r="AC110" s="58"/>
      <c r="AD110" s="58"/>
      <c r="AE110" s="58"/>
      <c r="AF110" s="58"/>
      <c r="AG110" s="58"/>
      <c r="AH110" s="58"/>
      <c r="AI110" s="58"/>
      <c r="AJ110" s="58"/>
      <c r="AK110" s="58"/>
      <c r="AL110" s="58"/>
      <c r="AM110" s="58"/>
      <c r="AN110" s="58"/>
      <c r="AO110" s="58"/>
      <c r="AP110" s="58"/>
      <c r="AQ110" s="58"/>
    </row>
    <row r="111" spans="1:43" ht="15">
      <c r="A111" s="971"/>
      <c r="B111" s="304" t="s">
        <v>1130</v>
      </c>
      <c r="C111" s="46">
        <v>4651.0870000000004</v>
      </c>
      <c r="D111" s="46">
        <v>7157.4170000000004</v>
      </c>
      <c r="E111" s="46">
        <v>8117.2719999999999</v>
      </c>
      <c r="F111" s="46">
        <v>3845.002</v>
      </c>
      <c r="G111" s="46">
        <v>5181.6530000000002</v>
      </c>
      <c r="H111" s="46">
        <v>7376.6859999999997</v>
      </c>
      <c r="I111" s="46">
        <v>8890.4560000000001</v>
      </c>
      <c r="J111" s="46">
        <v>11883.773999999999</v>
      </c>
      <c r="K111" s="46">
        <v>16729.486000000001</v>
      </c>
      <c r="L111" s="46">
        <v>23472.603999999999</v>
      </c>
      <c r="M111" s="46">
        <v>34839.03</v>
      </c>
      <c r="N111" s="46">
        <v>33999.067999999999</v>
      </c>
      <c r="O111" s="46">
        <v>34535.466999999997</v>
      </c>
      <c r="P111" s="46">
        <v>34733.214999999997</v>
      </c>
      <c r="Q111" s="46">
        <v>34811.370000000003</v>
      </c>
      <c r="R111" s="46">
        <v>29931.902999999998</v>
      </c>
      <c r="S111" s="46">
        <v>46438.044999999998</v>
      </c>
      <c r="T111" s="46">
        <v>0</v>
      </c>
      <c r="U111" s="47">
        <f t="shared" si="9"/>
        <v>346593.53499999997</v>
      </c>
      <c r="V111" s="55"/>
      <c r="W111" s="302"/>
      <c r="X111" s="58"/>
      <c r="Y111" s="58"/>
      <c r="Z111" s="58"/>
      <c r="AA111" s="58"/>
      <c r="AB111" s="58"/>
      <c r="AC111" s="58"/>
      <c r="AD111" s="58"/>
      <c r="AE111" s="58"/>
      <c r="AF111" s="58"/>
      <c r="AG111" s="58"/>
      <c r="AH111" s="58"/>
      <c r="AI111" s="58"/>
      <c r="AJ111" s="58"/>
      <c r="AK111" s="58"/>
      <c r="AL111" s="58"/>
      <c r="AM111" s="58"/>
      <c r="AN111" s="58"/>
      <c r="AO111" s="58"/>
      <c r="AP111" s="58"/>
      <c r="AQ111" s="58"/>
    </row>
    <row r="112" spans="1:43" ht="6" customHeight="1">
      <c r="A112" s="971"/>
      <c r="B112" s="304"/>
      <c r="C112" s="46"/>
      <c r="D112" s="46"/>
      <c r="E112" s="46"/>
      <c r="F112" s="46"/>
      <c r="G112" s="46"/>
      <c r="H112" s="46"/>
      <c r="I112" s="46"/>
      <c r="J112" s="46"/>
      <c r="K112" s="46"/>
      <c r="L112" s="46"/>
      <c r="M112" s="46"/>
      <c r="N112" s="46"/>
      <c r="O112" s="46"/>
      <c r="P112" s="46"/>
      <c r="Q112" s="46"/>
      <c r="R112" s="46"/>
      <c r="S112" s="46"/>
      <c r="T112" s="46"/>
      <c r="U112" s="47">
        <f t="shared" si="9"/>
        <v>0</v>
      </c>
      <c r="V112" s="55"/>
      <c r="W112" s="302"/>
      <c r="X112" s="58"/>
      <c r="Y112" s="58"/>
      <c r="Z112" s="58"/>
      <c r="AA112" s="58"/>
      <c r="AB112" s="58"/>
      <c r="AC112" s="58"/>
      <c r="AD112" s="58"/>
      <c r="AE112" s="58"/>
      <c r="AF112" s="58"/>
      <c r="AG112" s="58"/>
      <c r="AH112" s="58"/>
      <c r="AI112" s="58"/>
      <c r="AJ112" s="58"/>
      <c r="AK112" s="58"/>
      <c r="AL112" s="58"/>
      <c r="AM112" s="58"/>
      <c r="AN112" s="58"/>
      <c r="AO112" s="58"/>
      <c r="AP112" s="58"/>
      <c r="AQ112" s="58"/>
    </row>
    <row r="113" spans="1:43" ht="15">
      <c r="A113" s="971"/>
      <c r="B113" s="299" t="s">
        <v>1131</v>
      </c>
      <c r="C113" s="406">
        <f>SUM(C114:C128)</f>
        <v>97664.395000000019</v>
      </c>
      <c r="D113" s="406">
        <f t="shared" ref="D113:T113" si="12">SUM(D114:D128)</f>
        <v>122105.605</v>
      </c>
      <c r="E113" s="406">
        <f t="shared" si="12"/>
        <v>131292.12</v>
      </c>
      <c r="F113" s="406">
        <f t="shared" si="12"/>
        <v>311273.95600000001</v>
      </c>
      <c r="G113" s="406">
        <f t="shared" si="12"/>
        <v>496279.45099999988</v>
      </c>
      <c r="H113" s="406">
        <f t="shared" si="12"/>
        <v>756217.28299999994</v>
      </c>
      <c r="I113" s="406">
        <f t="shared" si="12"/>
        <v>928446.01</v>
      </c>
      <c r="J113" s="406">
        <f t="shared" si="12"/>
        <v>1084029.723</v>
      </c>
      <c r="K113" s="406">
        <f t="shared" si="12"/>
        <v>1244269.8600000001</v>
      </c>
      <c r="L113" s="406">
        <f t="shared" si="12"/>
        <v>1354458.1270000001</v>
      </c>
      <c r="M113" s="406">
        <f t="shared" si="12"/>
        <v>1419594.0390000001</v>
      </c>
      <c r="N113" s="406">
        <f t="shared" si="12"/>
        <v>1365324.1780000001</v>
      </c>
      <c r="O113" s="406">
        <f t="shared" si="12"/>
        <v>1378694.0839999998</v>
      </c>
      <c r="P113" s="406">
        <f t="shared" si="12"/>
        <v>1317613.4129999999</v>
      </c>
      <c r="Q113" s="406">
        <f t="shared" si="12"/>
        <v>1176143.1669999997</v>
      </c>
      <c r="R113" s="406">
        <f t="shared" si="12"/>
        <v>878723.61099999992</v>
      </c>
      <c r="S113" s="406">
        <f t="shared" si="12"/>
        <v>1021585.6359999999</v>
      </c>
      <c r="T113" s="406">
        <f t="shared" si="12"/>
        <v>718.01599999999996</v>
      </c>
      <c r="U113" s="401">
        <f t="shared" si="9"/>
        <v>15084432.674000001</v>
      </c>
      <c r="V113" s="375"/>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row>
    <row r="114" spans="1:43" ht="15">
      <c r="A114" s="971"/>
      <c r="B114" s="304" t="s">
        <v>1132</v>
      </c>
      <c r="C114" s="46">
        <v>284.92</v>
      </c>
      <c r="D114" s="46">
        <v>973.79</v>
      </c>
      <c r="E114" s="46">
        <v>219.01</v>
      </c>
      <c r="F114" s="46">
        <v>4793.4790000000003</v>
      </c>
      <c r="G114" s="46">
        <v>7127.9189999999999</v>
      </c>
      <c r="H114" s="46">
        <v>12591.543</v>
      </c>
      <c r="I114" s="46">
        <v>25580.374</v>
      </c>
      <c r="J114" s="46">
        <v>42768.991000000002</v>
      </c>
      <c r="K114" s="46">
        <v>49726.368999999999</v>
      </c>
      <c r="L114" s="46">
        <v>75170.566000000006</v>
      </c>
      <c r="M114" s="46">
        <v>84840.722999999998</v>
      </c>
      <c r="N114" s="46">
        <v>81084.263000000006</v>
      </c>
      <c r="O114" s="46">
        <v>60179.951000000001</v>
      </c>
      <c r="P114" s="46">
        <v>65788.926999999996</v>
      </c>
      <c r="Q114" s="46">
        <v>48788.048000000003</v>
      </c>
      <c r="R114" s="46">
        <v>31464.094000000001</v>
      </c>
      <c r="S114" s="46">
        <v>32311.025000000001</v>
      </c>
      <c r="T114" s="46">
        <v>0</v>
      </c>
      <c r="U114" s="47">
        <f t="shared" si="9"/>
        <v>623693.99200000009</v>
      </c>
      <c r="V114" s="55"/>
      <c r="W114" s="302"/>
      <c r="X114" s="58"/>
      <c r="Y114" s="58"/>
      <c r="Z114" s="58"/>
      <c r="AA114" s="58"/>
      <c r="AB114" s="58"/>
      <c r="AC114" s="58"/>
      <c r="AD114" s="58"/>
      <c r="AE114" s="58"/>
      <c r="AF114" s="58"/>
      <c r="AG114" s="58"/>
      <c r="AH114" s="58"/>
      <c r="AI114" s="58"/>
      <c r="AJ114" s="58"/>
      <c r="AK114" s="58"/>
      <c r="AL114" s="58"/>
      <c r="AM114" s="58"/>
      <c r="AN114" s="58"/>
      <c r="AO114" s="58"/>
      <c r="AP114" s="58"/>
      <c r="AQ114" s="58"/>
    </row>
    <row r="115" spans="1:43" ht="15">
      <c r="A115" s="971"/>
      <c r="B115" s="304" t="s">
        <v>1133</v>
      </c>
      <c r="C115" s="46">
        <v>11719.242</v>
      </c>
      <c r="D115" s="46">
        <v>19322.167000000001</v>
      </c>
      <c r="E115" s="46">
        <v>17603.050999999999</v>
      </c>
      <c r="F115" s="46">
        <v>26509.102999999999</v>
      </c>
      <c r="G115" s="46">
        <v>67693.752999999997</v>
      </c>
      <c r="H115" s="46">
        <v>105250.299</v>
      </c>
      <c r="I115" s="46">
        <v>104124.879</v>
      </c>
      <c r="J115" s="46">
        <v>87276.085999999996</v>
      </c>
      <c r="K115" s="46">
        <v>111634.231</v>
      </c>
      <c r="L115" s="46">
        <v>157649.04999999999</v>
      </c>
      <c r="M115" s="46">
        <v>249324.26500000001</v>
      </c>
      <c r="N115" s="46">
        <v>270424.59600000002</v>
      </c>
      <c r="O115" s="46">
        <v>349242.14</v>
      </c>
      <c r="P115" s="46">
        <v>361147.91100000002</v>
      </c>
      <c r="Q115" s="46">
        <v>336371.73100000003</v>
      </c>
      <c r="R115" s="46">
        <v>297015.03200000001</v>
      </c>
      <c r="S115" s="46">
        <v>364187.08899999998</v>
      </c>
      <c r="T115" s="46">
        <v>0</v>
      </c>
      <c r="U115" s="47">
        <f t="shared" si="9"/>
        <v>2936494.6250000005</v>
      </c>
      <c r="V115" s="55"/>
      <c r="W115" s="302"/>
      <c r="X115" s="58"/>
      <c r="Y115" s="58"/>
      <c r="Z115" s="58"/>
      <c r="AA115" s="58"/>
      <c r="AB115" s="58"/>
      <c r="AC115" s="58"/>
      <c r="AD115" s="58"/>
      <c r="AE115" s="58"/>
      <c r="AF115" s="58"/>
      <c r="AG115" s="58"/>
      <c r="AH115" s="58"/>
      <c r="AI115" s="58"/>
      <c r="AJ115" s="58"/>
      <c r="AK115" s="58"/>
      <c r="AL115" s="58"/>
      <c r="AM115" s="58"/>
      <c r="AN115" s="58"/>
      <c r="AO115" s="58"/>
      <c r="AP115" s="58"/>
      <c r="AQ115" s="58"/>
    </row>
    <row r="116" spans="1:43" ht="15">
      <c r="A116" s="971"/>
      <c r="B116" s="304" t="s">
        <v>1134</v>
      </c>
      <c r="C116" s="46">
        <v>21199.776000000002</v>
      </c>
      <c r="D116" s="46">
        <v>38534.165000000001</v>
      </c>
      <c r="E116" s="46">
        <v>12969.414000000001</v>
      </c>
      <c r="F116" s="46">
        <v>19673.666000000001</v>
      </c>
      <c r="G116" s="46">
        <v>31197.045999999998</v>
      </c>
      <c r="H116" s="46">
        <v>37478.197</v>
      </c>
      <c r="I116" s="46">
        <v>29938.95</v>
      </c>
      <c r="J116" s="46">
        <v>28457.111000000001</v>
      </c>
      <c r="K116" s="46">
        <v>26693.185000000001</v>
      </c>
      <c r="L116" s="46">
        <v>26751.760999999999</v>
      </c>
      <c r="M116" s="46">
        <v>28912.609</v>
      </c>
      <c r="N116" s="46">
        <v>19883.241000000002</v>
      </c>
      <c r="O116" s="46">
        <v>12498.59</v>
      </c>
      <c r="P116" s="46">
        <v>13174.21</v>
      </c>
      <c r="Q116" s="46">
        <v>9978.16</v>
      </c>
      <c r="R116" s="46">
        <v>4701.5290000000005</v>
      </c>
      <c r="S116" s="46">
        <v>4527.2830000000004</v>
      </c>
      <c r="T116" s="46">
        <v>0</v>
      </c>
      <c r="U116" s="47">
        <f t="shared" si="9"/>
        <v>366568.89300000004</v>
      </c>
      <c r="V116" s="55"/>
      <c r="W116" s="302"/>
      <c r="X116" s="58"/>
      <c r="Y116" s="58"/>
      <c r="Z116" s="58"/>
      <c r="AA116" s="58"/>
      <c r="AB116" s="58"/>
      <c r="AC116" s="58"/>
      <c r="AD116" s="58"/>
      <c r="AE116" s="58"/>
      <c r="AF116" s="58"/>
      <c r="AG116" s="58"/>
      <c r="AH116" s="58"/>
      <c r="AI116" s="58"/>
      <c r="AJ116" s="58"/>
      <c r="AK116" s="58"/>
      <c r="AL116" s="58"/>
      <c r="AM116" s="58"/>
      <c r="AN116" s="58"/>
      <c r="AO116" s="58"/>
      <c r="AP116" s="58"/>
      <c r="AQ116" s="58"/>
    </row>
    <row r="117" spans="1:43" ht="15">
      <c r="A117" s="971"/>
      <c r="B117" s="304" t="s">
        <v>1135</v>
      </c>
      <c r="C117" s="46">
        <v>3980.6329999999998</v>
      </c>
      <c r="D117" s="46">
        <v>2369.7060000000001</v>
      </c>
      <c r="E117" s="46">
        <v>2798.098</v>
      </c>
      <c r="F117" s="46">
        <v>14381.545</v>
      </c>
      <c r="G117" s="46">
        <v>25487.879000000001</v>
      </c>
      <c r="H117" s="46">
        <v>37329.519999999997</v>
      </c>
      <c r="I117" s="46">
        <v>57032.139000000003</v>
      </c>
      <c r="J117" s="46">
        <v>59623.271000000001</v>
      </c>
      <c r="K117" s="46">
        <v>52272.582999999999</v>
      </c>
      <c r="L117" s="46">
        <v>53920.08</v>
      </c>
      <c r="M117" s="46">
        <v>56798.673999999999</v>
      </c>
      <c r="N117" s="46">
        <v>57314.563999999998</v>
      </c>
      <c r="O117" s="46">
        <v>59372.690999999999</v>
      </c>
      <c r="P117" s="46">
        <v>33987.375</v>
      </c>
      <c r="Q117" s="46">
        <v>35490.972000000002</v>
      </c>
      <c r="R117" s="46">
        <v>15150.01</v>
      </c>
      <c r="S117" s="46">
        <v>11432.11</v>
      </c>
      <c r="T117" s="46">
        <v>0</v>
      </c>
      <c r="U117" s="47">
        <f t="shared" si="9"/>
        <v>578741.85</v>
      </c>
      <c r="V117" s="55"/>
      <c r="W117" s="302"/>
      <c r="X117" s="58"/>
      <c r="Y117" s="58"/>
      <c r="Z117" s="58"/>
      <c r="AA117" s="58"/>
      <c r="AB117" s="58"/>
      <c r="AC117" s="58"/>
      <c r="AD117" s="58"/>
      <c r="AE117" s="58"/>
      <c r="AF117" s="58"/>
      <c r="AG117" s="58"/>
      <c r="AH117" s="58"/>
      <c r="AI117" s="58"/>
      <c r="AJ117" s="58"/>
      <c r="AK117" s="58"/>
      <c r="AL117" s="58"/>
      <c r="AM117" s="58"/>
      <c r="AN117" s="58"/>
      <c r="AO117" s="58"/>
      <c r="AP117" s="58"/>
      <c r="AQ117" s="58"/>
    </row>
    <row r="118" spans="1:43" ht="15">
      <c r="A118" s="971"/>
      <c r="B118" s="304" t="s">
        <v>1136</v>
      </c>
      <c r="C118" s="46">
        <v>21753.311000000002</v>
      </c>
      <c r="D118" s="46">
        <v>10850.816000000001</v>
      </c>
      <c r="E118" s="46">
        <v>6811.652</v>
      </c>
      <c r="F118" s="46">
        <v>11582.119000000001</v>
      </c>
      <c r="G118" s="46">
        <v>14254.694</v>
      </c>
      <c r="H118" s="46">
        <v>15933.476000000001</v>
      </c>
      <c r="I118" s="46">
        <v>15182.275</v>
      </c>
      <c r="J118" s="46">
        <v>16415.438999999998</v>
      </c>
      <c r="K118" s="46">
        <v>24382.741999999998</v>
      </c>
      <c r="L118" s="46">
        <v>23380.387999999999</v>
      </c>
      <c r="M118" s="46">
        <v>28732.538</v>
      </c>
      <c r="N118" s="46">
        <v>21461.067999999999</v>
      </c>
      <c r="O118" s="46">
        <v>22563.922999999999</v>
      </c>
      <c r="P118" s="46">
        <v>16581.488000000001</v>
      </c>
      <c r="Q118" s="46">
        <v>12323.046</v>
      </c>
      <c r="R118" s="46">
        <v>11608.855</v>
      </c>
      <c r="S118" s="46">
        <v>18302.098000000002</v>
      </c>
      <c r="T118" s="46">
        <v>0</v>
      </c>
      <c r="U118" s="47">
        <f t="shared" si="9"/>
        <v>292119.92799999996</v>
      </c>
      <c r="V118" s="55"/>
      <c r="W118" s="302"/>
      <c r="X118" s="58"/>
      <c r="Y118" s="58"/>
      <c r="Z118" s="58"/>
      <c r="AA118" s="58"/>
      <c r="AB118" s="58"/>
      <c r="AC118" s="58"/>
      <c r="AD118" s="58"/>
      <c r="AE118" s="58"/>
      <c r="AF118" s="58"/>
      <c r="AG118" s="58"/>
      <c r="AH118" s="58"/>
      <c r="AI118" s="58"/>
      <c r="AJ118" s="58"/>
      <c r="AK118" s="58"/>
      <c r="AL118" s="58"/>
      <c r="AM118" s="58"/>
      <c r="AN118" s="58"/>
      <c r="AO118" s="58"/>
      <c r="AP118" s="58"/>
      <c r="AQ118" s="58"/>
    </row>
    <row r="119" spans="1:43" ht="15">
      <c r="A119" s="971"/>
      <c r="B119" s="304" t="s">
        <v>1137</v>
      </c>
      <c r="C119" s="46">
        <v>12907.082</v>
      </c>
      <c r="D119" s="46">
        <v>28389.941999999999</v>
      </c>
      <c r="E119" s="46">
        <v>50819.576999999997</v>
      </c>
      <c r="F119" s="46">
        <v>89673.649000000005</v>
      </c>
      <c r="G119" s="46">
        <v>119495.04700000001</v>
      </c>
      <c r="H119" s="46">
        <v>146404.35399999999</v>
      </c>
      <c r="I119" s="46">
        <v>153851.978</v>
      </c>
      <c r="J119" s="46">
        <v>156371.64199999999</v>
      </c>
      <c r="K119" s="46">
        <v>161978.712</v>
      </c>
      <c r="L119" s="46">
        <v>161653.802</v>
      </c>
      <c r="M119" s="46">
        <v>182698.402</v>
      </c>
      <c r="N119" s="46">
        <v>186646.55</v>
      </c>
      <c r="O119" s="46">
        <v>196047.22</v>
      </c>
      <c r="P119" s="46">
        <v>193991.89499999999</v>
      </c>
      <c r="Q119" s="46">
        <v>172797.76699999999</v>
      </c>
      <c r="R119" s="46">
        <v>132817.24400000001</v>
      </c>
      <c r="S119" s="46">
        <v>211817.03700000001</v>
      </c>
      <c r="T119" s="46">
        <v>224.24600000000001</v>
      </c>
      <c r="U119" s="47">
        <f t="shared" si="9"/>
        <v>2358586.1459999997</v>
      </c>
      <c r="V119" s="55"/>
      <c r="W119" s="302"/>
      <c r="X119" s="58"/>
      <c r="Y119" s="58"/>
      <c r="Z119" s="58"/>
      <c r="AA119" s="58"/>
      <c r="AB119" s="58"/>
      <c r="AC119" s="58"/>
      <c r="AD119" s="58"/>
      <c r="AE119" s="58"/>
      <c r="AF119" s="58"/>
      <c r="AG119" s="58"/>
      <c r="AH119" s="58"/>
      <c r="AI119" s="58"/>
      <c r="AJ119" s="58"/>
      <c r="AK119" s="58"/>
      <c r="AL119" s="58"/>
      <c r="AM119" s="58"/>
      <c r="AN119" s="58"/>
      <c r="AO119" s="58"/>
      <c r="AP119" s="58"/>
      <c r="AQ119" s="58"/>
    </row>
    <row r="120" spans="1:43" ht="15">
      <c r="A120" s="971"/>
      <c r="B120" s="304" t="s">
        <v>1138</v>
      </c>
      <c r="C120" s="46">
        <v>257.70999999999998</v>
      </c>
      <c r="D120" s="46">
        <v>149.24</v>
      </c>
      <c r="E120" s="46">
        <v>366.94</v>
      </c>
      <c r="F120" s="46">
        <v>3540.9290000000001</v>
      </c>
      <c r="G120" s="46">
        <v>8241.1470000000008</v>
      </c>
      <c r="H120" s="46">
        <v>14626.195</v>
      </c>
      <c r="I120" s="46">
        <v>25685.172999999999</v>
      </c>
      <c r="J120" s="46">
        <v>45209.146000000001</v>
      </c>
      <c r="K120" s="46">
        <v>71051.331000000006</v>
      </c>
      <c r="L120" s="46">
        <v>94063.254000000001</v>
      </c>
      <c r="M120" s="46">
        <v>110147.44100000001</v>
      </c>
      <c r="N120" s="46">
        <v>126338.762</v>
      </c>
      <c r="O120" s="46">
        <v>138503.492</v>
      </c>
      <c r="P120" s="46">
        <v>126919.18799999999</v>
      </c>
      <c r="Q120" s="46">
        <v>102569.66899999999</v>
      </c>
      <c r="R120" s="46">
        <v>63525.915000000001</v>
      </c>
      <c r="S120" s="46">
        <v>39383.968000000001</v>
      </c>
      <c r="T120" s="46">
        <v>0</v>
      </c>
      <c r="U120" s="47">
        <f t="shared" si="9"/>
        <v>970579.5</v>
      </c>
      <c r="V120" s="55"/>
      <c r="W120" s="302"/>
      <c r="X120" s="58"/>
      <c r="Y120" s="58"/>
      <c r="Z120" s="58"/>
      <c r="AA120" s="58"/>
      <c r="AB120" s="58"/>
      <c r="AC120" s="58"/>
      <c r="AD120" s="58"/>
      <c r="AE120" s="58"/>
      <c r="AF120" s="58"/>
      <c r="AG120" s="58"/>
      <c r="AH120" s="58"/>
      <c r="AI120" s="58"/>
      <c r="AJ120" s="58"/>
      <c r="AK120" s="58"/>
      <c r="AL120" s="58"/>
      <c r="AM120" s="58"/>
      <c r="AN120" s="58"/>
      <c r="AO120" s="58"/>
      <c r="AP120" s="58"/>
      <c r="AQ120" s="58"/>
    </row>
    <row r="121" spans="1:43" ht="15">
      <c r="A121" s="971"/>
      <c r="B121" s="304" t="s">
        <v>1139</v>
      </c>
      <c r="C121" s="46">
        <v>210.35</v>
      </c>
      <c r="D121" s="46">
        <v>569.73</v>
      </c>
      <c r="E121" s="46">
        <v>77.849999999999994</v>
      </c>
      <c r="F121" s="46">
        <v>415.36</v>
      </c>
      <c r="G121" s="46">
        <v>936.33399999999995</v>
      </c>
      <c r="H121" s="46">
        <v>2104.3589999999999</v>
      </c>
      <c r="I121" s="46">
        <v>290.63600000000002</v>
      </c>
      <c r="J121" s="46">
        <v>889.42200000000003</v>
      </c>
      <c r="K121" s="46">
        <v>1537.2239999999999</v>
      </c>
      <c r="L121" s="46">
        <v>2335.4720000000002</v>
      </c>
      <c r="M121" s="46">
        <v>5133.7749999999996</v>
      </c>
      <c r="N121" s="46">
        <v>7422.1629999999996</v>
      </c>
      <c r="O121" s="46">
        <v>7137.4669999999996</v>
      </c>
      <c r="P121" s="46">
        <v>6342.5050000000001</v>
      </c>
      <c r="Q121" s="46">
        <v>6540.1540000000005</v>
      </c>
      <c r="R121" s="46">
        <v>4035.5459999999998</v>
      </c>
      <c r="S121" s="46">
        <v>3406.3249999999998</v>
      </c>
      <c r="T121" s="46">
        <v>0</v>
      </c>
      <c r="U121" s="47">
        <f t="shared" si="9"/>
        <v>49384.671999999999</v>
      </c>
      <c r="V121" s="55"/>
      <c r="W121" s="302"/>
      <c r="X121" s="58"/>
      <c r="Y121" s="58"/>
      <c r="Z121" s="58"/>
      <c r="AA121" s="58"/>
      <c r="AB121" s="58"/>
      <c r="AC121" s="58"/>
      <c r="AD121" s="58"/>
      <c r="AE121" s="58"/>
      <c r="AF121" s="58"/>
      <c r="AG121" s="58"/>
      <c r="AH121" s="58"/>
      <c r="AI121" s="58"/>
      <c r="AJ121" s="58"/>
      <c r="AK121" s="58"/>
      <c r="AL121" s="58"/>
      <c r="AM121" s="58"/>
      <c r="AN121" s="58"/>
      <c r="AO121" s="58"/>
      <c r="AP121" s="58"/>
      <c r="AQ121" s="58"/>
    </row>
    <row r="122" spans="1:43" ht="15">
      <c r="A122" s="971"/>
      <c r="B122" s="304" t="s">
        <v>1140</v>
      </c>
      <c r="C122" s="46">
        <v>8649.2240000000002</v>
      </c>
      <c r="D122" s="46">
        <v>7743.152</v>
      </c>
      <c r="E122" s="46">
        <v>10479.785</v>
      </c>
      <c r="F122" s="46">
        <v>28565.987000000001</v>
      </c>
      <c r="G122" s="46">
        <v>63231.41</v>
      </c>
      <c r="H122" s="46">
        <v>96318.183999999994</v>
      </c>
      <c r="I122" s="46">
        <v>122983.65</v>
      </c>
      <c r="J122" s="46">
        <v>119631.567</v>
      </c>
      <c r="K122" s="46">
        <v>120943.662</v>
      </c>
      <c r="L122" s="46">
        <v>109280.01</v>
      </c>
      <c r="M122" s="46">
        <v>127958.374</v>
      </c>
      <c r="N122" s="46">
        <v>159127.291</v>
      </c>
      <c r="O122" s="46">
        <v>144093.26500000001</v>
      </c>
      <c r="P122" s="46">
        <v>144193.166</v>
      </c>
      <c r="Q122" s="46">
        <v>150193.64799999999</v>
      </c>
      <c r="R122" s="46">
        <v>104422.55100000001</v>
      </c>
      <c r="S122" s="46">
        <v>93920.111000000004</v>
      </c>
      <c r="T122" s="46">
        <v>0</v>
      </c>
      <c r="U122" s="47">
        <f t="shared" si="9"/>
        <v>1611735.0369999998</v>
      </c>
      <c r="V122" s="55"/>
      <c r="W122" s="302"/>
      <c r="X122" s="58"/>
      <c r="Y122" s="58"/>
      <c r="Z122" s="58"/>
      <c r="AA122" s="58"/>
      <c r="AB122" s="58"/>
      <c r="AC122" s="58"/>
      <c r="AD122" s="58"/>
      <c r="AE122" s="58"/>
      <c r="AF122" s="58"/>
      <c r="AG122" s="58"/>
      <c r="AH122" s="58"/>
      <c r="AI122" s="58"/>
      <c r="AJ122" s="58"/>
      <c r="AK122" s="58"/>
      <c r="AL122" s="58"/>
      <c r="AM122" s="58"/>
      <c r="AN122" s="58"/>
      <c r="AO122" s="58"/>
      <c r="AP122" s="58"/>
      <c r="AQ122" s="58"/>
    </row>
    <row r="123" spans="1:43" ht="15">
      <c r="A123" s="971"/>
      <c r="B123" s="304" t="s">
        <v>1141</v>
      </c>
      <c r="C123" s="46">
        <v>503.43799999999999</v>
      </c>
      <c r="D123" s="46">
        <v>597.952</v>
      </c>
      <c r="E123" s="46">
        <v>1793.9380000000001</v>
      </c>
      <c r="F123" s="46">
        <v>17906.386999999999</v>
      </c>
      <c r="G123" s="46">
        <v>15294.598</v>
      </c>
      <c r="H123" s="46">
        <v>9164.2860000000001</v>
      </c>
      <c r="I123" s="46">
        <v>11503.124</v>
      </c>
      <c r="J123" s="46">
        <v>15318.228999999999</v>
      </c>
      <c r="K123" s="46">
        <v>13182.852000000001</v>
      </c>
      <c r="L123" s="46">
        <v>20689.994999999999</v>
      </c>
      <c r="M123" s="46">
        <v>15364.368</v>
      </c>
      <c r="N123" s="46">
        <v>17681.484</v>
      </c>
      <c r="O123" s="46">
        <v>16506.719000000001</v>
      </c>
      <c r="P123" s="46">
        <v>10893.977000000001</v>
      </c>
      <c r="Q123" s="46">
        <v>11940.33</v>
      </c>
      <c r="R123" s="46">
        <v>6002.9269999999997</v>
      </c>
      <c r="S123" s="46">
        <v>7109.07</v>
      </c>
      <c r="T123" s="46">
        <v>0</v>
      </c>
      <c r="U123" s="47">
        <f t="shared" si="9"/>
        <v>191453.674</v>
      </c>
      <c r="V123" s="55"/>
      <c r="W123" s="302"/>
      <c r="X123" s="58"/>
      <c r="Y123" s="58"/>
      <c r="Z123" s="58"/>
      <c r="AA123" s="58"/>
      <c r="AB123" s="58"/>
      <c r="AC123" s="58"/>
      <c r="AD123" s="58"/>
      <c r="AE123" s="58"/>
      <c r="AF123" s="58"/>
      <c r="AG123" s="58"/>
      <c r="AH123" s="58"/>
      <c r="AI123" s="58"/>
      <c r="AJ123" s="58"/>
      <c r="AK123" s="58"/>
      <c r="AL123" s="58"/>
      <c r="AM123" s="58"/>
      <c r="AN123" s="58"/>
      <c r="AO123" s="58"/>
      <c r="AP123" s="58"/>
      <c r="AQ123" s="58"/>
    </row>
    <row r="124" spans="1:43" ht="15">
      <c r="A124" s="971"/>
      <c r="B124" s="304" t="s">
        <v>1142</v>
      </c>
      <c r="C124" s="46">
        <v>6010.2579999999998</v>
      </c>
      <c r="D124" s="46">
        <v>3194.2420000000002</v>
      </c>
      <c r="E124" s="46">
        <v>831.79499999999996</v>
      </c>
      <c r="F124" s="46">
        <v>4379.1540000000005</v>
      </c>
      <c r="G124" s="46">
        <v>13860.91</v>
      </c>
      <c r="H124" s="46">
        <v>14812.369000000001</v>
      </c>
      <c r="I124" s="46">
        <v>23811.22</v>
      </c>
      <c r="J124" s="46">
        <v>34585.815000000002</v>
      </c>
      <c r="K124" s="46">
        <v>49900.158000000003</v>
      </c>
      <c r="L124" s="46">
        <v>45041.822999999997</v>
      </c>
      <c r="M124" s="46">
        <v>66846.095000000001</v>
      </c>
      <c r="N124" s="46">
        <v>65617.399999999994</v>
      </c>
      <c r="O124" s="46">
        <v>57262.815999999999</v>
      </c>
      <c r="P124" s="46">
        <v>60101.275000000001</v>
      </c>
      <c r="Q124" s="46">
        <v>54497.758999999998</v>
      </c>
      <c r="R124" s="46">
        <v>27919.052</v>
      </c>
      <c r="S124" s="46">
        <v>31119.39</v>
      </c>
      <c r="T124" s="46">
        <v>0</v>
      </c>
      <c r="U124" s="47">
        <f t="shared" si="9"/>
        <v>559791.53100000008</v>
      </c>
      <c r="V124" s="55"/>
      <c r="W124" s="302"/>
      <c r="X124" s="58"/>
      <c r="Y124" s="58"/>
      <c r="Z124" s="58"/>
      <c r="AA124" s="58"/>
      <c r="AB124" s="58"/>
      <c r="AC124" s="58"/>
      <c r="AD124" s="58"/>
      <c r="AE124" s="58"/>
      <c r="AF124" s="58"/>
      <c r="AG124" s="58"/>
      <c r="AH124" s="58"/>
      <c r="AI124" s="58"/>
      <c r="AJ124" s="58"/>
      <c r="AK124" s="58"/>
      <c r="AL124" s="58"/>
      <c r="AM124" s="58"/>
      <c r="AN124" s="58"/>
      <c r="AO124" s="58"/>
      <c r="AP124" s="58"/>
      <c r="AQ124" s="58"/>
    </row>
    <row r="125" spans="1:43" ht="15">
      <c r="A125" s="971"/>
      <c r="B125" s="304" t="s">
        <v>1143</v>
      </c>
      <c r="C125" s="46">
        <v>0</v>
      </c>
      <c r="D125" s="46">
        <v>0</v>
      </c>
      <c r="E125" s="46">
        <v>711.24</v>
      </c>
      <c r="F125" s="46">
        <v>16873.605</v>
      </c>
      <c r="G125" s="46">
        <v>18995.05</v>
      </c>
      <c r="H125" s="46">
        <v>22939.741999999998</v>
      </c>
      <c r="I125" s="46">
        <v>15747.433999999999</v>
      </c>
      <c r="J125" s="46">
        <v>19078.365000000002</v>
      </c>
      <c r="K125" s="46">
        <v>24159.491000000002</v>
      </c>
      <c r="L125" s="46">
        <v>24602.353999999999</v>
      </c>
      <c r="M125" s="46">
        <v>21775.462</v>
      </c>
      <c r="N125" s="46">
        <v>13082.933999999999</v>
      </c>
      <c r="O125" s="46">
        <v>19017.704000000002</v>
      </c>
      <c r="P125" s="46">
        <v>17527.72</v>
      </c>
      <c r="Q125" s="46">
        <v>14897.022000000001</v>
      </c>
      <c r="R125" s="46">
        <v>7311.0309999999999</v>
      </c>
      <c r="S125" s="46">
        <v>9662.6689999999999</v>
      </c>
      <c r="T125" s="46">
        <v>0</v>
      </c>
      <c r="U125" s="47">
        <f t="shared" si="9"/>
        <v>246381.82299999997</v>
      </c>
      <c r="V125" s="55"/>
      <c r="W125" s="302"/>
      <c r="X125" s="58"/>
      <c r="Y125" s="58"/>
      <c r="Z125" s="58"/>
      <c r="AA125" s="58"/>
      <c r="AB125" s="58"/>
      <c r="AC125" s="58"/>
      <c r="AD125" s="58"/>
      <c r="AE125" s="58"/>
      <c r="AF125" s="58"/>
      <c r="AG125" s="58"/>
      <c r="AH125" s="58"/>
      <c r="AI125" s="58"/>
      <c r="AJ125" s="58"/>
      <c r="AK125" s="58"/>
      <c r="AL125" s="58"/>
      <c r="AM125" s="58"/>
      <c r="AN125" s="58"/>
      <c r="AO125" s="58"/>
      <c r="AP125" s="58"/>
      <c r="AQ125" s="58"/>
    </row>
    <row r="126" spans="1:43" ht="15">
      <c r="A126" s="971"/>
      <c r="B126" s="304" t="s">
        <v>1144</v>
      </c>
      <c r="C126" s="46">
        <v>438.87</v>
      </c>
      <c r="D126" s="46">
        <v>490.726</v>
      </c>
      <c r="E126" s="46">
        <v>4250.12</v>
      </c>
      <c r="F126" s="46">
        <v>31250.398000000001</v>
      </c>
      <c r="G126" s="46">
        <v>48188.57</v>
      </c>
      <c r="H126" s="46">
        <v>106798.946</v>
      </c>
      <c r="I126" s="46">
        <v>172538.47200000001</v>
      </c>
      <c r="J126" s="46">
        <v>264725.48499999999</v>
      </c>
      <c r="K126" s="46">
        <v>365590.53700000001</v>
      </c>
      <c r="L126" s="46">
        <v>418318.84700000001</v>
      </c>
      <c r="M126" s="46">
        <v>239531.842</v>
      </c>
      <c r="N126" s="46">
        <v>140179.42199999999</v>
      </c>
      <c r="O126" s="46">
        <v>104577.359</v>
      </c>
      <c r="P126" s="46">
        <v>109732.35400000001</v>
      </c>
      <c r="Q126" s="46">
        <v>75894.198999999993</v>
      </c>
      <c r="R126" s="46">
        <v>62136.099000000002</v>
      </c>
      <c r="S126" s="46">
        <v>29187.68</v>
      </c>
      <c r="T126" s="46">
        <v>0</v>
      </c>
      <c r="U126" s="47">
        <f t="shared" si="9"/>
        <v>2173829.9260000004</v>
      </c>
      <c r="V126" s="55"/>
      <c r="W126" s="302"/>
      <c r="X126" s="58"/>
      <c r="Y126" s="58"/>
      <c r="Z126" s="58"/>
      <c r="AA126" s="58"/>
      <c r="AB126" s="58"/>
      <c r="AC126" s="58"/>
      <c r="AD126" s="58"/>
      <c r="AE126" s="58"/>
      <c r="AF126" s="58"/>
      <c r="AG126" s="58"/>
      <c r="AH126" s="58"/>
      <c r="AI126" s="58"/>
      <c r="AJ126" s="58"/>
      <c r="AK126" s="58"/>
      <c r="AL126" s="58"/>
      <c r="AM126" s="58"/>
      <c r="AN126" s="58"/>
      <c r="AO126" s="58"/>
      <c r="AP126" s="58"/>
      <c r="AQ126" s="58"/>
    </row>
    <row r="127" spans="1:43" ht="15">
      <c r="A127" s="971"/>
      <c r="B127" s="304" t="s">
        <v>1145</v>
      </c>
      <c r="C127" s="46">
        <v>0</v>
      </c>
      <c r="D127" s="46">
        <v>0</v>
      </c>
      <c r="E127" s="46">
        <v>0</v>
      </c>
      <c r="F127" s="46">
        <v>3627.24</v>
      </c>
      <c r="G127" s="46">
        <v>27014.962</v>
      </c>
      <c r="H127" s="46">
        <v>87503.221999999994</v>
      </c>
      <c r="I127" s="46">
        <v>122548.326</v>
      </c>
      <c r="J127" s="46">
        <v>140661.375</v>
      </c>
      <c r="K127" s="46">
        <v>94262.33</v>
      </c>
      <c r="L127" s="46">
        <v>45703.141000000003</v>
      </c>
      <c r="M127" s="46">
        <v>36680.822999999997</v>
      </c>
      <c r="N127" s="46">
        <v>22741.163</v>
      </c>
      <c r="O127" s="46">
        <v>16244.037</v>
      </c>
      <c r="P127" s="46">
        <v>12240.404</v>
      </c>
      <c r="Q127" s="46">
        <v>8723.4950000000008</v>
      </c>
      <c r="R127" s="46">
        <v>4950.8149999999996</v>
      </c>
      <c r="S127" s="46">
        <v>1443.86</v>
      </c>
      <c r="T127" s="46">
        <v>493.77</v>
      </c>
      <c r="U127" s="47">
        <f t="shared" si="9"/>
        <v>624838.96299999987</v>
      </c>
      <c r="V127" s="55"/>
      <c r="W127" s="302"/>
      <c r="X127" s="58"/>
      <c r="Y127" s="58"/>
      <c r="Z127" s="58"/>
      <c r="AA127" s="58"/>
      <c r="AB127" s="58"/>
      <c r="AC127" s="58"/>
      <c r="AD127" s="58"/>
      <c r="AE127" s="58"/>
      <c r="AF127" s="58"/>
      <c r="AG127" s="58"/>
      <c r="AH127" s="58"/>
      <c r="AI127" s="58"/>
      <c r="AJ127" s="58"/>
      <c r="AK127" s="58"/>
      <c r="AL127" s="58"/>
      <c r="AM127" s="58"/>
      <c r="AN127" s="58"/>
      <c r="AO127" s="58"/>
      <c r="AP127" s="58"/>
      <c r="AQ127" s="58"/>
    </row>
    <row r="128" spans="1:43" ht="15">
      <c r="A128" s="971"/>
      <c r="B128" s="304" t="s">
        <v>1146</v>
      </c>
      <c r="C128" s="46">
        <v>9749.5810000000001</v>
      </c>
      <c r="D128" s="46">
        <v>8919.9770000000008</v>
      </c>
      <c r="E128" s="46">
        <v>21559.65</v>
      </c>
      <c r="F128" s="46">
        <v>38101.334999999999</v>
      </c>
      <c r="G128" s="46">
        <v>35260.131999999998</v>
      </c>
      <c r="H128" s="46">
        <v>46962.591</v>
      </c>
      <c r="I128" s="46">
        <v>47627.38</v>
      </c>
      <c r="J128" s="46">
        <v>53017.779000000002</v>
      </c>
      <c r="K128" s="46">
        <v>76954.452999999994</v>
      </c>
      <c r="L128" s="46">
        <v>95897.584000000003</v>
      </c>
      <c r="M128" s="46">
        <v>164848.64799999999</v>
      </c>
      <c r="N128" s="46">
        <v>176319.277</v>
      </c>
      <c r="O128" s="46">
        <v>175446.71</v>
      </c>
      <c r="P128" s="46">
        <v>144991.01800000001</v>
      </c>
      <c r="Q128" s="46">
        <v>135137.16699999999</v>
      </c>
      <c r="R128" s="46">
        <v>105662.91099999999</v>
      </c>
      <c r="S128" s="46">
        <v>163775.921</v>
      </c>
      <c r="T128" s="46">
        <v>0</v>
      </c>
      <c r="U128" s="47">
        <f t="shared" si="9"/>
        <v>1500232.1140000001</v>
      </c>
      <c r="V128" s="55"/>
      <c r="W128" s="302"/>
      <c r="X128" s="58"/>
      <c r="Y128" s="58"/>
      <c r="Z128" s="58"/>
      <c r="AA128" s="58"/>
      <c r="AB128" s="58"/>
      <c r="AC128" s="58"/>
      <c r="AD128" s="58"/>
      <c r="AE128" s="58"/>
      <c r="AF128" s="58"/>
      <c r="AG128" s="58"/>
      <c r="AH128" s="58"/>
      <c r="AI128" s="58"/>
      <c r="AJ128" s="58"/>
      <c r="AK128" s="58"/>
      <c r="AL128" s="58"/>
      <c r="AM128" s="58"/>
      <c r="AN128" s="58"/>
      <c r="AO128" s="58"/>
      <c r="AP128" s="58"/>
      <c r="AQ128" s="58"/>
    </row>
    <row r="129" spans="1:43" ht="6" customHeight="1">
      <c r="A129" s="971"/>
      <c r="B129" s="304"/>
      <c r="C129" s="46"/>
      <c r="D129" s="46"/>
      <c r="E129" s="46"/>
      <c r="F129" s="46"/>
      <c r="G129" s="46"/>
      <c r="H129" s="46"/>
      <c r="I129" s="46"/>
      <c r="J129" s="46"/>
      <c r="K129" s="46"/>
      <c r="L129" s="46"/>
      <c r="M129" s="46"/>
      <c r="N129" s="46"/>
      <c r="O129" s="46"/>
      <c r="P129" s="46"/>
      <c r="Q129" s="46"/>
      <c r="R129" s="46"/>
      <c r="S129" s="46"/>
      <c r="T129" s="46"/>
      <c r="U129" s="47">
        <f t="shared" si="9"/>
        <v>0</v>
      </c>
      <c r="V129" s="55"/>
      <c r="W129" s="302"/>
      <c r="X129" s="58"/>
      <c r="Y129" s="58"/>
      <c r="Z129" s="58"/>
      <c r="AA129" s="58"/>
      <c r="AB129" s="58"/>
      <c r="AC129" s="58"/>
      <c r="AD129" s="58"/>
      <c r="AE129" s="58"/>
      <c r="AF129" s="58"/>
      <c r="AG129" s="58"/>
      <c r="AH129" s="58"/>
      <c r="AI129" s="58"/>
      <c r="AJ129" s="58"/>
      <c r="AK129" s="58"/>
      <c r="AL129" s="58"/>
      <c r="AM129" s="58"/>
      <c r="AN129" s="58"/>
      <c r="AO129" s="58"/>
      <c r="AP129" s="58"/>
      <c r="AQ129" s="58"/>
    </row>
    <row r="130" spans="1:43" ht="15">
      <c r="A130" s="971"/>
      <c r="B130" s="299" t="s">
        <v>1147</v>
      </c>
      <c r="C130" s="406">
        <f>SUM(C131:C136)</f>
        <v>37838.35</v>
      </c>
      <c r="D130" s="406">
        <f t="shared" ref="D130:T130" si="13">SUM(D131:D136)</f>
        <v>7734.1500000000005</v>
      </c>
      <c r="E130" s="406">
        <f t="shared" si="13"/>
        <v>4856.75</v>
      </c>
      <c r="F130" s="406">
        <f t="shared" si="13"/>
        <v>12110.519999999997</v>
      </c>
      <c r="G130" s="406">
        <f t="shared" si="13"/>
        <v>20524.5</v>
      </c>
      <c r="H130" s="406">
        <f t="shared" si="13"/>
        <v>30212.36</v>
      </c>
      <c r="I130" s="406">
        <f t="shared" si="13"/>
        <v>36910.630000000005</v>
      </c>
      <c r="J130" s="406">
        <f t="shared" si="13"/>
        <v>44923.889999999992</v>
      </c>
      <c r="K130" s="406">
        <f t="shared" si="13"/>
        <v>47144.329999999994</v>
      </c>
      <c r="L130" s="406">
        <f t="shared" si="13"/>
        <v>46939.11</v>
      </c>
      <c r="M130" s="406">
        <f t="shared" si="13"/>
        <v>56601.74</v>
      </c>
      <c r="N130" s="406">
        <f t="shared" si="13"/>
        <v>73507.260000000009</v>
      </c>
      <c r="O130" s="406">
        <f t="shared" si="13"/>
        <v>93237.060000000012</v>
      </c>
      <c r="P130" s="406">
        <f t="shared" si="13"/>
        <v>126208.29999999999</v>
      </c>
      <c r="Q130" s="406">
        <f t="shared" si="13"/>
        <v>212724.33000000002</v>
      </c>
      <c r="R130" s="406">
        <f t="shared" si="13"/>
        <v>285635.5</v>
      </c>
      <c r="S130" s="406">
        <f t="shared" si="13"/>
        <v>1134011.3999999999</v>
      </c>
      <c r="T130" s="406">
        <f t="shared" si="13"/>
        <v>1239.5</v>
      </c>
      <c r="U130" s="401">
        <f t="shared" si="9"/>
        <v>2272359.6799999997</v>
      </c>
      <c r="V130" s="375"/>
      <c r="W130" s="302"/>
      <c r="X130" s="302"/>
      <c r="Y130" s="302"/>
      <c r="Z130" s="302"/>
      <c r="AA130" s="302"/>
      <c r="AB130" s="302"/>
      <c r="AC130" s="302"/>
      <c r="AD130" s="302"/>
      <c r="AE130" s="302"/>
      <c r="AF130" s="302"/>
      <c r="AG130" s="302"/>
      <c r="AH130" s="302"/>
      <c r="AI130" s="302"/>
      <c r="AJ130" s="302"/>
      <c r="AK130" s="302"/>
      <c r="AL130" s="302"/>
      <c r="AM130" s="302"/>
      <c r="AN130" s="302"/>
      <c r="AO130" s="302"/>
      <c r="AP130" s="302"/>
      <c r="AQ130" s="302"/>
    </row>
    <row r="131" spans="1:43" ht="15">
      <c r="A131" s="971"/>
      <c r="B131" s="304" t="s">
        <v>1148</v>
      </c>
      <c r="C131" s="46">
        <v>16110.35</v>
      </c>
      <c r="D131" s="46">
        <v>4924.66</v>
      </c>
      <c r="E131" s="46">
        <v>3212.72</v>
      </c>
      <c r="F131" s="46">
        <v>8931.9</v>
      </c>
      <c r="G131" s="46">
        <v>14922.77</v>
      </c>
      <c r="H131" s="46">
        <v>23984.36</v>
      </c>
      <c r="I131" s="46">
        <v>30398.77</v>
      </c>
      <c r="J131" s="46">
        <v>35551.49</v>
      </c>
      <c r="K131" s="46">
        <v>36379.79</v>
      </c>
      <c r="L131" s="46">
        <v>35753.57</v>
      </c>
      <c r="M131" s="46">
        <v>37594.449999999997</v>
      </c>
      <c r="N131" s="46">
        <v>38943.97</v>
      </c>
      <c r="O131" s="46">
        <v>42994.13</v>
      </c>
      <c r="P131" s="46">
        <v>46203.85</v>
      </c>
      <c r="Q131" s="46">
        <v>49809.18</v>
      </c>
      <c r="R131" s="46">
        <v>45730.05</v>
      </c>
      <c r="S131" s="46">
        <v>97837</v>
      </c>
      <c r="T131" s="46">
        <v>0</v>
      </c>
      <c r="U131" s="47">
        <f t="shared" si="9"/>
        <v>569283.01</v>
      </c>
      <c r="V131" s="55"/>
      <c r="W131" s="302"/>
      <c r="X131" s="58"/>
      <c r="Y131" s="58"/>
      <c r="Z131" s="58"/>
      <c r="AA131" s="58"/>
      <c r="AB131" s="58"/>
      <c r="AC131" s="58"/>
      <c r="AD131" s="58"/>
      <c r="AE131" s="58"/>
      <c r="AF131" s="58"/>
      <c r="AG131" s="58"/>
      <c r="AH131" s="58"/>
      <c r="AI131" s="58"/>
      <c r="AJ131" s="58"/>
      <c r="AK131" s="58"/>
      <c r="AL131" s="58"/>
      <c r="AM131" s="58"/>
      <c r="AN131" s="58"/>
      <c r="AO131" s="58"/>
      <c r="AP131" s="58"/>
      <c r="AQ131" s="58"/>
    </row>
    <row r="132" spans="1:43" ht="15">
      <c r="A132" s="971"/>
      <c r="B132" s="304" t="s">
        <v>1149</v>
      </c>
      <c r="C132" s="46">
        <v>19823.98</v>
      </c>
      <c r="D132" s="46">
        <v>1056.96</v>
      </c>
      <c r="E132" s="46">
        <v>1155.92</v>
      </c>
      <c r="F132" s="46">
        <v>1550.24</v>
      </c>
      <c r="G132" s="46">
        <v>3868.07</v>
      </c>
      <c r="H132" s="46">
        <v>4287.25</v>
      </c>
      <c r="I132" s="46">
        <v>2948.97</v>
      </c>
      <c r="J132" s="46">
        <v>5470.45</v>
      </c>
      <c r="K132" s="46">
        <v>8246.8799999999992</v>
      </c>
      <c r="L132" s="46">
        <v>8081.76</v>
      </c>
      <c r="M132" s="46">
        <v>13017.76</v>
      </c>
      <c r="N132" s="46">
        <v>18592.23</v>
      </c>
      <c r="O132" s="46">
        <v>20396.45</v>
      </c>
      <c r="P132" s="46">
        <v>24669.33</v>
      </c>
      <c r="Q132" s="46">
        <v>37999.86</v>
      </c>
      <c r="R132" s="46">
        <v>49263.5</v>
      </c>
      <c r="S132" s="46">
        <v>103250.34</v>
      </c>
      <c r="T132" s="46">
        <v>0</v>
      </c>
      <c r="U132" s="47">
        <f t="shared" si="9"/>
        <v>323679.94999999995</v>
      </c>
      <c r="V132" s="55"/>
      <c r="W132" s="302"/>
      <c r="X132" s="58"/>
      <c r="Y132" s="58"/>
      <c r="Z132" s="58"/>
      <c r="AA132" s="58"/>
      <c r="AB132" s="58"/>
      <c r="AC132" s="58"/>
      <c r="AD132" s="58"/>
      <c r="AE132" s="58"/>
      <c r="AF132" s="58"/>
      <c r="AG132" s="58"/>
      <c r="AH132" s="58"/>
      <c r="AI132" s="58"/>
      <c r="AJ132" s="58"/>
      <c r="AK132" s="58"/>
      <c r="AL132" s="58"/>
      <c r="AM132" s="58"/>
      <c r="AN132" s="58"/>
      <c r="AO132" s="58"/>
      <c r="AP132" s="58"/>
      <c r="AQ132" s="58"/>
    </row>
    <row r="133" spans="1:43" ht="15">
      <c r="A133" s="971"/>
      <c r="B133" s="304" t="s">
        <v>1150</v>
      </c>
      <c r="C133" s="46">
        <v>0</v>
      </c>
      <c r="D133" s="46">
        <v>0</v>
      </c>
      <c r="E133" s="46">
        <v>0</v>
      </c>
      <c r="F133" s="46">
        <v>846.3</v>
      </c>
      <c r="G133" s="46">
        <v>666.9</v>
      </c>
      <c r="H133" s="46">
        <v>518.64</v>
      </c>
      <c r="I133" s="46">
        <v>1859.97</v>
      </c>
      <c r="J133" s="46">
        <v>1950.67</v>
      </c>
      <c r="K133" s="46">
        <v>254.21</v>
      </c>
      <c r="L133" s="46">
        <v>958.24</v>
      </c>
      <c r="M133" s="46">
        <v>3192.81</v>
      </c>
      <c r="N133" s="46">
        <v>8835.74</v>
      </c>
      <c r="O133" s="46">
        <v>8835.68</v>
      </c>
      <c r="P133" s="46">
        <v>11747.65</v>
      </c>
      <c r="Q133" s="46">
        <v>10631.41</v>
      </c>
      <c r="R133" s="46">
        <v>6227.28</v>
      </c>
      <c r="S133" s="46">
        <v>14984.36</v>
      </c>
      <c r="T133" s="46">
        <v>0</v>
      </c>
      <c r="U133" s="47">
        <f t="shared" si="9"/>
        <v>71509.86</v>
      </c>
      <c r="V133" s="55"/>
      <c r="W133" s="302"/>
      <c r="X133" s="58"/>
      <c r="Y133" s="58"/>
      <c r="Z133" s="58"/>
      <c r="AA133" s="58"/>
      <c r="AB133" s="58"/>
      <c r="AC133" s="58"/>
      <c r="AD133" s="58"/>
      <c r="AE133" s="58"/>
      <c r="AF133" s="58"/>
      <c r="AG133" s="58"/>
      <c r="AH133" s="58"/>
      <c r="AI133" s="58"/>
      <c r="AJ133" s="58"/>
      <c r="AK133" s="58"/>
      <c r="AL133" s="58"/>
      <c r="AM133" s="58"/>
      <c r="AN133" s="58"/>
      <c r="AO133" s="58"/>
      <c r="AP133" s="58"/>
      <c r="AQ133" s="58"/>
    </row>
    <row r="134" spans="1:43" ht="15">
      <c r="A134" s="971"/>
      <c r="B134" s="304" t="s">
        <v>1298</v>
      </c>
      <c r="C134" s="46">
        <v>3.56</v>
      </c>
      <c r="D134" s="46">
        <v>0</v>
      </c>
      <c r="E134" s="46">
        <v>0</v>
      </c>
      <c r="F134" s="46">
        <v>142.4</v>
      </c>
      <c r="G134" s="46">
        <v>0</v>
      </c>
      <c r="H134" s="46">
        <v>0</v>
      </c>
      <c r="I134" s="46">
        <v>0</v>
      </c>
      <c r="J134" s="46">
        <v>0</v>
      </c>
      <c r="K134" s="46">
        <v>3.56</v>
      </c>
      <c r="L134" s="46">
        <v>10.58</v>
      </c>
      <c r="M134" s="46">
        <v>0</v>
      </c>
      <c r="N134" s="46">
        <v>3991.5</v>
      </c>
      <c r="O134" s="46">
        <v>18419.22</v>
      </c>
      <c r="P134" s="46">
        <v>41771.919999999998</v>
      </c>
      <c r="Q134" s="46">
        <v>111442.72</v>
      </c>
      <c r="R134" s="46">
        <v>182238.83</v>
      </c>
      <c r="S134" s="46">
        <v>910130.46</v>
      </c>
      <c r="T134" s="46">
        <v>1239.5</v>
      </c>
      <c r="U134" s="47">
        <f t="shared" si="9"/>
        <v>1269394.25</v>
      </c>
      <c r="V134" s="55"/>
      <c r="W134" s="302"/>
      <c r="X134" s="58"/>
      <c r="Y134" s="58"/>
      <c r="Z134" s="58"/>
      <c r="AA134" s="58"/>
      <c r="AB134" s="58"/>
      <c r="AC134" s="58"/>
      <c r="AD134" s="58"/>
      <c r="AE134" s="58"/>
      <c r="AF134" s="58"/>
      <c r="AG134" s="58"/>
      <c r="AH134" s="58"/>
      <c r="AI134" s="58"/>
      <c r="AJ134" s="58"/>
      <c r="AK134" s="58"/>
      <c r="AL134" s="58"/>
      <c r="AM134" s="58"/>
      <c r="AN134" s="58"/>
      <c r="AO134" s="58"/>
      <c r="AP134" s="58"/>
      <c r="AQ134" s="58"/>
    </row>
    <row r="135" spans="1:43" ht="15">
      <c r="A135" s="971"/>
      <c r="B135" s="304" t="s">
        <v>1152</v>
      </c>
      <c r="C135" s="46">
        <v>1205.49</v>
      </c>
      <c r="D135" s="46">
        <v>1180.23</v>
      </c>
      <c r="E135" s="46">
        <v>98.88</v>
      </c>
      <c r="F135" s="46">
        <v>235.47</v>
      </c>
      <c r="G135" s="46">
        <v>610.04999999999995</v>
      </c>
      <c r="H135" s="46">
        <v>385.23</v>
      </c>
      <c r="I135" s="46">
        <v>457.05</v>
      </c>
      <c r="J135" s="46">
        <v>459.21</v>
      </c>
      <c r="K135" s="46">
        <v>804.57</v>
      </c>
      <c r="L135" s="46">
        <v>869.7</v>
      </c>
      <c r="M135" s="46">
        <v>1299.69</v>
      </c>
      <c r="N135" s="46">
        <v>1717.38</v>
      </c>
      <c r="O135" s="46">
        <v>1335.99</v>
      </c>
      <c r="P135" s="46">
        <v>683.31</v>
      </c>
      <c r="Q135" s="46">
        <v>1707.66</v>
      </c>
      <c r="R135" s="46">
        <v>1394.4</v>
      </c>
      <c r="S135" s="46">
        <v>6661.09</v>
      </c>
      <c r="T135" s="46">
        <v>0</v>
      </c>
      <c r="U135" s="47">
        <f t="shared" si="9"/>
        <v>21105.4</v>
      </c>
      <c r="V135" s="55"/>
      <c r="W135" s="302"/>
      <c r="X135" s="58"/>
      <c r="Y135" s="58"/>
      <c r="Z135" s="58"/>
      <c r="AA135" s="58"/>
      <c r="AB135" s="58"/>
      <c r="AC135" s="58"/>
      <c r="AD135" s="58"/>
      <c r="AE135" s="58"/>
      <c r="AF135" s="58"/>
      <c r="AG135" s="58"/>
      <c r="AH135" s="58"/>
      <c r="AI135" s="58"/>
      <c r="AJ135" s="58"/>
      <c r="AK135" s="58"/>
      <c r="AL135" s="58"/>
      <c r="AM135" s="58"/>
      <c r="AN135" s="58"/>
      <c r="AO135" s="58"/>
      <c r="AP135" s="58"/>
      <c r="AQ135" s="58"/>
    </row>
    <row r="136" spans="1:43" ht="15">
      <c r="A136" s="971"/>
      <c r="B136" s="304" t="s">
        <v>1153</v>
      </c>
      <c r="C136" s="46">
        <v>694.97</v>
      </c>
      <c r="D136" s="46">
        <v>572.29999999999995</v>
      </c>
      <c r="E136" s="46">
        <v>389.23</v>
      </c>
      <c r="F136" s="46">
        <v>404.21</v>
      </c>
      <c r="G136" s="46">
        <v>456.71</v>
      </c>
      <c r="H136" s="46">
        <v>1036.8800000000001</v>
      </c>
      <c r="I136" s="46">
        <v>1245.8699999999999</v>
      </c>
      <c r="J136" s="46">
        <v>1492.07</v>
      </c>
      <c r="K136" s="46">
        <v>1455.32</v>
      </c>
      <c r="L136" s="46">
        <v>1265.26</v>
      </c>
      <c r="M136" s="46">
        <v>1497.03</v>
      </c>
      <c r="N136" s="46">
        <v>1426.44</v>
      </c>
      <c r="O136" s="46">
        <v>1255.5899999999999</v>
      </c>
      <c r="P136" s="46">
        <v>1132.24</v>
      </c>
      <c r="Q136" s="46">
        <v>1133.5</v>
      </c>
      <c r="R136" s="46">
        <v>781.44</v>
      </c>
      <c r="S136" s="46">
        <v>1148.1500000000001</v>
      </c>
      <c r="T136" s="46">
        <v>0</v>
      </c>
      <c r="U136" s="47">
        <f t="shared" si="9"/>
        <v>17387.210000000003</v>
      </c>
      <c r="V136" s="55"/>
      <c r="W136" s="302"/>
      <c r="X136" s="58"/>
      <c r="Y136" s="58"/>
      <c r="Z136" s="58"/>
      <c r="AA136" s="58"/>
      <c r="AB136" s="58"/>
      <c r="AC136" s="58"/>
      <c r="AD136" s="58"/>
      <c r="AE136" s="58"/>
      <c r="AF136" s="58"/>
      <c r="AG136" s="58"/>
      <c r="AH136" s="58"/>
      <c r="AI136" s="58"/>
      <c r="AJ136" s="58"/>
      <c r="AK136" s="58"/>
      <c r="AL136" s="58"/>
      <c r="AM136" s="58"/>
      <c r="AN136" s="58"/>
      <c r="AO136" s="58"/>
      <c r="AP136" s="58"/>
      <c r="AQ136" s="58"/>
    </row>
    <row r="137" spans="1:43" ht="6" customHeight="1">
      <c r="A137" s="971"/>
      <c r="B137" s="304"/>
      <c r="C137" s="46"/>
      <c r="D137" s="46"/>
      <c r="E137" s="46"/>
      <c r="F137" s="46"/>
      <c r="G137" s="46"/>
      <c r="H137" s="46"/>
      <c r="I137" s="46"/>
      <c r="J137" s="46"/>
      <c r="K137" s="46"/>
      <c r="L137" s="46"/>
      <c r="M137" s="46"/>
      <c r="N137" s="46"/>
      <c r="O137" s="46"/>
      <c r="P137" s="46"/>
      <c r="Q137" s="46"/>
      <c r="R137" s="46"/>
      <c r="S137" s="46"/>
      <c r="T137" s="46"/>
      <c r="U137" s="47">
        <f t="shared" si="9"/>
        <v>0</v>
      </c>
      <c r="V137" s="55"/>
      <c r="W137" s="302"/>
      <c r="X137" s="58"/>
      <c r="Y137" s="58"/>
      <c r="Z137" s="58"/>
      <c r="AA137" s="58"/>
      <c r="AB137" s="58"/>
      <c r="AC137" s="58"/>
      <c r="AD137" s="58"/>
      <c r="AE137" s="58"/>
      <c r="AF137" s="58"/>
      <c r="AG137" s="58"/>
      <c r="AH137" s="58"/>
      <c r="AI137" s="58"/>
      <c r="AJ137" s="58"/>
      <c r="AK137" s="58"/>
      <c r="AL137" s="58"/>
      <c r="AM137" s="58"/>
      <c r="AN137" s="58"/>
      <c r="AO137" s="58"/>
      <c r="AP137" s="58"/>
      <c r="AQ137" s="58"/>
    </row>
    <row r="138" spans="1:43" ht="15">
      <c r="A138" s="971"/>
      <c r="B138" s="299" t="s">
        <v>1154</v>
      </c>
      <c r="C138" s="406">
        <f>SUM(C139:C146)</f>
        <v>845082.12</v>
      </c>
      <c r="D138" s="406">
        <f t="shared" ref="D138:T138" si="14">SUM(D139:D146)</f>
        <v>1014884.28</v>
      </c>
      <c r="E138" s="406">
        <f t="shared" si="14"/>
        <v>402375.43</v>
      </c>
      <c r="F138" s="406">
        <f t="shared" si="14"/>
        <v>2899433.68</v>
      </c>
      <c r="G138" s="406">
        <f t="shared" si="14"/>
        <v>12525805.189999999</v>
      </c>
      <c r="H138" s="406">
        <f t="shared" si="14"/>
        <v>22917475.309999995</v>
      </c>
      <c r="I138" s="406">
        <f t="shared" si="14"/>
        <v>21436588.93</v>
      </c>
      <c r="J138" s="406">
        <f t="shared" si="14"/>
        <v>14326130.359999999</v>
      </c>
      <c r="K138" s="406">
        <f t="shared" si="14"/>
        <v>7362542.8800000008</v>
      </c>
      <c r="L138" s="406">
        <f t="shared" si="14"/>
        <v>5515827.3199999994</v>
      </c>
      <c r="M138" s="406">
        <f t="shared" si="14"/>
        <v>6986854.5899999999</v>
      </c>
      <c r="N138" s="406">
        <f t="shared" si="14"/>
        <v>7344574.2610000009</v>
      </c>
      <c r="O138" s="406">
        <f t="shared" si="14"/>
        <v>7344933.9249999998</v>
      </c>
      <c r="P138" s="406">
        <f t="shared" si="14"/>
        <v>7001480.334999999</v>
      </c>
      <c r="Q138" s="406">
        <f t="shared" si="14"/>
        <v>6583428.3490000004</v>
      </c>
      <c r="R138" s="406">
        <f t="shared" si="14"/>
        <v>5589090.46</v>
      </c>
      <c r="S138" s="406">
        <f t="shared" si="14"/>
        <v>9755879.1209999993</v>
      </c>
      <c r="T138" s="406">
        <f t="shared" si="14"/>
        <v>0</v>
      </c>
      <c r="U138" s="401">
        <f t="shared" si="9"/>
        <v>139852386.54099998</v>
      </c>
      <c r="V138" s="375"/>
      <c r="W138" s="302"/>
      <c r="X138" s="302"/>
      <c r="Y138" s="302"/>
      <c r="Z138" s="302"/>
      <c r="AA138" s="302"/>
      <c r="AB138" s="302"/>
      <c r="AC138" s="302"/>
      <c r="AD138" s="302"/>
      <c r="AE138" s="302"/>
      <c r="AF138" s="302"/>
      <c r="AG138" s="302"/>
      <c r="AH138" s="302"/>
      <c r="AI138" s="302"/>
      <c r="AJ138" s="302"/>
      <c r="AK138" s="302"/>
      <c r="AL138" s="302"/>
      <c r="AM138" s="302"/>
      <c r="AN138" s="302"/>
      <c r="AO138" s="302"/>
      <c r="AP138" s="302"/>
      <c r="AQ138" s="302"/>
    </row>
    <row r="139" spans="1:43" ht="15">
      <c r="A139" s="971"/>
      <c r="B139" s="304" t="s">
        <v>1155</v>
      </c>
      <c r="C139" s="46">
        <v>5011.1400000000003</v>
      </c>
      <c r="D139" s="46">
        <v>3457.22</v>
      </c>
      <c r="E139" s="46">
        <v>1654.15</v>
      </c>
      <c r="F139" s="46">
        <v>2295.61</v>
      </c>
      <c r="G139" s="46">
        <v>2345.6999999999998</v>
      </c>
      <c r="H139" s="46">
        <v>4101.16</v>
      </c>
      <c r="I139" s="46">
        <v>3816.54</v>
      </c>
      <c r="J139" s="46">
        <v>4785.71</v>
      </c>
      <c r="K139" s="46">
        <v>4691.04</v>
      </c>
      <c r="L139" s="46">
        <v>5594.77</v>
      </c>
      <c r="M139" s="46">
        <v>7426.84</v>
      </c>
      <c r="N139" s="46">
        <v>9460.44</v>
      </c>
      <c r="O139" s="46">
        <v>9987.81</v>
      </c>
      <c r="P139" s="46">
        <v>10961.81</v>
      </c>
      <c r="Q139" s="46">
        <v>9031.27</v>
      </c>
      <c r="R139" s="46">
        <v>8432.68</v>
      </c>
      <c r="S139" s="46">
        <v>10605.58</v>
      </c>
      <c r="T139" s="46">
        <v>0</v>
      </c>
      <c r="U139" s="47">
        <f t="shared" si="9"/>
        <v>103659.47000000002</v>
      </c>
      <c r="V139" s="55"/>
      <c r="W139" s="302"/>
      <c r="X139" s="58"/>
      <c r="Y139" s="58"/>
      <c r="Z139" s="58"/>
      <c r="AA139" s="58"/>
      <c r="AB139" s="58"/>
      <c r="AC139" s="58"/>
      <c r="AD139" s="58"/>
      <c r="AE139" s="58"/>
      <c r="AF139" s="58"/>
      <c r="AG139" s="58"/>
      <c r="AH139" s="58"/>
      <c r="AI139" s="58"/>
      <c r="AJ139" s="58"/>
      <c r="AK139" s="58"/>
      <c r="AL139" s="58"/>
      <c r="AM139" s="58"/>
      <c r="AN139" s="58"/>
      <c r="AO139" s="58"/>
      <c r="AP139" s="58"/>
      <c r="AQ139" s="58"/>
    </row>
    <row r="140" spans="1:43" ht="15">
      <c r="A140" s="971"/>
      <c r="B140" s="304" t="s">
        <v>1299</v>
      </c>
      <c r="C140" s="46">
        <v>12148.29</v>
      </c>
      <c r="D140" s="46">
        <v>20788.84</v>
      </c>
      <c r="E140" s="46">
        <v>21665.040000000001</v>
      </c>
      <c r="F140" s="46">
        <v>13650.69</v>
      </c>
      <c r="G140" s="46">
        <v>11475.77</v>
      </c>
      <c r="H140" s="46">
        <v>14602.17</v>
      </c>
      <c r="I140" s="46">
        <v>18666.57</v>
      </c>
      <c r="J140" s="46">
        <v>20379.810000000001</v>
      </c>
      <c r="K140" s="46">
        <v>40787.360000000001</v>
      </c>
      <c r="L140" s="46">
        <v>57915.06</v>
      </c>
      <c r="M140" s="46">
        <v>114395.55</v>
      </c>
      <c r="N140" s="46">
        <v>824965.88100000005</v>
      </c>
      <c r="O140" s="46">
        <v>1147220.5249999999</v>
      </c>
      <c r="P140" s="46">
        <v>1200139.2549999999</v>
      </c>
      <c r="Q140" s="46">
        <v>1125502.149</v>
      </c>
      <c r="R140" s="46">
        <v>909171.08</v>
      </c>
      <c r="S140" s="46">
        <v>1127652.7009999999</v>
      </c>
      <c r="T140" s="46">
        <v>0</v>
      </c>
      <c r="U140" s="47">
        <f t="shared" si="9"/>
        <v>6681126.7410000004</v>
      </c>
      <c r="V140" s="55"/>
      <c r="W140" s="302"/>
      <c r="X140" s="58"/>
      <c r="Y140" s="58"/>
      <c r="Z140" s="58"/>
      <c r="AA140" s="58"/>
      <c r="AB140" s="58"/>
      <c r="AC140" s="58"/>
      <c r="AD140" s="58"/>
      <c r="AE140" s="58"/>
      <c r="AF140" s="58"/>
      <c r="AG140" s="58"/>
      <c r="AH140" s="58"/>
      <c r="AI140" s="58"/>
      <c r="AJ140" s="58"/>
      <c r="AK140" s="58"/>
      <c r="AL140" s="58"/>
      <c r="AM140" s="58"/>
      <c r="AN140" s="58"/>
      <c r="AO140" s="58"/>
      <c r="AP140" s="58"/>
      <c r="AQ140" s="58"/>
    </row>
    <row r="141" spans="1:43" ht="15">
      <c r="A141" s="971"/>
      <c r="B141" s="304" t="s">
        <v>1300</v>
      </c>
      <c r="C141" s="46">
        <v>0</v>
      </c>
      <c r="D141" s="46">
        <v>0</v>
      </c>
      <c r="E141" s="46">
        <v>0</v>
      </c>
      <c r="F141" s="46">
        <v>0</v>
      </c>
      <c r="G141" s="46">
        <v>0</v>
      </c>
      <c r="H141" s="46">
        <v>0</v>
      </c>
      <c r="I141" s="46">
        <v>10.25</v>
      </c>
      <c r="J141" s="46">
        <v>0</v>
      </c>
      <c r="K141" s="46">
        <v>0</v>
      </c>
      <c r="L141" s="46">
        <v>0</v>
      </c>
      <c r="M141" s="46">
        <v>0</v>
      </c>
      <c r="N141" s="46">
        <v>0</v>
      </c>
      <c r="O141" s="46">
        <v>0</v>
      </c>
      <c r="P141" s="46">
        <v>84.24</v>
      </c>
      <c r="Q141" s="46">
        <v>60.85</v>
      </c>
      <c r="R141" s="46">
        <v>0</v>
      </c>
      <c r="S141" s="46">
        <v>51.09</v>
      </c>
      <c r="T141" s="46">
        <v>0</v>
      </c>
      <c r="U141" s="47">
        <f t="shared" si="9"/>
        <v>206.43</v>
      </c>
      <c r="V141" s="55"/>
      <c r="W141" s="302"/>
      <c r="X141" s="58"/>
      <c r="Y141" s="58"/>
      <c r="Z141" s="58"/>
      <c r="AA141" s="58"/>
      <c r="AB141" s="58"/>
      <c r="AC141" s="58"/>
      <c r="AD141" s="58"/>
      <c r="AE141" s="58"/>
      <c r="AF141" s="58"/>
      <c r="AG141" s="58"/>
      <c r="AH141" s="58"/>
      <c r="AI141" s="58"/>
      <c r="AJ141" s="58"/>
      <c r="AK141" s="58"/>
      <c r="AL141" s="58"/>
      <c r="AM141" s="58"/>
      <c r="AN141" s="58"/>
      <c r="AO141" s="58"/>
      <c r="AP141" s="58"/>
      <c r="AQ141" s="58"/>
    </row>
    <row r="142" spans="1:43" ht="15">
      <c r="A142" s="971"/>
      <c r="B142" s="304" t="s">
        <v>1158</v>
      </c>
      <c r="C142" s="46">
        <v>93.57</v>
      </c>
      <c r="D142" s="46">
        <v>0</v>
      </c>
      <c r="E142" s="46">
        <v>0</v>
      </c>
      <c r="F142" s="46">
        <v>0</v>
      </c>
      <c r="G142" s="46">
        <v>0</v>
      </c>
      <c r="H142" s="46">
        <v>0</v>
      </c>
      <c r="I142" s="46">
        <v>1.52</v>
      </c>
      <c r="J142" s="46">
        <v>0</v>
      </c>
      <c r="K142" s="46">
        <v>0</v>
      </c>
      <c r="L142" s="46">
        <v>0</v>
      </c>
      <c r="M142" s="46">
        <v>0</v>
      </c>
      <c r="N142" s="46">
        <v>0</v>
      </c>
      <c r="O142" s="46">
        <v>0</v>
      </c>
      <c r="P142" s="46">
        <v>0</v>
      </c>
      <c r="Q142" s="46">
        <v>0</v>
      </c>
      <c r="R142" s="46">
        <v>0</v>
      </c>
      <c r="S142" s="46">
        <v>0</v>
      </c>
      <c r="T142" s="46">
        <v>0</v>
      </c>
      <c r="U142" s="47">
        <f t="shared" si="9"/>
        <v>95.089999999999989</v>
      </c>
      <c r="V142" s="55"/>
      <c r="W142" s="302"/>
      <c r="X142" s="58"/>
      <c r="Y142" s="58"/>
      <c r="Z142" s="58"/>
      <c r="AA142" s="58"/>
      <c r="AB142" s="58"/>
      <c r="AC142" s="58"/>
      <c r="AD142" s="58"/>
      <c r="AE142" s="58"/>
      <c r="AF142" s="58"/>
      <c r="AG142" s="58"/>
      <c r="AH142" s="58"/>
      <c r="AI142" s="58"/>
      <c r="AJ142" s="58"/>
      <c r="AK142" s="58"/>
      <c r="AL142" s="58"/>
      <c r="AM142" s="58"/>
      <c r="AN142" s="58"/>
      <c r="AO142" s="58"/>
      <c r="AP142" s="58"/>
      <c r="AQ142" s="58"/>
    </row>
    <row r="143" spans="1:43" ht="15">
      <c r="A143" s="971"/>
      <c r="B143" s="304" t="s">
        <v>1301</v>
      </c>
      <c r="C143" s="46">
        <v>0</v>
      </c>
      <c r="D143" s="46">
        <v>0</v>
      </c>
      <c r="E143" s="46">
        <v>0</v>
      </c>
      <c r="F143" s="46">
        <v>574.91999999999996</v>
      </c>
      <c r="G143" s="46">
        <v>3618.78</v>
      </c>
      <c r="H143" s="46">
        <v>10258.57</v>
      </c>
      <c r="I143" s="46">
        <v>17788.849999999999</v>
      </c>
      <c r="J143" s="46">
        <v>18746.82</v>
      </c>
      <c r="K143" s="46">
        <v>8015.31</v>
      </c>
      <c r="L143" s="46">
        <v>507.31</v>
      </c>
      <c r="M143" s="46">
        <v>255.52</v>
      </c>
      <c r="N143" s="46">
        <v>0</v>
      </c>
      <c r="O143" s="46">
        <v>0</v>
      </c>
      <c r="P143" s="46">
        <v>0</v>
      </c>
      <c r="Q143" s="46">
        <v>0</v>
      </c>
      <c r="R143" s="46">
        <v>0</v>
      </c>
      <c r="S143" s="46">
        <v>0</v>
      </c>
      <c r="T143" s="46">
        <v>0</v>
      </c>
      <c r="U143" s="47">
        <f t="shared" si="9"/>
        <v>59766.079999999994</v>
      </c>
      <c r="V143" s="55"/>
      <c r="W143" s="302"/>
      <c r="X143" s="58"/>
      <c r="Y143" s="58"/>
      <c r="Z143" s="58"/>
      <c r="AA143" s="58"/>
      <c r="AB143" s="58"/>
      <c r="AC143" s="58"/>
      <c r="AD143" s="58"/>
      <c r="AE143" s="58"/>
      <c r="AF143" s="58"/>
      <c r="AG143" s="58"/>
      <c r="AH143" s="58"/>
      <c r="AI143" s="58"/>
      <c r="AJ143" s="58"/>
      <c r="AK143" s="58"/>
      <c r="AL143" s="58"/>
      <c r="AM143" s="58"/>
      <c r="AN143" s="58"/>
      <c r="AO143" s="58"/>
      <c r="AP143" s="58"/>
      <c r="AQ143" s="58"/>
    </row>
    <row r="144" spans="1:43" ht="15">
      <c r="A144" s="971"/>
      <c r="B144" s="304" t="s">
        <v>1160</v>
      </c>
      <c r="C144" s="46">
        <v>639950.78</v>
      </c>
      <c r="D144" s="46">
        <v>872642.36</v>
      </c>
      <c r="E144" s="46">
        <v>324268.44</v>
      </c>
      <c r="F144" s="46">
        <v>2739133.91</v>
      </c>
      <c r="G144" s="46">
        <v>12198942.359999999</v>
      </c>
      <c r="H144" s="46">
        <v>22460623.379999999</v>
      </c>
      <c r="I144" s="46">
        <v>20953165.949999999</v>
      </c>
      <c r="J144" s="46">
        <v>13777352.82</v>
      </c>
      <c r="K144" s="46">
        <v>6817036.4500000002</v>
      </c>
      <c r="L144" s="46">
        <v>5039776.01</v>
      </c>
      <c r="M144" s="46">
        <v>6064472.7000000002</v>
      </c>
      <c r="N144" s="46">
        <v>5521009.5199999996</v>
      </c>
      <c r="O144" s="46">
        <v>5005447.43</v>
      </c>
      <c r="P144" s="46">
        <v>4366334.12</v>
      </c>
      <c r="Q144" s="46">
        <v>3664274.88</v>
      </c>
      <c r="R144" s="46">
        <v>2829425.74</v>
      </c>
      <c r="S144" s="46">
        <v>2910160.76</v>
      </c>
      <c r="T144" s="46">
        <v>0</v>
      </c>
      <c r="U144" s="47">
        <f t="shared" si="9"/>
        <v>116184017.61000001</v>
      </c>
      <c r="V144" s="55"/>
      <c r="W144" s="302"/>
      <c r="X144" s="58"/>
      <c r="Y144" s="58"/>
      <c r="Z144" s="58"/>
      <c r="AA144" s="58"/>
      <c r="AB144" s="58"/>
      <c r="AC144" s="58"/>
      <c r="AD144" s="58"/>
      <c r="AE144" s="58"/>
      <c r="AF144" s="58"/>
      <c r="AG144" s="58"/>
      <c r="AH144" s="58"/>
      <c r="AI144" s="58"/>
      <c r="AJ144" s="58"/>
      <c r="AK144" s="58"/>
      <c r="AL144" s="58"/>
      <c r="AM144" s="58"/>
      <c r="AN144" s="58"/>
      <c r="AO144" s="58"/>
      <c r="AP144" s="58"/>
      <c r="AQ144" s="58"/>
    </row>
    <row r="145" spans="1:43" ht="15">
      <c r="A145" s="971"/>
      <c r="B145" s="304" t="s">
        <v>1162</v>
      </c>
      <c r="C145" s="46">
        <v>175675.12</v>
      </c>
      <c r="D145" s="46">
        <v>98858.12</v>
      </c>
      <c r="E145" s="46">
        <v>26498.73</v>
      </c>
      <c r="F145" s="46">
        <v>91321.29</v>
      </c>
      <c r="G145" s="46">
        <v>225367.19</v>
      </c>
      <c r="H145" s="46">
        <v>318508.46999999997</v>
      </c>
      <c r="I145" s="46">
        <v>338253.33</v>
      </c>
      <c r="J145" s="46">
        <v>414516.44</v>
      </c>
      <c r="K145" s="46">
        <v>417641.32</v>
      </c>
      <c r="L145" s="46">
        <v>341626.53</v>
      </c>
      <c r="M145" s="46">
        <v>733162.81</v>
      </c>
      <c r="N145" s="46">
        <v>922485.06</v>
      </c>
      <c r="O145" s="46">
        <v>1112296.77</v>
      </c>
      <c r="P145" s="46">
        <v>1335735.06</v>
      </c>
      <c r="Q145" s="46">
        <v>1704362.59</v>
      </c>
      <c r="R145" s="46">
        <v>1769155.11</v>
      </c>
      <c r="S145" s="46">
        <v>5469706.0999999996</v>
      </c>
      <c r="T145" s="46">
        <v>0</v>
      </c>
      <c r="U145" s="47">
        <f t="shared" si="9"/>
        <v>15495170.039999999</v>
      </c>
      <c r="V145" s="55"/>
      <c r="W145" s="302"/>
      <c r="X145" s="58"/>
      <c r="Y145" s="58"/>
      <c r="Z145" s="58"/>
      <c r="AA145" s="58"/>
      <c r="AB145" s="58"/>
      <c r="AC145" s="58"/>
      <c r="AD145" s="58"/>
      <c r="AE145" s="58"/>
      <c r="AF145" s="58"/>
      <c r="AG145" s="58"/>
      <c r="AH145" s="58"/>
      <c r="AI145" s="58"/>
      <c r="AJ145" s="58"/>
      <c r="AK145" s="58"/>
      <c r="AL145" s="58"/>
      <c r="AM145" s="58"/>
      <c r="AN145" s="58"/>
      <c r="AO145" s="58"/>
      <c r="AP145" s="58"/>
      <c r="AQ145" s="58"/>
    </row>
    <row r="146" spans="1:43" ht="15">
      <c r="A146" s="971"/>
      <c r="B146" s="304" t="s">
        <v>1161</v>
      </c>
      <c r="C146" s="46">
        <v>12203.22</v>
      </c>
      <c r="D146" s="46">
        <v>19137.740000000002</v>
      </c>
      <c r="E146" s="46">
        <v>28289.07</v>
      </c>
      <c r="F146" s="46">
        <v>52457.26</v>
      </c>
      <c r="G146" s="46">
        <v>84055.39</v>
      </c>
      <c r="H146" s="46">
        <v>109381.56</v>
      </c>
      <c r="I146" s="46">
        <v>104885.92</v>
      </c>
      <c r="J146" s="46">
        <v>90348.76</v>
      </c>
      <c r="K146" s="46">
        <v>74371.399999999994</v>
      </c>
      <c r="L146" s="46">
        <v>70407.64</v>
      </c>
      <c r="M146" s="46">
        <v>67141.17</v>
      </c>
      <c r="N146" s="46">
        <v>66653.36</v>
      </c>
      <c r="O146" s="46">
        <v>69981.39</v>
      </c>
      <c r="P146" s="46">
        <v>88225.85</v>
      </c>
      <c r="Q146" s="46">
        <v>80196.61</v>
      </c>
      <c r="R146" s="46">
        <v>72905.850000000006</v>
      </c>
      <c r="S146" s="46">
        <v>237702.89</v>
      </c>
      <c r="T146" s="46">
        <v>0</v>
      </c>
      <c r="U146" s="47">
        <f t="shared" si="9"/>
        <v>1328345.08</v>
      </c>
      <c r="V146" s="55"/>
      <c r="W146" s="302"/>
      <c r="X146" s="58"/>
      <c r="Y146" s="58"/>
      <c r="Z146" s="58"/>
      <c r="AA146" s="58"/>
      <c r="AB146" s="58"/>
      <c r="AC146" s="58"/>
      <c r="AD146" s="58"/>
      <c r="AE146" s="58"/>
      <c r="AF146" s="58"/>
      <c r="AG146" s="58"/>
      <c r="AH146" s="58"/>
      <c r="AI146" s="58"/>
      <c r="AJ146" s="58"/>
      <c r="AK146" s="58"/>
      <c r="AL146" s="58"/>
      <c r="AM146" s="58"/>
      <c r="AN146" s="58"/>
      <c r="AO146" s="58"/>
      <c r="AP146" s="58"/>
      <c r="AQ146" s="58"/>
    </row>
    <row r="147" spans="1:43" ht="5.25" customHeight="1">
      <c r="A147" s="515"/>
      <c r="B147" s="428"/>
      <c r="C147" s="94"/>
      <c r="D147" s="94"/>
      <c r="E147" s="94"/>
      <c r="F147" s="94"/>
      <c r="G147" s="94"/>
      <c r="H147" s="94"/>
      <c r="I147" s="94"/>
      <c r="J147" s="94"/>
      <c r="K147" s="94"/>
      <c r="L147" s="94"/>
      <c r="M147" s="94"/>
      <c r="N147" s="94"/>
      <c r="O147" s="94"/>
      <c r="P147" s="94"/>
      <c r="Q147" s="94"/>
      <c r="R147" s="94"/>
      <c r="S147" s="94"/>
      <c r="T147" s="94"/>
      <c r="U147" s="517">
        <f t="shared" si="9"/>
        <v>0</v>
      </c>
      <c r="V147" s="58"/>
      <c r="W147" s="302"/>
      <c r="X147" s="58"/>
      <c r="Y147" s="58"/>
      <c r="Z147" s="58"/>
      <c r="AA147" s="58"/>
      <c r="AB147" s="58"/>
      <c r="AC147" s="58"/>
      <c r="AD147" s="58"/>
      <c r="AE147" s="58"/>
      <c r="AF147" s="58"/>
      <c r="AG147" s="58"/>
      <c r="AH147" s="58"/>
      <c r="AI147" s="58"/>
      <c r="AJ147" s="58"/>
      <c r="AK147" s="58"/>
      <c r="AL147" s="58"/>
      <c r="AM147" s="58"/>
      <c r="AN147" s="58"/>
      <c r="AO147" s="58"/>
      <c r="AP147" s="58"/>
      <c r="AQ147" s="58"/>
    </row>
    <row r="148" spans="1:43" ht="15">
      <c r="A148" s="498"/>
      <c r="B148" s="343" t="s">
        <v>27</v>
      </c>
      <c r="C148" s="401">
        <f>+C138+C130+C113+C93+C88+C83</f>
        <v>16751079.040999997</v>
      </c>
      <c r="D148" s="401">
        <f t="shared" ref="D148:T148" si="15">+D138+D130+D113+D93+D88+D83</f>
        <v>9656613.7270000018</v>
      </c>
      <c r="E148" s="401">
        <f t="shared" si="15"/>
        <v>7817127.9649999999</v>
      </c>
      <c r="F148" s="401">
        <f t="shared" si="15"/>
        <v>15675209.116999999</v>
      </c>
      <c r="G148" s="401">
        <f t="shared" si="15"/>
        <v>34161891.708000004</v>
      </c>
      <c r="H148" s="401">
        <f t="shared" si="15"/>
        <v>53754374.875999995</v>
      </c>
      <c r="I148" s="401">
        <f t="shared" si="15"/>
        <v>50941814.142999999</v>
      </c>
      <c r="J148" s="401">
        <f t="shared" si="15"/>
        <v>42226499.785999998</v>
      </c>
      <c r="K148" s="401">
        <f t="shared" si="15"/>
        <v>33598446.247999996</v>
      </c>
      <c r="L148" s="401">
        <f t="shared" si="15"/>
        <v>33130568.321999997</v>
      </c>
      <c r="M148" s="401">
        <f t="shared" si="15"/>
        <v>37589953.587000005</v>
      </c>
      <c r="N148" s="401">
        <f t="shared" si="15"/>
        <v>36115118.756999999</v>
      </c>
      <c r="O148" s="401">
        <f t="shared" si="15"/>
        <v>35040068.945</v>
      </c>
      <c r="P148" s="401">
        <f t="shared" si="15"/>
        <v>33269054.075999998</v>
      </c>
      <c r="Q148" s="401">
        <f t="shared" si="15"/>
        <v>30692907.919</v>
      </c>
      <c r="R148" s="401">
        <f t="shared" si="15"/>
        <v>24512181.177999999</v>
      </c>
      <c r="S148" s="401">
        <f t="shared" si="15"/>
        <v>35474168.986000001</v>
      </c>
      <c r="T148" s="401">
        <f t="shared" si="15"/>
        <v>2546.9459999999999</v>
      </c>
      <c r="U148" s="401">
        <f>SUM(C148:T148)</f>
        <v>530409625.32699984</v>
      </c>
      <c r="V148" s="58"/>
      <c r="W148" s="302"/>
      <c r="X148" s="302"/>
      <c r="Y148" s="302"/>
      <c r="Z148" s="302"/>
      <c r="AA148" s="302"/>
      <c r="AB148" s="302"/>
      <c r="AC148" s="302"/>
      <c r="AD148" s="302"/>
      <c r="AE148" s="302"/>
      <c r="AF148" s="302"/>
      <c r="AG148" s="302"/>
      <c r="AH148" s="302"/>
      <c r="AI148" s="302"/>
      <c r="AJ148" s="302"/>
      <c r="AK148" s="302"/>
      <c r="AL148" s="302"/>
      <c r="AM148" s="302"/>
      <c r="AN148" s="302"/>
      <c r="AO148" s="302"/>
      <c r="AP148" s="302"/>
      <c r="AQ148" s="302"/>
    </row>
    <row r="149" spans="1:43">
      <c r="W149" s="58"/>
      <c r="X149" s="55"/>
      <c r="Y149" s="55"/>
      <c r="Z149" s="55"/>
      <c r="AA149" s="55"/>
      <c r="AB149" s="55"/>
      <c r="AC149" s="55"/>
      <c r="AD149" s="55"/>
      <c r="AE149" s="55"/>
      <c r="AF149" s="55"/>
      <c r="AG149" s="55"/>
      <c r="AH149" s="55"/>
      <c r="AI149" s="55"/>
      <c r="AJ149" s="55"/>
      <c r="AK149" s="55"/>
      <c r="AL149" s="55"/>
      <c r="AM149" s="55"/>
      <c r="AN149" s="55"/>
      <c r="AO149" s="55"/>
      <c r="AP149" s="55"/>
      <c r="AQ149" s="55"/>
    </row>
    <row r="150" spans="1:43">
      <c r="A150" s="320" t="s">
        <v>858</v>
      </c>
      <c r="X150" s="55"/>
      <c r="Y150" s="55"/>
      <c r="Z150" s="55"/>
      <c r="AA150" s="55"/>
      <c r="AB150" s="55"/>
      <c r="AC150" s="55"/>
      <c r="AD150" s="55"/>
      <c r="AE150" s="55"/>
      <c r="AF150" s="55"/>
      <c r="AG150" s="55"/>
      <c r="AH150" s="55"/>
      <c r="AI150" s="55"/>
      <c r="AJ150" s="55"/>
      <c r="AK150" s="55"/>
      <c r="AL150" s="55"/>
      <c r="AM150" s="55"/>
      <c r="AN150" s="55"/>
      <c r="AO150" s="55"/>
      <c r="AP150" s="55"/>
    </row>
    <row r="151" spans="1:43">
      <c r="A151" s="7" t="s">
        <v>1922</v>
      </c>
      <c r="B151" s="518"/>
      <c r="H151" s="55"/>
    </row>
    <row r="152" spans="1:43" ht="14.25" customHeight="1"/>
    <row r="154" spans="1:43">
      <c r="C154" s="519"/>
      <c r="D154" s="519"/>
      <c r="E154" s="519"/>
      <c r="F154" s="519"/>
      <c r="G154" s="519"/>
      <c r="H154" s="519"/>
      <c r="I154" s="519"/>
      <c r="J154" s="519"/>
      <c r="K154" s="519"/>
      <c r="L154" s="519"/>
      <c r="M154" s="519"/>
      <c r="N154" s="519"/>
      <c r="O154" s="519"/>
      <c r="P154" s="519"/>
      <c r="Q154" s="519"/>
      <c r="R154" s="519"/>
      <c r="S154" s="519"/>
      <c r="T154" s="519"/>
    </row>
  </sheetData>
  <mergeCells count="19">
    <mergeCell ref="A81:A82"/>
    <mergeCell ref="B81:B82"/>
    <mergeCell ref="C81:S81"/>
    <mergeCell ref="U81:U82"/>
    <mergeCell ref="A83:A146"/>
    <mergeCell ref="A79:U79"/>
    <mergeCell ref="A1:U1"/>
    <mergeCell ref="A2:U2"/>
    <mergeCell ref="A3:U3"/>
    <mergeCell ref="A4:U4"/>
    <mergeCell ref="A6:A7"/>
    <mergeCell ref="B6:B7"/>
    <mergeCell ref="C6:S6"/>
    <mergeCell ref="U6:U7"/>
    <mergeCell ref="A8:A71"/>
    <mergeCell ref="A75:U75"/>
    <mergeCell ref="A76:U76"/>
    <mergeCell ref="A77:U77"/>
    <mergeCell ref="A78:U78"/>
  </mergeCells>
  <hyperlinks>
    <hyperlink ref="B1:U1" location="'Seccion D MLE'!A4" display="TABLA D04A1"/>
    <hyperlink ref="B75:U75" location="'Seccion D MLE'!A4" display="TABLA D04A2"/>
    <hyperlink ref="A1:U1" location="'Sección D'!A1" display="TABLA D05a1 01"/>
    <hyperlink ref="A75:U75" location="'Sección D'!A1" display="TABLA D05a2 01"/>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3"/>
  <sheetViews>
    <sheetView showGridLines="0" zoomScale="90" zoomScaleNormal="90" workbookViewId="0">
      <selection sqref="A1:U1"/>
    </sheetView>
  </sheetViews>
  <sheetFormatPr baseColWidth="10" defaultColWidth="11.42578125" defaultRowHeight="14.25"/>
  <cols>
    <col min="1" max="1" width="8.140625" style="40" customWidth="1"/>
    <col min="2" max="2" width="48.140625" style="40" customWidth="1"/>
    <col min="3" max="3" width="18.7109375" style="40" bestFit="1" customWidth="1"/>
    <col min="4" max="4" width="18.5703125" style="40" bestFit="1" customWidth="1"/>
    <col min="5" max="5" width="18.7109375" style="40" bestFit="1" customWidth="1"/>
    <col min="6" max="6" width="17" style="40" bestFit="1" customWidth="1"/>
    <col min="7" max="7" width="18.5703125" style="40" bestFit="1" customWidth="1"/>
    <col min="8" max="19" width="18.7109375" style="40" bestFit="1" customWidth="1"/>
    <col min="20" max="20" width="16.85546875" style="40" bestFit="1" customWidth="1"/>
    <col min="21" max="21" width="18.7109375" style="40" bestFit="1" customWidth="1"/>
    <col min="22" max="22" width="13.5703125" style="40" bestFit="1" customWidth="1"/>
    <col min="23" max="23" width="48.28515625" style="40" bestFit="1" customWidth="1"/>
    <col min="24" max="24" width="19" style="40" bestFit="1" customWidth="1"/>
    <col min="25" max="27" width="17.7109375" style="40" bestFit="1" customWidth="1"/>
    <col min="28" max="41" width="19" style="40" bestFit="1" customWidth="1"/>
    <col min="42" max="42" width="16.140625" style="40" bestFit="1" customWidth="1"/>
    <col min="43" max="43" width="20" style="40" bestFit="1" customWidth="1"/>
    <col min="44" max="16384" width="11.42578125" style="40"/>
  </cols>
  <sheetData>
    <row r="1" spans="1:24" ht="15">
      <c r="A1" s="886" t="s">
        <v>1370</v>
      </c>
      <c r="B1" s="886"/>
      <c r="C1" s="886"/>
      <c r="D1" s="886"/>
      <c r="E1" s="886"/>
      <c r="F1" s="886"/>
      <c r="G1" s="886"/>
      <c r="H1" s="886"/>
      <c r="I1" s="886"/>
      <c r="J1" s="886"/>
      <c r="K1" s="886"/>
      <c r="L1" s="886"/>
      <c r="M1" s="886"/>
      <c r="N1" s="886"/>
      <c r="O1" s="886"/>
      <c r="P1" s="886"/>
      <c r="Q1" s="886"/>
      <c r="R1" s="886"/>
      <c r="S1" s="886"/>
      <c r="T1" s="886"/>
      <c r="U1" s="886"/>
    </row>
    <row r="2" spans="1:24">
      <c r="A2" s="919" t="s">
        <v>1305</v>
      </c>
      <c r="B2" s="919"/>
      <c r="C2" s="919"/>
      <c r="D2" s="919"/>
      <c r="E2" s="919"/>
      <c r="F2" s="919"/>
      <c r="G2" s="919"/>
      <c r="H2" s="919"/>
      <c r="I2" s="919"/>
      <c r="J2" s="919"/>
      <c r="K2" s="919"/>
      <c r="L2" s="919"/>
      <c r="M2" s="919"/>
      <c r="N2" s="919"/>
      <c r="O2" s="919"/>
      <c r="P2" s="919"/>
      <c r="Q2" s="919"/>
      <c r="R2" s="919"/>
      <c r="S2" s="919"/>
      <c r="T2" s="919"/>
      <c r="U2" s="919"/>
    </row>
    <row r="3" spans="1:24">
      <c r="A3" s="920" t="s">
        <v>1289</v>
      </c>
      <c r="B3" s="920"/>
      <c r="C3" s="920"/>
      <c r="D3" s="920"/>
      <c r="E3" s="920"/>
      <c r="F3" s="920"/>
      <c r="G3" s="920"/>
      <c r="H3" s="920"/>
      <c r="I3" s="920"/>
      <c r="J3" s="920"/>
      <c r="K3" s="920"/>
      <c r="L3" s="920"/>
      <c r="M3" s="920"/>
      <c r="N3" s="920"/>
      <c r="O3" s="920"/>
      <c r="P3" s="920"/>
      <c r="Q3" s="920"/>
      <c r="R3" s="920"/>
      <c r="S3" s="920"/>
      <c r="T3" s="920"/>
      <c r="U3" s="920"/>
    </row>
    <row r="4" spans="1:24">
      <c r="A4" s="920" t="s">
        <v>1312</v>
      </c>
      <c r="B4" s="920"/>
      <c r="C4" s="920"/>
      <c r="D4" s="920"/>
      <c r="E4" s="920"/>
      <c r="F4" s="920"/>
      <c r="G4" s="920"/>
      <c r="H4" s="920"/>
      <c r="I4" s="920"/>
      <c r="J4" s="920"/>
      <c r="K4" s="920"/>
      <c r="L4" s="920"/>
      <c r="M4" s="920"/>
      <c r="N4" s="920"/>
      <c r="O4" s="920"/>
      <c r="P4" s="920"/>
      <c r="Q4" s="920"/>
      <c r="R4" s="920"/>
      <c r="S4" s="920"/>
      <c r="T4" s="920"/>
      <c r="U4" s="920"/>
    </row>
    <row r="5" spans="1:24" ht="15" thickBot="1">
      <c r="A5" s="174"/>
      <c r="B5" s="174"/>
      <c r="C5" s="174"/>
      <c r="D5" s="174"/>
      <c r="E5" s="174"/>
      <c r="F5" s="174"/>
      <c r="G5" s="174"/>
      <c r="H5" s="174"/>
      <c r="I5" s="174"/>
      <c r="J5" s="174"/>
      <c r="K5" s="174"/>
      <c r="L5" s="174"/>
      <c r="M5" s="174"/>
      <c r="N5" s="174"/>
      <c r="O5" s="174"/>
      <c r="P5" s="174"/>
      <c r="Q5" s="174"/>
      <c r="R5" s="174"/>
      <c r="S5" s="174"/>
      <c r="T5" s="174"/>
      <c r="U5" s="174"/>
    </row>
    <row r="6" spans="1:24">
      <c r="A6" s="972" t="s">
        <v>1291</v>
      </c>
      <c r="B6" s="967" t="s">
        <v>1292</v>
      </c>
      <c r="C6" s="969" t="s">
        <v>1293</v>
      </c>
      <c r="D6" s="969"/>
      <c r="E6" s="969"/>
      <c r="F6" s="969"/>
      <c r="G6" s="969"/>
      <c r="H6" s="969"/>
      <c r="I6" s="969"/>
      <c r="J6" s="969"/>
      <c r="K6" s="969"/>
      <c r="L6" s="969"/>
      <c r="M6" s="969"/>
      <c r="N6" s="969"/>
      <c r="O6" s="969"/>
      <c r="P6" s="969"/>
      <c r="Q6" s="969"/>
      <c r="R6" s="969"/>
      <c r="S6" s="969"/>
      <c r="T6" s="512"/>
      <c r="U6" s="967" t="s">
        <v>113</v>
      </c>
      <c r="W6" s="58"/>
      <c r="X6" s="55"/>
    </row>
    <row r="7" spans="1:24">
      <c r="A7" s="973"/>
      <c r="B7" s="968"/>
      <c r="C7" s="513" t="s">
        <v>1294</v>
      </c>
      <c r="D7" s="513" t="s">
        <v>1295</v>
      </c>
      <c r="E7" s="513" t="s">
        <v>11</v>
      </c>
      <c r="F7" s="513" t="s">
        <v>12</v>
      </c>
      <c r="G7" s="513" t="s">
        <v>13</v>
      </c>
      <c r="H7" s="513" t="s">
        <v>14</v>
      </c>
      <c r="I7" s="513" t="s">
        <v>15</v>
      </c>
      <c r="J7" s="513" t="s">
        <v>16</v>
      </c>
      <c r="K7" s="513" t="s">
        <v>17</v>
      </c>
      <c r="L7" s="513" t="s">
        <v>18</v>
      </c>
      <c r="M7" s="513" t="s">
        <v>19</v>
      </c>
      <c r="N7" s="513" t="s">
        <v>20</v>
      </c>
      <c r="O7" s="513" t="s">
        <v>21</v>
      </c>
      <c r="P7" s="513" t="s">
        <v>22</v>
      </c>
      <c r="Q7" s="513" t="s">
        <v>23</v>
      </c>
      <c r="R7" s="513" t="s">
        <v>24</v>
      </c>
      <c r="S7" s="513" t="s">
        <v>881</v>
      </c>
      <c r="T7" s="514" t="s">
        <v>1296</v>
      </c>
      <c r="U7" s="968"/>
      <c r="W7" s="58"/>
      <c r="X7" s="55"/>
    </row>
    <row r="8" spans="1:24" ht="15" customHeight="1">
      <c r="A8" s="970" t="s">
        <v>8</v>
      </c>
      <c r="B8" s="299" t="s">
        <v>1104</v>
      </c>
      <c r="C8" s="406">
        <f>SUM(C9:C11)</f>
        <v>941148</v>
      </c>
      <c r="D8" s="406">
        <f t="shared" ref="D8:S8" si="0">SUM(D9:D11)</f>
        <v>412132</v>
      </c>
      <c r="E8" s="406">
        <f t="shared" si="0"/>
        <v>265308</v>
      </c>
      <c r="F8" s="406">
        <f t="shared" si="0"/>
        <v>256587</v>
      </c>
      <c r="G8" s="406">
        <f t="shared" si="0"/>
        <v>287512</v>
      </c>
      <c r="H8" s="406">
        <f t="shared" si="0"/>
        <v>302655</v>
      </c>
      <c r="I8" s="406">
        <f t="shared" si="0"/>
        <v>255455</v>
      </c>
      <c r="J8" s="406">
        <f t="shared" si="0"/>
        <v>248459</v>
      </c>
      <c r="K8" s="406">
        <f t="shared" si="0"/>
        <v>248207</v>
      </c>
      <c r="L8" s="406">
        <f t="shared" si="0"/>
        <v>271626</v>
      </c>
      <c r="M8" s="406">
        <f t="shared" si="0"/>
        <v>310820</v>
      </c>
      <c r="N8" s="406">
        <f t="shared" si="0"/>
        <v>316315</v>
      </c>
      <c r="O8" s="406">
        <f t="shared" si="0"/>
        <v>288455</v>
      </c>
      <c r="P8" s="406">
        <f t="shared" si="0"/>
        <v>297652</v>
      </c>
      <c r="Q8" s="406">
        <f t="shared" si="0"/>
        <v>264321</v>
      </c>
      <c r="R8" s="406">
        <f t="shared" si="0"/>
        <v>191058</v>
      </c>
      <c r="S8" s="406">
        <f t="shared" si="0"/>
        <v>224307</v>
      </c>
      <c r="T8" s="406">
        <f>SUM(T9:T11)</f>
        <v>13</v>
      </c>
      <c r="U8" s="406">
        <f>SUM(C8:T8)</f>
        <v>5382030</v>
      </c>
      <c r="V8" s="375"/>
      <c r="W8" s="302"/>
      <c r="X8" s="55"/>
    </row>
    <row r="9" spans="1:24" ht="15">
      <c r="A9" s="971"/>
      <c r="B9" s="304" t="s">
        <v>1105</v>
      </c>
      <c r="C9" s="46">
        <v>937907</v>
      </c>
      <c r="D9" s="46">
        <v>411705</v>
      </c>
      <c r="E9" s="46">
        <v>265039</v>
      </c>
      <c r="F9" s="46">
        <v>256211</v>
      </c>
      <c r="G9" s="46">
        <v>286995</v>
      </c>
      <c r="H9" s="46">
        <v>302098</v>
      </c>
      <c r="I9" s="46">
        <v>254895</v>
      </c>
      <c r="J9" s="46">
        <v>248024</v>
      </c>
      <c r="K9" s="46">
        <v>247600</v>
      </c>
      <c r="L9" s="46">
        <v>270823</v>
      </c>
      <c r="M9" s="46">
        <v>309675</v>
      </c>
      <c r="N9" s="46">
        <v>314800</v>
      </c>
      <c r="O9" s="46">
        <v>286764</v>
      </c>
      <c r="P9" s="46">
        <v>294972</v>
      </c>
      <c r="Q9" s="46">
        <v>261399</v>
      </c>
      <c r="R9" s="46">
        <v>188000</v>
      </c>
      <c r="S9" s="46">
        <v>216323</v>
      </c>
      <c r="T9" s="46">
        <v>12</v>
      </c>
      <c r="U9" s="46">
        <f t="shared" ref="U9:U71" si="1">SUM(C9:T9)</f>
        <v>5353242</v>
      </c>
      <c r="V9" s="55"/>
      <c r="W9" s="302"/>
      <c r="X9" s="55"/>
    </row>
    <row r="10" spans="1:24" ht="15">
      <c r="A10" s="971"/>
      <c r="B10" s="304" t="s">
        <v>1106</v>
      </c>
      <c r="C10" s="46">
        <v>92</v>
      </c>
      <c r="D10" s="46">
        <v>52</v>
      </c>
      <c r="E10" s="46">
        <v>81</v>
      </c>
      <c r="F10" s="46">
        <v>62</v>
      </c>
      <c r="G10" s="46">
        <v>56</v>
      </c>
      <c r="H10" s="46">
        <v>51</v>
      </c>
      <c r="I10" s="46">
        <v>38</v>
      </c>
      <c r="J10" s="46">
        <v>72</v>
      </c>
      <c r="K10" s="46">
        <v>59</v>
      </c>
      <c r="L10" s="46">
        <v>79</v>
      </c>
      <c r="M10" s="46">
        <v>99</v>
      </c>
      <c r="N10" s="46">
        <v>147</v>
      </c>
      <c r="O10" s="46">
        <v>155</v>
      </c>
      <c r="P10" s="46">
        <v>257</v>
      </c>
      <c r="Q10" s="46">
        <v>262</v>
      </c>
      <c r="R10" s="46">
        <v>355</v>
      </c>
      <c r="S10" s="46">
        <v>1758</v>
      </c>
      <c r="T10" s="46">
        <v>1</v>
      </c>
      <c r="U10" s="46">
        <f t="shared" si="1"/>
        <v>3676</v>
      </c>
      <c r="V10" s="55"/>
      <c r="W10" s="302"/>
    </row>
    <row r="11" spans="1:24" ht="15">
      <c r="A11" s="971"/>
      <c r="B11" s="304" t="s">
        <v>1107</v>
      </c>
      <c r="C11" s="46">
        <v>3149</v>
      </c>
      <c r="D11" s="46">
        <v>375</v>
      </c>
      <c r="E11" s="46">
        <v>188</v>
      </c>
      <c r="F11" s="46">
        <v>314</v>
      </c>
      <c r="G11" s="46">
        <v>461</v>
      </c>
      <c r="H11" s="46">
        <v>506</v>
      </c>
      <c r="I11" s="46">
        <v>522</v>
      </c>
      <c r="J11" s="46">
        <v>363</v>
      </c>
      <c r="K11" s="46">
        <v>548</v>
      </c>
      <c r="L11" s="46">
        <v>724</v>
      </c>
      <c r="M11" s="46">
        <v>1046</v>
      </c>
      <c r="N11" s="46">
        <v>1368</v>
      </c>
      <c r="O11" s="46">
        <v>1536</v>
      </c>
      <c r="P11" s="46">
        <v>2423</v>
      </c>
      <c r="Q11" s="46">
        <v>2660</v>
      </c>
      <c r="R11" s="46">
        <v>2703</v>
      </c>
      <c r="S11" s="46">
        <v>6226</v>
      </c>
      <c r="T11" s="46">
        <v>0</v>
      </c>
      <c r="U11" s="46">
        <f t="shared" si="1"/>
        <v>25112</v>
      </c>
      <c r="V11" s="55"/>
      <c r="W11" s="302"/>
      <c r="X11" s="55"/>
    </row>
    <row r="12" spans="1:24" ht="6" customHeight="1">
      <c r="A12" s="971"/>
      <c r="B12" s="304"/>
      <c r="C12" s="45"/>
      <c r="D12" s="45"/>
      <c r="E12" s="45"/>
      <c r="F12" s="45"/>
      <c r="G12" s="45"/>
      <c r="H12" s="45"/>
      <c r="I12" s="45"/>
      <c r="J12" s="45"/>
      <c r="K12" s="45"/>
      <c r="L12" s="45"/>
      <c r="M12" s="45"/>
      <c r="N12" s="45"/>
      <c r="O12" s="45"/>
      <c r="P12" s="45"/>
      <c r="Q12" s="45"/>
      <c r="R12" s="45"/>
      <c r="S12" s="45"/>
      <c r="T12" s="45"/>
      <c r="U12" s="406"/>
      <c r="V12" s="55"/>
      <c r="W12" s="302"/>
      <c r="X12" s="55"/>
    </row>
    <row r="13" spans="1:24" ht="15">
      <c r="A13" s="971"/>
      <c r="B13" s="299" t="s">
        <v>1108</v>
      </c>
      <c r="C13" s="406">
        <f>SUM(C14:C16)</f>
        <v>393592</v>
      </c>
      <c r="D13" s="406">
        <f t="shared" ref="D13:S13" si="2">SUM(D14:D16)</f>
        <v>245996</v>
      </c>
      <c r="E13" s="406">
        <f t="shared" si="2"/>
        <v>247951</v>
      </c>
      <c r="F13" s="406">
        <f t="shared" si="2"/>
        <v>362161</v>
      </c>
      <c r="G13" s="406">
        <f t="shared" si="2"/>
        <v>367236</v>
      </c>
      <c r="H13" s="406">
        <f t="shared" si="2"/>
        <v>344095</v>
      </c>
      <c r="I13" s="406">
        <f t="shared" si="2"/>
        <v>305528</v>
      </c>
      <c r="J13" s="406">
        <f t="shared" si="2"/>
        <v>334884</v>
      </c>
      <c r="K13" s="406">
        <f t="shared" si="2"/>
        <v>403224</v>
      </c>
      <c r="L13" s="406">
        <f t="shared" si="2"/>
        <v>487997</v>
      </c>
      <c r="M13" s="406">
        <f t="shared" si="2"/>
        <v>623126</v>
      </c>
      <c r="N13" s="406">
        <f t="shared" si="2"/>
        <v>696570</v>
      </c>
      <c r="O13" s="406">
        <f t="shared" si="2"/>
        <v>689856</v>
      </c>
      <c r="P13" s="406">
        <f t="shared" si="2"/>
        <v>749652</v>
      </c>
      <c r="Q13" s="406">
        <f t="shared" si="2"/>
        <v>682174</v>
      </c>
      <c r="R13" s="406">
        <f t="shared" si="2"/>
        <v>498369</v>
      </c>
      <c r="S13" s="406">
        <f t="shared" si="2"/>
        <v>645030</v>
      </c>
      <c r="T13" s="406">
        <f>SUM(T14:T16)</f>
        <v>14</v>
      </c>
      <c r="U13" s="406">
        <f t="shared" si="1"/>
        <v>8077455</v>
      </c>
      <c r="V13" s="375"/>
      <c r="W13" s="302"/>
      <c r="X13" s="55"/>
    </row>
    <row r="14" spans="1:24" ht="15">
      <c r="A14" s="971"/>
      <c r="B14" s="304" t="s">
        <v>1109</v>
      </c>
      <c r="C14" s="46">
        <v>313383</v>
      </c>
      <c r="D14" s="46">
        <v>201383</v>
      </c>
      <c r="E14" s="46">
        <v>196647</v>
      </c>
      <c r="F14" s="46">
        <v>286651</v>
      </c>
      <c r="G14" s="46">
        <v>294405</v>
      </c>
      <c r="H14" s="46">
        <v>279210</v>
      </c>
      <c r="I14" s="46">
        <v>250020</v>
      </c>
      <c r="J14" s="46">
        <v>273520</v>
      </c>
      <c r="K14" s="46">
        <v>333549</v>
      </c>
      <c r="L14" s="46">
        <v>406626</v>
      </c>
      <c r="M14" s="46">
        <v>518985</v>
      </c>
      <c r="N14" s="46">
        <v>581004</v>
      </c>
      <c r="O14" s="46">
        <v>574138</v>
      </c>
      <c r="P14" s="46">
        <v>623478</v>
      </c>
      <c r="Q14" s="46">
        <v>564452</v>
      </c>
      <c r="R14" s="46">
        <v>414087</v>
      </c>
      <c r="S14" s="46">
        <v>551009</v>
      </c>
      <c r="T14" s="46">
        <v>13</v>
      </c>
      <c r="U14" s="46">
        <f t="shared" si="1"/>
        <v>6662560</v>
      </c>
      <c r="V14" s="55"/>
      <c r="W14" s="302"/>
      <c r="X14" s="55"/>
    </row>
    <row r="15" spans="1:24" ht="15">
      <c r="A15" s="971"/>
      <c r="B15" s="304" t="s">
        <v>1110</v>
      </c>
      <c r="C15" s="46">
        <v>79756</v>
      </c>
      <c r="D15" s="46">
        <v>43853</v>
      </c>
      <c r="E15" s="46">
        <v>50188</v>
      </c>
      <c r="F15" s="46">
        <v>72947</v>
      </c>
      <c r="G15" s="46">
        <v>69502</v>
      </c>
      <c r="H15" s="46">
        <v>61263</v>
      </c>
      <c r="I15" s="46">
        <v>52001</v>
      </c>
      <c r="J15" s="46">
        <v>57249</v>
      </c>
      <c r="K15" s="46">
        <v>64515</v>
      </c>
      <c r="L15" s="46">
        <v>75251</v>
      </c>
      <c r="M15" s="46">
        <v>95189</v>
      </c>
      <c r="N15" s="46">
        <v>104210</v>
      </c>
      <c r="O15" s="46">
        <v>102424</v>
      </c>
      <c r="P15" s="46">
        <v>110902</v>
      </c>
      <c r="Q15" s="46">
        <v>104039</v>
      </c>
      <c r="R15" s="46">
        <v>74934</v>
      </c>
      <c r="S15" s="46">
        <v>85047</v>
      </c>
      <c r="T15" s="46">
        <v>0</v>
      </c>
      <c r="U15" s="46">
        <f t="shared" si="1"/>
        <v>1303270</v>
      </c>
      <c r="V15" s="55"/>
      <c r="W15" s="302"/>
    </row>
    <row r="16" spans="1:24" ht="15">
      <c r="A16" s="971"/>
      <c r="B16" s="304" t="s">
        <v>1111</v>
      </c>
      <c r="C16" s="46">
        <v>453</v>
      </c>
      <c r="D16" s="46">
        <v>760</v>
      </c>
      <c r="E16" s="46">
        <v>1116</v>
      </c>
      <c r="F16" s="46">
        <v>2563</v>
      </c>
      <c r="G16" s="46">
        <v>3329</v>
      </c>
      <c r="H16" s="46">
        <v>3622</v>
      </c>
      <c r="I16" s="46">
        <v>3507</v>
      </c>
      <c r="J16" s="46">
        <v>4115</v>
      </c>
      <c r="K16" s="46">
        <v>5160</v>
      </c>
      <c r="L16" s="46">
        <v>6120</v>
      </c>
      <c r="M16" s="46">
        <v>8952</v>
      </c>
      <c r="N16" s="46">
        <v>11356</v>
      </c>
      <c r="O16" s="46">
        <v>13294</v>
      </c>
      <c r="P16" s="46">
        <v>15272</v>
      </c>
      <c r="Q16" s="46">
        <v>13683</v>
      </c>
      <c r="R16" s="46">
        <v>9348</v>
      </c>
      <c r="S16" s="46">
        <v>8974</v>
      </c>
      <c r="T16" s="46">
        <v>1</v>
      </c>
      <c r="U16" s="46">
        <f t="shared" si="1"/>
        <v>111625</v>
      </c>
      <c r="V16" s="55"/>
      <c r="W16" s="302"/>
      <c r="X16" s="55"/>
    </row>
    <row r="17" spans="1:24" ht="6" customHeight="1">
      <c r="A17" s="971"/>
      <c r="B17" s="304"/>
      <c r="C17" s="46"/>
      <c r="D17" s="45"/>
      <c r="E17" s="45"/>
      <c r="F17" s="45"/>
      <c r="G17" s="45"/>
      <c r="H17" s="45"/>
      <c r="I17" s="45"/>
      <c r="J17" s="45"/>
      <c r="K17" s="45"/>
      <c r="L17" s="45"/>
      <c r="M17" s="45"/>
      <c r="N17" s="45"/>
      <c r="O17" s="45"/>
      <c r="P17" s="45"/>
      <c r="Q17" s="45"/>
      <c r="R17" s="45"/>
      <c r="S17" s="45"/>
      <c r="T17" s="45"/>
      <c r="U17" s="406"/>
      <c r="V17" s="55"/>
      <c r="W17" s="302"/>
      <c r="X17" s="55"/>
    </row>
    <row r="18" spans="1:24" ht="15">
      <c r="A18" s="971"/>
      <c r="B18" s="299" t="s">
        <v>1112</v>
      </c>
      <c r="C18" s="406">
        <f>SUM(C19:C36)</f>
        <v>205429</v>
      </c>
      <c r="D18" s="406">
        <f t="shared" ref="D18:S18" si="3">SUM(D19:D36)</f>
        <v>115972</v>
      </c>
      <c r="E18" s="406">
        <f t="shared" si="3"/>
        <v>115093</v>
      </c>
      <c r="F18" s="406">
        <f t="shared" si="3"/>
        <v>214123</v>
      </c>
      <c r="G18" s="406">
        <f t="shared" si="3"/>
        <v>255761</v>
      </c>
      <c r="H18" s="406">
        <f t="shared" si="3"/>
        <v>250915</v>
      </c>
      <c r="I18" s="406">
        <f t="shared" si="3"/>
        <v>210178</v>
      </c>
      <c r="J18" s="406">
        <f t="shared" si="3"/>
        <v>236575</v>
      </c>
      <c r="K18" s="406">
        <f t="shared" si="3"/>
        <v>258696</v>
      </c>
      <c r="L18" s="406">
        <f t="shared" si="3"/>
        <v>280732</v>
      </c>
      <c r="M18" s="406">
        <f t="shared" si="3"/>
        <v>324012</v>
      </c>
      <c r="N18" s="406">
        <f t="shared" si="3"/>
        <v>344348</v>
      </c>
      <c r="O18" s="406">
        <f t="shared" si="3"/>
        <v>302754</v>
      </c>
      <c r="P18" s="406">
        <f t="shared" si="3"/>
        <v>296622</v>
      </c>
      <c r="Q18" s="406">
        <f t="shared" si="3"/>
        <v>245834</v>
      </c>
      <c r="R18" s="406">
        <f t="shared" si="3"/>
        <v>170088</v>
      </c>
      <c r="S18" s="406">
        <f t="shared" si="3"/>
        <v>195835</v>
      </c>
      <c r="T18" s="406">
        <f>SUM(T19:T36)</f>
        <v>0</v>
      </c>
      <c r="U18" s="406">
        <f>SUM(C18:T18)</f>
        <v>4022967</v>
      </c>
      <c r="V18" s="375"/>
      <c r="W18" s="302"/>
      <c r="X18" s="55"/>
    </row>
    <row r="19" spans="1:24" ht="15">
      <c r="A19" s="971"/>
      <c r="B19" s="304" t="s">
        <v>1113</v>
      </c>
      <c r="C19" s="46">
        <v>498</v>
      </c>
      <c r="D19" s="46">
        <v>152</v>
      </c>
      <c r="E19" s="46">
        <v>182</v>
      </c>
      <c r="F19" s="46">
        <v>282</v>
      </c>
      <c r="G19" s="46">
        <v>210</v>
      </c>
      <c r="H19" s="46">
        <v>187</v>
      </c>
      <c r="I19" s="46">
        <v>203</v>
      </c>
      <c r="J19" s="46">
        <v>243</v>
      </c>
      <c r="K19" s="46">
        <v>318</v>
      </c>
      <c r="L19" s="46">
        <v>446</v>
      </c>
      <c r="M19" s="46">
        <v>715</v>
      </c>
      <c r="N19" s="46">
        <v>947</v>
      </c>
      <c r="O19" s="46">
        <v>1189</v>
      </c>
      <c r="P19" s="46">
        <v>1639</v>
      </c>
      <c r="Q19" s="46">
        <v>1618</v>
      </c>
      <c r="R19" s="46">
        <v>1229</v>
      </c>
      <c r="S19" s="46">
        <v>1192</v>
      </c>
      <c r="T19" s="46">
        <v>0</v>
      </c>
      <c r="U19" s="46">
        <f t="shared" si="1"/>
        <v>11250</v>
      </c>
      <c r="V19" s="55"/>
      <c r="W19" s="302"/>
      <c r="X19" s="55"/>
    </row>
    <row r="20" spans="1:24" ht="15">
      <c r="A20" s="971"/>
      <c r="B20" s="304" t="s">
        <v>1114</v>
      </c>
      <c r="C20" s="46">
        <v>168978</v>
      </c>
      <c r="D20" s="46">
        <v>35143</v>
      </c>
      <c r="E20" s="46">
        <v>61249</v>
      </c>
      <c r="F20" s="46">
        <v>151592</v>
      </c>
      <c r="G20" s="46">
        <v>195561</v>
      </c>
      <c r="H20" s="46">
        <v>196822</v>
      </c>
      <c r="I20" s="46">
        <v>163468</v>
      </c>
      <c r="J20" s="46">
        <v>188052</v>
      </c>
      <c r="K20" s="46">
        <v>204677</v>
      </c>
      <c r="L20" s="46">
        <v>217686</v>
      </c>
      <c r="M20" s="46">
        <v>245816</v>
      </c>
      <c r="N20" s="46">
        <v>259375</v>
      </c>
      <c r="O20" s="46">
        <v>219610</v>
      </c>
      <c r="P20" s="46">
        <v>201888</v>
      </c>
      <c r="Q20" s="46">
        <v>159778</v>
      </c>
      <c r="R20" s="46">
        <v>107024</v>
      </c>
      <c r="S20" s="46">
        <v>127940</v>
      </c>
      <c r="T20" s="46">
        <v>0</v>
      </c>
      <c r="U20" s="46">
        <f t="shared" si="1"/>
        <v>2904659</v>
      </c>
      <c r="V20" s="55"/>
      <c r="W20" s="302"/>
      <c r="X20" s="55"/>
    </row>
    <row r="21" spans="1:24" ht="15">
      <c r="A21" s="971"/>
      <c r="B21" s="304" t="s">
        <v>1115</v>
      </c>
      <c r="C21" s="46">
        <v>153</v>
      </c>
      <c r="D21" s="46">
        <v>9</v>
      </c>
      <c r="E21" s="46">
        <v>9</v>
      </c>
      <c r="F21" s="46">
        <v>89</v>
      </c>
      <c r="G21" s="46">
        <v>242</v>
      </c>
      <c r="H21" s="46">
        <v>470</v>
      </c>
      <c r="I21" s="46">
        <v>869</v>
      </c>
      <c r="J21" s="46">
        <v>352</v>
      </c>
      <c r="K21" s="46">
        <v>420</v>
      </c>
      <c r="L21" s="46">
        <v>381</v>
      </c>
      <c r="M21" s="46">
        <v>1012</v>
      </c>
      <c r="N21" s="46">
        <v>1106</v>
      </c>
      <c r="O21" s="46">
        <v>1280</v>
      </c>
      <c r="P21" s="46">
        <v>2246</v>
      </c>
      <c r="Q21" s="46">
        <v>1631</v>
      </c>
      <c r="R21" s="46">
        <v>1575</v>
      </c>
      <c r="S21" s="46">
        <v>2370</v>
      </c>
      <c r="T21" s="46">
        <v>0</v>
      </c>
      <c r="U21" s="46">
        <f t="shared" si="1"/>
        <v>14214</v>
      </c>
      <c r="V21" s="55"/>
      <c r="W21" s="302"/>
      <c r="X21" s="55"/>
    </row>
    <row r="22" spans="1:24" ht="15">
      <c r="A22" s="971"/>
      <c r="B22" s="304" t="s">
        <v>1116</v>
      </c>
      <c r="C22" s="46">
        <v>94</v>
      </c>
      <c r="D22" s="46">
        <v>1184</v>
      </c>
      <c r="E22" s="46">
        <v>1655</v>
      </c>
      <c r="F22" s="46">
        <v>2659</v>
      </c>
      <c r="G22" s="46">
        <v>2660</v>
      </c>
      <c r="H22" s="46">
        <v>2880</v>
      </c>
      <c r="I22" s="46">
        <v>2268</v>
      </c>
      <c r="J22" s="46">
        <v>2853</v>
      </c>
      <c r="K22" s="46">
        <v>2528</v>
      </c>
      <c r="L22" s="46">
        <v>2308</v>
      </c>
      <c r="M22" s="46">
        <v>2345</v>
      </c>
      <c r="N22" s="46">
        <v>2010</v>
      </c>
      <c r="O22" s="46">
        <v>2043</v>
      </c>
      <c r="P22" s="46">
        <v>1631</v>
      </c>
      <c r="Q22" s="46">
        <v>878</v>
      </c>
      <c r="R22" s="46">
        <v>432</v>
      </c>
      <c r="S22" s="46">
        <v>399</v>
      </c>
      <c r="T22" s="46">
        <v>0</v>
      </c>
      <c r="U22" s="46">
        <f t="shared" si="1"/>
        <v>30827</v>
      </c>
      <c r="V22" s="55"/>
      <c r="W22" s="302"/>
      <c r="X22" s="55"/>
    </row>
    <row r="23" spans="1:24" ht="15">
      <c r="A23" s="971"/>
      <c r="B23" s="304" t="s">
        <v>1117</v>
      </c>
      <c r="C23" s="46">
        <v>4745</v>
      </c>
      <c r="D23" s="46">
        <v>28453</v>
      </c>
      <c r="E23" s="46">
        <v>22986</v>
      </c>
      <c r="F23" s="46">
        <v>20952</v>
      </c>
      <c r="G23" s="46">
        <v>16300</v>
      </c>
      <c r="H23" s="46">
        <v>14050</v>
      </c>
      <c r="I23" s="46">
        <v>10763</v>
      </c>
      <c r="J23" s="46">
        <v>9184</v>
      </c>
      <c r="K23" s="46">
        <v>8167</v>
      </c>
      <c r="L23" s="46">
        <v>5880</v>
      </c>
      <c r="M23" s="46">
        <v>4716</v>
      </c>
      <c r="N23" s="46">
        <v>2847</v>
      </c>
      <c r="O23" s="46">
        <v>2207</v>
      </c>
      <c r="P23" s="46">
        <v>1600</v>
      </c>
      <c r="Q23" s="46">
        <v>1266</v>
      </c>
      <c r="R23" s="46">
        <v>1000</v>
      </c>
      <c r="S23" s="46">
        <v>710</v>
      </c>
      <c r="T23" s="46">
        <v>0</v>
      </c>
      <c r="U23" s="46">
        <f t="shared" si="1"/>
        <v>155826</v>
      </c>
      <c r="V23" s="55"/>
      <c r="W23" s="302"/>
      <c r="X23" s="55"/>
    </row>
    <row r="24" spans="1:24" ht="15">
      <c r="A24" s="971"/>
      <c r="B24" s="304" t="s">
        <v>1118</v>
      </c>
      <c r="C24" s="46">
        <v>10</v>
      </c>
      <c r="D24" s="46">
        <v>20</v>
      </c>
      <c r="E24" s="46">
        <v>36</v>
      </c>
      <c r="F24" s="46">
        <v>4</v>
      </c>
      <c r="G24" s="46">
        <v>0</v>
      </c>
      <c r="H24" s="46">
        <v>0</v>
      </c>
      <c r="I24" s="46">
        <v>0</v>
      </c>
      <c r="J24" s="46">
        <v>0</v>
      </c>
      <c r="K24" s="46">
        <v>0</v>
      </c>
      <c r="L24" s="46">
        <v>0</v>
      </c>
      <c r="M24" s="46">
        <v>1</v>
      </c>
      <c r="N24" s="46">
        <v>0</v>
      </c>
      <c r="O24" s="46">
        <v>1</v>
      </c>
      <c r="P24" s="46">
        <v>0</v>
      </c>
      <c r="Q24" s="46">
        <v>2</v>
      </c>
      <c r="R24" s="46">
        <v>0</v>
      </c>
      <c r="S24" s="46">
        <v>4</v>
      </c>
      <c r="T24" s="46">
        <v>0</v>
      </c>
      <c r="U24" s="46">
        <f t="shared" si="1"/>
        <v>78</v>
      </c>
      <c r="V24" s="55"/>
      <c r="W24" s="302"/>
      <c r="X24" s="55"/>
    </row>
    <row r="25" spans="1:24" ht="15">
      <c r="A25" s="971"/>
      <c r="B25" s="304" t="s">
        <v>1119</v>
      </c>
      <c r="C25" s="46">
        <v>2003</v>
      </c>
      <c r="D25" s="46">
        <v>2328</v>
      </c>
      <c r="E25" s="46">
        <v>1703</v>
      </c>
      <c r="F25" s="46">
        <v>1667</v>
      </c>
      <c r="G25" s="46">
        <v>1508</v>
      </c>
      <c r="H25" s="46">
        <v>1495</v>
      </c>
      <c r="I25" s="46">
        <v>1435</v>
      </c>
      <c r="J25" s="46">
        <v>1857</v>
      </c>
      <c r="K25" s="46">
        <v>2303</v>
      </c>
      <c r="L25" s="46">
        <v>2738</v>
      </c>
      <c r="M25" s="46">
        <v>3682</v>
      </c>
      <c r="N25" s="46">
        <v>4390</v>
      </c>
      <c r="O25" s="46">
        <v>3739</v>
      </c>
      <c r="P25" s="46">
        <v>3427</v>
      </c>
      <c r="Q25" s="46">
        <v>2789</v>
      </c>
      <c r="R25" s="46">
        <v>2097</v>
      </c>
      <c r="S25" s="46">
        <v>1752</v>
      </c>
      <c r="T25" s="46">
        <v>0</v>
      </c>
      <c r="U25" s="46">
        <f t="shared" si="1"/>
        <v>40913</v>
      </c>
      <c r="V25" s="55"/>
      <c r="W25" s="302"/>
      <c r="X25" s="55"/>
    </row>
    <row r="26" spans="1:24" ht="15">
      <c r="A26" s="971"/>
      <c r="B26" s="304" t="s">
        <v>1120</v>
      </c>
      <c r="C26" s="46">
        <v>2276</v>
      </c>
      <c r="D26" s="46">
        <v>6858</v>
      </c>
      <c r="E26" s="46">
        <v>7009</v>
      </c>
      <c r="F26" s="46">
        <v>10343</v>
      </c>
      <c r="G26" s="46">
        <v>14026</v>
      </c>
      <c r="H26" s="46">
        <v>12730</v>
      </c>
      <c r="I26" s="46">
        <v>10150</v>
      </c>
      <c r="J26" s="46">
        <v>9636</v>
      </c>
      <c r="K26" s="46">
        <v>10869</v>
      </c>
      <c r="L26" s="46">
        <v>14982</v>
      </c>
      <c r="M26" s="46">
        <v>19769</v>
      </c>
      <c r="N26" s="46">
        <v>21933</v>
      </c>
      <c r="O26" s="46">
        <v>20357</v>
      </c>
      <c r="P26" s="46">
        <v>24916</v>
      </c>
      <c r="Q26" s="46">
        <v>23294</v>
      </c>
      <c r="R26" s="46">
        <v>16204</v>
      </c>
      <c r="S26" s="46">
        <v>15708</v>
      </c>
      <c r="T26" s="46">
        <v>0</v>
      </c>
      <c r="U26" s="46">
        <f t="shared" si="1"/>
        <v>241060</v>
      </c>
      <c r="V26" s="55"/>
      <c r="W26" s="302"/>
      <c r="X26" s="55"/>
    </row>
    <row r="27" spans="1:24" ht="15">
      <c r="A27" s="971"/>
      <c r="B27" s="304" t="s">
        <v>1121</v>
      </c>
      <c r="C27" s="46">
        <v>4303</v>
      </c>
      <c r="D27" s="46">
        <v>7695</v>
      </c>
      <c r="E27" s="46">
        <v>2841</v>
      </c>
      <c r="F27" s="46">
        <v>4303</v>
      </c>
      <c r="G27" s="46">
        <v>4537</v>
      </c>
      <c r="H27" s="46">
        <v>2564</v>
      </c>
      <c r="I27" s="46">
        <v>2371</v>
      </c>
      <c r="J27" s="46">
        <v>2582</v>
      </c>
      <c r="K27" s="46">
        <v>3137</v>
      </c>
      <c r="L27" s="46">
        <v>3775</v>
      </c>
      <c r="M27" s="46">
        <v>5132</v>
      </c>
      <c r="N27" s="46">
        <v>6165</v>
      </c>
      <c r="O27" s="46">
        <v>6263</v>
      </c>
      <c r="P27" s="46">
        <v>9281</v>
      </c>
      <c r="Q27" s="46">
        <v>8898</v>
      </c>
      <c r="R27" s="46">
        <v>6892</v>
      </c>
      <c r="S27" s="46">
        <v>7779</v>
      </c>
      <c r="T27" s="46">
        <v>0</v>
      </c>
      <c r="U27" s="46">
        <f t="shared" si="1"/>
        <v>88518</v>
      </c>
      <c r="V27" s="55"/>
      <c r="W27" s="302"/>
      <c r="X27" s="55"/>
    </row>
    <row r="28" spans="1:24" ht="15">
      <c r="A28" s="971"/>
      <c r="B28" s="304" t="s">
        <v>1122</v>
      </c>
      <c r="C28" s="46">
        <v>11893</v>
      </c>
      <c r="D28" s="46">
        <v>20426</v>
      </c>
      <c r="E28" s="46">
        <v>2858</v>
      </c>
      <c r="F28" s="46">
        <v>1174</v>
      </c>
      <c r="G28" s="46">
        <v>628</v>
      </c>
      <c r="H28" s="46">
        <v>384</v>
      </c>
      <c r="I28" s="46">
        <v>195</v>
      </c>
      <c r="J28" s="46">
        <v>256</v>
      </c>
      <c r="K28" s="46">
        <v>193</v>
      </c>
      <c r="L28" s="46">
        <v>399</v>
      </c>
      <c r="M28" s="46">
        <v>243</v>
      </c>
      <c r="N28" s="46">
        <v>451</v>
      </c>
      <c r="O28" s="46">
        <v>547</v>
      </c>
      <c r="P28" s="46">
        <v>408</v>
      </c>
      <c r="Q28" s="46">
        <v>549</v>
      </c>
      <c r="R28" s="46">
        <v>425</v>
      </c>
      <c r="S28" s="46">
        <v>349</v>
      </c>
      <c r="T28" s="46">
        <v>0</v>
      </c>
      <c r="U28" s="46">
        <f t="shared" si="1"/>
        <v>41378</v>
      </c>
      <c r="V28" s="55"/>
      <c r="W28" s="302"/>
      <c r="X28" s="55"/>
    </row>
    <row r="29" spans="1:24" ht="15">
      <c r="A29" s="971"/>
      <c r="B29" s="304" t="s">
        <v>1123</v>
      </c>
      <c r="C29" s="46">
        <v>0</v>
      </c>
      <c r="D29" s="46">
        <v>0</v>
      </c>
      <c r="E29" s="46">
        <v>0</v>
      </c>
      <c r="F29" s="46">
        <v>0</v>
      </c>
      <c r="G29" s="46">
        <v>1</v>
      </c>
      <c r="H29" s="46">
        <v>5</v>
      </c>
      <c r="I29" s="46">
        <v>2</v>
      </c>
      <c r="J29" s="46">
        <v>3</v>
      </c>
      <c r="K29" s="46">
        <v>9</v>
      </c>
      <c r="L29" s="46">
        <v>2</v>
      </c>
      <c r="M29" s="46">
        <v>6</v>
      </c>
      <c r="N29" s="46">
        <v>16</v>
      </c>
      <c r="O29" s="46">
        <v>6</v>
      </c>
      <c r="P29" s="46">
        <v>14</v>
      </c>
      <c r="Q29" s="46">
        <v>12</v>
      </c>
      <c r="R29" s="46">
        <v>9</v>
      </c>
      <c r="S29" s="46">
        <v>2</v>
      </c>
      <c r="T29" s="46">
        <v>0</v>
      </c>
      <c r="U29" s="46">
        <f t="shared" si="1"/>
        <v>87</v>
      </c>
      <c r="V29" s="55"/>
      <c r="W29" s="302"/>
      <c r="X29" s="55"/>
    </row>
    <row r="30" spans="1:24" ht="15">
      <c r="A30" s="971"/>
      <c r="B30" s="304" t="s">
        <v>1124</v>
      </c>
      <c r="C30" s="46">
        <v>124</v>
      </c>
      <c r="D30" s="46">
        <v>508</v>
      </c>
      <c r="E30" s="46">
        <v>1079</v>
      </c>
      <c r="F30" s="46">
        <v>1931</v>
      </c>
      <c r="G30" s="46">
        <v>2091</v>
      </c>
      <c r="H30" s="46">
        <v>1837</v>
      </c>
      <c r="I30" s="46">
        <v>1220</v>
      </c>
      <c r="J30" s="46">
        <v>1189</v>
      </c>
      <c r="K30" s="46">
        <v>1056</v>
      </c>
      <c r="L30" s="46">
        <v>996</v>
      </c>
      <c r="M30" s="46">
        <v>1085</v>
      </c>
      <c r="N30" s="46">
        <v>751</v>
      </c>
      <c r="O30" s="46">
        <v>746</v>
      </c>
      <c r="P30" s="46">
        <v>817</v>
      </c>
      <c r="Q30" s="46">
        <v>697</v>
      </c>
      <c r="R30" s="46">
        <v>415</v>
      </c>
      <c r="S30" s="46">
        <v>550</v>
      </c>
      <c r="T30" s="46">
        <v>0</v>
      </c>
      <c r="U30" s="46">
        <f t="shared" si="1"/>
        <v>17092</v>
      </c>
      <c r="V30" s="55"/>
      <c r="W30" s="302"/>
      <c r="X30" s="55"/>
    </row>
    <row r="31" spans="1:24" ht="15">
      <c r="A31" s="971"/>
      <c r="B31" s="304" t="s">
        <v>1125</v>
      </c>
      <c r="C31" s="46">
        <v>9622</v>
      </c>
      <c r="D31" s="46">
        <v>12745</v>
      </c>
      <c r="E31" s="46">
        <v>12683</v>
      </c>
      <c r="F31" s="46">
        <v>16046</v>
      </c>
      <c r="G31" s="46">
        <v>12334</v>
      </c>
      <c r="H31" s="46">
        <v>10368</v>
      </c>
      <c r="I31" s="46">
        <v>9756</v>
      </c>
      <c r="J31" s="46">
        <v>11594</v>
      </c>
      <c r="K31" s="46">
        <v>14865</v>
      </c>
      <c r="L31" s="46">
        <v>19086</v>
      </c>
      <c r="M31" s="46">
        <v>25052</v>
      </c>
      <c r="N31" s="46">
        <v>28585</v>
      </c>
      <c r="O31" s="46">
        <v>29550</v>
      </c>
      <c r="P31" s="46">
        <v>33081</v>
      </c>
      <c r="Q31" s="46">
        <v>31051</v>
      </c>
      <c r="R31" s="46">
        <v>23181</v>
      </c>
      <c r="S31" s="46">
        <v>28306</v>
      </c>
      <c r="T31" s="46">
        <v>0</v>
      </c>
      <c r="U31" s="46">
        <f t="shared" si="1"/>
        <v>327905</v>
      </c>
      <c r="V31" s="55"/>
      <c r="W31" s="302"/>
      <c r="X31" s="55"/>
    </row>
    <row r="32" spans="1:24" ht="15">
      <c r="A32" s="971"/>
      <c r="B32" s="304" t="s">
        <v>1126</v>
      </c>
      <c r="C32" s="46">
        <v>50</v>
      </c>
      <c r="D32" s="46">
        <v>98</v>
      </c>
      <c r="E32" s="46">
        <v>360</v>
      </c>
      <c r="F32" s="46">
        <v>2684</v>
      </c>
      <c r="G32" s="46">
        <v>5090</v>
      </c>
      <c r="H32" s="46">
        <v>6363</v>
      </c>
      <c r="I32" s="46">
        <v>6732</v>
      </c>
      <c r="J32" s="46">
        <v>7815</v>
      </c>
      <c r="K32" s="46">
        <v>8770</v>
      </c>
      <c r="L32" s="46">
        <v>9857</v>
      </c>
      <c r="M32" s="46">
        <v>11820</v>
      </c>
      <c r="N32" s="46">
        <v>12123</v>
      </c>
      <c r="O32" s="46">
        <v>11144</v>
      </c>
      <c r="P32" s="46">
        <v>11113</v>
      </c>
      <c r="Q32" s="46">
        <v>9290</v>
      </c>
      <c r="R32" s="46">
        <v>6505</v>
      </c>
      <c r="S32" s="46">
        <v>5456</v>
      </c>
      <c r="T32" s="46">
        <v>0</v>
      </c>
      <c r="U32" s="46">
        <f t="shared" si="1"/>
        <v>115270</v>
      </c>
      <c r="V32" s="55"/>
      <c r="W32" s="302"/>
      <c r="X32" s="55"/>
    </row>
    <row r="33" spans="1:24" ht="15">
      <c r="A33" s="971"/>
      <c r="B33" s="304" t="s">
        <v>1297</v>
      </c>
      <c r="C33" s="46">
        <v>503</v>
      </c>
      <c r="D33" s="46">
        <v>87</v>
      </c>
      <c r="E33" s="46">
        <v>41</v>
      </c>
      <c r="F33" s="46">
        <v>43</v>
      </c>
      <c r="G33" s="46">
        <v>108</v>
      </c>
      <c r="H33" s="46">
        <v>238</v>
      </c>
      <c r="I33" s="46">
        <v>229</v>
      </c>
      <c r="J33" s="46">
        <v>346</v>
      </c>
      <c r="K33" s="46">
        <v>646</v>
      </c>
      <c r="L33" s="46">
        <v>1292</v>
      </c>
      <c r="M33" s="46">
        <v>1399</v>
      </c>
      <c r="N33" s="46">
        <v>2167</v>
      </c>
      <c r="O33" s="46">
        <v>2926</v>
      </c>
      <c r="P33" s="46">
        <v>3401</v>
      </c>
      <c r="Q33" s="46">
        <v>3105</v>
      </c>
      <c r="R33" s="46">
        <v>2473</v>
      </c>
      <c r="S33" s="46">
        <v>2662</v>
      </c>
      <c r="T33" s="46">
        <v>0</v>
      </c>
      <c r="U33" s="46">
        <f t="shared" si="1"/>
        <v>21666</v>
      </c>
      <c r="V33" s="55"/>
      <c r="W33" s="302"/>
      <c r="X33" s="55"/>
    </row>
    <row r="34" spans="1:24" ht="15">
      <c r="A34" s="971"/>
      <c r="B34" s="304" t="s">
        <v>1128</v>
      </c>
      <c r="C34" s="46">
        <v>0</v>
      </c>
      <c r="D34" s="46">
        <v>0</v>
      </c>
      <c r="E34" s="46">
        <v>0</v>
      </c>
      <c r="F34" s="46">
        <v>0</v>
      </c>
      <c r="G34" s="46">
        <v>0</v>
      </c>
      <c r="H34" s="46">
        <v>0</v>
      </c>
      <c r="I34" s="46">
        <v>0</v>
      </c>
      <c r="J34" s="46">
        <v>0</v>
      </c>
      <c r="K34" s="46">
        <v>0</v>
      </c>
      <c r="L34" s="46">
        <v>0</v>
      </c>
      <c r="M34" s="46">
        <v>0</v>
      </c>
      <c r="N34" s="46">
        <v>0</v>
      </c>
      <c r="O34" s="46">
        <v>0</v>
      </c>
      <c r="P34" s="46">
        <v>0</v>
      </c>
      <c r="Q34" s="46">
        <v>0</v>
      </c>
      <c r="R34" s="46">
        <v>0</v>
      </c>
      <c r="S34" s="46">
        <v>0</v>
      </c>
      <c r="T34" s="46">
        <v>0</v>
      </c>
      <c r="U34" s="46">
        <f t="shared" si="1"/>
        <v>0</v>
      </c>
      <c r="V34" s="55"/>
      <c r="W34" s="302"/>
      <c r="X34" s="55"/>
    </row>
    <row r="35" spans="1:24" ht="15">
      <c r="A35" s="971"/>
      <c r="B35" s="304" t="s">
        <v>1129</v>
      </c>
      <c r="C35" s="46">
        <v>0</v>
      </c>
      <c r="D35" s="46">
        <v>0</v>
      </c>
      <c r="E35" s="46">
        <v>0</v>
      </c>
      <c r="F35" s="46">
        <v>0</v>
      </c>
      <c r="G35" s="46">
        <v>0</v>
      </c>
      <c r="H35" s="46">
        <v>0</v>
      </c>
      <c r="I35" s="46">
        <v>0</v>
      </c>
      <c r="J35" s="46">
        <v>0</v>
      </c>
      <c r="K35" s="46">
        <v>0</v>
      </c>
      <c r="L35" s="46">
        <v>0</v>
      </c>
      <c r="M35" s="46">
        <v>0</v>
      </c>
      <c r="N35" s="46">
        <v>0</v>
      </c>
      <c r="O35" s="46">
        <v>0</v>
      </c>
      <c r="P35" s="46">
        <v>0</v>
      </c>
      <c r="Q35" s="46">
        <v>0</v>
      </c>
      <c r="R35" s="46">
        <v>0</v>
      </c>
      <c r="S35" s="46">
        <v>0</v>
      </c>
      <c r="T35" s="46">
        <v>0</v>
      </c>
      <c r="U35" s="46">
        <f t="shared" si="1"/>
        <v>0</v>
      </c>
      <c r="V35" s="55"/>
      <c r="W35" s="302"/>
    </row>
    <row r="36" spans="1:24" ht="15">
      <c r="A36" s="971"/>
      <c r="B36" s="304" t="s">
        <v>1130</v>
      </c>
      <c r="C36" s="46">
        <v>177</v>
      </c>
      <c r="D36" s="46">
        <v>266</v>
      </c>
      <c r="E36" s="46">
        <v>402</v>
      </c>
      <c r="F36" s="46">
        <v>354</v>
      </c>
      <c r="G36" s="46">
        <v>465</v>
      </c>
      <c r="H36" s="46">
        <v>522</v>
      </c>
      <c r="I36" s="46">
        <v>517</v>
      </c>
      <c r="J36" s="46">
        <v>613</v>
      </c>
      <c r="K36" s="46">
        <v>738</v>
      </c>
      <c r="L36" s="46">
        <v>904</v>
      </c>
      <c r="M36" s="46">
        <v>1219</v>
      </c>
      <c r="N36" s="46">
        <v>1482</v>
      </c>
      <c r="O36" s="46">
        <v>1146</v>
      </c>
      <c r="P36" s="46">
        <v>1160</v>
      </c>
      <c r="Q36" s="46">
        <v>976</v>
      </c>
      <c r="R36" s="46">
        <v>627</v>
      </c>
      <c r="S36" s="46">
        <v>656</v>
      </c>
      <c r="T36" s="46">
        <v>0</v>
      </c>
      <c r="U36" s="46">
        <f t="shared" si="1"/>
        <v>12224</v>
      </c>
      <c r="V36" s="55"/>
      <c r="W36" s="302"/>
      <c r="X36" s="55"/>
    </row>
    <row r="37" spans="1:24" ht="6" customHeight="1">
      <c r="A37" s="971"/>
      <c r="B37" s="304"/>
      <c r="C37" s="45"/>
      <c r="D37" s="45"/>
      <c r="E37" s="45"/>
      <c r="F37" s="45"/>
      <c r="G37" s="45"/>
      <c r="H37" s="45"/>
      <c r="I37" s="45"/>
      <c r="J37" s="45"/>
      <c r="K37" s="45"/>
      <c r="L37" s="45"/>
      <c r="M37" s="45"/>
      <c r="N37" s="45"/>
      <c r="O37" s="45"/>
      <c r="P37" s="45"/>
      <c r="Q37" s="45"/>
      <c r="R37" s="45"/>
      <c r="S37" s="45"/>
      <c r="T37" s="45"/>
      <c r="U37" s="406"/>
      <c r="V37" s="55"/>
      <c r="W37" s="302"/>
      <c r="X37" s="55"/>
    </row>
    <row r="38" spans="1:24" ht="15">
      <c r="A38" s="971"/>
      <c r="B38" s="299" t="s">
        <v>1131</v>
      </c>
      <c r="C38" s="406">
        <f>SUM(C39:C53)</f>
        <v>1489</v>
      </c>
      <c r="D38" s="406">
        <f t="shared" ref="D38:S38" si="4">SUM(D39:D53)</f>
        <v>1524</v>
      </c>
      <c r="E38" s="406">
        <f t="shared" si="4"/>
        <v>1479</v>
      </c>
      <c r="F38" s="406">
        <f t="shared" si="4"/>
        <v>3232</v>
      </c>
      <c r="G38" s="406">
        <f t="shared" si="4"/>
        <v>4034</v>
      </c>
      <c r="H38" s="406">
        <f t="shared" si="4"/>
        <v>3540</v>
      </c>
      <c r="I38" s="406">
        <f t="shared" si="4"/>
        <v>2899</v>
      </c>
      <c r="J38" s="406">
        <f t="shared" si="4"/>
        <v>3203</v>
      </c>
      <c r="K38" s="406">
        <f t="shared" si="4"/>
        <v>3330</v>
      </c>
      <c r="L38" s="406">
        <f t="shared" si="4"/>
        <v>3896</v>
      </c>
      <c r="M38" s="406">
        <f t="shared" si="4"/>
        <v>4711</v>
      </c>
      <c r="N38" s="406">
        <f t="shared" si="4"/>
        <v>5322</v>
      </c>
      <c r="O38" s="406">
        <f t="shared" si="4"/>
        <v>5651</v>
      </c>
      <c r="P38" s="406">
        <f t="shared" si="4"/>
        <v>5866</v>
      </c>
      <c r="Q38" s="406">
        <f t="shared" si="4"/>
        <v>5010</v>
      </c>
      <c r="R38" s="406">
        <f t="shared" si="4"/>
        <v>3426</v>
      </c>
      <c r="S38" s="406">
        <f t="shared" si="4"/>
        <v>4177</v>
      </c>
      <c r="T38" s="406">
        <f>SUM(T39:T53)</f>
        <v>0</v>
      </c>
      <c r="U38" s="406">
        <f t="shared" si="1"/>
        <v>62789</v>
      </c>
      <c r="V38" s="375"/>
      <c r="W38" s="302"/>
      <c r="X38" s="55"/>
    </row>
    <row r="39" spans="1:24" ht="15">
      <c r="A39" s="971"/>
      <c r="B39" s="304" t="s">
        <v>1132</v>
      </c>
      <c r="C39" s="46">
        <v>7</v>
      </c>
      <c r="D39" s="46">
        <v>5</v>
      </c>
      <c r="E39" s="46">
        <v>2</v>
      </c>
      <c r="F39" s="46">
        <v>12</v>
      </c>
      <c r="G39" s="46">
        <v>38</v>
      </c>
      <c r="H39" s="46">
        <v>47</v>
      </c>
      <c r="I39" s="46">
        <v>74</v>
      </c>
      <c r="J39" s="46">
        <v>120</v>
      </c>
      <c r="K39" s="46">
        <v>129</v>
      </c>
      <c r="L39" s="46">
        <v>147</v>
      </c>
      <c r="M39" s="46">
        <v>165</v>
      </c>
      <c r="N39" s="46">
        <v>173</v>
      </c>
      <c r="O39" s="46">
        <v>204</v>
      </c>
      <c r="P39" s="46">
        <v>154</v>
      </c>
      <c r="Q39" s="46">
        <v>116</v>
      </c>
      <c r="R39" s="46">
        <v>69</v>
      </c>
      <c r="S39" s="46">
        <v>66</v>
      </c>
      <c r="T39" s="46">
        <v>0</v>
      </c>
      <c r="U39" s="46">
        <f t="shared" si="1"/>
        <v>1528</v>
      </c>
      <c r="V39" s="55"/>
      <c r="W39" s="302"/>
      <c r="X39" s="55"/>
    </row>
    <row r="40" spans="1:24" ht="15">
      <c r="A40" s="971"/>
      <c r="B40" s="304" t="s">
        <v>1133</v>
      </c>
      <c r="C40" s="46">
        <v>92</v>
      </c>
      <c r="D40" s="46">
        <v>103</v>
      </c>
      <c r="E40" s="46">
        <v>65</v>
      </c>
      <c r="F40" s="46">
        <v>229</v>
      </c>
      <c r="G40" s="46">
        <v>306</v>
      </c>
      <c r="H40" s="46">
        <v>390</v>
      </c>
      <c r="I40" s="46">
        <v>354</v>
      </c>
      <c r="J40" s="46">
        <v>377</v>
      </c>
      <c r="K40" s="46">
        <v>430</v>
      </c>
      <c r="L40" s="46">
        <v>654</v>
      </c>
      <c r="M40" s="46">
        <v>931</v>
      </c>
      <c r="N40" s="46">
        <v>1023</v>
      </c>
      <c r="O40" s="46">
        <v>1157</v>
      </c>
      <c r="P40" s="46">
        <v>1340</v>
      </c>
      <c r="Q40" s="46">
        <v>1143</v>
      </c>
      <c r="R40" s="46">
        <v>838</v>
      </c>
      <c r="S40" s="46">
        <v>1053</v>
      </c>
      <c r="T40" s="46">
        <v>0</v>
      </c>
      <c r="U40" s="46">
        <f t="shared" si="1"/>
        <v>10485</v>
      </c>
      <c r="V40" s="55"/>
      <c r="W40" s="302"/>
      <c r="X40" s="55"/>
    </row>
    <row r="41" spans="1:24" ht="15">
      <c r="A41" s="971"/>
      <c r="B41" s="304" t="s">
        <v>1134</v>
      </c>
      <c r="C41" s="46">
        <v>428</v>
      </c>
      <c r="D41" s="46">
        <v>527</v>
      </c>
      <c r="E41" s="46">
        <v>166</v>
      </c>
      <c r="F41" s="46">
        <v>247</v>
      </c>
      <c r="G41" s="46">
        <v>305</v>
      </c>
      <c r="H41" s="46">
        <v>204</v>
      </c>
      <c r="I41" s="46">
        <v>183</v>
      </c>
      <c r="J41" s="46">
        <v>188</v>
      </c>
      <c r="K41" s="46">
        <v>167</v>
      </c>
      <c r="L41" s="46">
        <v>140</v>
      </c>
      <c r="M41" s="46">
        <v>183</v>
      </c>
      <c r="N41" s="46">
        <v>194</v>
      </c>
      <c r="O41" s="46">
        <v>135</v>
      </c>
      <c r="P41" s="46">
        <v>125</v>
      </c>
      <c r="Q41" s="46">
        <v>67</v>
      </c>
      <c r="R41" s="46">
        <v>44</v>
      </c>
      <c r="S41" s="46">
        <v>51</v>
      </c>
      <c r="T41" s="46">
        <v>0</v>
      </c>
      <c r="U41" s="46">
        <f t="shared" si="1"/>
        <v>3354</v>
      </c>
      <c r="V41" s="55"/>
      <c r="W41" s="302"/>
      <c r="X41" s="55"/>
    </row>
    <row r="42" spans="1:24" ht="15">
      <c r="A42" s="971"/>
      <c r="B42" s="304" t="s">
        <v>1135</v>
      </c>
      <c r="C42" s="46">
        <v>27</v>
      </c>
      <c r="D42" s="46">
        <v>17</v>
      </c>
      <c r="E42" s="46">
        <v>19</v>
      </c>
      <c r="F42" s="46">
        <v>67</v>
      </c>
      <c r="G42" s="46">
        <v>90</v>
      </c>
      <c r="H42" s="46">
        <v>58</v>
      </c>
      <c r="I42" s="46">
        <v>29</v>
      </c>
      <c r="J42" s="46">
        <v>46</v>
      </c>
      <c r="K42" s="46">
        <v>30</v>
      </c>
      <c r="L42" s="46">
        <v>42</v>
      </c>
      <c r="M42" s="46">
        <v>57</v>
      </c>
      <c r="N42" s="46">
        <v>46</v>
      </c>
      <c r="O42" s="46">
        <v>63</v>
      </c>
      <c r="P42" s="46">
        <v>53</v>
      </c>
      <c r="Q42" s="46">
        <v>34</v>
      </c>
      <c r="R42" s="46">
        <v>26</v>
      </c>
      <c r="S42" s="46">
        <v>20</v>
      </c>
      <c r="T42" s="46">
        <v>0</v>
      </c>
      <c r="U42" s="46">
        <f t="shared" si="1"/>
        <v>724</v>
      </c>
      <c r="V42" s="55"/>
      <c r="W42" s="302"/>
      <c r="X42" s="55"/>
    </row>
    <row r="43" spans="1:24" ht="15">
      <c r="A43" s="971"/>
      <c r="B43" s="304" t="s">
        <v>1136</v>
      </c>
      <c r="C43" s="46">
        <v>225</v>
      </c>
      <c r="D43" s="46">
        <v>111</v>
      </c>
      <c r="E43" s="46">
        <v>97</v>
      </c>
      <c r="F43" s="46">
        <v>215</v>
      </c>
      <c r="G43" s="46">
        <v>152</v>
      </c>
      <c r="H43" s="46">
        <v>114</v>
      </c>
      <c r="I43" s="46">
        <v>52</v>
      </c>
      <c r="J43" s="46">
        <v>67</v>
      </c>
      <c r="K43" s="46">
        <v>59</v>
      </c>
      <c r="L43" s="46">
        <v>64</v>
      </c>
      <c r="M43" s="46">
        <v>62</v>
      </c>
      <c r="N43" s="46">
        <v>74</v>
      </c>
      <c r="O43" s="46">
        <v>65</v>
      </c>
      <c r="P43" s="46">
        <v>60</v>
      </c>
      <c r="Q43" s="46">
        <v>70</v>
      </c>
      <c r="R43" s="46">
        <v>58</v>
      </c>
      <c r="S43" s="46">
        <v>106</v>
      </c>
      <c r="T43" s="46">
        <v>0</v>
      </c>
      <c r="U43" s="46">
        <f t="shared" si="1"/>
        <v>1651</v>
      </c>
      <c r="V43" s="55"/>
      <c r="W43" s="302"/>
      <c r="X43" s="55"/>
    </row>
    <row r="44" spans="1:24" ht="15">
      <c r="A44" s="971"/>
      <c r="B44" s="304" t="s">
        <v>1137</v>
      </c>
      <c r="C44" s="46">
        <v>230</v>
      </c>
      <c r="D44" s="46">
        <v>334</v>
      </c>
      <c r="E44" s="46">
        <v>611</v>
      </c>
      <c r="F44" s="46">
        <v>1289</v>
      </c>
      <c r="G44" s="46">
        <v>1660</v>
      </c>
      <c r="H44" s="46">
        <v>1337</v>
      </c>
      <c r="I44" s="46">
        <v>1085</v>
      </c>
      <c r="J44" s="46">
        <v>1032</v>
      </c>
      <c r="K44" s="46">
        <v>1027</v>
      </c>
      <c r="L44" s="46">
        <v>1125</v>
      </c>
      <c r="M44" s="46">
        <v>1250</v>
      </c>
      <c r="N44" s="46">
        <v>1308</v>
      </c>
      <c r="O44" s="46">
        <v>1295</v>
      </c>
      <c r="P44" s="46">
        <v>1365</v>
      </c>
      <c r="Q44" s="46">
        <v>1212</v>
      </c>
      <c r="R44" s="46">
        <v>879</v>
      </c>
      <c r="S44" s="46">
        <v>1405</v>
      </c>
      <c r="T44" s="46">
        <v>0</v>
      </c>
      <c r="U44" s="46">
        <f t="shared" si="1"/>
        <v>18444</v>
      </c>
      <c r="V44" s="55"/>
      <c r="W44" s="302"/>
      <c r="X44" s="55"/>
    </row>
    <row r="45" spans="1:24" ht="15">
      <c r="A45" s="971"/>
      <c r="B45" s="304" t="s">
        <v>1138</v>
      </c>
      <c r="C45" s="46">
        <v>1</v>
      </c>
      <c r="D45" s="46">
        <v>5</v>
      </c>
      <c r="E45" s="46">
        <v>8</v>
      </c>
      <c r="F45" s="46">
        <v>17</v>
      </c>
      <c r="G45" s="46">
        <v>25</v>
      </c>
      <c r="H45" s="46">
        <v>63</v>
      </c>
      <c r="I45" s="46">
        <v>60</v>
      </c>
      <c r="J45" s="46">
        <v>97</v>
      </c>
      <c r="K45" s="46">
        <v>177</v>
      </c>
      <c r="L45" s="46">
        <v>278</v>
      </c>
      <c r="M45" s="46">
        <v>348</v>
      </c>
      <c r="N45" s="46">
        <v>529</v>
      </c>
      <c r="O45" s="46">
        <v>506</v>
      </c>
      <c r="P45" s="46">
        <v>496</v>
      </c>
      <c r="Q45" s="46">
        <v>355</v>
      </c>
      <c r="R45" s="46">
        <v>226</v>
      </c>
      <c r="S45" s="46">
        <v>196</v>
      </c>
      <c r="T45" s="46">
        <v>0</v>
      </c>
      <c r="U45" s="46">
        <f t="shared" si="1"/>
        <v>3387</v>
      </c>
      <c r="V45" s="55"/>
      <c r="W45" s="302"/>
      <c r="X45" s="55"/>
    </row>
    <row r="46" spans="1:24" ht="15">
      <c r="A46" s="971"/>
      <c r="B46" s="304" t="s">
        <v>1139</v>
      </c>
      <c r="C46" s="46">
        <v>2</v>
      </c>
      <c r="D46" s="46">
        <v>1</v>
      </c>
      <c r="E46" s="46">
        <v>4</v>
      </c>
      <c r="F46" s="46">
        <v>23</v>
      </c>
      <c r="G46" s="46">
        <v>10</v>
      </c>
      <c r="H46" s="46">
        <v>1</v>
      </c>
      <c r="I46" s="46">
        <v>7</v>
      </c>
      <c r="J46" s="46">
        <v>6</v>
      </c>
      <c r="K46" s="46">
        <v>9</v>
      </c>
      <c r="L46" s="46">
        <v>11</v>
      </c>
      <c r="M46" s="46">
        <v>22</v>
      </c>
      <c r="N46" s="46">
        <v>8</v>
      </c>
      <c r="O46" s="46">
        <v>27</v>
      </c>
      <c r="P46" s="46">
        <v>35</v>
      </c>
      <c r="Q46" s="46">
        <v>27</v>
      </c>
      <c r="R46" s="46">
        <v>18</v>
      </c>
      <c r="S46" s="46">
        <v>31</v>
      </c>
      <c r="T46" s="46">
        <v>0</v>
      </c>
      <c r="U46" s="46">
        <f t="shared" si="1"/>
        <v>242</v>
      </c>
      <c r="V46" s="55"/>
      <c r="W46" s="302"/>
      <c r="X46" s="55"/>
    </row>
    <row r="47" spans="1:24" ht="15">
      <c r="A47" s="971"/>
      <c r="B47" s="304" t="s">
        <v>1140</v>
      </c>
      <c r="C47" s="46">
        <v>75</v>
      </c>
      <c r="D47" s="46">
        <v>82</v>
      </c>
      <c r="E47" s="46">
        <v>95</v>
      </c>
      <c r="F47" s="46">
        <v>99</v>
      </c>
      <c r="G47" s="46">
        <v>130</v>
      </c>
      <c r="H47" s="46">
        <v>139</v>
      </c>
      <c r="I47" s="46">
        <v>136</v>
      </c>
      <c r="J47" s="46">
        <v>194</v>
      </c>
      <c r="K47" s="46">
        <v>223</v>
      </c>
      <c r="L47" s="46">
        <v>328</v>
      </c>
      <c r="M47" s="46">
        <v>371</v>
      </c>
      <c r="N47" s="46">
        <v>413</v>
      </c>
      <c r="O47" s="46">
        <v>471</v>
      </c>
      <c r="P47" s="46">
        <v>556</v>
      </c>
      <c r="Q47" s="46">
        <v>501</v>
      </c>
      <c r="R47" s="46">
        <v>419</v>
      </c>
      <c r="S47" s="46">
        <v>405</v>
      </c>
      <c r="T47" s="46">
        <v>0</v>
      </c>
      <c r="U47" s="46">
        <f t="shared" si="1"/>
        <v>4637</v>
      </c>
      <c r="V47" s="55"/>
      <c r="W47" s="302"/>
      <c r="X47" s="55"/>
    </row>
    <row r="48" spans="1:24" ht="15">
      <c r="A48" s="971"/>
      <c r="B48" s="304" t="s">
        <v>1141</v>
      </c>
      <c r="C48" s="46">
        <v>4</v>
      </c>
      <c r="D48" s="46">
        <v>6</v>
      </c>
      <c r="E48" s="46">
        <v>4</v>
      </c>
      <c r="F48" s="46">
        <v>128</v>
      </c>
      <c r="G48" s="46">
        <v>211</v>
      </c>
      <c r="H48" s="46">
        <v>167</v>
      </c>
      <c r="I48" s="46">
        <v>120</v>
      </c>
      <c r="J48" s="46">
        <v>139</v>
      </c>
      <c r="K48" s="46">
        <v>139</v>
      </c>
      <c r="L48" s="46">
        <v>142</v>
      </c>
      <c r="M48" s="46">
        <v>143</v>
      </c>
      <c r="N48" s="46">
        <v>144</v>
      </c>
      <c r="O48" s="46">
        <v>98</v>
      </c>
      <c r="P48" s="46">
        <v>76</v>
      </c>
      <c r="Q48" s="46">
        <v>75</v>
      </c>
      <c r="R48" s="46">
        <v>35</v>
      </c>
      <c r="S48" s="46">
        <v>28</v>
      </c>
      <c r="T48" s="46">
        <v>0</v>
      </c>
      <c r="U48" s="46">
        <f t="shared" si="1"/>
        <v>1659</v>
      </c>
      <c r="V48" s="55"/>
      <c r="W48" s="302"/>
      <c r="X48" s="55"/>
    </row>
    <row r="49" spans="1:40" ht="15">
      <c r="A49" s="971"/>
      <c r="B49" s="304" t="s">
        <v>1142</v>
      </c>
      <c r="C49" s="46">
        <v>340</v>
      </c>
      <c r="D49" s="46">
        <v>254</v>
      </c>
      <c r="E49" s="46">
        <v>197</v>
      </c>
      <c r="F49" s="46">
        <v>367</v>
      </c>
      <c r="G49" s="46">
        <v>420</v>
      </c>
      <c r="H49" s="46">
        <v>412</v>
      </c>
      <c r="I49" s="46">
        <v>379</v>
      </c>
      <c r="J49" s="46">
        <v>400</v>
      </c>
      <c r="K49" s="46">
        <v>399</v>
      </c>
      <c r="L49" s="46">
        <v>419</v>
      </c>
      <c r="M49" s="46">
        <v>509</v>
      </c>
      <c r="N49" s="46">
        <v>722</v>
      </c>
      <c r="O49" s="46">
        <v>992</v>
      </c>
      <c r="P49" s="46">
        <v>1092</v>
      </c>
      <c r="Q49" s="46">
        <v>918</v>
      </c>
      <c r="R49" s="46">
        <v>575</v>
      </c>
      <c r="S49" s="46">
        <v>534</v>
      </c>
      <c r="T49" s="46">
        <v>0</v>
      </c>
      <c r="U49" s="46">
        <f t="shared" si="1"/>
        <v>8929</v>
      </c>
      <c r="V49" s="55"/>
      <c r="W49" s="302"/>
      <c r="X49" s="55"/>
    </row>
    <row r="50" spans="1:40" ht="15">
      <c r="A50" s="971"/>
      <c r="B50" s="304" t="s">
        <v>1143</v>
      </c>
      <c r="C50" s="46">
        <v>0</v>
      </c>
      <c r="D50" s="46">
        <v>0</v>
      </c>
      <c r="E50" s="46">
        <v>0</v>
      </c>
      <c r="F50" s="46">
        <v>3</v>
      </c>
      <c r="G50" s="46">
        <v>8</v>
      </c>
      <c r="H50" s="46">
        <v>3</v>
      </c>
      <c r="I50" s="46">
        <v>2</v>
      </c>
      <c r="J50" s="46">
        <v>0</v>
      </c>
      <c r="K50" s="46">
        <v>2</v>
      </c>
      <c r="L50" s="46">
        <v>1</v>
      </c>
      <c r="M50" s="46">
        <v>2</v>
      </c>
      <c r="N50" s="46">
        <v>7</v>
      </c>
      <c r="O50" s="46">
        <v>3</v>
      </c>
      <c r="P50" s="46">
        <v>4</v>
      </c>
      <c r="Q50" s="46">
        <v>3</v>
      </c>
      <c r="R50" s="46">
        <v>2</v>
      </c>
      <c r="S50" s="46">
        <v>0</v>
      </c>
      <c r="T50" s="46">
        <v>0</v>
      </c>
      <c r="U50" s="46">
        <f t="shared" si="1"/>
        <v>40</v>
      </c>
      <c r="V50" s="55"/>
      <c r="W50" s="302"/>
      <c r="X50" s="55"/>
    </row>
    <row r="51" spans="1:40" ht="15">
      <c r="A51" s="971"/>
      <c r="B51" s="304" t="s">
        <v>1144</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f t="shared" si="1"/>
        <v>0</v>
      </c>
      <c r="V51" s="55"/>
      <c r="W51" s="302"/>
      <c r="X51" s="55"/>
    </row>
    <row r="52" spans="1:40" ht="15">
      <c r="A52" s="971"/>
      <c r="B52" s="304" t="s">
        <v>1145</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f t="shared" si="1"/>
        <v>0</v>
      </c>
      <c r="V52" s="55"/>
      <c r="W52" s="302"/>
    </row>
    <row r="53" spans="1:40" ht="15">
      <c r="A53" s="971"/>
      <c r="B53" s="304" t="s">
        <v>1146</v>
      </c>
      <c r="C53" s="46">
        <v>58</v>
      </c>
      <c r="D53" s="46">
        <v>79</v>
      </c>
      <c r="E53" s="46">
        <v>211</v>
      </c>
      <c r="F53" s="46">
        <v>536</v>
      </c>
      <c r="G53" s="46">
        <v>679</v>
      </c>
      <c r="H53" s="46">
        <v>605</v>
      </c>
      <c r="I53" s="46">
        <v>418</v>
      </c>
      <c r="J53" s="46">
        <v>537</v>
      </c>
      <c r="K53" s="46">
        <v>539</v>
      </c>
      <c r="L53" s="46">
        <v>545</v>
      </c>
      <c r="M53" s="46">
        <v>668</v>
      </c>
      <c r="N53" s="46">
        <v>681</v>
      </c>
      <c r="O53" s="46">
        <v>635</v>
      </c>
      <c r="P53" s="46">
        <v>510</v>
      </c>
      <c r="Q53" s="46">
        <v>489</v>
      </c>
      <c r="R53" s="46">
        <v>237</v>
      </c>
      <c r="S53" s="46">
        <v>282</v>
      </c>
      <c r="T53" s="46">
        <v>0</v>
      </c>
      <c r="U53" s="46">
        <f t="shared" si="1"/>
        <v>7709</v>
      </c>
      <c r="V53" s="55"/>
      <c r="W53" s="302"/>
      <c r="X53" s="55"/>
    </row>
    <row r="54" spans="1:40" ht="13.5" customHeight="1">
      <c r="A54" s="971"/>
      <c r="B54" s="304"/>
      <c r="C54" s="45"/>
      <c r="D54" s="45"/>
      <c r="E54" s="45"/>
      <c r="F54" s="45"/>
      <c r="G54" s="45"/>
      <c r="H54" s="45"/>
      <c r="I54" s="45"/>
      <c r="J54" s="45"/>
      <c r="K54" s="45"/>
      <c r="L54" s="45"/>
      <c r="M54" s="45"/>
      <c r="N54" s="45"/>
      <c r="O54" s="45"/>
      <c r="P54" s="45"/>
      <c r="Q54" s="45"/>
      <c r="R54" s="45"/>
      <c r="S54" s="45"/>
      <c r="T54" s="45"/>
      <c r="U54" s="406"/>
      <c r="V54" s="55"/>
      <c r="W54" s="302"/>
      <c r="X54" s="58"/>
      <c r="Y54" s="58"/>
      <c r="Z54" s="58"/>
      <c r="AA54" s="58"/>
      <c r="AB54" s="58"/>
      <c r="AC54" s="58"/>
      <c r="AD54" s="58"/>
      <c r="AE54" s="58"/>
      <c r="AF54" s="58"/>
      <c r="AG54" s="58"/>
      <c r="AH54" s="58"/>
      <c r="AI54" s="58"/>
      <c r="AJ54" s="58"/>
      <c r="AK54" s="58"/>
      <c r="AL54" s="58"/>
      <c r="AM54" s="58"/>
      <c r="AN54" s="58"/>
    </row>
    <row r="55" spans="1:40" ht="15">
      <c r="A55" s="971"/>
      <c r="B55" s="299" t="s">
        <v>1147</v>
      </c>
      <c r="C55" s="406">
        <f>SUM(C56:C61)</f>
        <v>4425</v>
      </c>
      <c r="D55" s="406">
        <f t="shared" ref="D55:S55" si="5">SUM(D56:D61)</f>
        <v>1047</v>
      </c>
      <c r="E55" s="406">
        <f t="shared" si="5"/>
        <v>792</v>
      </c>
      <c r="F55" s="406">
        <f t="shared" si="5"/>
        <v>2022</v>
      </c>
      <c r="G55" s="406">
        <f t="shared" si="5"/>
        <v>2513</v>
      </c>
      <c r="H55" s="406">
        <f t="shared" si="5"/>
        <v>4277</v>
      </c>
      <c r="I55" s="406">
        <f t="shared" si="5"/>
        <v>2661</v>
      </c>
      <c r="J55" s="406">
        <f t="shared" si="5"/>
        <v>2403</v>
      </c>
      <c r="K55" s="406">
        <f t="shared" si="5"/>
        <v>5657</v>
      </c>
      <c r="L55" s="406">
        <f t="shared" si="5"/>
        <v>5844</v>
      </c>
      <c r="M55" s="406">
        <f t="shared" si="5"/>
        <v>7215</v>
      </c>
      <c r="N55" s="406">
        <f t="shared" si="5"/>
        <v>11378</v>
      </c>
      <c r="O55" s="406">
        <f t="shared" si="5"/>
        <v>13347</v>
      </c>
      <c r="P55" s="406">
        <f t="shared" si="5"/>
        <v>28263</v>
      </c>
      <c r="Q55" s="406">
        <f t="shared" si="5"/>
        <v>55015</v>
      </c>
      <c r="R55" s="406">
        <f t="shared" si="5"/>
        <v>68373</v>
      </c>
      <c r="S55" s="406">
        <f t="shared" si="5"/>
        <v>149692</v>
      </c>
      <c r="T55" s="406">
        <f>SUM(T56:T61)</f>
        <v>0</v>
      </c>
      <c r="U55" s="406">
        <f t="shared" si="1"/>
        <v>364924</v>
      </c>
      <c r="V55" s="375"/>
      <c r="W55" s="302"/>
      <c r="X55" s="55"/>
    </row>
    <row r="56" spans="1:40" ht="15">
      <c r="A56" s="971"/>
      <c r="B56" s="304" t="s">
        <v>1148</v>
      </c>
      <c r="C56" s="46">
        <v>3199</v>
      </c>
      <c r="D56" s="46">
        <v>728</v>
      </c>
      <c r="E56" s="46">
        <v>602</v>
      </c>
      <c r="F56" s="46">
        <v>1594</v>
      </c>
      <c r="G56" s="46">
        <v>1922</v>
      </c>
      <c r="H56" s="46">
        <v>1760</v>
      </c>
      <c r="I56" s="46">
        <v>1612</v>
      </c>
      <c r="J56" s="46">
        <v>1632</v>
      </c>
      <c r="K56" s="46">
        <v>2070</v>
      </c>
      <c r="L56" s="46">
        <v>2601</v>
      </c>
      <c r="M56" s="46">
        <v>3565</v>
      </c>
      <c r="N56" s="46">
        <v>4835</v>
      </c>
      <c r="O56" s="46">
        <v>5803</v>
      </c>
      <c r="P56" s="46">
        <v>6957</v>
      </c>
      <c r="Q56" s="46">
        <v>7058</v>
      </c>
      <c r="R56" s="46">
        <v>5613</v>
      </c>
      <c r="S56" s="46">
        <v>10118</v>
      </c>
      <c r="T56" s="46">
        <v>0</v>
      </c>
      <c r="U56" s="46">
        <f t="shared" si="1"/>
        <v>61669</v>
      </c>
      <c r="V56" s="55"/>
      <c r="W56" s="302"/>
      <c r="X56" s="55"/>
    </row>
    <row r="57" spans="1:40" ht="15">
      <c r="A57" s="971"/>
      <c r="B57" s="304" t="s">
        <v>1149</v>
      </c>
      <c r="C57" s="46">
        <v>791</v>
      </c>
      <c r="D57" s="46">
        <v>59</v>
      </c>
      <c r="E57" s="46">
        <v>42</v>
      </c>
      <c r="F57" s="46">
        <v>103</v>
      </c>
      <c r="G57" s="46">
        <v>119</v>
      </c>
      <c r="H57" s="46">
        <v>118</v>
      </c>
      <c r="I57" s="46">
        <v>129</v>
      </c>
      <c r="J57" s="46">
        <v>200</v>
      </c>
      <c r="K57" s="46">
        <v>185</v>
      </c>
      <c r="L57" s="46">
        <v>253</v>
      </c>
      <c r="M57" s="46">
        <v>400</v>
      </c>
      <c r="N57" s="46">
        <v>667</v>
      </c>
      <c r="O57" s="46">
        <v>942</v>
      </c>
      <c r="P57" s="46">
        <v>1235</v>
      </c>
      <c r="Q57" s="46">
        <v>1297</v>
      </c>
      <c r="R57" s="46">
        <v>1340</v>
      </c>
      <c r="S57" s="46">
        <v>2808</v>
      </c>
      <c r="T57" s="46">
        <v>0</v>
      </c>
      <c r="U57" s="46">
        <f t="shared" si="1"/>
        <v>10688</v>
      </c>
      <c r="V57" s="55"/>
      <c r="W57" s="302"/>
      <c r="X57" s="55"/>
    </row>
    <row r="58" spans="1:40" ht="15">
      <c r="A58" s="971"/>
      <c r="B58" s="304" t="s">
        <v>1150</v>
      </c>
      <c r="C58" s="46">
        <v>0</v>
      </c>
      <c r="D58" s="46">
        <v>0</v>
      </c>
      <c r="E58" s="46">
        <v>0</v>
      </c>
      <c r="F58" s="46">
        <v>119</v>
      </c>
      <c r="G58" s="46">
        <v>283</v>
      </c>
      <c r="H58" s="46">
        <v>2206</v>
      </c>
      <c r="I58" s="46">
        <v>359</v>
      </c>
      <c r="J58" s="46">
        <v>343</v>
      </c>
      <c r="K58" s="46">
        <v>3193</v>
      </c>
      <c r="L58" s="46">
        <v>2743</v>
      </c>
      <c r="M58" s="46">
        <v>2913</v>
      </c>
      <c r="N58" s="46">
        <v>5526</v>
      </c>
      <c r="O58" s="46">
        <v>4596</v>
      </c>
      <c r="P58" s="46">
        <v>3804</v>
      </c>
      <c r="Q58" s="46">
        <v>2621</v>
      </c>
      <c r="R58" s="46">
        <v>920</v>
      </c>
      <c r="S58" s="46">
        <v>918</v>
      </c>
      <c r="T58" s="46">
        <v>0</v>
      </c>
      <c r="U58" s="46">
        <f t="shared" si="1"/>
        <v>30544</v>
      </c>
      <c r="V58" s="55"/>
      <c r="W58" s="302"/>
      <c r="X58" s="55"/>
    </row>
    <row r="59" spans="1:40" ht="15">
      <c r="A59" s="971"/>
      <c r="B59" s="304" t="s">
        <v>1313</v>
      </c>
      <c r="C59" s="46">
        <v>0</v>
      </c>
      <c r="D59" s="46">
        <v>0</v>
      </c>
      <c r="E59" s="46">
        <v>0</v>
      </c>
      <c r="F59" s="46">
        <v>0</v>
      </c>
      <c r="G59" s="46">
        <v>0</v>
      </c>
      <c r="H59" s="46">
        <v>0</v>
      </c>
      <c r="I59" s="46">
        <v>363</v>
      </c>
      <c r="J59" s="46">
        <v>0</v>
      </c>
      <c r="K59" s="46">
        <v>0</v>
      </c>
      <c r="L59" s="46">
        <v>1</v>
      </c>
      <c r="M59" s="46">
        <v>0</v>
      </c>
      <c r="N59" s="46">
        <v>91</v>
      </c>
      <c r="O59" s="46">
        <v>1720</v>
      </c>
      <c r="P59" s="46">
        <v>15979</v>
      </c>
      <c r="Q59" s="46">
        <v>43687</v>
      </c>
      <c r="R59" s="46">
        <v>60280</v>
      </c>
      <c r="S59" s="46">
        <v>135330</v>
      </c>
      <c r="T59" s="46">
        <v>0</v>
      </c>
      <c r="U59" s="46">
        <f t="shared" si="1"/>
        <v>257451</v>
      </c>
      <c r="V59" s="55"/>
      <c r="W59" s="302"/>
      <c r="X59" s="55"/>
    </row>
    <row r="60" spans="1:40" ht="15">
      <c r="A60" s="971"/>
      <c r="B60" s="304" t="s">
        <v>1152</v>
      </c>
      <c r="C60" s="46">
        <v>162</v>
      </c>
      <c r="D60" s="46">
        <v>19</v>
      </c>
      <c r="E60" s="46">
        <v>3</v>
      </c>
      <c r="F60" s="46">
        <v>27</v>
      </c>
      <c r="G60" s="46">
        <v>9</v>
      </c>
      <c r="H60" s="46">
        <v>36</v>
      </c>
      <c r="I60" s="46">
        <v>64</v>
      </c>
      <c r="J60" s="46">
        <v>47</v>
      </c>
      <c r="K60" s="46">
        <v>64</v>
      </c>
      <c r="L60" s="46">
        <v>80</v>
      </c>
      <c r="M60" s="46">
        <v>101</v>
      </c>
      <c r="N60" s="46">
        <v>51</v>
      </c>
      <c r="O60" s="46">
        <v>48</v>
      </c>
      <c r="P60" s="46">
        <v>75</v>
      </c>
      <c r="Q60" s="46">
        <v>150</v>
      </c>
      <c r="R60" s="46">
        <v>91</v>
      </c>
      <c r="S60" s="46">
        <v>361</v>
      </c>
      <c r="T60" s="46">
        <v>0</v>
      </c>
      <c r="U60" s="46">
        <f t="shared" si="1"/>
        <v>1388</v>
      </c>
      <c r="V60" s="55"/>
      <c r="W60" s="302"/>
    </row>
    <row r="61" spans="1:40" ht="15">
      <c r="A61" s="971"/>
      <c r="B61" s="304" t="s">
        <v>1153</v>
      </c>
      <c r="C61" s="46">
        <v>273</v>
      </c>
      <c r="D61" s="46">
        <v>241</v>
      </c>
      <c r="E61" s="46">
        <v>145</v>
      </c>
      <c r="F61" s="46">
        <v>179</v>
      </c>
      <c r="G61" s="46">
        <v>180</v>
      </c>
      <c r="H61" s="46">
        <v>157</v>
      </c>
      <c r="I61" s="46">
        <v>134</v>
      </c>
      <c r="J61" s="46">
        <v>181</v>
      </c>
      <c r="K61" s="46">
        <v>145</v>
      </c>
      <c r="L61" s="46">
        <v>166</v>
      </c>
      <c r="M61" s="46">
        <v>236</v>
      </c>
      <c r="N61" s="46">
        <v>208</v>
      </c>
      <c r="O61" s="46">
        <v>238</v>
      </c>
      <c r="P61" s="46">
        <v>213</v>
      </c>
      <c r="Q61" s="46">
        <v>202</v>
      </c>
      <c r="R61" s="46">
        <v>129</v>
      </c>
      <c r="S61" s="46">
        <v>157</v>
      </c>
      <c r="T61" s="46">
        <v>0</v>
      </c>
      <c r="U61" s="46">
        <f t="shared" si="1"/>
        <v>3184</v>
      </c>
      <c r="V61" s="55"/>
      <c r="W61" s="302"/>
      <c r="X61" s="55"/>
    </row>
    <row r="62" spans="1:40" ht="6" customHeight="1">
      <c r="A62" s="971"/>
      <c r="B62" s="304"/>
      <c r="C62" s="46"/>
      <c r="D62" s="46"/>
      <c r="E62" s="46"/>
      <c r="F62" s="46"/>
      <c r="G62" s="46"/>
      <c r="H62" s="46"/>
      <c r="I62" s="46"/>
      <c r="J62" s="46"/>
      <c r="K62" s="46"/>
      <c r="L62" s="46"/>
      <c r="M62" s="46"/>
      <c r="N62" s="46"/>
      <c r="O62" s="46"/>
      <c r="P62" s="46"/>
      <c r="Q62" s="46"/>
      <c r="R62" s="46"/>
      <c r="S62" s="46"/>
      <c r="T62" s="46"/>
      <c r="U62" s="406"/>
      <c r="V62" s="55"/>
      <c r="W62" s="302"/>
      <c r="X62" s="55"/>
    </row>
    <row r="63" spans="1:40" ht="15">
      <c r="A63" s="971"/>
      <c r="B63" s="299" t="s">
        <v>1154</v>
      </c>
      <c r="C63" s="406">
        <f t="shared" ref="C63:T63" si="6">SUM(C64:C71)</f>
        <v>6799</v>
      </c>
      <c r="D63" s="406">
        <f t="shared" si="6"/>
        <v>6947</v>
      </c>
      <c r="E63" s="406">
        <f t="shared" si="6"/>
        <v>4188</v>
      </c>
      <c r="F63" s="406">
        <f t="shared" si="6"/>
        <v>4252</v>
      </c>
      <c r="G63" s="406">
        <f t="shared" si="6"/>
        <v>5514</v>
      </c>
      <c r="H63" s="406">
        <f t="shared" si="6"/>
        <v>5551</v>
      </c>
      <c r="I63" s="406">
        <f t="shared" si="6"/>
        <v>4852</v>
      </c>
      <c r="J63" s="406">
        <f t="shared" si="6"/>
        <v>5536</v>
      </c>
      <c r="K63" s="406">
        <f t="shared" si="6"/>
        <v>7102</v>
      </c>
      <c r="L63" s="406">
        <f t="shared" si="6"/>
        <v>8032</v>
      </c>
      <c r="M63" s="406">
        <f t="shared" si="6"/>
        <v>10834</v>
      </c>
      <c r="N63" s="406">
        <f t="shared" si="6"/>
        <v>28112</v>
      </c>
      <c r="O63" s="406">
        <f t="shared" si="6"/>
        <v>35096</v>
      </c>
      <c r="P63" s="406">
        <f t="shared" si="6"/>
        <v>43123</v>
      </c>
      <c r="Q63" s="406">
        <f t="shared" si="6"/>
        <v>40743</v>
      </c>
      <c r="R63" s="406">
        <f t="shared" si="6"/>
        <v>31286</v>
      </c>
      <c r="S63" s="406">
        <f t="shared" si="6"/>
        <v>43250</v>
      </c>
      <c r="T63" s="406">
        <f t="shared" si="6"/>
        <v>0</v>
      </c>
      <c r="U63" s="406">
        <f t="shared" si="1"/>
        <v>291217</v>
      </c>
      <c r="V63" s="375"/>
      <c r="W63" s="302"/>
      <c r="X63" s="55"/>
    </row>
    <row r="64" spans="1:40" ht="15">
      <c r="A64" s="971"/>
      <c r="B64" s="304" t="s">
        <v>1155</v>
      </c>
      <c r="C64" s="46">
        <v>162</v>
      </c>
      <c r="D64" s="46">
        <v>108</v>
      </c>
      <c r="E64" s="46">
        <v>57</v>
      </c>
      <c r="F64" s="46">
        <v>56</v>
      </c>
      <c r="G64" s="46">
        <v>58</v>
      </c>
      <c r="H64" s="46">
        <v>74</v>
      </c>
      <c r="I64" s="46">
        <v>58</v>
      </c>
      <c r="J64" s="46">
        <v>61</v>
      </c>
      <c r="K64" s="46">
        <v>89</v>
      </c>
      <c r="L64" s="46">
        <v>91</v>
      </c>
      <c r="M64" s="46">
        <v>135</v>
      </c>
      <c r="N64" s="46">
        <v>158</v>
      </c>
      <c r="O64" s="46">
        <v>162</v>
      </c>
      <c r="P64" s="46">
        <v>177</v>
      </c>
      <c r="Q64" s="46">
        <v>151</v>
      </c>
      <c r="R64" s="46">
        <v>112</v>
      </c>
      <c r="S64" s="46">
        <v>154</v>
      </c>
      <c r="T64" s="46">
        <v>0</v>
      </c>
      <c r="U64" s="46">
        <f t="shared" si="1"/>
        <v>1863</v>
      </c>
      <c r="V64" s="55"/>
      <c r="W64" s="302"/>
      <c r="X64" s="55"/>
    </row>
    <row r="65" spans="1:24" ht="15">
      <c r="A65" s="971"/>
      <c r="B65" s="304" t="s">
        <v>1299</v>
      </c>
      <c r="C65" s="46">
        <v>669</v>
      </c>
      <c r="D65" s="46">
        <v>2113</v>
      </c>
      <c r="E65" s="46">
        <v>1629</v>
      </c>
      <c r="F65" s="46">
        <v>836</v>
      </c>
      <c r="G65" s="46">
        <v>563</v>
      </c>
      <c r="H65" s="46">
        <v>573</v>
      </c>
      <c r="I65" s="46">
        <v>433</v>
      </c>
      <c r="J65" s="46">
        <v>550</v>
      </c>
      <c r="K65" s="46">
        <v>672</v>
      </c>
      <c r="L65" s="46">
        <v>793</v>
      </c>
      <c r="M65" s="46">
        <v>1137</v>
      </c>
      <c r="N65" s="46">
        <v>16926</v>
      </c>
      <c r="O65" s="46">
        <v>21695</v>
      </c>
      <c r="P65" s="46">
        <v>26113</v>
      </c>
      <c r="Q65" s="46">
        <v>23540</v>
      </c>
      <c r="R65" s="46">
        <v>15728</v>
      </c>
      <c r="S65" s="46">
        <v>13211</v>
      </c>
      <c r="T65" s="46">
        <v>0</v>
      </c>
      <c r="U65" s="46">
        <f t="shared" si="1"/>
        <v>127181</v>
      </c>
      <c r="V65" s="55"/>
      <c r="W65" s="302"/>
      <c r="X65" s="55"/>
    </row>
    <row r="66" spans="1:24" ht="15">
      <c r="A66" s="971"/>
      <c r="B66" s="304" t="s">
        <v>1300</v>
      </c>
      <c r="C66" s="46">
        <v>0</v>
      </c>
      <c r="D66" s="46">
        <v>0</v>
      </c>
      <c r="E66" s="46">
        <v>0</v>
      </c>
      <c r="F66" s="46">
        <v>0</v>
      </c>
      <c r="G66" s="46">
        <v>0</v>
      </c>
      <c r="H66" s="46">
        <v>0</v>
      </c>
      <c r="I66" s="46">
        <v>0</v>
      </c>
      <c r="J66" s="46">
        <v>0</v>
      </c>
      <c r="K66" s="46">
        <v>0</v>
      </c>
      <c r="L66" s="46">
        <v>0</v>
      </c>
      <c r="M66" s="46">
        <v>0</v>
      </c>
      <c r="N66" s="46">
        <v>2</v>
      </c>
      <c r="O66" s="46">
        <v>9</v>
      </c>
      <c r="P66" s="46">
        <v>1</v>
      </c>
      <c r="Q66" s="46">
        <v>0</v>
      </c>
      <c r="R66" s="46">
        <v>0</v>
      </c>
      <c r="S66" s="46">
        <v>0</v>
      </c>
      <c r="T66" s="46">
        <v>0</v>
      </c>
      <c r="U66" s="46">
        <f t="shared" si="1"/>
        <v>12</v>
      </c>
      <c r="V66" s="55"/>
      <c r="W66" s="302"/>
      <c r="X66" s="55"/>
    </row>
    <row r="67" spans="1:24" ht="15">
      <c r="A67" s="971"/>
      <c r="B67" s="304" t="s">
        <v>1158</v>
      </c>
      <c r="C67" s="46">
        <v>74</v>
      </c>
      <c r="D67" s="46">
        <v>0</v>
      </c>
      <c r="E67" s="46">
        <v>0</v>
      </c>
      <c r="F67" s="46">
        <v>0</v>
      </c>
      <c r="G67" s="46">
        <v>0</v>
      </c>
      <c r="H67" s="46">
        <v>0</v>
      </c>
      <c r="I67" s="46">
        <v>0</v>
      </c>
      <c r="J67" s="46">
        <v>0</v>
      </c>
      <c r="K67" s="46">
        <v>0</v>
      </c>
      <c r="L67" s="46">
        <v>0</v>
      </c>
      <c r="M67" s="46">
        <v>0</v>
      </c>
      <c r="N67" s="46">
        <v>0</v>
      </c>
      <c r="O67" s="46">
        <v>0</v>
      </c>
      <c r="P67" s="46">
        <v>0</v>
      </c>
      <c r="Q67" s="46">
        <v>0</v>
      </c>
      <c r="R67" s="46">
        <v>0</v>
      </c>
      <c r="S67" s="46">
        <v>0</v>
      </c>
      <c r="T67" s="46">
        <v>0</v>
      </c>
      <c r="U67" s="46">
        <f t="shared" si="1"/>
        <v>74</v>
      </c>
      <c r="V67" s="55"/>
      <c r="W67" s="302"/>
      <c r="X67" s="55"/>
    </row>
    <row r="68" spans="1:24" ht="15">
      <c r="A68" s="971"/>
      <c r="B68" s="304" t="s">
        <v>1314</v>
      </c>
      <c r="C68" s="46">
        <v>0</v>
      </c>
      <c r="D68" s="46">
        <v>0</v>
      </c>
      <c r="E68" s="46">
        <v>0</v>
      </c>
      <c r="F68" s="46">
        <v>0</v>
      </c>
      <c r="G68" s="46">
        <v>0</v>
      </c>
      <c r="H68" s="46">
        <v>0</v>
      </c>
      <c r="I68" s="46">
        <v>0</v>
      </c>
      <c r="J68" s="46">
        <v>0</v>
      </c>
      <c r="K68" s="46">
        <v>0</v>
      </c>
      <c r="L68" s="46">
        <v>0</v>
      </c>
      <c r="M68" s="46">
        <v>0</v>
      </c>
      <c r="N68" s="46">
        <v>0</v>
      </c>
      <c r="O68" s="46">
        <v>0</v>
      </c>
      <c r="P68" s="46">
        <v>0</v>
      </c>
      <c r="Q68" s="46">
        <v>0</v>
      </c>
      <c r="R68" s="46">
        <v>0</v>
      </c>
      <c r="S68" s="46">
        <v>0</v>
      </c>
      <c r="T68" s="46">
        <v>0</v>
      </c>
      <c r="U68" s="46">
        <f t="shared" si="1"/>
        <v>0</v>
      </c>
      <c r="V68" s="55"/>
      <c r="W68" s="302"/>
      <c r="X68" s="55"/>
    </row>
    <row r="69" spans="1:24" ht="15">
      <c r="A69" s="971"/>
      <c r="B69" s="304" t="s">
        <v>1160</v>
      </c>
      <c r="C69" s="46">
        <v>3089</v>
      </c>
      <c r="D69" s="46">
        <v>3584</v>
      </c>
      <c r="E69" s="46">
        <v>1316</v>
      </c>
      <c r="F69" s="46">
        <v>1976</v>
      </c>
      <c r="G69" s="46">
        <v>2264</v>
      </c>
      <c r="H69" s="46">
        <v>2377</v>
      </c>
      <c r="I69" s="46">
        <v>2021</v>
      </c>
      <c r="J69" s="46">
        <v>2163</v>
      </c>
      <c r="K69" s="46">
        <v>2217</v>
      </c>
      <c r="L69" s="46">
        <v>2454</v>
      </c>
      <c r="M69" s="46">
        <v>3171</v>
      </c>
      <c r="N69" s="46">
        <v>3369</v>
      </c>
      <c r="O69" s="46">
        <v>3290</v>
      </c>
      <c r="P69" s="46">
        <v>3466</v>
      </c>
      <c r="Q69" s="46">
        <v>3025</v>
      </c>
      <c r="R69" s="46">
        <v>2201</v>
      </c>
      <c r="S69" s="46">
        <v>1872</v>
      </c>
      <c r="T69" s="46">
        <v>0</v>
      </c>
      <c r="U69" s="46">
        <f t="shared" si="1"/>
        <v>43855</v>
      </c>
      <c r="V69" s="55"/>
      <c r="W69" s="302"/>
      <c r="X69" s="55"/>
    </row>
    <row r="70" spans="1:24" ht="15">
      <c r="A70" s="971"/>
      <c r="B70" s="304" t="s">
        <v>1162</v>
      </c>
      <c r="C70" s="46">
        <v>2277</v>
      </c>
      <c r="D70" s="46">
        <v>470</v>
      </c>
      <c r="E70" s="46">
        <v>250</v>
      </c>
      <c r="F70" s="46">
        <v>458</v>
      </c>
      <c r="G70" s="46">
        <v>1493</v>
      </c>
      <c r="H70" s="46">
        <v>1403</v>
      </c>
      <c r="I70" s="46">
        <v>1277</v>
      </c>
      <c r="J70" s="46">
        <v>1688</v>
      </c>
      <c r="K70" s="46">
        <v>2985</v>
      </c>
      <c r="L70" s="46">
        <v>3695</v>
      </c>
      <c r="M70" s="46">
        <v>5059</v>
      </c>
      <c r="N70" s="46">
        <v>6121</v>
      </c>
      <c r="O70" s="46">
        <v>7751</v>
      </c>
      <c r="P70" s="46">
        <v>9695</v>
      </c>
      <c r="Q70" s="46">
        <v>11175</v>
      </c>
      <c r="R70" s="46">
        <v>10737</v>
      </c>
      <c r="S70" s="46">
        <v>22273</v>
      </c>
      <c r="T70" s="46">
        <v>0</v>
      </c>
      <c r="U70" s="46">
        <f>SUM(C70:T70)</f>
        <v>88807</v>
      </c>
      <c r="V70" s="55"/>
      <c r="W70" s="302"/>
      <c r="X70" s="55"/>
    </row>
    <row r="71" spans="1:24" ht="15">
      <c r="A71" s="971"/>
      <c r="B71" s="304" t="s">
        <v>1161</v>
      </c>
      <c r="C71" s="46">
        <v>528</v>
      </c>
      <c r="D71" s="46">
        <v>672</v>
      </c>
      <c r="E71" s="46">
        <v>936</v>
      </c>
      <c r="F71" s="46">
        <v>926</v>
      </c>
      <c r="G71" s="46">
        <v>1136</v>
      </c>
      <c r="H71" s="46">
        <v>1124</v>
      </c>
      <c r="I71" s="46">
        <v>1063</v>
      </c>
      <c r="J71" s="46">
        <v>1074</v>
      </c>
      <c r="K71" s="46">
        <v>1139</v>
      </c>
      <c r="L71" s="46">
        <v>999</v>
      </c>
      <c r="M71" s="46">
        <v>1332</v>
      </c>
      <c r="N71" s="46">
        <v>1536</v>
      </c>
      <c r="O71" s="46">
        <v>2189</v>
      </c>
      <c r="P71" s="46">
        <v>3671</v>
      </c>
      <c r="Q71" s="46">
        <v>2852</v>
      </c>
      <c r="R71" s="46">
        <v>2508</v>
      </c>
      <c r="S71" s="46">
        <v>5740</v>
      </c>
      <c r="T71" s="46">
        <v>0</v>
      </c>
      <c r="U71" s="46">
        <f t="shared" si="1"/>
        <v>29425</v>
      </c>
      <c r="V71" s="55"/>
      <c r="W71" s="302"/>
    </row>
    <row r="72" spans="1:24">
      <c r="A72" s="515"/>
      <c r="B72" s="428"/>
      <c r="C72" s="94"/>
      <c r="D72" s="94"/>
      <c r="E72" s="94"/>
      <c r="F72" s="94"/>
      <c r="G72" s="94"/>
      <c r="H72" s="94"/>
      <c r="I72" s="94"/>
      <c r="J72" s="94"/>
      <c r="K72" s="94"/>
      <c r="L72" s="94"/>
      <c r="M72" s="94"/>
      <c r="N72" s="94"/>
      <c r="O72" s="94"/>
      <c r="P72" s="94"/>
      <c r="Q72" s="94"/>
      <c r="R72" s="94"/>
      <c r="S72" s="94"/>
      <c r="T72" s="94"/>
      <c r="U72" s="94"/>
      <c r="V72" s="55"/>
    </row>
    <row r="73" spans="1:24" ht="15">
      <c r="A73" s="498"/>
      <c r="B73" s="343" t="s">
        <v>27</v>
      </c>
      <c r="C73" s="406">
        <f t="shared" ref="C73:U73" si="7">+C63+C55+C38+C18+C13+C8</f>
        <v>1552882</v>
      </c>
      <c r="D73" s="406">
        <f t="shared" si="7"/>
        <v>783618</v>
      </c>
      <c r="E73" s="406">
        <f t="shared" si="7"/>
        <v>634811</v>
      </c>
      <c r="F73" s="406">
        <f t="shared" si="7"/>
        <v>842377</v>
      </c>
      <c r="G73" s="406">
        <f t="shared" si="7"/>
        <v>922570</v>
      </c>
      <c r="H73" s="406">
        <f t="shared" si="7"/>
        <v>911033</v>
      </c>
      <c r="I73" s="406">
        <f t="shared" si="7"/>
        <v>781573</v>
      </c>
      <c r="J73" s="406">
        <f t="shared" si="7"/>
        <v>831060</v>
      </c>
      <c r="K73" s="406">
        <f t="shared" si="7"/>
        <v>926216</v>
      </c>
      <c r="L73" s="406">
        <f t="shared" si="7"/>
        <v>1058127</v>
      </c>
      <c r="M73" s="406">
        <f t="shared" si="7"/>
        <v>1280718</v>
      </c>
      <c r="N73" s="406">
        <f t="shared" si="7"/>
        <v>1402045</v>
      </c>
      <c r="O73" s="406">
        <f t="shared" si="7"/>
        <v>1335159</v>
      </c>
      <c r="P73" s="406">
        <f t="shared" si="7"/>
        <v>1421178</v>
      </c>
      <c r="Q73" s="406">
        <f t="shared" si="7"/>
        <v>1293097</v>
      </c>
      <c r="R73" s="406">
        <f t="shared" si="7"/>
        <v>962600</v>
      </c>
      <c r="S73" s="406">
        <f t="shared" si="7"/>
        <v>1262291</v>
      </c>
      <c r="T73" s="406">
        <f t="shared" si="7"/>
        <v>27</v>
      </c>
      <c r="U73" s="406">
        <f t="shared" si="7"/>
        <v>18201382</v>
      </c>
      <c r="V73" s="55"/>
      <c r="W73" s="516"/>
    </row>
    <row r="75" spans="1:24" ht="15">
      <c r="A75" s="886" t="s">
        <v>1371</v>
      </c>
      <c r="B75" s="886"/>
      <c r="C75" s="886"/>
      <c r="D75" s="886"/>
      <c r="E75" s="886"/>
      <c r="F75" s="886"/>
      <c r="G75" s="886"/>
      <c r="H75" s="886"/>
      <c r="I75" s="886"/>
      <c r="J75" s="886"/>
      <c r="K75" s="886"/>
      <c r="L75" s="886"/>
      <c r="M75" s="886"/>
      <c r="N75" s="886"/>
      <c r="O75" s="886"/>
      <c r="P75" s="886"/>
      <c r="Q75" s="886"/>
      <c r="R75" s="886"/>
      <c r="S75" s="886"/>
      <c r="T75" s="886"/>
      <c r="U75" s="886"/>
    </row>
    <row r="76" spans="1:24">
      <c r="A76" s="919" t="s">
        <v>1307</v>
      </c>
      <c r="B76" s="919"/>
      <c r="C76" s="919"/>
      <c r="D76" s="919"/>
      <c r="E76" s="919"/>
      <c r="F76" s="919"/>
      <c r="G76" s="919"/>
      <c r="H76" s="919"/>
      <c r="I76" s="919"/>
      <c r="J76" s="919"/>
      <c r="K76" s="919"/>
      <c r="L76" s="919"/>
      <c r="M76" s="919"/>
      <c r="N76" s="919"/>
      <c r="O76" s="919"/>
      <c r="P76" s="919"/>
      <c r="Q76" s="919"/>
      <c r="R76" s="919"/>
      <c r="S76" s="919"/>
      <c r="T76" s="919"/>
      <c r="U76" s="919"/>
    </row>
    <row r="77" spans="1:24">
      <c r="A77" s="920" t="s">
        <v>1289</v>
      </c>
      <c r="B77" s="920"/>
      <c r="C77" s="920"/>
      <c r="D77" s="920"/>
      <c r="E77" s="920"/>
      <c r="F77" s="920"/>
      <c r="G77" s="920"/>
      <c r="H77" s="920"/>
      <c r="I77" s="920"/>
      <c r="J77" s="920"/>
      <c r="K77" s="920"/>
      <c r="L77" s="920"/>
      <c r="M77" s="920"/>
      <c r="N77" s="920"/>
      <c r="O77" s="920"/>
      <c r="P77" s="920"/>
      <c r="Q77" s="920"/>
      <c r="R77" s="920"/>
      <c r="S77" s="920"/>
      <c r="T77" s="920"/>
      <c r="U77" s="920"/>
    </row>
    <row r="78" spans="1:24">
      <c r="A78" s="919" t="s">
        <v>1312</v>
      </c>
      <c r="B78" s="919"/>
      <c r="C78" s="919"/>
      <c r="D78" s="919"/>
      <c r="E78" s="919"/>
      <c r="F78" s="919"/>
      <c r="G78" s="919"/>
      <c r="H78" s="919"/>
      <c r="I78" s="919"/>
      <c r="J78" s="919"/>
      <c r="K78" s="919"/>
      <c r="L78" s="919"/>
      <c r="M78" s="919"/>
      <c r="N78" s="919"/>
      <c r="O78" s="919"/>
      <c r="P78" s="919"/>
      <c r="Q78" s="919"/>
      <c r="R78" s="919"/>
      <c r="S78" s="919"/>
      <c r="T78" s="919"/>
      <c r="U78" s="919"/>
    </row>
    <row r="79" spans="1:24">
      <c r="A79" s="959" t="s">
        <v>1176</v>
      </c>
      <c r="B79" s="959"/>
      <c r="C79" s="959"/>
      <c r="D79" s="959"/>
      <c r="E79" s="959"/>
      <c r="F79" s="959"/>
      <c r="G79" s="959"/>
      <c r="H79" s="959"/>
      <c r="I79" s="959"/>
      <c r="J79" s="959"/>
      <c r="K79" s="959"/>
      <c r="L79" s="959"/>
      <c r="M79" s="959"/>
      <c r="N79" s="959"/>
      <c r="O79" s="959"/>
      <c r="P79" s="959"/>
      <c r="Q79" s="959"/>
      <c r="R79" s="959"/>
      <c r="S79" s="959"/>
      <c r="T79" s="959"/>
      <c r="U79" s="959"/>
    </row>
    <row r="80" spans="1:24" ht="15" thickBot="1">
      <c r="A80" s="174"/>
      <c r="B80" s="174"/>
      <c r="C80" s="174"/>
      <c r="D80" s="174"/>
      <c r="E80" s="174"/>
      <c r="F80" s="174"/>
      <c r="G80" s="174"/>
      <c r="H80" s="174"/>
      <c r="I80" s="174"/>
      <c r="J80" s="174"/>
      <c r="K80" s="174"/>
      <c r="L80" s="174"/>
      <c r="M80" s="174"/>
      <c r="N80" s="174"/>
      <c r="O80" s="174"/>
      <c r="P80" s="174"/>
      <c r="Q80" s="174"/>
      <c r="R80" s="174"/>
      <c r="S80" s="174"/>
      <c r="T80" s="174"/>
      <c r="U80" s="174"/>
    </row>
    <row r="81" spans="1:43">
      <c r="A81" s="972" t="s">
        <v>1291</v>
      </c>
      <c r="B81" s="967" t="s">
        <v>1303</v>
      </c>
      <c r="C81" s="969" t="s">
        <v>1293</v>
      </c>
      <c r="D81" s="969"/>
      <c r="E81" s="969"/>
      <c r="F81" s="969"/>
      <c r="G81" s="969"/>
      <c r="H81" s="969"/>
      <c r="I81" s="969"/>
      <c r="J81" s="969"/>
      <c r="K81" s="969"/>
      <c r="L81" s="969"/>
      <c r="M81" s="969"/>
      <c r="N81" s="969"/>
      <c r="O81" s="969"/>
      <c r="P81" s="969"/>
      <c r="Q81" s="969"/>
      <c r="R81" s="969"/>
      <c r="S81" s="969"/>
      <c r="T81" s="512"/>
      <c r="U81" s="967" t="s">
        <v>113</v>
      </c>
      <c r="W81" s="58"/>
      <c r="X81" s="55"/>
    </row>
    <row r="82" spans="1:43">
      <c r="A82" s="973"/>
      <c r="B82" s="968"/>
      <c r="C82" s="513" t="s">
        <v>1294</v>
      </c>
      <c r="D82" s="513" t="s">
        <v>1295</v>
      </c>
      <c r="E82" s="513" t="s">
        <v>11</v>
      </c>
      <c r="F82" s="513" t="s">
        <v>12</v>
      </c>
      <c r="G82" s="513" t="s">
        <v>13</v>
      </c>
      <c r="H82" s="513" t="s">
        <v>14</v>
      </c>
      <c r="I82" s="513" t="s">
        <v>15</v>
      </c>
      <c r="J82" s="513" t="s">
        <v>16</v>
      </c>
      <c r="K82" s="513" t="s">
        <v>17</v>
      </c>
      <c r="L82" s="513" t="s">
        <v>18</v>
      </c>
      <c r="M82" s="513" t="s">
        <v>19</v>
      </c>
      <c r="N82" s="513" t="s">
        <v>20</v>
      </c>
      <c r="O82" s="513" t="s">
        <v>21</v>
      </c>
      <c r="P82" s="513" t="s">
        <v>22</v>
      </c>
      <c r="Q82" s="513" t="s">
        <v>23</v>
      </c>
      <c r="R82" s="513" t="s">
        <v>24</v>
      </c>
      <c r="S82" s="513" t="s">
        <v>881</v>
      </c>
      <c r="T82" s="514" t="s">
        <v>1296</v>
      </c>
      <c r="U82" s="968"/>
      <c r="W82" s="58"/>
      <c r="X82" s="55"/>
    </row>
    <row r="83" spans="1:43" ht="15" customHeight="1">
      <c r="A83" s="970" t="s">
        <v>8</v>
      </c>
      <c r="B83" s="299" t="s">
        <v>1104</v>
      </c>
      <c r="C83" s="401">
        <f>SUM(C84:C86)</f>
        <v>12840155.389999999</v>
      </c>
      <c r="D83" s="401">
        <f t="shared" ref="D83:T83" si="8">SUM(D84:D86)</f>
        <v>5943546.6399999997</v>
      </c>
      <c r="E83" s="401">
        <f t="shared" si="8"/>
        <v>3884209.16</v>
      </c>
      <c r="F83" s="401">
        <f t="shared" si="8"/>
        <v>3798306.84</v>
      </c>
      <c r="G83" s="401">
        <f t="shared" si="8"/>
        <v>4144870.24</v>
      </c>
      <c r="H83" s="401">
        <f t="shared" si="8"/>
        <v>4241398.1499999994</v>
      </c>
      <c r="I83" s="401">
        <f t="shared" si="8"/>
        <v>3552718.45</v>
      </c>
      <c r="J83" s="401">
        <f t="shared" si="8"/>
        <v>3465513.36</v>
      </c>
      <c r="K83" s="401">
        <f t="shared" si="8"/>
        <v>3504628.76</v>
      </c>
      <c r="L83" s="401">
        <f t="shared" si="8"/>
        <v>3887726.12</v>
      </c>
      <c r="M83" s="401">
        <f t="shared" si="8"/>
        <v>4510396.57</v>
      </c>
      <c r="N83" s="401">
        <f t="shared" si="8"/>
        <v>4648834.54</v>
      </c>
      <c r="O83" s="401">
        <f t="shared" si="8"/>
        <v>4302532.51</v>
      </c>
      <c r="P83" s="401">
        <f t="shared" si="8"/>
        <v>4462972</v>
      </c>
      <c r="Q83" s="401">
        <f t="shared" si="8"/>
        <v>3982982.4400000004</v>
      </c>
      <c r="R83" s="401">
        <f t="shared" si="8"/>
        <v>2898229.2600000002</v>
      </c>
      <c r="S83" s="401">
        <f t="shared" si="8"/>
        <v>3407233.03</v>
      </c>
      <c r="T83" s="401">
        <f t="shared" si="8"/>
        <v>204.19</v>
      </c>
      <c r="U83" s="401">
        <f>SUM(C83:T83)</f>
        <v>77476457.649999991</v>
      </c>
      <c r="V83" s="375"/>
      <c r="W83" s="302"/>
      <c r="X83" s="302"/>
      <c r="Y83" s="302"/>
      <c r="Z83" s="302"/>
      <c r="AA83" s="302"/>
      <c r="AB83" s="302"/>
      <c r="AC83" s="302"/>
      <c r="AD83" s="302"/>
      <c r="AE83" s="302"/>
      <c r="AF83" s="302"/>
      <c r="AG83" s="302"/>
      <c r="AH83" s="302"/>
      <c r="AI83" s="302"/>
      <c r="AJ83" s="302"/>
      <c r="AK83" s="302"/>
      <c r="AL83" s="302"/>
      <c r="AM83" s="302"/>
      <c r="AN83" s="302"/>
      <c r="AO83" s="302"/>
      <c r="AP83" s="302"/>
      <c r="AQ83" s="302"/>
    </row>
    <row r="84" spans="1:43" ht="15">
      <c r="A84" s="971"/>
      <c r="B84" s="304" t="s">
        <v>1105</v>
      </c>
      <c r="C84" s="46">
        <v>12771869.609999999</v>
      </c>
      <c r="D84" s="46">
        <v>5934672.1799999997</v>
      </c>
      <c r="E84" s="46">
        <v>3878569.26</v>
      </c>
      <c r="F84" s="46">
        <v>3790551.29</v>
      </c>
      <c r="G84" s="46">
        <v>4134239.45</v>
      </c>
      <c r="H84" s="46">
        <v>4230627.58</v>
      </c>
      <c r="I84" s="46">
        <v>3541976.29</v>
      </c>
      <c r="J84" s="46">
        <v>3456744.44</v>
      </c>
      <c r="K84" s="46">
        <v>3492397.71</v>
      </c>
      <c r="L84" s="46">
        <v>3872187.86</v>
      </c>
      <c r="M84" s="46">
        <v>4488428.43</v>
      </c>
      <c r="N84" s="46">
        <v>4620048.41</v>
      </c>
      <c r="O84" s="46">
        <v>4269538.22</v>
      </c>
      <c r="P84" s="46">
        <v>4411115.29</v>
      </c>
      <c r="Q84" s="46">
        <v>3926933.35</v>
      </c>
      <c r="R84" s="46">
        <v>2840590.14</v>
      </c>
      <c r="S84" s="46">
        <v>3252662.34</v>
      </c>
      <c r="T84" s="46">
        <v>172.93</v>
      </c>
      <c r="U84" s="47">
        <f t="shared" ref="U84:U147" si="9">SUM(C84:T84)</f>
        <v>76913324.780000001</v>
      </c>
      <c r="V84" s="55"/>
      <c r="W84" s="302"/>
      <c r="X84" s="58"/>
      <c r="Y84" s="58"/>
      <c r="Z84" s="58"/>
      <c r="AA84" s="58"/>
      <c r="AB84" s="58"/>
      <c r="AC84" s="58"/>
      <c r="AD84" s="58"/>
      <c r="AE84" s="58"/>
      <c r="AF84" s="58"/>
      <c r="AG84" s="58"/>
      <c r="AH84" s="58"/>
      <c r="AI84" s="58"/>
      <c r="AJ84" s="58"/>
      <c r="AK84" s="58"/>
      <c r="AL84" s="58"/>
      <c r="AM84" s="58"/>
      <c r="AN84" s="58"/>
      <c r="AO84" s="58"/>
      <c r="AP84" s="58"/>
      <c r="AQ84" s="58"/>
    </row>
    <row r="85" spans="1:43" ht="15">
      <c r="A85" s="971"/>
      <c r="B85" s="304" t="s">
        <v>1106</v>
      </c>
      <c r="C85" s="46">
        <v>2173.09</v>
      </c>
      <c r="D85" s="46">
        <v>1183.42</v>
      </c>
      <c r="E85" s="46">
        <v>1810.91</v>
      </c>
      <c r="F85" s="46">
        <v>1444.17</v>
      </c>
      <c r="G85" s="46">
        <v>1441.16</v>
      </c>
      <c r="H85" s="46">
        <v>1195.6400000000001</v>
      </c>
      <c r="I85" s="46">
        <v>925.25</v>
      </c>
      <c r="J85" s="46">
        <v>1783.48</v>
      </c>
      <c r="K85" s="46">
        <v>1382.29</v>
      </c>
      <c r="L85" s="46">
        <v>1698.58</v>
      </c>
      <c r="M85" s="46">
        <v>2480.5300000000002</v>
      </c>
      <c r="N85" s="46">
        <v>3530.87</v>
      </c>
      <c r="O85" s="46">
        <v>3890.71</v>
      </c>
      <c r="P85" s="46">
        <v>6248.51</v>
      </c>
      <c r="Q85" s="46">
        <v>6245.87</v>
      </c>
      <c r="R85" s="46">
        <v>8720.7199999999993</v>
      </c>
      <c r="S85" s="46">
        <v>42126.34</v>
      </c>
      <c r="T85" s="46">
        <v>31.26</v>
      </c>
      <c r="U85" s="47">
        <f t="shared" si="9"/>
        <v>88312.8</v>
      </c>
      <c r="V85" s="55"/>
      <c r="W85" s="302"/>
      <c r="X85" s="58"/>
      <c r="Y85" s="58"/>
      <c r="Z85" s="58"/>
      <c r="AA85" s="58"/>
      <c r="AB85" s="58"/>
      <c r="AC85" s="58"/>
      <c r="AD85" s="58"/>
      <c r="AE85" s="58"/>
      <c r="AF85" s="58"/>
      <c r="AG85" s="58"/>
      <c r="AH85" s="58"/>
      <c r="AI85" s="58"/>
      <c r="AJ85" s="58"/>
      <c r="AK85" s="58"/>
      <c r="AL85" s="58"/>
      <c r="AM85" s="58"/>
      <c r="AN85" s="58"/>
      <c r="AO85" s="58"/>
      <c r="AP85" s="58"/>
      <c r="AQ85" s="58"/>
    </row>
    <row r="86" spans="1:43" ht="15">
      <c r="A86" s="971"/>
      <c r="B86" s="304" t="s">
        <v>1107</v>
      </c>
      <c r="C86" s="46">
        <v>66112.69</v>
      </c>
      <c r="D86" s="46">
        <v>7691.04</v>
      </c>
      <c r="E86" s="46">
        <v>3828.99</v>
      </c>
      <c r="F86" s="46">
        <v>6311.38</v>
      </c>
      <c r="G86" s="46">
        <v>9189.6299999999992</v>
      </c>
      <c r="H86" s="46">
        <v>9574.93</v>
      </c>
      <c r="I86" s="46">
        <v>9816.91</v>
      </c>
      <c r="J86" s="46">
        <v>6985.44</v>
      </c>
      <c r="K86" s="46">
        <v>10848.76</v>
      </c>
      <c r="L86" s="46">
        <v>13839.68</v>
      </c>
      <c r="M86" s="46">
        <v>19487.61</v>
      </c>
      <c r="N86" s="46">
        <v>25255.26</v>
      </c>
      <c r="O86" s="46">
        <v>29103.58</v>
      </c>
      <c r="P86" s="46">
        <v>45608.2</v>
      </c>
      <c r="Q86" s="46">
        <v>49803.22</v>
      </c>
      <c r="R86" s="46">
        <v>48918.400000000001</v>
      </c>
      <c r="S86" s="46">
        <v>112444.35</v>
      </c>
      <c r="T86" s="46">
        <v>0</v>
      </c>
      <c r="U86" s="47">
        <f t="shared" si="9"/>
        <v>474820.07000000007</v>
      </c>
      <c r="V86" s="55"/>
      <c r="W86" s="302"/>
      <c r="X86" s="58"/>
      <c r="Y86" s="58"/>
      <c r="Z86" s="58"/>
      <c r="AA86" s="58"/>
      <c r="AB86" s="58"/>
      <c r="AC86" s="58"/>
      <c r="AD86" s="58"/>
      <c r="AE86" s="58"/>
      <c r="AF86" s="58"/>
      <c r="AG86" s="58"/>
      <c r="AH86" s="58"/>
      <c r="AI86" s="58"/>
      <c r="AJ86" s="58"/>
      <c r="AK86" s="58"/>
      <c r="AL86" s="58"/>
      <c r="AM86" s="58"/>
      <c r="AN86" s="58"/>
      <c r="AO86" s="58"/>
      <c r="AP86" s="58"/>
      <c r="AQ86" s="58"/>
    </row>
    <row r="87" spans="1:43" ht="6" customHeight="1">
      <c r="A87" s="971"/>
      <c r="B87" s="304"/>
      <c r="C87" s="45"/>
      <c r="D87" s="45"/>
      <c r="E87" s="45"/>
      <c r="F87" s="45"/>
      <c r="G87" s="45"/>
      <c r="H87" s="45"/>
      <c r="I87" s="45"/>
      <c r="J87" s="45"/>
      <c r="K87" s="45"/>
      <c r="L87" s="45"/>
      <c r="M87" s="45"/>
      <c r="N87" s="45"/>
      <c r="O87" s="45"/>
      <c r="P87" s="45"/>
      <c r="Q87" s="45"/>
      <c r="R87" s="45"/>
      <c r="S87" s="45"/>
      <c r="T87" s="45"/>
      <c r="U87" s="47">
        <f t="shared" si="9"/>
        <v>0</v>
      </c>
      <c r="V87" s="55"/>
      <c r="W87" s="302"/>
      <c r="X87" s="58"/>
      <c r="Y87" s="58"/>
      <c r="Z87" s="58"/>
      <c r="AA87" s="58"/>
      <c r="AB87" s="58"/>
      <c r="AC87" s="58"/>
      <c r="AD87" s="58"/>
      <c r="AE87" s="58"/>
      <c r="AF87" s="58"/>
      <c r="AG87" s="58"/>
      <c r="AH87" s="58"/>
      <c r="AI87" s="58"/>
      <c r="AJ87" s="58"/>
      <c r="AK87" s="58"/>
      <c r="AL87" s="58"/>
      <c r="AM87" s="58"/>
      <c r="AN87" s="58"/>
      <c r="AO87" s="58"/>
      <c r="AP87" s="58"/>
      <c r="AQ87" s="58"/>
    </row>
    <row r="88" spans="1:43" ht="15">
      <c r="A88" s="971"/>
      <c r="B88" s="299" t="s">
        <v>1108</v>
      </c>
      <c r="C88" s="401">
        <f>SUM(C89:C91)</f>
        <v>3026037.4299999997</v>
      </c>
      <c r="D88" s="401">
        <f t="shared" ref="D88:T88" si="10">SUM(D89:D91)</f>
        <v>1834852.57</v>
      </c>
      <c r="E88" s="401">
        <f t="shared" si="10"/>
        <v>2113623.7200000002</v>
      </c>
      <c r="F88" s="401">
        <f t="shared" si="10"/>
        <v>3482356.02</v>
      </c>
      <c r="G88" s="401">
        <f t="shared" si="10"/>
        <v>3792218.41</v>
      </c>
      <c r="H88" s="401">
        <f t="shared" si="10"/>
        <v>3706162.61</v>
      </c>
      <c r="I88" s="401">
        <f t="shared" si="10"/>
        <v>3317313.76</v>
      </c>
      <c r="J88" s="401">
        <f t="shared" si="10"/>
        <v>3662772.04</v>
      </c>
      <c r="K88" s="401">
        <f t="shared" si="10"/>
        <v>4250638.8400000008</v>
      </c>
      <c r="L88" s="401">
        <f t="shared" si="10"/>
        <v>4950663.01</v>
      </c>
      <c r="M88" s="401">
        <f t="shared" si="10"/>
        <v>6182965.6500000004</v>
      </c>
      <c r="N88" s="401">
        <f t="shared" si="10"/>
        <v>6762229.5099999998</v>
      </c>
      <c r="O88" s="401">
        <f t="shared" si="10"/>
        <v>6596856.1999999993</v>
      </c>
      <c r="P88" s="401">
        <f t="shared" si="10"/>
        <v>6981479.1000000006</v>
      </c>
      <c r="Q88" s="401">
        <f t="shared" si="10"/>
        <v>6326006.2699999996</v>
      </c>
      <c r="R88" s="401">
        <f t="shared" si="10"/>
        <v>4592296.1399999997</v>
      </c>
      <c r="S88" s="401">
        <f t="shared" si="10"/>
        <v>5406184.3899999997</v>
      </c>
      <c r="T88" s="401">
        <f t="shared" si="10"/>
        <v>63.050000000000004</v>
      </c>
      <c r="U88" s="401">
        <f t="shared" si="9"/>
        <v>76984718.719999999</v>
      </c>
      <c r="V88" s="375"/>
      <c r="W88" s="302"/>
      <c r="X88" s="302"/>
      <c r="Y88" s="302"/>
      <c r="Z88" s="302"/>
      <c r="AA88" s="302"/>
      <c r="AB88" s="302"/>
      <c r="AC88" s="302"/>
      <c r="AD88" s="302"/>
      <c r="AE88" s="302"/>
      <c r="AF88" s="302"/>
      <c r="AG88" s="302"/>
      <c r="AH88" s="302"/>
      <c r="AI88" s="302"/>
      <c r="AJ88" s="302"/>
      <c r="AK88" s="302"/>
      <c r="AL88" s="302"/>
      <c r="AM88" s="302"/>
      <c r="AN88" s="302"/>
      <c r="AO88" s="302"/>
      <c r="AP88" s="302"/>
      <c r="AQ88" s="302"/>
    </row>
    <row r="89" spans="1:43" ht="15">
      <c r="A89" s="971"/>
      <c r="B89" s="304" t="s">
        <v>1109</v>
      </c>
      <c r="C89" s="46">
        <v>1470822.46</v>
      </c>
      <c r="D89" s="46">
        <v>908046.63</v>
      </c>
      <c r="E89" s="46">
        <v>946790.99</v>
      </c>
      <c r="F89" s="46">
        <v>1321400.4099999999</v>
      </c>
      <c r="G89" s="46">
        <v>1337287.6599999999</v>
      </c>
      <c r="H89" s="46">
        <v>1273035.29</v>
      </c>
      <c r="I89" s="46">
        <v>1145773.76</v>
      </c>
      <c r="J89" s="46">
        <v>1251417.01</v>
      </c>
      <c r="K89" s="46">
        <v>1551362.2</v>
      </c>
      <c r="L89" s="46">
        <v>1891218.99</v>
      </c>
      <c r="M89" s="46">
        <v>2392139.4300000002</v>
      </c>
      <c r="N89" s="46">
        <v>2632867.23</v>
      </c>
      <c r="O89" s="46">
        <v>2573058.89</v>
      </c>
      <c r="P89" s="46">
        <v>2756128.2</v>
      </c>
      <c r="Q89" s="46">
        <v>2457973.11</v>
      </c>
      <c r="R89" s="46">
        <v>1759186.89</v>
      </c>
      <c r="S89" s="46">
        <v>2262002.25</v>
      </c>
      <c r="T89" s="46">
        <v>54.84</v>
      </c>
      <c r="U89" s="47">
        <f t="shared" si="9"/>
        <v>29930566.239999998</v>
      </c>
      <c r="V89" s="55"/>
      <c r="W89" s="302"/>
      <c r="X89" s="58"/>
      <c r="Y89" s="58"/>
      <c r="Z89" s="58"/>
      <c r="AA89" s="58"/>
      <c r="AB89" s="58"/>
      <c r="AC89" s="58"/>
      <c r="AD89" s="58"/>
      <c r="AE89" s="58"/>
      <c r="AF89" s="58"/>
      <c r="AG89" s="58"/>
      <c r="AH89" s="58"/>
      <c r="AI89" s="58"/>
      <c r="AJ89" s="58"/>
      <c r="AK89" s="58"/>
      <c r="AL89" s="58"/>
      <c r="AM89" s="58"/>
      <c r="AN89" s="58"/>
      <c r="AO89" s="58"/>
      <c r="AP89" s="58"/>
      <c r="AQ89" s="58"/>
    </row>
    <row r="90" spans="1:43" ht="15">
      <c r="A90" s="971"/>
      <c r="B90" s="304" t="s">
        <v>1110</v>
      </c>
      <c r="C90" s="46">
        <v>1545205.47</v>
      </c>
      <c r="D90" s="46">
        <v>910241.35</v>
      </c>
      <c r="E90" s="46">
        <v>1142781.77</v>
      </c>
      <c r="F90" s="46">
        <v>2104997.09</v>
      </c>
      <c r="G90" s="46">
        <v>2382489.63</v>
      </c>
      <c r="H90" s="46">
        <v>2353231.5299999998</v>
      </c>
      <c r="I90" s="46">
        <v>2095246.67</v>
      </c>
      <c r="J90" s="46">
        <v>2322766.2000000002</v>
      </c>
      <c r="K90" s="46">
        <v>2586006.2400000002</v>
      </c>
      <c r="L90" s="46">
        <v>2924747.13</v>
      </c>
      <c r="M90" s="46">
        <v>3591974.11</v>
      </c>
      <c r="N90" s="46">
        <v>3879789.73</v>
      </c>
      <c r="O90" s="46">
        <v>3727840.04</v>
      </c>
      <c r="P90" s="46">
        <v>3886043.37</v>
      </c>
      <c r="Q90" s="46">
        <v>3565025.03</v>
      </c>
      <c r="R90" s="46">
        <v>2623960.2799999998</v>
      </c>
      <c r="S90" s="46">
        <v>2943462.18</v>
      </c>
      <c r="T90" s="46">
        <v>0</v>
      </c>
      <c r="U90" s="47">
        <f t="shared" si="9"/>
        <v>44585807.82</v>
      </c>
      <c r="V90" s="55"/>
      <c r="W90" s="302"/>
      <c r="X90" s="58"/>
      <c r="Y90" s="58"/>
      <c r="Z90" s="58"/>
      <c r="AA90" s="58"/>
      <c r="AB90" s="58"/>
      <c r="AC90" s="58"/>
      <c r="AD90" s="58"/>
      <c r="AE90" s="58"/>
      <c r="AF90" s="58"/>
      <c r="AG90" s="58"/>
      <c r="AH90" s="58"/>
      <c r="AI90" s="58"/>
      <c r="AJ90" s="58"/>
      <c r="AK90" s="58"/>
      <c r="AL90" s="58"/>
      <c r="AM90" s="58"/>
      <c r="AN90" s="58"/>
      <c r="AO90" s="58"/>
      <c r="AP90" s="58"/>
      <c r="AQ90" s="58"/>
    </row>
    <row r="91" spans="1:43" ht="15">
      <c r="A91" s="971"/>
      <c r="B91" s="304" t="s">
        <v>1111</v>
      </c>
      <c r="C91" s="46">
        <v>10009.5</v>
      </c>
      <c r="D91" s="46">
        <v>16564.59</v>
      </c>
      <c r="E91" s="46">
        <v>24050.959999999999</v>
      </c>
      <c r="F91" s="46">
        <v>55958.52</v>
      </c>
      <c r="G91" s="46">
        <v>72441.119999999995</v>
      </c>
      <c r="H91" s="46">
        <v>79895.789999999994</v>
      </c>
      <c r="I91" s="46">
        <v>76293.33</v>
      </c>
      <c r="J91" s="46">
        <v>88588.83</v>
      </c>
      <c r="K91" s="46">
        <v>113270.39999999999</v>
      </c>
      <c r="L91" s="46">
        <v>134696.89000000001</v>
      </c>
      <c r="M91" s="46">
        <v>198852.11</v>
      </c>
      <c r="N91" s="46">
        <v>249572.55</v>
      </c>
      <c r="O91" s="46">
        <v>295957.27</v>
      </c>
      <c r="P91" s="46">
        <v>339307.53</v>
      </c>
      <c r="Q91" s="46">
        <v>303008.13</v>
      </c>
      <c r="R91" s="46">
        <v>209148.97</v>
      </c>
      <c r="S91" s="46">
        <v>200719.96</v>
      </c>
      <c r="T91" s="46">
        <v>8.2100000000000009</v>
      </c>
      <c r="U91" s="47">
        <f t="shared" si="9"/>
        <v>2468344.66</v>
      </c>
      <c r="V91" s="55"/>
      <c r="W91" s="302"/>
      <c r="X91" s="58"/>
      <c r="Y91" s="58"/>
      <c r="Z91" s="58"/>
      <c r="AA91" s="58"/>
      <c r="AB91" s="58"/>
      <c r="AC91" s="58"/>
      <c r="AD91" s="58"/>
      <c r="AE91" s="58"/>
      <c r="AF91" s="58"/>
      <c r="AG91" s="58"/>
      <c r="AH91" s="58"/>
      <c r="AI91" s="58"/>
      <c r="AJ91" s="58"/>
      <c r="AK91" s="58"/>
      <c r="AL91" s="58"/>
      <c r="AM91" s="58"/>
      <c r="AN91" s="58"/>
      <c r="AO91" s="58"/>
      <c r="AP91" s="58"/>
      <c r="AQ91" s="58"/>
    </row>
    <row r="92" spans="1:43" ht="6" customHeight="1">
      <c r="A92" s="971"/>
      <c r="B92" s="304"/>
      <c r="C92" s="45"/>
      <c r="D92" s="45"/>
      <c r="E92" s="45"/>
      <c r="F92" s="45"/>
      <c r="G92" s="45"/>
      <c r="H92" s="45"/>
      <c r="I92" s="45"/>
      <c r="J92" s="45"/>
      <c r="K92" s="45"/>
      <c r="L92" s="45"/>
      <c r="M92" s="45"/>
      <c r="N92" s="45"/>
      <c r="O92" s="45"/>
      <c r="P92" s="45"/>
      <c r="Q92" s="45"/>
      <c r="R92" s="45"/>
      <c r="S92" s="45"/>
      <c r="T92" s="45"/>
      <c r="U92" s="47">
        <f t="shared" si="9"/>
        <v>0</v>
      </c>
      <c r="V92" s="55"/>
      <c r="W92" s="302"/>
      <c r="X92" s="58"/>
      <c r="Y92" s="58"/>
      <c r="Z92" s="58"/>
      <c r="AA92" s="58"/>
      <c r="AB92" s="58"/>
      <c r="AC92" s="58"/>
      <c r="AD92" s="58"/>
      <c r="AE92" s="58"/>
      <c r="AF92" s="58"/>
      <c r="AG92" s="58"/>
      <c r="AH92" s="58"/>
      <c r="AI92" s="58"/>
      <c r="AJ92" s="58"/>
      <c r="AK92" s="58"/>
      <c r="AL92" s="58"/>
      <c r="AM92" s="58"/>
      <c r="AN92" s="58"/>
      <c r="AO92" s="58"/>
      <c r="AP92" s="58"/>
      <c r="AQ92" s="58"/>
    </row>
    <row r="93" spans="1:43" ht="15">
      <c r="A93" s="971"/>
      <c r="B93" s="299" t="s">
        <v>1112</v>
      </c>
      <c r="C93" s="401">
        <f>SUM(C94:C111)</f>
        <v>968392.53899999999</v>
      </c>
      <c r="D93" s="401">
        <f t="shared" ref="D93:T93" si="11">SUM(D94:D111)</f>
        <v>1148046.098</v>
      </c>
      <c r="E93" s="401">
        <f t="shared" si="11"/>
        <v>999871.20699999994</v>
      </c>
      <c r="F93" s="401">
        <f t="shared" si="11"/>
        <v>1508409.8190000001</v>
      </c>
      <c r="G93" s="401">
        <f t="shared" si="11"/>
        <v>1618313.4940000002</v>
      </c>
      <c r="H93" s="401">
        <f t="shared" si="11"/>
        <v>1542961.9000000001</v>
      </c>
      <c r="I93" s="401">
        <f t="shared" si="11"/>
        <v>1341473.2649999999</v>
      </c>
      <c r="J93" s="401">
        <f t="shared" si="11"/>
        <v>1487157.64</v>
      </c>
      <c r="K93" s="401">
        <f t="shared" si="11"/>
        <v>1655965.3429999999</v>
      </c>
      <c r="L93" s="401">
        <f t="shared" si="11"/>
        <v>1908264.6490000004</v>
      </c>
      <c r="M93" s="401">
        <f t="shared" si="11"/>
        <v>2350923.0090000001</v>
      </c>
      <c r="N93" s="401">
        <f t="shared" si="11"/>
        <v>2614917.997</v>
      </c>
      <c r="O93" s="401">
        <f t="shared" si="11"/>
        <v>2593964.5739999996</v>
      </c>
      <c r="P93" s="401">
        <f t="shared" si="11"/>
        <v>2855381.1970000002</v>
      </c>
      <c r="Q93" s="401">
        <f t="shared" si="11"/>
        <v>2619905.7379999999</v>
      </c>
      <c r="R93" s="401">
        <f t="shared" si="11"/>
        <v>1924920.1810000001</v>
      </c>
      <c r="S93" s="401">
        <f t="shared" si="11"/>
        <v>2118964.6750000003</v>
      </c>
      <c r="T93" s="401">
        <f t="shared" si="11"/>
        <v>0</v>
      </c>
      <c r="U93" s="401">
        <f>SUM(C93:T93)</f>
        <v>31257833.325000007</v>
      </c>
      <c r="V93" s="375"/>
      <c r="W93" s="302"/>
      <c r="X93" s="302"/>
      <c r="Y93" s="302"/>
      <c r="Z93" s="302"/>
      <c r="AA93" s="302"/>
      <c r="AB93" s="302"/>
      <c r="AC93" s="302"/>
      <c r="AD93" s="302"/>
      <c r="AE93" s="302"/>
      <c r="AF93" s="302"/>
      <c r="AG93" s="302"/>
      <c r="AH93" s="302"/>
      <c r="AI93" s="302"/>
      <c r="AJ93" s="302"/>
      <c r="AK93" s="302"/>
      <c r="AL93" s="302"/>
      <c r="AM93" s="302"/>
      <c r="AN93" s="302"/>
      <c r="AO93" s="302"/>
      <c r="AP93" s="302"/>
      <c r="AQ93" s="302"/>
    </row>
    <row r="94" spans="1:43" ht="15">
      <c r="A94" s="971"/>
      <c r="B94" s="304" t="s">
        <v>1113</v>
      </c>
      <c r="C94" s="46">
        <v>33167.75</v>
      </c>
      <c r="D94" s="46">
        <v>10894.15</v>
      </c>
      <c r="E94" s="46">
        <v>15741.79</v>
      </c>
      <c r="F94" s="46">
        <v>24248.68</v>
      </c>
      <c r="G94" s="46">
        <v>28862.68</v>
      </c>
      <c r="H94" s="46">
        <v>31171.200000000001</v>
      </c>
      <c r="I94" s="46">
        <v>29207.98</v>
      </c>
      <c r="J94" s="46">
        <v>40772.050000000003</v>
      </c>
      <c r="K94" s="46">
        <v>53230.7</v>
      </c>
      <c r="L94" s="46">
        <v>76629.14</v>
      </c>
      <c r="M94" s="46">
        <v>125214.3</v>
      </c>
      <c r="N94" s="46">
        <v>176119.39</v>
      </c>
      <c r="O94" s="46">
        <v>232195.34</v>
      </c>
      <c r="P94" s="46">
        <v>317817.94</v>
      </c>
      <c r="Q94" s="46">
        <v>337913.35</v>
      </c>
      <c r="R94" s="46">
        <v>236284.56</v>
      </c>
      <c r="S94" s="46">
        <v>203334.05</v>
      </c>
      <c r="T94" s="46">
        <v>0</v>
      </c>
      <c r="U94" s="47">
        <f t="shared" si="9"/>
        <v>1972805.05</v>
      </c>
      <c r="V94" s="55"/>
      <c r="W94" s="302"/>
      <c r="X94" s="58"/>
      <c r="Y94" s="58"/>
      <c r="Z94" s="58"/>
      <c r="AA94" s="58"/>
      <c r="AB94" s="58"/>
      <c r="AC94" s="58"/>
      <c r="AD94" s="58"/>
      <c r="AE94" s="58"/>
      <c r="AF94" s="58"/>
      <c r="AG94" s="58"/>
      <c r="AH94" s="58"/>
      <c r="AI94" s="58"/>
      <c r="AJ94" s="58"/>
      <c r="AK94" s="58"/>
      <c r="AL94" s="58"/>
      <c r="AM94" s="58"/>
      <c r="AN94" s="58"/>
      <c r="AO94" s="58"/>
      <c r="AP94" s="58"/>
      <c r="AQ94" s="58"/>
    </row>
    <row r="95" spans="1:43" ht="15">
      <c r="A95" s="971"/>
      <c r="B95" s="304" t="s">
        <v>1114</v>
      </c>
      <c r="C95" s="46">
        <v>426162.73</v>
      </c>
      <c r="D95" s="46">
        <v>85452.29</v>
      </c>
      <c r="E95" s="46">
        <v>156268.51999999999</v>
      </c>
      <c r="F95" s="46">
        <v>400514.54</v>
      </c>
      <c r="G95" s="46">
        <v>524317.29</v>
      </c>
      <c r="H95" s="46">
        <v>527791.89</v>
      </c>
      <c r="I95" s="46">
        <v>436667.88</v>
      </c>
      <c r="J95" s="46">
        <v>501718.62</v>
      </c>
      <c r="K95" s="46">
        <v>543393.31000000006</v>
      </c>
      <c r="L95" s="46">
        <v>581464.86</v>
      </c>
      <c r="M95" s="46">
        <v>656664.72</v>
      </c>
      <c r="N95" s="46">
        <v>687179.38</v>
      </c>
      <c r="O95" s="46">
        <v>585244.43000000005</v>
      </c>
      <c r="P95" s="46">
        <v>543656.32999999996</v>
      </c>
      <c r="Q95" s="46">
        <v>429967.56</v>
      </c>
      <c r="R95" s="46">
        <v>291237.03999999998</v>
      </c>
      <c r="S95" s="46">
        <v>356075.07</v>
      </c>
      <c r="T95" s="46">
        <v>0</v>
      </c>
      <c r="U95" s="47">
        <f t="shared" si="9"/>
        <v>7733776.459999999</v>
      </c>
      <c r="V95" s="55"/>
      <c r="W95" s="302"/>
      <c r="X95" s="58"/>
      <c r="Y95" s="58"/>
      <c r="Z95" s="58"/>
      <c r="AA95" s="58"/>
      <c r="AB95" s="58"/>
      <c r="AC95" s="58"/>
      <c r="AD95" s="58"/>
      <c r="AE95" s="58"/>
      <c r="AF95" s="58"/>
      <c r="AG95" s="58"/>
      <c r="AH95" s="58"/>
      <c r="AI95" s="58"/>
      <c r="AJ95" s="58"/>
      <c r="AK95" s="58"/>
      <c r="AL95" s="58"/>
      <c r="AM95" s="58"/>
      <c r="AN95" s="58"/>
      <c r="AO95" s="58"/>
      <c r="AP95" s="58"/>
      <c r="AQ95" s="58"/>
    </row>
    <row r="96" spans="1:43" ht="15">
      <c r="A96" s="971"/>
      <c r="B96" s="304" t="s">
        <v>1115</v>
      </c>
      <c r="C96" s="46">
        <v>1523.42</v>
      </c>
      <c r="D96" s="46">
        <v>93.82</v>
      </c>
      <c r="E96" s="46">
        <v>46.28</v>
      </c>
      <c r="F96" s="46">
        <v>931.48</v>
      </c>
      <c r="G96" s="46">
        <v>2237.0100000000002</v>
      </c>
      <c r="H96" s="46">
        <v>7742.51</v>
      </c>
      <c r="I96" s="46">
        <v>10770.69</v>
      </c>
      <c r="J96" s="46">
        <v>4291.75</v>
      </c>
      <c r="K96" s="46">
        <v>4065.34</v>
      </c>
      <c r="L96" s="46">
        <v>3608.13</v>
      </c>
      <c r="M96" s="46">
        <v>10924.09</v>
      </c>
      <c r="N96" s="46">
        <v>10889.63</v>
      </c>
      <c r="O96" s="46">
        <v>12045.54</v>
      </c>
      <c r="P96" s="46">
        <v>22469.8</v>
      </c>
      <c r="Q96" s="46">
        <v>17312.73</v>
      </c>
      <c r="R96" s="46">
        <v>17216.919999999998</v>
      </c>
      <c r="S96" s="46">
        <v>24127.52</v>
      </c>
      <c r="T96" s="46">
        <v>0</v>
      </c>
      <c r="U96" s="47">
        <f t="shared" si="9"/>
        <v>150296.66</v>
      </c>
      <c r="V96" s="55"/>
      <c r="W96" s="302"/>
      <c r="X96" s="58"/>
      <c r="Y96" s="58"/>
      <c r="Z96" s="58"/>
      <c r="AA96" s="58"/>
      <c r="AB96" s="58"/>
      <c r="AC96" s="58"/>
      <c r="AD96" s="58"/>
      <c r="AE96" s="58"/>
      <c r="AF96" s="58"/>
      <c r="AG96" s="58"/>
      <c r="AH96" s="58"/>
      <c r="AI96" s="58"/>
      <c r="AJ96" s="58"/>
      <c r="AK96" s="58"/>
      <c r="AL96" s="58"/>
      <c r="AM96" s="58"/>
      <c r="AN96" s="58"/>
      <c r="AO96" s="58"/>
      <c r="AP96" s="58"/>
      <c r="AQ96" s="58"/>
    </row>
    <row r="97" spans="1:43" ht="15">
      <c r="A97" s="971"/>
      <c r="B97" s="304" t="s">
        <v>1116</v>
      </c>
      <c r="C97" s="46">
        <v>1394.16</v>
      </c>
      <c r="D97" s="46">
        <v>17555.97</v>
      </c>
      <c r="E97" s="46">
        <v>24542.68</v>
      </c>
      <c r="F97" s="46">
        <v>39507.22</v>
      </c>
      <c r="G97" s="46">
        <v>39540.230000000003</v>
      </c>
      <c r="H97" s="46">
        <v>42815.15</v>
      </c>
      <c r="I97" s="46">
        <v>33650.620000000003</v>
      </c>
      <c r="J97" s="46">
        <v>42386.239999999998</v>
      </c>
      <c r="K97" s="46">
        <v>37067.839999999997</v>
      </c>
      <c r="L97" s="46">
        <v>34174.69</v>
      </c>
      <c r="M97" s="46">
        <v>34737.53</v>
      </c>
      <c r="N97" s="46">
        <v>29822.32</v>
      </c>
      <c r="O97" s="46">
        <v>30381.46</v>
      </c>
      <c r="P97" s="46">
        <v>24222.17</v>
      </c>
      <c r="Q97" s="46">
        <v>13004.88</v>
      </c>
      <c r="R97" s="46">
        <v>6380.76</v>
      </c>
      <c r="S97" s="46">
        <v>5892.94</v>
      </c>
      <c r="T97" s="46">
        <v>0</v>
      </c>
      <c r="U97" s="47">
        <f t="shared" si="9"/>
        <v>457076.86</v>
      </c>
      <c r="V97" s="55"/>
      <c r="W97" s="302"/>
      <c r="X97" s="58"/>
      <c r="Y97" s="58"/>
      <c r="Z97" s="58"/>
      <c r="AA97" s="58"/>
      <c r="AB97" s="58"/>
      <c r="AC97" s="58"/>
      <c r="AD97" s="58"/>
      <c r="AE97" s="58"/>
      <c r="AF97" s="58"/>
      <c r="AG97" s="58"/>
      <c r="AH97" s="58"/>
      <c r="AI97" s="58"/>
      <c r="AJ97" s="58"/>
      <c r="AK97" s="58"/>
      <c r="AL97" s="58"/>
      <c r="AM97" s="58"/>
      <c r="AN97" s="58"/>
      <c r="AO97" s="58"/>
      <c r="AP97" s="58"/>
      <c r="AQ97" s="58"/>
    </row>
    <row r="98" spans="1:43" ht="15">
      <c r="A98" s="971"/>
      <c r="B98" s="304" t="s">
        <v>1117</v>
      </c>
      <c r="C98" s="46">
        <v>63603.69</v>
      </c>
      <c r="D98" s="46">
        <v>395815.75</v>
      </c>
      <c r="E98" s="46">
        <v>320669.46000000002</v>
      </c>
      <c r="F98" s="46">
        <v>290119.3</v>
      </c>
      <c r="G98" s="46">
        <v>222154.44</v>
      </c>
      <c r="H98" s="46">
        <v>191455.99</v>
      </c>
      <c r="I98" s="46">
        <v>147127.29</v>
      </c>
      <c r="J98" s="46">
        <v>125082.1</v>
      </c>
      <c r="K98" s="46">
        <v>111224.69</v>
      </c>
      <c r="L98" s="46">
        <v>81254.41</v>
      </c>
      <c r="M98" s="46">
        <v>63898.02</v>
      </c>
      <c r="N98" s="46">
        <v>39202.699999999997</v>
      </c>
      <c r="O98" s="46">
        <v>31309.05</v>
      </c>
      <c r="P98" s="46">
        <v>22232.01</v>
      </c>
      <c r="Q98" s="46">
        <v>17792.400000000001</v>
      </c>
      <c r="R98" s="46">
        <v>14331.71</v>
      </c>
      <c r="S98" s="46">
        <v>10243.68</v>
      </c>
      <c r="T98" s="46">
        <v>0</v>
      </c>
      <c r="U98" s="47">
        <f t="shared" si="9"/>
        <v>2147516.69</v>
      </c>
      <c r="V98" s="55"/>
      <c r="W98" s="302"/>
      <c r="X98" s="58"/>
      <c r="Y98" s="58"/>
      <c r="Z98" s="58"/>
      <c r="AA98" s="58"/>
      <c r="AB98" s="58"/>
      <c r="AC98" s="58"/>
      <c r="AD98" s="58"/>
      <c r="AE98" s="58"/>
      <c r="AF98" s="58"/>
      <c r="AG98" s="58"/>
      <c r="AH98" s="58"/>
      <c r="AI98" s="58"/>
      <c r="AJ98" s="58"/>
      <c r="AK98" s="58"/>
      <c r="AL98" s="58"/>
      <c r="AM98" s="58"/>
      <c r="AN98" s="58"/>
      <c r="AO98" s="58"/>
      <c r="AP98" s="58"/>
      <c r="AQ98" s="58"/>
    </row>
    <row r="99" spans="1:43" ht="15">
      <c r="A99" s="971"/>
      <c r="B99" s="304" t="s">
        <v>1118</v>
      </c>
      <c r="C99" s="46">
        <v>46.27</v>
      </c>
      <c r="D99" s="46">
        <v>92.8</v>
      </c>
      <c r="E99" s="46">
        <v>167.04</v>
      </c>
      <c r="F99" s="46">
        <v>18.559999999999999</v>
      </c>
      <c r="G99" s="46">
        <v>0</v>
      </c>
      <c r="H99" s="46">
        <v>0</v>
      </c>
      <c r="I99" s="46">
        <v>0</v>
      </c>
      <c r="J99" s="46">
        <v>0</v>
      </c>
      <c r="K99" s="46">
        <v>0</v>
      </c>
      <c r="L99" s="46">
        <v>0</v>
      </c>
      <c r="M99" s="46">
        <v>4.6399999999999997</v>
      </c>
      <c r="N99" s="46">
        <v>0</v>
      </c>
      <c r="O99" s="46">
        <v>4.6399999999999997</v>
      </c>
      <c r="P99" s="46">
        <v>0</v>
      </c>
      <c r="Q99" s="46">
        <v>9.2799999999999994</v>
      </c>
      <c r="R99" s="46">
        <v>0</v>
      </c>
      <c r="S99" s="46">
        <v>18.559999999999999</v>
      </c>
      <c r="T99" s="46">
        <v>0</v>
      </c>
      <c r="U99" s="47">
        <f t="shared" si="9"/>
        <v>361.78999999999996</v>
      </c>
      <c r="V99" s="55"/>
      <c r="W99" s="302"/>
      <c r="X99" s="58"/>
      <c r="Y99" s="58"/>
      <c r="Z99" s="58"/>
      <c r="AA99" s="58"/>
      <c r="AB99" s="58"/>
      <c r="AC99" s="58"/>
      <c r="AD99" s="58"/>
      <c r="AE99" s="58"/>
      <c r="AF99" s="58"/>
      <c r="AG99" s="58"/>
      <c r="AH99" s="58"/>
      <c r="AI99" s="58"/>
      <c r="AJ99" s="58"/>
      <c r="AK99" s="58"/>
      <c r="AL99" s="58"/>
      <c r="AM99" s="58"/>
      <c r="AN99" s="58"/>
      <c r="AO99" s="58"/>
      <c r="AP99" s="58"/>
      <c r="AQ99" s="58"/>
    </row>
    <row r="100" spans="1:43" ht="15">
      <c r="A100" s="971"/>
      <c r="B100" s="304" t="s">
        <v>1119</v>
      </c>
      <c r="C100" s="46">
        <v>84578.19</v>
      </c>
      <c r="D100" s="46">
        <v>103291.42</v>
      </c>
      <c r="E100" s="46">
        <v>73406.289999999994</v>
      </c>
      <c r="F100" s="46">
        <v>62573.38</v>
      </c>
      <c r="G100" s="46">
        <v>46126.902000000002</v>
      </c>
      <c r="H100" s="46">
        <v>39622.06</v>
      </c>
      <c r="I100" s="46">
        <v>34215.472000000002</v>
      </c>
      <c r="J100" s="46">
        <v>40708.652000000002</v>
      </c>
      <c r="K100" s="46">
        <v>47638.601999999999</v>
      </c>
      <c r="L100" s="46">
        <v>55536.851999999999</v>
      </c>
      <c r="M100" s="46">
        <v>73402.971999999994</v>
      </c>
      <c r="N100" s="46">
        <v>87840.28</v>
      </c>
      <c r="O100" s="46">
        <v>76949.994000000006</v>
      </c>
      <c r="P100" s="46">
        <v>70967.881999999998</v>
      </c>
      <c r="Q100" s="46">
        <v>63327.171999999999</v>
      </c>
      <c r="R100" s="46">
        <v>46881.96</v>
      </c>
      <c r="S100" s="46">
        <v>44651.762000000002</v>
      </c>
      <c r="T100" s="46">
        <v>0</v>
      </c>
      <c r="U100" s="47">
        <f t="shared" si="9"/>
        <v>1051719.8419999999</v>
      </c>
      <c r="V100" s="55"/>
      <c r="W100" s="302"/>
      <c r="X100" s="58"/>
      <c r="Y100" s="58"/>
      <c r="Z100" s="58"/>
      <c r="AA100" s="58"/>
      <c r="AB100" s="58"/>
      <c r="AC100" s="58"/>
      <c r="AD100" s="58"/>
      <c r="AE100" s="58"/>
      <c r="AF100" s="58"/>
      <c r="AG100" s="58"/>
      <c r="AH100" s="58"/>
      <c r="AI100" s="58"/>
      <c r="AJ100" s="58"/>
      <c r="AK100" s="58"/>
      <c r="AL100" s="58"/>
      <c r="AM100" s="58"/>
      <c r="AN100" s="58"/>
      <c r="AO100" s="58"/>
      <c r="AP100" s="58"/>
      <c r="AQ100" s="58"/>
    </row>
    <row r="101" spans="1:43" ht="15">
      <c r="A101" s="971"/>
      <c r="B101" s="304" t="s">
        <v>1120</v>
      </c>
      <c r="C101" s="46">
        <v>26718.555</v>
      </c>
      <c r="D101" s="46">
        <v>66731.25</v>
      </c>
      <c r="E101" s="46">
        <v>70543.72</v>
      </c>
      <c r="F101" s="46">
        <v>124737.251</v>
      </c>
      <c r="G101" s="46">
        <v>187449.52</v>
      </c>
      <c r="H101" s="46">
        <v>171908.14300000001</v>
      </c>
      <c r="I101" s="46">
        <v>133497.17000000001</v>
      </c>
      <c r="J101" s="46">
        <v>123419.054</v>
      </c>
      <c r="K101" s="46">
        <v>128361.91499999999</v>
      </c>
      <c r="L101" s="46">
        <v>171686.93</v>
      </c>
      <c r="M101" s="46">
        <v>223453.51</v>
      </c>
      <c r="N101" s="46">
        <v>254208.079</v>
      </c>
      <c r="O101" s="46">
        <v>241656.23</v>
      </c>
      <c r="P101" s="46">
        <v>290111.22200000001</v>
      </c>
      <c r="Q101" s="46">
        <v>273837.05</v>
      </c>
      <c r="R101" s="46">
        <v>197142.62</v>
      </c>
      <c r="S101" s="46">
        <v>192458.16899999999</v>
      </c>
      <c r="T101" s="46">
        <v>0</v>
      </c>
      <c r="U101" s="47">
        <f t="shared" si="9"/>
        <v>2877920.3880000003</v>
      </c>
      <c r="V101" s="55"/>
      <c r="W101" s="302"/>
      <c r="X101" s="58"/>
      <c r="Y101" s="58"/>
      <c r="Z101" s="58"/>
      <c r="AA101" s="58"/>
      <c r="AB101" s="58"/>
      <c r="AC101" s="58"/>
      <c r="AD101" s="58"/>
      <c r="AE101" s="58"/>
      <c r="AF101" s="58"/>
      <c r="AG101" s="58"/>
      <c r="AH101" s="58"/>
      <c r="AI101" s="58"/>
      <c r="AJ101" s="58"/>
      <c r="AK101" s="58"/>
      <c r="AL101" s="58"/>
      <c r="AM101" s="58"/>
      <c r="AN101" s="58"/>
      <c r="AO101" s="58"/>
      <c r="AP101" s="58"/>
      <c r="AQ101" s="58"/>
    </row>
    <row r="102" spans="1:43" ht="15">
      <c r="A102" s="971"/>
      <c r="B102" s="304" t="s">
        <v>1121</v>
      </c>
      <c r="C102" s="46">
        <v>46179.8</v>
      </c>
      <c r="D102" s="46">
        <v>79554.179999999993</v>
      </c>
      <c r="E102" s="46">
        <v>32191.13</v>
      </c>
      <c r="F102" s="46">
        <v>47528.887999999999</v>
      </c>
      <c r="G102" s="46">
        <v>50574.972000000002</v>
      </c>
      <c r="H102" s="46">
        <v>30917.315999999999</v>
      </c>
      <c r="I102" s="46">
        <v>29561.33</v>
      </c>
      <c r="J102" s="46">
        <v>32538.05</v>
      </c>
      <c r="K102" s="46">
        <v>39964.341999999997</v>
      </c>
      <c r="L102" s="46">
        <v>47567.165999999997</v>
      </c>
      <c r="M102" s="46">
        <v>63455.212</v>
      </c>
      <c r="N102" s="46">
        <v>75923.426000000007</v>
      </c>
      <c r="O102" s="46">
        <v>77405.672000000006</v>
      </c>
      <c r="P102" s="46">
        <v>115249.052</v>
      </c>
      <c r="Q102" s="46">
        <v>106974.27</v>
      </c>
      <c r="R102" s="46">
        <v>80993.440000000002</v>
      </c>
      <c r="S102" s="46">
        <v>89637.8</v>
      </c>
      <c r="T102" s="46">
        <v>0</v>
      </c>
      <c r="U102" s="47">
        <f t="shared" si="9"/>
        <v>1046216.0460000001</v>
      </c>
      <c r="V102" s="55"/>
      <c r="W102" s="302"/>
      <c r="X102" s="58"/>
      <c r="Y102" s="58"/>
      <c r="Z102" s="58"/>
      <c r="AA102" s="58"/>
      <c r="AB102" s="58"/>
      <c r="AC102" s="58"/>
      <c r="AD102" s="58"/>
      <c r="AE102" s="58"/>
      <c r="AF102" s="58"/>
      <c r="AG102" s="58"/>
      <c r="AH102" s="58"/>
      <c r="AI102" s="58"/>
      <c r="AJ102" s="58"/>
      <c r="AK102" s="58"/>
      <c r="AL102" s="58"/>
      <c r="AM102" s="58"/>
      <c r="AN102" s="58"/>
      <c r="AO102" s="58"/>
      <c r="AP102" s="58"/>
      <c r="AQ102" s="58"/>
    </row>
    <row r="103" spans="1:43" ht="15">
      <c r="A103" s="971"/>
      <c r="B103" s="304" t="s">
        <v>1122</v>
      </c>
      <c r="C103" s="46">
        <v>78029.440000000002</v>
      </c>
      <c r="D103" s="46">
        <v>126040.65</v>
      </c>
      <c r="E103" s="46">
        <v>18141.150000000001</v>
      </c>
      <c r="F103" s="46">
        <v>7306.32</v>
      </c>
      <c r="G103" s="46">
        <v>3953.55</v>
      </c>
      <c r="H103" s="46">
        <v>2377.29</v>
      </c>
      <c r="I103" s="46">
        <v>1166.71</v>
      </c>
      <c r="J103" s="46">
        <v>1520.47</v>
      </c>
      <c r="K103" s="46">
        <v>1247.76</v>
      </c>
      <c r="L103" s="46">
        <v>2450.6</v>
      </c>
      <c r="M103" s="46">
        <v>1537.71</v>
      </c>
      <c r="N103" s="46">
        <v>2790.74</v>
      </c>
      <c r="O103" s="46">
        <v>3303.16</v>
      </c>
      <c r="P103" s="46">
        <v>2588.39</v>
      </c>
      <c r="Q103" s="46">
        <v>3532.29</v>
      </c>
      <c r="R103" s="46">
        <v>2650.78</v>
      </c>
      <c r="S103" s="46">
        <v>2427.7199999999998</v>
      </c>
      <c r="T103" s="46">
        <v>0</v>
      </c>
      <c r="U103" s="47">
        <f t="shared" si="9"/>
        <v>261064.73</v>
      </c>
      <c r="V103" s="55"/>
      <c r="W103" s="302"/>
      <c r="X103" s="58"/>
      <c r="Y103" s="58"/>
      <c r="Z103" s="58"/>
      <c r="AA103" s="58"/>
      <c r="AB103" s="58"/>
      <c r="AC103" s="58"/>
      <c r="AD103" s="58"/>
      <c r="AE103" s="58"/>
      <c r="AF103" s="58"/>
      <c r="AG103" s="58"/>
      <c r="AH103" s="58"/>
      <c r="AI103" s="58"/>
      <c r="AJ103" s="58"/>
      <c r="AK103" s="58"/>
      <c r="AL103" s="58"/>
      <c r="AM103" s="58"/>
      <c r="AN103" s="58"/>
      <c r="AO103" s="58"/>
      <c r="AP103" s="58"/>
      <c r="AQ103" s="58"/>
    </row>
    <row r="104" spans="1:43" ht="15">
      <c r="A104" s="971"/>
      <c r="B104" s="304" t="s">
        <v>1123</v>
      </c>
      <c r="C104" s="46">
        <v>0</v>
      </c>
      <c r="D104" s="46">
        <v>0</v>
      </c>
      <c r="E104" s="46">
        <v>0</v>
      </c>
      <c r="F104" s="46">
        <v>0</v>
      </c>
      <c r="G104" s="46">
        <v>16.420000000000002</v>
      </c>
      <c r="H104" s="46">
        <v>82.1</v>
      </c>
      <c r="I104" s="46">
        <v>32.840000000000003</v>
      </c>
      <c r="J104" s="46">
        <v>49.26</v>
      </c>
      <c r="K104" s="46">
        <v>147.78</v>
      </c>
      <c r="L104" s="46">
        <v>32.840000000000003</v>
      </c>
      <c r="M104" s="46">
        <v>98.52</v>
      </c>
      <c r="N104" s="46">
        <v>262.24</v>
      </c>
      <c r="O104" s="46">
        <v>98.04</v>
      </c>
      <c r="P104" s="46">
        <v>229.88</v>
      </c>
      <c r="Q104" s="46">
        <v>197.04</v>
      </c>
      <c r="R104" s="46">
        <v>147.78</v>
      </c>
      <c r="S104" s="46">
        <v>32.840000000000003</v>
      </c>
      <c r="T104" s="46">
        <v>0</v>
      </c>
      <c r="U104" s="47">
        <f t="shared" si="9"/>
        <v>1427.58</v>
      </c>
      <c r="V104" s="55"/>
      <c r="W104" s="302"/>
      <c r="X104" s="58"/>
      <c r="Y104" s="58"/>
      <c r="Z104" s="58"/>
      <c r="AA104" s="58"/>
      <c r="AB104" s="58"/>
      <c r="AC104" s="58"/>
      <c r="AD104" s="58"/>
      <c r="AE104" s="58"/>
      <c r="AF104" s="58"/>
      <c r="AG104" s="58"/>
      <c r="AH104" s="58"/>
      <c r="AI104" s="58"/>
      <c r="AJ104" s="58"/>
      <c r="AK104" s="58"/>
      <c r="AL104" s="58"/>
      <c r="AM104" s="58"/>
      <c r="AN104" s="58"/>
      <c r="AO104" s="58"/>
      <c r="AP104" s="58"/>
      <c r="AQ104" s="58"/>
    </row>
    <row r="105" spans="1:43" ht="15">
      <c r="A105" s="971"/>
      <c r="B105" s="304" t="s">
        <v>1124</v>
      </c>
      <c r="C105" s="46">
        <v>3046.5650000000001</v>
      </c>
      <c r="D105" s="46">
        <v>11519.04</v>
      </c>
      <c r="E105" s="46">
        <v>21535.334999999999</v>
      </c>
      <c r="F105" s="46">
        <v>46292.514999999999</v>
      </c>
      <c r="G105" s="46">
        <v>48355.26</v>
      </c>
      <c r="H105" s="46">
        <v>42588.913999999997</v>
      </c>
      <c r="I105" s="46">
        <v>25738.38</v>
      </c>
      <c r="J105" s="46">
        <v>20387.14</v>
      </c>
      <c r="K105" s="46">
        <v>19703.415000000001</v>
      </c>
      <c r="L105" s="46">
        <v>17686.156999999999</v>
      </c>
      <c r="M105" s="46">
        <v>19449.68</v>
      </c>
      <c r="N105" s="46">
        <v>15536.795</v>
      </c>
      <c r="O105" s="46">
        <v>13437.796</v>
      </c>
      <c r="P105" s="46">
        <v>16927.415000000001</v>
      </c>
      <c r="Q105" s="46">
        <v>15353.64</v>
      </c>
      <c r="R105" s="46">
        <v>10426.571</v>
      </c>
      <c r="S105" s="46">
        <v>13091.677</v>
      </c>
      <c r="T105" s="46">
        <v>0</v>
      </c>
      <c r="U105" s="47">
        <f t="shared" si="9"/>
        <v>361076.29499999998</v>
      </c>
      <c r="V105" s="55"/>
      <c r="W105" s="302"/>
      <c r="X105" s="58"/>
      <c r="Y105" s="58"/>
      <c r="Z105" s="58"/>
      <c r="AA105" s="58"/>
      <c r="AB105" s="58"/>
      <c r="AC105" s="58"/>
      <c r="AD105" s="58"/>
      <c r="AE105" s="58"/>
      <c r="AF105" s="58"/>
      <c r="AG105" s="58"/>
      <c r="AH105" s="58"/>
      <c r="AI105" s="58"/>
      <c r="AJ105" s="58"/>
      <c r="AK105" s="58"/>
      <c r="AL105" s="58"/>
      <c r="AM105" s="58"/>
      <c r="AN105" s="58"/>
      <c r="AO105" s="58"/>
      <c r="AP105" s="58"/>
      <c r="AQ105" s="58"/>
    </row>
    <row r="106" spans="1:43" ht="15">
      <c r="A106" s="971"/>
      <c r="B106" s="304" t="s">
        <v>1125</v>
      </c>
      <c r="C106" s="46">
        <v>190348.97</v>
      </c>
      <c r="D106" s="46">
        <v>236629.05</v>
      </c>
      <c r="E106" s="46">
        <v>243919.64</v>
      </c>
      <c r="F106" s="46">
        <v>369390.3</v>
      </c>
      <c r="G106" s="46">
        <v>281400.63</v>
      </c>
      <c r="H106" s="46">
        <v>221640.611</v>
      </c>
      <c r="I106" s="46">
        <v>214679.978</v>
      </c>
      <c r="J106" s="46">
        <v>257282.15700000001</v>
      </c>
      <c r="K106" s="46">
        <v>331002.185</v>
      </c>
      <c r="L106" s="46">
        <v>436964.59700000001</v>
      </c>
      <c r="M106" s="46">
        <v>594023.38800000004</v>
      </c>
      <c r="N106" s="46">
        <v>716374.68099999998</v>
      </c>
      <c r="O106" s="46">
        <v>773674.228</v>
      </c>
      <c r="P106" s="46">
        <v>892026.13</v>
      </c>
      <c r="Q106" s="46">
        <v>875036.65500000003</v>
      </c>
      <c r="R106" s="46">
        <v>687297.02099999995</v>
      </c>
      <c r="S106" s="46">
        <v>868748.71799999999</v>
      </c>
      <c r="T106" s="46">
        <v>0</v>
      </c>
      <c r="U106" s="47">
        <f t="shared" si="9"/>
        <v>8190438.9390000002</v>
      </c>
      <c r="V106" s="55"/>
      <c r="W106" s="302"/>
      <c r="X106" s="58"/>
      <c r="Y106" s="58"/>
      <c r="Z106" s="58"/>
      <c r="AA106" s="58"/>
      <c r="AB106" s="58"/>
      <c r="AC106" s="58"/>
      <c r="AD106" s="58"/>
      <c r="AE106" s="58"/>
      <c r="AF106" s="58"/>
      <c r="AG106" s="58"/>
      <c r="AH106" s="58"/>
      <c r="AI106" s="58"/>
      <c r="AJ106" s="58"/>
      <c r="AK106" s="58"/>
      <c r="AL106" s="58"/>
      <c r="AM106" s="58"/>
      <c r="AN106" s="58"/>
      <c r="AO106" s="58"/>
      <c r="AP106" s="58"/>
      <c r="AQ106" s="58"/>
    </row>
    <row r="107" spans="1:43" ht="15">
      <c r="A107" s="971"/>
      <c r="B107" s="304" t="s">
        <v>1126</v>
      </c>
      <c r="C107" s="46">
        <v>2341.0949999999998</v>
      </c>
      <c r="D107" s="46">
        <v>3736.9549999999999</v>
      </c>
      <c r="E107" s="46">
        <v>11847.451999999999</v>
      </c>
      <c r="F107" s="46">
        <v>85746.495999999999</v>
      </c>
      <c r="G107" s="46">
        <v>169529.83499999999</v>
      </c>
      <c r="H107" s="46">
        <v>212505.9</v>
      </c>
      <c r="I107" s="46">
        <v>226729.00899999999</v>
      </c>
      <c r="J107" s="46">
        <v>272879.98499999999</v>
      </c>
      <c r="K107" s="46">
        <v>309896.92499999999</v>
      </c>
      <c r="L107" s="46">
        <v>351865.90100000001</v>
      </c>
      <c r="M107" s="46">
        <v>430135.68800000002</v>
      </c>
      <c r="N107" s="46">
        <v>437453.55099999998</v>
      </c>
      <c r="O107" s="46">
        <v>410370.152</v>
      </c>
      <c r="P107" s="46">
        <v>416541.59299999999</v>
      </c>
      <c r="Q107" s="46">
        <v>353768.46</v>
      </c>
      <c r="R107" s="46">
        <v>252662.41200000001</v>
      </c>
      <c r="S107" s="46">
        <v>209121.36799999999</v>
      </c>
      <c r="T107" s="46">
        <v>0</v>
      </c>
      <c r="U107" s="47">
        <f t="shared" si="9"/>
        <v>4157132.7769999998</v>
      </c>
      <c r="V107" s="55"/>
      <c r="W107" s="302"/>
      <c r="X107" s="58"/>
      <c r="Y107" s="58"/>
      <c r="Z107" s="58"/>
      <c r="AA107" s="58"/>
      <c r="AB107" s="58"/>
      <c r="AC107" s="58"/>
      <c r="AD107" s="58"/>
      <c r="AE107" s="58"/>
      <c r="AF107" s="58"/>
      <c r="AG107" s="58"/>
      <c r="AH107" s="58"/>
      <c r="AI107" s="58"/>
      <c r="AJ107" s="58"/>
      <c r="AK107" s="58"/>
      <c r="AL107" s="58"/>
      <c r="AM107" s="58"/>
      <c r="AN107" s="58"/>
      <c r="AO107" s="58"/>
      <c r="AP107" s="58"/>
      <c r="AQ107" s="58"/>
    </row>
    <row r="108" spans="1:43" ht="15">
      <c r="A108" s="971"/>
      <c r="B108" s="304" t="s">
        <v>1315</v>
      </c>
      <c r="C108" s="46">
        <v>5704.5150000000003</v>
      </c>
      <c r="D108" s="46">
        <v>1968.405</v>
      </c>
      <c r="E108" s="46">
        <v>783.57</v>
      </c>
      <c r="F108" s="46">
        <v>1297.336</v>
      </c>
      <c r="G108" s="46">
        <v>4130.192</v>
      </c>
      <c r="H108" s="46">
        <v>10346.040000000001</v>
      </c>
      <c r="I108" s="46">
        <v>10949.527</v>
      </c>
      <c r="J108" s="46">
        <v>15682.609</v>
      </c>
      <c r="K108" s="46">
        <v>19663.274000000001</v>
      </c>
      <c r="L108" s="46">
        <v>36139.451999999997</v>
      </c>
      <c r="M108" s="46">
        <v>40412.548999999999</v>
      </c>
      <c r="N108" s="46">
        <v>65371.398999999998</v>
      </c>
      <c r="O108" s="46">
        <v>93942.404999999999</v>
      </c>
      <c r="P108" s="46">
        <v>108374.879</v>
      </c>
      <c r="Q108" s="46">
        <v>100986.666</v>
      </c>
      <c r="R108" s="46">
        <v>74316.126999999993</v>
      </c>
      <c r="S108" s="46">
        <v>90617.517000000007</v>
      </c>
      <c r="T108" s="46">
        <v>0</v>
      </c>
      <c r="U108" s="47">
        <f t="shared" si="9"/>
        <v>680686.46200000006</v>
      </c>
      <c r="V108" s="55"/>
      <c r="W108" s="302"/>
      <c r="X108" s="58"/>
      <c r="Y108" s="58"/>
      <c r="Z108" s="58"/>
      <c r="AA108" s="58"/>
      <c r="AB108" s="58"/>
      <c r="AC108" s="58"/>
      <c r="AD108" s="58"/>
      <c r="AE108" s="58"/>
      <c r="AF108" s="58"/>
      <c r="AG108" s="58"/>
      <c r="AH108" s="58"/>
      <c r="AI108" s="58"/>
      <c r="AJ108" s="58"/>
      <c r="AK108" s="58"/>
      <c r="AL108" s="58"/>
      <c r="AM108" s="58"/>
      <c r="AN108" s="58"/>
      <c r="AO108" s="58"/>
      <c r="AP108" s="58"/>
      <c r="AQ108" s="58"/>
    </row>
    <row r="109" spans="1:43" ht="15">
      <c r="A109" s="971"/>
      <c r="B109" s="304" t="s">
        <v>1128</v>
      </c>
      <c r="C109" s="46">
        <v>0</v>
      </c>
      <c r="D109" s="46">
        <v>0</v>
      </c>
      <c r="E109" s="46">
        <v>0</v>
      </c>
      <c r="F109" s="46">
        <v>0</v>
      </c>
      <c r="G109" s="46">
        <v>0</v>
      </c>
      <c r="H109" s="46">
        <v>0</v>
      </c>
      <c r="I109" s="46">
        <v>0</v>
      </c>
      <c r="J109" s="46">
        <v>0</v>
      </c>
      <c r="K109" s="46">
        <v>0</v>
      </c>
      <c r="L109" s="46">
        <v>0</v>
      </c>
      <c r="M109" s="46">
        <v>0</v>
      </c>
      <c r="N109" s="46">
        <v>0</v>
      </c>
      <c r="O109" s="46">
        <v>0</v>
      </c>
      <c r="P109" s="46">
        <v>0</v>
      </c>
      <c r="Q109" s="46">
        <v>0</v>
      </c>
      <c r="R109" s="46">
        <v>0</v>
      </c>
      <c r="S109" s="46">
        <v>0</v>
      </c>
      <c r="T109" s="46">
        <v>0</v>
      </c>
      <c r="U109" s="47">
        <f t="shared" si="9"/>
        <v>0</v>
      </c>
      <c r="V109" s="55"/>
      <c r="W109" s="302"/>
      <c r="X109" s="58"/>
      <c r="Y109" s="58"/>
      <c r="Z109" s="58"/>
      <c r="AA109" s="58"/>
      <c r="AB109" s="58"/>
      <c r="AC109" s="58"/>
      <c r="AD109" s="58"/>
      <c r="AE109" s="58"/>
      <c r="AF109" s="58"/>
      <c r="AG109" s="58"/>
      <c r="AH109" s="58"/>
      <c r="AI109" s="58"/>
      <c r="AJ109" s="58"/>
      <c r="AK109" s="58"/>
      <c r="AL109" s="58"/>
      <c r="AM109" s="58"/>
      <c r="AN109" s="58"/>
      <c r="AO109" s="58"/>
      <c r="AP109" s="58"/>
      <c r="AQ109" s="58"/>
    </row>
    <row r="110" spans="1:43" ht="15">
      <c r="A110" s="971"/>
      <c r="B110" s="304" t="s">
        <v>1129</v>
      </c>
      <c r="C110" s="46">
        <v>0</v>
      </c>
      <c r="D110" s="46">
        <v>0</v>
      </c>
      <c r="E110" s="46">
        <v>0</v>
      </c>
      <c r="F110" s="46">
        <v>0</v>
      </c>
      <c r="G110" s="46">
        <v>0</v>
      </c>
      <c r="H110" s="46">
        <v>0</v>
      </c>
      <c r="I110" s="46">
        <v>0</v>
      </c>
      <c r="J110" s="46">
        <v>0</v>
      </c>
      <c r="K110" s="46">
        <v>0</v>
      </c>
      <c r="L110" s="46">
        <v>0</v>
      </c>
      <c r="M110" s="46">
        <v>0</v>
      </c>
      <c r="N110" s="46">
        <v>0</v>
      </c>
      <c r="O110" s="46">
        <v>0</v>
      </c>
      <c r="P110" s="46">
        <v>0</v>
      </c>
      <c r="Q110" s="46">
        <v>0</v>
      </c>
      <c r="R110" s="46">
        <v>0</v>
      </c>
      <c r="S110" s="46">
        <v>0</v>
      </c>
      <c r="T110" s="46">
        <v>0</v>
      </c>
      <c r="U110" s="47">
        <f t="shared" si="9"/>
        <v>0</v>
      </c>
      <c r="V110" s="55"/>
      <c r="W110" s="302"/>
      <c r="X110" s="58"/>
      <c r="Y110" s="58"/>
      <c r="Z110" s="58"/>
      <c r="AA110" s="58"/>
      <c r="AB110" s="58"/>
      <c r="AC110" s="58"/>
      <c r="AD110" s="58"/>
      <c r="AE110" s="58"/>
      <c r="AF110" s="58"/>
      <c r="AG110" s="58"/>
      <c r="AH110" s="58"/>
      <c r="AI110" s="58"/>
      <c r="AJ110" s="58"/>
      <c r="AK110" s="58"/>
      <c r="AL110" s="58"/>
      <c r="AM110" s="58"/>
      <c r="AN110" s="58"/>
      <c r="AO110" s="58"/>
      <c r="AP110" s="58"/>
      <c r="AQ110" s="58"/>
    </row>
    <row r="111" spans="1:43" ht="15">
      <c r="A111" s="971"/>
      <c r="B111" s="304" t="s">
        <v>1130</v>
      </c>
      <c r="C111" s="46">
        <v>5547.3890000000001</v>
      </c>
      <c r="D111" s="46">
        <v>8670.3680000000004</v>
      </c>
      <c r="E111" s="46">
        <v>10067.15</v>
      </c>
      <c r="F111" s="46">
        <v>8197.5529999999999</v>
      </c>
      <c r="G111" s="46">
        <v>9664.5630000000001</v>
      </c>
      <c r="H111" s="46">
        <v>9996.7860000000001</v>
      </c>
      <c r="I111" s="46">
        <v>7478.3890000000001</v>
      </c>
      <c r="J111" s="46">
        <v>8439.5030000000006</v>
      </c>
      <c r="K111" s="46">
        <v>9357.2649999999994</v>
      </c>
      <c r="L111" s="46">
        <v>11202.924000000001</v>
      </c>
      <c r="M111" s="46">
        <v>13510.48</v>
      </c>
      <c r="N111" s="46">
        <v>15943.386</v>
      </c>
      <c r="O111" s="46">
        <v>11946.437</v>
      </c>
      <c r="P111" s="46">
        <v>11966.504000000001</v>
      </c>
      <c r="Q111" s="46">
        <v>10892.295</v>
      </c>
      <c r="R111" s="46">
        <v>6950.48</v>
      </c>
      <c r="S111" s="46">
        <v>8485.2839999999997</v>
      </c>
      <c r="T111" s="46">
        <v>0</v>
      </c>
      <c r="U111" s="47">
        <f t="shared" si="9"/>
        <v>168316.75599999999</v>
      </c>
      <c r="V111" s="55"/>
      <c r="W111" s="302"/>
      <c r="X111" s="58"/>
      <c r="Y111" s="58"/>
      <c r="Z111" s="58"/>
      <c r="AA111" s="58"/>
      <c r="AB111" s="58"/>
      <c r="AC111" s="58"/>
      <c r="AD111" s="58"/>
      <c r="AE111" s="58"/>
      <c r="AF111" s="58"/>
      <c r="AG111" s="58"/>
      <c r="AH111" s="58"/>
      <c r="AI111" s="58"/>
      <c r="AJ111" s="58"/>
      <c r="AK111" s="58"/>
      <c r="AL111" s="58"/>
      <c r="AM111" s="58"/>
      <c r="AN111" s="58"/>
      <c r="AO111" s="58"/>
      <c r="AP111" s="58"/>
      <c r="AQ111" s="58"/>
    </row>
    <row r="112" spans="1:43" ht="6" customHeight="1">
      <c r="A112" s="971"/>
      <c r="B112" s="304"/>
      <c r="C112" s="46"/>
      <c r="D112" s="46"/>
      <c r="E112" s="46"/>
      <c r="F112" s="46"/>
      <c r="G112" s="46"/>
      <c r="H112" s="46"/>
      <c r="I112" s="46"/>
      <c r="J112" s="46"/>
      <c r="K112" s="46"/>
      <c r="L112" s="46"/>
      <c r="M112" s="46"/>
      <c r="N112" s="46"/>
      <c r="O112" s="46"/>
      <c r="P112" s="46"/>
      <c r="Q112" s="46"/>
      <c r="R112" s="46"/>
      <c r="S112" s="46"/>
      <c r="T112" s="46"/>
      <c r="U112" s="47">
        <f t="shared" si="9"/>
        <v>0</v>
      </c>
      <c r="V112" s="55"/>
      <c r="W112" s="302"/>
      <c r="X112" s="58"/>
      <c r="Y112" s="58"/>
      <c r="Z112" s="58"/>
      <c r="AA112" s="58"/>
      <c r="AB112" s="58"/>
      <c r="AC112" s="58"/>
      <c r="AD112" s="58"/>
      <c r="AE112" s="58"/>
      <c r="AF112" s="58"/>
      <c r="AG112" s="58"/>
      <c r="AH112" s="58"/>
      <c r="AI112" s="58"/>
      <c r="AJ112" s="58"/>
      <c r="AK112" s="58"/>
      <c r="AL112" s="58"/>
      <c r="AM112" s="58"/>
      <c r="AN112" s="58"/>
      <c r="AO112" s="58"/>
      <c r="AP112" s="58"/>
      <c r="AQ112" s="58"/>
    </row>
    <row r="113" spans="1:43" ht="15">
      <c r="A113" s="971"/>
      <c r="B113" s="299" t="s">
        <v>1131</v>
      </c>
      <c r="C113" s="406">
        <f>SUM(C114:C128)</f>
        <v>173153.10900000003</v>
      </c>
      <c r="D113" s="406">
        <f t="shared" ref="D113:T113" si="12">SUM(D114:D128)</f>
        <v>181173.12999999998</v>
      </c>
      <c r="E113" s="406">
        <f t="shared" si="12"/>
        <v>172832.079</v>
      </c>
      <c r="F113" s="406">
        <f t="shared" si="12"/>
        <v>402482.68399999995</v>
      </c>
      <c r="G113" s="406">
        <f t="shared" si="12"/>
        <v>552346.473</v>
      </c>
      <c r="H113" s="406">
        <f t="shared" si="12"/>
        <v>488929.19200000004</v>
      </c>
      <c r="I113" s="406">
        <f t="shared" si="12"/>
        <v>424674.89</v>
      </c>
      <c r="J113" s="406">
        <f t="shared" si="12"/>
        <v>467592.56400000001</v>
      </c>
      <c r="K113" s="406">
        <f t="shared" si="12"/>
        <v>504917.95299999998</v>
      </c>
      <c r="L113" s="406">
        <f t="shared" si="12"/>
        <v>619019.67500000005</v>
      </c>
      <c r="M113" s="406">
        <f t="shared" si="12"/>
        <v>760089.54500000004</v>
      </c>
      <c r="N113" s="406">
        <f t="shared" si="12"/>
        <v>903130.36199999996</v>
      </c>
      <c r="O113" s="406">
        <f t="shared" si="12"/>
        <v>990890.13600000017</v>
      </c>
      <c r="P113" s="406">
        <f t="shared" si="12"/>
        <v>1040316.3870000001</v>
      </c>
      <c r="Q113" s="406">
        <f t="shared" si="12"/>
        <v>909364.38300000003</v>
      </c>
      <c r="R113" s="406">
        <f t="shared" si="12"/>
        <v>571792.44400000013</v>
      </c>
      <c r="S113" s="406">
        <f t="shared" si="12"/>
        <v>602887.23599999992</v>
      </c>
      <c r="T113" s="406">
        <f t="shared" si="12"/>
        <v>0</v>
      </c>
      <c r="U113" s="401">
        <f t="shared" si="9"/>
        <v>9765592.2419999987</v>
      </c>
      <c r="V113" s="375"/>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row>
    <row r="114" spans="1:43" ht="15">
      <c r="A114" s="971"/>
      <c r="B114" s="304" t="s">
        <v>1132</v>
      </c>
      <c r="C114" s="46">
        <v>1101.68</v>
      </c>
      <c r="D114" s="46">
        <v>1733.45</v>
      </c>
      <c r="E114" s="46">
        <v>471.20600000000002</v>
      </c>
      <c r="F114" s="46">
        <v>3417.1619999999998</v>
      </c>
      <c r="G114" s="46">
        <v>12117.411</v>
      </c>
      <c r="H114" s="46">
        <v>9333.5290000000005</v>
      </c>
      <c r="I114" s="46">
        <v>18890.714</v>
      </c>
      <c r="J114" s="46">
        <v>25915.347000000002</v>
      </c>
      <c r="K114" s="46">
        <v>31611.289000000001</v>
      </c>
      <c r="L114" s="46">
        <v>33280.925000000003</v>
      </c>
      <c r="M114" s="46">
        <v>40691.349000000002</v>
      </c>
      <c r="N114" s="46">
        <v>42186.813999999998</v>
      </c>
      <c r="O114" s="46">
        <v>48301.315999999999</v>
      </c>
      <c r="P114" s="46">
        <v>41008.54</v>
      </c>
      <c r="Q114" s="46">
        <v>25782.125</v>
      </c>
      <c r="R114" s="46">
        <v>15395.151</v>
      </c>
      <c r="S114" s="46">
        <v>9643.26</v>
      </c>
      <c r="T114" s="46">
        <v>0</v>
      </c>
      <c r="U114" s="47">
        <f t="shared" si="9"/>
        <v>360881.26800000004</v>
      </c>
      <c r="V114" s="55"/>
      <c r="W114" s="302"/>
      <c r="X114" s="58"/>
      <c r="Y114" s="58"/>
      <c r="Z114" s="58"/>
      <c r="AA114" s="58"/>
      <c r="AB114" s="58"/>
      <c r="AC114" s="58"/>
      <c r="AD114" s="58"/>
      <c r="AE114" s="58"/>
      <c r="AF114" s="58"/>
      <c r="AG114" s="58"/>
      <c r="AH114" s="58"/>
      <c r="AI114" s="58"/>
      <c r="AJ114" s="58"/>
      <c r="AK114" s="58"/>
      <c r="AL114" s="58"/>
      <c r="AM114" s="58"/>
      <c r="AN114" s="58"/>
      <c r="AO114" s="58"/>
      <c r="AP114" s="58"/>
      <c r="AQ114" s="58"/>
    </row>
    <row r="115" spans="1:43" ht="15">
      <c r="A115" s="971"/>
      <c r="B115" s="304" t="s">
        <v>1133</v>
      </c>
      <c r="C115" s="46">
        <v>13264.995000000001</v>
      </c>
      <c r="D115" s="46">
        <v>20829.357</v>
      </c>
      <c r="E115" s="46">
        <v>14273.364</v>
      </c>
      <c r="F115" s="46">
        <v>53442.124000000003</v>
      </c>
      <c r="G115" s="46">
        <v>82499.706000000006</v>
      </c>
      <c r="H115" s="46">
        <v>95704.823999999993</v>
      </c>
      <c r="I115" s="46">
        <v>88824.076000000001</v>
      </c>
      <c r="J115" s="46">
        <v>74190.612999999998</v>
      </c>
      <c r="K115" s="46">
        <v>77198.528000000006</v>
      </c>
      <c r="L115" s="46">
        <v>122591.29</v>
      </c>
      <c r="M115" s="46">
        <v>169349.791</v>
      </c>
      <c r="N115" s="46">
        <v>195721.03400000001</v>
      </c>
      <c r="O115" s="46">
        <v>220910.93900000001</v>
      </c>
      <c r="P115" s="46">
        <v>252534.78400000001</v>
      </c>
      <c r="Q115" s="46">
        <v>219974.552</v>
      </c>
      <c r="R115" s="46">
        <v>149474.473</v>
      </c>
      <c r="S115" s="46">
        <v>154877.038</v>
      </c>
      <c r="T115" s="46">
        <v>0</v>
      </c>
      <c r="U115" s="47">
        <f t="shared" si="9"/>
        <v>2005661.4879999997</v>
      </c>
      <c r="V115" s="55"/>
      <c r="W115" s="302"/>
      <c r="X115" s="58"/>
      <c r="Y115" s="58"/>
      <c r="Z115" s="58"/>
      <c r="AA115" s="58"/>
      <c r="AB115" s="58"/>
      <c r="AC115" s="58"/>
      <c r="AD115" s="58"/>
      <c r="AE115" s="58"/>
      <c r="AF115" s="58"/>
      <c r="AG115" s="58"/>
      <c r="AH115" s="58"/>
      <c r="AI115" s="58"/>
      <c r="AJ115" s="58"/>
      <c r="AK115" s="58"/>
      <c r="AL115" s="58"/>
      <c r="AM115" s="58"/>
      <c r="AN115" s="58"/>
      <c r="AO115" s="58"/>
      <c r="AP115" s="58"/>
      <c r="AQ115" s="58"/>
    </row>
    <row r="116" spans="1:43" ht="15">
      <c r="A116" s="971"/>
      <c r="B116" s="304" t="s">
        <v>1134</v>
      </c>
      <c r="C116" s="46">
        <v>37295.623</v>
      </c>
      <c r="D116" s="46">
        <v>47039.642999999996</v>
      </c>
      <c r="E116" s="46">
        <v>17480.966</v>
      </c>
      <c r="F116" s="46">
        <v>28024.473000000002</v>
      </c>
      <c r="G116" s="46">
        <v>32699.190999999999</v>
      </c>
      <c r="H116" s="46">
        <v>22246.196</v>
      </c>
      <c r="I116" s="46">
        <v>17458.116999999998</v>
      </c>
      <c r="J116" s="46">
        <v>20575.57</v>
      </c>
      <c r="K116" s="46">
        <v>18216.116999999998</v>
      </c>
      <c r="L116" s="46">
        <v>16734.018</v>
      </c>
      <c r="M116" s="46">
        <v>20975.335999999999</v>
      </c>
      <c r="N116" s="46">
        <v>21258.240000000002</v>
      </c>
      <c r="O116" s="46">
        <v>14964.199000000001</v>
      </c>
      <c r="P116" s="46">
        <v>14632.737999999999</v>
      </c>
      <c r="Q116" s="46">
        <v>5904.5910000000003</v>
      </c>
      <c r="R116" s="46">
        <v>4731.1769999999997</v>
      </c>
      <c r="S116" s="46">
        <v>4711.7020000000002</v>
      </c>
      <c r="T116" s="46">
        <v>0</v>
      </c>
      <c r="U116" s="47">
        <f t="shared" si="9"/>
        <v>344947.89700000006</v>
      </c>
      <c r="V116" s="55"/>
      <c r="W116" s="302"/>
      <c r="X116" s="58"/>
      <c r="Y116" s="58"/>
      <c r="Z116" s="58"/>
      <c r="AA116" s="58"/>
      <c r="AB116" s="58"/>
      <c r="AC116" s="58"/>
      <c r="AD116" s="58"/>
      <c r="AE116" s="58"/>
      <c r="AF116" s="58"/>
      <c r="AG116" s="58"/>
      <c r="AH116" s="58"/>
      <c r="AI116" s="58"/>
      <c r="AJ116" s="58"/>
      <c r="AK116" s="58"/>
      <c r="AL116" s="58"/>
      <c r="AM116" s="58"/>
      <c r="AN116" s="58"/>
      <c r="AO116" s="58"/>
      <c r="AP116" s="58"/>
      <c r="AQ116" s="58"/>
    </row>
    <row r="117" spans="1:43" ht="15">
      <c r="A117" s="971"/>
      <c r="B117" s="304" t="s">
        <v>1135</v>
      </c>
      <c r="C117" s="46">
        <v>2729.6610000000001</v>
      </c>
      <c r="D117" s="46">
        <v>1729.8989999999999</v>
      </c>
      <c r="E117" s="46">
        <v>2391.4940000000001</v>
      </c>
      <c r="F117" s="46">
        <v>5283.1790000000001</v>
      </c>
      <c r="G117" s="46">
        <v>13594.04</v>
      </c>
      <c r="H117" s="46">
        <v>9399.1610000000001</v>
      </c>
      <c r="I117" s="46">
        <v>7302.7640000000001</v>
      </c>
      <c r="J117" s="46">
        <v>6946.5640000000003</v>
      </c>
      <c r="K117" s="46">
        <v>8962.2240000000002</v>
      </c>
      <c r="L117" s="46">
        <v>11414.8</v>
      </c>
      <c r="M117" s="46">
        <v>11417.025</v>
      </c>
      <c r="N117" s="46">
        <v>10639.605</v>
      </c>
      <c r="O117" s="46">
        <v>14117.071</v>
      </c>
      <c r="P117" s="46">
        <v>6099.7709999999997</v>
      </c>
      <c r="Q117" s="46">
        <v>8924.3619999999992</v>
      </c>
      <c r="R117" s="46">
        <v>4322.6589999999997</v>
      </c>
      <c r="S117" s="46">
        <v>4692.2529999999997</v>
      </c>
      <c r="T117" s="46">
        <v>0</v>
      </c>
      <c r="U117" s="47">
        <f t="shared" si="9"/>
        <v>129966.53199999998</v>
      </c>
      <c r="V117" s="55"/>
      <c r="W117" s="302"/>
      <c r="X117" s="58"/>
      <c r="Y117" s="58"/>
      <c r="Z117" s="58"/>
      <c r="AA117" s="58"/>
      <c r="AB117" s="58"/>
      <c r="AC117" s="58"/>
      <c r="AD117" s="58"/>
      <c r="AE117" s="58"/>
      <c r="AF117" s="58"/>
      <c r="AG117" s="58"/>
      <c r="AH117" s="58"/>
      <c r="AI117" s="58"/>
      <c r="AJ117" s="58"/>
      <c r="AK117" s="58"/>
      <c r="AL117" s="58"/>
      <c r="AM117" s="58"/>
      <c r="AN117" s="58"/>
      <c r="AO117" s="58"/>
      <c r="AP117" s="58"/>
      <c r="AQ117" s="58"/>
    </row>
    <row r="118" spans="1:43" ht="15">
      <c r="A118" s="971"/>
      <c r="B118" s="304" t="s">
        <v>1136</v>
      </c>
      <c r="C118" s="46">
        <v>30207.744999999999</v>
      </c>
      <c r="D118" s="46">
        <v>16674.455999999998</v>
      </c>
      <c r="E118" s="46">
        <v>13367.286</v>
      </c>
      <c r="F118" s="46">
        <v>26728.654999999999</v>
      </c>
      <c r="G118" s="46">
        <v>18765.974999999999</v>
      </c>
      <c r="H118" s="46">
        <v>12350.494000000001</v>
      </c>
      <c r="I118" s="46">
        <v>4894.1360000000004</v>
      </c>
      <c r="J118" s="46">
        <v>7288.25</v>
      </c>
      <c r="K118" s="46">
        <v>7250.3069999999998</v>
      </c>
      <c r="L118" s="46">
        <v>6831.4709999999995</v>
      </c>
      <c r="M118" s="46">
        <v>6986.0649999999996</v>
      </c>
      <c r="N118" s="46">
        <v>10613.787</v>
      </c>
      <c r="O118" s="46">
        <v>8262.723</v>
      </c>
      <c r="P118" s="46">
        <v>5944.5349999999999</v>
      </c>
      <c r="Q118" s="46">
        <v>8380.77</v>
      </c>
      <c r="R118" s="46">
        <v>6125.22</v>
      </c>
      <c r="S118" s="46">
        <v>9315.9290000000001</v>
      </c>
      <c r="T118" s="46">
        <v>0</v>
      </c>
      <c r="U118" s="47">
        <f t="shared" si="9"/>
        <v>199987.804</v>
      </c>
      <c r="V118" s="55"/>
      <c r="W118" s="302"/>
      <c r="X118" s="58"/>
      <c r="Y118" s="58"/>
      <c r="Z118" s="58"/>
      <c r="AA118" s="58"/>
      <c r="AB118" s="58"/>
      <c r="AC118" s="58"/>
      <c r="AD118" s="58"/>
      <c r="AE118" s="58"/>
      <c r="AF118" s="58"/>
      <c r="AG118" s="58"/>
      <c r="AH118" s="58"/>
      <c r="AI118" s="58"/>
      <c r="AJ118" s="58"/>
      <c r="AK118" s="58"/>
      <c r="AL118" s="58"/>
      <c r="AM118" s="58"/>
      <c r="AN118" s="58"/>
      <c r="AO118" s="58"/>
      <c r="AP118" s="58"/>
      <c r="AQ118" s="58"/>
    </row>
    <row r="119" spans="1:43" ht="15">
      <c r="A119" s="971"/>
      <c r="B119" s="304" t="s">
        <v>1137</v>
      </c>
      <c r="C119" s="46">
        <v>15709.058999999999</v>
      </c>
      <c r="D119" s="46">
        <v>27932.555</v>
      </c>
      <c r="E119" s="46">
        <v>51611.644</v>
      </c>
      <c r="F119" s="46">
        <v>118013.099</v>
      </c>
      <c r="G119" s="46">
        <v>166031.42600000001</v>
      </c>
      <c r="H119" s="46">
        <v>135654.19899999999</v>
      </c>
      <c r="I119" s="46">
        <v>104780.276</v>
      </c>
      <c r="J119" s="46">
        <v>101323.39599999999</v>
      </c>
      <c r="K119" s="46">
        <v>101261.783</v>
      </c>
      <c r="L119" s="46">
        <v>103053.44</v>
      </c>
      <c r="M119" s="46">
        <v>116721.595</v>
      </c>
      <c r="N119" s="46">
        <v>118517.745</v>
      </c>
      <c r="O119" s="46">
        <v>123077.432</v>
      </c>
      <c r="P119" s="46">
        <v>126634.016</v>
      </c>
      <c r="Q119" s="46">
        <v>118902.189</v>
      </c>
      <c r="R119" s="46">
        <v>82052.865000000005</v>
      </c>
      <c r="S119" s="46">
        <v>131674.239</v>
      </c>
      <c r="T119" s="46">
        <v>0</v>
      </c>
      <c r="U119" s="47">
        <f t="shared" si="9"/>
        <v>1742950.9579999999</v>
      </c>
      <c r="V119" s="55"/>
      <c r="W119" s="302"/>
      <c r="X119" s="58"/>
      <c r="Y119" s="58"/>
      <c r="Z119" s="58"/>
      <c r="AA119" s="58"/>
      <c r="AB119" s="58"/>
      <c r="AC119" s="58"/>
      <c r="AD119" s="58"/>
      <c r="AE119" s="58"/>
      <c r="AF119" s="58"/>
      <c r="AG119" s="58"/>
      <c r="AH119" s="58"/>
      <c r="AI119" s="58"/>
      <c r="AJ119" s="58"/>
      <c r="AK119" s="58"/>
      <c r="AL119" s="58"/>
      <c r="AM119" s="58"/>
      <c r="AN119" s="58"/>
      <c r="AO119" s="58"/>
      <c r="AP119" s="58"/>
      <c r="AQ119" s="58"/>
    </row>
    <row r="120" spans="1:43" ht="15">
      <c r="A120" s="971"/>
      <c r="B120" s="304" t="s">
        <v>1138</v>
      </c>
      <c r="C120" s="46">
        <v>149.24</v>
      </c>
      <c r="D120" s="46">
        <v>710.81500000000005</v>
      </c>
      <c r="E120" s="46">
        <v>681.94500000000005</v>
      </c>
      <c r="F120" s="46">
        <v>3362.3879999999999</v>
      </c>
      <c r="G120" s="46">
        <v>3474.2310000000002</v>
      </c>
      <c r="H120" s="46">
        <v>8263.7739999999994</v>
      </c>
      <c r="I120" s="46">
        <v>8780.2340000000004</v>
      </c>
      <c r="J120" s="46">
        <v>13712.002</v>
      </c>
      <c r="K120" s="46">
        <v>23991.714</v>
      </c>
      <c r="L120" s="46">
        <v>41997.749000000003</v>
      </c>
      <c r="M120" s="46">
        <v>45447.75</v>
      </c>
      <c r="N120" s="46">
        <v>78324.505999999994</v>
      </c>
      <c r="O120" s="46">
        <v>80644.039000000004</v>
      </c>
      <c r="P120" s="46">
        <v>70104.963000000003</v>
      </c>
      <c r="Q120" s="46">
        <v>56767.029000000002</v>
      </c>
      <c r="R120" s="46">
        <v>30897.935000000001</v>
      </c>
      <c r="S120" s="46">
        <v>26515.06</v>
      </c>
      <c r="T120" s="46">
        <v>0</v>
      </c>
      <c r="U120" s="47">
        <f t="shared" si="9"/>
        <v>493825.37399999995</v>
      </c>
      <c r="V120" s="55"/>
      <c r="W120" s="302"/>
      <c r="X120" s="58"/>
      <c r="Y120" s="58"/>
      <c r="Z120" s="58"/>
      <c r="AA120" s="58"/>
      <c r="AB120" s="58"/>
      <c r="AC120" s="58"/>
      <c r="AD120" s="58"/>
      <c r="AE120" s="58"/>
      <c r="AF120" s="58"/>
      <c r="AG120" s="58"/>
      <c r="AH120" s="58"/>
      <c r="AI120" s="58"/>
      <c r="AJ120" s="58"/>
      <c r="AK120" s="58"/>
      <c r="AL120" s="58"/>
      <c r="AM120" s="58"/>
      <c r="AN120" s="58"/>
      <c r="AO120" s="58"/>
      <c r="AP120" s="58"/>
      <c r="AQ120" s="58"/>
    </row>
    <row r="121" spans="1:43" ht="15">
      <c r="A121" s="971"/>
      <c r="B121" s="304" t="s">
        <v>1139</v>
      </c>
      <c r="C121" s="46">
        <v>122.71</v>
      </c>
      <c r="D121" s="46">
        <v>342.67</v>
      </c>
      <c r="E121" s="46">
        <v>262.32499999999999</v>
      </c>
      <c r="F121" s="46">
        <v>4260.7349999999997</v>
      </c>
      <c r="G121" s="46">
        <v>1907.82</v>
      </c>
      <c r="H121" s="46">
        <v>369.88</v>
      </c>
      <c r="I121" s="46">
        <v>2079.875</v>
      </c>
      <c r="J121" s="46">
        <v>1894.1849999999999</v>
      </c>
      <c r="K121" s="46">
        <v>2639.2510000000002</v>
      </c>
      <c r="L121" s="46">
        <v>1765.519</v>
      </c>
      <c r="M121" s="46">
        <v>3194.9659999999999</v>
      </c>
      <c r="N121" s="46">
        <v>1959.395</v>
      </c>
      <c r="O121" s="46">
        <v>4785.7209999999995</v>
      </c>
      <c r="P121" s="46">
        <v>7107.6419999999998</v>
      </c>
      <c r="Q121" s="46">
        <v>5430.9489999999996</v>
      </c>
      <c r="R121" s="46">
        <v>2952.7829999999999</v>
      </c>
      <c r="S121" s="46">
        <v>3870.7640000000001</v>
      </c>
      <c r="T121" s="46">
        <v>0</v>
      </c>
      <c r="U121" s="47">
        <f t="shared" si="9"/>
        <v>44947.19</v>
      </c>
      <c r="V121" s="55"/>
      <c r="W121" s="302"/>
      <c r="X121" s="58"/>
      <c r="Y121" s="58"/>
      <c r="Z121" s="58"/>
      <c r="AA121" s="58"/>
      <c r="AB121" s="58"/>
      <c r="AC121" s="58"/>
      <c r="AD121" s="58"/>
      <c r="AE121" s="58"/>
      <c r="AF121" s="58"/>
      <c r="AG121" s="58"/>
      <c r="AH121" s="58"/>
      <c r="AI121" s="58"/>
      <c r="AJ121" s="58"/>
      <c r="AK121" s="58"/>
      <c r="AL121" s="58"/>
      <c r="AM121" s="58"/>
      <c r="AN121" s="58"/>
      <c r="AO121" s="58"/>
      <c r="AP121" s="58"/>
      <c r="AQ121" s="58"/>
    </row>
    <row r="122" spans="1:43" ht="15">
      <c r="A122" s="971"/>
      <c r="B122" s="304" t="s">
        <v>1140</v>
      </c>
      <c r="C122" s="46">
        <v>13551.887000000001</v>
      </c>
      <c r="D122" s="46">
        <v>17550.507000000001</v>
      </c>
      <c r="E122" s="46">
        <v>22276.223999999998</v>
      </c>
      <c r="F122" s="46">
        <v>26214.719000000001</v>
      </c>
      <c r="G122" s="46">
        <v>35105.040000000001</v>
      </c>
      <c r="H122" s="46">
        <v>37963.01</v>
      </c>
      <c r="I122" s="46">
        <v>34298.457000000002</v>
      </c>
      <c r="J122" s="46">
        <v>48237.945</v>
      </c>
      <c r="K122" s="46">
        <v>57411.627999999997</v>
      </c>
      <c r="L122" s="46">
        <v>88097.831999999995</v>
      </c>
      <c r="M122" s="46">
        <v>102724.95299999999</v>
      </c>
      <c r="N122" s="46">
        <v>106215.16</v>
      </c>
      <c r="O122" s="46">
        <v>116426.136</v>
      </c>
      <c r="P122" s="46">
        <v>134946.58100000001</v>
      </c>
      <c r="Q122" s="46">
        <v>123966.973</v>
      </c>
      <c r="R122" s="46">
        <v>93907.164000000004</v>
      </c>
      <c r="S122" s="46">
        <v>101260.719</v>
      </c>
      <c r="T122" s="46">
        <v>0</v>
      </c>
      <c r="U122" s="47">
        <f t="shared" si="9"/>
        <v>1160154.9350000001</v>
      </c>
      <c r="V122" s="55"/>
      <c r="W122" s="302"/>
      <c r="X122" s="58"/>
      <c r="Y122" s="58"/>
      <c r="Z122" s="58"/>
      <c r="AA122" s="58"/>
      <c r="AB122" s="58"/>
      <c r="AC122" s="58"/>
      <c r="AD122" s="58"/>
      <c r="AE122" s="58"/>
      <c r="AF122" s="58"/>
      <c r="AG122" s="58"/>
      <c r="AH122" s="58"/>
      <c r="AI122" s="58"/>
      <c r="AJ122" s="58"/>
      <c r="AK122" s="58"/>
      <c r="AL122" s="58"/>
      <c r="AM122" s="58"/>
      <c r="AN122" s="58"/>
      <c r="AO122" s="58"/>
      <c r="AP122" s="58"/>
      <c r="AQ122" s="58"/>
    </row>
    <row r="123" spans="1:43" ht="15">
      <c r="A123" s="971"/>
      <c r="B123" s="304" t="s">
        <v>1141</v>
      </c>
      <c r="C123" s="46">
        <v>387.58</v>
      </c>
      <c r="D123" s="46">
        <v>1090.4929999999999</v>
      </c>
      <c r="E123" s="46">
        <v>282.47500000000002</v>
      </c>
      <c r="F123" s="46">
        <v>19366.483</v>
      </c>
      <c r="G123" s="46">
        <v>28809.257000000001</v>
      </c>
      <c r="H123" s="46">
        <v>22447.047999999999</v>
      </c>
      <c r="I123" s="46">
        <v>17338.126</v>
      </c>
      <c r="J123" s="46">
        <v>20015.947</v>
      </c>
      <c r="K123" s="46">
        <v>19065.186000000002</v>
      </c>
      <c r="L123" s="46">
        <v>20478.14</v>
      </c>
      <c r="M123" s="46">
        <v>20246.485000000001</v>
      </c>
      <c r="N123" s="46">
        <v>19876.829000000002</v>
      </c>
      <c r="O123" s="46">
        <v>14201.522000000001</v>
      </c>
      <c r="P123" s="46">
        <v>11828.618</v>
      </c>
      <c r="Q123" s="46">
        <v>11457.88</v>
      </c>
      <c r="R123" s="46">
        <v>5756.15</v>
      </c>
      <c r="S123" s="46">
        <v>4475.3090000000002</v>
      </c>
      <c r="T123" s="46">
        <v>0</v>
      </c>
      <c r="U123" s="47">
        <f t="shared" si="9"/>
        <v>237123.52799999996</v>
      </c>
      <c r="V123" s="55"/>
      <c r="W123" s="302"/>
      <c r="X123" s="58"/>
      <c r="Y123" s="58"/>
      <c r="Z123" s="58"/>
      <c r="AA123" s="58"/>
      <c r="AB123" s="58"/>
      <c r="AC123" s="58"/>
      <c r="AD123" s="58"/>
      <c r="AE123" s="58"/>
      <c r="AF123" s="58"/>
      <c r="AG123" s="58"/>
      <c r="AH123" s="58"/>
      <c r="AI123" s="58"/>
      <c r="AJ123" s="58"/>
      <c r="AK123" s="58"/>
      <c r="AL123" s="58"/>
      <c r="AM123" s="58"/>
      <c r="AN123" s="58"/>
      <c r="AO123" s="58"/>
      <c r="AP123" s="58"/>
      <c r="AQ123" s="58"/>
    </row>
    <row r="124" spans="1:43" ht="15">
      <c r="A124" s="971"/>
      <c r="B124" s="304" t="s">
        <v>1142</v>
      </c>
      <c r="C124" s="46">
        <v>50678.756000000001</v>
      </c>
      <c r="D124" s="46">
        <v>36529.491999999998</v>
      </c>
      <c r="E124" s="46">
        <v>25844.958999999999</v>
      </c>
      <c r="F124" s="46">
        <v>49087.881000000001</v>
      </c>
      <c r="G124" s="46">
        <v>56996.949000000001</v>
      </c>
      <c r="H124" s="46">
        <v>60631.66</v>
      </c>
      <c r="I124" s="46">
        <v>62380.826000000001</v>
      </c>
      <c r="J124" s="46">
        <v>79501.513999999996</v>
      </c>
      <c r="K124" s="46">
        <v>89081.659</v>
      </c>
      <c r="L124" s="46">
        <v>91910.308000000005</v>
      </c>
      <c r="M124" s="46">
        <v>126013.1</v>
      </c>
      <c r="N124" s="46">
        <v>184570.06099999999</v>
      </c>
      <c r="O124" s="46">
        <v>241909.601</v>
      </c>
      <c r="P124" s="46">
        <v>283548.554</v>
      </c>
      <c r="Q124" s="46">
        <v>244586.522</v>
      </c>
      <c r="R124" s="46">
        <v>135875.78899999999</v>
      </c>
      <c r="S124" s="46">
        <v>106939.334</v>
      </c>
      <c r="T124" s="46">
        <v>0</v>
      </c>
      <c r="U124" s="47">
        <f t="shared" si="9"/>
        <v>1926086.9649999996</v>
      </c>
      <c r="V124" s="55"/>
      <c r="W124" s="302"/>
      <c r="X124" s="58"/>
      <c r="Y124" s="58"/>
      <c r="Z124" s="58"/>
      <c r="AA124" s="58"/>
      <c r="AB124" s="58"/>
      <c r="AC124" s="58"/>
      <c r="AD124" s="58"/>
      <c r="AE124" s="58"/>
      <c r="AF124" s="58"/>
      <c r="AG124" s="58"/>
      <c r="AH124" s="58"/>
      <c r="AI124" s="58"/>
      <c r="AJ124" s="58"/>
      <c r="AK124" s="58"/>
      <c r="AL124" s="58"/>
      <c r="AM124" s="58"/>
      <c r="AN124" s="58"/>
      <c r="AO124" s="58"/>
      <c r="AP124" s="58"/>
      <c r="AQ124" s="58"/>
    </row>
    <row r="125" spans="1:43" ht="15">
      <c r="A125" s="971"/>
      <c r="B125" s="304" t="s">
        <v>1143</v>
      </c>
      <c r="C125" s="46">
        <v>0</v>
      </c>
      <c r="D125" s="46">
        <v>0</v>
      </c>
      <c r="E125" s="46">
        <v>0</v>
      </c>
      <c r="F125" s="46">
        <v>557.29999999999995</v>
      </c>
      <c r="G125" s="46">
        <v>1491.106</v>
      </c>
      <c r="H125" s="46">
        <v>66.930999999999997</v>
      </c>
      <c r="I125" s="46">
        <v>346.33499999999998</v>
      </c>
      <c r="J125" s="46">
        <v>0</v>
      </c>
      <c r="K125" s="46">
        <v>165.14699999999999</v>
      </c>
      <c r="L125" s="46">
        <v>230.89</v>
      </c>
      <c r="M125" s="46">
        <v>60.9</v>
      </c>
      <c r="N125" s="46">
        <v>858.13499999999999</v>
      </c>
      <c r="O125" s="46">
        <v>775.04399999999998</v>
      </c>
      <c r="P125" s="46">
        <v>1111.1990000000001</v>
      </c>
      <c r="Q125" s="46">
        <v>269.26499999999999</v>
      </c>
      <c r="R125" s="46">
        <v>625.14300000000003</v>
      </c>
      <c r="S125" s="46">
        <v>0</v>
      </c>
      <c r="T125" s="46">
        <v>0</v>
      </c>
      <c r="U125" s="47">
        <f t="shared" si="9"/>
        <v>6557.3949999999995</v>
      </c>
      <c r="V125" s="55"/>
      <c r="W125" s="302"/>
      <c r="X125" s="58"/>
      <c r="Y125" s="58"/>
      <c r="Z125" s="58"/>
      <c r="AA125" s="58"/>
      <c r="AB125" s="58"/>
      <c r="AC125" s="58"/>
      <c r="AD125" s="58"/>
      <c r="AE125" s="58"/>
      <c r="AF125" s="58"/>
      <c r="AG125" s="58"/>
      <c r="AH125" s="58"/>
      <c r="AI125" s="58"/>
      <c r="AJ125" s="58"/>
      <c r="AK125" s="58"/>
      <c r="AL125" s="58"/>
      <c r="AM125" s="58"/>
      <c r="AN125" s="58"/>
      <c r="AO125" s="58"/>
      <c r="AP125" s="58"/>
      <c r="AQ125" s="58"/>
    </row>
    <row r="126" spans="1:43" ht="15">
      <c r="A126" s="971"/>
      <c r="B126" s="304" t="s">
        <v>1144</v>
      </c>
      <c r="C126" s="46">
        <v>0</v>
      </c>
      <c r="D126" s="46">
        <v>0</v>
      </c>
      <c r="E126" s="46">
        <v>0</v>
      </c>
      <c r="F126" s="46">
        <v>0</v>
      </c>
      <c r="G126" s="46">
        <v>0</v>
      </c>
      <c r="H126" s="46">
        <v>0</v>
      </c>
      <c r="I126" s="46">
        <v>0</v>
      </c>
      <c r="J126" s="46">
        <v>0</v>
      </c>
      <c r="K126" s="46">
        <v>0</v>
      </c>
      <c r="L126" s="46">
        <v>0</v>
      </c>
      <c r="M126" s="46">
        <v>0</v>
      </c>
      <c r="N126" s="46">
        <v>0</v>
      </c>
      <c r="O126" s="46">
        <v>0</v>
      </c>
      <c r="P126" s="46">
        <v>0</v>
      </c>
      <c r="Q126" s="46">
        <v>0</v>
      </c>
      <c r="R126" s="46">
        <v>0</v>
      </c>
      <c r="S126" s="46">
        <v>0</v>
      </c>
      <c r="T126" s="46">
        <v>0</v>
      </c>
      <c r="U126" s="47">
        <f t="shared" si="9"/>
        <v>0</v>
      </c>
      <c r="V126" s="55"/>
      <c r="W126" s="302"/>
      <c r="X126" s="58"/>
      <c r="Y126" s="58"/>
      <c r="Z126" s="58"/>
      <c r="AA126" s="58"/>
      <c r="AB126" s="58"/>
      <c r="AC126" s="58"/>
      <c r="AD126" s="58"/>
      <c r="AE126" s="58"/>
      <c r="AF126" s="58"/>
      <c r="AG126" s="58"/>
      <c r="AH126" s="58"/>
      <c r="AI126" s="58"/>
      <c r="AJ126" s="58"/>
      <c r="AK126" s="58"/>
      <c r="AL126" s="58"/>
      <c r="AM126" s="58"/>
      <c r="AN126" s="58"/>
      <c r="AO126" s="58"/>
      <c r="AP126" s="58"/>
      <c r="AQ126" s="58"/>
    </row>
    <row r="127" spans="1:43" ht="15">
      <c r="A127" s="971"/>
      <c r="B127" s="304" t="s">
        <v>1145</v>
      </c>
      <c r="C127" s="46">
        <v>0</v>
      </c>
      <c r="D127" s="46">
        <v>0</v>
      </c>
      <c r="E127" s="46">
        <v>0</v>
      </c>
      <c r="F127" s="46">
        <v>0</v>
      </c>
      <c r="G127" s="46">
        <v>0</v>
      </c>
      <c r="H127" s="46">
        <v>0</v>
      </c>
      <c r="I127" s="46">
        <v>0</v>
      </c>
      <c r="J127" s="46">
        <v>0</v>
      </c>
      <c r="K127" s="46">
        <v>0</v>
      </c>
      <c r="L127" s="46">
        <v>0</v>
      </c>
      <c r="M127" s="46">
        <v>0</v>
      </c>
      <c r="N127" s="46">
        <v>0</v>
      </c>
      <c r="O127" s="46">
        <v>0</v>
      </c>
      <c r="P127" s="46">
        <v>0</v>
      </c>
      <c r="Q127" s="46">
        <v>0</v>
      </c>
      <c r="R127" s="46">
        <v>0</v>
      </c>
      <c r="S127" s="46">
        <v>0</v>
      </c>
      <c r="T127" s="46">
        <v>0</v>
      </c>
      <c r="U127" s="47">
        <f t="shared" si="9"/>
        <v>0</v>
      </c>
      <c r="V127" s="55"/>
      <c r="W127" s="302"/>
      <c r="X127" s="58"/>
      <c r="Y127" s="58"/>
      <c r="Z127" s="58"/>
      <c r="AA127" s="58"/>
      <c r="AB127" s="58"/>
      <c r="AC127" s="58"/>
      <c r="AD127" s="58"/>
      <c r="AE127" s="58"/>
      <c r="AF127" s="58"/>
      <c r="AG127" s="58"/>
      <c r="AH127" s="58"/>
      <c r="AI127" s="58"/>
      <c r="AJ127" s="58"/>
      <c r="AK127" s="58"/>
      <c r="AL127" s="58"/>
      <c r="AM127" s="58"/>
      <c r="AN127" s="58"/>
      <c r="AO127" s="58"/>
      <c r="AP127" s="58"/>
      <c r="AQ127" s="58"/>
    </row>
    <row r="128" spans="1:43" ht="15">
      <c r="A128" s="971"/>
      <c r="B128" s="304" t="s">
        <v>1146</v>
      </c>
      <c r="C128" s="46">
        <v>7954.1729999999998</v>
      </c>
      <c r="D128" s="46">
        <v>9009.7929999999997</v>
      </c>
      <c r="E128" s="46">
        <v>23888.190999999999</v>
      </c>
      <c r="F128" s="46">
        <v>64724.485999999997</v>
      </c>
      <c r="G128" s="46">
        <v>98854.320999999996</v>
      </c>
      <c r="H128" s="46">
        <v>74498.486000000004</v>
      </c>
      <c r="I128" s="46">
        <v>57300.953999999998</v>
      </c>
      <c r="J128" s="46">
        <v>67991.231</v>
      </c>
      <c r="K128" s="46">
        <v>68063.12</v>
      </c>
      <c r="L128" s="46">
        <v>80633.293000000005</v>
      </c>
      <c r="M128" s="46">
        <v>96260.23</v>
      </c>
      <c r="N128" s="46">
        <v>112389.05100000001</v>
      </c>
      <c r="O128" s="46">
        <v>102514.393</v>
      </c>
      <c r="P128" s="46">
        <v>84814.445999999996</v>
      </c>
      <c r="Q128" s="46">
        <v>79017.176000000007</v>
      </c>
      <c r="R128" s="46">
        <v>39675.934999999998</v>
      </c>
      <c r="S128" s="46">
        <v>44911.629000000001</v>
      </c>
      <c r="T128" s="46">
        <v>0</v>
      </c>
      <c r="U128" s="47">
        <f t="shared" si="9"/>
        <v>1112500.9079999998</v>
      </c>
      <c r="V128" s="55"/>
      <c r="W128" s="302"/>
      <c r="X128" s="58"/>
      <c r="Y128" s="58"/>
      <c r="Z128" s="58"/>
      <c r="AA128" s="58"/>
      <c r="AB128" s="58"/>
      <c r="AC128" s="58"/>
      <c r="AD128" s="58"/>
      <c r="AE128" s="58"/>
      <c r="AF128" s="58"/>
      <c r="AG128" s="58"/>
      <c r="AH128" s="58"/>
      <c r="AI128" s="58"/>
      <c r="AJ128" s="58"/>
      <c r="AK128" s="58"/>
      <c r="AL128" s="58"/>
      <c r="AM128" s="58"/>
      <c r="AN128" s="58"/>
      <c r="AO128" s="58"/>
      <c r="AP128" s="58"/>
      <c r="AQ128" s="58"/>
    </row>
    <row r="129" spans="1:43" ht="6" customHeight="1">
      <c r="A129" s="971"/>
      <c r="B129" s="304"/>
      <c r="C129" s="46"/>
      <c r="D129" s="46"/>
      <c r="E129" s="46"/>
      <c r="F129" s="46"/>
      <c r="G129" s="46"/>
      <c r="H129" s="46"/>
      <c r="I129" s="46"/>
      <c r="J129" s="46"/>
      <c r="K129" s="46"/>
      <c r="L129" s="46"/>
      <c r="M129" s="46"/>
      <c r="N129" s="46"/>
      <c r="O129" s="46"/>
      <c r="P129" s="46"/>
      <c r="Q129" s="46"/>
      <c r="R129" s="46"/>
      <c r="S129" s="46"/>
      <c r="T129" s="46"/>
      <c r="U129" s="47">
        <f t="shared" si="9"/>
        <v>0</v>
      </c>
      <c r="V129" s="55"/>
      <c r="W129" s="302"/>
      <c r="X129" s="58"/>
      <c r="Y129" s="58"/>
      <c r="Z129" s="58"/>
      <c r="AA129" s="58"/>
      <c r="AB129" s="58"/>
      <c r="AC129" s="58"/>
      <c r="AD129" s="58"/>
      <c r="AE129" s="58"/>
      <c r="AF129" s="58"/>
      <c r="AG129" s="58"/>
      <c r="AH129" s="58"/>
      <c r="AI129" s="58"/>
      <c r="AJ129" s="58"/>
      <c r="AK129" s="58"/>
      <c r="AL129" s="58"/>
      <c r="AM129" s="58"/>
      <c r="AN129" s="58"/>
      <c r="AO129" s="58"/>
      <c r="AP129" s="58"/>
      <c r="AQ129" s="58"/>
    </row>
    <row r="130" spans="1:43" ht="15">
      <c r="A130" s="971"/>
      <c r="B130" s="299" t="s">
        <v>1147</v>
      </c>
      <c r="C130" s="406">
        <f>SUM(C131:C136)</f>
        <v>41054.439999999995</v>
      </c>
      <c r="D130" s="406">
        <f t="shared" ref="D130:T130" si="13">SUM(D131:D136)</f>
        <v>7305.65</v>
      </c>
      <c r="E130" s="406">
        <f t="shared" si="13"/>
        <v>5596.4699999999993</v>
      </c>
      <c r="F130" s="406">
        <f t="shared" si="13"/>
        <v>14013.999999999996</v>
      </c>
      <c r="G130" s="406">
        <f t="shared" si="13"/>
        <v>16987.879999999997</v>
      </c>
      <c r="H130" s="406">
        <f t="shared" si="13"/>
        <v>23486.33</v>
      </c>
      <c r="I130" s="406">
        <f t="shared" si="13"/>
        <v>17057.240000000002</v>
      </c>
      <c r="J130" s="406">
        <f t="shared" si="13"/>
        <v>19132.75</v>
      </c>
      <c r="K130" s="406">
        <f t="shared" si="13"/>
        <v>31754.04</v>
      </c>
      <c r="L130" s="406">
        <f t="shared" si="13"/>
        <v>36239.24</v>
      </c>
      <c r="M130" s="406">
        <f t="shared" si="13"/>
        <v>47505.04</v>
      </c>
      <c r="N130" s="406">
        <f t="shared" si="13"/>
        <v>72160.200000000012</v>
      </c>
      <c r="O130" s="406">
        <f t="shared" si="13"/>
        <v>88684.71</v>
      </c>
      <c r="P130" s="406">
        <f t="shared" si="13"/>
        <v>150531.22</v>
      </c>
      <c r="Q130" s="406">
        <f t="shared" si="13"/>
        <v>248973.41</v>
      </c>
      <c r="R130" s="406">
        <f t="shared" si="13"/>
        <v>289720.75</v>
      </c>
      <c r="S130" s="406">
        <f t="shared" si="13"/>
        <v>626402.61</v>
      </c>
      <c r="T130" s="406">
        <f t="shared" si="13"/>
        <v>0</v>
      </c>
      <c r="U130" s="401">
        <f t="shared" si="9"/>
        <v>1736605.98</v>
      </c>
      <c r="V130" s="375"/>
      <c r="W130" s="302"/>
      <c r="X130" s="302"/>
      <c r="Y130" s="302"/>
      <c r="Z130" s="302"/>
      <c r="AA130" s="302"/>
      <c r="AB130" s="302"/>
      <c r="AC130" s="302"/>
      <c r="AD130" s="302"/>
      <c r="AE130" s="302"/>
      <c r="AF130" s="302"/>
      <c r="AG130" s="302"/>
      <c r="AH130" s="302"/>
      <c r="AI130" s="302"/>
      <c r="AJ130" s="302"/>
      <c r="AK130" s="302"/>
      <c r="AL130" s="302"/>
      <c r="AM130" s="302"/>
      <c r="AN130" s="302"/>
      <c r="AO130" s="302"/>
      <c r="AP130" s="302"/>
      <c r="AQ130" s="302"/>
    </row>
    <row r="131" spans="1:43" ht="15">
      <c r="A131" s="971"/>
      <c r="B131" s="304" t="s">
        <v>1148</v>
      </c>
      <c r="C131" s="46">
        <v>17937.41</v>
      </c>
      <c r="D131" s="46">
        <v>4544.03</v>
      </c>
      <c r="E131" s="46">
        <v>3759.49</v>
      </c>
      <c r="F131" s="46">
        <v>9949.4599999999991</v>
      </c>
      <c r="G131" s="46">
        <v>11975.1</v>
      </c>
      <c r="H131" s="46">
        <v>10969.35</v>
      </c>
      <c r="I131" s="46">
        <v>10049.86</v>
      </c>
      <c r="J131" s="46">
        <v>10180.459999999999</v>
      </c>
      <c r="K131" s="46">
        <v>12914.39</v>
      </c>
      <c r="L131" s="46">
        <v>16212.35</v>
      </c>
      <c r="M131" s="46">
        <v>22237.19</v>
      </c>
      <c r="N131" s="46">
        <v>30160.5</v>
      </c>
      <c r="O131" s="46">
        <v>36181.15</v>
      </c>
      <c r="P131" s="46">
        <v>43387.41</v>
      </c>
      <c r="Q131" s="46">
        <v>44000.04</v>
      </c>
      <c r="R131" s="46">
        <v>34973.370000000003</v>
      </c>
      <c r="S131" s="46">
        <v>62973.760000000002</v>
      </c>
      <c r="T131" s="46">
        <v>0</v>
      </c>
      <c r="U131" s="47">
        <f t="shared" si="9"/>
        <v>382405.32</v>
      </c>
      <c r="V131" s="55"/>
      <c r="W131" s="302"/>
      <c r="X131" s="58"/>
      <c r="Y131" s="58"/>
      <c r="Z131" s="58"/>
      <c r="AA131" s="58"/>
      <c r="AB131" s="58"/>
      <c r="AC131" s="58"/>
      <c r="AD131" s="58"/>
      <c r="AE131" s="58"/>
      <c r="AF131" s="58"/>
      <c r="AG131" s="58"/>
      <c r="AH131" s="58"/>
      <c r="AI131" s="58"/>
      <c r="AJ131" s="58"/>
      <c r="AK131" s="58"/>
      <c r="AL131" s="58"/>
      <c r="AM131" s="58"/>
      <c r="AN131" s="58"/>
      <c r="AO131" s="58"/>
      <c r="AP131" s="58"/>
      <c r="AQ131" s="58"/>
    </row>
    <row r="132" spans="1:43" ht="15">
      <c r="A132" s="971"/>
      <c r="B132" s="304" t="s">
        <v>1149</v>
      </c>
      <c r="C132" s="46">
        <v>20080.400000000001</v>
      </c>
      <c r="D132" s="46">
        <v>1625.51</v>
      </c>
      <c r="E132" s="46">
        <v>1256.98</v>
      </c>
      <c r="F132" s="46">
        <v>2623.71</v>
      </c>
      <c r="G132" s="46">
        <v>3135.29</v>
      </c>
      <c r="H132" s="46">
        <v>2961.55</v>
      </c>
      <c r="I132" s="46">
        <v>3048.08</v>
      </c>
      <c r="J132" s="46">
        <v>6379.07</v>
      </c>
      <c r="K132" s="46">
        <v>5166.1000000000004</v>
      </c>
      <c r="L132" s="46">
        <v>7819.41</v>
      </c>
      <c r="M132" s="46">
        <v>11876.72</v>
      </c>
      <c r="N132" s="46">
        <v>18899.310000000001</v>
      </c>
      <c r="O132" s="46">
        <v>27080.77</v>
      </c>
      <c r="P132" s="46">
        <v>33987.03</v>
      </c>
      <c r="Q132" s="46">
        <v>37354.07</v>
      </c>
      <c r="R132" s="46">
        <v>35933.800000000003</v>
      </c>
      <c r="S132" s="46">
        <v>75267.92</v>
      </c>
      <c r="T132" s="46">
        <v>0</v>
      </c>
      <c r="U132" s="47">
        <f t="shared" si="9"/>
        <v>294495.71999999997</v>
      </c>
      <c r="V132" s="55"/>
      <c r="W132" s="302"/>
      <c r="X132" s="58"/>
      <c r="Y132" s="58"/>
      <c r="Z132" s="58"/>
      <c r="AA132" s="58"/>
      <c r="AB132" s="58"/>
      <c r="AC132" s="58"/>
      <c r="AD132" s="58"/>
      <c r="AE132" s="58"/>
      <c r="AF132" s="58"/>
      <c r="AG132" s="58"/>
      <c r="AH132" s="58"/>
      <c r="AI132" s="58"/>
      <c r="AJ132" s="58"/>
      <c r="AK132" s="58"/>
      <c r="AL132" s="58"/>
      <c r="AM132" s="58"/>
      <c r="AN132" s="58"/>
      <c r="AO132" s="58"/>
      <c r="AP132" s="58"/>
      <c r="AQ132" s="58"/>
    </row>
    <row r="133" spans="1:43" ht="15">
      <c r="A133" s="971"/>
      <c r="B133" s="304" t="s">
        <v>1150</v>
      </c>
      <c r="C133" s="46">
        <v>0</v>
      </c>
      <c r="D133" s="46">
        <v>0</v>
      </c>
      <c r="E133" s="46">
        <v>0</v>
      </c>
      <c r="F133" s="46">
        <v>435.72</v>
      </c>
      <c r="G133" s="46">
        <v>1092.1500000000001</v>
      </c>
      <c r="H133" s="46">
        <v>8522.68</v>
      </c>
      <c r="I133" s="46">
        <v>1369.22</v>
      </c>
      <c r="J133" s="46">
        <v>1310.2</v>
      </c>
      <c r="K133" s="46">
        <v>12334.44</v>
      </c>
      <c r="L133" s="46">
        <v>10603.21</v>
      </c>
      <c r="M133" s="46">
        <v>11256.61</v>
      </c>
      <c r="N133" s="46">
        <v>21362.82</v>
      </c>
      <c r="O133" s="46">
        <v>17834.64</v>
      </c>
      <c r="P133" s="46">
        <v>14765.64</v>
      </c>
      <c r="Q133" s="46">
        <v>10126.790000000001</v>
      </c>
      <c r="R133" s="46">
        <v>3569.19</v>
      </c>
      <c r="S133" s="46">
        <v>3533.67</v>
      </c>
      <c r="T133" s="46">
        <v>0</v>
      </c>
      <c r="U133" s="47">
        <f t="shared" si="9"/>
        <v>118116.98</v>
      </c>
      <c r="V133" s="55"/>
      <c r="W133" s="302"/>
      <c r="X133" s="58"/>
      <c r="Y133" s="58"/>
      <c r="Z133" s="58"/>
      <c r="AA133" s="58"/>
      <c r="AB133" s="58"/>
      <c r="AC133" s="58"/>
      <c r="AD133" s="58"/>
      <c r="AE133" s="58"/>
      <c r="AF133" s="58"/>
      <c r="AG133" s="58"/>
      <c r="AH133" s="58"/>
      <c r="AI133" s="58"/>
      <c r="AJ133" s="58"/>
      <c r="AK133" s="58"/>
      <c r="AL133" s="58"/>
      <c r="AM133" s="58"/>
      <c r="AN133" s="58"/>
      <c r="AO133" s="58"/>
      <c r="AP133" s="58"/>
      <c r="AQ133" s="58"/>
    </row>
    <row r="134" spans="1:43" ht="15">
      <c r="A134" s="971"/>
      <c r="B134" s="304" t="s">
        <v>1313</v>
      </c>
      <c r="C134" s="46">
        <v>0</v>
      </c>
      <c r="D134" s="46">
        <v>0</v>
      </c>
      <c r="E134" s="46">
        <v>0</v>
      </c>
      <c r="F134" s="46">
        <v>0</v>
      </c>
      <c r="G134" s="46">
        <v>0</v>
      </c>
      <c r="H134" s="46">
        <v>0</v>
      </c>
      <c r="I134" s="46">
        <v>1291.8800000000001</v>
      </c>
      <c r="J134" s="46">
        <v>0</v>
      </c>
      <c r="K134" s="46">
        <v>0</v>
      </c>
      <c r="L134" s="46">
        <v>3.56</v>
      </c>
      <c r="M134" s="46">
        <v>0</v>
      </c>
      <c r="N134" s="46">
        <v>323.95999999999998</v>
      </c>
      <c r="O134" s="46">
        <v>6100.2</v>
      </c>
      <c r="P134" s="46">
        <v>56666.54</v>
      </c>
      <c r="Q134" s="46">
        <v>154877.22</v>
      </c>
      <c r="R134" s="46">
        <v>213635.6</v>
      </c>
      <c r="S134" s="46">
        <v>479571.71</v>
      </c>
      <c r="T134" s="46">
        <v>0</v>
      </c>
      <c r="U134" s="47">
        <f t="shared" si="9"/>
        <v>912470.66999999993</v>
      </c>
      <c r="V134" s="55"/>
      <c r="W134" s="302"/>
      <c r="X134" s="58"/>
      <c r="Y134" s="58"/>
      <c r="Z134" s="58"/>
      <c r="AA134" s="58"/>
      <c r="AB134" s="58"/>
      <c r="AC134" s="58"/>
      <c r="AD134" s="58"/>
      <c r="AE134" s="58"/>
      <c r="AF134" s="58"/>
      <c r="AG134" s="58"/>
      <c r="AH134" s="58"/>
      <c r="AI134" s="58"/>
      <c r="AJ134" s="58"/>
      <c r="AK134" s="58"/>
      <c r="AL134" s="58"/>
      <c r="AM134" s="58"/>
      <c r="AN134" s="58"/>
      <c r="AO134" s="58"/>
      <c r="AP134" s="58"/>
      <c r="AQ134" s="58"/>
    </row>
    <row r="135" spans="1:43" ht="15">
      <c r="A135" s="971"/>
      <c r="B135" s="304" t="s">
        <v>1152</v>
      </c>
      <c r="C135" s="46">
        <v>2016.18</v>
      </c>
      <c r="D135" s="46">
        <v>235.11</v>
      </c>
      <c r="E135" s="46">
        <v>37.35</v>
      </c>
      <c r="F135" s="46">
        <v>335.07</v>
      </c>
      <c r="G135" s="46">
        <v>111.33</v>
      </c>
      <c r="H135" s="46">
        <v>445.32</v>
      </c>
      <c r="I135" s="46">
        <v>796.8</v>
      </c>
      <c r="J135" s="46">
        <v>585.15</v>
      </c>
      <c r="K135" s="46">
        <v>796.8</v>
      </c>
      <c r="L135" s="46">
        <v>979.44</v>
      </c>
      <c r="M135" s="46">
        <v>1250.97</v>
      </c>
      <c r="N135" s="46">
        <v>634.95000000000005</v>
      </c>
      <c r="O135" s="46">
        <v>596.88</v>
      </c>
      <c r="P135" s="46">
        <v>927.63</v>
      </c>
      <c r="Q135" s="46">
        <v>1859.44</v>
      </c>
      <c r="R135" s="46">
        <v>1126.47</v>
      </c>
      <c r="S135" s="46">
        <v>4468.2299999999996</v>
      </c>
      <c r="T135" s="46">
        <v>0</v>
      </c>
      <c r="U135" s="47">
        <f t="shared" si="9"/>
        <v>17203.119999999995</v>
      </c>
      <c r="V135" s="55"/>
      <c r="W135" s="302"/>
      <c r="X135" s="58"/>
      <c r="Y135" s="58"/>
      <c r="Z135" s="58"/>
      <c r="AA135" s="58"/>
      <c r="AB135" s="58"/>
      <c r="AC135" s="58"/>
      <c r="AD135" s="58"/>
      <c r="AE135" s="58"/>
      <c r="AF135" s="58"/>
      <c r="AG135" s="58"/>
      <c r="AH135" s="58"/>
      <c r="AI135" s="58"/>
      <c r="AJ135" s="58"/>
      <c r="AK135" s="58"/>
      <c r="AL135" s="58"/>
      <c r="AM135" s="58"/>
      <c r="AN135" s="58"/>
      <c r="AO135" s="58"/>
      <c r="AP135" s="58"/>
      <c r="AQ135" s="58"/>
    </row>
    <row r="136" spans="1:43" ht="15">
      <c r="A136" s="971"/>
      <c r="B136" s="304" t="s">
        <v>1153</v>
      </c>
      <c r="C136" s="46">
        <v>1020.45</v>
      </c>
      <c r="D136" s="46">
        <v>901</v>
      </c>
      <c r="E136" s="46">
        <v>542.65</v>
      </c>
      <c r="F136" s="46">
        <v>670.04</v>
      </c>
      <c r="G136" s="46">
        <v>674.01</v>
      </c>
      <c r="H136" s="46">
        <v>587.42999999999995</v>
      </c>
      <c r="I136" s="46">
        <v>501.4</v>
      </c>
      <c r="J136" s="46">
        <v>677.87</v>
      </c>
      <c r="K136" s="46">
        <v>542.30999999999995</v>
      </c>
      <c r="L136" s="46">
        <v>621.27</v>
      </c>
      <c r="M136" s="46">
        <v>883.55</v>
      </c>
      <c r="N136" s="46">
        <v>778.66</v>
      </c>
      <c r="O136" s="46">
        <v>891.07</v>
      </c>
      <c r="P136" s="46">
        <v>796.97</v>
      </c>
      <c r="Q136" s="46">
        <v>755.85</v>
      </c>
      <c r="R136" s="46">
        <v>482.32</v>
      </c>
      <c r="S136" s="46">
        <v>587.32000000000005</v>
      </c>
      <c r="T136" s="46">
        <v>0</v>
      </c>
      <c r="U136" s="47">
        <f t="shared" si="9"/>
        <v>11914.17</v>
      </c>
      <c r="V136" s="55"/>
      <c r="W136" s="302"/>
      <c r="X136" s="58"/>
      <c r="Y136" s="58"/>
      <c r="Z136" s="58"/>
      <c r="AA136" s="58"/>
      <c r="AB136" s="58"/>
      <c r="AC136" s="58"/>
      <c r="AD136" s="58"/>
      <c r="AE136" s="58"/>
      <c r="AF136" s="58"/>
      <c r="AG136" s="58"/>
      <c r="AH136" s="58"/>
      <c r="AI136" s="58"/>
      <c r="AJ136" s="58"/>
      <c r="AK136" s="58"/>
      <c r="AL136" s="58"/>
      <c r="AM136" s="58"/>
      <c r="AN136" s="58"/>
      <c r="AO136" s="58"/>
      <c r="AP136" s="58"/>
      <c r="AQ136" s="58"/>
    </row>
    <row r="137" spans="1:43" ht="6" customHeight="1">
      <c r="A137" s="971"/>
      <c r="B137" s="304"/>
      <c r="C137" s="46"/>
      <c r="D137" s="46"/>
      <c r="E137" s="46"/>
      <c r="F137" s="46"/>
      <c r="G137" s="46"/>
      <c r="H137" s="46"/>
      <c r="I137" s="46"/>
      <c r="J137" s="46"/>
      <c r="K137" s="46"/>
      <c r="L137" s="46"/>
      <c r="M137" s="46"/>
      <c r="N137" s="46"/>
      <c r="O137" s="46"/>
      <c r="P137" s="46"/>
      <c r="Q137" s="46"/>
      <c r="R137" s="46"/>
      <c r="S137" s="46"/>
      <c r="T137" s="46"/>
      <c r="U137" s="47">
        <f t="shared" si="9"/>
        <v>0</v>
      </c>
      <c r="V137" s="55"/>
      <c r="W137" s="302"/>
      <c r="X137" s="58"/>
      <c r="Y137" s="58"/>
      <c r="Z137" s="58"/>
      <c r="AA137" s="58"/>
      <c r="AB137" s="58"/>
      <c r="AC137" s="58"/>
      <c r="AD137" s="58"/>
      <c r="AE137" s="58"/>
      <c r="AF137" s="58"/>
      <c r="AG137" s="58"/>
      <c r="AH137" s="58"/>
      <c r="AI137" s="58"/>
      <c r="AJ137" s="58"/>
      <c r="AK137" s="58"/>
      <c r="AL137" s="58"/>
      <c r="AM137" s="58"/>
      <c r="AN137" s="58"/>
      <c r="AO137" s="58"/>
      <c r="AP137" s="58"/>
      <c r="AQ137" s="58"/>
    </row>
    <row r="138" spans="1:43" ht="15">
      <c r="A138" s="971"/>
      <c r="B138" s="299" t="s">
        <v>1154</v>
      </c>
      <c r="C138" s="406">
        <f>SUM(C139:C146)</f>
        <v>1989185.7899999998</v>
      </c>
      <c r="D138" s="406">
        <f t="shared" ref="D138:T138" si="14">SUM(D139:D146)</f>
        <v>1902850.8</v>
      </c>
      <c r="E138" s="406">
        <f t="shared" si="14"/>
        <v>605646.49000000011</v>
      </c>
      <c r="F138" s="406">
        <f t="shared" si="14"/>
        <v>1259698.3799999999</v>
      </c>
      <c r="G138" s="406">
        <f t="shared" si="14"/>
        <v>2552305.56</v>
      </c>
      <c r="H138" s="406">
        <f t="shared" si="14"/>
        <v>2795964.01</v>
      </c>
      <c r="I138" s="406">
        <f t="shared" si="14"/>
        <v>2404946.36</v>
      </c>
      <c r="J138" s="406">
        <f t="shared" si="14"/>
        <v>2506926.48</v>
      </c>
      <c r="K138" s="406">
        <f t="shared" si="14"/>
        <v>2772677.34</v>
      </c>
      <c r="L138" s="406">
        <f t="shared" si="14"/>
        <v>3212567.4099999997</v>
      </c>
      <c r="M138" s="406">
        <f t="shared" si="14"/>
        <v>4242369.1099999994</v>
      </c>
      <c r="N138" s="406">
        <f t="shared" si="14"/>
        <v>5180799.2529999996</v>
      </c>
      <c r="O138" s="406">
        <f t="shared" si="14"/>
        <v>5457868.2419999996</v>
      </c>
      <c r="P138" s="406">
        <f t="shared" si="14"/>
        <v>6081369.6430000002</v>
      </c>
      <c r="Q138" s="406">
        <f t="shared" si="14"/>
        <v>5574829.0190000003</v>
      </c>
      <c r="R138" s="406">
        <f t="shared" si="14"/>
        <v>4237982.3199999994</v>
      </c>
      <c r="S138" s="406">
        <f t="shared" si="14"/>
        <v>5594745.0810000002</v>
      </c>
      <c r="T138" s="406">
        <f t="shared" si="14"/>
        <v>0</v>
      </c>
      <c r="U138" s="401">
        <f>SUM(C138:T138)</f>
        <v>58372731.288000003</v>
      </c>
      <c r="V138" s="375"/>
      <c r="W138" s="302"/>
      <c r="X138" s="302"/>
      <c r="Y138" s="302"/>
      <c r="Z138" s="302"/>
      <c r="AA138" s="302"/>
      <c r="AB138" s="302"/>
      <c r="AC138" s="302"/>
      <c r="AD138" s="302"/>
      <c r="AE138" s="302"/>
      <c r="AF138" s="302"/>
      <c r="AG138" s="302"/>
      <c r="AH138" s="302"/>
      <c r="AI138" s="302"/>
      <c r="AJ138" s="302"/>
      <c r="AK138" s="302"/>
      <c r="AL138" s="302"/>
      <c r="AM138" s="302"/>
      <c r="AN138" s="302"/>
      <c r="AO138" s="302"/>
      <c r="AP138" s="302"/>
      <c r="AQ138" s="302"/>
    </row>
    <row r="139" spans="1:43" ht="15">
      <c r="A139" s="971"/>
      <c r="B139" s="304" t="s">
        <v>1155</v>
      </c>
      <c r="C139" s="46">
        <v>5701.83</v>
      </c>
      <c r="D139" s="46">
        <v>3803.16</v>
      </c>
      <c r="E139" s="46">
        <v>2055.63</v>
      </c>
      <c r="F139" s="46">
        <v>2057.29</v>
      </c>
      <c r="G139" s="46">
        <v>2129.15</v>
      </c>
      <c r="H139" s="46">
        <v>2641.13</v>
      </c>
      <c r="I139" s="46">
        <v>2075.02</v>
      </c>
      <c r="J139" s="46">
        <v>2258.71</v>
      </c>
      <c r="K139" s="46">
        <v>3144.74</v>
      </c>
      <c r="L139" s="46">
        <v>3228.68</v>
      </c>
      <c r="M139" s="46">
        <v>4857.5200000000004</v>
      </c>
      <c r="N139" s="46">
        <v>5592.97</v>
      </c>
      <c r="O139" s="46">
        <v>5670.15</v>
      </c>
      <c r="P139" s="46">
        <v>6238.92</v>
      </c>
      <c r="Q139" s="46">
        <v>5409.57</v>
      </c>
      <c r="R139" s="46">
        <v>3928.55</v>
      </c>
      <c r="S139" s="46">
        <v>5535.3</v>
      </c>
      <c r="T139" s="46">
        <v>0</v>
      </c>
      <c r="U139" s="47">
        <f t="shared" si="9"/>
        <v>66328.320000000007</v>
      </c>
      <c r="V139" s="55"/>
      <c r="W139" s="302"/>
      <c r="X139" s="58"/>
      <c r="Y139" s="58"/>
      <c r="Z139" s="58"/>
      <c r="AA139" s="58"/>
      <c r="AB139" s="58"/>
      <c r="AC139" s="58"/>
      <c r="AD139" s="58"/>
      <c r="AE139" s="58"/>
      <c r="AF139" s="58"/>
      <c r="AG139" s="58"/>
      <c r="AH139" s="58"/>
      <c r="AI139" s="58"/>
      <c r="AJ139" s="58"/>
      <c r="AK139" s="58"/>
      <c r="AL139" s="58"/>
      <c r="AM139" s="58"/>
      <c r="AN139" s="58"/>
      <c r="AO139" s="58"/>
      <c r="AP139" s="58"/>
      <c r="AQ139" s="58"/>
    </row>
    <row r="140" spans="1:43" ht="15">
      <c r="A140" s="971"/>
      <c r="B140" s="304" t="s">
        <v>1299</v>
      </c>
      <c r="C140" s="46">
        <v>17206.86</v>
      </c>
      <c r="D140" s="46">
        <v>25510.86</v>
      </c>
      <c r="E140" s="46">
        <v>21267.4</v>
      </c>
      <c r="F140" s="46">
        <v>13327.15</v>
      </c>
      <c r="G140" s="46">
        <v>10890.67</v>
      </c>
      <c r="H140" s="46">
        <v>10974.42</v>
      </c>
      <c r="I140" s="46">
        <v>12715.16</v>
      </c>
      <c r="J140" s="46">
        <v>16825.14</v>
      </c>
      <c r="K140" s="46">
        <v>23047.88</v>
      </c>
      <c r="L140" s="46">
        <v>31793.78</v>
      </c>
      <c r="M140" s="46">
        <v>52781.760000000002</v>
      </c>
      <c r="N140" s="46">
        <v>431698.21299999999</v>
      </c>
      <c r="O140" s="46">
        <v>574348.36199999996</v>
      </c>
      <c r="P140" s="46">
        <v>728330.353</v>
      </c>
      <c r="Q140" s="46">
        <v>700968.14899999998</v>
      </c>
      <c r="R140" s="46">
        <v>529843.14</v>
      </c>
      <c r="S140" s="46">
        <v>545140.28099999996</v>
      </c>
      <c r="T140" s="46">
        <v>0</v>
      </c>
      <c r="U140" s="47">
        <f t="shared" si="9"/>
        <v>3746669.5779999997</v>
      </c>
      <c r="V140" s="55"/>
      <c r="W140" s="302"/>
      <c r="X140" s="58"/>
      <c r="Y140" s="58"/>
      <c r="Z140" s="58"/>
      <c r="AA140" s="58"/>
      <c r="AB140" s="58"/>
      <c r="AC140" s="58"/>
      <c r="AD140" s="58"/>
      <c r="AE140" s="58"/>
      <c r="AF140" s="58"/>
      <c r="AG140" s="58"/>
      <c r="AH140" s="58"/>
      <c r="AI140" s="58"/>
      <c r="AJ140" s="58"/>
      <c r="AK140" s="58"/>
      <c r="AL140" s="58"/>
      <c r="AM140" s="58"/>
      <c r="AN140" s="58"/>
      <c r="AO140" s="58"/>
      <c r="AP140" s="58"/>
      <c r="AQ140" s="58"/>
    </row>
    <row r="141" spans="1:43" ht="15">
      <c r="A141" s="971"/>
      <c r="B141" s="304" t="s">
        <v>1300</v>
      </c>
      <c r="C141" s="46">
        <v>0</v>
      </c>
      <c r="D141" s="46">
        <v>0</v>
      </c>
      <c r="E141" s="46">
        <v>0</v>
      </c>
      <c r="F141" s="46">
        <v>0</v>
      </c>
      <c r="G141" s="46">
        <v>0</v>
      </c>
      <c r="H141" s="46">
        <v>0</v>
      </c>
      <c r="I141" s="46">
        <v>0</v>
      </c>
      <c r="J141" s="46">
        <v>0</v>
      </c>
      <c r="K141" s="46">
        <v>0</v>
      </c>
      <c r="L141" s="46">
        <v>0</v>
      </c>
      <c r="M141" s="46">
        <v>0</v>
      </c>
      <c r="N141" s="46">
        <v>56.18</v>
      </c>
      <c r="O141" s="46">
        <v>42.03</v>
      </c>
      <c r="P141" s="46">
        <v>4.67</v>
      </c>
      <c r="Q141" s="46">
        <v>0</v>
      </c>
      <c r="R141" s="46">
        <v>0</v>
      </c>
      <c r="S141" s="46">
        <v>0</v>
      </c>
      <c r="T141" s="46">
        <v>0</v>
      </c>
      <c r="U141" s="47">
        <f t="shared" si="9"/>
        <v>102.88000000000001</v>
      </c>
      <c r="V141" s="55"/>
      <c r="W141" s="302"/>
      <c r="X141" s="58"/>
      <c r="Y141" s="58"/>
      <c r="Z141" s="58"/>
      <c r="AA141" s="58"/>
      <c r="AB141" s="58"/>
      <c r="AC141" s="58"/>
      <c r="AD141" s="58"/>
      <c r="AE141" s="58"/>
      <c r="AF141" s="58"/>
      <c r="AG141" s="58"/>
      <c r="AH141" s="58"/>
      <c r="AI141" s="58"/>
      <c r="AJ141" s="58"/>
      <c r="AK141" s="58"/>
      <c r="AL141" s="58"/>
      <c r="AM141" s="58"/>
      <c r="AN141" s="58"/>
      <c r="AO141" s="58"/>
      <c r="AP141" s="58"/>
      <c r="AQ141" s="58"/>
    </row>
    <row r="142" spans="1:43" ht="15">
      <c r="A142" s="971"/>
      <c r="B142" s="304" t="s">
        <v>1158</v>
      </c>
      <c r="C142" s="46">
        <v>114.46</v>
      </c>
      <c r="D142" s="46">
        <v>0</v>
      </c>
      <c r="E142" s="46">
        <v>0</v>
      </c>
      <c r="F142" s="46">
        <v>0</v>
      </c>
      <c r="G142" s="46">
        <v>0</v>
      </c>
      <c r="H142" s="46">
        <v>0</v>
      </c>
      <c r="I142" s="46">
        <v>0</v>
      </c>
      <c r="J142" s="46">
        <v>0</v>
      </c>
      <c r="K142" s="46">
        <v>0</v>
      </c>
      <c r="L142" s="46">
        <v>0</v>
      </c>
      <c r="M142" s="46">
        <v>0</v>
      </c>
      <c r="N142" s="46">
        <v>0</v>
      </c>
      <c r="O142" s="46">
        <v>0</v>
      </c>
      <c r="P142" s="46">
        <v>0</v>
      </c>
      <c r="Q142" s="46">
        <v>0</v>
      </c>
      <c r="R142" s="46">
        <v>0</v>
      </c>
      <c r="S142" s="46">
        <v>0</v>
      </c>
      <c r="T142" s="46">
        <v>0</v>
      </c>
      <c r="U142" s="47">
        <f t="shared" si="9"/>
        <v>114.46</v>
      </c>
      <c r="V142" s="55"/>
      <c r="W142" s="302"/>
      <c r="X142" s="58"/>
      <c r="Y142" s="58"/>
      <c r="Z142" s="58"/>
      <c r="AA142" s="58"/>
      <c r="AB142" s="58"/>
      <c r="AC142" s="58"/>
      <c r="AD142" s="58"/>
      <c r="AE142" s="58"/>
      <c r="AF142" s="58"/>
      <c r="AG142" s="58"/>
      <c r="AH142" s="58"/>
      <c r="AI142" s="58"/>
      <c r="AJ142" s="58"/>
      <c r="AK142" s="58"/>
      <c r="AL142" s="58"/>
      <c r="AM142" s="58"/>
      <c r="AN142" s="58"/>
      <c r="AO142" s="58"/>
      <c r="AP142" s="58"/>
      <c r="AQ142" s="58"/>
    </row>
    <row r="143" spans="1:43" ht="15">
      <c r="A143" s="971"/>
      <c r="B143" s="304" t="s">
        <v>1314</v>
      </c>
      <c r="C143" s="46">
        <v>0</v>
      </c>
      <c r="D143" s="46">
        <v>0</v>
      </c>
      <c r="E143" s="46">
        <v>0</v>
      </c>
      <c r="F143" s="46">
        <v>0</v>
      </c>
      <c r="G143" s="46">
        <v>0</v>
      </c>
      <c r="H143" s="46">
        <v>0</v>
      </c>
      <c r="I143" s="46">
        <v>0</v>
      </c>
      <c r="J143" s="46">
        <v>0</v>
      </c>
      <c r="K143" s="46">
        <v>0</v>
      </c>
      <c r="L143" s="46">
        <v>0</v>
      </c>
      <c r="M143" s="46">
        <v>0</v>
      </c>
      <c r="N143" s="46">
        <v>0</v>
      </c>
      <c r="O143" s="46">
        <v>0</v>
      </c>
      <c r="P143" s="46">
        <v>0</v>
      </c>
      <c r="Q143" s="46">
        <v>0</v>
      </c>
      <c r="R143" s="46">
        <v>0</v>
      </c>
      <c r="S143" s="46">
        <v>0</v>
      </c>
      <c r="T143" s="46">
        <v>0</v>
      </c>
      <c r="U143" s="47">
        <f t="shared" si="9"/>
        <v>0</v>
      </c>
      <c r="V143" s="55"/>
      <c r="W143" s="302"/>
      <c r="X143" s="58"/>
      <c r="Y143" s="58"/>
      <c r="Z143" s="58"/>
      <c r="AA143" s="58"/>
      <c r="AB143" s="58"/>
      <c r="AC143" s="58"/>
      <c r="AD143" s="58"/>
      <c r="AE143" s="58"/>
      <c r="AF143" s="58"/>
      <c r="AG143" s="58"/>
      <c r="AH143" s="58"/>
      <c r="AI143" s="58"/>
      <c r="AJ143" s="58"/>
      <c r="AK143" s="58"/>
      <c r="AL143" s="58"/>
      <c r="AM143" s="58"/>
      <c r="AN143" s="58"/>
      <c r="AO143" s="58"/>
      <c r="AP143" s="58"/>
      <c r="AQ143" s="58"/>
    </row>
    <row r="144" spans="1:43" ht="15">
      <c r="A144" s="971"/>
      <c r="B144" s="304" t="s">
        <v>1160</v>
      </c>
      <c r="C144" s="46">
        <v>1551821.45</v>
      </c>
      <c r="D144" s="46">
        <v>1781786.98</v>
      </c>
      <c r="E144" s="46">
        <v>528648.39</v>
      </c>
      <c r="F144" s="46">
        <v>1158160.26</v>
      </c>
      <c r="G144" s="46">
        <v>2308042.59</v>
      </c>
      <c r="H144" s="46">
        <v>2488710.75</v>
      </c>
      <c r="I144" s="46">
        <v>2076018.42</v>
      </c>
      <c r="J144" s="46">
        <v>2196318.0699999998</v>
      </c>
      <c r="K144" s="46">
        <v>2242690.69</v>
      </c>
      <c r="L144" s="46">
        <v>2497834.34</v>
      </c>
      <c r="M144" s="46">
        <v>3297251.32</v>
      </c>
      <c r="N144" s="46">
        <v>3502946.69</v>
      </c>
      <c r="O144" s="46">
        <v>3339148.08</v>
      </c>
      <c r="P144" s="46">
        <v>3399221.57</v>
      </c>
      <c r="Q144" s="46">
        <v>2789301.93</v>
      </c>
      <c r="R144" s="46">
        <v>1933009.45</v>
      </c>
      <c r="S144" s="46">
        <v>1598053.83</v>
      </c>
      <c r="T144" s="46">
        <v>0</v>
      </c>
      <c r="U144" s="47">
        <f t="shared" si="9"/>
        <v>38688964.810000002</v>
      </c>
      <c r="V144" s="55"/>
      <c r="W144" s="302"/>
      <c r="X144" s="58"/>
      <c r="Y144" s="58"/>
      <c r="Z144" s="58"/>
      <c r="AA144" s="58"/>
      <c r="AB144" s="58"/>
      <c r="AC144" s="58"/>
      <c r="AD144" s="58"/>
      <c r="AE144" s="58"/>
      <c r="AF144" s="58"/>
      <c r="AG144" s="58"/>
      <c r="AH144" s="58"/>
      <c r="AI144" s="58"/>
      <c r="AJ144" s="58"/>
      <c r="AK144" s="58"/>
      <c r="AL144" s="58"/>
      <c r="AM144" s="58"/>
      <c r="AN144" s="58"/>
      <c r="AO144" s="58"/>
      <c r="AP144" s="58"/>
      <c r="AQ144" s="58"/>
    </row>
    <row r="145" spans="1:43" ht="15">
      <c r="A145" s="971"/>
      <c r="B145" s="304" t="s">
        <v>1162</v>
      </c>
      <c r="C145" s="46">
        <v>401904.45</v>
      </c>
      <c r="D145" s="46">
        <v>76523.62</v>
      </c>
      <c r="E145" s="46">
        <v>31842.77</v>
      </c>
      <c r="F145" s="46">
        <v>65370.3</v>
      </c>
      <c r="G145" s="46">
        <v>206083.95</v>
      </c>
      <c r="H145" s="46">
        <v>269170.44</v>
      </c>
      <c r="I145" s="46">
        <v>291602.21000000002</v>
      </c>
      <c r="J145" s="46">
        <v>269209.90999999997</v>
      </c>
      <c r="K145" s="46">
        <v>480461.15</v>
      </c>
      <c r="L145" s="46">
        <v>659262.30000000005</v>
      </c>
      <c r="M145" s="46">
        <v>862246.41</v>
      </c>
      <c r="N145" s="46">
        <v>1212798.08</v>
      </c>
      <c r="O145" s="46">
        <v>1504513.82</v>
      </c>
      <c r="P145" s="46">
        <v>1893293.27</v>
      </c>
      <c r="Q145" s="46">
        <v>2036920.33</v>
      </c>
      <c r="R145" s="46">
        <v>1734982.12</v>
      </c>
      <c r="S145" s="46">
        <v>3366122.91</v>
      </c>
      <c r="T145" s="46">
        <v>0</v>
      </c>
      <c r="U145" s="47">
        <f>SUM(C145:T145)</f>
        <v>15362308.039999999</v>
      </c>
      <c r="V145" s="55"/>
      <c r="W145" s="302"/>
      <c r="X145" s="58"/>
      <c r="Y145" s="58"/>
      <c r="Z145" s="58"/>
      <c r="AA145" s="58"/>
      <c r="AB145" s="58"/>
      <c r="AC145" s="58"/>
      <c r="AD145" s="58"/>
      <c r="AE145" s="58"/>
      <c r="AF145" s="58"/>
      <c r="AG145" s="58"/>
      <c r="AH145" s="58"/>
      <c r="AI145" s="58"/>
      <c r="AJ145" s="58"/>
      <c r="AK145" s="58"/>
      <c r="AL145" s="58"/>
      <c r="AM145" s="58"/>
      <c r="AN145" s="58"/>
      <c r="AO145" s="58"/>
      <c r="AP145" s="58"/>
      <c r="AQ145" s="58"/>
    </row>
    <row r="146" spans="1:43" ht="15">
      <c r="A146" s="971"/>
      <c r="B146" s="304" t="s">
        <v>1161</v>
      </c>
      <c r="C146" s="46">
        <v>12436.74</v>
      </c>
      <c r="D146" s="46">
        <v>15226.18</v>
      </c>
      <c r="E146" s="46">
        <v>21832.3</v>
      </c>
      <c r="F146" s="46">
        <v>20783.38</v>
      </c>
      <c r="G146" s="46">
        <v>25159.200000000001</v>
      </c>
      <c r="H146" s="46">
        <v>24467.27</v>
      </c>
      <c r="I146" s="46">
        <v>22535.55</v>
      </c>
      <c r="J146" s="46">
        <v>22314.65</v>
      </c>
      <c r="K146" s="46">
        <v>23332.880000000001</v>
      </c>
      <c r="L146" s="46">
        <v>20448.310000000001</v>
      </c>
      <c r="M146" s="46">
        <v>25232.1</v>
      </c>
      <c r="N146" s="46">
        <v>27707.119999999999</v>
      </c>
      <c r="O146" s="46">
        <v>34145.800000000003</v>
      </c>
      <c r="P146" s="46">
        <v>54280.86</v>
      </c>
      <c r="Q146" s="46">
        <v>42229.04</v>
      </c>
      <c r="R146" s="46">
        <v>36219.06</v>
      </c>
      <c r="S146" s="46">
        <v>79892.759999999995</v>
      </c>
      <c r="T146" s="46">
        <v>0</v>
      </c>
      <c r="U146" s="47">
        <f>SUM(C146:T146)</f>
        <v>508243.19999999995</v>
      </c>
      <c r="V146" s="55"/>
      <c r="W146" s="302"/>
      <c r="X146" s="58"/>
      <c r="Y146" s="58"/>
      <c r="Z146" s="58"/>
      <c r="AA146" s="58"/>
      <c r="AB146" s="58"/>
      <c r="AC146" s="58"/>
      <c r="AD146" s="58"/>
      <c r="AE146" s="58"/>
      <c r="AF146" s="58"/>
      <c r="AG146" s="58"/>
      <c r="AH146" s="58"/>
      <c r="AI146" s="58"/>
      <c r="AJ146" s="58"/>
      <c r="AK146" s="58"/>
      <c r="AL146" s="58"/>
      <c r="AM146" s="58"/>
      <c r="AN146" s="58"/>
      <c r="AO146" s="58"/>
      <c r="AP146" s="58"/>
      <c r="AQ146" s="58"/>
    </row>
    <row r="147" spans="1:43" ht="5.25" customHeight="1">
      <c r="A147" s="515"/>
      <c r="B147" s="428"/>
      <c r="C147" s="94"/>
      <c r="D147" s="94"/>
      <c r="E147" s="94"/>
      <c r="F147" s="94"/>
      <c r="G147" s="94"/>
      <c r="H147" s="94"/>
      <c r="I147" s="94"/>
      <c r="J147" s="94"/>
      <c r="K147" s="94"/>
      <c r="L147" s="94"/>
      <c r="M147" s="94"/>
      <c r="N147" s="94"/>
      <c r="O147" s="94"/>
      <c r="P147" s="94"/>
      <c r="Q147" s="94"/>
      <c r="R147" s="94"/>
      <c r="S147" s="94"/>
      <c r="T147" s="94"/>
      <c r="U147" s="517">
        <f t="shared" si="9"/>
        <v>0</v>
      </c>
      <c r="V147" s="58"/>
      <c r="W147" s="302"/>
      <c r="X147" s="58"/>
      <c r="Y147" s="58"/>
      <c r="Z147" s="58"/>
      <c r="AA147" s="58"/>
      <c r="AB147" s="58"/>
      <c r="AC147" s="58"/>
      <c r="AD147" s="58"/>
      <c r="AE147" s="58"/>
      <c r="AF147" s="58"/>
      <c r="AG147" s="58"/>
      <c r="AH147" s="58"/>
      <c r="AI147" s="58"/>
      <c r="AJ147" s="58"/>
      <c r="AK147" s="58"/>
      <c r="AL147" s="58"/>
      <c r="AM147" s="58"/>
      <c r="AN147" s="58"/>
      <c r="AO147" s="58"/>
      <c r="AP147" s="58"/>
      <c r="AQ147" s="58"/>
    </row>
    <row r="148" spans="1:43" ht="15">
      <c r="A148" s="498"/>
      <c r="B148" s="343" t="s">
        <v>27</v>
      </c>
      <c r="C148" s="401">
        <f>+C138+C130+C113+C93+C88+C83</f>
        <v>19037978.697999999</v>
      </c>
      <c r="D148" s="401">
        <f t="shared" ref="D148:T148" si="15">+D138+D130+D113+D93+D88+D83</f>
        <v>11017774.888</v>
      </c>
      <c r="E148" s="401">
        <f t="shared" si="15"/>
        <v>7781779.1260000002</v>
      </c>
      <c r="F148" s="401">
        <f t="shared" si="15"/>
        <v>10465267.743000001</v>
      </c>
      <c r="G148" s="401">
        <f t="shared" si="15"/>
        <v>12677042.057</v>
      </c>
      <c r="H148" s="401">
        <f t="shared" si="15"/>
        <v>12798902.191999998</v>
      </c>
      <c r="I148" s="401">
        <f t="shared" si="15"/>
        <v>11058183.965</v>
      </c>
      <c r="J148" s="401">
        <f t="shared" si="15"/>
        <v>11609094.833999999</v>
      </c>
      <c r="K148" s="401">
        <f t="shared" si="15"/>
        <v>12720582.275999999</v>
      </c>
      <c r="L148" s="401">
        <f t="shared" si="15"/>
        <v>14614480.104000002</v>
      </c>
      <c r="M148" s="401">
        <f t="shared" si="15"/>
        <v>18094248.924000002</v>
      </c>
      <c r="N148" s="401">
        <f t="shared" si="15"/>
        <v>20182071.862</v>
      </c>
      <c r="O148" s="401">
        <f t="shared" si="15"/>
        <v>20030796.371999998</v>
      </c>
      <c r="P148" s="401">
        <f t="shared" si="15"/>
        <v>21572049.547000002</v>
      </c>
      <c r="Q148" s="401">
        <f t="shared" si="15"/>
        <v>19662061.260000002</v>
      </c>
      <c r="R148" s="401">
        <f t="shared" si="15"/>
        <v>14514941.094999999</v>
      </c>
      <c r="S148" s="401">
        <f t="shared" si="15"/>
        <v>17756417.022</v>
      </c>
      <c r="T148" s="401">
        <f t="shared" si="15"/>
        <v>267.24</v>
      </c>
      <c r="U148" s="401">
        <f>SUM(C148:T148)</f>
        <v>255593939.20499998</v>
      </c>
      <c r="V148" s="58"/>
      <c r="W148" s="302"/>
      <c r="X148" s="302"/>
      <c r="Y148" s="302"/>
      <c r="Z148" s="302"/>
      <c r="AA148" s="302"/>
      <c r="AB148" s="302"/>
      <c r="AC148" s="302"/>
      <c r="AD148" s="302"/>
      <c r="AE148" s="302"/>
      <c r="AF148" s="302"/>
      <c r="AG148" s="302"/>
      <c r="AH148" s="302"/>
      <c r="AI148" s="302"/>
      <c r="AJ148" s="302"/>
      <c r="AK148" s="302"/>
      <c r="AL148" s="302"/>
      <c r="AM148" s="302"/>
      <c r="AN148" s="302"/>
      <c r="AO148" s="302"/>
      <c r="AP148" s="302"/>
      <c r="AQ148" s="302"/>
    </row>
    <row r="149" spans="1:43">
      <c r="W149" s="58"/>
      <c r="X149" s="55"/>
      <c r="Y149" s="55"/>
      <c r="Z149" s="55"/>
      <c r="AA149" s="55"/>
      <c r="AB149" s="55"/>
      <c r="AC149" s="55"/>
      <c r="AD149" s="55"/>
      <c r="AE149" s="55"/>
      <c r="AF149" s="55"/>
      <c r="AG149" s="55"/>
      <c r="AH149" s="55"/>
      <c r="AI149" s="55"/>
      <c r="AJ149" s="55"/>
      <c r="AK149" s="55"/>
      <c r="AL149" s="55"/>
      <c r="AM149" s="55"/>
      <c r="AN149" s="55"/>
      <c r="AO149" s="55"/>
      <c r="AP149" s="55"/>
      <c r="AQ149" s="55"/>
    </row>
    <row r="150" spans="1:43">
      <c r="A150" s="521" t="s">
        <v>858</v>
      </c>
      <c r="H150" s="55"/>
      <c r="X150" s="55"/>
      <c r="Y150" s="55"/>
      <c r="Z150" s="55"/>
      <c r="AA150" s="55"/>
      <c r="AB150" s="55"/>
      <c r="AC150" s="55"/>
      <c r="AD150" s="55"/>
      <c r="AE150" s="55"/>
      <c r="AF150" s="55"/>
      <c r="AG150" s="55"/>
      <c r="AH150" s="55"/>
      <c r="AI150" s="55"/>
      <c r="AJ150" s="55"/>
      <c r="AK150" s="55"/>
      <c r="AL150" s="55"/>
      <c r="AM150" s="55"/>
      <c r="AN150" s="55"/>
      <c r="AO150" s="55"/>
      <c r="AP150" s="55"/>
    </row>
    <row r="151" spans="1:43">
      <c r="A151" s="7" t="s">
        <v>1922</v>
      </c>
      <c r="B151" s="518"/>
    </row>
    <row r="152" spans="1:43" ht="14.25" customHeight="1">
      <c r="C152" s="519" t="s">
        <v>1308</v>
      </c>
      <c r="D152" s="519"/>
      <c r="E152" s="519"/>
      <c r="F152" s="519"/>
      <c r="G152" s="519"/>
      <c r="H152" s="519"/>
      <c r="I152" s="519"/>
      <c r="J152" s="519"/>
      <c r="K152" s="519"/>
      <c r="L152" s="519"/>
      <c r="M152" s="519"/>
      <c r="N152" s="519"/>
      <c r="O152" s="519"/>
      <c r="P152" s="519"/>
      <c r="Q152" s="519"/>
      <c r="R152" s="519"/>
      <c r="S152" s="519"/>
      <c r="T152" s="519"/>
      <c r="U152" s="55"/>
    </row>
    <row r="153" spans="1:43">
      <c r="C153" s="55"/>
      <c r="D153" s="55"/>
      <c r="E153" s="55"/>
      <c r="F153" s="55"/>
      <c r="G153" s="55"/>
      <c r="H153" s="55"/>
      <c r="I153" s="55"/>
      <c r="J153" s="55"/>
      <c r="K153" s="55"/>
      <c r="L153" s="55"/>
      <c r="M153" s="55"/>
      <c r="N153" s="55"/>
      <c r="O153" s="55"/>
      <c r="P153" s="55"/>
      <c r="Q153" s="55"/>
      <c r="R153" s="55"/>
      <c r="S153" s="55"/>
      <c r="T153" s="55"/>
    </row>
  </sheetData>
  <mergeCells count="19">
    <mergeCell ref="A81:A82"/>
    <mergeCell ref="B81:B82"/>
    <mergeCell ref="C81:S81"/>
    <mergeCell ref="U81:U82"/>
    <mergeCell ref="A83:A146"/>
    <mergeCell ref="A79:U79"/>
    <mergeCell ref="A1:U1"/>
    <mergeCell ref="A2:U2"/>
    <mergeCell ref="A3:U3"/>
    <mergeCell ref="A4:U4"/>
    <mergeCell ref="A6:A7"/>
    <mergeCell ref="B6:B7"/>
    <mergeCell ref="C6:S6"/>
    <mergeCell ref="U6:U7"/>
    <mergeCell ref="A8:A71"/>
    <mergeCell ref="A75:U75"/>
    <mergeCell ref="A76:U76"/>
    <mergeCell ref="A77:U77"/>
    <mergeCell ref="A78:U78"/>
  </mergeCells>
  <hyperlinks>
    <hyperlink ref="B1:U1" location="'Seccion D MLE'!A4" display="TABLA D04A1"/>
    <hyperlink ref="B75:U75" location="'Seccion D MLE'!A4" display="TABLA D04A2"/>
    <hyperlink ref="A1:U1" location="'Sección D'!A1" display="TABLA D05b1 01"/>
    <hyperlink ref="A75:U75" location="'Sección D'!A1" display="TABLA D05b2 01"/>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2"/>
  <sheetViews>
    <sheetView showGridLines="0" zoomScale="90" zoomScaleNormal="90" workbookViewId="0">
      <selection sqref="A1:U1"/>
    </sheetView>
  </sheetViews>
  <sheetFormatPr baseColWidth="10" defaultColWidth="11.42578125" defaultRowHeight="14.25"/>
  <cols>
    <col min="1" max="1" width="8.140625" style="40" customWidth="1"/>
    <col min="2" max="2" width="48.140625" style="40" customWidth="1"/>
    <col min="3" max="3" width="16.85546875" style="40" bestFit="1" customWidth="1"/>
    <col min="4" max="7" width="15.5703125" style="40" bestFit="1" customWidth="1"/>
    <col min="8" max="10" width="16.85546875" style="40" bestFit="1" customWidth="1"/>
    <col min="11" max="19" width="15.5703125" style="40" bestFit="1" customWidth="1"/>
    <col min="20" max="20" width="13.85546875" style="40" bestFit="1" customWidth="1"/>
    <col min="21" max="21" width="16.85546875" style="40" bestFit="1" customWidth="1"/>
    <col min="22" max="22" width="13.5703125" style="40" bestFit="1" customWidth="1"/>
    <col min="23" max="23" width="48.28515625" style="40" bestFit="1" customWidth="1"/>
    <col min="24" max="24" width="19" style="40" bestFit="1" customWidth="1"/>
    <col min="25" max="27" width="17.7109375" style="40" bestFit="1" customWidth="1"/>
    <col min="28" max="41" width="19" style="40" bestFit="1" customWidth="1"/>
    <col min="42" max="42" width="16.140625" style="40" bestFit="1" customWidth="1"/>
    <col min="43" max="43" width="20" style="40" bestFit="1" customWidth="1"/>
    <col min="44" max="16384" width="11.42578125" style="40"/>
  </cols>
  <sheetData>
    <row r="1" spans="1:24" ht="15">
      <c r="A1" s="886" t="s">
        <v>1372</v>
      </c>
      <c r="B1" s="886"/>
      <c r="C1" s="886"/>
      <c r="D1" s="886"/>
      <c r="E1" s="886"/>
      <c r="F1" s="886"/>
      <c r="G1" s="886"/>
      <c r="H1" s="886"/>
      <c r="I1" s="886"/>
      <c r="J1" s="886"/>
      <c r="K1" s="886"/>
      <c r="L1" s="886"/>
      <c r="M1" s="886"/>
      <c r="N1" s="886"/>
      <c r="O1" s="886"/>
      <c r="P1" s="886"/>
      <c r="Q1" s="886"/>
      <c r="R1" s="886"/>
      <c r="S1" s="886"/>
      <c r="T1" s="886"/>
      <c r="U1" s="886"/>
    </row>
    <row r="2" spans="1:24">
      <c r="A2" s="919" t="s">
        <v>1310</v>
      </c>
      <c r="B2" s="919"/>
      <c r="C2" s="919"/>
      <c r="D2" s="919"/>
      <c r="E2" s="919"/>
      <c r="F2" s="919"/>
      <c r="G2" s="919"/>
      <c r="H2" s="919"/>
      <c r="I2" s="919"/>
      <c r="J2" s="919"/>
      <c r="K2" s="919"/>
      <c r="L2" s="919"/>
      <c r="M2" s="919"/>
      <c r="N2" s="919"/>
      <c r="O2" s="919"/>
      <c r="P2" s="919"/>
      <c r="Q2" s="919"/>
      <c r="R2" s="919"/>
      <c r="S2" s="919"/>
      <c r="T2" s="919"/>
      <c r="U2" s="919"/>
    </row>
    <row r="3" spans="1:24">
      <c r="A3" s="920" t="s">
        <v>1289</v>
      </c>
      <c r="B3" s="920"/>
      <c r="C3" s="920"/>
      <c r="D3" s="920"/>
      <c r="E3" s="920"/>
      <c r="F3" s="920"/>
      <c r="G3" s="920"/>
      <c r="H3" s="920"/>
      <c r="I3" s="920"/>
      <c r="J3" s="920"/>
      <c r="K3" s="920"/>
      <c r="L3" s="920"/>
      <c r="M3" s="920"/>
      <c r="N3" s="920"/>
      <c r="O3" s="920"/>
      <c r="P3" s="920"/>
      <c r="Q3" s="920"/>
      <c r="R3" s="920"/>
      <c r="S3" s="920"/>
      <c r="T3" s="920"/>
      <c r="U3" s="920"/>
    </row>
    <row r="4" spans="1:24">
      <c r="A4" s="920" t="s">
        <v>1312</v>
      </c>
      <c r="B4" s="920"/>
      <c r="C4" s="920"/>
      <c r="D4" s="920"/>
      <c r="E4" s="920"/>
      <c r="F4" s="920"/>
      <c r="G4" s="920"/>
      <c r="H4" s="920"/>
      <c r="I4" s="920"/>
      <c r="J4" s="920"/>
      <c r="K4" s="920"/>
      <c r="L4" s="920"/>
      <c r="M4" s="920"/>
      <c r="N4" s="920"/>
      <c r="O4" s="920"/>
      <c r="P4" s="920"/>
      <c r="Q4" s="920"/>
      <c r="R4" s="920"/>
      <c r="S4" s="920"/>
      <c r="T4" s="920"/>
      <c r="U4" s="920"/>
    </row>
    <row r="5" spans="1:24" ht="15" thickBot="1">
      <c r="A5" s="174"/>
      <c r="B5" s="174"/>
      <c r="C5" s="174"/>
      <c r="D5" s="174"/>
      <c r="E5" s="174"/>
      <c r="F5" s="174"/>
      <c r="G5" s="174"/>
      <c r="H5" s="174"/>
      <c r="I5" s="174"/>
      <c r="J5" s="174"/>
      <c r="K5" s="174"/>
      <c r="L5" s="174"/>
      <c r="M5" s="174"/>
      <c r="N5" s="174"/>
      <c r="O5" s="174"/>
      <c r="P5" s="174"/>
      <c r="Q5" s="174"/>
      <c r="R5" s="174"/>
      <c r="S5" s="174"/>
      <c r="T5" s="174"/>
      <c r="U5" s="174"/>
    </row>
    <row r="6" spans="1:24">
      <c r="A6" s="967" t="s">
        <v>1291</v>
      </c>
      <c r="B6" s="967" t="s">
        <v>1292</v>
      </c>
      <c r="C6" s="969" t="s">
        <v>1293</v>
      </c>
      <c r="D6" s="969"/>
      <c r="E6" s="969"/>
      <c r="F6" s="969"/>
      <c r="G6" s="969"/>
      <c r="H6" s="969"/>
      <c r="I6" s="969"/>
      <c r="J6" s="969"/>
      <c r="K6" s="969"/>
      <c r="L6" s="969"/>
      <c r="M6" s="969"/>
      <c r="N6" s="969"/>
      <c r="O6" s="969"/>
      <c r="P6" s="969"/>
      <c r="Q6" s="969"/>
      <c r="R6" s="969"/>
      <c r="S6" s="969"/>
      <c r="T6" s="512"/>
      <c r="U6" s="967" t="s">
        <v>113</v>
      </c>
      <c r="W6" s="58"/>
      <c r="X6" s="55"/>
    </row>
    <row r="7" spans="1:24">
      <c r="A7" s="968"/>
      <c r="B7" s="968"/>
      <c r="C7" s="513" t="s">
        <v>1294</v>
      </c>
      <c r="D7" s="513" t="s">
        <v>1295</v>
      </c>
      <c r="E7" s="513" t="s">
        <v>11</v>
      </c>
      <c r="F7" s="513" t="s">
        <v>12</v>
      </c>
      <c r="G7" s="513" t="s">
        <v>13</v>
      </c>
      <c r="H7" s="513" t="s">
        <v>14</v>
      </c>
      <c r="I7" s="513" t="s">
        <v>15</v>
      </c>
      <c r="J7" s="513" t="s">
        <v>16</v>
      </c>
      <c r="K7" s="513" t="s">
        <v>17</v>
      </c>
      <c r="L7" s="513" t="s">
        <v>18</v>
      </c>
      <c r="M7" s="513" t="s">
        <v>19</v>
      </c>
      <c r="N7" s="513" t="s">
        <v>20</v>
      </c>
      <c r="O7" s="513" t="s">
        <v>21</v>
      </c>
      <c r="P7" s="513" t="s">
        <v>22</v>
      </c>
      <c r="Q7" s="513" t="s">
        <v>23</v>
      </c>
      <c r="R7" s="513" t="s">
        <v>24</v>
      </c>
      <c r="S7" s="513" t="s">
        <v>881</v>
      </c>
      <c r="T7" s="514" t="s">
        <v>1296</v>
      </c>
      <c r="U7" s="968"/>
      <c r="W7" s="58"/>
      <c r="X7" s="55"/>
    </row>
    <row r="8" spans="1:24" ht="15" customHeight="1">
      <c r="A8" s="970" t="s">
        <v>1173</v>
      </c>
      <c r="B8" s="299" t="s">
        <v>1104</v>
      </c>
      <c r="C8" s="406">
        <f>SUM(C9:C11)</f>
        <v>1830341</v>
      </c>
      <c r="D8" s="406">
        <f t="shared" ref="D8:S8" si="0">SUM(D9:D11)</f>
        <v>802805</v>
      </c>
      <c r="E8" s="406">
        <f t="shared" si="0"/>
        <v>527576</v>
      </c>
      <c r="F8" s="406">
        <f t="shared" si="0"/>
        <v>640752</v>
      </c>
      <c r="G8" s="406">
        <f t="shared" si="0"/>
        <v>997477</v>
      </c>
      <c r="H8" s="406">
        <f t="shared" si="0"/>
        <v>1309463</v>
      </c>
      <c r="I8" s="406">
        <f t="shared" si="0"/>
        <v>1178388</v>
      </c>
      <c r="J8" s="406">
        <f t="shared" si="0"/>
        <v>1058218</v>
      </c>
      <c r="K8" s="406">
        <f t="shared" si="0"/>
        <v>936851</v>
      </c>
      <c r="L8" s="406">
        <f t="shared" si="0"/>
        <v>946219</v>
      </c>
      <c r="M8" s="406">
        <f t="shared" si="0"/>
        <v>1018282</v>
      </c>
      <c r="N8" s="406">
        <f t="shared" si="0"/>
        <v>952225</v>
      </c>
      <c r="O8" s="406">
        <f t="shared" si="0"/>
        <v>866153</v>
      </c>
      <c r="P8" s="406">
        <f t="shared" si="0"/>
        <v>838476</v>
      </c>
      <c r="Q8" s="406">
        <f t="shared" si="0"/>
        <v>761120</v>
      </c>
      <c r="R8" s="406">
        <f t="shared" si="0"/>
        <v>581319</v>
      </c>
      <c r="S8" s="406">
        <f t="shared" si="0"/>
        <v>767099</v>
      </c>
      <c r="T8" s="406">
        <f>SUM(T9:T11)</f>
        <v>47</v>
      </c>
      <c r="U8" s="406">
        <f>SUM(C8:T8)</f>
        <v>16012811</v>
      </c>
      <c r="V8" s="375"/>
      <c r="W8" s="302"/>
      <c r="X8" s="55"/>
    </row>
    <row r="9" spans="1:24" ht="15">
      <c r="A9" s="971"/>
      <c r="B9" s="304" t="s">
        <v>1105</v>
      </c>
      <c r="C9" s="46">
        <v>1824148</v>
      </c>
      <c r="D9" s="46">
        <v>801876</v>
      </c>
      <c r="E9" s="46">
        <v>527064</v>
      </c>
      <c r="F9" s="46">
        <v>639916</v>
      </c>
      <c r="G9" s="46">
        <v>996109</v>
      </c>
      <c r="H9" s="46">
        <v>1307694</v>
      </c>
      <c r="I9" s="46">
        <v>1176403</v>
      </c>
      <c r="J9" s="46">
        <v>1056290</v>
      </c>
      <c r="K9" s="46">
        <v>934845</v>
      </c>
      <c r="L9" s="46">
        <v>944122</v>
      </c>
      <c r="M9" s="46">
        <v>1015303</v>
      </c>
      <c r="N9" s="46">
        <v>948639</v>
      </c>
      <c r="O9" s="46">
        <v>861835</v>
      </c>
      <c r="P9" s="46">
        <v>832156</v>
      </c>
      <c r="Q9" s="46">
        <v>754316</v>
      </c>
      <c r="R9" s="46">
        <v>573454</v>
      </c>
      <c r="S9" s="46">
        <v>742193</v>
      </c>
      <c r="T9" s="46">
        <v>45</v>
      </c>
      <c r="U9" s="46">
        <f t="shared" ref="U9:U71" si="1">SUM(C9:T9)</f>
        <v>15936408</v>
      </c>
      <c r="V9" s="55"/>
      <c r="W9" s="302"/>
      <c r="X9" s="55"/>
    </row>
    <row r="10" spans="1:24" ht="15">
      <c r="A10" s="971"/>
      <c r="B10" s="304" t="s">
        <v>1106</v>
      </c>
      <c r="C10" s="46">
        <v>186</v>
      </c>
      <c r="D10" s="46">
        <v>116</v>
      </c>
      <c r="E10" s="46">
        <v>140</v>
      </c>
      <c r="F10" s="46">
        <v>115</v>
      </c>
      <c r="G10" s="46">
        <v>174</v>
      </c>
      <c r="H10" s="46">
        <v>175</v>
      </c>
      <c r="I10" s="46">
        <v>227</v>
      </c>
      <c r="J10" s="46">
        <v>244</v>
      </c>
      <c r="K10" s="46">
        <v>332</v>
      </c>
      <c r="L10" s="46">
        <v>299</v>
      </c>
      <c r="M10" s="46">
        <v>347</v>
      </c>
      <c r="N10" s="46">
        <v>483</v>
      </c>
      <c r="O10" s="46">
        <v>546</v>
      </c>
      <c r="P10" s="46">
        <v>729</v>
      </c>
      <c r="Q10" s="46">
        <v>855</v>
      </c>
      <c r="R10" s="46">
        <v>1112</v>
      </c>
      <c r="S10" s="46">
        <v>8112</v>
      </c>
      <c r="T10" s="46">
        <v>1</v>
      </c>
      <c r="U10" s="46">
        <f t="shared" si="1"/>
        <v>14193</v>
      </c>
      <c r="V10" s="55"/>
      <c r="W10" s="302"/>
    </row>
    <row r="11" spans="1:24" ht="15">
      <c r="A11" s="971"/>
      <c r="B11" s="304" t="s">
        <v>1107</v>
      </c>
      <c r="C11" s="46">
        <v>6007</v>
      </c>
      <c r="D11" s="46">
        <v>813</v>
      </c>
      <c r="E11" s="46">
        <v>372</v>
      </c>
      <c r="F11" s="46">
        <v>721</v>
      </c>
      <c r="G11" s="46">
        <v>1194</v>
      </c>
      <c r="H11" s="46">
        <v>1594</v>
      </c>
      <c r="I11" s="46">
        <v>1758</v>
      </c>
      <c r="J11" s="46">
        <v>1684</v>
      </c>
      <c r="K11" s="46">
        <v>1674</v>
      </c>
      <c r="L11" s="46">
        <v>1798</v>
      </c>
      <c r="M11" s="46">
        <v>2632</v>
      </c>
      <c r="N11" s="46">
        <v>3103</v>
      </c>
      <c r="O11" s="46">
        <v>3772</v>
      </c>
      <c r="P11" s="46">
        <v>5591</v>
      </c>
      <c r="Q11" s="46">
        <v>5949</v>
      </c>
      <c r="R11" s="46">
        <v>6753</v>
      </c>
      <c r="S11" s="46">
        <v>16794</v>
      </c>
      <c r="T11" s="46">
        <v>1</v>
      </c>
      <c r="U11" s="46">
        <f t="shared" si="1"/>
        <v>62210</v>
      </c>
      <c r="V11" s="55"/>
      <c r="W11" s="302"/>
      <c r="X11" s="55"/>
    </row>
    <row r="12" spans="1:24" ht="6" customHeight="1">
      <c r="A12" s="971"/>
      <c r="B12" s="304"/>
      <c r="C12" s="45"/>
      <c r="D12" s="45"/>
      <c r="E12" s="45"/>
      <c r="F12" s="45"/>
      <c r="G12" s="45"/>
      <c r="H12" s="45"/>
      <c r="I12" s="45"/>
      <c r="J12" s="45"/>
      <c r="K12" s="45"/>
      <c r="L12" s="45"/>
      <c r="M12" s="45"/>
      <c r="N12" s="45"/>
      <c r="O12" s="45"/>
      <c r="P12" s="45"/>
      <c r="Q12" s="45"/>
      <c r="R12" s="45"/>
      <c r="S12" s="45"/>
      <c r="T12" s="45"/>
      <c r="U12" s="406"/>
      <c r="V12" s="55"/>
      <c r="W12" s="302"/>
      <c r="X12" s="55"/>
    </row>
    <row r="13" spans="1:24" ht="15">
      <c r="A13" s="971"/>
      <c r="B13" s="299" t="s">
        <v>1108</v>
      </c>
      <c r="C13" s="406">
        <f>SUM(C14:C16)</f>
        <v>773657</v>
      </c>
      <c r="D13" s="406">
        <f t="shared" ref="D13:S13" si="2">SUM(D14:D16)</f>
        <v>538468</v>
      </c>
      <c r="E13" s="406">
        <f t="shared" si="2"/>
        <v>548074</v>
      </c>
      <c r="F13" s="406">
        <f t="shared" si="2"/>
        <v>981479</v>
      </c>
      <c r="G13" s="406">
        <f t="shared" si="2"/>
        <v>1446560</v>
      </c>
      <c r="H13" s="406">
        <f t="shared" si="2"/>
        <v>1877516</v>
      </c>
      <c r="I13" s="406">
        <f t="shared" si="2"/>
        <v>1779642</v>
      </c>
      <c r="J13" s="406">
        <f t="shared" si="2"/>
        <v>1708403</v>
      </c>
      <c r="K13" s="406">
        <f t="shared" si="2"/>
        <v>1657575</v>
      </c>
      <c r="L13" s="406">
        <f t="shared" si="2"/>
        <v>1785043</v>
      </c>
      <c r="M13" s="406">
        <f t="shared" si="2"/>
        <v>2025198</v>
      </c>
      <c r="N13" s="406">
        <f t="shared" si="2"/>
        <v>1995206</v>
      </c>
      <c r="O13" s="406">
        <f t="shared" si="2"/>
        <v>1944446</v>
      </c>
      <c r="P13" s="406">
        <f t="shared" si="2"/>
        <v>1957489</v>
      </c>
      <c r="Q13" s="406">
        <f t="shared" si="2"/>
        <v>1808135</v>
      </c>
      <c r="R13" s="406">
        <f t="shared" si="2"/>
        <v>1407807</v>
      </c>
      <c r="S13" s="406">
        <f t="shared" si="2"/>
        <v>2002687</v>
      </c>
      <c r="T13" s="406">
        <f>SUM(T14:T16)</f>
        <v>39</v>
      </c>
      <c r="U13" s="406">
        <f t="shared" si="1"/>
        <v>26237424</v>
      </c>
      <c r="V13" s="375"/>
      <c r="W13" s="302"/>
      <c r="X13" s="55"/>
    </row>
    <row r="14" spans="1:24" ht="15">
      <c r="A14" s="971"/>
      <c r="B14" s="304" t="s">
        <v>1109</v>
      </c>
      <c r="C14" s="46">
        <v>611955</v>
      </c>
      <c r="D14" s="46">
        <v>443671</v>
      </c>
      <c r="E14" s="46">
        <v>440741</v>
      </c>
      <c r="F14" s="46">
        <v>804591</v>
      </c>
      <c r="G14" s="46">
        <v>1175725</v>
      </c>
      <c r="H14" s="46">
        <v>1522754</v>
      </c>
      <c r="I14" s="46">
        <v>1446150</v>
      </c>
      <c r="J14" s="46">
        <v>1374012</v>
      </c>
      <c r="K14" s="46">
        <v>1309185</v>
      </c>
      <c r="L14" s="46">
        <v>1400798</v>
      </c>
      <c r="M14" s="46">
        <v>1580217</v>
      </c>
      <c r="N14" s="46">
        <v>1565660</v>
      </c>
      <c r="O14" s="46">
        <v>1534209</v>
      </c>
      <c r="P14" s="46">
        <v>1557874</v>
      </c>
      <c r="Q14" s="46">
        <v>1447780</v>
      </c>
      <c r="R14" s="46">
        <v>1140405</v>
      </c>
      <c r="S14" s="46">
        <v>1692510</v>
      </c>
      <c r="T14" s="46">
        <v>32</v>
      </c>
      <c r="U14" s="46">
        <f t="shared" si="1"/>
        <v>21048269</v>
      </c>
      <c r="V14" s="55"/>
      <c r="W14" s="302"/>
      <c r="X14" s="55"/>
    </row>
    <row r="15" spans="1:24" ht="15">
      <c r="A15" s="971"/>
      <c r="B15" s="304" t="s">
        <v>1110</v>
      </c>
      <c r="C15" s="46">
        <v>160868</v>
      </c>
      <c r="D15" s="46">
        <v>93408</v>
      </c>
      <c r="E15" s="46">
        <v>105101</v>
      </c>
      <c r="F15" s="46">
        <v>168948</v>
      </c>
      <c r="G15" s="46">
        <v>243706</v>
      </c>
      <c r="H15" s="46">
        <v>308945</v>
      </c>
      <c r="I15" s="46">
        <v>286844</v>
      </c>
      <c r="J15" s="46">
        <v>285986</v>
      </c>
      <c r="K15" s="46">
        <v>298454</v>
      </c>
      <c r="L15" s="46">
        <v>333911</v>
      </c>
      <c r="M15" s="46">
        <v>393712</v>
      </c>
      <c r="N15" s="46">
        <v>382129</v>
      </c>
      <c r="O15" s="46">
        <v>365172</v>
      </c>
      <c r="P15" s="46">
        <v>357594</v>
      </c>
      <c r="Q15" s="46">
        <v>325751</v>
      </c>
      <c r="R15" s="46">
        <v>244186</v>
      </c>
      <c r="S15" s="46">
        <v>288227</v>
      </c>
      <c r="T15" s="46">
        <v>5</v>
      </c>
      <c r="U15" s="46">
        <f t="shared" si="1"/>
        <v>4642947</v>
      </c>
      <c r="V15" s="55"/>
      <c r="W15" s="302"/>
    </row>
    <row r="16" spans="1:24" ht="15">
      <c r="A16" s="971"/>
      <c r="B16" s="304" t="s">
        <v>1111</v>
      </c>
      <c r="C16" s="46">
        <v>834</v>
      </c>
      <c r="D16" s="46">
        <v>1389</v>
      </c>
      <c r="E16" s="46">
        <v>2232</v>
      </c>
      <c r="F16" s="46">
        <v>7940</v>
      </c>
      <c r="G16" s="46">
        <v>27129</v>
      </c>
      <c r="H16" s="46">
        <v>45817</v>
      </c>
      <c r="I16" s="46">
        <v>46648</v>
      </c>
      <c r="J16" s="46">
        <v>48405</v>
      </c>
      <c r="K16" s="46">
        <v>49936</v>
      </c>
      <c r="L16" s="46">
        <v>50334</v>
      </c>
      <c r="M16" s="46">
        <v>51269</v>
      </c>
      <c r="N16" s="46">
        <v>47417</v>
      </c>
      <c r="O16" s="46">
        <v>45065</v>
      </c>
      <c r="P16" s="46">
        <v>42021</v>
      </c>
      <c r="Q16" s="46">
        <v>34604</v>
      </c>
      <c r="R16" s="46">
        <v>23216</v>
      </c>
      <c r="S16" s="46">
        <v>21950</v>
      </c>
      <c r="T16" s="46">
        <v>2</v>
      </c>
      <c r="U16" s="46">
        <f t="shared" si="1"/>
        <v>546208</v>
      </c>
      <c r="V16" s="55"/>
      <c r="W16" s="302"/>
      <c r="X16" s="55"/>
    </row>
    <row r="17" spans="1:24" ht="6" customHeight="1">
      <c r="A17" s="971"/>
      <c r="B17" s="304"/>
      <c r="C17" s="46"/>
      <c r="D17" s="45"/>
      <c r="E17" s="45"/>
      <c r="F17" s="45"/>
      <c r="G17" s="45"/>
      <c r="H17" s="45"/>
      <c r="I17" s="45"/>
      <c r="J17" s="45"/>
      <c r="K17" s="45"/>
      <c r="L17" s="45"/>
      <c r="M17" s="45"/>
      <c r="N17" s="45"/>
      <c r="O17" s="45"/>
      <c r="P17" s="45"/>
      <c r="Q17" s="45"/>
      <c r="R17" s="45"/>
      <c r="S17" s="45"/>
      <c r="T17" s="45"/>
      <c r="U17" s="406"/>
      <c r="V17" s="55"/>
      <c r="W17" s="302"/>
      <c r="X17" s="55"/>
    </row>
    <row r="18" spans="1:24" ht="15">
      <c r="A18" s="971"/>
      <c r="B18" s="299" t="s">
        <v>1112</v>
      </c>
      <c r="C18" s="406">
        <f>SUM(C19:C36)</f>
        <v>378359</v>
      </c>
      <c r="D18" s="406">
        <f t="shared" ref="D18:S18" si="3">SUM(D19:D36)</f>
        <v>204978</v>
      </c>
      <c r="E18" s="406">
        <f t="shared" si="3"/>
        <v>246199</v>
      </c>
      <c r="F18" s="406">
        <f t="shared" si="3"/>
        <v>433361</v>
      </c>
      <c r="G18" s="406">
        <f t="shared" si="3"/>
        <v>504844</v>
      </c>
      <c r="H18" s="406">
        <f t="shared" si="3"/>
        <v>602418</v>
      </c>
      <c r="I18" s="406">
        <f t="shared" si="3"/>
        <v>573862</v>
      </c>
      <c r="J18" s="406">
        <f t="shared" si="3"/>
        <v>637967</v>
      </c>
      <c r="K18" s="406">
        <f t="shared" si="3"/>
        <v>712728</v>
      </c>
      <c r="L18" s="406">
        <f t="shared" si="3"/>
        <v>853452</v>
      </c>
      <c r="M18" s="406">
        <f t="shared" si="3"/>
        <v>1046345</v>
      </c>
      <c r="N18" s="406">
        <f t="shared" si="3"/>
        <v>1021401</v>
      </c>
      <c r="O18" s="406">
        <f t="shared" si="3"/>
        <v>966509</v>
      </c>
      <c r="P18" s="406">
        <f t="shared" si="3"/>
        <v>901243</v>
      </c>
      <c r="Q18" s="406">
        <f t="shared" si="3"/>
        <v>780185</v>
      </c>
      <c r="R18" s="406">
        <f t="shared" si="3"/>
        <v>571453</v>
      </c>
      <c r="S18" s="406">
        <f t="shared" si="3"/>
        <v>700993</v>
      </c>
      <c r="T18" s="406">
        <f>SUM(T19:T36)</f>
        <v>54</v>
      </c>
      <c r="U18" s="406">
        <f>SUM(C18:T18)</f>
        <v>11136351</v>
      </c>
      <c r="V18" s="375"/>
      <c r="W18" s="302"/>
      <c r="X18" s="55"/>
    </row>
    <row r="19" spans="1:24" ht="15">
      <c r="A19" s="971"/>
      <c r="B19" s="304" t="s">
        <v>1113</v>
      </c>
      <c r="C19" s="46">
        <v>1088</v>
      </c>
      <c r="D19" s="46">
        <v>476</v>
      </c>
      <c r="E19" s="46">
        <v>432</v>
      </c>
      <c r="F19" s="46">
        <v>733</v>
      </c>
      <c r="G19" s="46">
        <v>761</v>
      </c>
      <c r="H19" s="46">
        <v>991</v>
      </c>
      <c r="I19" s="46">
        <v>1346</v>
      </c>
      <c r="J19" s="46">
        <v>1829</v>
      </c>
      <c r="K19" s="46">
        <v>2961</v>
      </c>
      <c r="L19" s="46">
        <v>5365</v>
      </c>
      <c r="M19" s="46">
        <v>9585</v>
      </c>
      <c r="N19" s="46">
        <v>10682</v>
      </c>
      <c r="O19" s="46">
        <v>11638</v>
      </c>
      <c r="P19" s="46">
        <v>11181</v>
      </c>
      <c r="Q19" s="46">
        <v>9720</v>
      </c>
      <c r="R19" s="46">
        <v>6804</v>
      </c>
      <c r="S19" s="46">
        <v>6073</v>
      </c>
      <c r="T19" s="46">
        <v>0</v>
      </c>
      <c r="U19" s="46">
        <f t="shared" si="1"/>
        <v>81665</v>
      </c>
      <c r="V19" s="55"/>
      <c r="W19" s="302"/>
      <c r="X19" s="55"/>
    </row>
    <row r="20" spans="1:24" ht="15">
      <c r="A20" s="971"/>
      <c r="B20" s="304" t="s">
        <v>1114</v>
      </c>
      <c r="C20" s="46">
        <v>316760</v>
      </c>
      <c r="D20" s="46">
        <v>70377</v>
      </c>
      <c r="E20" s="46">
        <v>142661</v>
      </c>
      <c r="F20" s="46">
        <v>294902</v>
      </c>
      <c r="G20" s="46">
        <v>351363</v>
      </c>
      <c r="H20" s="46">
        <v>430887</v>
      </c>
      <c r="I20" s="46">
        <v>417347</v>
      </c>
      <c r="J20" s="46">
        <v>480717</v>
      </c>
      <c r="K20" s="46">
        <v>549353</v>
      </c>
      <c r="L20" s="46">
        <v>662987</v>
      </c>
      <c r="M20" s="46">
        <v>815765</v>
      </c>
      <c r="N20" s="46">
        <v>779775</v>
      </c>
      <c r="O20" s="46">
        <v>725410</v>
      </c>
      <c r="P20" s="46">
        <v>648951</v>
      </c>
      <c r="Q20" s="46">
        <v>547317</v>
      </c>
      <c r="R20" s="46">
        <v>395598</v>
      </c>
      <c r="S20" s="46">
        <v>490733</v>
      </c>
      <c r="T20" s="46">
        <v>52</v>
      </c>
      <c r="U20" s="46">
        <f t="shared" si="1"/>
        <v>8120955</v>
      </c>
      <c r="V20" s="55"/>
      <c r="W20" s="302"/>
      <c r="X20" s="55"/>
    </row>
    <row r="21" spans="1:24" ht="15">
      <c r="A21" s="971"/>
      <c r="B21" s="304" t="s">
        <v>1115</v>
      </c>
      <c r="C21" s="46">
        <v>693</v>
      </c>
      <c r="D21" s="46">
        <v>449</v>
      </c>
      <c r="E21" s="46">
        <v>57</v>
      </c>
      <c r="F21" s="46">
        <v>184</v>
      </c>
      <c r="G21" s="46">
        <v>579</v>
      </c>
      <c r="H21" s="46">
        <v>627</v>
      </c>
      <c r="I21" s="46">
        <v>1042</v>
      </c>
      <c r="J21" s="46">
        <v>785</v>
      </c>
      <c r="K21" s="46">
        <v>918</v>
      </c>
      <c r="L21" s="46">
        <v>1185</v>
      </c>
      <c r="M21" s="46">
        <v>2193</v>
      </c>
      <c r="N21" s="46">
        <v>3644</v>
      </c>
      <c r="O21" s="46">
        <v>3390</v>
      </c>
      <c r="P21" s="46">
        <v>4210</v>
      </c>
      <c r="Q21" s="46">
        <v>4400</v>
      </c>
      <c r="R21" s="46">
        <v>3330</v>
      </c>
      <c r="S21" s="46">
        <v>6929</v>
      </c>
      <c r="T21" s="46">
        <v>0</v>
      </c>
      <c r="U21" s="46">
        <f t="shared" si="1"/>
        <v>34615</v>
      </c>
      <c r="V21" s="55"/>
      <c r="W21" s="302"/>
      <c r="X21" s="55"/>
    </row>
    <row r="22" spans="1:24" ht="15">
      <c r="A22" s="971"/>
      <c r="B22" s="304" t="s">
        <v>1116</v>
      </c>
      <c r="C22" s="46">
        <v>114</v>
      </c>
      <c r="D22" s="46">
        <v>1550</v>
      </c>
      <c r="E22" s="46">
        <v>3066</v>
      </c>
      <c r="F22" s="46">
        <v>6502</v>
      </c>
      <c r="G22" s="46">
        <v>8147</v>
      </c>
      <c r="H22" s="46">
        <v>11358</v>
      </c>
      <c r="I22" s="46">
        <v>11922</v>
      </c>
      <c r="J22" s="46">
        <v>12147</v>
      </c>
      <c r="K22" s="46">
        <v>10176</v>
      </c>
      <c r="L22" s="46">
        <v>8792</v>
      </c>
      <c r="M22" s="46">
        <v>8514</v>
      </c>
      <c r="N22" s="46">
        <v>7984</v>
      </c>
      <c r="O22" s="46">
        <v>6470</v>
      </c>
      <c r="P22" s="46">
        <v>4542</v>
      </c>
      <c r="Q22" s="46">
        <v>3219</v>
      </c>
      <c r="R22" s="46">
        <v>1850</v>
      </c>
      <c r="S22" s="46">
        <v>1748</v>
      </c>
      <c r="T22" s="46">
        <v>1</v>
      </c>
      <c r="U22" s="46">
        <f t="shared" si="1"/>
        <v>108102</v>
      </c>
      <c r="V22" s="55"/>
      <c r="W22" s="302"/>
      <c r="X22" s="55"/>
    </row>
    <row r="23" spans="1:24" ht="15">
      <c r="A23" s="971"/>
      <c r="B23" s="304" t="s">
        <v>1117</v>
      </c>
      <c r="C23" s="46">
        <v>8246</v>
      </c>
      <c r="D23" s="46">
        <v>45740</v>
      </c>
      <c r="E23" s="46">
        <v>46020</v>
      </c>
      <c r="F23" s="46">
        <v>52857</v>
      </c>
      <c r="G23" s="46">
        <v>45990</v>
      </c>
      <c r="H23" s="46">
        <v>48784</v>
      </c>
      <c r="I23" s="46">
        <v>40258</v>
      </c>
      <c r="J23" s="46">
        <v>35061</v>
      </c>
      <c r="K23" s="46">
        <v>27115</v>
      </c>
      <c r="L23" s="46">
        <v>21796</v>
      </c>
      <c r="M23" s="46">
        <v>17243</v>
      </c>
      <c r="N23" s="46">
        <v>11901</v>
      </c>
      <c r="O23" s="46">
        <v>8388</v>
      </c>
      <c r="P23" s="46">
        <v>6000</v>
      </c>
      <c r="Q23" s="46">
        <v>4431</v>
      </c>
      <c r="R23" s="46">
        <v>3194</v>
      </c>
      <c r="S23" s="46">
        <v>2947</v>
      </c>
      <c r="T23" s="46">
        <v>0</v>
      </c>
      <c r="U23" s="46">
        <f t="shared" si="1"/>
        <v>425971</v>
      </c>
      <c r="V23" s="55"/>
      <c r="W23" s="302"/>
      <c r="X23" s="55"/>
    </row>
    <row r="24" spans="1:24" ht="15">
      <c r="A24" s="971"/>
      <c r="B24" s="304" t="s">
        <v>1118</v>
      </c>
      <c r="C24" s="46">
        <v>24</v>
      </c>
      <c r="D24" s="46">
        <v>247</v>
      </c>
      <c r="E24" s="46">
        <v>74</v>
      </c>
      <c r="F24" s="46">
        <v>19</v>
      </c>
      <c r="G24" s="46">
        <v>1</v>
      </c>
      <c r="H24" s="46">
        <v>0</v>
      </c>
      <c r="I24" s="46">
        <v>1</v>
      </c>
      <c r="J24" s="46">
        <v>0</v>
      </c>
      <c r="K24" s="46">
        <v>0</v>
      </c>
      <c r="L24" s="46">
        <v>3</v>
      </c>
      <c r="M24" s="46">
        <v>2</v>
      </c>
      <c r="N24" s="46">
        <v>5</v>
      </c>
      <c r="O24" s="46">
        <v>1</v>
      </c>
      <c r="P24" s="46">
        <v>1</v>
      </c>
      <c r="Q24" s="46">
        <v>2</v>
      </c>
      <c r="R24" s="46">
        <v>0</v>
      </c>
      <c r="S24" s="46">
        <v>4</v>
      </c>
      <c r="T24" s="46">
        <v>0</v>
      </c>
      <c r="U24" s="46">
        <f t="shared" si="1"/>
        <v>384</v>
      </c>
      <c r="V24" s="55"/>
      <c r="W24" s="302"/>
      <c r="X24" s="55"/>
    </row>
    <row r="25" spans="1:24" ht="15">
      <c r="A25" s="971"/>
      <c r="B25" s="304" t="s">
        <v>1119</v>
      </c>
      <c r="C25" s="46">
        <v>3381</v>
      </c>
      <c r="D25" s="46">
        <v>3800</v>
      </c>
      <c r="E25" s="46">
        <v>3207</v>
      </c>
      <c r="F25" s="46">
        <v>3595</v>
      </c>
      <c r="G25" s="46">
        <v>4079</v>
      </c>
      <c r="H25" s="46">
        <v>5500</v>
      </c>
      <c r="I25" s="46">
        <v>6085</v>
      </c>
      <c r="J25" s="46">
        <v>7801</v>
      </c>
      <c r="K25" s="46">
        <v>9477</v>
      </c>
      <c r="L25" s="46">
        <v>11744</v>
      </c>
      <c r="M25" s="46">
        <v>15911</v>
      </c>
      <c r="N25" s="46">
        <v>14341</v>
      </c>
      <c r="O25" s="46">
        <v>11674</v>
      </c>
      <c r="P25" s="46">
        <v>10093</v>
      </c>
      <c r="Q25" s="46">
        <v>8160</v>
      </c>
      <c r="R25" s="46">
        <v>5896</v>
      </c>
      <c r="S25" s="46">
        <v>5333</v>
      </c>
      <c r="T25" s="46">
        <v>0</v>
      </c>
      <c r="U25" s="46">
        <f t="shared" si="1"/>
        <v>130077</v>
      </c>
      <c r="V25" s="55"/>
      <c r="W25" s="302"/>
      <c r="X25" s="55"/>
    </row>
    <row r="26" spans="1:24" ht="15">
      <c r="A26" s="971"/>
      <c r="B26" s="304" t="s">
        <v>1120</v>
      </c>
      <c r="C26" s="46">
        <v>4697</v>
      </c>
      <c r="D26" s="46">
        <v>14879</v>
      </c>
      <c r="E26" s="46">
        <v>16220</v>
      </c>
      <c r="F26" s="46">
        <v>24673</v>
      </c>
      <c r="G26" s="46">
        <v>35215</v>
      </c>
      <c r="H26" s="46">
        <v>35983</v>
      </c>
      <c r="I26" s="46">
        <v>29002</v>
      </c>
      <c r="J26" s="46">
        <v>26036</v>
      </c>
      <c r="K26" s="46">
        <v>29288</v>
      </c>
      <c r="L26" s="46">
        <v>41670</v>
      </c>
      <c r="M26" s="46">
        <v>54411</v>
      </c>
      <c r="N26" s="46">
        <v>58278</v>
      </c>
      <c r="O26" s="46">
        <v>59572</v>
      </c>
      <c r="P26" s="46">
        <v>65829</v>
      </c>
      <c r="Q26" s="46">
        <v>62037</v>
      </c>
      <c r="R26" s="46">
        <v>45390</v>
      </c>
      <c r="S26" s="46">
        <v>51042</v>
      </c>
      <c r="T26" s="46">
        <v>0</v>
      </c>
      <c r="U26" s="46">
        <f t="shared" si="1"/>
        <v>654222</v>
      </c>
      <c r="V26" s="55"/>
      <c r="W26" s="302"/>
      <c r="X26" s="55"/>
    </row>
    <row r="27" spans="1:24" ht="15">
      <c r="A27" s="971"/>
      <c r="B27" s="304" t="s">
        <v>1121</v>
      </c>
      <c r="C27" s="46">
        <v>7361</v>
      </c>
      <c r="D27" s="46">
        <v>13920</v>
      </c>
      <c r="E27" s="46">
        <v>5190</v>
      </c>
      <c r="F27" s="46">
        <v>7330</v>
      </c>
      <c r="G27" s="46">
        <v>8221</v>
      </c>
      <c r="H27" s="46">
        <v>6572</v>
      </c>
      <c r="I27" s="46">
        <v>6650</v>
      </c>
      <c r="J27" s="46">
        <v>7287</v>
      </c>
      <c r="K27" s="46">
        <v>8435</v>
      </c>
      <c r="L27" s="46">
        <v>10377</v>
      </c>
      <c r="M27" s="46">
        <v>13736</v>
      </c>
      <c r="N27" s="46">
        <v>15914</v>
      </c>
      <c r="O27" s="46">
        <v>16311</v>
      </c>
      <c r="P27" s="46">
        <v>23087</v>
      </c>
      <c r="Q27" s="46">
        <v>23089</v>
      </c>
      <c r="R27" s="46">
        <v>18579</v>
      </c>
      <c r="S27" s="46">
        <v>24875</v>
      </c>
      <c r="T27" s="46">
        <v>0</v>
      </c>
      <c r="U27" s="46">
        <f t="shared" si="1"/>
        <v>216934</v>
      </c>
      <c r="V27" s="55"/>
      <c r="W27" s="302"/>
      <c r="X27" s="55"/>
    </row>
    <row r="28" spans="1:24" ht="15">
      <c r="A28" s="971"/>
      <c r="B28" s="304" t="s">
        <v>1122</v>
      </c>
      <c r="C28" s="46">
        <v>16652</v>
      </c>
      <c r="D28" s="46">
        <v>29226</v>
      </c>
      <c r="E28" s="46">
        <v>4109</v>
      </c>
      <c r="F28" s="46">
        <v>1806</v>
      </c>
      <c r="G28" s="46">
        <v>1145</v>
      </c>
      <c r="H28" s="46">
        <v>1161</v>
      </c>
      <c r="I28" s="46">
        <v>937</v>
      </c>
      <c r="J28" s="46">
        <v>929</v>
      </c>
      <c r="K28" s="46">
        <v>749</v>
      </c>
      <c r="L28" s="46">
        <v>1001</v>
      </c>
      <c r="M28" s="46">
        <v>822</v>
      </c>
      <c r="N28" s="46">
        <v>915</v>
      </c>
      <c r="O28" s="46">
        <v>987</v>
      </c>
      <c r="P28" s="46">
        <v>908</v>
      </c>
      <c r="Q28" s="46">
        <v>1094</v>
      </c>
      <c r="R28" s="46">
        <v>901</v>
      </c>
      <c r="S28" s="46">
        <v>996</v>
      </c>
      <c r="T28" s="46">
        <v>0</v>
      </c>
      <c r="U28" s="46">
        <f t="shared" si="1"/>
        <v>64338</v>
      </c>
      <c r="V28" s="55"/>
      <c r="W28" s="302"/>
      <c r="X28" s="55"/>
    </row>
    <row r="29" spans="1:24" ht="15">
      <c r="A29" s="971"/>
      <c r="B29" s="304" t="s">
        <v>1123</v>
      </c>
      <c r="C29" s="46">
        <v>0</v>
      </c>
      <c r="D29" s="46">
        <v>0</v>
      </c>
      <c r="E29" s="46">
        <v>1</v>
      </c>
      <c r="F29" s="46">
        <v>6</v>
      </c>
      <c r="G29" s="46">
        <v>23</v>
      </c>
      <c r="H29" s="46">
        <v>35</v>
      </c>
      <c r="I29" s="46">
        <v>54</v>
      </c>
      <c r="J29" s="46">
        <v>51</v>
      </c>
      <c r="K29" s="46">
        <v>94</v>
      </c>
      <c r="L29" s="46">
        <v>84</v>
      </c>
      <c r="M29" s="46">
        <v>90</v>
      </c>
      <c r="N29" s="46">
        <v>115</v>
      </c>
      <c r="O29" s="46">
        <v>98</v>
      </c>
      <c r="P29" s="46">
        <v>91</v>
      </c>
      <c r="Q29" s="46">
        <v>73</v>
      </c>
      <c r="R29" s="46">
        <v>43</v>
      </c>
      <c r="S29" s="46">
        <v>26</v>
      </c>
      <c r="T29" s="46">
        <v>0</v>
      </c>
      <c r="U29" s="46">
        <f t="shared" si="1"/>
        <v>884</v>
      </c>
      <c r="V29" s="55"/>
      <c r="W29" s="302"/>
      <c r="X29" s="55"/>
    </row>
    <row r="30" spans="1:24" ht="15">
      <c r="A30" s="971"/>
      <c r="B30" s="304" t="s">
        <v>1124</v>
      </c>
      <c r="C30" s="46">
        <v>314</v>
      </c>
      <c r="D30" s="46">
        <v>1188</v>
      </c>
      <c r="E30" s="46">
        <v>2182</v>
      </c>
      <c r="F30" s="46">
        <v>3541</v>
      </c>
      <c r="G30" s="46">
        <v>4187</v>
      </c>
      <c r="H30" s="46">
        <v>4716</v>
      </c>
      <c r="I30" s="46">
        <v>3743</v>
      </c>
      <c r="J30" s="46">
        <v>3873</v>
      </c>
      <c r="K30" s="46">
        <v>3124</v>
      </c>
      <c r="L30" s="46">
        <v>3191</v>
      </c>
      <c r="M30" s="46">
        <v>3273</v>
      </c>
      <c r="N30" s="46">
        <v>2648</v>
      </c>
      <c r="O30" s="46">
        <v>2470</v>
      </c>
      <c r="P30" s="46">
        <v>2117</v>
      </c>
      <c r="Q30" s="46">
        <v>1934</v>
      </c>
      <c r="R30" s="46">
        <v>1246</v>
      </c>
      <c r="S30" s="46">
        <v>1346</v>
      </c>
      <c r="T30" s="46">
        <v>0</v>
      </c>
      <c r="U30" s="46">
        <f t="shared" si="1"/>
        <v>45093</v>
      </c>
      <c r="V30" s="55"/>
      <c r="W30" s="302"/>
      <c r="X30" s="55"/>
    </row>
    <row r="31" spans="1:24" ht="15">
      <c r="A31" s="971"/>
      <c r="B31" s="304" t="s">
        <v>1125</v>
      </c>
      <c r="C31" s="46">
        <v>17456</v>
      </c>
      <c r="D31" s="46">
        <v>22110</v>
      </c>
      <c r="E31" s="46">
        <v>21311</v>
      </c>
      <c r="F31" s="46">
        <v>28530</v>
      </c>
      <c r="G31" s="46">
        <v>25303</v>
      </c>
      <c r="H31" s="46">
        <v>26704</v>
      </c>
      <c r="I31" s="46">
        <v>25976</v>
      </c>
      <c r="J31" s="46">
        <v>30811</v>
      </c>
      <c r="K31" s="46">
        <v>39001</v>
      </c>
      <c r="L31" s="46">
        <v>47785</v>
      </c>
      <c r="M31" s="46">
        <v>60514</v>
      </c>
      <c r="N31" s="46">
        <v>67175</v>
      </c>
      <c r="O31" s="46">
        <v>72490</v>
      </c>
      <c r="P31" s="46">
        <v>78334</v>
      </c>
      <c r="Q31" s="46">
        <v>76275</v>
      </c>
      <c r="R31" s="46">
        <v>61545</v>
      </c>
      <c r="S31" s="46">
        <v>84207</v>
      </c>
      <c r="T31" s="46">
        <v>0</v>
      </c>
      <c r="U31" s="46">
        <f t="shared" si="1"/>
        <v>785527</v>
      </c>
      <c r="V31" s="55"/>
      <c r="W31" s="302"/>
      <c r="X31" s="55"/>
    </row>
    <row r="32" spans="1:24" ht="15">
      <c r="A32" s="971"/>
      <c r="B32" s="304" t="s">
        <v>1126</v>
      </c>
      <c r="C32" s="46">
        <v>73</v>
      </c>
      <c r="D32" s="46">
        <v>183</v>
      </c>
      <c r="E32" s="46">
        <v>811</v>
      </c>
      <c r="F32" s="46">
        <v>7256</v>
      </c>
      <c r="G32" s="46">
        <v>14504</v>
      </c>
      <c r="H32" s="46">
        <v>19249</v>
      </c>
      <c r="I32" s="46">
        <v>19549</v>
      </c>
      <c r="J32" s="46">
        <v>22494</v>
      </c>
      <c r="K32" s="46">
        <v>25780</v>
      </c>
      <c r="L32" s="46">
        <v>30196</v>
      </c>
      <c r="M32" s="46">
        <v>37021</v>
      </c>
      <c r="N32" s="46">
        <v>39662</v>
      </c>
      <c r="O32" s="46">
        <v>39054</v>
      </c>
      <c r="P32" s="46">
        <v>37054</v>
      </c>
      <c r="Q32" s="46">
        <v>30248</v>
      </c>
      <c r="R32" s="46">
        <v>20869</v>
      </c>
      <c r="S32" s="46">
        <v>16349</v>
      </c>
      <c r="T32" s="46">
        <v>0</v>
      </c>
      <c r="U32" s="46">
        <f t="shared" si="1"/>
        <v>360352</v>
      </c>
      <c r="V32" s="55"/>
      <c r="W32" s="302"/>
      <c r="X32" s="55"/>
    </row>
    <row r="33" spans="1:24" ht="15">
      <c r="A33" s="971"/>
      <c r="B33" s="304" t="s">
        <v>1297</v>
      </c>
      <c r="C33" s="46">
        <v>1182</v>
      </c>
      <c r="D33" s="46">
        <v>331</v>
      </c>
      <c r="E33" s="46">
        <v>153</v>
      </c>
      <c r="F33" s="46">
        <v>92</v>
      </c>
      <c r="G33" s="46">
        <v>249</v>
      </c>
      <c r="H33" s="46">
        <v>443</v>
      </c>
      <c r="I33" s="46">
        <v>835</v>
      </c>
      <c r="J33" s="46">
        <v>981</v>
      </c>
      <c r="K33" s="46">
        <v>1354</v>
      </c>
      <c r="L33" s="46">
        <v>2823</v>
      </c>
      <c r="M33" s="46">
        <v>1913</v>
      </c>
      <c r="N33" s="46">
        <v>3214</v>
      </c>
      <c r="O33" s="46">
        <v>4094</v>
      </c>
      <c r="P33" s="46">
        <v>4533</v>
      </c>
      <c r="Q33" s="46">
        <v>4362</v>
      </c>
      <c r="R33" s="46">
        <v>3295</v>
      </c>
      <c r="S33" s="46">
        <v>4616</v>
      </c>
      <c r="T33" s="46">
        <v>0</v>
      </c>
      <c r="U33" s="46">
        <f t="shared" si="1"/>
        <v>34470</v>
      </c>
      <c r="V33" s="55"/>
      <c r="W33" s="302"/>
      <c r="X33" s="55"/>
    </row>
    <row r="34" spans="1:24" ht="15">
      <c r="A34" s="971"/>
      <c r="B34" s="304" t="s">
        <v>1128</v>
      </c>
      <c r="C34" s="46">
        <v>10</v>
      </c>
      <c r="D34" s="46">
        <v>2</v>
      </c>
      <c r="E34" s="46">
        <v>18</v>
      </c>
      <c r="F34" s="46">
        <v>755</v>
      </c>
      <c r="G34" s="46">
        <v>4245</v>
      </c>
      <c r="H34" s="46">
        <v>8243</v>
      </c>
      <c r="I34" s="46">
        <v>7780</v>
      </c>
      <c r="J34" s="46">
        <v>5541</v>
      </c>
      <c r="K34" s="46">
        <v>2648</v>
      </c>
      <c r="L34" s="46">
        <v>1401</v>
      </c>
      <c r="M34" s="46">
        <v>1022</v>
      </c>
      <c r="N34" s="46">
        <v>629</v>
      </c>
      <c r="O34" s="46">
        <v>390</v>
      </c>
      <c r="P34" s="46">
        <v>265</v>
      </c>
      <c r="Q34" s="46">
        <v>148</v>
      </c>
      <c r="R34" s="46">
        <v>80</v>
      </c>
      <c r="S34" s="46">
        <v>69</v>
      </c>
      <c r="T34" s="46">
        <v>0</v>
      </c>
      <c r="U34" s="46">
        <f t="shared" si="1"/>
        <v>33246</v>
      </c>
      <c r="V34" s="55"/>
      <c r="W34" s="302"/>
      <c r="X34" s="55"/>
    </row>
    <row r="35" spans="1:24" ht="15">
      <c r="A35" s="971"/>
      <c r="B35" s="304" t="s">
        <v>1129</v>
      </c>
      <c r="C35" s="46">
        <v>0</v>
      </c>
      <c r="D35" s="46">
        <v>0</v>
      </c>
      <c r="E35" s="46">
        <v>0</v>
      </c>
      <c r="F35" s="46">
        <v>1</v>
      </c>
      <c r="G35" s="46">
        <v>19</v>
      </c>
      <c r="H35" s="46">
        <v>69</v>
      </c>
      <c r="I35" s="46">
        <v>59</v>
      </c>
      <c r="J35" s="46">
        <v>60</v>
      </c>
      <c r="K35" s="46">
        <v>21</v>
      </c>
      <c r="L35" s="46">
        <v>1</v>
      </c>
      <c r="M35" s="46">
        <v>0</v>
      </c>
      <c r="N35" s="46">
        <v>0</v>
      </c>
      <c r="O35" s="46">
        <v>0</v>
      </c>
      <c r="P35" s="46">
        <v>0</v>
      </c>
      <c r="Q35" s="46">
        <v>0</v>
      </c>
      <c r="R35" s="46">
        <v>0</v>
      </c>
      <c r="S35" s="46">
        <v>0</v>
      </c>
      <c r="T35" s="46">
        <v>1</v>
      </c>
      <c r="U35" s="46">
        <f t="shared" si="1"/>
        <v>231</v>
      </c>
      <c r="V35" s="55"/>
      <c r="W35" s="302"/>
    </row>
    <row r="36" spans="1:24" ht="15">
      <c r="A36" s="971"/>
      <c r="B36" s="304" t="s">
        <v>1130</v>
      </c>
      <c r="C36" s="46">
        <v>308</v>
      </c>
      <c r="D36" s="46">
        <v>500</v>
      </c>
      <c r="E36" s="46">
        <v>687</v>
      </c>
      <c r="F36" s="46">
        <v>579</v>
      </c>
      <c r="G36" s="46">
        <v>813</v>
      </c>
      <c r="H36" s="46">
        <v>1096</v>
      </c>
      <c r="I36" s="46">
        <v>1276</v>
      </c>
      <c r="J36" s="46">
        <v>1564</v>
      </c>
      <c r="K36" s="46">
        <v>2234</v>
      </c>
      <c r="L36" s="46">
        <v>3051</v>
      </c>
      <c r="M36" s="46">
        <v>4330</v>
      </c>
      <c r="N36" s="46">
        <v>4519</v>
      </c>
      <c r="O36" s="46">
        <v>4072</v>
      </c>
      <c r="P36" s="46">
        <v>4047</v>
      </c>
      <c r="Q36" s="46">
        <v>3676</v>
      </c>
      <c r="R36" s="46">
        <v>2833</v>
      </c>
      <c r="S36" s="46">
        <v>3700</v>
      </c>
      <c r="T36" s="46">
        <v>0</v>
      </c>
      <c r="U36" s="46">
        <f t="shared" si="1"/>
        <v>39285</v>
      </c>
      <c r="V36" s="55"/>
      <c r="W36" s="302"/>
      <c r="X36" s="55"/>
    </row>
    <row r="37" spans="1:24" ht="6" customHeight="1">
      <c r="A37" s="971"/>
      <c r="B37" s="304"/>
      <c r="C37" s="45"/>
      <c r="D37" s="45"/>
      <c r="E37" s="45"/>
      <c r="F37" s="45"/>
      <c r="G37" s="45"/>
      <c r="H37" s="45"/>
      <c r="I37" s="45"/>
      <c r="J37" s="45"/>
      <c r="K37" s="45"/>
      <c r="L37" s="45"/>
      <c r="M37" s="45"/>
      <c r="N37" s="45"/>
      <c r="O37" s="45"/>
      <c r="P37" s="45"/>
      <c r="Q37" s="45"/>
      <c r="R37" s="45"/>
      <c r="S37" s="45"/>
      <c r="T37" s="45"/>
      <c r="U37" s="406"/>
      <c r="V37" s="55"/>
      <c r="W37" s="302"/>
      <c r="X37" s="55"/>
    </row>
    <row r="38" spans="1:24" ht="15">
      <c r="A38" s="971"/>
      <c r="B38" s="299" t="s">
        <v>1131</v>
      </c>
      <c r="C38" s="406">
        <f>SUM(C39:C53)</f>
        <v>2326</v>
      </c>
      <c r="D38" s="406">
        <f t="shared" ref="D38:S38" si="4">SUM(D39:D53)</f>
        <v>2609</v>
      </c>
      <c r="E38" s="406">
        <f t="shared" si="4"/>
        <v>2644</v>
      </c>
      <c r="F38" s="406">
        <f t="shared" si="4"/>
        <v>5699</v>
      </c>
      <c r="G38" s="406">
        <f t="shared" si="4"/>
        <v>7472</v>
      </c>
      <c r="H38" s="406">
        <f t="shared" si="4"/>
        <v>8539</v>
      </c>
      <c r="I38" s="406">
        <f t="shared" si="4"/>
        <v>8755</v>
      </c>
      <c r="J38" s="406">
        <f t="shared" si="4"/>
        <v>9840</v>
      </c>
      <c r="K38" s="406">
        <f t="shared" si="4"/>
        <v>10516</v>
      </c>
      <c r="L38" s="406">
        <f t="shared" si="4"/>
        <v>11233</v>
      </c>
      <c r="M38" s="406">
        <f t="shared" si="4"/>
        <v>13399</v>
      </c>
      <c r="N38" s="406">
        <f t="shared" si="4"/>
        <v>13979</v>
      </c>
      <c r="O38" s="406">
        <f t="shared" si="4"/>
        <v>14283</v>
      </c>
      <c r="P38" s="406">
        <f t="shared" si="4"/>
        <v>14294</v>
      </c>
      <c r="Q38" s="406">
        <f t="shared" si="4"/>
        <v>12365</v>
      </c>
      <c r="R38" s="406">
        <f t="shared" si="4"/>
        <v>8965</v>
      </c>
      <c r="S38" s="406">
        <f t="shared" si="4"/>
        <v>11347</v>
      </c>
      <c r="T38" s="406">
        <f>SUM(T39:T53)</f>
        <v>4</v>
      </c>
      <c r="U38" s="406">
        <f t="shared" si="1"/>
        <v>158269</v>
      </c>
      <c r="V38" s="375"/>
      <c r="W38" s="302"/>
      <c r="X38" s="55"/>
    </row>
    <row r="39" spans="1:24" ht="15">
      <c r="A39" s="971"/>
      <c r="B39" s="304" t="s">
        <v>1132</v>
      </c>
      <c r="C39" s="46">
        <v>9</v>
      </c>
      <c r="D39" s="46">
        <v>6</v>
      </c>
      <c r="E39" s="46">
        <v>4</v>
      </c>
      <c r="F39" s="46">
        <v>35</v>
      </c>
      <c r="G39" s="46">
        <v>67</v>
      </c>
      <c r="H39" s="46">
        <v>112</v>
      </c>
      <c r="I39" s="46">
        <v>186</v>
      </c>
      <c r="J39" s="46">
        <v>320</v>
      </c>
      <c r="K39" s="46">
        <v>369</v>
      </c>
      <c r="L39" s="46">
        <v>495</v>
      </c>
      <c r="M39" s="46">
        <v>604</v>
      </c>
      <c r="N39" s="46">
        <v>578</v>
      </c>
      <c r="O39" s="46">
        <v>486</v>
      </c>
      <c r="P39" s="46">
        <v>434</v>
      </c>
      <c r="Q39" s="46">
        <v>332</v>
      </c>
      <c r="R39" s="46">
        <v>233</v>
      </c>
      <c r="S39" s="46">
        <v>250</v>
      </c>
      <c r="T39" s="46">
        <v>0</v>
      </c>
      <c r="U39" s="46">
        <f t="shared" si="1"/>
        <v>4520</v>
      </c>
      <c r="V39" s="55"/>
      <c r="W39" s="302"/>
      <c r="X39" s="55"/>
    </row>
    <row r="40" spans="1:24" ht="15">
      <c r="A40" s="971"/>
      <c r="B40" s="304" t="s">
        <v>1133</v>
      </c>
      <c r="C40" s="46">
        <v>190</v>
      </c>
      <c r="D40" s="46">
        <v>199</v>
      </c>
      <c r="E40" s="46">
        <v>189</v>
      </c>
      <c r="F40" s="46">
        <v>452</v>
      </c>
      <c r="G40" s="46">
        <v>605</v>
      </c>
      <c r="H40" s="46">
        <v>819</v>
      </c>
      <c r="I40" s="46">
        <v>831</v>
      </c>
      <c r="J40" s="46">
        <v>842</v>
      </c>
      <c r="K40" s="46">
        <v>1057</v>
      </c>
      <c r="L40" s="46">
        <v>1523</v>
      </c>
      <c r="M40" s="46">
        <v>2479</v>
      </c>
      <c r="N40" s="46">
        <v>2768</v>
      </c>
      <c r="O40" s="46">
        <v>3247</v>
      </c>
      <c r="P40" s="46">
        <v>3549</v>
      </c>
      <c r="Q40" s="46">
        <v>3212</v>
      </c>
      <c r="R40" s="46">
        <v>2660</v>
      </c>
      <c r="S40" s="46">
        <v>3488</v>
      </c>
      <c r="T40" s="46">
        <v>0</v>
      </c>
      <c r="U40" s="46">
        <f t="shared" si="1"/>
        <v>28110</v>
      </c>
      <c r="V40" s="55"/>
      <c r="W40" s="302"/>
      <c r="X40" s="55"/>
    </row>
    <row r="41" spans="1:24" ht="15">
      <c r="A41" s="971"/>
      <c r="B41" s="304" t="s">
        <v>1134</v>
      </c>
      <c r="C41" s="46">
        <v>651</v>
      </c>
      <c r="D41" s="46">
        <v>932</v>
      </c>
      <c r="E41" s="46">
        <v>290</v>
      </c>
      <c r="F41" s="46">
        <v>413</v>
      </c>
      <c r="G41" s="46">
        <v>618</v>
      </c>
      <c r="H41" s="46">
        <v>572</v>
      </c>
      <c r="I41" s="46">
        <v>463</v>
      </c>
      <c r="J41" s="46">
        <v>465</v>
      </c>
      <c r="K41" s="46">
        <v>414</v>
      </c>
      <c r="L41" s="46">
        <v>346</v>
      </c>
      <c r="M41" s="46">
        <v>435</v>
      </c>
      <c r="N41" s="46">
        <v>367</v>
      </c>
      <c r="O41" s="46">
        <v>253</v>
      </c>
      <c r="P41" s="46">
        <v>242</v>
      </c>
      <c r="Q41" s="46">
        <v>167</v>
      </c>
      <c r="R41" s="46">
        <v>89</v>
      </c>
      <c r="S41" s="46">
        <v>103</v>
      </c>
      <c r="T41" s="46">
        <v>0</v>
      </c>
      <c r="U41" s="46">
        <f t="shared" si="1"/>
        <v>6820</v>
      </c>
      <c r="V41" s="55"/>
      <c r="W41" s="302"/>
      <c r="X41" s="55"/>
    </row>
    <row r="42" spans="1:24" ht="15">
      <c r="A42" s="971"/>
      <c r="B42" s="304" t="s">
        <v>1135</v>
      </c>
      <c r="C42" s="46">
        <v>60</v>
      </c>
      <c r="D42" s="46">
        <v>38</v>
      </c>
      <c r="E42" s="46">
        <v>40</v>
      </c>
      <c r="F42" s="46">
        <v>179</v>
      </c>
      <c r="G42" s="46">
        <v>252</v>
      </c>
      <c r="H42" s="46">
        <v>243</v>
      </c>
      <c r="I42" s="46">
        <v>230</v>
      </c>
      <c r="J42" s="46">
        <v>249</v>
      </c>
      <c r="K42" s="46">
        <v>222</v>
      </c>
      <c r="L42" s="46">
        <v>238</v>
      </c>
      <c r="M42" s="46">
        <v>269</v>
      </c>
      <c r="N42" s="46">
        <v>265</v>
      </c>
      <c r="O42" s="46">
        <v>261</v>
      </c>
      <c r="P42" s="46">
        <v>188</v>
      </c>
      <c r="Q42" s="46">
        <v>160</v>
      </c>
      <c r="R42" s="46">
        <v>82</v>
      </c>
      <c r="S42" s="46">
        <v>65</v>
      </c>
      <c r="T42" s="46">
        <v>0</v>
      </c>
      <c r="U42" s="46">
        <f t="shared" si="1"/>
        <v>3041</v>
      </c>
      <c r="V42" s="55"/>
      <c r="W42" s="302"/>
      <c r="X42" s="55"/>
    </row>
    <row r="43" spans="1:24" ht="15">
      <c r="A43" s="971"/>
      <c r="B43" s="304" t="s">
        <v>1136</v>
      </c>
      <c r="C43" s="46">
        <v>387</v>
      </c>
      <c r="D43" s="46">
        <v>197</v>
      </c>
      <c r="E43" s="46">
        <v>144</v>
      </c>
      <c r="F43" s="46">
        <v>311</v>
      </c>
      <c r="G43" s="46">
        <v>264</v>
      </c>
      <c r="H43" s="46">
        <v>247</v>
      </c>
      <c r="I43" s="46">
        <v>215</v>
      </c>
      <c r="J43" s="46">
        <v>229</v>
      </c>
      <c r="K43" s="46">
        <v>276</v>
      </c>
      <c r="L43" s="46">
        <v>289</v>
      </c>
      <c r="M43" s="46">
        <v>282</v>
      </c>
      <c r="N43" s="46">
        <v>252</v>
      </c>
      <c r="O43" s="46">
        <v>264</v>
      </c>
      <c r="P43" s="46">
        <v>206</v>
      </c>
      <c r="Q43" s="46">
        <v>176</v>
      </c>
      <c r="R43" s="46">
        <v>150</v>
      </c>
      <c r="S43" s="46">
        <v>281</v>
      </c>
      <c r="T43" s="46">
        <v>0</v>
      </c>
      <c r="U43" s="46">
        <f t="shared" si="1"/>
        <v>4170</v>
      </c>
      <c r="V43" s="55"/>
      <c r="W43" s="302"/>
      <c r="X43" s="55"/>
    </row>
    <row r="44" spans="1:24" ht="15">
      <c r="A44" s="971"/>
      <c r="B44" s="304" t="s">
        <v>1137</v>
      </c>
      <c r="C44" s="46">
        <v>398</v>
      </c>
      <c r="D44" s="46">
        <v>685</v>
      </c>
      <c r="E44" s="46">
        <v>1199</v>
      </c>
      <c r="F44" s="46">
        <v>2291</v>
      </c>
      <c r="G44" s="46">
        <v>2956</v>
      </c>
      <c r="H44" s="46">
        <v>2937</v>
      </c>
      <c r="I44" s="46">
        <v>2771</v>
      </c>
      <c r="J44" s="46">
        <v>2702</v>
      </c>
      <c r="K44" s="46">
        <v>2778</v>
      </c>
      <c r="L44" s="46">
        <v>2842</v>
      </c>
      <c r="M44" s="46">
        <v>3294</v>
      </c>
      <c r="N44" s="46">
        <v>3397</v>
      </c>
      <c r="O44" s="46">
        <v>3447</v>
      </c>
      <c r="P44" s="46">
        <v>3548</v>
      </c>
      <c r="Q44" s="46">
        <v>3045</v>
      </c>
      <c r="R44" s="46">
        <v>2339</v>
      </c>
      <c r="S44" s="46">
        <v>3693</v>
      </c>
      <c r="T44" s="46">
        <v>1</v>
      </c>
      <c r="U44" s="46">
        <f t="shared" si="1"/>
        <v>44323</v>
      </c>
      <c r="V44" s="55"/>
      <c r="W44" s="302"/>
      <c r="X44" s="55"/>
    </row>
    <row r="45" spans="1:24" ht="15">
      <c r="A45" s="971"/>
      <c r="B45" s="304" t="s">
        <v>1138</v>
      </c>
      <c r="C45" s="46">
        <v>3</v>
      </c>
      <c r="D45" s="46">
        <v>6</v>
      </c>
      <c r="E45" s="46">
        <v>10</v>
      </c>
      <c r="F45" s="46">
        <v>41</v>
      </c>
      <c r="G45" s="46">
        <v>79</v>
      </c>
      <c r="H45" s="46">
        <v>171</v>
      </c>
      <c r="I45" s="46">
        <v>247</v>
      </c>
      <c r="J45" s="46">
        <v>471</v>
      </c>
      <c r="K45" s="46">
        <v>718</v>
      </c>
      <c r="L45" s="46">
        <v>951</v>
      </c>
      <c r="M45" s="46">
        <v>1185</v>
      </c>
      <c r="N45" s="46">
        <v>1495</v>
      </c>
      <c r="O45" s="46">
        <v>1525</v>
      </c>
      <c r="P45" s="46">
        <v>1485</v>
      </c>
      <c r="Q45" s="46">
        <v>1103</v>
      </c>
      <c r="R45" s="46">
        <v>677</v>
      </c>
      <c r="S45" s="46">
        <v>503</v>
      </c>
      <c r="T45" s="46">
        <v>0</v>
      </c>
      <c r="U45" s="46">
        <f t="shared" si="1"/>
        <v>10670</v>
      </c>
      <c r="V45" s="55"/>
      <c r="W45" s="302"/>
      <c r="X45" s="55"/>
    </row>
    <row r="46" spans="1:24" ht="15">
      <c r="A46" s="971"/>
      <c r="B46" s="304" t="s">
        <v>1139</v>
      </c>
      <c r="C46" s="46">
        <v>4</v>
      </c>
      <c r="D46" s="46">
        <v>2</v>
      </c>
      <c r="E46" s="46">
        <v>5</v>
      </c>
      <c r="F46" s="46">
        <v>26</v>
      </c>
      <c r="G46" s="46">
        <v>16</v>
      </c>
      <c r="H46" s="46">
        <v>12</v>
      </c>
      <c r="I46" s="46">
        <v>10</v>
      </c>
      <c r="J46" s="46">
        <v>11</v>
      </c>
      <c r="K46" s="46">
        <v>18</v>
      </c>
      <c r="L46" s="46">
        <v>27</v>
      </c>
      <c r="M46" s="46">
        <v>44</v>
      </c>
      <c r="N46" s="46">
        <v>36</v>
      </c>
      <c r="O46" s="46">
        <v>63</v>
      </c>
      <c r="P46" s="46">
        <v>66</v>
      </c>
      <c r="Q46" s="46">
        <v>57</v>
      </c>
      <c r="R46" s="46">
        <v>43</v>
      </c>
      <c r="S46" s="46">
        <v>60</v>
      </c>
      <c r="T46" s="46">
        <v>0</v>
      </c>
      <c r="U46" s="46">
        <f t="shared" si="1"/>
        <v>500</v>
      </c>
      <c r="V46" s="55"/>
      <c r="W46" s="302"/>
      <c r="X46" s="55"/>
    </row>
    <row r="47" spans="1:24" ht="15">
      <c r="A47" s="971"/>
      <c r="B47" s="304" t="s">
        <v>1140</v>
      </c>
      <c r="C47" s="46">
        <v>123</v>
      </c>
      <c r="D47" s="46">
        <v>121</v>
      </c>
      <c r="E47" s="46">
        <v>140</v>
      </c>
      <c r="F47" s="46">
        <v>216</v>
      </c>
      <c r="G47" s="46">
        <v>352</v>
      </c>
      <c r="H47" s="46">
        <v>506</v>
      </c>
      <c r="I47" s="46">
        <v>635</v>
      </c>
      <c r="J47" s="46">
        <v>685</v>
      </c>
      <c r="K47" s="46">
        <v>700</v>
      </c>
      <c r="L47" s="46">
        <v>765</v>
      </c>
      <c r="M47" s="46">
        <v>881</v>
      </c>
      <c r="N47" s="46">
        <v>1043</v>
      </c>
      <c r="O47" s="46">
        <v>999</v>
      </c>
      <c r="P47" s="46">
        <v>1114</v>
      </c>
      <c r="Q47" s="46">
        <v>1104</v>
      </c>
      <c r="R47" s="46">
        <v>817</v>
      </c>
      <c r="S47" s="46">
        <v>799</v>
      </c>
      <c r="T47" s="46">
        <v>0</v>
      </c>
      <c r="U47" s="46">
        <f t="shared" si="1"/>
        <v>11000</v>
      </c>
      <c r="V47" s="55"/>
      <c r="W47" s="302"/>
      <c r="X47" s="55"/>
    </row>
    <row r="48" spans="1:24" ht="15">
      <c r="A48" s="971"/>
      <c r="B48" s="304" t="s">
        <v>1141</v>
      </c>
      <c r="C48" s="46">
        <v>7</v>
      </c>
      <c r="D48" s="46">
        <v>11</v>
      </c>
      <c r="E48" s="46">
        <v>17</v>
      </c>
      <c r="F48" s="46">
        <v>253</v>
      </c>
      <c r="G48" s="46">
        <v>306</v>
      </c>
      <c r="H48" s="46">
        <v>236</v>
      </c>
      <c r="I48" s="46">
        <v>193</v>
      </c>
      <c r="J48" s="46">
        <v>250</v>
      </c>
      <c r="K48" s="46">
        <v>236</v>
      </c>
      <c r="L48" s="46">
        <v>270</v>
      </c>
      <c r="M48" s="46">
        <v>253</v>
      </c>
      <c r="N48" s="46">
        <v>258</v>
      </c>
      <c r="O48" s="46">
        <v>213</v>
      </c>
      <c r="P48" s="46">
        <v>147</v>
      </c>
      <c r="Q48" s="46">
        <v>143</v>
      </c>
      <c r="R48" s="46">
        <v>72</v>
      </c>
      <c r="S48" s="46">
        <v>75</v>
      </c>
      <c r="T48" s="46">
        <v>0</v>
      </c>
      <c r="U48" s="46">
        <f t="shared" si="1"/>
        <v>2940</v>
      </c>
      <c r="V48" s="55"/>
      <c r="W48" s="302"/>
      <c r="X48" s="55"/>
    </row>
    <row r="49" spans="1:40" ht="15">
      <c r="A49" s="971"/>
      <c r="B49" s="304" t="s">
        <v>1142</v>
      </c>
      <c r="C49" s="46">
        <v>359</v>
      </c>
      <c r="D49" s="46">
        <v>264</v>
      </c>
      <c r="E49" s="46">
        <v>199</v>
      </c>
      <c r="F49" s="46">
        <v>379</v>
      </c>
      <c r="G49" s="46">
        <v>459</v>
      </c>
      <c r="H49" s="46">
        <v>459</v>
      </c>
      <c r="I49" s="46">
        <v>448</v>
      </c>
      <c r="J49" s="46">
        <v>514</v>
      </c>
      <c r="K49" s="46">
        <v>553</v>
      </c>
      <c r="L49" s="46">
        <v>551</v>
      </c>
      <c r="M49" s="46">
        <v>692</v>
      </c>
      <c r="N49" s="46">
        <v>927</v>
      </c>
      <c r="O49" s="46">
        <v>1180</v>
      </c>
      <c r="P49" s="46">
        <v>1284</v>
      </c>
      <c r="Q49" s="46">
        <v>1090</v>
      </c>
      <c r="R49" s="46">
        <v>675</v>
      </c>
      <c r="S49" s="46">
        <v>649</v>
      </c>
      <c r="T49" s="46">
        <v>0</v>
      </c>
      <c r="U49" s="46">
        <f t="shared" si="1"/>
        <v>10682</v>
      </c>
      <c r="V49" s="55"/>
      <c r="W49" s="302"/>
      <c r="X49" s="55"/>
    </row>
    <row r="50" spans="1:40" ht="15">
      <c r="A50" s="971"/>
      <c r="B50" s="304" t="s">
        <v>1143</v>
      </c>
      <c r="C50" s="46">
        <v>0</v>
      </c>
      <c r="D50" s="46">
        <v>0</v>
      </c>
      <c r="E50" s="46">
        <v>4</v>
      </c>
      <c r="F50" s="46">
        <v>99</v>
      </c>
      <c r="G50" s="46">
        <v>140</v>
      </c>
      <c r="H50" s="46">
        <v>142</v>
      </c>
      <c r="I50" s="46">
        <v>100</v>
      </c>
      <c r="J50" s="46">
        <v>118</v>
      </c>
      <c r="K50" s="46">
        <v>138</v>
      </c>
      <c r="L50" s="46">
        <v>131</v>
      </c>
      <c r="M50" s="46">
        <v>113</v>
      </c>
      <c r="N50" s="46">
        <v>68</v>
      </c>
      <c r="O50" s="46">
        <v>87</v>
      </c>
      <c r="P50" s="46">
        <v>91</v>
      </c>
      <c r="Q50" s="46">
        <v>65</v>
      </c>
      <c r="R50" s="46">
        <v>32</v>
      </c>
      <c r="S50" s="46">
        <v>51</v>
      </c>
      <c r="T50" s="46">
        <v>0</v>
      </c>
      <c r="U50" s="46">
        <f t="shared" si="1"/>
        <v>1379</v>
      </c>
      <c r="V50" s="55"/>
      <c r="W50" s="302"/>
      <c r="X50" s="55"/>
    </row>
    <row r="51" spans="1:40" ht="15">
      <c r="A51" s="971"/>
      <c r="B51" s="304" t="s">
        <v>1144</v>
      </c>
      <c r="C51" s="46">
        <v>6</v>
      </c>
      <c r="D51" s="46">
        <v>2</v>
      </c>
      <c r="E51" s="46">
        <v>24</v>
      </c>
      <c r="F51" s="46">
        <v>157</v>
      </c>
      <c r="G51" s="46">
        <v>257</v>
      </c>
      <c r="H51" s="46">
        <v>617</v>
      </c>
      <c r="I51" s="46">
        <v>947</v>
      </c>
      <c r="J51" s="46">
        <v>1229</v>
      </c>
      <c r="K51" s="46">
        <v>1336</v>
      </c>
      <c r="L51" s="46">
        <v>1269</v>
      </c>
      <c r="M51" s="46">
        <v>765</v>
      </c>
      <c r="N51" s="46">
        <v>476</v>
      </c>
      <c r="O51" s="46">
        <v>399</v>
      </c>
      <c r="P51" s="46">
        <v>393</v>
      </c>
      <c r="Q51" s="46">
        <v>280</v>
      </c>
      <c r="R51" s="46">
        <v>224</v>
      </c>
      <c r="S51" s="46">
        <v>111</v>
      </c>
      <c r="T51" s="46">
        <v>0</v>
      </c>
      <c r="U51" s="46">
        <f t="shared" si="1"/>
        <v>8492</v>
      </c>
      <c r="V51" s="55"/>
      <c r="W51" s="302"/>
      <c r="X51" s="55"/>
    </row>
    <row r="52" spans="1:40" ht="15">
      <c r="A52" s="971"/>
      <c r="B52" s="304" t="s">
        <v>1145</v>
      </c>
      <c r="C52" s="46">
        <v>0</v>
      </c>
      <c r="D52" s="46">
        <v>0</v>
      </c>
      <c r="E52" s="46">
        <v>0</v>
      </c>
      <c r="F52" s="46">
        <v>19</v>
      </c>
      <c r="G52" s="46">
        <v>151</v>
      </c>
      <c r="H52" s="46">
        <v>523</v>
      </c>
      <c r="I52" s="46">
        <v>713</v>
      </c>
      <c r="J52" s="46">
        <v>828</v>
      </c>
      <c r="K52" s="46">
        <v>593</v>
      </c>
      <c r="L52" s="46">
        <v>336</v>
      </c>
      <c r="M52" s="46">
        <v>281</v>
      </c>
      <c r="N52" s="46">
        <v>165</v>
      </c>
      <c r="O52" s="46">
        <v>125</v>
      </c>
      <c r="P52" s="46">
        <v>88</v>
      </c>
      <c r="Q52" s="46">
        <v>68</v>
      </c>
      <c r="R52" s="46">
        <v>36</v>
      </c>
      <c r="S52" s="46">
        <v>10</v>
      </c>
      <c r="T52" s="46">
        <v>3</v>
      </c>
      <c r="U52" s="46">
        <f t="shared" si="1"/>
        <v>3939</v>
      </c>
      <c r="V52" s="55"/>
      <c r="W52" s="302"/>
    </row>
    <row r="53" spans="1:40" ht="15">
      <c r="A53" s="971"/>
      <c r="B53" s="304" t="s">
        <v>1146</v>
      </c>
      <c r="C53" s="46">
        <v>129</v>
      </c>
      <c r="D53" s="46">
        <v>146</v>
      </c>
      <c r="E53" s="46">
        <v>379</v>
      </c>
      <c r="F53" s="46">
        <v>828</v>
      </c>
      <c r="G53" s="46">
        <v>950</v>
      </c>
      <c r="H53" s="46">
        <v>943</v>
      </c>
      <c r="I53" s="46">
        <v>766</v>
      </c>
      <c r="J53" s="46">
        <v>927</v>
      </c>
      <c r="K53" s="46">
        <v>1108</v>
      </c>
      <c r="L53" s="46">
        <v>1200</v>
      </c>
      <c r="M53" s="46">
        <v>1822</v>
      </c>
      <c r="N53" s="46">
        <v>1884</v>
      </c>
      <c r="O53" s="46">
        <v>1734</v>
      </c>
      <c r="P53" s="46">
        <v>1459</v>
      </c>
      <c r="Q53" s="46">
        <v>1363</v>
      </c>
      <c r="R53" s="46">
        <v>836</v>
      </c>
      <c r="S53" s="46">
        <v>1209</v>
      </c>
      <c r="T53" s="46">
        <v>0</v>
      </c>
      <c r="U53" s="46">
        <f t="shared" si="1"/>
        <v>17683</v>
      </c>
      <c r="V53" s="55"/>
      <c r="W53" s="302"/>
      <c r="X53" s="55"/>
    </row>
    <row r="54" spans="1:40" ht="13.5" customHeight="1">
      <c r="A54" s="971"/>
      <c r="B54" s="304"/>
      <c r="C54" s="45"/>
      <c r="D54" s="45"/>
      <c r="E54" s="45"/>
      <c r="F54" s="45"/>
      <c r="G54" s="45"/>
      <c r="H54" s="45"/>
      <c r="I54" s="45"/>
      <c r="J54" s="45"/>
      <c r="K54" s="45"/>
      <c r="L54" s="45"/>
      <c r="M54" s="45"/>
      <c r="N54" s="45"/>
      <c r="O54" s="45"/>
      <c r="P54" s="45"/>
      <c r="Q54" s="45"/>
      <c r="R54" s="45"/>
      <c r="S54" s="45"/>
      <c r="T54" s="45"/>
      <c r="U54" s="406"/>
      <c r="V54" s="55"/>
      <c r="W54" s="302"/>
      <c r="X54" s="58"/>
      <c r="Y54" s="58"/>
      <c r="Z54" s="58"/>
      <c r="AA54" s="58"/>
      <c r="AB54" s="58"/>
      <c r="AC54" s="58"/>
      <c r="AD54" s="58"/>
      <c r="AE54" s="58"/>
      <c r="AF54" s="58"/>
      <c r="AG54" s="58"/>
      <c r="AH54" s="58"/>
      <c r="AI54" s="58"/>
      <c r="AJ54" s="58"/>
      <c r="AK54" s="58"/>
      <c r="AL54" s="58"/>
      <c r="AM54" s="58"/>
      <c r="AN54" s="58"/>
    </row>
    <row r="55" spans="1:40" ht="15">
      <c r="A55" s="971"/>
      <c r="B55" s="299" t="s">
        <v>1147</v>
      </c>
      <c r="C55" s="406">
        <f>SUM(C56:C61)</f>
        <v>8361</v>
      </c>
      <c r="D55" s="406">
        <f t="shared" ref="D55:S55" si="5">SUM(D56:D61)</f>
        <v>2133</v>
      </c>
      <c r="E55" s="406">
        <f t="shared" si="5"/>
        <v>1461</v>
      </c>
      <c r="F55" s="406">
        <f t="shared" si="5"/>
        <v>3903</v>
      </c>
      <c r="G55" s="406">
        <f t="shared" si="5"/>
        <v>5430</v>
      </c>
      <c r="H55" s="406">
        <f t="shared" si="5"/>
        <v>8813</v>
      </c>
      <c r="I55" s="406">
        <f t="shared" si="5"/>
        <v>8609</v>
      </c>
      <c r="J55" s="406">
        <f t="shared" si="5"/>
        <v>9376</v>
      </c>
      <c r="K55" s="406">
        <f t="shared" si="5"/>
        <v>12371</v>
      </c>
      <c r="L55" s="406">
        <f t="shared" si="5"/>
        <v>12539</v>
      </c>
      <c r="M55" s="406">
        <f t="shared" si="5"/>
        <v>15074</v>
      </c>
      <c r="N55" s="406">
        <f t="shared" si="5"/>
        <v>22223</v>
      </c>
      <c r="O55" s="406">
        <f t="shared" si="5"/>
        <v>28931</v>
      </c>
      <c r="P55" s="406">
        <f t="shared" si="5"/>
        <v>51766</v>
      </c>
      <c r="Q55" s="406">
        <f t="shared" si="5"/>
        <v>99009</v>
      </c>
      <c r="R55" s="406">
        <f t="shared" si="5"/>
        <v>130830</v>
      </c>
      <c r="S55" s="406">
        <f t="shared" si="5"/>
        <v>430910</v>
      </c>
      <c r="T55" s="406">
        <f>SUM(T56:T61)</f>
        <v>350</v>
      </c>
      <c r="U55" s="406">
        <f t="shared" si="1"/>
        <v>852089</v>
      </c>
      <c r="V55" s="375"/>
      <c r="W55" s="302"/>
      <c r="X55" s="55"/>
    </row>
    <row r="56" spans="1:40" ht="15">
      <c r="A56" s="971"/>
      <c r="B56" s="304" t="s">
        <v>1148</v>
      </c>
      <c r="C56" s="46">
        <v>6093</v>
      </c>
      <c r="D56" s="46">
        <v>1520</v>
      </c>
      <c r="E56" s="46">
        <v>1117</v>
      </c>
      <c r="F56" s="46">
        <v>3027</v>
      </c>
      <c r="G56" s="46">
        <v>4340</v>
      </c>
      <c r="H56" s="46">
        <v>5679</v>
      </c>
      <c r="I56" s="46">
        <v>6596</v>
      </c>
      <c r="J56" s="46">
        <v>7452</v>
      </c>
      <c r="K56" s="46">
        <v>7946</v>
      </c>
      <c r="L56" s="46">
        <v>8332</v>
      </c>
      <c r="M56" s="46">
        <v>9593</v>
      </c>
      <c r="N56" s="46">
        <v>11076</v>
      </c>
      <c r="O56" s="46">
        <v>12700</v>
      </c>
      <c r="P56" s="46">
        <v>14367</v>
      </c>
      <c r="Q56" s="46">
        <v>15047</v>
      </c>
      <c r="R56" s="46">
        <v>12955</v>
      </c>
      <c r="S56" s="46">
        <v>25820</v>
      </c>
      <c r="T56" s="46">
        <v>0</v>
      </c>
      <c r="U56" s="46">
        <f t="shared" si="1"/>
        <v>153660</v>
      </c>
      <c r="V56" s="55"/>
      <c r="W56" s="302"/>
      <c r="X56" s="55"/>
    </row>
    <row r="57" spans="1:40" ht="15">
      <c r="A57" s="971"/>
      <c r="B57" s="304" t="s">
        <v>1149</v>
      </c>
      <c r="C57" s="46">
        <v>1549</v>
      </c>
      <c r="D57" s="46">
        <v>105</v>
      </c>
      <c r="E57" s="46">
        <v>84</v>
      </c>
      <c r="F57" s="46">
        <v>167</v>
      </c>
      <c r="G57" s="46">
        <v>276</v>
      </c>
      <c r="H57" s="46">
        <v>293</v>
      </c>
      <c r="I57" s="46">
        <v>246</v>
      </c>
      <c r="J57" s="46">
        <v>410</v>
      </c>
      <c r="K57" s="46">
        <v>502</v>
      </c>
      <c r="L57" s="46">
        <v>559</v>
      </c>
      <c r="M57" s="46">
        <v>892</v>
      </c>
      <c r="N57" s="46">
        <v>1344</v>
      </c>
      <c r="O57" s="46">
        <v>1717</v>
      </c>
      <c r="P57" s="46">
        <v>2154</v>
      </c>
      <c r="Q57" s="46">
        <v>2678</v>
      </c>
      <c r="R57" s="46">
        <v>3091</v>
      </c>
      <c r="S57" s="46">
        <v>6722</v>
      </c>
      <c r="T57" s="46">
        <v>0</v>
      </c>
      <c r="U57" s="46">
        <f t="shared" si="1"/>
        <v>22789</v>
      </c>
      <c r="V57" s="55"/>
      <c r="W57" s="302"/>
      <c r="X57" s="55"/>
    </row>
    <row r="58" spans="1:40" ht="15">
      <c r="A58" s="971"/>
      <c r="B58" s="304" t="s">
        <v>1150</v>
      </c>
      <c r="C58" s="46">
        <v>0</v>
      </c>
      <c r="D58" s="46">
        <v>0</v>
      </c>
      <c r="E58" s="46">
        <v>0</v>
      </c>
      <c r="F58" s="46">
        <v>336</v>
      </c>
      <c r="G58" s="46">
        <v>454</v>
      </c>
      <c r="H58" s="46">
        <v>2340</v>
      </c>
      <c r="I58" s="46">
        <v>836</v>
      </c>
      <c r="J58" s="46">
        <v>850</v>
      </c>
      <c r="K58" s="46">
        <v>3259</v>
      </c>
      <c r="L58" s="46">
        <v>2990</v>
      </c>
      <c r="M58" s="46">
        <v>3747</v>
      </c>
      <c r="N58" s="46">
        <v>7809</v>
      </c>
      <c r="O58" s="46">
        <v>6876</v>
      </c>
      <c r="P58" s="46">
        <v>6833</v>
      </c>
      <c r="Q58" s="46">
        <v>5367</v>
      </c>
      <c r="R58" s="46">
        <v>2531</v>
      </c>
      <c r="S58" s="46">
        <v>4780</v>
      </c>
      <c r="T58" s="46">
        <v>0</v>
      </c>
      <c r="U58" s="46">
        <f t="shared" si="1"/>
        <v>49008</v>
      </c>
      <c r="V58" s="55"/>
      <c r="W58" s="302"/>
      <c r="X58" s="55"/>
    </row>
    <row r="59" spans="1:40" ht="15">
      <c r="A59" s="971"/>
      <c r="B59" s="304" t="s">
        <v>1313</v>
      </c>
      <c r="C59" s="46">
        <v>1</v>
      </c>
      <c r="D59" s="46">
        <v>0</v>
      </c>
      <c r="E59" s="46">
        <v>0</v>
      </c>
      <c r="F59" s="46">
        <v>40</v>
      </c>
      <c r="G59" s="46">
        <v>0</v>
      </c>
      <c r="H59" s="46">
        <v>0</v>
      </c>
      <c r="I59" s="46">
        <v>363</v>
      </c>
      <c r="J59" s="46">
        <v>0</v>
      </c>
      <c r="K59" s="46">
        <v>1</v>
      </c>
      <c r="L59" s="46">
        <v>4</v>
      </c>
      <c r="M59" s="46">
        <v>0</v>
      </c>
      <c r="N59" s="46">
        <v>1216</v>
      </c>
      <c r="O59" s="46">
        <v>6907</v>
      </c>
      <c r="P59" s="46">
        <v>27766</v>
      </c>
      <c r="Q59" s="46">
        <v>75124</v>
      </c>
      <c r="R59" s="46">
        <v>111712</v>
      </c>
      <c r="S59" s="46">
        <v>392226</v>
      </c>
      <c r="T59" s="46">
        <v>350</v>
      </c>
      <c r="U59" s="46">
        <f t="shared" si="1"/>
        <v>615710</v>
      </c>
      <c r="V59" s="55"/>
      <c r="W59" s="302"/>
      <c r="X59" s="55"/>
    </row>
    <row r="60" spans="1:40" ht="15">
      <c r="A60" s="971"/>
      <c r="B60" s="304" t="s">
        <v>1152</v>
      </c>
      <c r="C60" s="46">
        <v>259</v>
      </c>
      <c r="D60" s="46">
        <v>114</v>
      </c>
      <c r="E60" s="46">
        <v>11</v>
      </c>
      <c r="F60" s="46">
        <v>46</v>
      </c>
      <c r="G60" s="46">
        <v>58</v>
      </c>
      <c r="H60" s="46">
        <v>67</v>
      </c>
      <c r="I60" s="46">
        <v>101</v>
      </c>
      <c r="J60" s="46">
        <v>84</v>
      </c>
      <c r="K60" s="46">
        <v>129</v>
      </c>
      <c r="L60" s="46">
        <v>150</v>
      </c>
      <c r="M60" s="46">
        <v>206</v>
      </c>
      <c r="N60" s="46">
        <v>189</v>
      </c>
      <c r="O60" s="46">
        <v>157</v>
      </c>
      <c r="P60" s="46">
        <v>130</v>
      </c>
      <c r="Q60" s="46">
        <v>288</v>
      </c>
      <c r="R60" s="46">
        <v>203</v>
      </c>
      <c r="S60" s="46">
        <v>898</v>
      </c>
      <c r="T60" s="46">
        <v>0</v>
      </c>
      <c r="U60" s="46">
        <f t="shared" si="1"/>
        <v>3090</v>
      </c>
      <c r="V60" s="55"/>
      <c r="W60" s="302"/>
    </row>
    <row r="61" spans="1:40" ht="15">
      <c r="A61" s="971"/>
      <c r="B61" s="304" t="s">
        <v>1153</v>
      </c>
      <c r="C61" s="46">
        <v>459</v>
      </c>
      <c r="D61" s="46">
        <v>394</v>
      </c>
      <c r="E61" s="46">
        <v>249</v>
      </c>
      <c r="F61" s="46">
        <v>287</v>
      </c>
      <c r="G61" s="46">
        <v>302</v>
      </c>
      <c r="H61" s="46">
        <v>434</v>
      </c>
      <c r="I61" s="46">
        <v>467</v>
      </c>
      <c r="J61" s="46">
        <v>580</v>
      </c>
      <c r="K61" s="46">
        <v>534</v>
      </c>
      <c r="L61" s="46">
        <v>504</v>
      </c>
      <c r="M61" s="46">
        <v>636</v>
      </c>
      <c r="N61" s="46">
        <v>589</v>
      </c>
      <c r="O61" s="46">
        <v>574</v>
      </c>
      <c r="P61" s="46">
        <v>516</v>
      </c>
      <c r="Q61" s="46">
        <v>505</v>
      </c>
      <c r="R61" s="46">
        <v>338</v>
      </c>
      <c r="S61" s="46">
        <v>464</v>
      </c>
      <c r="T61" s="46">
        <v>0</v>
      </c>
      <c r="U61" s="46">
        <f t="shared" si="1"/>
        <v>7832</v>
      </c>
      <c r="V61" s="55"/>
      <c r="W61" s="302"/>
      <c r="X61" s="55"/>
    </row>
    <row r="62" spans="1:40" ht="6" customHeight="1">
      <c r="A62" s="971"/>
      <c r="B62" s="304"/>
      <c r="C62" s="46"/>
      <c r="D62" s="46"/>
      <c r="E62" s="46"/>
      <c r="F62" s="46"/>
      <c r="G62" s="46"/>
      <c r="H62" s="46"/>
      <c r="I62" s="46"/>
      <c r="J62" s="46"/>
      <c r="K62" s="46"/>
      <c r="L62" s="46"/>
      <c r="M62" s="46"/>
      <c r="N62" s="46"/>
      <c r="O62" s="46"/>
      <c r="P62" s="46"/>
      <c r="Q62" s="46"/>
      <c r="R62" s="46"/>
      <c r="S62" s="46"/>
      <c r="T62" s="46"/>
      <c r="U62" s="406"/>
      <c r="V62" s="55"/>
      <c r="W62" s="302"/>
      <c r="X62" s="55"/>
    </row>
    <row r="63" spans="1:40" ht="15">
      <c r="A63" s="971"/>
      <c r="B63" s="299" t="s">
        <v>1154</v>
      </c>
      <c r="C63" s="406">
        <f t="shared" ref="C63:T63" si="6">SUM(C64:C71)</f>
        <v>10964</v>
      </c>
      <c r="D63" s="406">
        <f t="shared" si="6"/>
        <v>11569</v>
      </c>
      <c r="E63" s="406">
        <f t="shared" si="6"/>
        <v>7857</v>
      </c>
      <c r="F63" s="406">
        <f t="shared" si="6"/>
        <v>11577</v>
      </c>
      <c r="G63" s="406">
        <f t="shared" si="6"/>
        <v>22609</v>
      </c>
      <c r="H63" s="406">
        <f t="shared" si="6"/>
        <v>34527</v>
      </c>
      <c r="I63" s="406">
        <f t="shared" si="6"/>
        <v>32132</v>
      </c>
      <c r="J63" s="406">
        <f t="shared" si="6"/>
        <v>26424</v>
      </c>
      <c r="K63" s="406">
        <f t="shared" si="6"/>
        <v>20687</v>
      </c>
      <c r="L63" s="406">
        <f t="shared" si="6"/>
        <v>20016</v>
      </c>
      <c r="M63" s="406">
        <f t="shared" si="6"/>
        <v>26157</v>
      </c>
      <c r="N63" s="406">
        <f t="shared" si="6"/>
        <v>73912</v>
      </c>
      <c r="O63" s="406">
        <f t="shared" si="6"/>
        <v>95662</v>
      </c>
      <c r="P63" s="406">
        <f t="shared" si="6"/>
        <v>105513</v>
      </c>
      <c r="Q63" s="406">
        <f t="shared" si="6"/>
        <v>98932</v>
      </c>
      <c r="R63" s="406">
        <f t="shared" si="6"/>
        <v>77152</v>
      </c>
      <c r="S63" s="406">
        <f t="shared" si="6"/>
        <v>125326</v>
      </c>
      <c r="T63" s="406">
        <f t="shared" si="6"/>
        <v>0</v>
      </c>
      <c r="U63" s="406">
        <f t="shared" si="1"/>
        <v>801016</v>
      </c>
      <c r="V63" s="375"/>
      <c r="W63" s="302"/>
      <c r="X63" s="55"/>
    </row>
    <row r="64" spans="1:40" ht="15">
      <c r="A64" s="971"/>
      <c r="B64" s="304" t="s">
        <v>1155</v>
      </c>
      <c r="C64" s="46">
        <v>304</v>
      </c>
      <c r="D64" s="46">
        <v>204</v>
      </c>
      <c r="E64" s="46">
        <v>104</v>
      </c>
      <c r="F64" s="46">
        <v>118</v>
      </c>
      <c r="G64" s="46">
        <v>124</v>
      </c>
      <c r="H64" s="46">
        <v>185</v>
      </c>
      <c r="I64" s="46">
        <v>166</v>
      </c>
      <c r="J64" s="46">
        <v>197</v>
      </c>
      <c r="K64" s="46">
        <v>220</v>
      </c>
      <c r="L64" s="46">
        <v>248</v>
      </c>
      <c r="M64" s="46">
        <v>343</v>
      </c>
      <c r="N64" s="46">
        <v>427</v>
      </c>
      <c r="O64" s="46">
        <v>445</v>
      </c>
      <c r="P64" s="46">
        <v>486</v>
      </c>
      <c r="Q64" s="46">
        <v>407</v>
      </c>
      <c r="R64" s="46">
        <v>349</v>
      </c>
      <c r="S64" s="46">
        <v>449</v>
      </c>
      <c r="T64" s="46">
        <v>0</v>
      </c>
      <c r="U64" s="46">
        <f t="shared" si="1"/>
        <v>4776</v>
      </c>
      <c r="V64" s="55"/>
      <c r="W64" s="302"/>
      <c r="X64" s="55"/>
    </row>
    <row r="65" spans="1:24" ht="15">
      <c r="A65" s="971"/>
      <c r="B65" s="304" t="s">
        <v>1299</v>
      </c>
      <c r="C65" s="46">
        <v>1401</v>
      </c>
      <c r="D65" s="46">
        <v>3777</v>
      </c>
      <c r="E65" s="46">
        <v>3052</v>
      </c>
      <c r="F65" s="46">
        <v>1660</v>
      </c>
      <c r="G65" s="46">
        <v>1156</v>
      </c>
      <c r="H65" s="46">
        <v>1249</v>
      </c>
      <c r="I65" s="46">
        <v>1305</v>
      </c>
      <c r="J65" s="46">
        <v>1364</v>
      </c>
      <c r="K65" s="46">
        <v>1794</v>
      </c>
      <c r="L65" s="46">
        <v>2424</v>
      </c>
      <c r="M65" s="46">
        <v>3536</v>
      </c>
      <c r="N65" s="46">
        <v>48686</v>
      </c>
      <c r="O65" s="46">
        <v>66108</v>
      </c>
      <c r="P65" s="46">
        <v>70584</v>
      </c>
      <c r="Q65" s="46">
        <v>61431</v>
      </c>
      <c r="R65" s="46">
        <v>42099</v>
      </c>
      <c r="S65" s="46">
        <v>39587</v>
      </c>
      <c r="T65" s="46">
        <v>0</v>
      </c>
      <c r="U65" s="46">
        <f t="shared" si="1"/>
        <v>351213</v>
      </c>
      <c r="V65" s="55"/>
      <c r="W65" s="302"/>
      <c r="X65" s="55"/>
    </row>
    <row r="66" spans="1:24" ht="15">
      <c r="A66" s="971"/>
      <c r="B66" s="304" t="s">
        <v>1300</v>
      </c>
      <c r="C66" s="46">
        <v>0</v>
      </c>
      <c r="D66" s="46">
        <v>0</v>
      </c>
      <c r="E66" s="46">
        <v>0</v>
      </c>
      <c r="F66" s="46">
        <v>0</v>
      </c>
      <c r="G66" s="46">
        <v>0</v>
      </c>
      <c r="H66" s="46">
        <v>0</v>
      </c>
      <c r="I66" s="46">
        <v>2</v>
      </c>
      <c r="J66" s="46">
        <v>0</v>
      </c>
      <c r="K66" s="46">
        <v>0</v>
      </c>
      <c r="L66" s="46">
        <v>0</v>
      </c>
      <c r="M66" s="46">
        <v>0</v>
      </c>
      <c r="N66" s="46">
        <v>2</v>
      </c>
      <c r="O66" s="46">
        <v>9</v>
      </c>
      <c r="P66" s="46">
        <v>5</v>
      </c>
      <c r="Q66" s="46">
        <v>3</v>
      </c>
      <c r="R66" s="46">
        <v>0</v>
      </c>
      <c r="S66" s="46">
        <v>11</v>
      </c>
      <c r="T66" s="46">
        <v>0</v>
      </c>
      <c r="U66" s="46">
        <f t="shared" si="1"/>
        <v>32</v>
      </c>
      <c r="V66" s="55"/>
      <c r="W66" s="302"/>
      <c r="X66" s="55"/>
    </row>
    <row r="67" spans="1:24" ht="15">
      <c r="A67" s="971"/>
      <c r="B67" s="304" t="s">
        <v>1158</v>
      </c>
      <c r="C67" s="46">
        <v>135</v>
      </c>
      <c r="D67" s="46">
        <v>0</v>
      </c>
      <c r="E67" s="46">
        <v>0</v>
      </c>
      <c r="F67" s="46">
        <v>0</v>
      </c>
      <c r="G67" s="46">
        <v>0</v>
      </c>
      <c r="H67" s="46">
        <v>0</v>
      </c>
      <c r="I67" s="46">
        <v>1</v>
      </c>
      <c r="J67" s="46">
        <v>0</v>
      </c>
      <c r="K67" s="46">
        <v>0</v>
      </c>
      <c r="L67" s="46">
        <v>0</v>
      </c>
      <c r="M67" s="46">
        <v>0</v>
      </c>
      <c r="N67" s="46">
        <v>0</v>
      </c>
      <c r="O67" s="46">
        <v>0</v>
      </c>
      <c r="P67" s="46">
        <v>0</v>
      </c>
      <c r="Q67" s="46">
        <v>0</v>
      </c>
      <c r="R67" s="46">
        <v>0</v>
      </c>
      <c r="S67" s="46">
        <v>0</v>
      </c>
      <c r="T67" s="46">
        <v>0</v>
      </c>
      <c r="U67" s="46">
        <f t="shared" si="1"/>
        <v>136</v>
      </c>
      <c r="V67" s="55"/>
      <c r="W67" s="302"/>
      <c r="X67" s="55"/>
    </row>
    <row r="68" spans="1:24" ht="15">
      <c r="A68" s="971"/>
      <c r="B68" s="304" t="s">
        <v>1314</v>
      </c>
      <c r="C68" s="46">
        <v>0</v>
      </c>
      <c r="D68" s="46">
        <v>0</v>
      </c>
      <c r="E68" s="46">
        <v>0</v>
      </c>
      <c r="F68" s="46">
        <v>3</v>
      </c>
      <c r="G68" s="46">
        <v>27</v>
      </c>
      <c r="H68" s="46">
        <v>77</v>
      </c>
      <c r="I68" s="46">
        <v>132</v>
      </c>
      <c r="J68" s="46">
        <v>141</v>
      </c>
      <c r="K68" s="46">
        <v>59</v>
      </c>
      <c r="L68" s="46">
        <v>4</v>
      </c>
      <c r="M68" s="46">
        <v>2</v>
      </c>
      <c r="N68" s="46">
        <v>0</v>
      </c>
      <c r="O68" s="46">
        <v>0</v>
      </c>
      <c r="P68" s="46">
        <v>0</v>
      </c>
      <c r="Q68" s="46">
        <v>0</v>
      </c>
      <c r="R68" s="46">
        <v>0</v>
      </c>
      <c r="S68" s="46">
        <v>0</v>
      </c>
      <c r="T68" s="46">
        <v>0</v>
      </c>
      <c r="U68" s="46">
        <f t="shared" si="1"/>
        <v>445</v>
      </c>
      <c r="V68" s="55"/>
      <c r="W68" s="302"/>
      <c r="X68" s="55"/>
    </row>
    <row r="69" spans="1:24" ht="15">
      <c r="A69" s="971"/>
      <c r="B69" s="304" t="s">
        <v>1160</v>
      </c>
      <c r="C69" s="46">
        <v>4424</v>
      </c>
      <c r="D69" s="46">
        <v>5266</v>
      </c>
      <c r="E69" s="46">
        <v>2181</v>
      </c>
      <c r="F69" s="46">
        <v>5577</v>
      </c>
      <c r="G69" s="46">
        <v>13872</v>
      </c>
      <c r="H69" s="46">
        <v>23727</v>
      </c>
      <c r="I69" s="46">
        <v>21921</v>
      </c>
      <c r="J69" s="46">
        <v>15300</v>
      </c>
      <c r="K69" s="46">
        <v>8662</v>
      </c>
      <c r="L69" s="46">
        <v>7119</v>
      </c>
      <c r="M69" s="46">
        <v>8633</v>
      </c>
      <c r="N69" s="46">
        <v>8295</v>
      </c>
      <c r="O69" s="46">
        <v>7861</v>
      </c>
      <c r="P69" s="46">
        <v>7669</v>
      </c>
      <c r="Q69" s="46">
        <v>6868</v>
      </c>
      <c r="R69" s="46">
        <v>5339</v>
      </c>
      <c r="S69" s="46">
        <v>5305</v>
      </c>
      <c r="T69" s="46">
        <v>0</v>
      </c>
      <c r="U69" s="46">
        <f>SUM(C69:T69)</f>
        <v>158019</v>
      </c>
      <c r="V69" s="55"/>
      <c r="W69" s="302"/>
      <c r="X69" s="55"/>
    </row>
    <row r="70" spans="1:24" ht="15">
      <c r="A70" s="971"/>
      <c r="B70" s="304" t="s">
        <v>1162</v>
      </c>
      <c r="C70" s="46">
        <v>3636</v>
      </c>
      <c r="D70" s="46">
        <v>822</v>
      </c>
      <c r="E70" s="46">
        <v>391</v>
      </c>
      <c r="F70" s="46">
        <v>1061</v>
      </c>
      <c r="G70" s="46">
        <v>2719</v>
      </c>
      <c r="H70" s="46">
        <v>3379</v>
      </c>
      <c r="I70" s="46">
        <v>2984</v>
      </c>
      <c r="J70" s="46">
        <v>4328</v>
      </c>
      <c r="K70" s="46">
        <v>5367</v>
      </c>
      <c r="L70" s="46">
        <v>5813</v>
      </c>
      <c r="M70" s="46">
        <v>9008</v>
      </c>
      <c r="N70" s="46">
        <v>11325</v>
      </c>
      <c r="O70" s="46">
        <v>14841</v>
      </c>
      <c r="P70" s="46">
        <v>17368</v>
      </c>
      <c r="Q70" s="46">
        <v>21977</v>
      </c>
      <c r="R70" s="46">
        <v>21803</v>
      </c>
      <c r="S70" s="46">
        <v>57185</v>
      </c>
      <c r="T70" s="46">
        <v>0</v>
      </c>
      <c r="U70" s="46">
        <f>SUM(C70:T70)</f>
        <v>184007</v>
      </c>
      <c r="V70" s="55"/>
      <c r="W70" s="302"/>
      <c r="X70" s="55"/>
    </row>
    <row r="71" spans="1:24" ht="15">
      <c r="A71" s="971"/>
      <c r="B71" s="304" t="s">
        <v>1161</v>
      </c>
      <c r="C71" s="46">
        <v>1064</v>
      </c>
      <c r="D71" s="46">
        <v>1500</v>
      </c>
      <c r="E71" s="46">
        <v>2129</v>
      </c>
      <c r="F71" s="46">
        <v>3158</v>
      </c>
      <c r="G71" s="46">
        <v>4711</v>
      </c>
      <c r="H71" s="46">
        <v>5910</v>
      </c>
      <c r="I71" s="46">
        <v>5621</v>
      </c>
      <c r="J71" s="46">
        <v>5094</v>
      </c>
      <c r="K71" s="46">
        <v>4585</v>
      </c>
      <c r="L71" s="46">
        <v>4408</v>
      </c>
      <c r="M71" s="46">
        <v>4635</v>
      </c>
      <c r="N71" s="46">
        <v>5177</v>
      </c>
      <c r="O71" s="46">
        <v>6398</v>
      </c>
      <c r="P71" s="46">
        <v>9401</v>
      </c>
      <c r="Q71" s="46">
        <v>8246</v>
      </c>
      <c r="R71" s="46">
        <v>7562</v>
      </c>
      <c r="S71" s="46">
        <v>22789</v>
      </c>
      <c r="T71" s="46">
        <v>0</v>
      </c>
      <c r="U71" s="46">
        <f t="shared" si="1"/>
        <v>102388</v>
      </c>
      <c r="V71" s="55"/>
      <c r="W71" s="302"/>
    </row>
    <row r="72" spans="1:24">
      <c r="A72" s="515"/>
      <c r="B72" s="428"/>
      <c r="C72" s="94"/>
      <c r="D72" s="94"/>
      <c r="E72" s="94"/>
      <c r="F72" s="94"/>
      <c r="G72" s="94"/>
      <c r="H72" s="94"/>
      <c r="I72" s="94"/>
      <c r="J72" s="94"/>
      <c r="K72" s="94"/>
      <c r="L72" s="94"/>
      <c r="M72" s="94"/>
      <c r="N72" s="94"/>
      <c r="O72" s="94"/>
      <c r="P72" s="94"/>
      <c r="Q72" s="94"/>
      <c r="R72" s="94"/>
      <c r="S72" s="94"/>
      <c r="T72" s="94"/>
      <c r="U72" s="94"/>
      <c r="V72" s="55"/>
    </row>
    <row r="73" spans="1:24" ht="15">
      <c r="A73" s="498"/>
      <c r="B73" s="343" t="s">
        <v>27</v>
      </c>
      <c r="C73" s="406">
        <f t="shared" ref="C73:U73" si="7">+C63+C55+C38+C18+C13+C8</f>
        <v>3004008</v>
      </c>
      <c r="D73" s="406">
        <f t="shared" si="7"/>
        <v>1562562</v>
      </c>
      <c r="E73" s="406">
        <f t="shared" si="7"/>
        <v>1333811</v>
      </c>
      <c r="F73" s="406">
        <f t="shared" si="7"/>
        <v>2076771</v>
      </c>
      <c r="G73" s="406">
        <f t="shared" si="7"/>
        <v>2984392</v>
      </c>
      <c r="H73" s="406">
        <f t="shared" si="7"/>
        <v>3841276</v>
      </c>
      <c r="I73" s="406">
        <f t="shared" si="7"/>
        <v>3581388</v>
      </c>
      <c r="J73" s="406">
        <f t="shared" si="7"/>
        <v>3450228</v>
      </c>
      <c r="K73" s="406">
        <f t="shared" si="7"/>
        <v>3350728</v>
      </c>
      <c r="L73" s="406">
        <f t="shared" si="7"/>
        <v>3628502</v>
      </c>
      <c r="M73" s="406">
        <f t="shared" si="7"/>
        <v>4144455</v>
      </c>
      <c r="N73" s="406">
        <f t="shared" si="7"/>
        <v>4078946</v>
      </c>
      <c r="O73" s="406">
        <f t="shared" si="7"/>
        <v>3915984</v>
      </c>
      <c r="P73" s="406">
        <f t="shared" si="7"/>
        <v>3868781</v>
      </c>
      <c r="Q73" s="406">
        <f t="shared" si="7"/>
        <v>3559746</v>
      </c>
      <c r="R73" s="406">
        <f t="shared" si="7"/>
        <v>2777526</v>
      </c>
      <c r="S73" s="406">
        <f t="shared" si="7"/>
        <v>4038362</v>
      </c>
      <c r="T73" s="406">
        <f t="shared" si="7"/>
        <v>494</v>
      </c>
      <c r="U73" s="406">
        <f t="shared" si="7"/>
        <v>55197960</v>
      </c>
      <c r="V73" s="55"/>
      <c r="W73" s="516"/>
    </row>
    <row r="75" spans="1:24" ht="15">
      <c r="A75" s="886" t="s">
        <v>1373</v>
      </c>
      <c r="B75" s="886"/>
      <c r="C75" s="886"/>
      <c r="D75" s="886"/>
      <c r="E75" s="886"/>
      <c r="F75" s="886"/>
      <c r="G75" s="886"/>
      <c r="H75" s="886"/>
      <c r="I75" s="886"/>
      <c r="J75" s="886"/>
      <c r="K75" s="886"/>
      <c r="L75" s="886"/>
      <c r="M75" s="886"/>
      <c r="N75" s="886"/>
      <c r="O75" s="886"/>
      <c r="P75" s="886"/>
      <c r="Q75" s="886"/>
      <c r="R75" s="886"/>
      <c r="S75" s="886"/>
      <c r="T75" s="886"/>
      <c r="U75" s="886"/>
    </row>
    <row r="76" spans="1:24">
      <c r="A76" s="919" t="s">
        <v>1310</v>
      </c>
      <c r="B76" s="919"/>
      <c r="C76" s="919"/>
      <c r="D76" s="919"/>
      <c r="E76" s="919"/>
      <c r="F76" s="919"/>
      <c r="G76" s="919"/>
      <c r="H76" s="919"/>
      <c r="I76" s="919"/>
      <c r="J76" s="919"/>
      <c r="K76" s="919"/>
      <c r="L76" s="919"/>
      <c r="M76" s="919"/>
      <c r="N76" s="919"/>
      <c r="O76" s="919"/>
      <c r="P76" s="919"/>
      <c r="Q76" s="919"/>
      <c r="R76" s="919"/>
      <c r="S76" s="919"/>
      <c r="T76" s="919"/>
      <c r="U76" s="919"/>
    </row>
    <row r="77" spans="1:24">
      <c r="A77" s="920" t="s">
        <v>1289</v>
      </c>
      <c r="B77" s="920"/>
      <c r="C77" s="920"/>
      <c r="D77" s="920"/>
      <c r="E77" s="920"/>
      <c r="F77" s="920"/>
      <c r="G77" s="920"/>
      <c r="H77" s="920"/>
      <c r="I77" s="920"/>
      <c r="J77" s="920"/>
      <c r="K77" s="920"/>
      <c r="L77" s="920"/>
      <c r="M77" s="920"/>
      <c r="N77" s="920"/>
      <c r="O77" s="920"/>
      <c r="P77" s="920"/>
      <c r="Q77" s="920"/>
      <c r="R77" s="920"/>
      <c r="S77" s="920"/>
      <c r="T77" s="920"/>
      <c r="U77" s="920"/>
    </row>
    <row r="78" spans="1:24">
      <c r="A78" s="919" t="s">
        <v>1312</v>
      </c>
      <c r="B78" s="919"/>
      <c r="C78" s="919"/>
      <c r="D78" s="919"/>
      <c r="E78" s="919"/>
      <c r="F78" s="919"/>
      <c r="G78" s="919"/>
      <c r="H78" s="919"/>
      <c r="I78" s="919"/>
      <c r="J78" s="919"/>
      <c r="K78" s="919"/>
      <c r="L78" s="919"/>
      <c r="M78" s="919"/>
      <c r="N78" s="919"/>
      <c r="O78" s="919"/>
      <c r="P78" s="919"/>
      <c r="Q78" s="919"/>
      <c r="R78" s="919"/>
      <c r="S78" s="919"/>
      <c r="T78" s="919"/>
      <c r="U78" s="919"/>
    </row>
    <row r="79" spans="1:24">
      <c r="A79" s="959" t="s">
        <v>1176</v>
      </c>
      <c r="B79" s="959"/>
      <c r="C79" s="959"/>
      <c r="D79" s="959"/>
      <c r="E79" s="959"/>
      <c r="F79" s="959"/>
      <c r="G79" s="959"/>
      <c r="H79" s="959"/>
      <c r="I79" s="959"/>
      <c r="J79" s="959"/>
      <c r="K79" s="959"/>
      <c r="L79" s="959"/>
      <c r="M79" s="959"/>
      <c r="N79" s="959"/>
      <c r="O79" s="959"/>
      <c r="P79" s="959"/>
      <c r="Q79" s="959"/>
      <c r="R79" s="959"/>
      <c r="S79" s="959"/>
      <c r="T79" s="959"/>
      <c r="U79" s="959"/>
    </row>
    <row r="80" spans="1:24" ht="15" thickBot="1">
      <c r="A80" s="174"/>
      <c r="B80" s="174"/>
      <c r="C80" s="174"/>
      <c r="D80" s="174"/>
      <c r="E80" s="174"/>
      <c r="F80" s="174"/>
      <c r="G80" s="174"/>
      <c r="H80" s="174"/>
      <c r="I80" s="174"/>
      <c r="J80" s="174"/>
      <c r="K80" s="174"/>
      <c r="L80" s="174"/>
      <c r="M80" s="174"/>
      <c r="N80" s="174"/>
      <c r="O80" s="174"/>
      <c r="P80" s="174"/>
      <c r="Q80" s="174"/>
      <c r="R80" s="174"/>
      <c r="S80" s="174"/>
      <c r="T80" s="174"/>
      <c r="U80" s="174"/>
    </row>
    <row r="81" spans="1:43">
      <c r="A81" s="967" t="s">
        <v>1291</v>
      </c>
      <c r="B81" s="967" t="s">
        <v>1303</v>
      </c>
      <c r="C81" s="969" t="s">
        <v>1293</v>
      </c>
      <c r="D81" s="969"/>
      <c r="E81" s="969"/>
      <c r="F81" s="969"/>
      <c r="G81" s="969"/>
      <c r="H81" s="969"/>
      <c r="I81" s="969"/>
      <c r="J81" s="969"/>
      <c r="K81" s="969"/>
      <c r="L81" s="969"/>
      <c r="M81" s="969"/>
      <c r="N81" s="969"/>
      <c r="O81" s="969"/>
      <c r="P81" s="969"/>
      <c r="Q81" s="969"/>
      <c r="R81" s="969"/>
      <c r="S81" s="969"/>
      <c r="T81" s="512"/>
      <c r="U81" s="967" t="s">
        <v>113</v>
      </c>
      <c r="W81" s="58"/>
      <c r="X81" s="55"/>
    </row>
    <row r="82" spans="1:43">
      <c r="A82" s="968"/>
      <c r="B82" s="968"/>
      <c r="C82" s="513" t="s">
        <v>1294</v>
      </c>
      <c r="D82" s="513" t="s">
        <v>1295</v>
      </c>
      <c r="E82" s="513" t="s">
        <v>11</v>
      </c>
      <c r="F82" s="513" t="s">
        <v>12</v>
      </c>
      <c r="G82" s="513" t="s">
        <v>13</v>
      </c>
      <c r="H82" s="513" t="s">
        <v>14</v>
      </c>
      <c r="I82" s="513" t="s">
        <v>15</v>
      </c>
      <c r="J82" s="513" t="s">
        <v>16</v>
      </c>
      <c r="K82" s="513" t="s">
        <v>17</v>
      </c>
      <c r="L82" s="513" t="s">
        <v>18</v>
      </c>
      <c r="M82" s="513" t="s">
        <v>19</v>
      </c>
      <c r="N82" s="513" t="s">
        <v>20</v>
      </c>
      <c r="O82" s="513" t="s">
        <v>21</v>
      </c>
      <c r="P82" s="513" t="s">
        <v>22</v>
      </c>
      <c r="Q82" s="513" t="s">
        <v>23</v>
      </c>
      <c r="R82" s="513" t="s">
        <v>24</v>
      </c>
      <c r="S82" s="513" t="s">
        <v>881</v>
      </c>
      <c r="T82" s="514" t="s">
        <v>1296</v>
      </c>
      <c r="U82" s="968"/>
      <c r="W82" s="58"/>
      <c r="X82" s="55"/>
    </row>
    <row r="83" spans="1:43" ht="15" customHeight="1">
      <c r="A83" s="974" t="s">
        <v>1173</v>
      </c>
      <c r="B83" s="299" t="s">
        <v>1104</v>
      </c>
      <c r="C83" s="401">
        <f>SUM(C84:C86)</f>
        <v>24932545.940000001</v>
      </c>
      <c r="D83" s="401">
        <f t="shared" ref="D83:T83" si="8">SUM(D84:D86)</f>
        <v>11499925.600000001</v>
      </c>
      <c r="E83" s="401">
        <f t="shared" si="8"/>
        <v>7693844.459999999</v>
      </c>
      <c r="F83" s="401">
        <f t="shared" si="8"/>
        <v>9280137.5700000003</v>
      </c>
      <c r="G83" s="401">
        <f t="shared" si="8"/>
        <v>13982293.310000001</v>
      </c>
      <c r="H83" s="401">
        <f t="shared" si="8"/>
        <v>18020732.579999998</v>
      </c>
      <c r="I83" s="401">
        <f t="shared" si="8"/>
        <v>16152309.57</v>
      </c>
      <c r="J83" s="401">
        <f t="shared" si="8"/>
        <v>14529792.189999999</v>
      </c>
      <c r="K83" s="401">
        <f t="shared" si="8"/>
        <v>12970978.189999999</v>
      </c>
      <c r="L83" s="401">
        <f t="shared" si="8"/>
        <v>13271683.799999999</v>
      </c>
      <c r="M83" s="401">
        <f t="shared" si="8"/>
        <v>14439252.34</v>
      </c>
      <c r="N83" s="401">
        <f t="shared" si="8"/>
        <v>13663804.640000001</v>
      </c>
      <c r="O83" s="401">
        <f t="shared" si="8"/>
        <v>12593198.110000001</v>
      </c>
      <c r="P83" s="401">
        <f t="shared" si="8"/>
        <v>12251732.529999999</v>
      </c>
      <c r="Q83" s="401">
        <f t="shared" si="8"/>
        <v>11151229.76</v>
      </c>
      <c r="R83" s="401">
        <f t="shared" si="8"/>
        <v>8572354.7199999988</v>
      </c>
      <c r="S83" s="401">
        <f t="shared" si="8"/>
        <v>11411960.529999999</v>
      </c>
      <c r="T83" s="401">
        <f t="shared" si="8"/>
        <v>658.4</v>
      </c>
      <c r="U83" s="401">
        <f>SUM(C83:T83)</f>
        <v>226418434.24000001</v>
      </c>
      <c r="V83" s="375"/>
      <c r="W83" s="302"/>
      <c r="X83" s="302"/>
      <c r="Y83" s="302"/>
      <c r="Z83" s="302"/>
      <c r="AA83" s="302"/>
      <c r="AB83" s="302"/>
      <c r="AC83" s="302"/>
      <c r="AD83" s="302"/>
      <c r="AE83" s="302"/>
      <c r="AF83" s="302"/>
      <c r="AG83" s="302"/>
      <c r="AH83" s="302"/>
      <c r="AI83" s="302"/>
      <c r="AJ83" s="302"/>
      <c r="AK83" s="302"/>
      <c r="AL83" s="302"/>
      <c r="AM83" s="302"/>
      <c r="AN83" s="302"/>
      <c r="AO83" s="302"/>
      <c r="AP83" s="302"/>
      <c r="AQ83" s="302"/>
    </row>
    <row r="84" spans="1:43" ht="15">
      <c r="A84" s="975"/>
      <c r="B84" s="304" t="s">
        <v>1105</v>
      </c>
      <c r="C84" s="46">
        <v>24802223.530000001</v>
      </c>
      <c r="D84" s="46">
        <v>11480772.630000001</v>
      </c>
      <c r="E84" s="46">
        <v>7683024.2699999996</v>
      </c>
      <c r="F84" s="46">
        <v>9263258.1999999993</v>
      </c>
      <c r="G84" s="46">
        <v>13954710.42</v>
      </c>
      <c r="H84" s="46">
        <v>17985409.640000001</v>
      </c>
      <c r="I84" s="46">
        <v>16112045.300000001</v>
      </c>
      <c r="J84" s="46">
        <v>14489999.949999999</v>
      </c>
      <c r="K84" s="46">
        <v>12929551.24</v>
      </c>
      <c r="L84" s="46">
        <v>13229944.949999999</v>
      </c>
      <c r="M84" s="46">
        <v>14381021.07</v>
      </c>
      <c r="N84" s="46">
        <v>13593975.18</v>
      </c>
      <c r="O84" s="46">
        <v>12507833.550000001</v>
      </c>
      <c r="P84" s="46">
        <v>12127952.77</v>
      </c>
      <c r="Q84" s="46">
        <v>11019979.029999999</v>
      </c>
      <c r="R84" s="46">
        <v>8421151</v>
      </c>
      <c r="S84" s="46">
        <v>10915337.84</v>
      </c>
      <c r="T84" s="46">
        <v>618.72</v>
      </c>
      <c r="U84" s="47">
        <f t="shared" ref="U84:U147" si="9">SUM(C84:T84)</f>
        <v>224898809.29000002</v>
      </c>
      <c r="V84" s="55"/>
      <c r="W84" s="302"/>
      <c r="X84" s="58"/>
      <c r="Y84" s="58"/>
      <c r="Z84" s="58"/>
      <c r="AA84" s="58"/>
      <c r="AB84" s="58"/>
      <c r="AC84" s="58"/>
      <c r="AD84" s="58"/>
      <c r="AE84" s="58"/>
      <c r="AF84" s="58"/>
      <c r="AG84" s="58"/>
      <c r="AH84" s="58"/>
      <c r="AI84" s="58"/>
      <c r="AJ84" s="58"/>
      <c r="AK84" s="58"/>
      <c r="AL84" s="58"/>
      <c r="AM84" s="58"/>
      <c r="AN84" s="58"/>
      <c r="AO84" s="58"/>
      <c r="AP84" s="58"/>
      <c r="AQ84" s="58"/>
    </row>
    <row r="85" spans="1:43" ht="15">
      <c r="A85" s="975"/>
      <c r="B85" s="304" t="s">
        <v>1106</v>
      </c>
      <c r="C85" s="46">
        <v>4316.95</v>
      </c>
      <c r="D85" s="46">
        <v>2648.15</v>
      </c>
      <c r="E85" s="46">
        <v>3214.67</v>
      </c>
      <c r="F85" s="46">
        <v>2712.22</v>
      </c>
      <c r="G85" s="46">
        <v>4185.96</v>
      </c>
      <c r="H85" s="46">
        <v>4123.13</v>
      </c>
      <c r="I85" s="46">
        <v>5568.1</v>
      </c>
      <c r="J85" s="46">
        <v>5717.01</v>
      </c>
      <c r="K85" s="46">
        <v>8091.01</v>
      </c>
      <c r="L85" s="46">
        <v>6985.79</v>
      </c>
      <c r="M85" s="46">
        <v>8583.75</v>
      </c>
      <c r="N85" s="46">
        <v>11739.89</v>
      </c>
      <c r="O85" s="46">
        <v>13616.26</v>
      </c>
      <c r="P85" s="46">
        <v>18771.509999999998</v>
      </c>
      <c r="Q85" s="46">
        <v>21252.71</v>
      </c>
      <c r="R85" s="46">
        <v>26810.62</v>
      </c>
      <c r="S85" s="46">
        <v>193546.6</v>
      </c>
      <c r="T85" s="46">
        <v>31.26</v>
      </c>
      <c r="U85" s="47">
        <f t="shared" si="9"/>
        <v>341915.58999999997</v>
      </c>
      <c r="V85" s="55"/>
      <c r="W85" s="302"/>
      <c r="X85" s="58"/>
      <c r="Y85" s="58"/>
      <c r="Z85" s="58"/>
      <c r="AA85" s="58"/>
      <c r="AB85" s="58"/>
      <c r="AC85" s="58"/>
      <c r="AD85" s="58"/>
      <c r="AE85" s="58"/>
      <c r="AF85" s="58"/>
      <c r="AG85" s="58"/>
      <c r="AH85" s="58"/>
      <c r="AI85" s="58"/>
      <c r="AJ85" s="58"/>
      <c r="AK85" s="58"/>
      <c r="AL85" s="58"/>
      <c r="AM85" s="58"/>
      <c r="AN85" s="58"/>
      <c r="AO85" s="58"/>
      <c r="AP85" s="58"/>
      <c r="AQ85" s="58"/>
    </row>
    <row r="86" spans="1:43" ht="15">
      <c r="A86" s="975"/>
      <c r="B86" s="304" t="s">
        <v>1107</v>
      </c>
      <c r="C86" s="46">
        <v>126005.46</v>
      </c>
      <c r="D86" s="46">
        <v>16504.82</v>
      </c>
      <c r="E86" s="46">
        <v>7605.52</v>
      </c>
      <c r="F86" s="46">
        <v>14167.15</v>
      </c>
      <c r="G86" s="46">
        <v>23396.93</v>
      </c>
      <c r="H86" s="46">
        <v>31199.81</v>
      </c>
      <c r="I86" s="46">
        <v>34696.17</v>
      </c>
      <c r="J86" s="46">
        <v>34075.230000000003</v>
      </c>
      <c r="K86" s="46">
        <v>33335.94</v>
      </c>
      <c r="L86" s="46">
        <v>34753.06</v>
      </c>
      <c r="M86" s="46">
        <v>49647.519999999997</v>
      </c>
      <c r="N86" s="46">
        <v>58089.57</v>
      </c>
      <c r="O86" s="46">
        <v>71748.3</v>
      </c>
      <c r="P86" s="46">
        <v>105008.25</v>
      </c>
      <c r="Q86" s="46">
        <v>109998.02</v>
      </c>
      <c r="R86" s="46">
        <v>124393.1</v>
      </c>
      <c r="S86" s="46">
        <v>303076.09000000003</v>
      </c>
      <c r="T86" s="46">
        <v>8.42</v>
      </c>
      <c r="U86" s="47">
        <f t="shared" si="9"/>
        <v>1177709.3599999999</v>
      </c>
      <c r="V86" s="55"/>
      <c r="W86" s="302"/>
      <c r="X86" s="58"/>
      <c r="Y86" s="58"/>
      <c r="Z86" s="58"/>
      <c r="AA86" s="58"/>
      <c r="AB86" s="58"/>
      <c r="AC86" s="58"/>
      <c r="AD86" s="58"/>
      <c r="AE86" s="58"/>
      <c r="AF86" s="58"/>
      <c r="AG86" s="58"/>
      <c r="AH86" s="58"/>
      <c r="AI86" s="58"/>
      <c r="AJ86" s="58"/>
      <c r="AK86" s="58"/>
      <c r="AL86" s="58"/>
      <c r="AM86" s="58"/>
      <c r="AN86" s="58"/>
      <c r="AO86" s="58"/>
      <c r="AP86" s="58"/>
      <c r="AQ86" s="58"/>
    </row>
    <row r="87" spans="1:43" ht="6" customHeight="1">
      <c r="A87" s="975"/>
      <c r="B87" s="304"/>
      <c r="C87" s="45"/>
      <c r="D87" s="45"/>
      <c r="E87" s="45"/>
      <c r="F87" s="45"/>
      <c r="G87" s="45"/>
      <c r="H87" s="45"/>
      <c r="I87" s="45"/>
      <c r="J87" s="45"/>
      <c r="K87" s="45"/>
      <c r="L87" s="45"/>
      <c r="M87" s="45"/>
      <c r="N87" s="45"/>
      <c r="O87" s="45"/>
      <c r="P87" s="45"/>
      <c r="Q87" s="45"/>
      <c r="R87" s="45"/>
      <c r="S87" s="45"/>
      <c r="T87" s="45"/>
      <c r="U87" s="47">
        <f t="shared" si="9"/>
        <v>0</v>
      </c>
      <c r="V87" s="55"/>
      <c r="W87" s="302"/>
      <c r="X87" s="58"/>
      <c r="Y87" s="58"/>
      <c r="Z87" s="58"/>
      <c r="AA87" s="58"/>
      <c r="AB87" s="58"/>
      <c r="AC87" s="58"/>
      <c r="AD87" s="58"/>
      <c r="AE87" s="58"/>
      <c r="AF87" s="58"/>
      <c r="AG87" s="58"/>
      <c r="AH87" s="58"/>
      <c r="AI87" s="58"/>
      <c r="AJ87" s="58"/>
      <c r="AK87" s="58"/>
      <c r="AL87" s="58"/>
      <c r="AM87" s="58"/>
      <c r="AN87" s="58"/>
      <c r="AO87" s="58"/>
      <c r="AP87" s="58"/>
      <c r="AQ87" s="58"/>
    </row>
    <row r="88" spans="1:43" ht="15">
      <c r="A88" s="975"/>
      <c r="B88" s="299" t="s">
        <v>1108</v>
      </c>
      <c r="C88" s="401">
        <f>SUM(C89:C91)</f>
        <v>5899143.9299999997</v>
      </c>
      <c r="D88" s="401">
        <f t="shared" ref="D88:T88" si="10">SUM(D89:D91)</f>
        <v>3972104.57</v>
      </c>
      <c r="E88" s="401">
        <f t="shared" si="10"/>
        <v>4606207.1800000006</v>
      </c>
      <c r="F88" s="401">
        <f t="shared" si="10"/>
        <v>8800990.5200000014</v>
      </c>
      <c r="G88" s="401">
        <f t="shared" si="10"/>
        <v>13088882.41</v>
      </c>
      <c r="H88" s="401">
        <f t="shared" si="10"/>
        <v>17320997.32</v>
      </c>
      <c r="I88" s="401">
        <f t="shared" si="10"/>
        <v>16587967.120000001</v>
      </c>
      <c r="J88" s="401">
        <f t="shared" si="10"/>
        <v>16477120.240000002</v>
      </c>
      <c r="K88" s="401">
        <f t="shared" si="10"/>
        <v>16572912.66</v>
      </c>
      <c r="L88" s="401">
        <f t="shared" si="10"/>
        <v>17917212.399999999</v>
      </c>
      <c r="M88" s="401">
        <f t="shared" si="10"/>
        <v>20543083.41</v>
      </c>
      <c r="N88" s="401">
        <f t="shared" si="10"/>
        <v>20108650.530000001</v>
      </c>
      <c r="O88" s="401">
        <f t="shared" si="10"/>
        <v>19351609.939999998</v>
      </c>
      <c r="P88" s="401">
        <f t="shared" si="10"/>
        <v>18966079.139999997</v>
      </c>
      <c r="Q88" s="401">
        <f t="shared" si="10"/>
        <v>17202183.240000002</v>
      </c>
      <c r="R88" s="401">
        <f t="shared" si="10"/>
        <v>13042209.08</v>
      </c>
      <c r="S88" s="401">
        <f t="shared" si="10"/>
        <v>16549057.109999999</v>
      </c>
      <c r="T88" s="401">
        <f t="shared" si="10"/>
        <v>268.64</v>
      </c>
      <c r="U88" s="401">
        <f t="shared" si="9"/>
        <v>247006679.44</v>
      </c>
      <c r="V88" s="375"/>
      <c r="W88" s="302"/>
      <c r="X88" s="302"/>
      <c r="Y88" s="302"/>
      <c r="Z88" s="302"/>
      <c r="AA88" s="302"/>
      <c r="AB88" s="302"/>
      <c r="AC88" s="302"/>
      <c r="AD88" s="302"/>
      <c r="AE88" s="302"/>
      <c r="AF88" s="302"/>
      <c r="AG88" s="302"/>
      <c r="AH88" s="302"/>
      <c r="AI88" s="302"/>
      <c r="AJ88" s="302"/>
      <c r="AK88" s="302"/>
      <c r="AL88" s="302"/>
      <c r="AM88" s="302"/>
      <c r="AN88" s="302"/>
      <c r="AO88" s="302"/>
      <c r="AP88" s="302"/>
      <c r="AQ88" s="302"/>
    </row>
    <row r="89" spans="1:43" ht="15">
      <c r="A89" s="975"/>
      <c r="B89" s="304" t="s">
        <v>1109</v>
      </c>
      <c r="C89" s="46">
        <v>2862167.57</v>
      </c>
      <c r="D89" s="46">
        <v>2032387.08</v>
      </c>
      <c r="E89" s="46">
        <v>2143576.41</v>
      </c>
      <c r="F89" s="46">
        <v>3846566.75</v>
      </c>
      <c r="G89" s="46">
        <v>5471034.0899999999</v>
      </c>
      <c r="H89" s="46">
        <v>7062454.9400000004</v>
      </c>
      <c r="I89" s="46">
        <v>6719560.9800000004</v>
      </c>
      <c r="J89" s="46">
        <v>6395627.21</v>
      </c>
      <c r="K89" s="46">
        <v>6133708.9699999997</v>
      </c>
      <c r="L89" s="46">
        <v>6507661.8399999999</v>
      </c>
      <c r="M89" s="46">
        <v>7189333.9800000004</v>
      </c>
      <c r="N89" s="46">
        <v>6975620.6200000001</v>
      </c>
      <c r="O89" s="46">
        <v>6718069.5199999996</v>
      </c>
      <c r="P89" s="46">
        <v>6716973.04</v>
      </c>
      <c r="Q89" s="46">
        <v>6117912.8600000003</v>
      </c>
      <c r="R89" s="46">
        <v>4694794.51</v>
      </c>
      <c r="S89" s="46">
        <v>6752747.8099999996</v>
      </c>
      <c r="T89" s="46">
        <v>146.69999999999999</v>
      </c>
      <c r="U89" s="47">
        <f t="shared" si="9"/>
        <v>94340344.880000025</v>
      </c>
      <c r="V89" s="55"/>
      <c r="W89" s="302"/>
      <c r="X89" s="58"/>
      <c r="Y89" s="58"/>
      <c r="Z89" s="58"/>
      <c r="AA89" s="58"/>
      <c r="AB89" s="58"/>
      <c r="AC89" s="58"/>
      <c r="AD89" s="58"/>
      <c r="AE89" s="58"/>
      <c r="AF89" s="58"/>
      <c r="AG89" s="58"/>
      <c r="AH89" s="58"/>
      <c r="AI89" s="58"/>
      <c r="AJ89" s="58"/>
      <c r="AK89" s="58"/>
      <c r="AL89" s="58"/>
      <c r="AM89" s="58"/>
      <c r="AN89" s="58"/>
      <c r="AO89" s="58"/>
      <c r="AP89" s="58"/>
      <c r="AQ89" s="58"/>
    </row>
    <row r="90" spans="1:43" ht="15">
      <c r="A90" s="975"/>
      <c r="B90" s="304" t="s">
        <v>1110</v>
      </c>
      <c r="C90" s="46">
        <v>3018591.35</v>
      </c>
      <c r="D90" s="46">
        <v>1909441.92</v>
      </c>
      <c r="E90" s="46">
        <v>2414922.73</v>
      </c>
      <c r="F90" s="46">
        <v>4807809.46</v>
      </c>
      <c r="G90" s="46">
        <v>7263661.8200000003</v>
      </c>
      <c r="H90" s="46">
        <v>9694726.1199999992</v>
      </c>
      <c r="I90" s="46">
        <v>9275583.2599999998</v>
      </c>
      <c r="J90" s="46">
        <v>9428842.8900000006</v>
      </c>
      <c r="K90" s="46">
        <v>9727889.0999999996</v>
      </c>
      <c r="L90" s="46">
        <v>10660019.060000001</v>
      </c>
      <c r="M90" s="46">
        <v>12526407.34</v>
      </c>
      <c r="N90" s="46">
        <v>12299544.199999999</v>
      </c>
      <c r="O90" s="46">
        <v>11775749.67</v>
      </c>
      <c r="P90" s="46">
        <v>11399949.859999999</v>
      </c>
      <c r="Q90" s="46">
        <v>10348425.439999999</v>
      </c>
      <c r="R90" s="46">
        <v>7841840.5199999996</v>
      </c>
      <c r="S90" s="46">
        <v>9308585</v>
      </c>
      <c r="T90" s="46">
        <v>105.52</v>
      </c>
      <c r="U90" s="47">
        <f t="shared" si="9"/>
        <v>143702095.26000002</v>
      </c>
      <c r="V90" s="55"/>
      <c r="W90" s="302"/>
      <c r="X90" s="58"/>
      <c r="Y90" s="58"/>
      <c r="Z90" s="58"/>
      <c r="AA90" s="58"/>
      <c r="AB90" s="58"/>
      <c r="AC90" s="58"/>
      <c r="AD90" s="58"/>
      <c r="AE90" s="58"/>
      <c r="AF90" s="58"/>
      <c r="AG90" s="58"/>
      <c r="AH90" s="58"/>
      <c r="AI90" s="58"/>
      <c r="AJ90" s="58"/>
      <c r="AK90" s="58"/>
      <c r="AL90" s="58"/>
      <c r="AM90" s="58"/>
      <c r="AN90" s="58"/>
      <c r="AO90" s="58"/>
      <c r="AP90" s="58"/>
      <c r="AQ90" s="58"/>
    </row>
    <row r="91" spans="1:43" ht="15">
      <c r="A91" s="975"/>
      <c r="B91" s="304" t="s">
        <v>1111</v>
      </c>
      <c r="C91" s="46">
        <v>18385.009999999998</v>
      </c>
      <c r="D91" s="46">
        <v>30275.57</v>
      </c>
      <c r="E91" s="46">
        <v>47708.04</v>
      </c>
      <c r="F91" s="46">
        <v>146614.31</v>
      </c>
      <c r="G91" s="46">
        <v>354186.5</v>
      </c>
      <c r="H91" s="46">
        <v>563816.26</v>
      </c>
      <c r="I91" s="46">
        <v>592822.88</v>
      </c>
      <c r="J91" s="46">
        <v>652650.14</v>
      </c>
      <c r="K91" s="46">
        <v>711314.59</v>
      </c>
      <c r="L91" s="46">
        <v>749531.5</v>
      </c>
      <c r="M91" s="46">
        <v>827342.09</v>
      </c>
      <c r="N91" s="46">
        <v>833485.71</v>
      </c>
      <c r="O91" s="46">
        <v>857790.75</v>
      </c>
      <c r="P91" s="46">
        <v>849156.24</v>
      </c>
      <c r="Q91" s="46">
        <v>735844.94</v>
      </c>
      <c r="R91" s="46">
        <v>505574.05</v>
      </c>
      <c r="S91" s="46">
        <v>487724.3</v>
      </c>
      <c r="T91" s="46">
        <v>16.420000000000002</v>
      </c>
      <c r="U91" s="47">
        <f t="shared" si="9"/>
        <v>8964239.3000000007</v>
      </c>
      <c r="V91" s="55"/>
      <c r="W91" s="302"/>
      <c r="X91" s="58"/>
      <c r="Y91" s="58"/>
      <c r="Z91" s="58"/>
      <c r="AA91" s="58"/>
      <c r="AB91" s="58"/>
      <c r="AC91" s="58"/>
      <c r="AD91" s="58"/>
      <c r="AE91" s="58"/>
      <c r="AF91" s="58"/>
      <c r="AG91" s="58"/>
      <c r="AH91" s="58"/>
      <c r="AI91" s="58"/>
      <c r="AJ91" s="58"/>
      <c r="AK91" s="58"/>
      <c r="AL91" s="58"/>
      <c r="AM91" s="58"/>
      <c r="AN91" s="58"/>
      <c r="AO91" s="58"/>
      <c r="AP91" s="58"/>
      <c r="AQ91" s="58"/>
    </row>
    <row r="92" spans="1:43" ht="6" customHeight="1">
      <c r="A92" s="975"/>
      <c r="B92" s="304"/>
      <c r="C92" s="45"/>
      <c r="D92" s="45"/>
      <c r="E92" s="45"/>
      <c r="F92" s="45"/>
      <c r="G92" s="45"/>
      <c r="H92" s="45"/>
      <c r="I92" s="45"/>
      <c r="J92" s="45"/>
      <c r="K92" s="45"/>
      <c r="L92" s="45"/>
      <c r="M92" s="45"/>
      <c r="N92" s="45"/>
      <c r="O92" s="45"/>
      <c r="P92" s="45"/>
      <c r="Q92" s="45"/>
      <c r="R92" s="45"/>
      <c r="S92" s="45"/>
      <c r="T92" s="45"/>
      <c r="U92" s="47">
        <f t="shared" si="9"/>
        <v>0</v>
      </c>
      <c r="V92" s="55"/>
      <c r="W92" s="302"/>
      <c r="X92" s="58"/>
      <c r="Y92" s="58"/>
      <c r="Z92" s="58"/>
      <c r="AA92" s="58"/>
      <c r="AB92" s="58"/>
      <c r="AC92" s="58"/>
      <c r="AD92" s="58"/>
      <c r="AE92" s="58"/>
      <c r="AF92" s="58"/>
      <c r="AG92" s="58"/>
      <c r="AH92" s="58"/>
      <c r="AI92" s="58"/>
      <c r="AJ92" s="58"/>
      <c r="AK92" s="58"/>
      <c r="AL92" s="58"/>
      <c r="AM92" s="58"/>
      <c r="AN92" s="58"/>
      <c r="AO92" s="58"/>
      <c r="AP92" s="58"/>
      <c r="AQ92" s="58"/>
    </row>
    <row r="93" spans="1:43" ht="15">
      <c r="A93" s="975"/>
      <c r="B93" s="299" t="s">
        <v>1112</v>
      </c>
      <c r="C93" s="401">
        <f>SUM(C94:C111)</f>
        <v>1773467.145</v>
      </c>
      <c r="D93" s="401">
        <f t="shared" ref="D93:T93" si="11">SUM(D94:D111)</f>
        <v>1966304.83</v>
      </c>
      <c r="E93" s="401">
        <f t="shared" si="11"/>
        <v>1976256.1120000002</v>
      </c>
      <c r="F93" s="401">
        <f t="shared" si="11"/>
        <v>3160335.5500000003</v>
      </c>
      <c r="G93" s="401">
        <f t="shared" si="11"/>
        <v>3603688.1210000003</v>
      </c>
      <c r="H93" s="401">
        <f t="shared" si="11"/>
        <v>4199414.7829999998</v>
      </c>
      <c r="I93" s="401">
        <f t="shared" si="11"/>
        <v>4011128.7680000002</v>
      </c>
      <c r="J93" s="401">
        <f t="shared" si="11"/>
        <v>4379946.4230000004</v>
      </c>
      <c r="K93" s="401">
        <f t="shared" si="11"/>
        <v>4811831.2710000006</v>
      </c>
      <c r="L93" s="401">
        <f t="shared" si="11"/>
        <v>5771101.3439999977</v>
      </c>
      <c r="M93" s="401">
        <f t="shared" si="11"/>
        <v>7188852.6969999997</v>
      </c>
      <c r="N93" s="401">
        <f t="shared" si="11"/>
        <v>7585239.9350000005</v>
      </c>
      <c r="O93" s="401">
        <f t="shared" si="11"/>
        <v>7771749.1099999985</v>
      </c>
      <c r="P93" s="401">
        <f t="shared" si="11"/>
        <v>7905772.6550000003</v>
      </c>
      <c r="Q93" s="401">
        <f t="shared" si="11"/>
        <v>7296093.5210000006</v>
      </c>
      <c r="R93" s="401">
        <f t="shared" si="11"/>
        <v>5559613.3880000012</v>
      </c>
      <c r="S93" s="401">
        <f t="shared" si="11"/>
        <v>6534057.284</v>
      </c>
      <c r="T93" s="401">
        <f t="shared" si="11"/>
        <v>123.88999999999999</v>
      </c>
      <c r="U93" s="401">
        <f>SUM(C93:T93)</f>
        <v>85494976.826999992</v>
      </c>
      <c r="V93" s="375"/>
      <c r="W93" s="302"/>
      <c r="X93" s="302"/>
      <c r="Y93" s="302"/>
      <c r="Z93" s="302"/>
      <c r="AA93" s="302"/>
      <c r="AB93" s="302"/>
      <c r="AC93" s="302"/>
      <c r="AD93" s="302"/>
      <c r="AE93" s="302"/>
      <c r="AF93" s="302"/>
      <c r="AG93" s="302"/>
      <c r="AH93" s="302"/>
      <c r="AI93" s="302"/>
      <c r="AJ93" s="302"/>
      <c r="AK93" s="302"/>
      <c r="AL93" s="302"/>
      <c r="AM93" s="302"/>
      <c r="AN93" s="302"/>
      <c r="AO93" s="302"/>
      <c r="AP93" s="302"/>
      <c r="AQ93" s="302"/>
    </row>
    <row r="94" spans="1:43" ht="15">
      <c r="A94" s="975"/>
      <c r="B94" s="304" t="s">
        <v>1113</v>
      </c>
      <c r="C94" s="46">
        <v>64736.95</v>
      </c>
      <c r="D94" s="46">
        <v>29602.01</v>
      </c>
      <c r="E94" s="46">
        <v>32755.42</v>
      </c>
      <c r="F94" s="46">
        <v>61142.18</v>
      </c>
      <c r="G94" s="46">
        <v>74843.070000000007</v>
      </c>
      <c r="H94" s="46">
        <v>105149.26</v>
      </c>
      <c r="I94" s="46">
        <v>141894.28</v>
      </c>
      <c r="J94" s="46">
        <v>197690.46</v>
      </c>
      <c r="K94" s="46">
        <v>264605.8</v>
      </c>
      <c r="L94" s="46">
        <v>406356.59</v>
      </c>
      <c r="M94" s="46">
        <v>652535.28</v>
      </c>
      <c r="N94" s="46">
        <v>783984.51</v>
      </c>
      <c r="O94" s="46">
        <v>884548.01</v>
      </c>
      <c r="P94" s="46">
        <v>939750.82</v>
      </c>
      <c r="Q94" s="46">
        <v>901873.09</v>
      </c>
      <c r="R94" s="46">
        <v>643120.55000000005</v>
      </c>
      <c r="S94" s="46">
        <v>553598.13</v>
      </c>
      <c r="T94" s="46">
        <v>0</v>
      </c>
      <c r="U94" s="47">
        <f t="shared" si="9"/>
        <v>6738186.4100000001</v>
      </c>
      <c r="V94" s="55"/>
      <c r="W94" s="302"/>
      <c r="X94" s="58"/>
      <c r="Y94" s="58"/>
      <c r="Z94" s="58"/>
      <c r="AA94" s="58"/>
      <c r="AB94" s="58"/>
      <c r="AC94" s="58"/>
      <c r="AD94" s="58"/>
      <c r="AE94" s="58"/>
      <c r="AF94" s="58"/>
      <c r="AG94" s="58"/>
      <c r="AH94" s="58"/>
      <c r="AI94" s="58"/>
      <c r="AJ94" s="58"/>
      <c r="AK94" s="58"/>
      <c r="AL94" s="58"/>
      <c r="AM94" s="58"/>
      <c r="AN94" s="58"/>
      <c r="AO94" s="58"/>
      <c r="AP94" s="58"/>
      <c r="AQ94" s="58"/>
    </row>
    <row r="95" spans="1:43" ht="15">
      <c r="A95" s="975"/>
      <c r="B95" s="304" t="s">
        <v>1114</v>
      </c>
      <c r="C95" s="46">
        <v>800548.55</v>
      </c>
      <c r="D95" s="46">
        <v>170413.36</v>
      </c>
      <c r="E95" s="46">
        <v>364892.94</v>
      </c>
      <c r="F95" s="46">
        <v>779653.85</v>
      </c>
      <c r="G95" s="46">
        <v>937010.05</v>
      </c>
      <c r="H95" s="46">
        <v>1155783.54</v>
      </c>
      <c r="I95" s="46">
        <v>1113117.99</v>
      </c>
      <c r="J95" s="46">
        <v>1286022.2</v>
      </c>
      <c r="K95" s="46">
        <v>1462609.49</v>
      </c>
      <c r="L95" s="46">
        <v>1763059.1</v>
      </c>
      <c r="M95" s="46">
        <v>2159153.7599999998</v>
      </c>
      <c r="N95" s="46">
        <v>2061791.6</v>
      </c>
      <c r="O95" s="46">
        <v>1935148</v>
      </c>
      <c r="P95" s="46">
        <v>1750527.52</v>
      </c>
      <c r="Q95" s="46">
        <v>1470017.77</v>
      </c>
      <c r="R95" s="46">
        <v>1073479.04</v>
      </c>
      <c r="S95" s="46">
        <v>1345716.02</v>
      </c>
      <c r="T95" s="46">
        <v>80.239999999999995</v>
      </c>
      <c r="U95" s="47">
        <f t="shared" si="9"/>
        <v>21629025.019999996</v>
      </c>
      <c r="V95" s="55"/>
      <c r="W95" s="302"/>
      <c r="X95" s="58"/>
      <c r="Y95" s="58"/>
      <c r="Z95" s="58"/>
      <c r="AA95" s="58"/>
      <c r="AB95" s="58"/>
      <c r="AC95" s="58"/>
      <c r="AD95" s="58"/>
      <c r="AE95" s="58"/>
      <c r="AF95" s="58"/>
      <c r="AG95" s="58"/>
      <c r="AH95" s="58"/>
      <c r="AI95" s="58"/>
      <c r="AJ95" s="58"/>
      <c r="AK95" s="58"/>
      <c r="AL95" s="58"/>
      <c r="AM95" s="58"/>
      <c r="AN95" s="58"/>
      <c r="AO95" s="58"/>
      <c r="AP95" s="58"/>
      <c r="AQ95" s="58"/>
    </row>
    <row r="96" spans="1:43" ht="15">
      <c r="A96" s="975"/>
      <c r="B96" s="304" t="s">
        <v>1115</v>
      </c>
      <c r="C96" s="46">
        <v>7017.27</v>
      </c>
      <c r="D96" s="46">
        <v>6554.27</v>
      </c>
      <c r="E96" s="46">
        <v>486.01</v>
      </c>
      <c r="F96" s="46">
        <v>2124.91</v>
      </c>
      <c r="G96" s="46">
        <v>5969.69</v>
      </c>
      <c r="H96" s="46">
        <v>9095.01</v>
      </c>
      <c r="I96" s="46">
        <v>12203.89</v>
      </c>
      <c r="J96" s="46">
        <v>9552.9</v>
      </c>
      <c r="K96" s="46">
        <v>8591.34</v>
      </c>
      <c r="L96" s="46">
        <v>11214.53</v>
      </c>
      <c r="M96" s="46">
        <v>25725.72</v>
      </c>
      <c r="N96" s="46">
        <v>39235.769999999997</v>
      </c>
      <c r="O96" s="46">
        <v>33677.18</v>
      </c>
      <c r="P96" s="46">
        <v>42824.08</v>
      </c>
      <c r="Q96" s="46">
        <v>44833.56</v>
      </c>
      <c r="R96" s="46">
        <v>35600.86</v>
      </c>
      <c r="S96" s="46">
        <v>70852.62</v>
      </c>
      <c r="T96" s="46">
        <v>0</v>
      </c>
      <c r="U96" s="47">
        <f t="shared" si="9"/>
        <v>365559.61</v>
      </c>
      <c r="V96" s="55"/>
      <c r="W96" s="302"/>
      <c r="X96" s="58"/>
      <c r="Y96" s="58"/>
      <c r="Z96" s="58"/>
      <c r="AA96" s="58"/>
      <c r="AB96" s="58"/>
      <c r="AC96" s="58"/>
      <c r="AD96" s="58"/>
      <c r="AE96" s="58"/>
      <c r="AF96" s="58"/>
      <c r="AG96" s="58"/>
      <c r="AH96" s="58"/>
      <c r="AI96" s="58"/>
      <c r="AJ96" s="58"/>
      <c r="AK96" s="58"/>
      <c r="AL96" s="58"/>
      <c r="AM96" s="58"/>
      <c r="AN96" s="58"/>
      <c r="AO96" s="58"/>
      <c r="AP96" s="58"/>
      <c r="AQ96" s="58"/>
    </row>
    <row r="97" spans="1:43" ht="15">
      <c r="A97" s="975"/>
      <c r="B97" s="304" t="s">
        <v>1116</v>
      </c>
      <c r="C97" s="46">
        <v>1690.96</v>
      </c>
      <c r="D97" s="46">
        <v>22978.799999999999</v>
      </c>
      <c r="E97" s="46">
        <v>45458.28</v>
      </c>
      <c r="F97" s="46">
        <v>96498.7</v>
      </c>
      <c r="G97" s="46">
        <v>121012.4</v>
      </c>
      <c r="H97" s="46">
        <v>168585.47</v>
      </c>
      <c r="I97" s="46">
        <v>176813.61</v>
      </c>
      <c r="J97" s="46">
        <v>180533.68</v>
      </c>
      <c r="K97" s="46">
        <v>150529.56</v>
      </c>
      <c r="L97" s="46">
        <v>130541.46</v>
      </c>
      <c r="M97" s="46">
        <v>126524.34</v>
      </c>
      <c r="N97" s="46">
        <v>118596.99</v>
      </c>
      <c r="O97" s="46">
        <v>95676.75</v>
      </c>
      <c r="P97" s="46">
        <v>67388.41</v>
      </c>
      <c r="Q97" s="46">
        <v>47516.95</v>
      </c>
      <c r="R97" s="46">
        <v>27433</v>
      </c>
      <c r="S97" s="46">
        <v>25494.34</v>
      </c>
      <c r="T97" s="46">
        <v>14.86</v>
      </c>
      <c r="U97" s="47">
        <f t="shared" si="9"/>
        <v>1603288.56</v>
      </c>
      <c r="V97" s="55"/>
      <c r="W97" s="302"/>
      <c r="X97" s="58"/>
      <c r="Y97" s="58"/>
      <c r="Z97" s="58"/>
      <c r="AA97" s="58"/>
      <c r="AB97" s="58"/>
      <c r="AC97" s="58"/>
      <c r="AD97" s="58"/>
      <c r="AE97" s="58"/>
      <c r="AF97" s="58"/>
      <c r="AG97" s="58"/>
      <c r="AH97" s="58"/>
      <c r="AI97" s="58"/>
      <c r="AJ97" s="58"/>
      <c r="AK97" s="58"/>
      <c r="AL97" s="58"/>
      <c r="AM97" s="58"/>
      <c r="AN97" s="58"/>
      <c r="AO97" s="58"/>
      <c r="AP97" s="58"/>
      <c r="AQ97" s="58"/>
    </row>
    <row r="98" spans="1:43" ht="15">
      <c r="A98" s="975"/>
      <c r="B98" s="304" t="s">
        <v>1117</v>
      </c>
      <c r="C98" s="46">
        <v>109703.94</v>
      </c>
      <c r="D98" s="46">
        <v>635825.86</v>
      </c>
      <c r="E98" s="46">
        <v>639316.09</v>
      </c>
      <c r="F98" s="46">
        <v>726313.55</v>
      </c>
      <c r="G98" s="46">
        <v>617540.57999999996</v>
      </c>
      <c r="H98" s="46">
        <v>656818.5</v>
      </c>
      <c r="I98" s="46">
        <v>543986.61</v>
      </c>
      <c r="J98" s="46">
        <v>474171.45</v>
      </c>
      <c r="K98" s="46">
        <v>368256.01</v>
      </c>
      <c r="L98" s="46">
        <v>295979.28999999998</v>
      </c>
      <c r="M98" s="46">
        <v>233133</v>
      </c>
      <c r="N98" s="46">
        <v>161352.54</v>
      </c>
      <c r="O98" s="46">
        <v>115622</v>
      </c>
      <c r="P98" s="46">
        <v>83253.990000000005</v>
      </c>
      <c r="Q98" s="46">
        <v>61701.02</v>
      </c>
      <c r="R98" s="46">
        <v>45001.85</v>
      </c>
      <c r="S98" s="46">
        <v>41654.51</v>
      </c>
      <c r="T98" s="46">
        <v>0</v>
      </c>
      <c r="U98" s="47">
        <f t="shared" si="9"/>
        <v>5809630.7899999991</v>
      </c>
      <c r="V98" s="55"/>
      <c r="W98" s="302"/>
      <c r="X98" s="58"/>
      <c r="Y98" s="58"/>
      <c r="Z98" s="58"/>
      <c r="AA98" s="58"/>
      <c r="AB98" s="58"/>
      <c r="AC98" s="58"/>
      <c r="AD98" s="58"/>
      <c r="AE98" s="58"/>
      <c r="AF98" s="58"/>
      <c r="AG98" s="58"/>
      <c r="AH98" s="58"/>
      <c r="AI98" s="58"/>
      <c r="AJ98" s="58"/>
      <c r="AK98" s="58"/>
      <c r="AL98" s="58"/>
      <c r="AM98" s="58"/>
      <c r="AN98" s="58"/>
      <c r="AO98" s="58"/>
      <c r="AP98" s="58"/>
      <c r="AQ98" s="58"/>
    </row>
    <row r="99" spans="1:43" ht="15">
      <c r="A99" s="975"/>
      <c r="B99" s="304" t="s">
        <v>1118</v>
      </c>
      <c r="C99" s="46">
        <v>111.23</v>
      </c>
      <c r="D99" s="46">
        <v>1145.95</v>
      </c>
      <c r="E99" s="46">
        <v>343.36</v>
      </c>
      <c r="F99" s="46">
        <v>88.16</v>
      </c>
      <c r="G99" s="46">
        <v>4.6399999999999997</v>
      </c>
      <c r="H99" s="46">
        <v>0</v>
      </c>
      <c r="I99" s="46">
        <v>4.6399999999999997</v>
      </c>
      <c r="J99" s="46">
        <v>0</v>
      </c>
      <c r="K99" s="46">
        <v>0</v>
      </c>
      <c r="L99" s="46">
        <v>13.92</v>
      </c>
      <c r="M99" s="46">
        <v>9.2799999999999994</v>
      </c>
      <c r="N99" s="46">
        <v>28.55</v>
      </c>
      <c r="O99" s="46">
        <v>4.6399999999999997</v>
      </c>
      <c r="P99" s="46">
        <v>4.6399999999999997</v>
      </c>
      <c r="Q99" s="46">
        <v>9.2799999999999994</v>
      </c>
      <c r="R99" s="46">
        <v>0</v>
      </c>
      <c r="S99" s="46">
        <v>18.559999999999999</v>
      </c>
      <c r="T99" s="46">
        <v>0</v>
      </c>
      <c r="U99" s="47">
        <f t="shared" si="9"/>
        <v>1786.8500000000004</v>
      </c>
      <c r="V99" s="55"/>
      <c r="W99" s="302"/>
      <c r="X99" s="58"/>
      <c r="Y99" s="58"/>
      <c r="Z99" s="58"/>
      <c r="AA99" s="58"/>
      <c r="AB99" s="58"/>
      <c r="AC99" s="58"/>
      <c r="AD99" s="58"/>
      <c r="AE99" s="58"/>
      <c r="AF99" s="58"/>
      <c r="AG99" s="58"/>
      <c r="AH99" s="58"/>
      <c r="AI99" s="58"/>
      <c r="AJ99" s="58"/>
      <c r="AK99" s="58"/>
      <c r="AL99" s="58"/>
      <c r="AM99" s="58"/>
      <c r="AN99" s="58"/>
      <c r="AO99" s="58"/>
      <c r="AP99" s="58"/>
      <c r="AQ99" s="58"/>
    </row>
    <row r="100" spans="1:43" ht="15">
      <c r="A100" s="975"/>
      <c r="B100" s="304" t="s">
        <v>1119</v>
      </c>
      <c r="C100" s="46">
        <v>144158.01999999999</v>
      </c>
      <c r="D100" s="46">
        <v>166576.42000000001</v>
      </c>
      <c r="E100" s="46">
        <v>135870.37</v>
      </c>
      <c r="F100" s="46">
        <v>131809.68</v>
      </c>
      <c r="G100" s="46">
        <v>114633.852</v>
      </c>
      <c r="H100" s="46">
        <v>129672.00599999999</v>
      </c>
      <c r="I100" s="46">
        <v>130710.386</v>
      </c>
      <c r="J100" s="46">
        <v>158663.47500000001</v>
      </c>
      <c r="K100" s="46">
        <v>185470.53200000001</v>
      </c>
      <c r="L100" s="46">
        <v>226119.95</v>
      </c>
      <c r="M100" s="46">
        <v>302646.45299999998</v>
      </c>
      <c r="N100" s="46">
        <v>278327.96299999999</v>
      </c>
      <c r="O100" s="46">
        <v>232028.94699999999</v>
      </c>
      <c r="P100" s="46">
        <v>205952.41200000001</v>
      </c>
      <c r="Q100" s="46">
        <v>175723.86199999999</v>
      </c>
      <c r="R100" s="46">
        <v>130704.49400000001</v>
      </c>
      <c r="S100" s="46">
        <v>132134.00399999999</v>
      </c>
      <c r="T100" s="46">
        <v>0</v>
      </c>
      <c r="U100" s="47">
        <f t="shared" si="9"/>
        <v>2981202.8260000004</v>
      </c>
      <c r="V100" s="55"/>
      <c r="W100" s="302"/>
      <c r="X100" s="58"/>
      <c r="Y100" s="58"/>
      <c r="Z100" s="58"/>
      <c r="AA100" s="58"/>
      <c r="AB100" s="58"/>
      <c r="AC100" s="58"/>
      <c r="AD100" s="58"/>
      <c r="AE100" s="58"/>
      <c r="AF100" s="58"/>
      <c r="AG100" s="58"/>
      <c r="AH100" s="58"/>
      <c r="AI100" s="58"/>
      <c r="AJ100" s="58"/>
      <c r="AK100" s="58"/>
      <c r="AL100" s="58"/>
      <c r="AM100" s="58"/>
      <c r="AN100" s="58"/>
      <c r="AO100" s="58"/>
      <c r="AP100" s="58"/>
      <c r="AQ100" s="58"/>
    </row>
    <row r="101" spans="1:43" ht="15">
      <c r="A101" s="975"/>
      <c r="B101" s="304" t="s">
        <v>1120</v>
      </c>
      <c r="C101" s="46">
        <v>54109.709000000003</v>
      </c>
      <c r="D101" s="46">
        <v>142569.28</v>
      </c>
      <c r="E101" s="46">
        <v>159327.56</v>
      </c>
      <c r="F101" s="46">
        <v>275689.81099999999</v>
      </c>
      <c r="G101" s="46">
        <v>437809.49</v>
      </c>
      <c r="H101" s="46">
        <v>471378.42300000001</v>
      </c>
      <c r="I101" s="46">
        <v>382754.17200000002</v>
      </c>
      <c r="J101" s="46">
        <v>334685.96399999998</v>
      </c>
      <c r="K101" s="46">
        <v>350767.63400000002</v>
      </c>
      <c r="L101" s="46">
        <v>484978.71299999999</v>
      </c>
      <c r="M101" s="46">
        <v>631118.28300000005</v>
      </c>
      <c r="N101" s="46">
        <v>687322.40899999999</v>
      </c>
      <c r="O101" s="46">
        <v>722115.98499999999</v>
      </c>
      <c r="P101" s="46">
        <v>785113.72600000002</v>
      </c>
      <c r="Q101" s="46">
        <v>742951.05700000003</v>
      </c>
      <c r="R101" s="46">
        <v>559241.90399999998</v>
      </c>
      <c r="S101" s="46">
        <v>624998.33600000001</v>
      </c>
      <c r="T101" s="46">
        <v>0</v>
      </c>
      <c r="U101" s="47">
        <f t="shared" si="9"/>
        <v>7846932.4560000002</v>
      </c>
      <c r="V101" s="55"/>
      <c r="W101" s="302"/>
      <c r="X101" s="58"/>
      <c r="Y101" s="58"/>
      <c r="Z101" s="58"/>
      <c r="AA101" s="58"/>
      <c r="AB101" s="58"/>
      <c r="AC101" s="58"/>
      <c r="AD101" s="58"/>
      <c r="AE101" s="58"/>
      <c r="AF101" s="58"/>
      <c r="AG101" s="58"/>
      <c r="AH101" s="58"/>
      <c r="AI101" s="58"/>
      <c r="AJ101" s="58"/>
      <c r="AK101" s="58"/>
      <c r="AL101" s="58"/>
      <c r="AM101" s="58"/>
      <c r="AN101" s="58"/>
      <c r="AO101" s="58"/>
      <c r="AP101" s="58"/>
      <c r="AQ101" s="58"/>
    </row>
    <row r="102" spans="1:43" ht="15">
      <c r="A102" s="975"/>
      <c r="B102" s="304" t="s">
        <v>1121</v>
      </c>
      <c r="C102" s="46">
        <v>79451.850000000006</v>
      </c>
      <c r="D102" s="46">
        <v>143461.40400000001</v>
      </c>
      <c r="E102" s="46">
        <v>59134.41</v>
      </c>
      <c r="F102" s="46">
        <v>83144.838000000003</v>
      </c>
      <c r="G102" s="46">
        <v>95211.122000000003</v>
      </c>
      <c r="H102" s="46">
        <v>84230.301999999996</v>
      </c>
      <c r="I102" s="46">
        <v>87809.843999999997</v>
      </c>
      <c r="J102" s="46">
        <v>98310.1</v>
      </c>
      <c r="K102" s="46">
        <v>114253.052</v>
      </c>
      <c r="L102" s="46">
        <v>139781.209</v>
      </c>
      <c r="M102" s="46">
        <v>182159.41800000001</v>
      </c>
      <c r="N102" s="46">
        <v>211203.166</v>
      </c>
      <c r="O102" s="46">
        <v>215613.242</v>
      </c>
      <c r="P102" s="46">
        <v>297628.44799999997</v>
      </c>
      <c r="Q102" s="46">
        <v>290602.57400000002</v>
      </c>
      <c r="R102" s="46">
        <v>226354.73800000001</v>
      </c>
      <c r="S102" s="46">
        <v>291743.92800000001</v>
      </c>
      <c r="T102" s="46">
        <v>0</v>
      </c>
      <c r="U102" s="47">
        <f t="shared" si="9"/>
        <v>2700093.645</v>
      </c>
      <c r="V102" s="55"/>
      <c r="W102" s="302"/>
      <c r="X102" s="58"/>
      <c r="Y102" s="58"/>
      <c r="Z102" s="58"/>
      <c r="AA102" s="58"/>
      <c r="AB102" s="58"/>
      <c r="AC102" s="58"/>
      <c r="AD102" s="58"/>
      <c r="AE102" s="58"/>
      <c r="AF102" s="58"/>
      <c r="AG102" s="58"/>
      <c r="AH102" s="58"/>
      <c r="AI102" s="58"/>
      <c r="AJ102" s="58"/>
      <c r="AK102" s="58"/>
      <c r="AL102" s="58"/>
      <c r="AM102" s="58"/>
      <c r="AN102" s="58"/>
      <c r="AO102" s="58"/>
      <c r="AP102" s="58"/>
      <c r="AQ102" s="58"/>
    </row>
    <row r="103" spans="1:43" ht="15">
      <c r="A103" s="975"/>
      <c r="B103" s="304" t="s">
        <v>1122</v>
      </c>
      <c r="C103" s="46">
        <v>109062.71</v>
      </c>
      <c r="D103" s="46">
        <v>180467.43</v>
      </c>
      <c r="E103" s="46">
        <v>25941.32</v>
      </c>
      <c r="F103" s="46">
        <v>11567.98</v>
      </c>
      <c r="G103" s="46">
        <v>7219.34</v>
      </c>
      <c r="H103" s="46">
        <v>7473.18</v>
      </c>
      <c r="I103" s="46">
        <v>5823.21</v>
      </c>
      <c r="J103" s="46">
        <v>5474.71</v>
      </c>
      <c r="K103" s="46">
        <v>4668.24</v>
      </c>
      <c r="L103" s="46">
        <v>6186.89</v>
      </c>
      <c r="M103" s="46">
        <v>5123.03</v>
      </c>
      <c r="N103" s="46">
        <v>5570.06</v>
      </c>
      <c r="O103" s="46">
        <v>6133.3</v>
      </c>
      <c r="P103" s="46">
        <v>5730.73</v>
      </c>
      <c r="Q103" s="46">
        <v>7150.43</v>
      </c>
      <c r="R103" s="46">
        <v>5801.8</v>
      </c>
      <c r="S103" s="46">
        <v>6783.19</v>
      </c>
      <c r="T103" s="46">
        <v>0</v>
      </c>
      <c r="U103" s="47">
        <f t="shared" si="9"/>
        <v>406177.55000000005</v>
      </c>
      <c r="V103" s="55"/>
      <c r="W103" s="302"/>
      <c r="X103" s="58"/>
      <c r="Y103" s="58"/>
      <c r="Z103" s="58"/>
      <c r="AA103" s="58"/>
      <c r="AB103" s="58"/>
      <c r="AC103" s="58"/>
      <c r="AD103" s="58"/>
      <c r="AE103" s="58"/>
      <c r="AF103" s="58"/>
      <c r="AG103" s="58"/>
      <c r="AH103" s="58"/>
      <c r="AI103" s="58"/>
      <c r="AJ103" s="58"/>
      <c r="AK103" s="58"/>
      <c r="AL103" s="58"/>
      <c r="AM103" s="58"/>
      <c r="AN103" s="58"/>
      <c r="AO103" s="58"/>
      <c r="AP103" s="58"/>
      <c r="AQ103" s="58"/>
    </row>
    <row r="104" spans="1:43" ht="15">
      <c r="A104" s="975"/>
      <c r="B104" s="304" t="s">
        <v>1123</v>
      </c>
      <c r="C104" s="46">
        <v>0</v>
      </c>
      <c r="D104" s="46">
        <v>0</v>
      </c>
      <c r="E104" s="46">
        <v>16.420000000000002</v>
      </c>
      <c r="F104" s="46">
        <v>98.52</v>
      </c>
      <c r="G104" s="46">
        <v>377.66</v>
      </c>
      <c r="H104" s="46">
        <v>574.70000000000005</v>
      </c>
      <c r="I104" s="46">
        <v>880.52</v>
      </c>
      <c r="J104" s="46">
        <v>837.14200000000005</v>
      </c>
      <c r="K104" s="46">
        <v>1545.1220000000001</v>
      </c>
      <c r="L104" s="46">
        <v>1378.8</v>
      </c>
      <c r="M104" s="46">
        <v>1477.32</v>
      </c>
      <c r="N104" s="46">
        <v>1886.86</v>
      </c>
      <c r="O104" s="46">
        <v>1608.68</v>
      </c>
      <c r="P104" s="46">
        <v>1488.606</v>
      </c>
      <c r="Q104" s="46">
        <v>1197.22</v>
      </c>
      <c r="R104" s="46">
        <v>705.58</v>
      </c>
      <c r="S104" s="46">
        <v>426.44</v>
      </c>
      <c r="T104" s="46">
        <v>0</v>
      </c>
      <c r="U104" s="47">
        <f t="shared" si="9"/>
        <v>14499.59</v>
      </c>
      <c r="V104" s="55"/>
      <c r="W104" s="302"/>
      <c r="X104" s="58"/>
      <c r="Y104" s="58"/>
      <c r="Z104" s="58"/>
      <c r="AA104" s="58"/>
      <c r="AB104" s="58"/>
      <c r="AC104" s="58"/>
      <c r="AD104" s="58"/>
      <c r="AE104" s="58"/>
      <c r="AF104" s="58"/>
      <c r="AG104" s="58"/>
      <c r="AH104" s="58"/>
      <c r="AI104" s="58"/>
      <c r="AJ104" s="58"/>
      <c r="AK104" s="58"/>
      <c r="AL104" s="58"/>
      <c r="AM104" s="58"/>
      <c r="AN104" s="58"/>
      <c r="AO104" s="58"/>
      <c r="AP104" s="58"/>
      <c r="AQ104" s="58"/>
    </row>
    <row r="105" spans="1:43" ht="15">
      <c r="A105" s="975"/>
      <c r="B105" s="304" t="s">
        <v>1124</v>
      </c>
      <c r="C105" s="46">
        <v>6739.6350000000002</v>
      </c>
      <c r="D105" s="46">
        <v>24250.239000000001</v>
      </c>
      <c r="E105" s="46">
        <v>46750.03</v>
      </c>
      <c r="F105" s="46">
        <v>89310.98</v>
      </c>
      <c r="G105" s="46">
        <v>103311.435</v>
      </c>
      <c r="H105" s="46">
        <v>122638.284</v>
      </c>
      <c r="I105" s="46">
        <v>99942.097999999998</v>
      </c>
      <c r="J105" s="46">
        <v>99123.85</v>
      </c>
      <c r="K105" s="46">
        <v>79309.585000000006</v>
      </c>
      <c r="L105" s="46">
        <v>77724.661999999997</v>
      </c>
      <c r="M105" s="46">
        <v>72865.854999999996</v>
      </c>
      <c r="N105" s="46">
        <v>65225.565000000002</v>
      </c>
      <c r="O105" s="46">
        <v>58402.428999999996</v>
      </c>
      <c r="P105" s="46">
        <v>52130.720999999998</v>
      </c>
      <c r="Q105" s="46">
        <v>45777.574999999997</v>
      </c>
      <c r="R105" s="46">
        <v>31022.406999999999</v>
      </c>
      <c r="S105" s="46">
        <v>34150.500999999997</v>
      </c>
      <c r="T105" s="46">
        <v>0</v>
      </c>
      <c r="U105" s="47">
        <f t="shared" si="9"/>
        <v>1108675.8509999998</v>
      </c>
      <c r="V105" s="55"/>
      <c r="W105" s="302"/>
      <c r="X105" s="58"/>
      <c r="Y105" s="58"/>
      <c r="Z105" s="58"/>
      <c r="AA105" s="58"/>
      <c r="AB105" s="58"/>
      <c r="AC105" s="58"/>
      <c r="AD105" s="58"/>
      <c r="AE105" s="58"/>
      <c r="AF105" s="58"/>
      <c r="AG105" s="58"/>
      <c r="AH105" s="58"/>
      <c r="AI105" s="58"/>
      <c r="AJ105" s="58"/>
      <c r="AK105" s="58"/>
      <c r="AL105" s="58"/>
      <c r="AM105" s="58"/>
      <c r="AN105" s="58"/>
      <c r="AO105" s="58"/>
      <c r="AP105" s="58"/>
      <c r="AQ105" s="58"/>
    </row>
    <row r="106" spans="1:43" ht="15">
      <c r="A106" s="975"/>
      <c r="B106" s="304" t="s">
        <v>1125</v>
      </c>
      <c r="C106" s="46">
        <v>368663.89</v>
      </c>
      <c r="D106" s="46">
        <v>413906.05</v>
      </c>
      <c r="E106" s="46">
        <v>418516.29</v>
      </c>
      <c r="F106" s="46">
        <v>650760.23</v>
      </c>
      <c r="G106" s="46">
        <v>547105.27599999995</v>
      </c>
      <c r="H106" s="46">
        <v>532525.02599999995</v>
      </c>
      <c r="I106" s="46">
        <v>530895.97199999995</v>
      </c>
      <c r="J106" s="46">
        <v>638859.12600000005</v>
      </c>
      <c r="K106" s="46">
        <v>814059.87300000002</v>
      </c>
      <c r="L106" s="46">
        <v>1030550.6090000001</v>
      </c>
      <c r="M106" s="46">
        <v>1365266.7520000001</v>
      </c>
      <c r="N106" s="46">
        <v>1598111.145</v>
      </c>
      <c r="O106" s="46">
        <v>1861056.2960000001</v>
      </c>
      <c r="P106" s="46">
        <v>2099074.0580000002</v>
      </c>
      <c r="Q106" s="46">
        <v>2171919.6359999999</v>
      </c>
      <c r="R106" s="46">
        <v>1838818.4180000001</v>
      </c>
      <c r="S106" s="46">
        <v>2574556.2579999999</v>
      </c>
      <c r="T106" s="46">
        <v>0</v>
      </c>
      <c r="U106" s="47">
        <f t="shared" si="9"/>
        <v>19454644.905000001</v>
      </c>
      <c r="V106" s="55"/>
      <c r="W106" s="302"/>
      <c r="X106" s="58"/>
      <c r="Y106" s="58"/>
      <c r="Z106" s="58"/>
      <c r="AA106" s="58"/>
      <c r="AB106" s="58"/>
      <c r="AC106" s="58"/>
      <c r="AD106" s="58"/>
      <c r="AE106" s="58"/>
      <c r="AF106" s="58"/>
      <c r="AG106" s="58"/>
      <c r="AH106" s="58"/>
      <c r="AI106" s="58"/>
      <c r="AJ106" s="58"/>
      <c r="AK106" s="58"/>
      <c r="AL106" s="58"/>
      <c r="AM106" s="58"/>
      <c r="AN106" s="58"/>
      <c r="AO106" s="58"/>
      <c r="AP106" s="58"/>
      <c r="AQ106" s="58"/>
    </row>
    <row r="107" spans="1:43" ht="15">
      <c r="A107" s="975"/>
      <c r="B107" s="304" t="s">
        <v>1126</v>
      </c>
      <c r="C107" s="46">
        <v>3389.68</v>
      </c>
      <c r="D107" s="46">
        <v>6396.7269999999999</v>
      </c>
      <c r="E107" s="46">
        <v>25936.13</v>
      </c>
      <c r="F107" s="46">
        <v>230515.65900000001</v>
      </c>
      <c r="G107" s="46">
        <v>474522.038</v>
      </c>
      <c r="H107" s="46">
        <v>633778.46299999999</v>
      </c>
      <c r="I107" s="46">
        <v>652407.67500000005</v>
      </c>
      <c r="J107" s="46">
        <v>768448.48199999996</v>
      </c>
      <c r="K107" s="46">
        <v>895001.30599999998</v>
      </c>
      <c r="L107" s="46">
        <v>1055064.94</v>
      </c>
      <c r="M107" s="46">
        <v>1300459.067</v>
      </c>
      <c r="N107" s="46">
        <v>1406575.395</v>
      </c>
      <c r="O107" s="46">
        <v>1415573.4369999999</v>
      </c>
      <c r="P107" s="46">
        <v>1364083.1170000001</v>
      </c>
      <c r="Q107" s="46">
        <v>1133128.8030000001</v>
      </c>
      <c r="R107" s="46">
        <v>792922.16399999999</v>
      </c>
      <c r="S107" s="46">
        <v>620913.15700000001</v>
      </c>
      <c r="T107" s="46">
        <v>0</v>
      </c>
      <c r="U107" s="47">
        <f t="shared" si="9"/>
        <v>12779116.239999998</v>
      </c>
      <c r="V107" s="55"/>
      <c r="W107" s="302"/>
      <c r="X107" s="58"/>
      <c r="Y107" s="58"/>
      <c r="Z107" s="58"/>
      <c r="AA107" s="58"/>
      <c r="AB107" s="58"/>
      <c r="AC107" s="58"/>
      <c r="AD107" s="58"/>
      <c r="AE107" s="58"/>
      <c r="AF107" s="58"/>
      <c r="AG107" s="58"/>
      <c r="AH107" s="58"/>
      <c r="AI107" s="58"/>
      <c r="AJ107" s="58"/>
      <c r="AK107" s="58"/>
      <c r="AL107" s="58"/>
      <c r="AM107" s="58"/>
      <c r="AN107" s="58"/>
      <c r="AO107" s="58"/>
      <c r="AP107" s="58"/>
      <c r="AQ107" s="58"/>
    </row>
    <row r="108" spans="1:43" ht="15">
      <c r="A108" s="975"/>
      <c r="B108" s="304" t="s">
        <v>1297</v>
      </c>
      <c r="C108" s="46">
        <v>13790.035</v>
      </c>
      <c r="D108" s="46">
        <v>6289.9049999999997</v>
      </c>
      <c r="E108" s="46">
        <v>3169.73</v>
      </c>
      <c r="F108" s="46">
        <v>3092.8620000000001</v>
      </c>
      <c r="G108" s="46">
        <v>8598.5740000000005</v>
      </c>
      <c r="H108" s="46">
        <v>17391.899000000001</v>
      </c>
      <c r="I108" s="46">
        <v>31629.87</v>
      </c>
      <c r="J108" s="46">
        <v>37113.364000000001</v>
      </c>
      <c r="K108" s="46">
        <v>47232.298000000003</v>
      </c>
      <c r="L108" s="46">
        <v>84952.975000000006</v>
      </c>
      <c r="M108" s="46">
        <v>65176.186000000002</v>
      </c>
      <c r="N108" s="46">
        <v>105497.79700000001</v>
      </c>
      <c r="O108" s="46">
        <v>141396.356</v>
      </c>
      <c r="P108" s="46">
        <v>159305.89300000001</v>
      </c>
      <c r="Q108" s="46">
        <v>153104.10200000001</v>
      </c>
      <c r="R108" s="46">
        <v>111030.72</v>
      </c>
      <c r="S108" s="46">
        <v>154802.93400000001</v>
      </c>
      <c r="T108" s="46">
        <v>0</v>
      </c>
      <c r="U108" s="47">
        <f t="shared" si="9"/>
        <v>1143575.5</v>
      </c>
      <c r="V108" s="55"/>
      <c r="W108" s="302"/>
      <c r="X108" s="58"/>
      <c r="Y108" s="58"/>
      <c r="Z108" s="58"/>
      <c r="AA108" s="58"/>
      <c r="AB108" s="58"/>
      <c r="AC108" s="58"/>
      <c r="AD108" s="58"/>
      <c r="AE108" s="58"/>
      <c r="AF108" s="58"/>
      <c r="AG108" s="58"/>
      <c r="AH108" s="58"/>
      <c r="AI108" s="58"/>
      <c r="AJ108" s="58"/>
      <c r="AK108" s="58"/>
      <c r="AL108" s="58"/>
      <c r="AM108" s="58"/>
      <c r="AN108" s="58"/>
      <c r="AO108" s="58"/>
      <c r="AP108" s="58"/>
      <c r="AQ108" s="58"/>
    </row>
    <row r="109" spans="1:43" ht="15">
      <c r="A109" s="975"/>
      <c r="B109" s="304" t="s">
        <v>1128</v>
      </c>
      <c r="C109" s="46">
        <v>94.24</v>
      </c>
      <c r="D109" s="46">
        <v>39.340000000000003</v>
      </c>
      <c r="E109" s="46">
        <v>157.33000000000001</v>
      </c>
      <c r="F109" s="46">
        <v>6452.2950000000001</v>
      </c>
      <c r="G109" s="46">
        <v>38638.398000000001</v>
      </c>
      <c r="H109" s="46">
        <v>74921.070000000007</v>
      </c>
      <c r="I109" s="46">
        <v>73929.554999999993</v>
      </c>
      <c r="J109" s="46">
        <v>59458.453000000001</v>
      </c>
      <c r="K109" s="46">
        <v>34096.817000000003</v>
      </c>
      <c r="L109" s="46">
        <v>22215.628000000001</v>
      </c>
      <c r="M109" s="46">
        <v>17129.442999999999</v>
      </c>
      <c r="N109" s="46">
        <v>10587.161</v>
      </c>
      <c r="O109" s="46">
        <v>6661.9539999999997</v>
      </c>
      <c r="P109" s="46">
        <v>4815.7650000000003</v>
      </c>
      <c r="Q109" s="46">
        <v>2882.9270000000001</v>
      </c>
      <c r="R109" s="46">
        <v>1493.48</v>
      </c>
      <c r="S109" s="46">
        <v>1291.027</v>
      </c>
      <c r="T109" s="46">
        <v>0</v>
      </c>
      <c r="U109" s="47">
        <f t="shared" si="9"/>
        <v>354864.88300000009</v>
      </c>
      <c r="V109" s="55"/>
      <c r="W109" s="302"/>
      <c r="X109" s="58"/>
      <c r="Y109" s="58"/>
      <c r="Z109" s="58"/>
      <c r="AA109" s="58"/>
      <c r="AB109" s="58"/>
      <c r="AC109" s="58"/>
      <c r="AD109" s="58"/>
      <c r="AE109" s="58"/>
      <c r="AF109" s="58"/>
      <c r="AG109" s="58"/>
      <c r="AH109" s="58"/>
      <c r="AI109" s="58"/>
      <c r="AJ109" s="58"/>
      <c r="AK109" s="58"/>
      <c r="AL109" s="58"/>
      <c r="AM109" s="58"/>
      <c r="AN109" s="58"/>
      <c r="AO109" s="58"/>
      <c r="AP109" s="58"/>
      <c r="AQ109" s="58"/>
    </row>
    <row r="110" spans="1:43" ht="15">
      <c r="A110" s="975"/>
      <c r="B110" s="304" t="s">
        <v>1129</v>
      </c>
      <c r="C110" s="46">
        <v>0</v>
      </c>
      <c r="D110" s="46">
        <v>0</v>
      </c>
      <c r="E110" s="46">
        <v>0</v>
      </c>
      <c r="F110" s="46">
        <v>28.79</v>
      </c>
      <c r="G110" s="46">
        <v>5034.29</v>
      </c>
      <c r="H110" s="46">
        <v>12026.178</v>
      </c>
      <c r="I110" s="46">
        <v>9955.6010000000006</v>
      </c>
      <c r="J110" s="46">
        <v>10677.79</v>
      </c>
      <c r="K110" s="46">
        <v>4747.8609999999999</v>
      </c>
      <c r="L110" s="46">
        <v>306.55</v>
      </c>
      <c r="M110" s="46">
        <v>0</v>
      </c>
      <c r="N110" s="46">
        <v>0</v>
      </c>
      <c r="O110" s="46">
        <v>0</v>
      </c>
      <c r="P110" s="46">
        <v>0</v>
      </c>
      <c r="Q110" s="46">
        <v>0</v>
      </c>
      <c r="R110" s="46">
        <v>0</v>
      </c>
      <c r="S110" s="46">
        <v>0</v>
      </c>
      <c r="T110" s="46">
        <v>28.79</v>
      </c>
      <c r="U110" s="47">
        <f t="shared" si="9"/>
        <v>42805.850000000006</v>
      </c>
      <c r="V110" s="55"/>
      <c r="W110" s="302"/>
      <c r="X110" s="58"/>
      <c r="Y110" s="58"/>
      <c r="Z110" s="58"/>
      <c r="AA110" s="58"/>
      <c r="AB110" s="58"/>
      <c r="AC110" s="58"/>
      <c r="AD110" s="58"/>
      <c r="AE110" s="58"/>
      <c r="AF110" s="58"/>
      <c r="AG110" s="58"/>
      <c r="AH110" s="58"/>
      <c r="AI110" s="58"/>
      <c r="AJ110" s="58"/>
      <c r="AK110" s="58"/>
      <c r="AL110" s="58"/>
      <c r="AM110" s="58"/>
      <c r="AN110" s="58"/>
      <c r="AO110" s="58"/>
      <c r="AP110" s="58"/>
      <c r="AQ110" s="58"/>
    </row>
    <row r="111" spans="1:43" ht="15">
      <c r="A111" s="975"/>
      <c r="B111" s="304" t="s">
        <v>1130</v>
      </c>
      <c r="C111" s="46">
        <v>10198.476000000001</v>
      </c>
      <c r="D111" s="46">
        <v>15827.785</v>
      </c>
      <c r="E111" s="46">
        <v>18184.421999999999</v>
      </c>
      <c r="F111" s="46">
        <v>12042.555</v>
      </c>
      <c r="G111" s="46">
        <v>14846.216</v>
      </c>
      <c r="H111" s="46">
        <v>17373.472000000002</v>
      </c>
      <c r="I111" s="46">
        <v>16368.844999999999</v>
      </c>
      <c r="J111" s="46">
        <v>20323.276999999998</v>
      </c>
      <c r="K111" s="46">
        <v>26086.751</v>
      </c>
      <c r="L111" s="46">
        <v>34675.527999999998</v>
      </c>
      <c r="M111" s="46">
        <v>48349.51</v>
      </c>
      <c r="N111" s="46">
        <v>49942.453999999998</v>
      </c>
      <c r="O111" s="46">
        <v>46481.904000000002</v>
      </c>
      <c r="P111" s="46">
        <v>46699.718999999997</v>
      </c>
      <c r="Q111" s="46">
        <v>45703.665000000001</v>
      </c>
      <c r="R111" s="46">
        <v>36882.383000000002</v>
      </c>
      <c r="S111" s="46">
        <v>54923.328999999998</v>
      </c>
      <c r="T111" s="46">
        <v>0</v>
      </c>
      <c r="U111" s="47">
        <f t="shared" si="9"/>
        <v>514910.29099999997</v>
      </c>
      <c r="V111" s="55"/>
      <c r="W111" s="302"/>
      <c r="X111" s="58"/>
      <c r="Y111" s="58"/>
      <c r="Z111" s="58"/>
      <c r="AA111" s="58"/>
      <c r="AB111" s="58"/>
      <c r="AC111" s="58"/>
      <c r="AD111" s="58"/>
      <c r="AE111" s="58"/>
      <c r="AF111" s="58"/>
      <c r="AG111" s="58"/>
      <c r="AH111" s="58"/>
      <c r="AI111" s="58"/>
      <c r="AJ111" s="58"/>
      <c r="AK111" s="58"/>
      <c r="AL111" s="58"/>
      <c r="AM111" s="58"/>
      <c r="AN111" s="58"/>
      <c r="AO111" s="58"/>
      <c r="AP111" s="58"/>
      <c r="AQ111" s="58"/>
    </row>
    <row r="112" spans="1:43" ht="6" customHeight="1">
      <c r="A112" s="975"/>
      <c r="B112" s="304"/>
      <c r="C112" s="46"/>
      <c r="D112" s="46"/>
      <c r="E112" s="46"/>
      <c r="F112" s="46"/>
      <c r="G112" s="46"/>
      <c r="H112" s="46"/>
      <c r="I112" s="46"/>
      <c r="J112" s="46"/>
      <c r="K112" s="46"/>
      <c r="L112" s="46"/>
      <c r="M112" s="46"/>
      <c r="N112" s="46"/>
      <c r="O112" s="46"/>
      <c r="P112" s="46"/>
      <c r="Q112" s="46"/>
      <c r="R112" s="46"/>
      <c r="S112" s="46"/>
      <c r="T112" s="46"/>
      <c r="U112" s="47">
        <f t="shared" si="9"/>
        <v>0</v>
      </c>
      <c r="V112" s="55"/>
      <c r="W112" s="302"/>
      <c r="X112" s="58"/>
      <c r="Y112" s="58"/>
      <c r="Z112" s="58"/>
      <c r="AA112" s="58"/>
      <c r="AB112" s="58"/>
      <c r="AC112" s="58"/>
      <c r="AD112" s="58"/>
      <c r="AE112" s="58"/>
      <c r="AF112" s="58"/>
      <c r="AG112" s="58"/>
      <c r="AH112" s="58"/>
      <c r="AI112" s="58"/>
      <c r="AJ112" s="58"/>
      <c r="AK112" s="58"/>
      <c r="AL112" s="58"/>
      <c r="AM112" s="58"/>
      <c r="AN112" s="58"/>
      <c r="AO112" s="58"/>
      <c r="AP112" s="58"/>
      <c r="AQ112" s="58"/>
    </row>
    <row r="113" spans="1:43" ht="15">
      <c r="A113" s="975"/>
      <c r="B113" s="299" t="s">
        <v>1131</v>
      </c>
      <c r="C113" s="406">
        <f>SUM(C114:C128)</f>
        <v>270817.50400000002</v>
      </c>
      <c r="D113" s="406">
        <f t="shared" ref="D113:T113" si="12">SUM(D114:D128)</f>
        <v>303278.73500000004</v>
      </c>
      <c r="E113" s="406">
        <f t="shared" si="12"/>
        <v>304124.19899999996</v>
      </c>
      <c r="F113" s="406">
        <f t="shared" si="12"/>
        <v>713756.64</v>
      </c>
      <c r="G113" s="406">
        <f t="shared" si="12"/>
        <v>1048625.9239999999</v>
      </c>
      <c r="H113" s="406">
        <f t="shared" si="12"/>
        <v>1245146.4749999999</v>
      </c>
      <c r="I113" s="406">
        <f t="shared" si="12"/>
        <v>1353120.9000000001</v>
      </c>
      <c r="J113" s="406">
        <f t="shared" si="12"/>
        <v>1551622.287</v>
      </c>
      <c r="K113" s="406">
        <f t="shared" si="12"/>
        <v>1749187.8130000003</v>
      </c>
      <c r="L113" s="406">
        <f t="shared" si="12"/>
        <v>1973477.8020000004</v>
      </c>
      <c r="M113" s="406">
        <f t="shared" si="12"/>
        <v>2179683.5840000003</v>
      </c>
      <c r="N113" s="406">
        <f t="shared" si="12"/>
        <v>2268454.54</v>
      </c>
      <c r="O113" s="406">
        <f t="shared" si="12"/>
        <v>2369584.2199999997</v>
      </c>
      <c r="P113" s="406">
        <f t="shared" si="12"/>
        <v>2357929.8000000003</v>
      </c>
      <c r="Q113" s="406">
        <f t="shared" si="12"/>
        <v>2085507.5500000003</v>
      </c>
      <c r="R113" s="406">
        <f t="shared" si="12"/>
        <v>1450516.0549999999</v>
      </c>
      <c r="S113" s="406">
        <f t="shared" si="12"/>
        <v>1624472.8720000002</v>
      </c>
      <c r="T113" s="406">
        <f t="shared" si="12"/>
        <v>718.01599999999996</v>
      </c>
      <c r="U113" s="401">
        <f t="shared" si="9"/>
        <v>24850024.916000005</v>
      </c>
      <c r="V113" s="375"/>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row>
    <row r="114" spans="1:43" ht="15">
      <c r="A114" s="975"/>
      <c r="B114" s="304" t="s">
        <v>1132</v>
      </c>
      <c r="C114" s="46">
        <v>1386.6</v>
      </c>
      <c r="D114" s="46">
        <v>2707.24</v>
      </c>
      <c r="E114" s="46">
        <v>690.21600000000001</v>
      </c>
      <c r="F114" s="46">
        <v>8210.6409999999996</v>
      </c>
      <c r="G114" s="46">
        <v>19245.330000000002</v>
      </c>
      <c r="H114" s="46">
        <v>21925.072</v>
      </c>
      <c r="I114" s="46">
        <v>44471.088000000003</v>
      </c>
      <c r="J114" s="46">
        <v>68684.338000000003</v>
      </c>
      <c r="K114" s="46">
        <v>81337.657999999996</v>
      </c>
      <c r="L114" s="46">
        <v>108451.49099999999</v>
      </c>
      <c r="M114" s="46">
        <v>125532.072</v>
      </c>
      <c r="N114" s="46">
        <v>123271.077</v>
      </c>
      <c r="O114" s="46">
        <v>108481.26700000001</v>
      </c>
      <c r="P114" s="46">
        <v>106797.467</v>
      </c>
      <c r="Q114" s="46">
        <v>74570.172999999995</v>
      </c>
      <c r="R114" s="46">
        <v>46859.245000000003</v>
      </c>
      <c r="S114" s="46">
        <v>41954.285000000003</v>
      </c>
      <c r="T114" s="46">
        <v>0</v>
      </c>
      <c r="U114" s="47">
        <f t="shared" si="9"/>
        <v>984575.26</v>
      </c>
      <c r="V114" s="55"/>
      <c r="W114" s="302"/>
      <c r="X114" s="58"/>
      <c r="Y114" s="58"/>
      <c r="Z114" s="58"/>
      <c r="AA114" s="58"/>
      <c r="AB114" s="58"/>
      <c r="AC114" s="58"/>
      <c r="AD114" s="58"/>
      <c r="AE114" s="58"/>
      <c r="AF114" s="58"/>
      <c r="AG114" s="58"/>
      <c r="AH114" s="58"/>
      <c r="AI114" s="58"/>
      <c r="AJ114" s="58"/>
      <c r="AK114" s="58"/>
      <c r="AL114" s="58"/>
      <c r="AM114" s="58"/>
      <c r="AN114" s="58"/>
      <c r="AO114" s="58"/>
      <c r="AP114" s="58"/>
      <c r="AQ114" s="58"/>
    </row>
    <row r="115" spans="1:43" ht="15">
      <c r="A115" s="975"/>
      <c r="B115" s="304" t="s">
        <v>1133</v>
      </c>
      <c r="C115" s="46">
        <v>24984.237000000001</v>
      </c>
      <c r="D115" s="46">
        <v>40151.523999999998</v>
      </c>
      <c r="E115" s="46">
        <v>31876.415000000001</v>
      </c>
      <c r="F115" s="46">
        <v>79951.226999999999</v>
      </c>
      <c r="G115" s="46">
        <v>150193.459</v>
      </c>
      <c r="H115" s="46">
        <v>200955.12299999999</v>
      </c>
      <c r="I115" s="46">
        <v>192948.95499999999</v>
      </c>
      <c r="J115" s="46">
        <v>161466.69899999999</v>
      </c>
      <c r="K115" s="46">
        <v>188832.75899999999</v>
      </c>
      <c r="L115" s="46">
        <v>280240.34000000003</v>
      </c>
      <c r="M115" s="46">
        <v>418674.05599999998</v>
      </c>
      <c r="N115" s="46">
        <v>466145.63</v>
      </c>
      <c r="O115" s="46">
        <v>570153.07900000003</v>
      </c>
      <c r="P115" s="46">
        <v>613682.69499999995</v>
      </c>
      <c r="Q115" s="46">
        <v>556346.28300000005</v>
      </c>
      <c r="R115" s="46">
        <v>446489.505</v>
      </c>
      <c r="S115" s="46">
        <v>519064.12699999998</v>
      </c>
      <c r="T115" s="46">
        <v>0</v>
      </c>
      <c r="U115" s="47">
        <f t="shared" si="9"/>
        <v>4942156.1129999999</v>
      </c>
      <c r="V115" s="55"/>
      <c r="W115" s="302"/>
      <c r="X115" s="58"/>
      <c r="Y115" s="58"/>
      <c r="Z115" s="58"/>
      <c r="AA115" s="58"/>
      <c r="AB115" s="58"/>
      <c r="AC115" s="58"/>
      <c r="AD115" s="58"/>
      <c r="AE115" s="58"/>
      <c r="AF115" s="58"/>
      <c r="AG115" s="58"/>
      <c r="AH115" s="58"/>
      <c r="AI115" s="58"/>
      <c r="AJ115" s="58"/>
      <c r="AK115" s="58"/>
      <c r="AL115" s="58"/>
      <c r="AM115" s="58"/>
      <c r="AN115" s="58"/>
      <c r="AO115" s="58"/>
      <c r="AP115" s="58"/>
      <c r="AQ115" s="58"/>
    </row>
    <row r="116" spans="1:43" ht="15">
      <c r="A116" s="975"/>
      <c r="B116" s="304" t="s">
        <v>1134</v>
      </c>
      <c r="C116" s="46">
        <v>58495.398999999998</v>
      </c>
      <c r="D116" s="46">
        <v>85573.808000000005</v>
      </c>
      <c r="E116" s="46">
        <v>30450.38</v>
      </c>
      <c r="F116" s="46">
        <v>47698.139000000003</v>
      </c>
      <c r="G116" s="46">
        <v>63896.237000000001</v>
      </c>
      <c r="H116" s="46">
        <v>59724.392999999996</v>
      </c>
      <c r="I116" s="46">
        <v>47397.067000000003</v>
      </c>
      <c r="J116" s="46">
        <v>49032.680999999997</v>
      </c>
      <c r="K116" s="46">
        <v>44909.302000000003</v>
      </c>
      <c r="L116" s="46">
        <v>43485.779000000002</v>
      </c>
      <c r="M116" s="46">
        <v>49887.945</v>
      </c>
      <c r="N116" s="46">
        <v>41141.481</v>
      </c>
      <c r="O116" s="46">
        <v>27462.789000000001</v>
      </c>
      <c r="P116" s="46">
        <v>27806.948</v>
      </c>
      <c r="Q116" s="46">
        <v>15882.751</v>
      </c>
      <c r="R116" s="46">
        <v>9432.7060000000001</v>
      </c>
      <c r="S116" s="46">
        <v>9238.9850000000006</v>
      </c>
      <c r="T116" s="46">
        <v>0</v>
      </c>
      <c r="U116" s="47">
        <f t="shared" si="9"/>
        <v>711516.78999999992</v>
      </c>
      <c r="V116" s="55"/>
      <c r="W116" s="302"/>
      <c r="X116" s="58"/>
      <c r="Y116" s="58"/>
      <c r="Z116" s="58"/>
      <c r="AA116" s="58"/>
      <c r="AB116" s="58"/>
      <c r="AC116" s="58"/>
      <c r="AD116" s="58"/>
      <c r="AE116" s="58"/>
      <c r="AF116" s="58"/>
      <c r="AG116" s="58"/>
      <c r="AH116" s="58"/>
      <c r="AI116" s="58"/>
      <c r="AJ116" s="58"/>
      <c r="AK116" s="58"/>
      <c r="AL116" s="58"/>
      <c r="AM116" s="58"/>
      <c r="AN116" s="58"/>
      <c r="AO116" s="58"/>
      <c r="AP116" s="58"/>
      <c r="AQ116" s="58"/>
    </row>
    <row r="117" spans="1:43" ht="15">
      <c r="A117" s="975"/>
      <c r="B117" s="304" t="s">
        <v>1135</v>
      </c>
      <c r="C117" s="46">
        <v>6710.2939999999999</v>
      </c>
      <c r="D117" s="46">
        <v>4099.6049999999996</v>
      </c>
      <c r="E117" s="46">
        <v>5189.5919999999996</v>
      </c>
      <c r="F117" s="46">
        <v>19664.723999999998</v>
      </c>
      <c r="G117" s="46">
        <v>39081.919000000002</v>
      </c>
      <c r="H117" s="46">
        <v>46728.680999999997</v>
      </c>
      <c r="I117" s="46">
        <v>64334.902999999998</v>
      </c>
      <c r="J117" s="46">
        <v>66569.835000000006</v>
      </c>
      <c r="K117" s="46">
        <v>61234.807000000001</v>
      </c>
      <c r="L117" s="46">
        <v>65334.879999999997</v>
      </c>
      <c r="M117" s="46">
        <v>68215.698999999993</v>
      </c>
      <c r="N117" s="46">
        <v>67954.168999999994</v>
      </c>
      <c r="O117" s="46">
        <v>73489.762000000002</v>
      </c>
      <c r="P117" s="46">
        <v>40087.146000000001</v>
      </c>
      <c r="Q117" s="46">
        <v>44415.334000000003</v>
      </c>
      <c r="R117" s="46">
        <v>19472.669000000002</v>
      </c>
      <c r="S117" s="46">
        <v>16124.362999999999</v>
      </c>
      <c r="T117" s="46">
        <v>0</v>
      </c>
      <c r="U117" s="47">
        <f t="shared" si="9"/>
        <v>708708.38199999998</v>
      </c>
      <c r="V117" s="55"/>
      <c r="W117" s="302"/>
      <c r="X117" s="58"/>
      <c r="Y117" s="58"/>
      <c r="Z117" s="58"/>
      <c r="AA117" s="58"/>
      <c r="AB117" s="58"/>
      <c r="AC117" s="58"/>
      <c r="AD117" s="58"/>
      <c r="AE117" s="58"/>
      <c r="AF117" s="58"/>
      <c r="AG117" s="58"/>
      <c r="AH117" s="58"/>
      <c r="AI117" s="58"/>
      <c r="AJ117" s="58"/>
      <c r="AK117" s="58"/>
      <c r="AL117" s="58"/>
      <c r="AM117" s="58"/>
      <c r="AN117" s="58"/>
      <c r="AO117" s="58"/>
      <c r="AP117" s="58"/>
      <c r="AQ117" s="58"/>
    </row>
    <row r="118" spans="1:43" ht="15">
      <c r="A118" s="975"/>
      <c r="B118" s="304" t="s">
        <v>1136</v>
      </c>
      <c r="C118" s="46">
        <v>51961.055999999997</v>
      </c>
      <c r="D118" s="46">
        <v>27525.272000000001</v>
      </c>
      <c r="E118" s="46">
        <v>20178.937999999998</v>
      </c>
      <c r="F118" s="46">
        <v>38310.773999999998</v>
      </c>
      <c r="G118" s="46">
        <v>33020.669000000002</v>
      </c>
      <c r="H118" s="46">
        <v>28283.97</v>
      </c>
      <c r="I118" s="46">
        <v>20076.411</v>
      </c>
      <c r="J118" s="46">
        <v>23703.688999999998</v>
      </c>
      <c r="K118" s="46">
        <v>31633.048999999999</v>
      </c>
      <c r="L118" s="46">
        <v>30211.859</v>
      </c>
      <c r="M118" s="46">
        <v>35718.603000000003</v>
      </c>
      <c r="N118" s="46">
        <v>32074.855</v>
      </c>
      <c r="O118" s="46">
        <v>30826.646000000001</v>
      </c>
      <c r="P118" s="46">
        <v>22526.023000000001</v>
      </c>
      <c r="Q118" s="46">
        <v>20703.815999999999</v>
      </c>
      <c r="R118" s="46">
        <v>17734.075000000001</v>
      </c>
      <c r="S118" s="46">
        <v>27618.026999999998</v>
      </c>
      <c r="T118" s="46">
        <v>0</v>
      </c>
      <c r="U118" s="47">
        <f t="shared" si="9"/>
        <v>492107.73199999996</v>
      </c>
      <c r="V118" s="55"/>
      <c r="W118" s="302"/>
      <c r="X118" s="58"/>
      <c r="Y118" s="58"/>
      <c r="Z118" s="58"/>
      <c r="AA118" s="58"/>
      <c r="AB118" s="58"/>
      <c r="AC118" s="58"/>
      <c r="AD118" s="58"/>
      <c r="AE118" s="58"/>
      <c r="AF118" s="58"/>
      <c r="AG118" s="58"/>
      <c r="AH118" s="58"/>
      <c r="AI118" s="58"/>
      <c r="AJ118" s="58"/>
      <c r="AK118" s="58"/>
      <c r="AL118" s="58"/>
      <c r="AM118" s="58"/>
      <c r="AN118" s="58"/>
      <c r="AO118" s="58"/>
      <c r="AP118" s="58"/>
      <c r="AQ118" s="58"/>
    </row>
    <row r="119" spans="1:43" ht="15">
      <c r="A119" s="975"/>
      <c r="B119" s="304" t="s">
        <v>1137</v>
      </c>
      <c r="C119" s="46">
        <v>28616.141</v>
      </c>
      <c r="D119" s="46">
        <v>56322.497000000003</v>
      </c>
      <c r="E119" s="46">
        <v>102431.22100000001</v>
      </c>
      <c r="F119" s="46">
        <v>207686.74799999999</v>
      </c>
      <c r="G119" s="46">
        <v>285526.473</v>
      </c>
      <c r="H119" s="46">
        <v>282058.55300000001</v>
      </c>
      <c r="I119" s="46">
        <v>258632.25399999999</v>
      </c>
      <c r="J119" s="46">
        <v>257695.038</v>
      </c>
      <c r="K119" s="46">
        <v>263240.495</v>
      </c>
      <c r="L119" s="46">
        <v>264707.24200000003</v>
      </c>
      <c r="M119" s="46">
        <v>299419.99699999997</v>
      </c>
      <c r="N119" s="46">
        <v>305164.29499999998</v>
      </c>
      <c r="O119" s="46">
        <v>319124.652</v>
      </c>
      <c r="P119" s="46">
        <v>320625.91100000002</v>
      </c>
      <c r="Q119" s="46">
        <v>291699.95600000001</v>
      </c>
      <c r="R119" s="46">
        <v>214870.109</v>
      </c>
      <c r="S119" s="46">
        <v>343491.27600000001</v>
      </c>
      <c r="T119" s="46">
        <v>224.24600000000001</v>
      </c>
      <c r="U119" s="47">
        <f t="shared" si="9"/>
        <v>4101537.1039999994</v>
      </c>
      <c r="V119" s="55"/>
      <c r="W119" s="302"/>
      <c r="X119" s="58"/>
      <c r="Y119" s="58"/>
      <c r="Z119" s="58"/>
      <c r="AA119" s="58"/>
      <c r="AB119" s="58"/>
      <c r="AC119" s="58"/>
      <c r="AD119" s="58"/>
      <c r="AE119" s="58"/>
      <c r="AF119" s="58"/>
      <c r="AG119" s="58"/>
      <c r="AH119" s="58"/>
      <c r="AI119" s="58"/>
      <c r="AJ119" s="58"/>
      <c r="AK119" s="58"/>
      <c r="AL119" s="58"/>
      <c r="AM119" s="58"/>
      <c r="AN119" s="58"/>
      <c r="AO119" s="58"/>
      <c r="AP119" s="58"/>
      <c r="AQ119" s="58"/>
    </row>
    <row r="120" spans="1:43" ht="15">
      <c r="A120" s="975"/>
      <c r="B120" s="304" t="s">
        <v>1138</v>
      </c>
      <c r="C120" s="46">
        <v>406.95</v>
      </c>
      <c r="D120" s="46">
        <v>860.05499999999995</v>
      </c>
      <c r="E120" s="46">
        <v>1048.885</v>
      </c>
      <c r="F120" s="46">
        <v>6903.317</v>
      </c>
      <c r="G120" s="46">
        <v>11715.378000000001</v>
      </c>
      <c r="H120" s="46">
        <v>22889.969000000001</v>
      </c>
      <c r="I120" s="46">
        <v>34465.406999999999</v>
      </c>
      <c r="J120" s="46">
        <v>58921.148000000001</v>
      </c>
      <c r="K120" s="46">
        <v>95043.044999999998</v>
      </c>
      <c r="L120" s="46">
        <v>136061.003</v>
      </c>
      <c r="M120" s="46">
        <v>155595.19099999999</v>
      </c>
      <c r="N120" s="46">
        <v>204663.26800000001</v>
      </c>
      <c r="O120" s="46">
        <v>219147.53099999999</v>
      </c>
      <c r="P120" s="46">
        <v>197024.15100000001</v>
      </c>
      <c r="Q120" s="46">
        <v>159336.698</v>
      </c>
      <c r="R120" s="46">
        <v>94423.85</v>
      </c>
      <c r="S120" s="46">
        <v>65899.028000000006</v>
      </c>
      <c r="T120" s="46">
        <v>0</v>
      </c>
      <c r="U120" s="47">
        <f t="shared" si="9"/>
        <v>1464404.8740000001</v>
      </c>
      <c r="V120" s="55"/>
      <c r="W120" s="302"/>
      <c r="X120" s="58"/>
      <c r="Y120" s="58"/>
      <c r="Z120" s="58"/>
      <c r="AA120" s="58"/>
      <c r="AB120" s="58"/>
      <c r="AC120" s="58"/>
      <c r="AD120" s="58"/>
      <c r="AE120" s="58"/>
      <c r="AF120" s="58"/>
      <c r="AG120" s="58"/>
      <c r="AH120" s="58"/>
      <c r="AI120" s="58"/>
      <c r="AJ120" s="58"/>
      <c r="AK120" s="58"/>
      <c r="AL120" s="58"/>
      <c r="AM120" s="58"/>
      <c r="AN120" s="58"/>
      <c r="AO120" s="58"/>
      <c r="AP120" s="58"/>
      <c r="AQ120" s="58"/>
    </row>
    <row r="121" spans="1:43" ht="15">
      <c r="A121" s="975"/>
      <c r="B121" s="304" t="s">
        <v>1139</v>
      </c>
      <c r="C121" s="46">
        <v>333.06</v>
      </c>
      <c r="D121" s="46">
        <v>912.4</v>
      </c>
      <c r="E121" s="46">
        <v>340.17500000000001</v>
      </c>
      <c r="F121" s="46">
        <v>4676.0950000000003</v>
      </c>
      <c r="G121" s="46">
        <v>2844.154</v>
      </c>
      <c r="H121" s="46">
        <v>2474.239</v>
      </c>
      <c r="I121" s="46">
        <v>2370.511</v>
      </c>
      <c r="J121" s="46">
        <v>2783.607</v>
      </c>
      <c r="K121" s="46">
        <v>4176.4750000000004</v>
      </c>
      <c r="L121" s="46">
        <v>4100.991</v>
      </c>
      <c r="M121" s="46">
        <v>8328.741</v>
      </c>
      <c r="N121" s="46">
        <v>9381.5580000000009</v>
      </c>
      <c r="O121" s="46">
        <v>11923.188</v>
      </c>
      <c r="P121" s="46">
        <v>13450.147000000001</v>
      </c>
      <c r="Q121" s="46">
        <v>11971.102999999999</v>
      </c>
      <c r="R121" s="46">
        <v>6988.3289999999997</v>
      </c>
      <c r="S121" s="46">
        <v>7277.0889999999999</v>
      </c>
      <c r="T121" s="46">
        <v>0</v>
      </c>
      <c r="U121" s="47">
        <f t="shared" si="9"/>
        <v>94331.862000000023</v>
      </c>
      <c r="V121" s="55"/>
      <c r="W121" s="302"/>
      <c r="X121" s="58"/>
      <c r="Y121" s="58"/>
      <c r="Z121" s="58"/>
      <c r="AA121" s="58"/>
      <c r="AB121" s="58"/>
      <c r="AC121" s="58"/>
      <c r="AD121" s="58"/>
      <c r="AE121" s="58"/>
      <c r="AF121" s="58"/>
      <c r="AG121" s="58"/>
      <c r="AH121" s="58"/>
      <c r="AI121" s="58"/>
      <c r="AJ121" s="58"/>
      <c r="AK121" s="58"/>
      <c r="AL121" s="58"/>
      <c r="AM121" s="58"/>
      <c r="AN121" s="58"/>
      <c r="AO121" s="58"/>
      <c r="AP121" s="58"/>
      <c r="AQ121" s="58"/>
    </row>
    <row r="122" spans="1:43" ht="15">
      <c r="A122" s="975"/>
      <c r="B122" s="304" t="s">
        <v>1140</v>
      </c>
      <c r="C122" s="46">
        <v>22201.111000000001</v>
      </c>
      <c r="D122" s="46">
        <v>25293.659</v>
      </c>
      <c r="E122" s="46">
        <v>32756.008999999998</v>
      </c>
      <c r="F122" s="46">
        <v>54780.705999999998</v>
      </c>
      <c r="G122" s="46">
        <v>98336.45</v>
      </c>
      <c r="H122" s="46">
        <v>134281.19399999999</v>
      </c>
      <c r="I122" s="46">
        <v>157282.10699999999</v>
      </c>
      <c r="J122" s="46">
        <v>167869.51199999999</v>
      </c>
      <c r="K122" s="46">
        <v>178355.29</v>
      </c>
      <c r="L122" s="46">
        <v>197377.842</v>
      </c>
      <c r="M122" s="46">
        <v>230683.32699999999</v>
      </c>
      <c r="N122" s="46">
        <v>265342.451</v>
      </c>
      <c r="O122" s="46">
        <v>260519.40100000001</v>
      </c>
      <c r="P122" s="46">
        <v>279139.74699999997</v>
      </c>
      <c r="Q122" s="46">
        <v>274160.62099999998</v>
      </c>
      <c r="R122" s="46">
        <v>198329.715</v>
      </c>
      <c r="S122" s="46">
        <v>195180.83</v>
      </c>
      <c r="T122" s="46">
        <v>0</v>
      </c>
      <c r="U122" s="47">
        <f t="shared" si="9"/>
        <v>2771889.9719999996</v>
      </c>
      <c r="V122" s="55"/>
      <c r="W122" s="302"/>
      <c r="X122" s="58"/>
      <c r="Y122" s="58"/>
      <c r="Z122" s="58"/>
      <c r="AA122" s="58"/>
      <c r="AB122" s="58"/>
      <c r="AC122" s="58"/>
      <c r="AD122" s="58"/>
      <c r="AE122" s="58"/>
      <c r="AF122" s="58"/>
      <c r="AG122" s="58"/>
      <c r="AH122" s="58"/>
      <c r="AI122" s="58"/>
      <c r="AJ122" s="58"/>
      <c r="AK122" s="58"/>
      <c r="AL122" s="58"/>
      <c r="AM122" s="58"/>
      <c r="AN122" s="58"/>
      <c r="AO122" s="58"/>
      <c r="AP122" s="58"/>
      <c r="AQ122" s="58"/>
    </row>
    <row r="123" spans="1:43" ht="15">
      <c r="A123" s="975"/>
      <c r="B123" s="304" t="s">
        <v>1141</v>
      </c>
      <c r="C123" s="46">
        <v>891.01800000000003</v>
      </c>
      <c r="D123" s="46">
        <v>1688.4449999999999</v>
      </c>
      <c r="E123" s="46">
        <v>2076.413</v>
      </c>
      <c r="F123" s="46">
        <v>37272.870000000003</v>
      </c>
      <c r="G123" s="46">
        <v>44103.855000000003</v>
      </c>
      <c r="H123" s="46">
        <v>31611.333999999999</v>
      </c>
      <c r="I123" s="46">
        <v>28841.25</v>
      </c>
      <c r="J123" s="46">
        <v>35334.175999999999</v>
      </c>
      <c r="K123" s="46">
        <v>32248.038</v>
      </c>
      <c r="L123" s="46">
        <v>41168.135000000002</v>
      </c>
      <c r="M123" s="46">
        <v>35610.853000000003</v>
      </c>
      <c r="N123" s="46">
        <v>37558.313000000002</v>
      </c>
      <c r="O123" s="46">
        <v>30708.241000000002</v>
      </c>
      <c r="P123" s="46">
        <v>22722.595000000001</v>
      </c>
      <c r="Q123" s="46">
        <v>23398.21</v>
      </c>
      <c r="R123" s="46">
        <v>11759.076999999999</v>
      </c>
      <c r="S123" s="46">
        <v>11584.379000000001</v>
      </c>
      <c r="T123" s="46">
        <v>0</v>
      </c>
      <c r="U123" s="47">
        <f t="shared" si="9"/>
        <v>428577.20199999999</v>
      </c>
      <c r="V123" s="55"/>
      <c r="W123" s="302"/>
      <c r="X123" s="58"/>
      <c r="Y123" s="58"/>
      <c r="Z123" s="58"/>
      <c r="AA123" s="58"/>
      <c r="AB123" s="58"/>
      <c r="AC123" s="58"/>
      <c r="AD123" s="58"/>
      <c r="AE123" s="58"/>
      <c r="AF123" s="58"/>
      <c r="AG123" s="58"/>
      <c r="AH123" s="58"/>
      <c r="AI123" s="58"/>
      <c r="AJ123" s="58"/>
      <c r="AK123" s="58"/>
      <c r="AL123" s="58"/>
      <c r="AM123" s="58"/>
      <c r="AN123" s="58"/>
      <c r="AO123" s="58"/>
      <c r="AP123" s="58"/>
      <c r="AQ123" s="58"/>
    </row>
    <row r="124" spans="1:43" ht="15">
      <c r="A124" s="975"/>
      <c r="B124" s="304" t="s">
        <v>1142</v>
      </c>
      <c r="C124" s="46">
        <v>56689.014000000003</v>
      </c>
      <c r="D124" s="46">
        <v>39723.733999999997</v>
      </c>
      <c r="E124" s="46">
        <v>26676.754000000001</v>
      </c>
      <c r="F124" s="46">
        <v>53467.035000000003</v>
      </c>
      <c r="G124" s="46">
        <v>70857.858999999997</v>
      </c>
      <c r="H124" s="46">
        <v>75444.028999999995</v>
      </c>
      <c r="I124" s="46">
        <v>86192.046000000002</v>
      </c>
      <c r="J124" s="46">
        <v>114087.329</v>
      </c>
      <c r="K124" s="46">
        <v>138981.81700000001</v>
      </c>
      <c r="L124" s="46">
        <v>136952.13099999999</v>
      </c>
      <c r="M124" s="46">
        <v>192859.19500000001</v>
      </c>
      <c r="N124" s="46">
        <v>250187.46100000001</v>
      </c>
      <c r="O124" s="46">
        <v>299172.41700000002</v>
      </c>
      <c r="P124" s="46">
        <v>343649.82900000003</v>
      </c>
      <c r="Q124" s="46">
        <v>299084.28100000002</v>
      </c>
      <c r="R124" s="46">
        <v>163794.84099999999</v>
      </c>
      <c r="S124" s="46">
        <v>138058.72399999999</v>
      </c>
      <c r="T124" s="46">
        <v>0</v>
      </c>
      <c r="U124" s="47">
        <f t="shared" si="9"/>
        <v>2485878.4959999998</v>
      </c>
      <c r="V124" s="55"/>
      <c r="W124" s="302"/>
      <c r="X124" s="58"/>
      <c r="Y124" s="58"/>
      <c r="Z124" s="58"/>
      <c r="AA124" s="58"/>
      <c r="AB124" s="58"/>
      <c r="AC124" s="58"/>
      <c r="AD124" s="58"/>
      <c r="AE124" s="58"/>
      <c r="AF124" s="58"/>
      <c r="AG124" s="58"/>
      <c r="AH124" s="58"/>
      <c r="AI124" s="58"/>
      <c r="AJ124" s="58"/>
      <c r="AK124" s="58"/>
      <c r="AL124" s="58"/>
      <c r="AM124" s="58"/>
      <c r="AN124" s="58"/>
      <c r="AO124" s="58"/>
      <c r="AP124" s="58"/>
      <c r="AQ124" s="58"/>
    </row>
    <row r="125" spans="1:43" ht="15">
      <c r="A125" s="975"/>
      <c r="B125" s="304" t="s">
        <v>1143</v>
      </c>
      <c r="C125" s="46">
        <v>0</v>
      </c>
      <c r="D125" s="46">
        <v>0</v>
      </c>
      <c r="E125" s="46">
        <v>711.24</v>
      </c>
      <c r="F125" s="46">
        <v>17430.904999999999</v>
      </c>
      <c r="G125" s="46">
        <v>20486.155999999999</v>
      </c>
      <c r="H125" s="46">
        <v>23006.672999999999</v>
      </c>
      <c r="I125" s="46">
        <v>16093.769</v>
      </c>
      <c r="J125" s="46">
        <v>19078.365000000002</v>
      </c>
      <c r="K125" s="46">
        <v>24324.637999999999</v>
      </c>
      <c r="L125" s="46">
        <v>24833.243999999999</v>
      </c>
      <c r="M125" s="46">
        <v>21836.362000000001</v>
      </c>
      <c r="N125" s="46">
        <v>13941.069</v>
      </c>
      <c r="O125" s="46">
        <v>19792.748</v>
      </c>
      <c r="P125" s="46">
        <v>18638.919000000002</v>
      </c>
      <c r="Q125" s="46">
        <v>15166.287</v>
      </c>
      <c r="R125" s="46">
        <v>7936.174</v>
      </c>
      <c r="S125" s="46">
        <v>9662.6689999999999</v>
      </c>
      <c r="T125" s="46">
        <v>0</v>
      </c>
      <c r="U125" s="47">
        <f t="shared" si="9"/>
        <v>252939.21799999999</v>
      </c>
      <c r="V125" s="55"/>
      <c r="W125" s="302"/>
      <c r="X125" s="58"/>
      <c r="Y125" s="58"/>
      <c r="Z125" s="58"/>
      <c r="AA125" s="58"/>
      <c r="AB125" s="58"/>
      <c r="AC125" s="58"/>
      <c r="AD125" s="58"/>
      <c r="AE125" s="58"/>
      <c r="AF125" s="58"/>
      <c r="AG125" s="58"/>
      <c r="AH125" s="58"/>
      <c r="AI125" s="58"/>
      <c r="AJ125" s="58"/>
      <c r="AK125" s="58"/>
      <c r="AL125" s="58"/>
      <c r="AM125" s="58"/>
      <c r="AN125" s="58"/>
      <c r="AO125" s="58"/>
      <c r="AP125" s="58"/>
      <c r="AQ125" s="58"/>
    </row>
    <row r="126" spans="1:43" ht="15">
      <c r="A126" s="975"/>
      <c r="B126" s="304" t="s">
        <v>1144</v>
      </c>
      <c r="C126" s="46">
        <v>438.87</v>
      </c>
      <c r="D126" s="46">
        <v>490.726</v>
      </c>
      <c r="E126" s="46">
        <v>4250.12</v>
      </c>
      <c r="F126" s="46">
        <v>31250.398000000001</v>
      </c>
      <c r="G126" s="46">
        <v>48188.57</v>
      </c>
      <c r="H126" s="46">
        <v>106798.946</v>
      </c>
      <c r="I126" s="46">
        <v>172538.47200000001</v>
      </c>
      <c r="J126" s="46">
        <v>264725.48499999999</v>
      </c>
      <c r="K126" s="46">
        <v>365590.53700000001</v>
      </c>
      <c r="L126" s="46">
        <v>418318.84700000001</v>
      </c>
      <c r="M126" s="46">
        <v>239531.842</v>
      </c>
      <c r="N126" s="46">
        <v>140179.42199999999</v>
      </c>
      <c r="O126" s="46">
        <v>104577.359</v>
      </c>
      <c r="P126" s="46">
        <v>109732.35400000001</v>
      </c>
      <c r="Q126" s="46">
        <v>75894.198999999993</v>
      </c>
      <c r="R126" s="46">
        <v>62136.099000000002</v>
      </c>
      <c r="S126" s="46">
        <v>29187.68</v>
      </c>
      <c r="T126" s="46">
        <v>0</v>
      </c>
      <c r="U126" s="47">
        <f t="shared" si="9"/>
        <v>2173829.9260000004</v>
      </c>
      <c r="V126" s="55"/>
      <c r="W126" s="302"/>
      <c r="X126" s="58"/>
      <c r="Y126" s="58"/>
      <c r="Z126" s="58"/>
      <c r="AA126" s="58"/>
      <c r="AB126" s="58"/>
      <c r="AC126" s="58"/>
      <c r="AD126" s="58"/>
      <c r="AE126" s="58"/>
      <c r="AF126" s="58"/>
      <c r="AG126" s="58"/>
      <c r="AH126" s="58"/>
      <c r="AI126" s="58"/>
      <c r="AJ126" s="58"/>
      <c r="AK126" s="58"/>
      <c r="AL126" s="58"/>
      <c r="AM126" s="58"/>
      <c r="AN126" s="58"/>
      <c r="AO126" s="58"/>
      <c r="AP126" s="58"/>
      <c r="AQ126" s="58"/>
    </row>
    <row r="127" spans="1:43" ht="15">
      <c r="A127" s="975"/>
      <c r="B127" s="304" t="s">
        <v>1145</v>
      </c>
      <c r="C127" s="46">
        <v>0</v>
      </c>
      <c r="D127" s="46">
        <v>0</v>
      </c>
      <c r="E127" s="46">
        <v>0</v>
      </c>
      <c r="F127" s="46">
        <v>3627.24</v>
      </c>
      <c r="G127" s="46">
        <v>27014.962</v>
      </c>
      <c r="H127" s="46">
        <v>87503.221999999994</v>
      </c>
      <c r="I127" s="46">
        <v>122548.326</v>
      </c>
      <c r="J127" s="46">
        <v>140661.375</v>
      </c>
      <c r="K127" s="46">
        <v>94262.33</v>
      </c>
      <c r="L127" s="46">
        <v>45703.141000000003</v>
      </c>
      <c r="M127" s="46">
        <v>36680.822999999997</v>
      </c>
      <c r="N127" s="46">
        <v>22741.163</v>
      </c>
      <c r="O127" s="46">
        <v>16244.037</v>
      </c>
      <c r="P127" s="46">
        <v>12240.404</v>
      </c>
      <c r="Q127" s="46">
        <v>8723.4950000000008</v>
      </c>
      <c r="R127" s="46">
        <v>4950.8149999999996</v>
      </c>
      <c r="S127" s="46">
        <v>1443.86</v>
      </c>
      <c r="T127" s="46">
        <v>493.77</v>
      </c>
      <c r="U127" s="47">
        <f t="shared" si="9"/>
        <v>624838.96299999987</v>
      </c>
      <c r="V127" s="55"/>
      <c r="W127" s="302"/>
      <c r="X127" s="58"/>
      <c r="Y127" s="58"/>
      <c r="Z127" s="58"/>
      <c r="AA127" s="58"/>
      <c r="AB127" s="58"/>
      <c r="AC127" s="58"/>
      <c r="AD127" s="58"/>
      <c r="AE127" s="58"/>
      <c r="AF127" s="58"/>
      <c r="AG127" s="58"/>
      <c r="AH127" s="58"/>
      <c r="AI127" s="58"/>
      <c r="AJ127" s="58"/>
      <c r="AK127" s="58"/>
      <c r="AL127" s="58"/>
      <c r="AM127" s="58"/>
      <c r="AN127" s="58"/>
      <c r="AO127" s="58"/>
      <c r="AP127" s="58"/>
      <c r="AQ127" s="58"/>
    </row>
    <row r="128" spans="1:43" ht="15">
      <c r="A128" s="975"/>
      <c r="B128" s="304" t="s">
        <v>1146</v>
      </c>
      <c r="C128" s="46">
        <v>17703.754000000001</v>
      </c>
      <c r="D128" s="46">
        <v>17929.77</v>
      </c>
      <c r="E128" s="46">
        <v>45447.841</v>
      </c>
      <c r="F128" s="46">
        <v>102825.821</v>
      </c>
      <c r="G128" s="46">
        <v>134114.45300000001</v>
      </c>
      <c r="H128" s="46">
        <v>121461.077</v>
      </c>
      <c r="I128" s="46">
        <v>104928.334</v>
      </c>
      <c r="J128" s="46">
        <v>121009.01</v>
      </c>
      <c r="K128" s="46">
        <v>145017.573</v>
      </c>
      <c r="L128" s="46">
        <v>176530.87700000001</v>
      </c>
      <c r="M128" s="46">
        <v>261108.878</v>
      </c>
      <c r="N128" s="46">
        <v>288708.32799999998</v>
      </c>
      <c r="O128" s="46">
        <v>277961.103</v>
      </c>
      <c r="P128" s="46">
        <v>229805.46400000001</v>
      </c>
      <c r="Q128" s="46">
        <v>214154.34299999999</v>
      </c>
      <c r="R128" s="46">
        <v>145338.84599999999</v>
      </c>
      <c r="S128" s="46">
        <v>208687.55</v>
      </c>
      <c r="T128" s="46">
        <v>0</v>
      </c>
      <c r="U128" s="47">
        <f t="shared" si="9"/>
        <v>2612733.0219999994</v>
      </c>
      <c r="V128" s="55"/>
      <c r="W128" s="302"/>
      <c r="X128" s="58"/>
      <c r="Y128" s="58"/>
      <c r="Z128" s="58"/>
      <c r="AA128" s="58"/>
      <c r="AB128" s="58"/>
      <c r="AC128" s="58"/>
      <c r="AD128" s="58"/>
      <c r="AE128" s="58"/>
      <c r="AF128" s="58"/>
      <c r="AG128" s="58"/>
      <c r="AH128" s="58"/>
      <c r="AI128" s="58"/>
      <c r="AJ128" s="58"/>
      <c r="AK128" s="58"/>
      <c r="AL128" s="58"/>
      <c r="AM128" s="58"/>
      <c r="AN128" s="58"/>
      <c r="AO128" s="58"/>
      <c r="AP128" s="58"/>
      <c r="AQ128" s="58"/>
    </row>
    <row r="129" spans="1:43" ht="6" customHeight="1">
      <c r="A129" s="975"/>
      <c r="B129" s="304"/>
      <c r="C129" s="46"/>
      <c r="D129" s="46"/>
      <c r="E129" s="46"/>
      <c r="F129" s="46"/>
      <c r="G129" s="46"/>
      <c r="H129" s="46"/>
      <c r="I129" s="46"/>
      <c r="J129" s="46"/>
      <c r="K129" s="46"/>
      <c r="L129" s="46"/>
      <c r="M129" s="46"/>
      <c r="N129" s="46"/>
      <c r="O129" s="46"/>
      <c r="P129" s="46"/>
      <c r="Q129" s="46"/>
      <c r="R129" s="46"/>
      <c r="S129" s="46"/>
      <c r="T129" s="46"/>
      <c r="U129" s="47">
        <f t="shared" si="9"/>
        <v>0</v>
      </c>
      <c r="V129" s="55"/>
      <c r="W129" s="302"/>
      <c r="X129" s="58"/>
      <c r="Y129" s="58"/>
      <c r="Z129" s="58"/>
      <c r="AA129" s="58"/>
      <c r="AB129" s="58"/>
      <c r="AC129" s="58"/>
      <c r="AD129" s="58"/>
      <c r="AE129" s="58"/>
      <c r="AF129" s="58"/>
      <c r="AG129" s="58"/>
      <c r="AH129" s="58"/>
      <c r="AI129" s="58"/>
      <c r="AJ129" s="58"/>
      <c r="AK129" s="58"/>
      <c r="AL129" s="58"/>
      <c r="AM129" s="58"/>
      <c r="AN129" s="58"/>
      <c r="AO129" s="58"/>
      <c r="AP129" s="58"/>
      <c r="AQ129" s="58"/>
    </row>
    <row r="130" spans="1:43" ht="15">
      <c r="A130" s="975"/>
      <c r="B130" s="299" t="s">
        <v>1147</v>
      </c>
      <c r="C130" s="406">
        <f>SUM(C131:C136)</f>
        <v>78892.789999999994</v>
      </c>
      <c r="D130" s="406">
        <f t="shared" ref="D130:T130" si="13">SUM(D131:D136)</f>
        <v>15039.8</v>
      </c>
      <c r="E130" s="406">
        <f t="shared" si="13"/>
        <v>10453.219999999999</v>
      </c>
      <c r="F130" s="406">
        <f t="shared" si="13"/>
        <v>26124.520000000004</v>
      </c>
      <c r="G130" s="406">
        <f t="shared" si="13"/>
        <v>37512.379999999997</v>
      </c>
      <c r="H130" s="406">
        <f t="shared" si="13"/>
        <v>53698.69</v>
      </c>
      <c r="I130" s="406">
        <f t="shared" si="13"/>
        <v>53967.869999999995</v>
      </c>
      <c r="J130" s="406">
        <f t="shared" si="13"/>
        <v>64056.640000000007</v>
      </c>
      <c r="K130" s="406">
        <f t="shared" si="13"/>
        <v>78898.37</v>
      </c>
      <c r="L130" s="406">
        <f t="shared" si="13"/>
        <v>83178.349999999991</v>
      </c>
      <c r="M130" s="406">
        <f t="shared" si="13"/>
        <v>104106.78</v>
      </c>
      <c r="N130" s="406">
        <f t="shared" si="13"/>
        <v>145667.46</v>
      </c>
      <c r="O130" s="406">
        <f t="shared" si="13"/>
        <v>181921.77</v>
      </c>
      <c r="P130" s="406">
        <f t="shared" si="13"/>
        <v>276739.52</v>
      </c>
      <c r="Q130" s="406">
        <f t="shared" si="13"/>
        <v>461697.74</v>
      </c>
      <c r="R130" s="406">
        <f t="shared" si="13"/>
        <v>575356.25</v>
      </c>
      <c r="S130" s="406">
        <f t="shared" si="13"/>
        <v>1760414.01</v>
      </c>
      <c r="T130" s="406">
        <f t="shared" si="13"/>
        <v>1239.5</v>
      </c>
      <c r="U130" s="401">
        <f t="shared" si="9"/>
        <v>4008965.66</v>
      </c>
      <c r="V130" s="375"/>
      <c r="W130" s="302"/>
      <c r="X130" s="302"/>
      <c r="Y130" s="302"/>
      <c r="Z130" s="302"/>
      <c r="AA130" s="302"/>
      <c r="AB130" s="302"/>
      <c r="AC130" s="302"/>
      <c r="AD130" s="302"/>
      <c r="AE130" s="302"/>
      <c r="AF130" s="302"/>
      <c r="AG130" s="302"/>
      <c r="AH130" s="302"/>
      <c r="AI130" s="302"/>
      <c r="AJ130" s="302"/>
      <c r="AK130" s="302"/>
      <c r="AL130" s="302"/>
      <c r="AM130" s="302"/>
      <c r="AN130" s="302"/>
      <c r="AO130" s="302"/>
      <c r="AP130" s="302"/>
      <c r="AQ130" s="302"/>
    </row>
    <row r="131" spans="1:43" ht="15">
      <c r="A131" s="975"/>
      <c r="B131" s="304" t="s">
        <v>1148</v>
      </c>
      <c r="C131" s="46">
        <v>34047.760000000002</v>
      </c>
      <c r="D131" s="46">
        <v>9468.69</v>
      </c>
      <c r="E131" s="46">
        <v>6972.21</v>
      </c>
      <c r="F131" s="46">
        <v>18881.36</v>
      </c>
      <c r="G131" s="46">
        <v>26897.87</v>
      </c>
      <c r="H131" s="46">
        <v>34953.71</v>
      </c>
      <c r="I131" s="46">
        <v>40448.629999999997</v>
      </c>
      <c r="J131" s="46">
        <v>45731.95</v>
      </c>
      <c r="K131" s="46">
        <v>49294.18</v>
      </c>
      <c r="L131" s="46">
        <v>51965.919999999998</v>
      </c>
      <c r="M131" s="46">
        <v>59831.64</v>
      </c>
      <c r="N131" s="46">
        <v>69104.47</v>
      </c>
      <c r="O131" s="46">
        <v>79175.28</v>
      </c>
      <c r="P131" s="46">
        <v>89591.26</v>
      </c>
      <c r="Q131" s="46">
        <v>93809.22</v>
      </c>
      <c r="R131" s="46">
        <v>80703.42</v>
      </c>
      <c r="S131" s="46">
        <v>160810.76</v>
      </c>
      <c r="T131" s="46">
        <v>0</v>
      </c>
      <c r="U131" s="47">
        <f t="shared" si="9"/>
        <v>951688.33000000007</v>
      </c>
      <c r="V131" s="55"/>
      <c r="W131" s="302"/>
      <c r="X131" s="58"/>
      <c r="Y131" s="58"/>
      <c r="Z131" s="58"/>
      <c r="AA131" s="58"/>
      <c r="AB131" s="58"/>
      <c r="AC131" s="58"/>
      <c r="AD131" s="58"/>
      <c r="AE131" s="58"/>
      <c r="AF131" s="58"/>
      <c r="AG131" s="58"/>
      <c r="AH131" s="58"/>
      <c r="AI131" s="58"/>
      <c r="AJ131" s="58"/>
      <c r="AK131" s="58"/>
      <c r="AL131" s="58"/>
      <c r="AM131" s="58"/>
      <c r="AN131" s="58"/>
      <c r="AO131" s="58"/>
      <c r="AP131" s="58"/>
      <c r="AQ131" s="58"/>
    </row>
    <row r="132" spans="1:43" ht="15">
      <c r="A132" s="975"/>
      <c r="B132" s="304" t="s">
        <v>1149</v>
      </c>
      <c r="C132" s="46">
        <v>39904.379999999997</v>
      </c>
      <c r="D132" s="46">
        <v>2682.47</v>
      </c>
      <c r="E132" s="46">
        <v>2412.9</v>
      </c>
      <c r="F132" s="46">
        <v>4173.95</v>
      </c>
      <c r="G132" s="46">
        <v>7003.36</v>
      </c>
      <c r="H132" s="46">
        <v>7248.8</v>
      </c>
      <c r="I132" s="46">
        <v>5997.05</v>
      </c>
      <c r="J132" s="46">
        <v>11849.52</v>
      </c>
      <c r="K132" s="46">
        <v>13412.98</v>
      </c>
      <c r="L132" s="46">
        <v>15901.17</v>
      </c>
      <c r="M132" s="46">
        <v>24894.48</v>
      </c>
      <c r="N132" s="46">
        <v>37491.54</v>
      </c>
      <c r="O132" s="46">
        <v>47477.22</v>
      </c>
      <c r="P132" s="46">
        <v>58656.36</v>
      </c>
      <c r="Q132" s="46">
        <v>75353.929999999993</v>
      </c>
      <c r="R132" s="46">
        <v>85197.3</v>
      </c>
      <c r="S132" s="46">
        <v>178518.26</v>
      </c>
      <c r="T132" s="46">
        <v>0</v>
      </c>
      <c r="U132" s="47">
        <f t="shared" si="9"/>
        <v>618175.66999999993</v>
      </c>
      <c r="V132" s="55"/>
      <c r="W132" s="302"/>
      <c r="X132" s="58"/>
      <c r="Y132" s="58"/>
      <c r="Z132" s="58"/>
      <c r="AA132" s="58"/>
      <c r="AB132" s="58"/>
      <c r="AC132" s="58"/>
      <c r="AD132" s="58"/>
      <c r="AE132" s="58"/>
      <c r="AF132" s="58"/>
      <c r="AG132" s="58"/>
      <c r="AH132" s="58"/>
      <c r="AI132" s="58"/>
      <c r="AJ132" s="58"/>
      <c r="AK132" s="58"/>
      <c r="AL132" s="58"/>
      <c r="AM132" s="58"/>
      <c r="AN132" s="58"/>
      <c r="AO132" s="58"/>
      <c r="AP132" s="58"/>
      <c r="AQ132" s="58"/>
    </row>
    <row r="133" spans="1:43" ht="15">
      <c r="A133" s="975"/>
      <c r="B133" s="304" t="s">
        <v>1150</v>
      </c>
      <c r="C133" s="46">
        <v>0</v>
      </c>
      <c r="D133" s="46">
        <v>0</v>
      </c>
      <c r="E133" s="46">
        <v>0</v>
      </c>
      <c r="F133" s="46">
        <v>1282.02</v>
      </c>
      <c r="G133" s="46">
        <v>1759.05</v>
      </c>
      <c r="H133" s="46">
        <v>9041.32</v>
      </c>
      <c r="I133" s="46">
        <v>3229.19</v>
      </c>
      <c r="J133" s="46">
        <v>3260.87</v>
      </c>
      <c r="K133" s="46">
        <v>12588.65</v>
      </c>
      <c r="L133" s="46">
        <v>11561.45</v>
      </c>
      <c r="M133" s="46">
        <v>14449.42</v>
      </c>
      <c r="N133" s="46">
        <v>30198.560000000001</v>
      </c>
      <c r="O133" s="46">
        <v>26670.32</v>
      </c>
      <c r="P133" s="46">
        <v>26513.29</v>
      </c>
      <c r="Q133" s="46">
        <v>20758.2</v>
      </c>
      <c r="R133" s="46">
        <v>9796.4699999999993</v>
      </c>
      <c r="S133" s="46">
        <v>18518.03</v>
      </c>
      <c r="T133" s="46">
        <v>0</v>
      </c>
      <c r="U133" s="47">
        <f t="shared" si="9"/>
        <v>189626.84000000003</v>
      </c>
      <c r="V133" s="55"/>
      <c r="W133" s="302"/>
      <c r="X133" s="58"/>
      <c r="Y133" s="58"/>
      <c r="Z133" s="58"/>
      <c r="AA133" s="58"/>
      <c r="AB133" s="58"/>
      <c r="AC133" s="58"/>
      <c r="AD133" s="58"/>
      <c r="AE133" s="58"/>
      <c r="AF133" s="58"/>
      <c r="AG133" s="58"/>
      <c r="AH133" s="58"/>
      <c r="AI133" s="58"/>
      <c r="AJ133" s="58"/>
      <c r="AK133" s="58"/>
      <c r="AL133" s="58"/>
      <c r="AM133" s="58"/>
      <c r="AN133" s="58"/>
      <c r="AO133" s="58"/>
      <c r="AP133" s="58"/>
      <c r="AQ133" s="58"/>
    </row>
    <row r="134" spans="1:43" ht="15">
      <c r="A134" s="975"/>
      <c r="B134" s="304" t="s">
        <v>1313</v>
      </c>
      <c r="C134" s="46">
        <v>3.56</v>
      </c>
      <c r="D134" s="46">
        <v>0</v>
      </c>
      <c r="E134" s="46">
        <v>0</v>
      </c>
      <c r="F134" s="46">
        <v>142.4</v>
      </c>
      <c r="G134" s="46">
        <v>0</v>
      </c>
      <c r="H134" s="46">
        <v>0</v>
      </c>
      <c r="I134" s="46">
        <v>1291.8800000000001</v>
      </c>
      <c r="J134" s="46">
        <v>0</v>
      </c>
      <c r="K134" s="46">
        <v>3.56</v>
      </c>
      <c r="L134" s="46">
        <v>14.14</v>
      </c>
      <c r="M134" s="46">
        <v>0</v>
      </c>
      <c r="N134" s="46">
        <v>4315.46</v>
      </c>
      <c r="O134" s="46">
        <v>24519.42</v>
      </c>
      <c r="P134" s="46">
        <v>98438.46</v>
      </c>
      <c r="Q134" s="46">
        <v>266319.94</v>
      </c>
      <c r="R134" s="46">
        <v>395874.43</v>
      </c>
      <c r="S134" s="46">
        <v>1389702.17</v>
      </c>
      <c r="T134" s="46">
        <v>1239.5</v>
      </c>
      <c r="U134" s="47">
        <f t="shared" si="9"/>
        <v>2181864.92</v>
      </c>
      <c r="V134" s="55"/>
      <c r="W134" s="302"/>
      <c r="X134" s="58"/>
      <c r="Y134" s="58"/>
      <c r="Z134" s="58"/>
      <c r="AA134" s="58"/>
      <c r="AB134" s="58"/>
      <c r="AC134" s="58"/>
      <c r="AD134" s="58"/>
      <c r="AE134" s="58"/>
      <c r="AF134" s="58"/>
      <c r="AG134" s="58"/>
      <c r="AH134" s="58"/>
      <c r="AI134" s="58"/>
      <c r="AJ134" s="58"/>
      <c r="AK134" s="58"/>
      <c r="AL134" s="58"/>
      <c r="AM134" s="58"/>
      <c r="AN134" s="58"/>
      <c r="AO134" s="58"/>
      <c r="AP134" s="58"/>
      <c r="AQ134" s="58"/>
    </row>
    <row r="135" spans="1:43" ht="15">
      <c r="A135" s="975"/>
      <c r="B135" s="304" t="s">
        <v>1152</v>
      </c>
      <c r="C135" s="46">
        <v>3221.67</v>
      </c>
      <c r="D135" s="46">
        <v>1415.34</v>
      </c>
      <c r="E135" s="46">
        <v>136.22999999999999</v>
      </c>
      <c r="F135" s="46">
        <v>570.54</v>
      </c>
      <c r="G135" s="46">
        <v>721.38</v>
      </c>
      <c r="H135" s="46">
        <v>830.55</v>
      </c>
      <c r="I135" s="46">
        <v>1253.8499999999999</v>
      </c>
      <c r="J135" s="46">
        <v>1044.3599999999999</v>
      </c>
      <c r="K135" s="46">
        <v>1601.37</v>
      </c>
      <c r="L135" s="46">
        <v>1849.14</v>
      </c>
      <c r="M135" s="46">
        <v>2550.66</v>
      </c>
      <c r="N135" s="46">
        <v>2352.33</v>
      </c>
      <c r="O135" s="46">
        <v>1932.87</v>
      </c>
      <c r="P135" s="46">
        <v>1610.94</v>
      </c>
      <c r="Q135" s="46">
        <v>3567.1</v>
      </c>
      <c r="R135" s="46">
        <v>2520.87</v>
      </c>
      <c r="S135" s="46">
        <v>11129.32</v>
      </c>
      <c r="T135" s="46">
        <v>0</v>
      </c>
      <c r="U135" s="47">
        <f t="shared" si="9"/>
        <v>38308.51999999999</v>
      </c>
      <c r="V135" s="55"/>
      <c r="W135" s="302"/>
      <c r="X135" s="58"/>
      <c r="Y135" s="58"/>
      <c r="Z135" s="58"/>
      <c r="AA135" s="58"/>
      <c r="AB135" s="58"/>
      <c r="AC135" s="58"/>
      <c r="AD135" s="58"/>
      <c r="AE135" s="58"/>
      <c r="AF135" s="58"/>
      <c r="AG135" s="58"/>
      <c r="AH135" s="58"/>
      <c r="AI135" s="58"/>
      <c r="AJ135" s="58"/>
      <c r="AK135" s="58"/>
      <c r="AL135" s="58"/>
      <c r="AM135" s="58"/>
      <c r="AN135" s="58"/>
      <c r="AO135" s="58"/>
      <c r="AP135" s="58"/>
      <c r="AQ135" s="58"/>
    </row>
    <row r="136" spans="1:43" ht="15">
      <c r="A136" s="975"/>
      <c r="B136" s="304" t="s">
        <v>1153</v>
      </c>
      <c r="C136" s="46">
        <v>1715.42</v>
      </c>
      <c r="D136" s="46">
        <v>1473.3</v>
      </c>
      <c r="E136" s="46">
        <v>931.88</v>
      </c>
      <c r="F136" s="46">
        <v>1074.25</v>
      </c>
      <c r="G136" s="46">
        <v>1130.72</v>
      </c>
      <c r="H136" s="46">
        <v>1624.31</v>
      </c>
      <c r="I136" s="46">
        <v>1747.27</v>
      </c>
      <c r="J136" s="46">
        <v>2169.94</v>
      </c>
      <c r="K136" s="46">
        <v>1997.63</v>
      </c>
      <c r="L136" s="46">
        <v>1886.53</v>
      </c>
      <c r="M136" s="46">
        <v>2380.58</v>
      </c>
      <c r="N136" s="46">
        <v>2205.1</v>
      </c>
      <c r="O136" s="46">
        <v>2146.66</v>
      </c>
      <c r="P136" s="46">
        <v>1929.21</v>
      </c>
      <c r="Q136" s="46">
        <v>1889.35</v>
      </c>
      <c r="R136" s="46">
        <v>1263.76</v>
      </c>
      <c r="S136" s="46">
        <v>1735.47</v>
      </c>
      <c r="T136" s="46">
        <v>0</v>
      </c>
      <c r="U136" s="47">
        <f t="shared" si="9"/>
        <v>29301.379999999997</v>
      </c>
      <c r="V136" s="55"/>
      <c r="W136" s="302"/>
      <c r="X136" s="58"/>
      <c r="Y136" s="58"/>
      <c r="Z136" s="58"/>
      <c r="AA136" s="58"/>
      <c r="AB136" s="58"/>
      <c r="AC136" s="58"/>
      <c r="AD136" s="58"/>
      <c r="AE136" s="58"/>
      <c r="AF136" s="58"/>
      <c r="AG136" s="58"/>
      <c r="AH136" s="58"/>
      <c r="AI136" s="58"/>
      <c r="AJ136" s="58"/>
      <c r="AK136" s="58"/>
      <c r="AL136" s="58"/>
      <c r="AM136" s="58"/>
      <c r="AN136" s="58"/>
      <c r="AO136" s="58"/>
      <c r="AP136" s="58"/>
      <c r="AQ136" s="58"/>
    </row>
    <row r="137" spans="1:43" ht="6" customHeight="1">
      <c r="A137" s="975"/>
      <c r="B137" s="304"/>
      <c r="C137" s="46"/>
      <c r="D137" s="46"/>
      <c r="E137" s="46"/>
      <c r="F137" s="46"/>
      <c r="G137" s="46"/>
      <c r="H137" s="46"/>
      <c r="I137" s="46"/>
      <c r="J137" s="46"/>
      <c r="K137" s="46"/>
      <c r="L137" s="46"/>
      <c r="M137" s="46"/>
      <c r="N137" s="46"/>
      <c r="O137" s="46"/>
      <c r="P137" s="46"/>
      <c r="Q137" s="46"/>
      <c r="R137" s="46"/>
      <c r="S137" s="46"/>
      <c r="T137" s="46"/>
      <c r="U137" s="47">
        <f t="shared" si="9"/>
        <v>0</v>
      </c>
      <c r="V137" s="55"/>
      <c r="W137" s="302"/>
      <c r="X137" s="58"/>
      <c r="Y137" s="58"/>
      <c r="Z137" s="58"/>
      <c r="AA137" s="58"/>
      <c r="AB137" s="58"/>
      <c r="AC137" s="58"/>
      <c r="AD137" s="58"/>
      <c r="AE137" s="58"/>
      <c r="AF137" s="58"/>
      <c r="AG137" s="58"/>
      <c r="AH137" s="58"/>
      <c r="AI137" s="58"/>
      <c r="AJ137" s="58"/>
      <c r="AK137" s="58"/>
      <c r="AL137" s="58"/>
      <c r="AM137" s="58"/>
      <c r="AN137" s="58"/>
      <c r="AO137" s="58"/>
      <c r="AP137" s="58"/>
      <c r="AQ137" s="58"/>
    </row>
    <row r="138" spans="1:43" ht="15">
      <c r="A138" s="975"/>
      <c r="B138" s="299" t="s">
        <v>1154</v>
      </c>
      <c r="C138" s="406">
        <f>SUM(C139:C146)</f>
        <v>2834267.9099999997</v>
      </c>
      <c r="D138" s="406">
        <f t="shared" ref="D138:T138" si="14">SUM(D139:D146)</f>
        <v>2917735.08</v>
      </c>
      <c r="E138" s="406">
        <f t="shared" si="14"/>
        <v>1008021.9199999999</v>
      </c>
      <c r="F138" s="406">
        <f t="shared" si="14"/>
        <v>4159132.06</v>
      </c>
      <c r="G138" s="406">
        <f t="shared" si="14"/>
        <v>15078110.75</v>
      </c>
      <c r="H138" s="406">
        <f t="shared" si="14"/>
        <v>25713439.319999997</v>
      </c>
      <c r="I138" s="406">
        <f t="shared" si="14"/>
        <v>23841535.289999999</v>
      </c>
      <c r="J138" s="406">
        <f t="shared" si="14"/>
        <v>16833056.84</v>
      </c>
      <c r="K138" s="406">
        <f t="shared" si="14"/>
        <v>10135220.220000001</v>
      </c>
      <c r="L138" s="406">
        <f t="shared" si="14"/>
        <v>8728394.7299999986</v>
      </c>
      <c r="M138" s="406">
        <f t="shared" si="14"/>
        <v>11229223.699999999</v>
      </c>
      <c r="N138" s="406">
        <f t="shared" si="14"/>
        <v>12525373.514000002</v>
      </c>
      <c r="O138" s="406">
        <f t="shared" si="14"/>
        <v>12802803.166999999</v>
      </c>
      <c r="P138" s="406">
        <f t="shared" si="14"/>
        <v>13082848.978000002</v>
      </c>
      <c r="Q138" s="406">
        <f t="shared" si="14"/>
        <v>12158257.367999999</v>
      </c>
      <c r="R138" s="406">
        <f t="shared" si="14"/>
        <v>9827072.7800000012</v>
      </c>
      <c r="S138" s="406">
        <f t="shared" si="14"/>
        <v>15350624.202</v>
      </c>
      <c r="T138" s="406">
        <f t="shared" si="14"/>
        <v>0</v>
      </c>
      <c r="U138" s="401">
        <f>SUM(C138:T138)</f>
        <v>198225117.829</v>
      </c>
      <c r="V138" s="375"/>
      <c r="W138" s="302"/>
      <c r="X138" s="302"/>
      <c r="Y138" s="302"/>
      <c r="Z138" s="302"/>
      <c r="AA138" s="302"/>
      <c r="AB138" s="302"/>
      <c r="AC138" s="302"/>
      <c r="AD138" s="302"/>
      <c r="AE138" s="302"/>
      <c r="AF138" s="302"/>
      <c r="AG138" s="302"/>
      <c r="AH138" s="302"/>
      <c r="AI138" s="302"/>
      <c r="AJ138" s="302"/>
      <c r="AK138" s="302"/>
      <c r="AL138" s="302"/>
      <c r="AM138" s="302"/>
      <c r="AN138" s="302"/>
      <c r="AO138" s="302"/>
      <c r="AP138" s="302"/>
      <c r="AQ138" s="302"/>
    </row>
    <row r="139" spans="1:43" ht="15">
      <c r="A139" s="975"/>
      <c r="B139" s="304" t="s">
        <v>1155</v>
      </c>
      <c r="C139" s="46">
        <v>10712.97</v>
      </c>
      <c r="D139" s="46">
        <v>7260.38</v>
      </c>
      <c r="E139" s="46">
        <v>3709.78</v>
      </c>
      <c r="F139" s="46">
        <v>4352.8999999999996</v>
      </c>
      <c r="G139" s="46">
        <v>4474.8500000000004</v>
      </c>
      <c r="H139" s="46">
        <v>6742.29</v>
      </c>
      <c r="I139" s="46">
        <v>5891.56</v>
      </c>
      <c r="J139" s="46">
        <v>7044.42</v>
      </c>
      <c r="K139" s="46">
        <v>7835.78</v>
      </c>
      <c r="L139" s="46">
        <v>8823.4500000000007</v>
      </c>
      <c r="M139" s="46">
        <v>12284.36</v>
      </c>
      <c r="N139" s="46">
        <v>15053.41</v>
      </c>
      <c r="O139" s="46">
        <v>15657.96</v>
      </c>
      <c r="P139" s="46">
        <v>17200.73</v>
      </c>
      <c r="Q139" s="46">
        <v>14440.84</v>
      </c>
      <c r="R139" s="46">
        <v>12361.23</v>
      </c>
      <c r="S139" s="46">
        <v>16140.88</v>
      </c>
      <c r="T139" s="46">
        <v>0</v>
      </c>
      <c r="U139" s="47">
        <f t="shared" si="9"/>
        <v>169987.79</v>
      </c>
      <c r="V139" s="55"/>
      <c r="W139" s="302"/>
      <c r="X139" s="58"/>
      <c r="Y139" s="58"/>
      <c r="Z139" s="58"/>
      <c r="AA139" s="58"/>
      <c r="AB139" s="58"/>
      <c r="AC139" s="58"/>
      <c r="AD139" s="58"/>
      <c r="AE139" s="58"/>
      <c r="AF139" s="58"/>
      <c r="AG139" s="58"/>
      <c r="AH139" s="58"/>
      <c r="AI139" s="58"/>
      <c r="AJ139" s="58"/>
      <c r="AK139" s="58"/>
      <c r="AL139" s="58"/>
      <c r="AM139" s="58"/>
      <c r="AN139" s="58"/>
      <c r="AO139" s="58"/>
      <c r="AP139" s="58"/>
      <c r="AQ139" s="58"/>
    </row>
    <row r="140" spans="1:43" ht="15">
      <c r="A140" s="975"/>
      <c r="B140" s="304" t="s">
        <v>1299</v>
      </c>
      <c r="C140" s="46">
        <v>29355.15</v>
      </c>
      <c r="D140" s="46">
        <v>46299.7</v>
      </c>
      <c r="E140" s="46">
        <v>42932.44</v>
      </c>
      <c r="F140" s="46">
        <v>26977.84</v>
      </c>
      <c r="G140" s="46">
        <v>22366.44</v>
      </c>
      <c r="H140" s="46">
        <v>25576.59</v>
      </c>
      <c r="I140" s="46">
        <v>31381.73</v>
      </c>
      <c r="J140" s="46">
        <v>37204.949999999997</v>
      </c>
      <c r="K140" s="46">
        <v>63835.24</v>
      </c>
      <c r="L140" s="46">
        <v>89708.84</v>
      </c>
      <c r="M140" s="46">
        <v>167177.31</v>
      </c>
      <c r="N140" s="46">
        <v>1256664.094</v>
      </c>
      <c r="O140" s="46">
        <v>1721568.8870000001</v>
      </c>
      <c r="P140" s="46">
        <v>1928469.608</v>
      </c>
      <c r="Q140" s="46">
        <v>1826470.298</v>
      </c>
      <c r="R140" s="46">
        <v>1439014.22</v>
      </c>
      <c r="S140" s="46">
        <v>1672792.9820000001</v>
      </c>
      <c r="T140" s="46">
        <v>0</v>
      </c>
      <c r="U140" s="47">
        <f t="shared" si="9"/>
        <v>10427796.319000002</v>
      </c>
      <c r="V140" s="55"/>
      <c r="W140" s="302"/>
      <c r="X140" s="58"/>
      <c r="Y140" s="58"/>
      <c r="Z140" s="58"/>
      <c r="AA140" s="58"/>
      <c r="AB140" s="58"/>
      <c r="AC140" s="58"/>
      <c r="AD140" s="58"/>
      <c r="AE140" s="58"/>
      <c r="AF140" s="58"/>
      <c r="AG140" s="58"/>
      <c r="AH140" s="58"/>
      <c r="AI140" s="58"/>
      <c r="AJ140" s="58"/>
      <c r="AK140" s="58"/>
      <c r="AL140" s="58"/>
      <c r="AM140" s="58"/>
      <c r="AN140" s="58"/>
      <c r="AO140" s="58"/>
      <c r="AP140" s="58"/>
      <c r="AQ140" s="58"/>
    </row>
    <row r="141" spans="1:43" ht="15">
      <c r="A141" s="975"/>
      <c r="B141" s="304" t="s">
        <v>1300</v>
      </c>
      <c r="C141" s="46">
        <v>0</v>
      </c>
      <c r="D141" s="46">
        <v>0</v>
      </c>
      <c r="E141" s="46">
        <v>0</v>
      </c>
      <c r="F141" s="46">
        <v>0</v>
      </c>
      <c r="G141" s="46">
        <v>0</v>
      </c>
      <c r="H141" s="46">
        <v>0</v>
      </c>
      <c r="I141" s="46">
        <v>10.25</v>
      </c>
      <c r="J141" s="46">
        <v>0</v>
      </c>
      <c r="K141" s="46">
        <v>0</v>
      </c>
      <c r="L141" s="46">
        <v>0</v>
      </c>
      <c r="M141" s="46">
        <v>0</v>
      </c>
      <c r="N141" s="46">
        <v>56.18</v>
      </c>
      <c r="O141" s="46">
        <v>42.03</v>
      </c>
      <c r="P141" s="46">
        <v>88.91</v>
      </c>
      <c r="Q141" s="46">
        <v>60.85</v>
      </c>
      <c r="R141" s="46">
        <v>0</v>
      </c>
      <c r="S141" s="46">
        <v>51.09</v>
      </c>
      <c r="T141" s="46">
        <v>0</v>
      </c>
      <c r="U141" s="47">
        <f t="shared" si="9"/>
        <v>309.31000000000006</v>
      </c>
      <c r="V141" s="55"/>
      <c r="W141" s="302"/>
      <c r="X141" s="58"/>
      <c r="Y141" s="58"/>
      <c r="Z141" s="58"/>
      <c r="AA141" s="58"/>
      <c r="AB141" s="58"/>
      <c r="AC141" s="58"/>
      <c r="AD141" s="58"/>
      <c r="AE141" s="58"/>
      <c r="AF141" s="58"/>
      <c r="AG141" s="58"/>
      <c r="AH141" s="58"/>
      <c r="AI141" s="58"/>
      <c r="AJ141" s="58"/>
      <c r="AK141" s="58"/>
      <c r="AL141" s="58"/>
      <c r="AM141" s="58"/>
      <c r="AN141" s="58"/>
      <c r="AO141" s="58"/>
      <c r="AP141" s="58"/>
      <c r="AQ141" s="58"/>
    </row>
    <row r="142" spans="1:43" ht="15">
      <c r="A142" s="975"/>
      <c r="B142" s="304" t="s">
        <v>1158</v>
      </c>
      <c r="C142" s="46">
        <v>208.03</v>
      </c>
      <c r="D142" s="46">
        <v>0</v>
      </c>
      <c r="E142" s="46">
        <v>0</v>
      </c>
      <c r="F142" s="46">
        <v>0</v>
      </c>
      <c r="G142" s="46">
        <v>0</v>
      </c>
      <c r="H142" s="46">
        <v>0</v>
      </c>
      <c r="I142" s="46">
        <v>1.52</v>
      </c>
      <c r="J142" s="46">
        <v>0</v>
      </c>
      <c r="K142" s="46">
        <v>0</v>
      </c>
      <c r="L142" s="46">
        <v>0</v>
      </c>
      <c r="M142" s="46">
        <v>0</v>
      </c>
      <c r="N142" s="46">
        <v>0</v>
      </c>
      <c r="O142" s="46">
        <v>0</v>
      </c>
      <c r="P142" s="46">
        <v>0</v>
      </c>
      <c r="Q142" s="46">
        <v>0</v>
      </c>
      <c r="R142" s="46">
        <v>0</v>
      </c>
      <c r="S142" s="46">
        <v>0</v>
      </c>
      <c r="T142" s="46">
        <v>0</v>
      </c>
      <c r="U142" s="47">
        <f t="shared" si="9"/>
        <v>209.55</v>
      </c>
      <c r="V142" s="55"/>
      <c r="W142" s="302"/>
      <c r="X142" s="58"/>
      <c r="Y142" s="58"/>
      <c r="Z142" s="58"/>
      <c r="AA142" s="58"/>
      <c r="AB142" s="58"/>
      <c r="AC142" s="58"/>
      <c r="AD142" s="58"/>
      <c r="AE142" s="58"/>
      <c r="AF142" s="58"/>
      <c r="AG142" s="58"/>
      <c r="AH142" s="58"/>
      <c r="AI142" s="58"/>
      <c r="AJ142" s="58"/>
      <c r="AK142" s="58"/>
      <c r="AL142" s="58"/>
      <c r="AM142" s="58"/>
      <c r="AN142" s="58"/>
      <c r="AO142" s="58"/>
      <c r="AP142" s="58"/>
      <c r="AQ142" s="58"/>
    </row>
    <row r="143" spans="1:43" ht="15">
      <c r="A143" s="975"/>
      <c r="B143" s="304" t="s">
        <v>1314</v>
      </c>
      <c r="C143" s="46">
        <v>0</v>
      </c>
      <c r="D143" s="46">
        <v>0</v>
      </c>
      <c r="E143" s="46">
        <v>0</v>
      </c>
      <c r="F143" s="46">
        <v>574.91999999999996</v>
      </c>
      <c r="G143" s="46">
        <v>3618.78</v>
      </c>
      <c r="H143" s="46">
        <v>10258.57</v>
      </c>
      <c r="I143" s="46">
        <v>17788.849999999999</v>
      </c>
      <c r="J143" s="46">
        <v>18746.82</v>
      </c>
      <c r="K143" s="46">
        <v>8015.31</v>
      </c>
      <c r="L143" s="46">
        <v>507.31</v>
      </c>
      <c r="M143" s="46">
        <v>255.52</v>
      </c>
      <c r="N143" s="46">
        <v>0</v>
      </c>
      <c r="O143" s="46">
        <v>0</v>
      </c>
      <c r="P143" s="46">
        <v>0</v>
      </c>
      <c r="Q143" s="46">
        <v>0</v>
      </c>
      <c r="R143" s="46">
        <v>0</v>
      </c>
      <c r="S143" s="46">
        <v>0</v>
      </c>
      <c r="T143" s="46">
        <v>0</v>
      </c>
      <c r="U143" s="47">
        <f t="shared" si="9"/>
        <v>59766.079999999994</v>
      </c>
      <c r="V143" s="55"/>
      <c r="W143" s="302"/>
      <c r="X143" s="58"/>
      <c r="Y143" s="58"/>
      <c r="Z143" s="58"/>
      <c r="AA143" s="58"/>
      <c r="AB143" s="58"/>
      <c r="AC143" s="58"/>
      <c r="AD143" s="58"/>
      <c r="AE143" s="58"/>
      <c r="AF143" s="58"/>
      <c r="AG143" s="58"/>
      <c r="AH143" s="58"/>
      <c r="AI143" s="58"/>
      <c r="AJ143" s="58"/>
      <c r="AK143" s="58"/>
      <c r="AL143" s="58"/>
      <c r="AM143" s="58"/>
      <c r="AN143" s="58"/>
      <c r="AO143" s="58"/>
      <c r="AP143" s="58"/>
      <c r="AQ143" s="58"/>
    </row>
    <row r="144" spans="1:43" ht="15">
      <c r="A144" s="975"/>
      <c r="B144" s="304" t="s">
        <v>1160</v>
      </c>
      <c r="C144" s="46">
        <v>2191772.23</v>
      </c>
      <c r="D144" s="46">
        <v>2654429.34</v>
      </c>
      <c r="E144" s="46">
        <v>852916.83</v>
      </c>
      <c r="F144" s="46">
        <v>3897294.17</v>
      </c>
      <c r="G144" s="46">
        <v>14506984.949999999</v>
      </c>
      <c r="H144" s="46">
        <v>24949334.129999999</v>
      </c>
      <c r="I144" s="46">
        <v>23029184.370000001</v>
      </c>
      <c r="J144" s="46">
        <v>15973670.890000001</v>
      </c>
      <c r="K144" s="46">
        <v>9059727.1400000006</v>
      </c>
      <c r="L144" s="46">
        <v>7537610.3499999996</v>
      </c>
      <c r="M144" s="46">
        <v>9361724.0199999996</v>
      </c>
      <c r="N144" s="46">
        <v>9023956.2100000009</v>
      </c>
      <c r="O144" s="46">
        <v>8344596.5099999998</v>
      </c>
      <c r="P144" s="46">
        <v>7765554.6900000004</v>
      </c>
      <c r="Q144" s="46">
        <v>6453576.8099999996</v>
      </c>
      <c r="R144" s="46">
        <v>4762435.1900000004</v>
      </c>
      <c r="S144" s="46">
        <v>4508214.59</v>
      </c>
      <c r="T144" s="46">
        <v>0</v>
      </c>
      <c r="U144" s="47">
        <f t="shared" si="9"/>
        <v>154872982.42000002</v>
      </c>
      <c r="V144" s="55"/>
      <c r="W144" s="302"/>
      <c r="X144" s="58"/>
      <c r="Y144" s="58"/>
      <c r="Z144" s="58"/>
      <c r="AA144" s="58"/>
      <c r="AB144" s="58"/>
      <c r="AC144" s="58"/>
      <c r="AD144" s="58"/>
      <c r="AE144" s="58"/>
      <c r="AF144" s="58"/>
      <c r="AG144" s="58"/>
      <c r="AH144" s="58"/>
      <c r="AI144" s="58"/>
      <c r="AJ144" s="58"/>
      <c r="AK144" s="58"/>
      <c r="AL144" s="58"/>
      <c r="AM144" s="58"/>
      <c r="AN144" s="58"/>
      <c r="AO144" s="58"/>
      <c r="AP144" s="58"/>
      <c r="AQ144" s="58"/>
    </row>
    <row r="145" spans="1:43" ht="15">
      <c r="A145" s="975"/>
      <c r="B145" s="304" t="s">
        <v>1162</v>
      </c>
      <c r="C145" s="46">
        <v>577579.56999999995</v>
      </c>
      <c r="D145" s="46">
        <v>175381.74</v>
      </c>
      <c r="E145" s="46">
        <v>58341.5</v>
      </c>
      <c r="F145" s="46">
        <v>156691.59</v>
      </c>
      <c r="G145" s="46">
        <v>431451.14</v>
      </c>
      <c r="H145" s="46">
        <v>587678.91</v>
      </c>
      <c r="I145" s="46">
        <v>629855.54</v>
      </c>
      <c r="J145" s="46">
        <v>683726.35</v>
      </c>
      <c r="K145" s="46">
        <v>898102.47</v>
      </c>
      <c r="L145" s="46">
        <v>1000888.83</v>
      </c>
      <c r="M145" s="46">
        <v>1595409.22</v>
      </c>
      <c r="N145" s="46">
        <v>2135283.14</v>
      </c>
      <c r="O145" s="46">
        <v>2616810.59</v>
      </c>
      <c r="P145" s="46">
        <v>3229028.33</v>
      </c>
      <c r="Q145" s="46">
        <v>3741282.92</v>
      </c>
      <c r="R145" s="46">
        <v>3504137.23</v>
      </c>
      <c r="S145" s="46">
        <v>8835829.0099999998</v>
      </c>
      <c r="T145" s="46">
        <v>0</v>
      </c>
      <c r="U145" s="47">
        <f>SUM(C145:T145)</f>
        <v>30857478.079999998</v>
      </c>
      <c r="V145" s="55"/>
      <c r="W145" s="302"/>
      <c r="X145" s="58"/>
      <c r="Y145" s="58"/>
      <c r="Z145" s="58"/>
      <c r="AA145" s="58"/>
      <c r="AB145" s="58"/>
      <c r="AC145" s="58"/>
      <c r="AD145" s="58"/>
      <c r="AE145" s="58"/>
      <c r="AF145" s="58"/>
      <c r="AG145" s="58"/>
      <c r="AH145" s="58"/>
      <c r="AI145" s="58"/>
      <c r="AJ145" s="58"/>
      <c r="AK145" s="58"/>
      <c r="AL145" s="58"/>
      <c r="AM145" s="58"/>
      <c r="AN145" s="58"/>
      <c r="AO145" s="58"/>
      <c r="AP145" s="58"/>
      <c r="AQ145" s="58"/>
    </row>
    <row r="146" spans="1:43" ht="15">
      <c r="A146" s="975"/>
      <c r="B146" s="304" t="s">
        <v>1161</v>
      </c>
      <c r="C146" s="46">
        <v>24639.96</v>
      </c>
      <c r="D146" s="46">
        <v>34363.919999999998</v>
      </c>
      <c r="E146" s="46">
        <v>50121.37</v>
      </c>
      <c r="F146" s="46">
        <v>73240.639999999999</v>
      </c>
      <c r="G146" s="46">
        <v>109214.59</v>
      </c>
      <c r="H146" s="46">
        <v>133848.82999999999</v>
      </c>
      <c r="I146" s="46">
        <v>127421.47</v>
      </c>
      <c r="J146" s="46">
        <v>112663.41</v>
      </c>
      <c r="K146" s="46">
        <v>97704.28</v>
      </c>
      <c r="L146" s="46">
        <v>90855.95</v>
      </c>
      <c r="M146" s="46">
        <v>92373.27</v>
      </c>
      <c r="N146" s="46">
        <v>94360.48</v>
      </c>
      <c r="O146" s="46">
        <v>104127.19</v>
      </c>
      <c r="P146" s="46">
        <v>142506.71</v>
      </c>
      <c r="Q146" s="46">
        <v>122425.65</v>
      </c>
      <c r="R146" s="46">
        <v>109124.91</v>
      </c>
      <c r="S146" s="46">
        <v>317595.65000000002</v>
      </c>
      <c r="T146" s="46">
        <v>0</v>
      </c>
      <c r="U146" s="47">
        <f>SUM(C146:T146)</f>
        <v>1836588.2799999998</v>
      </c>
      <c r="V146" s="55"/>
      <c r="W146" s="302"/>
      <c r="X146" s="58"/>
      <c r="Y146" s="58"/>
      <c r="Z146" s="58"/>
      <c r="AA146" s="58"/>
      <c r="AB146" s="58"/>
      <c r="AC146" s="58"/>
      <c r="AD146" s="58"/>
      <c r="AE146" s="58"/>
      <c r="AF146" s="58"/>
      <c r="AG146" s="58"/>
      <c r="AH146" s="58"/>
      <c r="AI146" s="58"/>
      <c r="AJ146" s="58"/>
      <c r="AK146" s="58"/>
      <c r="AL146" s="58"/>
      <c r="AM146" s="58"/>
      <c r="AN146" s="58"/>
      <c r="AO146" s="58"/>
      <c r="AP146" s="58"/>
      <c r="AQ146" s="58"/>
    </row>
    <row r="147" spans="1:43" ht="5.25" customHeight="1">
      <c r="A147" s="515"/>
      <c r="B147" s="428"/>
      <c r="C147" s="94"/>
      <c r="D147" s="94"/>
      <c r="E147" s="94"/>
      <c r="F147" s="94"/>
      <c r="G147" s="94"/>
      <c r="H147" s="94"/>
      <c r="I147" s="94"/>
      <c r="J147" s="94"/>
      <c r="K147" s="94"/>
      <c r="L147" s="94"/>
      <c r="M147" s="94"/>
      <c r="N147" s="94"/>
      <c r="O147" s="94"/>
      <c r="P147" s="94"/>
      <c r="Q147" s="94"/>
      <c r="R147" s="94"/>
      <c r="S147" s="94"/>
      <c r="T147" s="94"/>
      <c r="U147" s="517">
        <f t="shared" si="9"/>
        <v>0</v>
      </c>
      <c r="W147" s="302"/>
      <c r="X147" s="58"/>
      <c r="Y147" s="58"/>
      <c r="Z147" s="58"/>
      <c r="AA147" s="58"/>
      <c r="AB147" s="58"/>
      <c r="AC147" s="58"/>
      <c r="AD147" s="58"/>
      <c r="AE147" s="58"/>
      <c r="AF147" s="58"/>
      <c r="AG147" s="58"/>
      <c r="AH147" s="58"/>
      <c r="AI147" s="58"/>
      <c r="AJ147" s="58"/>
      <c r="AK147" s="58"/>
      <c r="AL147" s="58"/>
      <c r="AM147" s="58"/>
      <c r="AN147" s="58"/>
      <c r="AO147" s="58"/>
      <c r="AP147" s="58"/>
      <c r="AQ147" s="58"/>
    </row>
    <row r="148" spans="1:43" ht="15">
      <c r="A148" s="498"/>
      <c r="B148" s="343" t="s">
        <v>27</v>
      </c>
      <c r="C148" s="401">
        <f>+C138+C130+C113+C93+C88+C83</f>
        <v>35789135.218999997</v>
      </c>
      <c r="D148" s="401">
        <f t="shared" ref="D148:T148" si="15">+D138+D130+D113+D93+D88+D83</f>
        <v>20674388.615000002</v>
      </c>
      <c r="E148" s="401">
        <f t="shared" si="15"/>
        <v>15598907.091</v>
      </c>
      <c r="F148" s="401">
        <f t="shared" si="15"/>
        <v>26140476.859999999</v>
      </c>
      <c r="G148" s="401">
        <f t="shared" si="15"/>
        <v>46839112.895000003</v>
      </c>
      <c r="H148" s="401">
        <f t="shared" si="15"/>
        <v>66553429.167999998</v>
      </c>
      <c r="I148" s="401">
        <f t="shared" si="15"/>
        <v>62000029.517999999</v>
      </c>
      <c r="J148" s="401">
        <f t="shared" si="15"/>
        <v>53835594.620000005</v>
      </c>
      <c r="K148" s="401">
        <f t="shared" si="15"/>
        <v>46319028.524000004</v>
      </c>
      <c r="L148" s="401">
        <f t="shared" si="15"/>
        <v>47745048.425999992</v>
      </c>
      <c r="M148" s="401">
        <f t="shared" si="15"/>
        <v>55684202.511000007</v>
      </c>
      <c r="N148" s="401">
        <f t="shared" si="15"/>
        <v>56297190.619000003</v>
      </c>
      <c r="O148" s="401">
        <f t="shared" si="15"/>
        <v>55070866.316999994</v>
      </c>
      <c r="P148" s="401">
        <f t="shared" si="15"/>
        <v>54841102.622999996</v>
      </c>
      <c r="Q148" s="401">
        <f t="shared" si="15"/>
        <v>50354969.178999998</v>
      </c>
      <c r="R148" s="401">
        <f t="shared" si="15"/>
        <v>39027122.273000002</v>
      </c>
      <c r="S148" s="401">
        <f t="shared" si="15"/>
        <v>53230586.008000001</v>
      </c>
      <c r="T148" s="401">
        <f t="shared" si="15"/>
        <v>3008.4459999999999</v>
      </c>
      <c r="U148" s="401">
        <f>SUM(C148:T148)</f>
        <v>786004198.91200006</v>
      </c>
      <c r="V148" s="58"/>
      <c r="W148" s="302"/>
      <c r="X148" s="302"/>
      <c r="Y148" s="302"/>
      <c r="Z148" s="302"/>
      <c r="AA148" s="302"/>
      <c r="AB148" s="302"/>
      <c r="AC148" s="302"/>
      <c r="AD148" s="302"/>
      <c r="AE148" s="302"/>
      <c r="AF148" s="302"/>
      <c r="AG148" s="302"/>
      <c r="AH148" s="302"/>
      <c r="AI148" s="302"/>
      <c r="AJ148" s="302"/>
      <c r="AK148" s="302"/>
      <c r="AL148" s="302"/>
      <c r="AM148" s="302"/>
      <c r="AN148" s="302"/>
      <c r="AO148" s="302"/>
      <c r="AP148" s="302"/>
      <c r="AQ148" s="302"/>
    </row>
    <row r="149" spans="1:43">
      <c r="W149" s="58"/>
      <c r="X149" s="55"/>
      <c r="Y149" s="55"/>
      <c r="Z149" s="55"/>
      <c r="AA149" s="55"/>
      <c r="AB149" s="55"/>
      <c r="AC149" s="55"/>
      <c r="AD149" s="55"/>
      <c r="AE149" s="55"/>
      <c r="AF149" s="55"/>
      <c r="AG149" s="55"/>
      <c r="AH149" s="55"/>
      <c r="AI149" s="55"/>
      <c r="AJ149" s="55"/>
      <c r="AK149" s="55"/>
      <c r="AL149" s="55"/>
      <c r="AM149" s="55"/>
      <c r="AN149" s="55"/>
      <c r="AO149" s="55"/>
      <c r="AP149" s="55"/>
      <c r="AQ149" s="55"/>
    </row>
    <row r="150" spans="1:43">
      <c r="A150" s="320" t="s">
        <v>858</v>
      </c>
      <c r="X150" s="55"/>
      <c r="Y150" s="55"/>
      <c r="Z150" s="55"/>
      <c r="AA150" s="55"/>
      <c r="AB150" s="55"/>
      <c r="AC150" s="55"/>
      <c r="AD150" s="55"/>
      <c r="AE150" s="55"/>
      <c r="AF150" s="55"/>
      <c r="AG150" s="55"/>
      <c r="AH150" s="55"/>
      <c r="AI150" s="55"/>
      <c r="AJ150" s="55"/>
      <c r="AK150" s="55"/>
      <c r="AL150" s="55"/>
      <c r="AM150" s="55"/>
      <c r="AN150" s="55"/>
      <c r="AO150" s="55">
        <f>+AO149-AO148</f>
        <v>0</v>
      </c>
      <c r="AP150" s="55">
        <f>+AP149-AP148</f>
        <v>0</v>
      </c>
    </row>
    <row r="151" spans="1:43">
      <c r="A151" s="7" t="s">
        <v>1922</v>
      </c>
      <c r="B151" s="518"/>
    </row>
    <row r="152" spans="1:43" ht="14.25" customHeight="1"/>
  </sheetData>
  <mergeCells count="19">
    <mergeCell ref="A81:A82"/>
    <mergeCell ref="B81:B82"/>
    <mergeCell ref="C81:S81"/>
    <mergeCell ref="U81:U82"/>
    <mergeCell ref="A83:A146"/>
    <mergeCell ref="A79:U79"/>
    <mergeCell ref="A1:U1"/>
    <mergeCell ref="A2:U2"/>
    <mergeCell ref="A3:U3"/>
    <mergeCell ref="A4:U4"/>
    <mergeCell ref="A6:A7"/>
    <mergeCell ref="B6:B7"/>
    <mergeCell ref="C6:S6"/>
    <mergeCell ref="U6:U7"/>
    <mergeCell ref="A8:A71"/>
    <mergeCell ref="A75:U75"/>
    <mergeCell ref="A76:U76"/>
    <mergeCell ref="A77:U77"/>
    <mergeCell ref="A78:U78"/>
  </mergeCells>
  <hyperlinks>
    <hyperlink ref="B1:U1" location="'Seccion D MLE'!A4" display="TABLA D04A1"/>
    <hyperlink ref="B75:U75" location="'Seccion D MLE'!A4" display="TABLA D04A2"/>
    <hyperlink ref="A1:U1" location="'Sección D'!A1" display="TABLA D05c1 01"/>
    <hyperlink ref="A75:U75" location="'Sección D'!A1" display="TABLA D05c2 01"/>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K155"/>
  <sheetViews>
    <sheetView showGridLines="0" zoomScale="90" zoomScaleNormal="90" workbookViewId="0">
      <selection sqref="A1:O1"/>
    </sheetView>
  </sheetViews>
  <sheetFormatPr baseColWidth="10" defaultColWidth="11.42578125" defaultRowHeight="14.25"/>
  <cols>
    <col min="1" max="1" width="8.140625" style="40" customWidth="1"/>
    <col min="2" max="2" width="48.140625" style="40" customWidth="1"/>
    <col min="3" max="3" width="16.85546875" style="40" bestFit="1" customWidth="1"/>
    <col min="4" max="5" width="15.85546875" style="40" bestFit="1" customWidth="1"/>
    <col min="6" max="6" width="16.42578125" style="40" bestFit="1" customWidth="1"/>
    <col min="7" max="7" width="17.28515625" style="40" bestFit="1" customWidth="1"/>
    <col min="8" max="9" width="16.85546875" style="40" bestFit="1" customWidth="1"/>
    <col min="10" max="10" width="17.28515625" style="40" bestFit="1" customWidth="1"/>
    <col min="11" max="11" width="16.42578125" style="40" bestFit="1" customWidth="1"/>
    <col min="12" max="12" width="17.28515625" style="40" bestFit="1" customWidth="1"/>
    <col min="13" max="14" width="16.85546875" style="40" bestFit="1" customWidth="1"/>
    <col min="15" max="15" width="18.28515625" style="40" bestFit="1" customWidth="1"/>
    <col min="16" max="16" width="13.5703125" style="40" bestFit="1" customWidth="1"/>
    <col min="17" max="17" width="48.28515625" style="40" bestFit="1" customWidth="1"/>
    <col min="18" max="18" width="19" style="40" bestFit="1" customWidth="1"/>
    <col min="19" max="21" width="17.7109375" style="40" bestFit="1" customWidth="1"/>
    <col min="22" max="35" width="19" style="40" bestFit="1" customWidth="1"/>
    <col min="36" max="36" width="16.140625" style="40" bestFit="1" customWidth="1"/>
    <col min="37" max="37" width="20" style="40" bestFit="1" customWidth="1"/>
    <col min="38" max="16384" width="11.42578125" style="40"/>
  </cols>
  <sheetData>
    <row r="1" spans="1:18" ht="15">
      <c r="A1" s="886" t="s">
        <v>1374</v>
      </c>
      <c r="B1" s="886"/>
      <c r="C1" s="886"/>
      <c r="D1" s="886"/>
      <c r="E1" s="886"/>
      <c r="F1" s="886"/>
      <c r="G1" s="886"/>
      <c r="H1" s="886"/>
      <c r="I1" s="886"/>
      <c r="J1" s="886"/>
      <c r="K1" s="886"/>
      <c r="L1" s="886"/>
      <c r="M1" s="886"/>
      <c r="N1" s="886"/>
      <c r="O1" s="886"/>
    </row>
    <row r="2" spans="1:18">
      <c r="A2" s="919" t="s">
        <v>1316</v>
      </c>
      <c r="B2" s="919"/>
      <c r="C2" s="919"/>
      <c r="D2" s="919"/>
      <c r="E2" s="919"/>
      <c r="F2" s="919"/>
      <c r="G2" s="919"/>
      <c r="H2" s="919"/>
      <c r="I2" s="919"/>
      <c r="J2" s="919"/>
      <c r="K2" s="919"/>
      <c r="L2" s="919"/>
      <c r="M2" s="919"/>
      <c r="N2" s="919"/>
      <c r="O2" s="919"/>
    </row>
    <row r="3" spans="1:18">
      <c r="A3" s="920" t="s">
        <v>1289</v>
      </c>
      <c r="B3" s="920"/>
      <c r="C3" s="920"/>
      <c r="D3" s="920"/>
      <c r="E3" s="920"/>
      <c r="F3" s="920"/>
      <c r="G3" s="920"/>
      <c r="H3" s="920"/>
      <c r="I3" s="920"/>
      <c r="J3" s="920"/>
      <c r="K3" s="920"/>
      <c r="L3" s="920"/>
      <c r="M3" s="920"/>
      <c r="N3" s="920"/>
      <c r="O3" s="920"/>
    </row>
    <row r="4" spans="1:18">
      <c r="A4" s="920" t="s">
        <v>1312</v>
      </c>
      <c r="B4" s="920"/>
      <c r="C4" s="920"/>
      <c r="D4" s="920"/>
      <c r="E4" s="920"/>
      <c r="F4" s="920"/>
      <c r="G4" s="920"/>
      <c r="H4" s="920"/>
      <c r="I4" s="920"/>
      <c r="J4" s="920"/>
      <c r="K4" s="920"/>
      <c r="L4" s="920"/>
      <c r="M4" s="920"/>
      <c r="N4" s="920"/>
      <c r="O4" s="920"/>
    </row>
    <row r="5" spans="1:18" ht="15" thickBot="1">
      <c r="A5" s="174"/>
      <c r="B5" s="174"/>
      <c r="C5" s="174"/>
      <c r="D5" s="174"/>
      <c r="E5" s="174"/>
      <c r="F5" s="174"/>
      <c r="G5" s="174"/>
      <c r="H5" s="174"/>
      <c r="I5" s="174"/>
      <c r="J5" s="174"/>
      <c r="K5" s="174"/>
      <c r="L5" s="174"/>
      <c r="M5" s="174"/>
      <c r="N5" s="174"/>
      <c r="O5" s="174"/>
    </row>
    <row r="6" spans="1:18">
      <c r="A6" s="967" t="s">
        <v>1291</v>
      </c>
      <c r="B6" s="967" t="s">
        <v>1292</v>
      </c>
      <c r="C6" s="969" t="s">
        <v>1317</v>
      </c>
      <c r="D6" s="969"/>
      <c r="E6" s="969"/>
      <c r="F6" s="969"/>
      <c r="G6" s="969"/>
      <c r="H6" s="969"/>
      <c r="I6" s="969"/>
      <c r="J6" s="969"/>
      <c r="K6" s="969"/>
      <c r="L6" s="969"/>
      <c r="M6" s="969"/>
      <c r="N6" s="969"/>
      <c r="O6" s="967" t="s">
        <v>113</v>
      </c>
      <c r="Q6" s="58"/>
      <c r="R6" s="55"/>
    </row>
    <row r="7" spans="1:18">
      <c r="A7" s="968"/>
      <c r="B7" s="968"/>
      <c r="C7" s="513" t="s">
        <v>1318</v>
      </c>
      <c r="D7" s="513" t="s">
        <v>1319</v>
      </c>
      <c r="E7" s="513" t="s">
        <v>1320</v>
      </c>
      <c r="F7" s="513" t="s">
        <v>1321</v>
      </c>
      <c r="G7" s="513" t="s">
        <v>1322</v>
      </c>
      <c r="H7" s="513" t="s">
        <v>1323</v>
      </c>
      <c r="I7" s="513" t="s">
        <v>1324</v>
      </c>
      <c r="J7" s="513" t="s">
        <v>1325</v>
      </c>
      <c r="K7" s="513" t="s">
        <v>1326</v>
      </c>
      <c r="L7" s="513" t="s">
        <v>1327</v>
      </c>
      <c r="M7" s="513" t="s">
        <v>1328</v>
      </c>
      <c r="N7" s="513" t="s">
        <v>1329</v>
      </c>
      <c r="O7" s="968"/>
      <c r="P7" s="313"/>
      <c r="Q7" s="58"/>
      <c r="R7" s="55"/>
    </row>
    <row r="8" spans="1:18" ht="15" customHeight="1">
      <c r="A8" s="970" t="s">
        <v>7</v>
      </c>
      <c r="B8" s="299" t="s">
        <v>1104</v>
      </c>
      <c r="C8" s="406">
        <f>SUM(C9:C11)</f>
        <v>790374</v>
      </c>
      <c r="D8" s="406">
        <f t="shared" ref="D8:N8" si="0">SUM(D9:D11)</f>
        <v>662305</v>
      </c>
      <c r="E8" s="406">
        <f t="shared" si="0"/>
        <v>971114</v>
      </c>
      <c r="F8" s="406">
        <f t="shared" si="0"/>
        <v>823752</v>
      </c>
      <c r="G8" s="406">
        <f t="shared" si="0"/>
        <v>1001069</v>
      </c>
      <c r="H8" s="406">
        <f t="shared" si="0"/>
        <v>993860</v>
      </c>
      <c r="I8" s="406">
        <f t="shared" si="0"/>
        <v>921896</v>
      </c>
      <c r="J8" s="406">
        <f t="shared" si="0"/>
        <v>990956</v>
      </c>
      <c r="K8" s="406">
        <f t="shared" si="0"/>
        <v>854911</v>
      </c>
      <c r="L8" s="406">
        <f t="shared" si="0"/>
        <v>931059</v>
      </c>
      <c r="M8" s="406">
        <f t="shared" si="0"/>
        <v>923788</v>
      </c>
      <c r="N8" s="406">
        <f t="shared" si="0"/>
        <v>765677</v>
      </c>
      <c r="O8" s="406">
        <f>SUM(C8:N8)</f>
        <v>10630761</v>
      </c>
      <c r="P8" s="375"/>
      <c r="Q8" s="302"/>
      <c r="R8" s="55"/>
    </row>
    <row r="9" spans="1:18" ht="15">
      <c r="A9" s="971"/>
      <c r="B9" s="304" t="s">
        <v>1105</v>
      </c>
      <c r="C9" s="46">
        <v>786106</v>
      </c>
      <c r="D9" s="46">
        <v>658536</v>
      </c>
      <c r="E9" s="46">
        <v>966918</v>
      </c>
      <c r="F9" s="46">
        <v>820316</v>
      </c>
      <c r="G9" s="46">
        <v>997037</v>
      </c>
      <c r="H9" s="46">
        <v>989362</v>
      </c>
      <c r="I9" s="46">
        <v>917271</v>
      </c>
      <c r="J9" s="46">
        <v>986496</v>
      </c>
      <c r="K9" s="46">
        <v>851268</v>
      </c>
      <c r="L9" s="46">
        <v>927180</v>
      </c>
      <c r="M9" s="46">
        <v>920141</v>
      </c>
      <c r="N9" s="46">
        <v>762515</v>
      </c>
      <c r="O9" s="46">
        <f>SUM(C9:N9)</f>
        <v>10583146</v>
      </c>
      <c r="P9" s="55"/>
      <c r="Q9" s="302"/>
      <c r="R9" s="55"/>
    </row>
    <row r="10" spans="1:18" ht="15">
      <c r="A10" s="971"/>
      <c r="B10" s="304" t="s">
        <v>1106</v>
      </c>
      <c r="C10" s="46">
        <v>714</v>
      </c>
      <c r="D10" s="46">
        <v>534</v>
      </c>
      <c r="E10" s="46">
        <v>896</v>
      </c>
      <c r="F10" s="46">
        <v>790</v>
      </c>
      <c r="G10" s="46">
        <v>1026</v>
      </c>
      <c r="H10" s="46">
        <v>1224</v>
      </c>
      <c r="I10" s="46">
        <v>1145</v>
      </c>
      <c r="J10" s="46">
        <v>1056</v>
      </c>
      <c r="K10" s="46">
        <v>866</v>
      </c>
      <c r="L10" s="46">
        <v>882</v>
      </c>
      <c r="M10" s="46">
        <v>714</v>
      </c>
      <c r="N10" s="46">
        <v>670</v>
      </c>
      <c r="O10" s="46">
        <f>SUM(C10:N10)</f>
        <v>10517</v>
      </c>
      <c r="P10" s="55"/>
      <c r="Q10" s="302"/>
    </row>
    <row r="11" spans="1:18" ht="15">
      <c r="A11" s="971"/>
      <c r="B11" s="304" t="s">
        <v>1107</v>
      </c>
      <c r="C11" s="46">
        <v>3554</v>
      </c>
      <c r="D11" s="46">
        <v>3235</v>
      </c>
      <c r="E11" s="46">
        <v>3300</v>
      </c>
      <c r="F11" s="46">
        <v>2646</v>
      </c>
      <c r="G11" s="46">
        <v>3006</v>
      </c>
      <c r="H11" s="46">
        <v>3274</v>
      </c>
      <c r="I11" s="46">
        <v>3480</v>
      </c>
      <c r="J11" s="46">
        <v>3404</v>
      </c>
      <c r="K11" s="46">
        <v>2777</v>
      </c>
      <c r="L11" s="46">
        <v>2997</v>
      </c>
      <c r="M11" s="46">
        <v>2933</v>
      </c>
      <c r="N11" s="46">
        <v>2492</v>
      </c>
      <c r="O11" s="46">
        <f>SUM(C11:N11)</f>
        <v>37098</v>
      </c>
      <c r="P11" s="55"/>
      <c r="Q11" s="302"/>
      <c r="R11" s="55"/>
    </row>
    <row r="12" spans="1:18" ht="6" customHeight="1">
      <c r="A12" s="971"/>
      <c r="B12" s="304"/>
      <c r="C12" s="45"/>
      <c r="D12" s="45"/>
      <c r="E12" s="45"/>
      <c r="F12" s="45"/>
      <c r="G12" s="45"/>
      <c r="H12" s="45"/>
      <c r="I12" s="45"/>
      <c r="J12" s="45"/>
      <c r="K12" s="45"/>
      <c r="L12" s="45"/>
      <c r="M12" s="45"/>
      <c r="N12" s="45"/>
      <c r="O12" s="406"/>
      <c r="P12" s="55"/>
      <c r="Q12" s="302"/>
      <c r="R12" s="55"/>
    </row>
    <row r="13" spans="1:18" ht="15">
      <c r="A13" s="971"/>
      <c r="B13" s="299" t="s">
        <v>1108</v>
      </c>
      <c r="C13" s="406">
        <f>SUM(C14:C16)</f>
        <v>1448964</v>
      </c>
      <c r="D13" s="406">
        <f t="shared" ref="D13:N13" si="1">SUM(D14:D16)</f>
        <v>1300756</v>
      </c>
      <c r="E13" s="406">
        <f t="shared" si="1"/>
        <v>1729978</v>
      </c>
      <c r="F13" s="406">
        <f t="shared" si="1"/>
        <v>1419604</v>
      </c>
      <c r="G13" s="406">
        <f t="shared" si="1"/>
        <v>1612223</v>
      </c>
      <c r="H13" s="406">
        <f t="shared" si="1"/>
        <v>1476550</v>
      </c>
      <c r="I13" s="406">
        <f t="shared" si="1"/>
        <v>1586245</v>
      </c>
      <c r="J13" s="406">
        <f t="shared" si="1"/>
        <v>1647191</v>
      </c>
      <c r="K13" s="406">
        <f t="shared" si="1"/>
        <v>1435255</v>
      </c>
      <c r="L13" s="406">
        <f t="shared" si="1"/>
        <v>1607136</v>
      </c>
      <c r="M13" s="406">
        <f t="shared" si="1"/>
        <v>1604495</v>
      </c>
      <c r="N13" s="406">
        <f t="shared" si="1"/>
        <v>1291539</v>
      </c>
      <c r="O13" s="406">
        <f>SUM(C13:N13)</f>
        <v>18159936</v>
      </c>
      <c r="P13" s="375"/>
      <c r="Q13" s="302"/>
      <c r="R13" s="55"/>
    </row>
    <row r="14" spans="1:18" ht="15">
      <c r="A14" s="971"/>
      <c r="B14" s="304" t="s">
        <v>1109</v>
      </c>
      <c r="C14" s="46">
        <v>1148929</v>
      </c>
      <c r="D14" s="46">
        <v>1036797</v>
      </c>
      <c r="E14" s="46">
        <v>1375370</v>
      </c>
      <c r="F14" s="46">
        <v>1130285</v>
      </c>
      <c r="G14" s="46">
        <v>1273406</v>
      </c>
      <c r="H14" s="46">
        <v>1158599</v>
      </c>
      <c r="I14" s="46">
        <v>1258252</v>
      </c>
      <c r="J14" s="46">
        <v>1296617</v>
      </c>
      <c r="K14" s="46">
        <v>1141055</v>
      </c>
      <c r="L14" s="46">
        <v>1274037</v>
      </c>
      <c r="M14" s="46">
        <v>1270855</v>
      </c>
      <c r="N14" s="46">
        <v>1021479</v>
      </c>
      <c r="O14" s="46">
        <f>SUM(C14:N14)</f>
        <v>14385681</v>
      </c>
      <c r="P14" s="55"/>
      <c r="Q14" s="302"/>
      <c r="R14" s="55"/>
    </row>
    <row r="15" spans="1:18" ht="15">
      <c r="A15" s="971"/>
      <c r="B15" s="304" t="s">
        <v>1110</v>
      </c>
      <c r="C15" s="46">
        <v>263983</v>
      </c>
      <c r="D15" s="46">
        <v>233786</v>
      </c>
      <c r="E15" s="46">
        <v>312858</v>
      </c>
      <c r="F15" s="46">
        <v>255597</v>
      </c>
      <c r="G15" s="46">
        <v>299894</v>
      </c>
      <c r="H15" s="46">
        <v>281690</v>
      </c>
      <c r="I15" s="46">
        <v>291149</v>
      </c>
      <c r="J15" s="46">
        <v>309886</v>
      </c>
      <c r="K15" s="46">
        <v>261255</v>
      </c>
      <c r="L15" s="46">
        <v>295581</v>
      </c>
      <c r="M15" s="46">
        <v>295448</v>
      </c>
      <c r="N15" s="46">
        <v>238546</v>
      </c>
      <c r="O15" s="46">
        <f>SUM(C15:N15)</f>
        <v>3339673</v>
      </c>
      <c r="P15" s="55"/>
      <c r="Q15" s="302"/>
    </row>
    <row r="16" spans="1:18" ht="15">
      <c r="A16" s="971"/>
      <c r="B16" s="304" t="s">
        <v>1111</v>
      </c>
      <c r="C16" s="46">
        <v>36052</v>
      </c>
      <c r="D16" s="46">
        <v>30173</v>
      </c>
      <c r="E16" s="46">
        <v>41750</v>
      </c>
      <c r="F16" s="46">
        <v>33722</v>
      </c>
      <c r="G16" s="46">
        <v>38923</v>
      </c>
      <c r="H16" s="46">
        <v>36261</v>
      </c>
      <c r="I16" s="46">
        <v>36844</v>
      </c>
      <c r="J16" s="46">
        <v>40688</v>
      </c>
      <c r="K16" s="46">
        <v>32945</v>
      </c>
      <c r="L16" s="46">
        <v>37518</v>
      </c>
      <c r="M16" s="46">
        <v>38192</v>
      </c>
      <c r="N16" s="46">
        <v>31514</v>
      </c>
      <c r="O16" s="46">
        <f>SUM(C16:N16)</f>
        <v>434582</v>
      </c>
      <c r="P16" s="55"/>
      <c r="Q16" s="302"/>
      <c r="R16" s="55"/>
    </row>
    <row r="17" spans="1:18" ht="6" customHeight="1">
      <c r="A17" s="971"/>
      <c r="B17" s="304"/>
      <c r="C17" s="46"/>
      <c r="D17" s="45"/>
      <c r="E17" s="45"/>
      <c r="F17" s="45"/>
      <c r="G17" s="45"/>
      <c r="H17" s="45"/>
      <c r="I17" s="45"/>
      <c r="J17" s="45"/>
      <c r="K17" s="45"/>
      <c r="L17" s="45"/>
      <c r="M17" s="45"/>
      <c r="N17" s="45"/>
      <c r="O17" s="406"/>
      <c r="P17" s="55"/>
      <c r="Q17" s="302"/>
      <c r="R17" s="55"/>
    </row>
    <row r="18" spans="1:18" ht="15">
      <c r="A18" s="971"/>
      <c r="B18" s="299" t="s">
        <v>1112</v>
      </c>
      <c r="C18" s="406">
        <f>SUM(C19:C36)</f>
        <v>542689</v>
      </c>
      <c r="D18" s="406">
        <f t="shared" ref="D18:N18" si="2">SUM(D19:D36)</f>
        <v>460744</v>
      </c>
      <c r="E18" s="406">
        <f t="shared" si="2"/>
        <v>641350</v>
      </c>
      <c r="F18" s="406">
        <f t="shared" si="2"/>
        <v>531240</v>
      </c>
      <c r="G18" s="406">
        <f t="shared" si="2"/>
        <v>648790</v>
      </c>
      <c r="H18" s="406">
        <f t="shared" si="2"/>
        <v>606877</v>
      </c>
      <c r="I18" s="406">
        <f t="shared" si="2"/>
        <v>631030</v>
      </c>
      <c r="J18" s="406">
        <f t="shared" si="2"/>
        <v>683236</v>
      </c>
      <c r="K18" s="406">
        <f t="shared" si="2"/>
        <v>560493</v>
      </c>
      <c r="L18" s="406">
        <f t="shared" si="2"/>
        <v>647747</v>
      </c>
      <c r="M18" s="406">
        <f t="shared" si="2"/>
        <v>629447</v>
      </c>
      <c r="N18" s="406">
        <f t="shared" si="2"/>
        <v>529738</v>
      </c>
      <c r="O18" s="406">
        <f t="shared" ref="O18:O36" si="3">SUM(C18:N18)</f>
        <v>7113381</v>
      </c>
      <c r="P18" s="375"/>
      <c r="Q18" s="302"/>
      <c r="R18" s="55"/>
    </row>
    <row r="19" spans="1:18" ht="15">
      <c r="A19" s="971"/>
      <c r="B19" s="304" t="s">
        <v>1113</v>
      </c>
      <c r="C19" s="46">
        <v>5702</v>
      </c>
      <c r="D19" s="46">
        <v>4715</v>
      </c>
      <c r="E19" s="46">
        <v>6904</v>
      </c>
      <c r="F19" s="46">
        <v>5578</v>
      </c>
      <c r="G19" s="46">
        <v>6435</v>
      </c>
      <c r="H19" s="46">
        <v>5592</v>
      </c>
      <c r="I19" s="46">
        <v>6125</v>
      </c>
      <c r="J19" s="46">
        <v>6467</v>
      </c>
      <c r="K19" s="46">
        <v>5320</v>
      </c>
      <c r="L19" s="46">
        <v>6828</v>
      </c>
      <c r="M19" s="46">
        <v>6118</v>
      </c>
      <c r="N19" s="46">
        <v>4631</v>
      </c>
      <c r="O19" s="46">
        <f t="shared" si="3"/>
        <v>70415</v>
      </c>
      <c r="P19" s="55"/>
      <c r="Q19" s="302"/>
      <c r="R19" s="55"/>
    </row>
    <row r="20" spans="1:18" ht="15">
      <c r="A20" s="971"/>
      <c r="B20" s="304" t="s">
        <v>1114</v>
      </c>
      <c r="C20" s="46">
        <v>392794</v>
      </c>
      <c r="D20" s="46">
        <v>338038</v>
      </c>
      <c r="E20" s="46">
        <v>464496</v>
      </c>
      <c r="F20" s="46">
        <v>386817</v>
      </c>
      <c r="G20" s="46">
        <v>472918</v>
      </c>
      <c r="H20" s="46">
        <v>445739</v>
      </c>
      <c r="I20" s="46">
        <v>462580</v>
      </c>
      <c r="J20" s="46">
        <v>504418</v>
      </c>
      <c r="K20" s="46">
        <v>412118</v>
      </c>
      <c r="L20" s="46">
        <v>479542</v>
      </c>
      <c r="M20" s="46">
        <v>461651</v>
      </c>
      <c r="N20" s="46">
        <v>395185</v>
      </c>
      <c r="O20" s="46">
        <f t="shared" si="3"/>
        <v>5216296</v>
      </c>
      <c r="P20" s="55"/>
      <c r="Q20" s="302"/>
      <c r="R20" s="55"/>
    </row>
    <row r="21" spans="1:18" ht="15">
      <c r="A21" s="971"/>
      <c r="B21" s="304" t="s">
        <v>1115</v>
      </c>
      <c r="C21" s="46">
        <v>1735</v>
      </c>
      <c r="D21" s="46">
        <v>1560</v>
      </c>
      <c r="E21" s="46">
        <v>2119</v>
      </c>
      <c r="F21" s="46">
        <v>1416</v>
      </c>
      <c r="G21" s="46">
        <v>2188</v>
      </c>
      <c r="H21" s="46">
        <v>1676</v>
      </c>
      <c r="I21" s="46">
        <v>1568</v>
      </c>
      <c r="J21" s="46">
        <v>1826</v>
      </c>
      <c r="K21" s="46">
        <v>1600</v>
      </c>
      <c r="L21" s="46">
        <v>1346</v>
      </c>
      <c r="M21" s="46">
        <v>1888</v>
      </c>
      <c r="N21" s="46">
        <v>1479</v>
      </c>
      <c r="O21" s="46">
        <f t="shared" si="3"/>
        <v>20401</v>
      </c>
      <c r="P21" s="55"/>
      <c r="Q21" s="302"/>
      <c r="R21" s="55"/>
    </row>
    <row r="22" spans="1:18" ht="15">
      <c r="A22" s="971"/>
      <c r="B22" s="304" t="s">
        <v>1116</v>
      </c>
      <c r="C22" s="46">
        <v>6965</v>
      </c>
      <c r="D22" s="46">
        <v>4368</v>
      </c>
      <c r="E22" s="46">
        <v>7265</v>
      </c>
      <c r="F22" s="46">
        <v>5984</v>
      </c>
      <c r="G22" s="46">
        <v>7244</v>
      </c>
      <c r="H22" s="46">
        <v>6777</v>
      </c>
      <c r="I22" s="46">
        <v>6631</v>
      </c>
      <c r="J22" s="46">
        <v>6994</v>
      </c>
      <c r="K22" s="46">
        <v>5988</v>
      </c>
      <c r="L22" s="46">
        <v>6481</v>
      </c>
      <c r="M22" s="46">
        <v>6553</v>
      </c>
      <c r="N22" s="46">
        <v>6025</v>
      </c>
      <c r="O22" s="46">
        <f t="shared" si="3"/>
        <v>77275</v>
      </c>
      <c r="P22" s="55"/>
      <c r="Q22" s="302"/>
      <c r="R22" s="55"/>
    </row>
    <row r="23" spans="1:18" ht="15">
      <c r="A23" s="971"/>
      <c r="B23" s="304" t="s">
        <v>1117</v>
      </c>
      <c r="C23" s="46">
        <v>17662</v>
      </c>
      <c r="D23" s="46">
        <v>13096</v>
      </c>
      <c r="E23" s="46">
        <v>21457</v>
      </c>
      <c r="F23" s="46">
        <v>19851</v>
      </c>
      <c r="G23" s="46">
        <v>24925</v>
      </c>
      <c r="H23" s="46">
        <v>24093</v>
      </c>
      <c r="I23" s="46">
        <v>22871</v>
      </c>
      <c r="J23" s="46">
        <v>26873</v>
      </c>
      <c r="K23" s="46">
        <v>22645</v>
      </c>
      <c r="L23" s="46">
        <v>26811</v>
      </c>
      <c r="M23" s="46">
        <v>26602</v>
      </c>
      <c r="N23" s="46">
        <v>23259</v>
      </c>
      <c r="O23" s="46">
        <f t="shared" si="3"/>
        <v>270145</v>
      </c>
      <c r="P23" s="55"/>
      <c r="Q23" s="302"/>
      <c r="R23" s="55"/>
    </row>
    <row r="24" spans="1:18" ht="15">
      <c r="A24" s="971"/>
      <c r="B24" s="304" t="s">
        <v>1118</v>
      </c>
      <c r="C24" s="46">
        <v>26</v>
      </c>
      <c r="D24" s="46">
        <v>8</v>
      </c>
      <c r="E24" s="46">
        <v>34</v>
      </c>
      <c r="F24" s="46">
        <v>28</v>
      </c>
      <c r="G24" s="46">
        <v>34</v>
      </c>
      <c r="H24" s="46">
        <v>23</v>
      </c>
      <c r="I24" s="46">
        <v>41</v>
      </c>
      <c r="J24" s="46">
        <v>30</v>
      </c>
      <c r="K24" s="46">
        <v>22</v>
      </c>
      <c r="L24" s="46">
        <v>14</v>
      </c>
      <c r="M24" s="46">
        <v>27</v>
      </c>
      <c r="N24" s="46">
        <v>19</v>
      </c>
      <c r="O24" s="46">
        <f t="shared" si="3"/>
        <v>306</v>
      </c>
      <c r="P24" s="55"/>
      <c r="Q24" s="302"/>
      <c r="R24" s="55"/>
    </row>
    <row r="25" spans="1:18" ht="15">
      <c r="A25" s="971"/>
      <c r="B25" s="304" t="s">
        <v>1119</v>
      </c>
      <c r="C25" s="46">
        <v>6892</v>
      </c>
      <c r="D25" s="46">
        <v>5171</v>
      </c>
      <c r="E25" s="46">
        <v>8319</v>
      </c>
      <c r="F25" s="46">
        <v>6189</v>
      </c>
      <c r="G25" s="46">
        <v>8231</v>
      </c>
      <c r="H25" s="46">
        <v>7793</v>
      </c>
      <c r="I25" s="46">
        <v>8186</v>
      </c>
      <c r="J25" s="46">
        <v>9007</v>
      </c>
      <c r="K25" s="46">
        <v>7246</v>
      </c>
      <c r="L25" s="46">
        <v>7907</v>
      </c>
      <c r="M25" s="46">
        <v>7888</v>
      </c>
      <c r="N25" s="46">
        <v>6335</v>
      </c>
      <c r="O25" s="46">
        <f t="shared" si="3"/>
        <v>89164</v>
      </c>
      <c r="P25" s="55"/>
      <c r="Q25" s="302"/>
      <c r="R25" s="55"/>
    </row>
    <row r="26" spans="1:18" ht="15">
      <c r="A26" s="971"/>
      <c r="B26" s="304" t="s">
        <v>1120</v>
      </c>
      <c r="C26" s="46">
        <v>39479</v>
      </c>
      <c r="D26" s="46">
        <v>32861</v>
      </c>
      <c r="E26" s="46">
        <v>41774</v>
      </c>
      <c r="F26" s="46">
        <v>31456</v>
      </c>
      <c r="G26" s="46">
        <v>38154</v>
      </c>
      <c r="H26" s="46">
        <v>32899</v>
      </c>
      <c r="I26" s="46">
        <v>35827</v>
      </c>
      <c r="J26" s="46">
        <v>34611</v>
      </c>
      <c r="K26" s="46">
        <v>29687</v>
      </c>
      <c r="L26" s="46">
        <v>33851</v>
      </c>
      <c r="M26" s="46">
        <v>35139</v>
      </c>
      <c r="N26" s="46">
        <v>27422</v>
      </c>
      <c r="O26" s="46">
        <f t="shared" si="3"/>
        <v>413160</v>
      </c>
      <c r="P26" s="55"/>
      <c r="Q26" s="302"/>
      <c r="R26" s="55"/>
    </row>
    <row r="27" spans="1:18" ht="15">
      <c r="A27" s="971"/>
      <c r="B27" s="304" t="s">
        <v>1121</v>
      </c>
      <c r="C27" s="46">
        <v>9858</v>
      </c>
      <c r="D27" s="46">
        <v>8583</v>
      </c>
      <c r="E27" s="46">
        <v>11888</v>
      </c>
      <c r="F27" s="46">
        <v>10050</v>
      </c>
      <c r="G27" s="46">
        <v>11788</v>
      </c>
      <c r="H27" s="46">
        <v>10726</v>
      </c>
      <c r="I27" s="46">
        <v>11387</v>
      </c>
      <c r="J27" s="46">
        <v>12362</v>
      </c>
      <c r="K27" s="46">
        <v>10154</v>
      </c>
      <c r="L27" s="46">
        <v>11357</v>
      </c>
      <c r="M27" s="46">
        <v>11280</v>
      </c>
      <c r="N27" s="46">
        <v>8983</v>
      </c>
      <c r="O27" s="46">
        <f t="shared" si="3"/>
        <v>128416</v>
      </c>
      <c r="P27" s="55"/>
      <c r="Q27" s="302"/>
      <c r="R27" s="55"/>
    </row>
    <row r="28" spans="1:18" ht="15">
      <c r="A28" s="971"/>
      <c r="B28" s="304" t="s">
        <v>1122</v>
      </c>
      <c r="C28" s="46">
        <v>1521</v>
      </c>
      <c r="D28" s="46">
        <v>1072</v>
      </c>
      <c r="E28" s="46">
        <v>2226</v>
      </c>
      <c r="F28" s="46">
        <v>2155</v>
      </c>
      <c r="G28" s="46">
        <v>1990</v>
      </c>
      <c r="H28" s="46">
        <v>2051</v>
      </c>
      <c r="I28" s="46">
        <v>1952</v>
      </c>
      <c r="J28" s="46">
        <v>2225</v>
      </c>
      <c r="K28" s="46">
        <v>1796</v>
      </c>
      <c r="L28" s="46">
        <v>2042</v>
      </c>
      <c r="M28" s="46">
        <v>2162</v>
      </c>
      <c r="N28" s="46">
        <v>1768</v>
      </c>
      <c r="O28" s="46">
        <f t="shared" si="3"/>
        <v>22960</v>
      </c>
      <c r="P28" s="55"/>
      <c r="Q28" s="302"/>
      <c r="R28" s="55"/>
    </row>
    <row r="29" spans="1:18" ht="15">
      <c r="A29" s="971"/>
      <c r="B29" s="304" t="s">
        <v>1123</v>
      </c>
      <c r="C29" s="46">
        <v>68</v>
      </c>
      <c r="D29" s="46">
        <v>47</v>
      </c>
      <c r="E29" s="46">
        <v>83</v>
      </c>
      <c r="F29" s="46">
        <v>63</v>
      </c>
      <c r="G29" s="46">
        <v>73</v>
      </c>
      <c r="H29" s="46">
        <v>75</v>
      </c>
      <c r="I29" s="46">
        <v>62</v>
      </c>
      <c r="J29" s="46">
        <v>73</v>
      </c>
      <c r="K29" s="46">
        <v>79</v>
      </c>
      <c r="L29" s="46">
        <v>69</v>
      </c>
      <c r="M29" s="46">
        <v>74</v>
      </c>
      <c r="N29" s="46">
        <v>31</v>
      </c>
      <c r="O29" s="46">
        <f t="shared" si="3"/>
        <v>797</v>
      </c>
      <c r="P29" s="55"/>
      <c r="Q29" s="302"/>
      <c r="R29" s="55"/>
    </row>
    <row r="30" spans="1:18" ht="15">
      <c r="A30" s="971"/>
      <c r="B30" s="304" t="s">
        <v>1124</v>
      </c>
      <c r="C30" s="46">
        <v>1899</v>
      </c>
      <c r="D30" s="46">
        <v>1416</v>
      </c>
      <c r="E30" s="46">
        <v>2300</v>
      </c>
      <c r="F30" s="46">
        <v>1997</v>
      </c>
      <c r="G30" s="46">
        <v>2428</v>
      </c>
      <c r="H30" s="46">
        <v>2609</v>
      </c>
      <c r="I30" s="46">
        <v>2686</v>
      </c>
      <c r="J30" s="46">
        <v>3119</v>
      </c>
      <c r="K30" s="46">
        <v>2534</v>
      </c>
      <c r="L30" s="46">
        <v>2536</v>
      </c>
      <c r="M30" s="46">
        <v>2462</v>
      </c>
      <c r="N30" s="46">
        <v>2015</v>
      </c>
      <c r="O30" s="46">
        <f t="shared" si="3"/>
        <v>28001</v>
      </c>
      <c r="P30" s="55"/>
      <c r="Q30" s="302"/>
      <c r="R30" s="55"/>
    </row>
    <row r="31" spans="1:18" ht="15">
      <c r="A31" s="971"/>
      <c r="B31" s="304" t="s">
        <v>1125</v>
      </c>
      <c r="C31" s="46">
        <v>33101</v>
      </c>
      <c r="D31" s="46">
        <v>28759</v>
      </c>
      <c r="E31" s="46">
        <v>43077</v>
      </c>
      <c r="F31" s="46">
        <v>35114</v>
      </c>
      <c r="G31" s="46">
        <v>42395</v>
      </c>
      <c r="H31" s="46">
        <v>40142</v>
      </c>
      <c r="I31" s="46">
        <v>43146</v>
      </c>
      <c r="J31" s="46">
        <v>45051</v>
      </c>
      <c r="K31" s="46">
        <v>36564</v>
      </c>
      <c r="L31" s="46">
        <v>40639</v>
      </c>
      <c r="M31" s="46">
        <v>39717</v>
      </c>
      <c r="N31" s="46">
        <v>29916</v>
      </c>
      <c r="O31" s="46">
        <f t="shared" si="3"/>
        <v>457621</v>
      </c>
      <c r="P31" s="55"/>
      <c r="Q31" s="302"/>
      <c r="R31" s="55"/>
    </row>
    <row r="32" spans="1:18" ht="15">
      <c r="A32" s="971"/>
      <c r="B32" s="304" t="s">
        <v>1126</v>
      </c>
      <c r="C32" s="46">
        <v>18596</v>
      </c>
      <c r="D32" s="46">
        <v>15852</v>
      </c>
      <c r="E32" s="46">
        <v>22500</v>
      </c>
      <c r="F32" s="46">
        <v>18837</v>
      </c>
      <c r="G32" s="46">
        <v>23157</v>
      </c>
      <c r="H32" s="46">
        <v>20650</v>
      </c>
      <c r="I32" s="46">
        <v>21448</v>
      </c>
      <c r="J32" s="46">
        <v>23554</v>
      </c>
      <c r="K32" s="46">
        <v>19217</v>
      </c>
      <c r="L32" s="46">
        <v>22063</v>
      </c>
      <c r="M32" s="46">
        <v>21929</v>
      </c>
      <c r="N32" s="46">
        <v>17279</v>
      </c>
      <c r="O32" s="46">
        <f t="shared" si="3"/>
        <v>245082</v>
      </c>
      <c r="P32" s="55"/>
      <c r="Q32" s="302"/>
      <c r="R32" s="55"/>
    </row>
    <row r="33" spans="1:18" ht="15">
      <c r="A33" s="971"/>
      <c r="B33" s="304" t="s">
        <v>1330</v>
      </c>
      <c r="C33" s="46">
        <v>1385</v>
      </c>
      <c r="D33" s="46">
        <v>847</v>
      </c>
      <c r="E33" s="46">
        <v>1049</v>
      </c>
      <c r="F33" s="46">
        <v>1041</v>
      </c>
      <c r="G33" s="46">
        <v>1318</v>
      </c>
      <c r="H33" s="46">
        <v>1054</v>
      </c>
      <c r="I33" s="46">
        <v>1425</v>
      </c>
      <c r="J33" s="46">
        <v>1114</v>
      </c>
      <c r="K33" s="46">
        <v>858</v>
      </c>
      <c r="L33" s="46">
        <v>998</v>
      </c>
      <c r="M33" s="46">
        <v>928</v>
      </c>
      <c r="N33" s="46">
        <v>787</v>
      </c>
      <c r="O33" s="46">
        <f t="shared" si="3"/>
        <v>12804</v>
      </c>
      <c r="P33" s="55"/>
      <c r="Q33" s="302"/>
      <c r="R33" s="55"/>
    </row>
    <row r="34" spans="1:18" ht="15">
      <c r="A34" s="971"/>
      <c r="B34" s="304" t="s">
        <v>1128</v>
      </c>
      <c r="C34" s="46">
        <v>2871</v>
      </c>
      <c r="D34" s="46">
        <v>2435</v>
      </c>
      <c r="E34" s="46">
        <v>3238</v>
      </c>
      <c r="F34" s="46">
        <v>2613</v>
      </c>
      <c r="G34" s="46">
        <v>3000</v>
      </c>
      <c r="H34" s="46">
        <v>2758</v>
      </c>
      <c r="I34" s="46">
        <v>2736</v>
      </c>
      <c r="J34" s="46">
        <v>2962</v>
      </c>
      <c r="K34" s="46">
        <v>2549</v>
      </c>
      <c r="L34" s="46">
        <v>2894</v>
      </c>
      <c r="M34" s="46">
        <v>2718</v>
      </c>
      <c r="N34" s="46">
        <v>2472</v>
      </c>
      <c r="O34" s="46">
        <f t="shared" si="3"/>
        <v>33246</v>
      </c>
      <c r="P34" s="55"/>
      <c r="Q34" s="302"/>
      <c r="R34" s="55"/>
    </row>
    <row r="35" spans="1:18" ht="15">
      <c r="A35" s="971"/>
      <c r="B35" s="304" t="s">
        <v>1129</v>
      </c>
      <c r="C35" s="46">
        <v>26</v>
      </c>
      <c r="D35" s="46">
        <v>24</v>
      </c>
      <c r="E35" s="46">
        <v>21</v>
      </c>
      <c r="F35" s="46">
        <v>13</v>
      </c>
      <c r="G35" s="46">
        <v>26</v>
      </c>
      <c r="H35" s="46">
        <v>29</v>
      </c>
      <c r="I35" s="46">
        <v>18</v>
      </c>
      <c r="J35" s="46">
        <v>14</v>
      </c>
      <c r="K35" s="46">
        <v>13</v>
      </c>
      <c r="L35" s="46">
        <v>19</v>
      </c>
      <c r="M35" s="46">
        <v>18</v>
      </c>
      <c r="N35" s="46">
        <v>10</v>
      </c>
      <c r="O35" s="46">
        <f t="shared" si="3"/>
        <v>231</v>
      </c>
      <c r="P35" s="55"/>
      <c r="Q35" s="302"/>
    </row>
    <row r="36" spans="1:18" ht="15">
      <c r="A36" s="971"/>
      <c r="B36" s="304" t="s">
        <v>1130</v>
      </c>
      <c r="C36" s="46">
        <v>2109</v>
      </c>
      <c r="D36" s="46">
        <v>1892</v>
      </c>
      <c r="E36" s="46">
        <v>2600</v>
      </c>
      <c r="F36" s="46">
        <v>2038</v>
      </c>
      <c r="G36" s="46">
        <v>2486</v>
      </c>
      <c r="H36" s="46">
        <v>2191</v>
      </c>
      <c r="I36" s="46">
        <v>2341</v>
      </c>
      <c r="J36" s="46">
        <v>2536</v>
      </c>
      <c r="K36" s="46">
        <v>2103</v>
      </c>
      <c r="L36" s="46">
        <v>2350</v>
      </c>
      <c r="M36" s="46">
        <v>2293</v>
      </c>
      <c r="N36" s="46">
        <v>2122</v>
      </c>
      <c r="O36" s="46">
        <f t="shared" si="3"/>
        <v>27061</v>
      </c>
      <c r="P36" s="55"/>
      <c r="Q36" s="302"/>
      <c r="R36" s="55"/>
    </row>
    <row r="37" spans="1:18" ht="6" customHeight="1">
      <c r="A37" s="971"/>
      <c r="B37" s="304"/>
      <c r="C37" s="45"/>
      <c r="D37" s="45"/>
      <c r="E37" s="45"/>
      <c r="F37" s="45"/>
      <c r="G37" s="45"/>
      <c r="H37" s="45"/>
      <c r="I37" s="45"/>
      <c r="J37" s="45"/>
      <c r="K37" s="45"/>
      <c r="L37" s="45"/>
      <c r="M37" s="45"/>
      <c r="N37" s="45"/>
      <c r="O37" s="406"/>
      <c r="P37" s="55"/>
      <c r="Q37" s="302"/>
      <c r="R37" s="55"/>
    </row>
    <row r="38" spans="1:18" ht="15">
      <c r="A38" s="971"/>
      <c r="B38" s="299" t="s">
        <v>1131</v>
      </c>
      <c r="C38" s="406">
        <f>SUM(C39:C53)</f>
        <v>8455</v>
      </c>
      <c r="D38" s="406">
        <f t="shared" ref="D38:N38" si="4">SUM(D39:D53)</f>
        <v>6464</v>
      </c>
      <c r="E38" s="406">
        <f t="shared" si="4"/>
        <v>8506</v>
      </c>
      <c r="F38" s="406">
        <f t="shared" si="4"/>
        <v>6653</v>
      </c>
      <c r="G38" s="406">
        <f t="shared" si="4"/>
        <v>9425</v>
      </c>
      <c r="H38" s="406">
        <f t="shared" si="4"/>
        <v>7524</v>
      </c>
      <c r="I38" s="406">
        <f t="shared" si="4"/>
        <v>8204</v>
      </c>
      <c r="J38" s="406">
        <f t="shared" si="4"/>
        <v>8709</v>
      </c>
      <c r="K38" s="406">
        <f t="shared" si="4"/>
        <v>7030</v>
      </c>
      <c r="L38" s="406">
        <f t="shared" si="4"/>
        <v>8387</v>
      </c>
      <c r="M38" s="406">
        <f t="shared" si="4"/>
        <v>8844</v>
      </c>
      <c r="N38" s="406">
        <f t="shared" si="4"/>
        <v>7279</v>
      </c>
      <c r="O38" s="406">
        <f t="shared" ref="O38:O53" si="5">SUM(C38:N38)</f>
        <v>95480</v>
      </c>
      <c r="P38" s="375"/>
      <c r="Q38" s="302"/>
      <c r="R38" s="55"/>
    </row>
    <row r="39" spans="1:18" ht="15">
      <c r="A39" s="971"/>
      <c r="B39" s="304" t="s">
        <v>1132</v>
      </c>
      <c r="C39" s="46">
        <v>263</v>
      </c>
      <c r="D39" s="46">
        <v>186</v>
      </c>
      <c r="E39" s="46">
        <v>198</v>
      </c>
      <c r="F39" s="46">
        <v>207</v>
      </c>
      <c r="G39" s="46">
        <v>276</v>
      </c>
      <c r="H39" s="46">
        <v>218</v>
      </c>
      <c r="I39" s="46">
        <v>275</v>
      </c>
      <c r="J39" s="46">
        <v>281</v>
      </c>
      <c r="K39" s="46">
        <v>259</v>
      </c>
      <c r="L39" s="46">
        <v>310</v>
      </c>
      <c r="M39" s="46">
        <v>285</v>
      </c>
      <c r="N39" s="46">
        <v>234</v>
      </c>
      <c r="O39" s="46">
        <f t="shared" si="5"/>
        <v>2992</v>
      </c>
      <c r="P39" s="55"/>
      <c r="Q39" s="302"/>
      <c r="R39" s="55"/>
    </row>
    <row r="40" spans="1:18" ht="15">
      <c r="A40" s="971"/>
      <c r="B40" s="304" t="s">
        <v>1133</v>
      </c>
      <c r="C40" s="46">
        <v>1616</v>
      </c>
      <c r="D40" s="46">
        <v>996</v>
      </c>
      <c r="E40" s="46">
        <v>1530</v>
      </c>
      <c r="F40" s="46">
        <v>1114</v>
      </c>
      <c r="G40" s="46">
        <v>1838</v>
      </c>
      <c r="H40" s="46">
        <v>1325</v>
      </c>
      <c r="I40" s="46">
        <v>1607</v>
      </c>
      <c r="J40" s="46">
        <v>1616</v>
      </c>
      <c r="K40" s="46">
        <v>1250</v>
      </c>
      <c r="L40" s="46">
        <v>1607</v>
      </c>
      <c r="M40" s="46">
        <v>1755</v>
      </c>
      <c r="N40" s="46">
        <v>1371</v>
      </c>
      <c r="O40" s="46">
        <f t="shared" si="5"/>
        <v>17625</v>
      </c>
      <c r="P40" s="55"/>
      <c r="Q40" s="302"/>
      <c r="R40" s="55"/>
    </row>
    <row r="41" spans="1:18" ht="15">
      <c r="A41" s="971"/>
      <c r="B41" s="304" t="s">
        <v>1134</v>
      </c>
      <c r="C41" s="46">
        <v>261</v>
      </c>
      <c r="D41" s="46">
        <v>280</v>
      </c>
      <c r="E41" s="46">
        <v>333</v>
      </c>
      <c r="F41" s="46">
        <v>205</v>
      </c>
      <c r="G41" s="46">
        <v>337</v>
      </c>
      <c r="H41" s="46">
        <v>284</v>
      </c>
      <c r="I41" s="46">
        <v>324</v>
      </c>
      <c r="J41" s="46">
        <v>359</v>
      </c>
      <c r="K41" s="46">
        <v>277</v>
      </c>
      <c r="L41" s="46">
        <v>278</v>
      </c>
      <c r="M41" s="46">
        <v>262</v>
      </c>
      <c r="N41" s="46">
        <v>266</v>
      </c>
      <c r="O41" s="46">
        <f t="shared" si="5"/>
        <v>3466</v>
      </c>
      <c r="P41" s="55"/>
      <c r="Q41" s="302"/>
      <c r="R41" s="55"/>
    </row>
    <row r="42" spans="1:18" ht="15">
      <c r="A42" s="971"/>
      <c r="B42" s="304" t="s">
        <v>1135</v>
      </c>
      <c r="C42" s="46">
        <v>233</v>
      </c>
      <c r="D42" s="46">
        <v>156</v>
      </c>
      <c r="E42" s="46">
        <v>212</v>
      </c>
      <c r="F42" s="46">
        <v>161</v>
      </c>
      <c r="G42" s="46">
        <v>201</v>
      </c>
      <c r="H42" s="46">
        <v>182</v>
      </c>
      <c r="I42" s="46">
        <v>225</v>
      </c>
      <c r="J42" s="46">
        <v>213</v>
      </c>
      <c r="K42" s="46">
        <v>210</v>
      </c>
      <c r="L42" s="46">
        <v>176</v>
      </c>
      <c r="M42" s="46">
        <v>183</v>
      </c>
      <c r="N42" s="46">
        <v>165</v>
      </c>
      <c r="O42" s="46">
        <f t="shared" si="5"/>
        <v>2317</v>
      </c>
      <c r="P42" s="55"/>
      <c r="Q42" s="302"/>
      <c r="R42" s="55"/>
    </row>
    <row r="43" spans="1:18" ht="15">
      <c r="A43" s="971"/>
      <c r="B43" s="304" t="s">
        <v>1136</v>
      </c>
      <c r="C43" s="46">
        <v>249</v>
      </c>
      <c r="D43" s="46">
        <v>155</v>
      </c>
      <c r="E43" s="46">
        <v>236</v>
      </c>
      <c r="F43" s="46">
        <v>157</v>
      </c>
      <c r="G43" s="46">
        <v>228</v>
      </c>
      <c r="H43" s="46">
        <v>193</v>
      </c>
      <c r="I43" s="46">
        <v>208</v>
      </c>
      <c r="J43" s="46">
        <v>214</v>
      </c>
      <c r="K43" s="46">
        <v>194</v>
      </c>
      <c r="L43" s="46">
        <v>223</v>
      </c>
      <c r="M43" s="46">
        <v>233</v>
      </c>
      <c r="N43" s="46">
        <v>229</v>
      </c>
      <c r="O43" s="46">
        <f t="shared" si="5"/>
        <v>2519</v>
      </c>
      <c r="P43" s="55"/>
      <c r="Q43" s="302"/>
      <c r="R43" s="55"/>
    </row>
    <row r="44" spans="1:18" ht="15">
      <c r="A44" s="971"/>
      <c r="B44" s="304" t="s">
        <v>1137</v>
      </c>
      <c r="C44" s="46">
        <v>2231</v>
      </c>
      <c r="D44" s="46">
        <v>1921</v>
      </c>
      <c r="E44" s="46">
        <v>2585</v>
      </c>
      <c r="F44" s="46">
        <v>1955</v>
      </c>
      <c r="G44" s="46">
        <v>2410</v>
      </c>
      <c r="H44" s="46">
        <v>2029</v>
      </c>
      <c r="I44" s="46">
        <v>2213</v>
      </c>
      <c r="J44" s="46">
        <v>2323</v>
      </c>
      <c r="K44" s="46">
        <v>1891</v>
      </c>
      <c r="L44" s="46">
        <v>2168</v>
      </c>
      <c r="M44" s="46">
        <v>2253</v>
      </c>
      <c r="N44" s="46">
        <v>1900</v>
      </c>
      <c r="O44" s="46">
        <f t="shared" si="5"/>
        <v>25879</v>
      </c>
      <c r="P44" s="55"/>
      <c r="Q44" s="302"/>
      <c r="R44" s="55"/>
    </row>
    <row r="45" spans="1:18" ht="15">
      <c r="A45" s="971"/>
      <c r="B45" s="304" t="s">
        <v>1138</v>
      </c>
      <c r="C45" s="46">
        <v>616</v>
      </c>
      <c r="D45" s="46">
        <v>448</v>
      </c>
      <c r="E45" s="46">
        <v>654</v>
      </c>
      <c r="F45" s="46">
        <v>547</v>
      </c>
      <c r="G45" s="46">
        <v>775</v>
      </c>
      <c r="H45" s="46">
        <v>631</v>
      </c>
      <c r="I45" s="46">
        <v>632</v>
      </c>
      <c r="J45" s="46">
        <v>742</v>
      </c>
      <c r="K45" s="46">
        <v>450</v>
      </c>
      <c r="L45" s="46">
        <v>602</v>
      </c>
      <c r="M45" s="46">
        <v>711</v>
      </c>
      <c r="N45" s="46">
        <v>475</v>
      </c>
      <c r="O45" s="46">
        <f t="shared" si="5"/>
        <v>7283</v>
      </c>
      <c r="P45" s="55"/>
      <c r="Q45" s="302"/>
      <c r="R45" s="55"/>
    </row>
    <row r="46" spans="1:18" ht="15">
      <c r="A46" s="971"/>
      <c r="B46" s="304" t="s">
        <v>1139</v>
      </c>
      <c r="C46" s="46">
        <v>23</v>
      </c>
      <c r="D46" s="46">
        <v>16</v>
      </c>
      <c r="E46" s="46">
        <v>12</v>
      </c>
      <c r="F46" s="46">
        <v>16</v>
      </c>
      <c r="G46" s="46">
        <v>32</v>
      </c>
      <c r="H46" s="46">
        <v>25</v>
      </c>
      <c r="I46" s="46">
        <v>22</v>
      </c>
      <c r="J46" s="46">
        <v>24</v>
      </c>
      <c r="K46" s="46">
        <v>30</v>
      </c>
      <c r="L46" s="46">
        <v>25</v>
      </c>
      <c r="M46" s="46">
        <v>19</v>
      </c>
      <c r="N46" s="46">
        <v>14</v>
      </c>
      <c r="O46" s="46">
        <f t="shared" si="5"/>
        <v>258</v>
      </c>
      <c r="P46" s="55"/>
      <c r="Q46" s="302"/>
      <c r="R46" s="55"/>
    </row>
    <row r="47" spans="1:18" ht="15">
      <c r="A47" s="971"/>
      <c r="B47" s="304" t="s">
        <v>1140</v>
      </c>
      <c r="C47" s="46">
        <v>553</v>
      </c>
      <c r="D47" s="46">
        <v>469</v>
      </c>
      <c r="E47" s="46">
        <v>554</v>
      </c>
      <c r="F47" s="46">
        <v>410</v>
      </c>
      <c r="G47" s="46">
        <v>641</v>
      </c>
      <c r="H47" s="46">
        <v>522</v>
      </c>
      <c r="I47" s="46">
        <v>513</v>
      </c>
      <c r="J47" s="46">
        <v>595</v>
      </c>
      <c r="K47" s="46">
        <v>442</v>
      </c>
      <c r="L47" s="46">
        <v>535</v>
      </c>
      <c r="M47" s="46">
        <v>592</v>
      </c>
      <c r="N47" s="46">
        <v>537</v>
      </c>
      <c r="O47" s="46">
        <f t="shared" si="5"/>
        <v>6363</v>
      </c>
      <c r="P47" s="55"/>
      <c r="Q47" s="302"/>
      <c r="R47" s="55"/>
    </row>
    <row r="48" spans="1:18" ht="15">
      <c r="A48" s="971"/>
      <c r="B48" s="304" t="s">
        <v>1141</v>
      </c>
      <c r="C48" s="46">
        <v>110</v>
      </c>
      <c r="D48" s="46">
        <v>96</v>
      </c>
      <c r="E48" s="46">
        <v>109</v>
      </c>
      <c r="F48" s="46">
        <v>86</v>
      </c>
      <c r="G48" s="46">
        <v>133</v>
      </c>
      <c r="H48" s="46">
        <v>111</v>
      </c>
      <c r="I48" s="46">
        <v>109</v>
      </c>
      <c r="J48" s="46">
        <v>124</v>
      </c>
      <c r="K48" s="46">
        <v>92</v>
      </c>
      <c r="L48" s="46">
        <v>89</v>
      </c>
      <c r="M48" s="46">
        <v>121</v>
      </c>
      <c r="N48" s="46">
        <v>101</v>
      </c>
      <c r="O48" s="46">
        <f t="shared" si="5"/>
        <v>1281</v>
      </c>
      <c r="P48" s="55"/>
      <c r="Q48" s="302"/>
      <c r="R48" s="55"/>
    </row>
    <row r="49" spans="1:34" ht="15">
      <c r="A49" s="971"/>
      <c r="B49" s="304" t="s">
        <v>1142</v>
      </c>
      <c r="C49" s="46">
        <v>138</v>
      </c>
      <c r="D49" s="46">
        <v>117</v>
      </c>
      <c r="E49" s="46">
        <v>134</v>
      </c>
      <c r="F49" s="46">
        <v>142</v>
      </c>
      <c r="G49" s="46">
        <v>183</v>
      </c>
      <c r="H49" s="46">
        <v>152</v>
      </c>
      <c r="I49" s="46">
        <v>134</v>
      </c>
      <c r="J49" s="46">
        <v>148</v>
      </c>
      <c r="K49" s="46">
        <v>118</v>
      </c>
      <c r="L49" s="46">
        <v>161</v>
      </c>
      <c r="M49" s="46">
        <v>191</v>
      </c>
      <c r="N49" s="46">
        <v>135</v>
      </c>
      <c r="O49" s="46">
        <f t="shared" si="5"/>
        <v>1753</v>
      </c>
      <c r="P49" s="55"/>
      <c r="Q49" s="302"/>
      <c r="R49" s="55"/>
    </row>
    <row r="50" spans="1:34" ht="15">
      <c r="A50" s="971"/>
      <c r="B50" s="304" t="s">
        <v>1143</v>
      </c>
      <c r="C50" s="46">
        <v>138</v>
      </c>
      <c r="D50" s="46">
        <v>98</v>
      </c>
      <c r="E50" s="46">
        <v>119</v>
      </c>
      <c r="F50" s="46">
        <v>95</v>
      </c>
      <c r="G50" s="46">
        <v>153</v>
      </c>
      <c r="H50" s="46">
        <v>92</v>
      </c>
      <c r="I50" s="46">
        <v>119</v>
      </c>
      <c r="J50" s="46">
        <v>103</v>
      </c>
      <c r="K50" s="46">
        <v>91</v>
      </c>
      <c r="L50" s="46">
        <v>110</v>
      </c>
      <c r="M50" s="46">
        <v>108</v>
      </c>
      <c r="N50" s="46">
        <v>113</v>
      </c>
      <c r="O50" s="46">
        <f t="shared" si="5"/>
        <v>1339</v>
      </c>
      <c r="P50" s="55"/>
      <c r="Q50" s="302"/>
      <c r="R50" s="55"/>
    </row>
    <row r="51" spans="1:34" ht="15">
      <c r="A51" s="971"/>
      <c r="B51" s="304" t="s">
        <v>1144</v>
      </c>
      <c r="C51" s="46">
        <v>729</v>
      </c>
      <c r="D51" s="46">
        <v>523</v>
      </c>
      <c r="E51" s="46">
        <v>680</v>
      </c>
      <c r="F51" s="46">
        <v>567</v>
      </c>
      <c r="G51" s="46">
        <v>904</v>
      </c>
      <c r="H51" s="46">
        <v>631</v>
      </c>
      <c r="I51" s="46">
        <v>673</v>
      </c>
      <c r="J51" s="46">
        <v>767</v>
      </c>
      <c r="K51" s="46">
        <v>641</v>
      </c>
      <c r="L51" s="46">
        <v>868</v>
      </c>
      <c r="M51" s="46">
        <v>831</v>
      </c>
      <c r="N51" s="46">
        <v>678</v>
      </c>
      <c r="O51" s="46">
        <f t="shared" si="5"/>
        <v>8492</v>
      </c>
      <c r="P51" s="55"/>
      <c r="Q51" s="302"/>
      <c r="R51" s="55"/>
    </row>
    <row r="52" spans="1:34" ht="15">
      <c r="A52" s="971"/>
      <c r="B52" s="304" t="s">
        <v>1145</v>
      </c>
      <c r="C52" s="46">
        <v>340</v>
      </c>
      <c r="D52" s="46">
        <v>261</v>
      </c>
      <c r="E52" s="46">
        <v>309</v>
      </c>
      <c r="F52" s="46">
        <v>266</v>
      </c>
      <c r="G52" s="46">
        <v>354</v>
      </c>
      <c r="H52" s="46">
        <v>313</v>
      </c>
      <c r="I52" s="46">
        <v>323</v>
      </c>
      <c r="J52" s="46">
        <v>377</v>
      </c>
      <c r="K52" s="46">
        <v>312</v>
      </c>
      <c r="L52" s="46">
        <v>353</v>
      </c>
      <c r="M52" s="46">
        <v>420</v>
      </c>
      <c r="N52" s="46">
        <v>311</v>
      </c>
      <c r="O52" s="46">
        <f t="shared" si="5"/>
        <v>3939</v>
      </c>
      <c r="P52" s="55"/>
      <c r="Q52" s="302"/>
    </row>
    <row r="53" spans="1:34" ht="15">
      <c r="A53" s="971"/>
      <c r="B53" s="304" t="s">
        <v>1146</v>
      </c>
      <c r="C53" s="46">
        <v>955</v>
      </c>
      <c r="D53" s="46">
        <v>742</v>
      </c>
      <c r="E53" s="46">
        <v>841</v>
      </c>
      <c r="F53" s="46">
        <v>725</v>
      </c>
      <c r="G53" s="46">
        <v>960</v>
      </c>
      <c r="H53" s="46">
        <v>816</v>
      </c>
      <c r="I53" s="46">
        <v>827</v>
      </c>
      <c r="J53" s="46">
        <v>823</v>
      </c>
      <c r="K53" s="46">
        <v>773</v>
      </c>
      <c r="L53" s="46">
        <v>882</v>
      </c>
      <c r="M53" s="46">
        <v>880</v>
      </c>
      <c r="N53" s="46">
        <v>750</v>
      </c>
      <c r="O53" s="46">
        <f t="shared" si="5"/>
        <v>9974</v>
      </c>
      <c r="P53" s="55"/>
      <c r="Q53" s="302"/>
      <c r="R53" s="55"/>
    </row>
    <row r="54" spans="1:34" ht="13.5" customHeight="1">
      <c r="A54" s="971"/>
      <c r="B54" s="304"/>
      <c r="C54" s="45"/>
      <c r="D54" s="45"/>
      <c r="E54" s="45"/>
      <c r="F54" s="45"/>
      <c r="G54" s="45"/>
      <c r="H54" s="45"/>
      <c r="I54" s="45"/>
      <c r="J54" s="45"/>
      <c r="K54" s="45"/>
      <c r="L54" s="45"/>
      <c r="M54" s="45"/>
      <c r="N54" s="45"/>
      <c r="O54" s="406"/>
      <c r="P54" s="55"/>
      <c r="Q54" s="302"/>
      <c r="R54" s="58"/>
      <c r="S54" s="58"/>
      <c r="T54" s="58"/>
      <c r="U54" s="58"/>
      <c r="V54" s="58"/>
      <c r="W54" s="58"/>
      <c r="X54" s="58"/>
      <c r="Y54" s="58"/>
      <c r="Z54" s="58"/>
      <c r="AA54" s="58"/>
      <c r="AB54" s="58"/>
      <c r="AC54" s="58"/>
      <c r="AD54" s="58"/>
      <c r="AE54" s="58"/>
      <c r="AF54" s="58"/>
      <c r="AG54" s="58"/>
      <c r="AH54" s="58"/>
    </row>
    <row r="55" spans="1:34" ht="15">
      <c r="A55" s="971"/>
      <c r="B55" s="299" t="s">
        <v>1147</v>
      </c>
      <c r="C55" s="406">
        <f>SUM(C56:C61)</f>
        <v>58063</v>
      </c>
      <c r="D55" s="406">
        <f t="shared" ref="D55:N55" si="6">SUM(D56:D61)</f>
        <v>45248</v>
      </c>
      <c r="E55" s="406">
        <f t="shared" si="6"/>
        <v>35842</v>
      </c>
      <c r="F55" s="406">
        <f t="shared" si="6"/>
        <v>39216</v>
      </c>
      <c r="G55" s="406">
        <f t="shared" si="6"/>
        <v>37389</v>
      </c>
      <c r="H55" s="406">
        <f t="shared" si="6"/>
        <v>39068</v>
      </c>
      <c r="I55" s="406">
        <f t="shared" si="6"/>
        <v>39137</v>
      </c>
      <c r="J55" s="406">
        <f t="shared" si="6"/>
        <v>41706</v>
      </c>
      <c r="K55" s="406">
        <f t="shared" si="6"/>
        <v>37351</v>
      </c>
      <c r="L55" s="406">
        <f t="shared" si="6"/>
        <v>38338</v>
      </c>
      <c r="M55" s="406">
        <f t="shared" si="6"/>
        <v>39722</v>
      </c>
      <c r="N55" s="406">
        <f t="shared" si="6"/>
        <v>36085</v>
      </c>
      <c r="O55" s="406">
        <f t="shared" ref="O55:O61" si="7">SUM(C55:N55)</f>
        <v>487165</v>
      </c>
      <c r="P55" s="375"/>
      <c r="Q55" s="302"/>
      <c r="R55" s="55"/>
    </row>
    <row r="56" spans="1:34" ht="15">
      <c r="A56" s="971"/>
      <c r="B56" s="304" t="s">
        <v>1148</v>
      </c>
      <c r="C56" s="46">
        <v>8229</v>
      </c>
      <c r="D56" s="46">
        <v>6576</v>
      </c>
      <c r="E56" s="46">
        <v>7996</v>
      </c>
      <c r="F56" s="46">
        <v>6486</v>
      </c>
      <c r="G56" s="46">
        <v>8161</v>
      </c>
      <c r="H56" s="46">
        <v>8206</v>
      </c>
      <c r="I56" s="46">
        <v>8158</v>
      </c>
      <c r="J56" s="46">
        <v>8876</v>
      </c>
      <c r="K56" s="46">
        <v>7213</v>
      </c>
      <c r="L56" s="46">
        <v>7766</v>
      </c>
      <c r="M56" s="46">
        <v>7729</v>
      </c>
      <c r="N56" s="46">
        <v>6595</v>
      </c>
      <c r="O56" s="46">
        <f t="shared" si="7"/>
        <v>91991</v>
      </c>
      <c r="P56" s="55"/>
      <c r="Q56" s="302"/>
      <c r="R56" s="55"/>
    </row>
    <row r="57" spans="1:34" ht="15">
      <c r="A57" s="971"/>
      <c r="B57" s="304" t="s">
        <v>1149</v>
      </c>
      <c r="C57" s="46">
        <v>1185</v>
      </c>
      <c r="D57" s="46">
        <v>883</v>
      </c>
      <c r="E57" s="46">
        <v>1115</v>
      </c>
      <c r="F57" s="46">
        <v>815</v>
      </c>
      <c r="G57" s="46">
        <v>908</v>
      </c>
      <c r="H57" s="46">
        <v>1011</v>
      </c>
      <c r="I57" s="46">
        <v>1113</v>
      </c>
      <c r="J57" s="46">
        <v>1286</v>
      </c>
      <c r="K57" s="46">
        <v>888</v>
      </c>
      <c r="L57" s="46">
        <v>1075</v>
      </c>
      <c r="M57" s="46">
        <v>980</v>
      </c>
      <c r="N57" s="46">
        <v>842</v>
      </c>
      <c r="O57" s="46">
        <f t="shared" si="7"/>
        <v>12101</v>
      </c>
      <c r="P57" s="55"/>
      <c r="Q57" s="302"/>
      <c r="R57" s="55"/>
    </row>
    <row r="58" spans="1:34" ht="15">
      <c r="A58" s="971"/>
      <c r="B58" s="304" t="s">
        <v>1150</v>
      </c>
      <c r="C58" s="46">
        <v>2368</v>
      </c>
      <c r="D58" s="46">
        <v>1670</v>
      </c>
      <c r="E58" s="46">
        <v>1502</v>
      </c>
      <c r="F58" s="46">
        <v>1590</v>
      </c>
      <c r="G58" s="46">
        <v>1059</v>
      </c>
      <c r="H58" s="46">
        <v>1747</v>
      </c>
      <c r="I58" s="46">
        <v>1072</v>
      </c>
      <c r="J58" s="46">
        <v>2357</v>
      </c>
      <c r="K58" s="46">
        <v>1689</v>
      </c>
      <c r="L58" s="46">
        <v>900</v>
      </c>
      <c r="M58" s="46">
        <v>1123</v>
      </c>
      <c r="N58" s="46">
        <v>1387</v>
      </c>
      <c r="O58" s="46">
        <f t="shared" si="7"/>
        <v>18464</v>
      </c>
      <c r="P58" s="55"/>
      <c r="Q58" s="302"/>
      <c r="R58" s="55"/>
    </row>
    <row r="59" spans="1:34" ht="15">
      <c r="A59" s="971"/>
      <c r="B59" s="304" t="s">
        <v>1313</v>
      </c>
      <c r="C59" s="46">
        <v>45713</v>
      </c>
      <c r="D59" s="46">
        <v>35658</v>
      </c>
      <c r="E59" s="46">
        <v>24674</v>
      </c>
      <c r="F59" s="46">
        <v>29847</v>
      </c>
      <c r="G59" s="46">
        <v>26690</v>
      </c>
      <c r="H59" s="46">
        <v>27540</v>
      </c>
      <c r="I59" s="46">
        <v>28235</v>
      </c>
      <c r="J59" s="46">
        <v>28603</v>
      </c>
      <c r="K59" s="46">
        <v>27111</v>
      </c>
      <c r="L59" s="46">
        <v>28073</v>
      </c>
      <c r="M59" s="46">
        <v>29354</v>
      </c>
      <c r="N59" s="46">
        <v>26761</v>
      </c>
      <c r="O59" s="46">
        <f t="shared" si="7"/>
        <v>358259</v>
      </c>
      <c r="P59" s="55"/>
      <c r="Q59" s="302"/>
      <c r="R59" s="55"/>
    </row>
    <row r="60" spans="1:34" ht="15">
      <c r="A60" s="971"/>
      <c r="B60" s="304" t="s">
        <v>1152</v>
      </c>
      <c r="C60" s="46">
        <v>119</v>
      </c>
      <c r="D60" s="46">
        <v>115</v>
      </c>
      <c r="E60" s="46">
        <v>95</v>
      </c>
      <c r="F60" s="46">
        <v>125</v>
      </c>
      <c r="G60" s="46">
        <v>160</v>
      </c>
      <c r="H60" s="46">
        <v>184</v>
      </c>
      <c r="I60" s="46">
        <v>179</v>
      </c>
      <c r="J60" s="46">
        <v>171</v>
      </c>
      <c r="K60" s="46">
        <v>131</v>
      </c>
      <c r="L60" s="46">
        <v>161</v>
      </c>
      <c r="M60" s="46">
        <v>126</v>
      </c>
      <c r="N60" s="46">
        <v>136</v>
      </c>
      <c r="O60" s="46">
        <f t="shared" si="7"/>
        <v>1702</v>
      </c>
      <c r="P60" s="55"/>
      <c r="Q60" s="302"/>
    </row>
    <row r="61" spans="1:34" ht="15">
      <c r="A61" s="971"/>
      <c r="B61" s="304" t="s">
        <v>1153</v>
      </c>
      <c r="C61" s="46">
        <v>449</v>
      </c>
      <c r="D61" s="46">
        <v>346</v>
      </c>
      <c r="E61" s="46">
        <v>460</v>
      </c>
      <c r="F61" s="46">
        <v>353</v>
      </c>
      <c r="G61" s="46">
        <v>411</v>
      </c>
      <c r="H61" s="46">
        <v>380</v>
      </c>
      <c r="I61" s="46">
        <v>380</v>
      </c>
      <c r="J61" s="46">
        <v>413</v>
      </c>
      <c r="K61" s="46">
        <v>319</v>
      </c>
      <c r="L61" s="46">
        <v>363</v>
      </c>
      <c r="M61" s="46">
        <v>410</v>
      </c>
      <c r="N61" s="46">
        <v>364</v>
      </c>
      <c r="O61" s="46">
        <f t="shared" si="7"/>
        <v>4648</v>
      </c>
      <c r="P61" s="55"/>
      <c r="Q61" s="302"/>
      <c r="R61" s="55"/>
    </row>
    <row r="62" spans="1:34" ht="6" customHeight="1">
      <c r="A62" s="971"/>
      <c r="B62" s="304"/>
      <c r="C62" s="45"/>
      <c r="D62" s="45"/>
      <c r="E62" s="45"/>
      <c r="F62" s="45"/>
      <c r="G62" s="45"/>
      <c r="H62" s="45"/>
      <c r="I62" s="45"/>
      <c r="J62" s="45"/>
      <c r="K62" s="45"/>
      <c r="L62" s="45"/>
      <c r="M62" s="45"/>
      <c r="N62" s="45"/>
      <c r="O62" s="406"/>
      <c r="P62" s="55"/>
      <c r="Q62" s="302"/>
      <c r="R62" s="55"/>
    </row>
    <row r="63" spans="1:34" ht="15">
      <c r="A63" s="971"/>
      <c r="B63" s="299" t="s">
        <v>1154</v>
      </c>
      <c r="C63" s="406">
        <f t="shared" ref="C63:N63" si="8">SUM(C64:C71)</f>
        <v>40400</v>
      </c>
      <c r="D63" s="406">
        <f t="shared" si="8"/>
        <v>40360</v>
      </c>
      <c r="E63" s="406">
        <f t="shared" si="8"/>
        <v>46971</v>
      </c>
      <c r="F63" s="406">
        <f t="shared" si="8"/>
        <v>42416</v>
      </c>
      <c r="G63" s="406">
        <f t="shared" si="8"/>
        <v>48611</v>
      </c>
      <c r="H63" s="406">
        <f t="shared" si="8"/>
        <v>41354</v>
      </c>
      <c r="I63" s="406">
        <f t="shared" si="8"/>
        <v>41612</v>
      </c>
      <c r="J63" s="406">
        <f t="shared" si="8"/>
        <v>45750</v>
      </c>
      <c r="K63" s="406">
        <f t="shared" si="8"/>
        <v>37388</v>
      </c>
      <c r="L63" s="406">
        <f t="shared" si="8"/>
        <v>43591</v>
      </c>
      <c r="M63" s="406">
        <f t="shared" si="8"/>
        <v>45454</v>
      </c>
      <c r="N63" s="406">
        <f t="shared" si="8"/>
        <v>35892</v>
      </c>
      <c r="O63" s="406">
        <f t="shared" ref="O63:O71" si="9">SUM(C63:N63)</f>
        <v>509799</v>
      </c>
      <c r="P63" s="375"/>
      <c r="Q63" s="302"/>
      <c r="R63" s="55"/>
    </row>
    <row r="64" spans="1:34" ht="15">
      <c r="A64" s="971"/>
      <c r="B64" s="304" t="s">
        <v>1155</v>
      </c>
      <c r="C64" s="46">
        <v>256</v>
      </c>
      <c r="D64" s="46">
        <v>179</v>
      </c>
      <c r="E64" s="46">
        <v>263</v>
      </c>
      <c r="F64" s="46">
        <v>197</v>
      </c>
      <c r="G64" s="46">
        <v>279</v>
      </c>
      <c r="H64" s="46">
        <v>261</v>
      </c>
      <c r="I64" s="46">
        <v>244</v>
      </c>
      <c r="J64" s="46">
        <v>251</v>
      </c>
      <c r="K64" s="46">
        <v>222</v>
      </c>
      <c r="L64" s="46">
        <v>286</v>
      </c>
      <c r="M64" s="46">
        <v>239</v>
      </c>
      <c r="N64" s="46">
        <v>236</v>
      </c>
      <c r="O64" s="46">
        <f t="shared" si="9"/>
        <v>2913</v>
      </c>
      <c r="P64" s="55"/>
      <c r="Q64" s="302"/>
      <c r="R64" s="55"/>
    </row>
    <row r="65" spans="1:18" ht="15">
      <c r="A65" s="971"/>
      <c r="B65" s="304" t="s">
        <v>1299</v>
      </c>
      <c r="C65" s="46">
        <v>15983</v>
      </c>
      <c r="D65" s="46">
        <v>16735</v>
      </c>
      <c r="E65" s="46">
        <v>21826</v>
      </c>
      <c r="F65" s="46">
        <v>17348</v>
      </c>
      <c r="G65" s="46">
        <v>20640</v>
      </c>
      <c r="H65" s="46">
        <v>18976</v>
      </c>
      <c r="I65" s="46">
        <v>19315</v>
      </c>
      <c r="J65" s="46">
        <v>20731</v>
      </c>
      <c r="K65" s="46">
        <v>17083</v>
      </c>
      <c r="L65" s="46">
        <v>19390</v>
      </c>
      <c r="M65" s="46">
        <v>18812</v>
      </c>
      <c r="N65" s="46">
        <v>17193</v>
      </c>
      <c r="O65" s="46">
        <f t="shared" si="9"/>
        <v>224032</v>
      </c>
      <c r="P65" s="55"/>
      <c r="Q65" s="302"/>
      <c r="R65" s="55"/>
    </row>
    <row r="66" spans="1:18" ht="15">
      <c r="A66" s="971"/>
      <c r="B66" s="304" t="s">
        <v>1300</v>
      </c>
      <c r="C66" s="46">
        <v>6</v>
      </c>
      <c r="D66" s="46">
        <v>0</v>
      </c>
      <c r="E66" s="46">
        <v>3</v>
      </c>
      <c r="F66" s="46">
        <v>2</v>
      </c>
      <c r="G66" s="46">
        <v>3</v>
      </c>
      <c r="H66" s="46">
        <v>4</v>
      </c>
      <c r="I66" s="46">
        <v>0</v>
      </c>
      <c r="J66" s="46">
        <v>1</v>
      </c>
      <c r="K66" s="46">
        <v>1</v>
      </c>
      <c r="L66" s="46">
        <v>0</v>
      </c>
      <c r="M66" s="46">
        <v>0</v>
      </c>
      <c r="N66" s="46">
        <v>0</v>
      </c>
      <c r="O66" s="46">
        <f t="shared" si="9"/>
        <v>20</v>
      </c>
      <c r="P66" s="55"/>
      <c r="Q66" s="302"/>
      <c r="R66" s="55"/>
    </row>
    <row r="67" spans="1:18" ht="15">
      <c r="A67" s="971"/>
      <c r="B67" s="304" t="s">
        <v>1158</v>
      </c>
      <c r="C67" s="46">
        <v>0</v>
      </c>
      <c r="D67" s="46">
        <v>7</v>
      </c>
      <c r="E67" s="46">
        <v>4</v>
      </c>
      <c r="F67" s="46">
        <v>7</v>
      </c>
      <c r="G67" s="46">
        <v>4</v>
      </c>
      <c r="H67" s="46">
        <v>5</v>
      </c>
      <c r="I67" s="46">
        <v>10</v>
      </c>
      <c r="J67" s="46">
        <v>13</v>
      </c>
      <c r="K67" s="46">
        <v>0</v>
      </c>
      <c r="L67" s="46">
        <v>4</v>
      </c>
      <c r="M67" s="46">
        <v>5</v>
      </c>
      <c r="N67" s="46">
        <v>3</v>
      </c>
      <c r="O67" s="46">
        <f t="shared" si="9"/>
        <v>62</v>
      </c>
      <c r="P67" s="55"/>
      <c r="Q67" s="302"/>
      <c r="R67" s="55"/>
    </row>
    <row r="68" spans="1:18" ht="15">
      <c r="A68" s="971"/>
      <c r="B68" s="304" t="s">
        <v>1314</v>
      </c>
      <c r="C68" s="46">
        <v>46</v>
      </c>
      <c r="D68" s="46">
        <v>26</v>
      </c>
      <c r="E68" s="46">
        <v>48</v>
      </c>
      <c r="F68" s="46">
        <v>25</v>
      </c>
      <c r="G68" s="46">
        <v>31</v>
      </c>
      <c r="H68" s="46">
        <v>48</v>
      </c>
      <c r="I68" s="46">
        <v>41</v>
      </c>
      <c r="J68" s="46">
        <v>48</v>
      </c>
      <c r="K68" s="46">
        <v>30</v>
      </c>
      <c r="L68" s="46">
        <v>38</v>
      </c>
      <c r="M68" s="46">
        <v>40</v>
      </c>
      <c r="N68" s="46">
        <v>24</v>
      </c>
      <c r="O68" s="46">
        <f t="shared" si="9"/>
        <v>445</v>
      </c>
      <c r="P68" s="55"/>
      <c r="Q68" s="302"/>
      <c r="R68" s="55"/>
    </row>
    <row r="69" spans="1:18" ht="15">
      <c r="A69" s="971"/>
      <c r="B69" s="304" t="s">
        <v>1160</v>
      </c>
      <c r="C69" s="46">
        <v>10046</v>
      </c>
      <c r="D69" s="46">
        <v>8374</v>
      </c>
      <c r="E69" s="46">
        <v>10535</v>
      </c>
      <c r="F69" s="46">
        <v>8721</v>
      </c>
      <c r="G69" s="46">
        <v>10104</v>
      </c>
      <c r="H69" s="46">
        <v>9557</v>
      </c>
      <c r="I69" s="46">
        <v>10309</v>
      </c>
      <c r="J69" s="46">
        <v>10112</v>
      </c>
      <c r="K69" s="46">
        <v>8412</v>
      </c>
      <c r="L69" s="46">
        <v>9649</v>
      </c>
      <c r="M69" s="46">
        <v>9608</v>
      </c>
      <c r="N69" s="46">
        <v>8737</v>
      </c>
      <c r="O69" s="46">
        <f t="shared" si="9"/>
        <v>114164</v>
      </c>
      <c r="P69" s="55"/>
      <c r="Q69" s="302"/>
      <c r="R69" s="55"/>
    </row>
    <row r="70" spans="1:18" ht="15">
      <c r="A70" s="971"/>
      <c r="B70" s="304" t="s">
        <v>1162</v>
      </c>
      <c r="C70" s="46">
        <v>7680</v>
      </c>
      <c r="D70" s="46">
        <v>9818</v>
      </c>
      <c r="E70" s="46">
        <v>7512</v>
      </c>
      <c r="F70" s="46">
        <v>10749</v>
      </c>
      <c r="G70" s="46">
        <v>11184</v>
      </c>
      <c r="H70" s="46">
        <v>6427</v>
      </c>
      <c r="I70" s="46">
        <v>5338</v>
      </c>
      <c r="J70" s="46">
        <v>7801</v>
      </c>
      <c r="K70" s="46">
        <v>5572</v>
      </c>
      <c r="L70" s="46">
        <v>7621</v>
      </c>
      <c r="M70" s="46">
        <v>11180</v>
      </c>
      <c r="N70" s="46">
        <v>4318</v>
      </c>
      <c r="O70" s="46">
        <f>SUM(C70:N70)</f>
        <v>95200</v>
      </c>
      <c r="P70" s="55"/>
      <c r="Q70" s="302"/>
      <c r="R70" s="55"/>
    </row>
    <row r="71" spans="1:18" ht="15">
      <c r="A71" s="971"/>
      <c r="B71" s="304" t="s">
        <v>1161</v>
      </c>
      <c r="C71" s="46">
        <v>6383</v>
      </c>
      <c r="D71" s="46">
        <v>5221</v>
      </c>
      <c r="E71" s="46">
        <v>6780</v>
      </c>
      <c r="F71" s="46">
        <v>5367</v>
      </c>
      <c r="G71" s="46">
        <v>6366</v>
      </c>
      <c r="H71" s="46">
        <v>6076</v>
      </c>
      <c r="I71" s="46">
        <v>6355</v>
      </c>
      <c r="J71" s="46">
        <v>6793</v>
      </c>
      <c r="K71" s="46">
        <v>6068</v>
      </c>
      <c r="L71" s="46">
        <v>6603</v>
      </c>
      <c r="M71" s="46">
        <v>5570</v>
      </c>
      <c r="N71" s="46">
        <v>5381</v>
      </c>
      <c r="O71" s="46">
        <f t="shared" si="9"/>
        <v>72963</v>
      </c>
      <c r="P71" s="55"/>
      <c r="Q71" s="302"/>
    </row>
    <row r="72" spans="1:18">
      <c r="A72" s="515"/>
      <c r="B72" s="428"/>
      <c r="C72" s="94"/>
      <c r="D72" s="94"/>
      <c r="E72" s="94"/>
      <c r="F72" s="94"/>
      <c r="G72" s="94"/>
      <c r="H72" s="94"/>
      <c r="I72" s="94"/>
      <c r="J72" s="94"/>
      <c r="K72" s="94"/>
      <c r="L72" s="94"/>
      <c r="M72" s="94"/>
      <c r="N72" s="94"/>
      <c r="O72" s="94"/>
      <c r="P72" s="55"/>
    </row>
    <row r="73" spans="1:18" ht="15">
      <c r="A73" s="498"/>
      <c r="B73" s="343" t="s">
        <v>27</v>
      </c>
      <c r="C73" s="406">
        <f t="shared" ref="C73:O73" si="10">+C63+C55+C38+C18+C13+C8</f>
        <v>2888945</v>
      </c>
      <c r="D73" s="406">
        <f t="shared" si="10"/>
        <v>2515877</v>
      </c>
      <c r="E73" s="406">
        <f t="shared" si="10"/>
        <v>3433761</v>
      </c>
      <c r="F73" s="406">
        <f t="shared" si="10"/>
        <v>2862881</v>
      </c>
      <c r="G73" s="406">
        <f t="shared" si="10"/>
        <v>3357507</v>
      </c>
      <c r="H73" s="406">
        <f t="shared" si="10"/>
        <v>3165233</v>
      </c>
      <c r="I73" s="406">
        <f t="shared" si="10"/>
        <v>3228124</v>
      </c>
      <c r="J73" s="406">
        <f t="shared" si="10"/>
        <v>3417548</v>
      </c>
      <c r="K73" s="406">
        <f t="shared" si="10"/>
        <v>2932428</v>
      </c>
      <c r="L73" s="406">
        <f t="shared" si="10"/>
        <v>3276258</v>
      </c>
      <c r="M73" s="406">
        <f t="shared" si="10"/>
        <v>3251750</v>
      </c>
      <c r="N73" s="406">
        <f t="shared" si="10"/>
        <v>2666210</v>
      </c>
      <c r="O73" s="406">
        <f t="shared" si="10"/>
        <v>36996522</v>
      </c>
      <c r="P73" s="55"/>
      <c r="Q73" s="516"/>
    </row>
    <row r="76" spans="1:18" ht="15">
      <c r="A76" s="886" t="s">
        <v>1377</v>
      </c>
      <c r="B76" s="886"/>
      <c r="C76" s="886"/>
      <c r="D76" s="886"/>
      <c r="E76" s="886"/>
      <c r="F76" s="886"/>
      <c r="G76" s="886"/>
      <c r="H76" s="886"/>
      <c r="I76" s="886"/>
      <c r="J76" s="886"/>
      <c r="K76" s="886"/>
      <c r="L76" s="886"/>
      <c r="M76" s="886"/>
      <c r="N76" s="886"/>
      <c r="O76" s="886"/>
    </row>
    <row r="77" spans="1:18">
      <c r="A77" s="919" t="s">
        <v>1331</v>
      </c>
      <c r="B77" s="919"/>
      <c r="C77" s="919"/>
      <c r="D77" s="919"/>
      <c r="E77" s="919"/>
      <c r="F77" s="919"/>
      <c r="G77" s="919"/>
      <c r="H77" s="919"/>
      <c r="I77" s="919"/>
      <c r="J77" s="919"/>
      <c r="K77" s="919"/>
      <c r="L77" s="919"/>
      <c r="M77" s="919"/>
      <c r="N77" s="919"/>
      <c r="O77" s="919"/>
    </row>
    <row r="78" spans="1:18">
      <c r="A78" s="920" t="s">
        <v>1289</v>
      </c>
      <c r="B78" s="920"/>
      <c r="C78" s="920"/>
      <c r="D78" s="920"/>
      <c r="E78" s="920"/>
      <c r="F78" s="920"/>
      <c r="G78" s="920"/>
      <c r="H78" s="920"/>
      <c r="I78" s="920"/>
      <c r="J78" s="920"/>
      <c r="K78" s="920"/>
      <c r="L78" s="920"/>
      <c r="M78" s="920"/>
      <c r="N78" s="920"/>
      <c r="O78" s="920"/>
    </row>
    <row r="79" spans="1:18">
      <c r="A79" s="919" t="s">
        <v>1312</v>
      </c>
      <c r="B79" s="919"/>
      <c r="C79" s="919"/>
      <c r="D79" s="919"/>
      <c r="E79" s="919"/>
      <c r="F79" s="919"/>
      <c r="G79" s="919"/>
      <c r="H79" s="919"/>
      <c r="I79" s="919"/>
      <c r="J79" s="919"/>
      <c r="K79" s="919"/>
      <c r="L79" s="919"/>
      <c r="M79" s="919"/>
      <c r="N79" s="919"/>
      <c r="O79" s="919"/>
    </row>
    <row r="80" spans="1:18">
      <c r="A80" s="959" t="s">
        <v>1176</v>
      </c>
      <c r="B80" s="959"/>
      <c r="C80" s="959"/>
      <c r="D80" s="959"/>
      <c r="E80" s="959"/>
      <c r="F80" s="959"/>
      <c r="G80" s="959"/>
      <c r="H80" s="959"/>
      <c r="I80" s="959"/>
      <c r="J80" s="959"/>
      <c r="K80" s="959"/>
      <c r="L80" s="959"/>
      <c r="M80" s="959"/>
      <c r="N80" s="959"/>
      <c r="O80" s="959"/>
    </row>
    <row r="81" spans="1:37" ht="15" thickBot="1">
      <c r="A81" s="174"/>
      <c r="B81" s="174"/>
      <c r="C81" s="174"/>
      <c r="D81" s="174"/>
      <c r="E81" s="174"/>
      <c r="F81" s="174"/>
      <c r="G81" s="174"/>
      <c r="H81" s="174"/>
      <c r="I81" s="174"/>
      <c r="J81" s="174"/>
      <c r="K81" s="174"/>
      <c r="L81" s="174"/>
      <c r="M81" s="174"/>
      <c r="N81" s="174"/>
      <c r="O81" s="174"/>
    </row>
    <row r="82" spans="1:37">
      <c r="A82" s="967" t="s">
        <v>1291</v>
      </c>
      <c r="B82" s="967" t="s">
        <v>1303</v>
      </c>
      <c r="C82" s="969" t="s">
        <v>1317</v>
      </c>
      <c r="D82" s="969"/>
      <c r="E82" s="969"/>
      <c r="F82" s="969"/>
      <c r="G82" s="969"/>
      <c r="H82" s="969"/>
      <c r="I82" s="969"/>
      <c r="J82" s="969"/>
      <c r="K82" s="969"/>
      <c r="L82" s="969"/>
      <c r="M82" s="969"/>
      <c r="N82" s="969"/>
      <c r="O82" s="967" t="s">
        <v>113</v>
      </c>
      <c r="Q82" s="58"/>
      <c r="R82" s="55"/>
    </row>
    <row r="83" spans="1:37">
      <c r="A83" s="968"/>
      <c r="B83" s="968"/>
      <c r="C83" s="513" t="s">
        <v>1318</v>
      </c>
      <c r="D83" s="513" t="s">
        <v>1319</v>
      </c>
      <c r="E83" s="513" t="s">
        <v>1320</v>
      </c>
      <c r="F83" s="513" t="s">
        <v>1321</v>
      </c>
      <c r="G83" s="513" t="s">
        <v>1322</v>
      </c>
      <c r="H83" s="513" t="s">
        <v>1323</v>
      </c>
      <c r="I83" s="513" t="s">
        <v>1324</v>
      </c>
      <c r="J83" s="513" t="s">
        <v>1325</v>
      </c>
      <c r="K83" s="513" t="s">
        <v>1326</v>
      </c>
      <c r="L83" s="513" t="s">
        <v>1327</v>
      </c>
      <c r="M83" s="513" t="s">
        <v>1328</v>
      </c>
      <c r="N83" s="513" t="s">
        <v>1329</v>
      </c>
      <c r="O83" s="968"/>
      <c r="Q83" s="58"/>
      <c r="R83" s="55"/>
    </row>
    <row r="84" spans="1:37" ht="15" customHeight="1">
      <c r="A84" s="970" t="s">
        <v>7</v>
      </c>
      <c r="B84" s="299" t="s">
        <v>1104</v>
      </c>
      <c r="C84" s="401">
        <f>SUM(C85:C87)</f>
        <v>11091589.74</v>
      </c>
      <c r="D84" s="401">
        <f t="shared" ref="D84:N84" si="11">SUM(D85:D87)</f>
        <v>9313233.9499999993</v>
      </c>
      <c r="E84" s="401">
        <f t="shared" si="11"/>
        <v>13719790.589999998</v>
      </c>
      <c r="F84" s="401">
        <f t="shared" si="11"/>
        <v>11554899.949999999</v>
      </c>
      <c r="G84" s="401">
        <f t="shared" si="11"/>
        <v>13975927.99</v>
      </c>
      <c r="H84" s="401">
        <f t="shared" si="11"/>
        <v>13751983.16</v>
      </c>
      <c r="I84" s="401">
        <f t="shared" si="11"/>
        <v>12910722.09</v>
      </c>
      <c r="J84" s="401">
        <f t="shared" si="11"/>
        <v>13889513.300000001</v>
      </c>
      <c r="K84" s="401">
        <f t="shared" si="11"/>
        <v>11936065.279999999</v>
      </c>
      <c r="L84" s="401">
        <f t="shared" si="11"/>
        <v>13050489.91</v>
      </c>
      <c r="M84" s="401">
        <f t="shared" si="11"/>
        <v>13000457.949999999</v>
      </c>
      <c r="N84" s="401">
        <f t="shared" si="11"/>
        <v>10746999.790000001</v>
      </c>
      <c r="O84" s="401">
        <f t="shared" ref="O84:O145" si="12">SUM(C84:N84)</f>
        <v>148941673.69999999</v>
      </c>
      <c r="P84" s="375"/>
      <c r="Q84" s="302"/>
      <c r="R84" s="302"/>
      <c r="S84" s="302"/>
      <c r="T84" s="302"/>
      <c r="U84" s="302"/>
      <c r="V84" s="302"/>
      <c r="W84" s="302"/>
      <c r="X84" s="302"/>
      <c r="Y84" s="302"/>
      <c r="Z84" s="302"/>
      <c r="AA84" s="302"/>
      <c r="AB84" s="302"/>
      <c r="AC84" s="302"/>
      <c r="AD84" s="302"/>
      <c r="AE84" s="302"/>
      <c r="AF84" s="302"/>
      <c r="AG84" s="302"/>
      <c r="AH84" s="302"/>
      <c r="AI84" s="302"/>
      <c r="AJ84" s="302"/>
      <c r="AK84" s="302"/>
    </row>
    <row r="85" spans="1:37" ht="15">
      <c r="A85" s="971"/>
      <c r="B85" s="304" t="s">
        <v>1105</v>
      </c>
      <c r="C85" s="46">
        <v>11010517.560000001</v>
      </c>
      <c r="D85" s="46">
        <v>9242946.6099999994</v>
      </c>
      <c r="E85" s="46">
        <v>13636951.52</v>
      </c>
      <c r="F85" s="46">
        <v>11485027.07</v>
      </c>
      <c r="G85" s="46">
        <v>13893927</v>
      </c>
      <c r="H85" s="46">
        <v>13659404.810000001</v>
      </c>
      <c r="I85" s="46">
        <v>12815565.060000001</v>
      </c>
      <c r="J85" s="46">
        <v>13798462.970000001</v>
      </c>
      <c r="K85" s="46">
        <v>11861315.43</v>
      </c>
      <c r="L85" s="46">
        <v>12971051.720000001</v>
      </c>
      <c r="M85" s="46">
        <v>12926799.539999999</v>
      </c>
      <c r="N85" s="46">
        <v>10683212.33</v>
      </c>
      <c r="O85" s="47">
        <f t="shared" si="12"/>
        <v>147985181.62</v>
      </c>
      <c r="P85" s="55"/>
      <c r="Q85" s="302"/>
      <c r="R85" s="58"/>
      <c r="S85" s="58"/>
      <c r="T85" s="58"/>
      <c r="U85" s="58"/>
      <c r="V85" s="58"/>
      <c r="W85" s="58"/>
      <c r="X85" s="58"/>
      <c r="Y85" s="58"/>
      <c r="Z85" s="58"/>
      <c r="AA85" s="58"/>
      <c r="AB85" s="58"/>
      <c r="AC85" s="58"/>
      <c r="AD85" s="58"/>
      <c r="AE85" s="58"/>
      <c r="AF85" s="58"/>
      <c r="AG85" s="58"/>
      <c r="AH85" s="58"/>
      <c r="AI85" s="58"/>
      <c r="AJ85" s="58"/>
      <c r="AK85" s="58"/>
    </row>
    <row r="86" spans="1:37" ht="15">
      <c r="A86" s="971"/>
      <c r="B86" s="304" t="s">
        <v>1106</v>
      </c>
      <c r="C86" s="46">
        <v>17385.259999999998</v>
      </c>
      <c r="D86" s="46">
        <v>12685.77</v>
      </c>
      <c r="E86" s="46">
        <v>21684.28</v>
      </c>
      <c r="F86" s="46">
        <v>19081.509999999998</v>
      </c>
      <c r="G86" s="46">
        <v>25100.67</v>
      </c>
      <c r="H86" s="46">
        <v>29178.01</v>
      </c>
      <c r="I86" s="46">
        <v>27332.68</v>
      </c>
      <c r="J86" s="46">
        <v>25453.69</v>
      </c>
      <c r="K86" s="46">
        <v>20921.490000000002</v>
      </c>
      <c r="L86" s="46">
        <v>21380.57</v>
      </c>
      <c r="M86" s="46">
        <v>17347.38</v>
      </c>
      <c r="N86" s="46">
        <v>16051.48</v>
      </c>
      <c r="O86" s="47">
        <f t="shared" si="12"/>
        <v>253602.79</v>
      </c>
      <c r="P86" s="55"/>
      <c r="Q86" s="302"/>
      <c r="R86" s="58"/>
      <c r="S86" s="58"/>
      <c r="T86" s="58"/>
      <c r="U86" s="58"/>
      <c r="V86" s="58"/>
      <c r="W86" s="58"/>
      <c r="X86" s="58"/>
      <c r="Y86" s="58"/>
      <c r="Z86" s="58"/>
      <c r="AA86" s="58"/>
      <c r="AB86" s="58"/>
      <c r="AC86" s="58"/>
      <c r="AD86" s="58"/>
      <c r="AE86" s="58"/>
      <c r="AF86" s="58"/>
      <c r="AG86" s="58"/>
      <c r="AH86" s="58"/>
      <c r="AI86" s="58"/>
      <c r="AJ86" s="58"/>
      <c r="AK86" s="58"/>
    </row>
    <row r="87" spans="1:37" ht="15">
      <c r="A87" s="971"/>
      <c r="B87" s="304" t="s">
        <v>1107</v>
      </c>
      <c r="C87" s="46">
        <v>63686.92</v>
      </c>
      <c r="D87" s="46">
        <v>57601.57</v>
      </c>
      <c r="E87" s="46">
        <v>61154.79</v>
      </c>
      <c r="F87" s="46">
        <v>50791.37</v>
      </c>
      <c r="G87" s="46">
        <v>56900.32</v>
      </c>
      <c r="H87" s="46">
        <v>63400.34</v>
      </c>
      <c r="I87" s="46">
        <v>67824.350000000006</v>
      </c>
      <c r="J87" s="46">
        <v>65596.639999999999</v>
      </c>
      <c r="K87" s="46">
        <v>53828.36</v>
      </c>
      <c r="L87" s="46">
        <v>58057.62</v>
      </c>
      <c r="M87" s="46">
        <v>56311.03</v>
      </c>
      <c r="N87" s="46">
        <v>47735.98</v>
      </c>
      <c r="O87" s="47">
        <f t="shared" si="12"/>
        <v>702889.28999999992</v>
      </c>
      <c r="P87" s="55"/>
      <c r="Q87" s="302"/>
      <c r="R87" s="58"/>
      <c r="S87" s="58"/>
      <c r="T87" s="58"/>
      <c r="U87" s="58"/>
      <c r="V87" s="58"/>
      <c r="W87" s="58"/>
      <c r="X87" s="58"/>
      <c r="Y87" s="58"/>
      <c r="Z87" s="58"/>
      <c r="AA87" s="58"/>
      <c r="AB87" s="58"/>
      <c r="AC87" s="58"/>
      <c r="AD87" s="58"/>
      <c r="AE87" s="58"/>
      <c r="AF87" s="58"/>
      <c r="AG87" s="58"/>
      <c r="AH87" s="58"/>
      <c r="AI87" s="58"/>
      <c r="AJ87" s="58"/>
      <c r="AK87" s="58"/>
    </row>
    <row r="88" spans="1:37" ht="6" customHeight="1">
      <c r="A88" s="971"/>
      <c r="B88" s="304"/>
      <c r="C88" s="45"/>
      <c r="D88" s="45"/>
      <c r="E88" s="45"/>
      <c r="F88" s="45"/>
      <c r="G88" s="45"/>
      <c r="H88" s="45"/>
      <c r="I88" s="45"/>
      <c r="J88" s="45"/>
      <c r="K88" s="45"/>
      <c r="L88" s="45"/>
      <c r="M88" s="45"/>
      <c r="N88" s="45"/>
      <c r="O88" s="47">
        <f t="shared" si="12"/>
        <v>0</v>
      </c>
      <c r="P88" s="55"/>
      <c r="Q88" s="302"/>
      <c r="R88" s="58"/>
      <c r="S88" s="58"/>
      <c r="T88" s="58"/>
      <c r="U88" s="58"/>
      <c r="V88" s="58"/>
      <c r="W88" s="58"/>
      <c r="X88" s="58"/>
      <c r="Y88" s="58"/>
      <c r="Z88" s="58"/>
      <c r="AA88" s="58"/>
      <c r="AB88" s="58"/>
      <c r="AC88" s="58"/>
      <c r="AD88" s="58"/>
      <c r="AE88" s="58"/>
      <c r="AF88" s="58"/>
      <c r="AG88" s="58"/>
      <c r="AH88" s="58"/>
      <c r="AI88" s="58"/>
      <c r="AJ88" s="58"/>
      <c r="AK88" s="58"/>
    </row>
    <row r="89" spans="1:37" ht="15">
      <c r="A89" s="971"/>
      <c r="B89" s="299" t="s">
        <v>1108</v>
      </c>
      <c r="C89" s="401">
        <f>SUM(C90:C92)</f>
        <v>13292511.299999999</v>
      </c>
      <c r="D89" s="401">
        <f t="shared" ref="D89:N89" si="13">SUM(D90:D92)</f>
        <v>11916556.25</v>
      </c>
      <c r="E89" s="401">
        <f t="shared" si="13"/>
        <v>15898282.740000002</v>
      </c>
      <c r="F89" s="401">
        <f t="shared" si="13"/>
        <v>13138506.060000001</v>
      </c>
      <c r="G89" s="401">
        <f t="shared" si="13"/>
        <v>15168531.619999999</v>
      </c>
      <c r="H89" s="401">
        <f t="shared" si="13"/>
        <v>14127137.940000001</v>
      </c>
      <c r="I89" s="401">
        <f t="shared" si="13"/>
        <v>14861759.43</v>
      </c>
      <c r="J89" s="401">
        <f t="shared" si="13"/>
        <v>15580506.6</v>
      </c>
      <c r="K89" s="401">
        <f t="shared" si="13"/>
        <v>13415672.220000001</v>
      </c>
      <c r="L89" s="401">
        <f t="shared" si="13"/>
        <v>15150104.369999999</v>
      </c>
      <c r="M89" s="401">
        <f t="shared" si="13"/>
        <v>15158845.649999999</v>
      </c>
      <c r="N89" s="401">
        <f t="shared" si="13"/>
        <v>12313251.460000001</v>
      </c>
      <c r="O89" s="401">
        <f t="shared" si="12"/>
        <v>170021665.64000002</v>
      </c>
      <c r="P89" s="375"/>
      <c r="Q89" s="302"/>
      <c r="R89" s="302"/>
      <c r="S89" s="302"/>
      <c r="T89" s="302"/>
      <c r="U89" s="302"/>
      <c r="V89" s="302"/>
      <c r="W89" s="302"/>
      <c r="X89" s="302"/>
      <c r="Y89" s="302"/>
      <c r="Z89" s="302"/>
      <c r="AA89" s="302"/>
      <c r="AB89" s="302"/>
      <c r="AC89" s="302"/>
      <c r="AD89" s="302"/>
      <c r="AE89" s="302"/>
      <c r="AF89" s="302"/>
      <c r="AG89" s="302"/>
      <c r="AH89" s="302"/>
      <c r="AI89" s="302"/>
      <c r="AJ89" s="302"/>
      <c r="AK89" s="302"/>
    </row>
    <row r="90" spans="1:37" ht="15">
      <c r="A90" s="971"/>
      <c r="B90" s="304" t="s">
        <v>1109</v>
      </c>
      <c r="C90" s="46">
        <v>5059435.1500000004</v>
      </c>
      <c r="D90" s="46">
        <v>4595864.95</v>
      </c>
      <c r="E90" s="46">
        <v>6113323.5300000003</v>
      </c>
      <c r="F90" s="46">
        <v>5061295.3099999996</v>
      </c>
      <c r="G90" s="46">
        <v>5707156.3399999999</v>
      </c>
      <c r="H90" s="46">
        <v>5208724.9800000004</v>
      </c>
      <c r="I90" s="46">
        <v>5657471.8300000001</v>
      </c>
      <c r="J90" s="46">
        <v>5810871.7800000003</v>
      </c>
      <c r="K90" s="46">
        <v>5153680.29</v>
      </c>
      <c r="L90" s="46">
        <v>5750580.6399999997</v>
      </c>
      <c r="M90" s="46">
        <v>5704633.4199999999</v>
      </c>
      <c r="N90" s="46">
        <v>4586529.37</v>
      </c>
      <c r="O90" s="47">
        <f t="shared" si="12"/>
        <v>64409567.590000004</v>
      </c>
      <c r="P90" s="55"/>
      <c r="Q90" s="302"/>
      <c r="R90" s="58"/>
      <c r="S90" s="58"/>
      <c r="T90" s="58"/>
      <c r="U90" s="58"/>
      <c r="V90" s="58"/>
      <c r="W90" s="58"/>
      <c r="X90" s="58"/>
      <c r="Y90" s="58"/>
      <c r="Z90" s="58"/>
      <c r="AA90" s="58"/>
      <c r="AB90" s="58"/>
      <c r="AC90" s="58"/>
      <c r="AD90" s="58"/>
      <c r="AE90" s="58"/>
      <c r="AF90" s="58"/>
      <c r="AG90" s="58"/>
      <c r="AH90" s="58"/>
      <c r="AI90" s="58"/>
      <c r="AJ90" s="58"/>
      <c r="AK90" s="58"/>
    </row>
    <row r="91" spans="1:37" ht="15">
      <c r="A91" s="971"/>
      <c r="B91" s="304" t="s">
        <v>1110</v>
      </c>
      <c r="C91" s="46">
        <v>7700461.8700000001</v>
      </c>
      <c r="D91" s="46">
        <v>6878523.0700000003</v>
      </c>
      <c r="E91" s="46">
        <v>9180360.6400000006</v>
      </c>
      <c r="F91" s="46">
        <v>7577696.7800000003</v>
      </c>
      <c r="G91" s="46">
        <v>8876272.5099999998</v>
      </c>
      <c r="H91" s="46">
        <v>8367830.8300000001</v>
      </c>
      <c r="I91" s="46">
        <v>8648965.2899999991</v>
      </c>
      <c r="J91" s="46">
        <v>9159350.2599999998</v>
      </c>
      <c r="K91" s="46">
        <v>7762593.9699999997</v>
      </c>
      <c r="L91" s="46">
        <v>8838773.6699999999</v>
      </c>
      <c r="M91" s="46">
        <v>8884440.8599999994</v>
      </c>
      <c r="N91" s="46">
        <v>7240941.8700000001</v>
      </c>
      <c r="O91" s="47">
        <f t="shared" si="12"/>
        <v>99116211.620000005</v>
      </c>
      <c r="P91" s="55"/>
      <c r="Q91" s="302"/>
      <c r="R91" s="58"/>
      <c r="S91" s="58"/>
      <c r="T91" s="58"/>
      <c r="U91" s="58"/>
      <c r="V91" s="58"/>
      <c r="W91" s="58"/>
      <c r="X91" s="58"/>
      <c r="Y91" s="58"/>
      <c r="Z91" s="58"/>
      <c r="AA91" s="58"/>
      <c r="AB91" s="58"/>
      <c r="AC91" s="58"/>
      <c r="AD91" s="58"/>
      <c r="AE91" s="58"/>
      <c r="AF91" s="58"/>
      <c r="AG91" s="58"/>
      <c r="AH91" s="58"/>
      <c r="AI91" s="58"/>
      <c r="AJ91" s="58"/>
      <c r="AK91" s="58"/>
    </row>
    <row r="92" spans="1:37" ht="15">
      <c r="A92" s="971"/>
      <c r="B92" s="304" t="s">
        <v>1111</v>
      </c>
      <c r="C92" s="46">
        <v>532614.28</v>
      </c>
      <c r="D92" s="46">
        <v>442168.23</v>
      </c>
      <c r="E92" s="46">
        <v>604598.56999999995</v>
      </c>
      <c r="F92" s="46">
        <v>499513.97</v>
      </c>
      <c r="G92" s="46">
        <v>585102.77</v>
      </c>
      <c r="H92" s="46">
        <v>550582.13</v>
      </c>
      <c r="I92" s="46">
        <v>555322.31000000006</v>
      </c>
      <c r="J92" s="46">
        <v>610284.56000000006</v>
      </c>
      <c r="K92" s="46">
        <v>499397.96</v>
      </c>
      <c r="L92" s="46">
        <v>560750.06000000006</v>
      </c>
      <c r="M92" s="46">
        <v>569771.37</v>
      </c>
      <c r="N92" s="46">
        <v>485780.22</v>
      </c>
      <c r="O92" s="47">
        <f t="shared" si="12"/>
        <v>6495886.4299999997</v>
      </c>
      <c r="P92" s="55"/>
      <c r="Q92" s="302"/>
      <c r="R92" s="58"/>
      <c r="S92" s="58"/>
      <c r="T92" s="58"/>
      <c r="U92" s="58"/>
      <c r="V92" s="58"/>
      <c r="W92" s="58"/>
      <c r="X92" s="58"/>
      <c r="Y92" s="58"/>
      <c r="Z92" s="58"/>
      <c r="AA92" s="58"/>
      <c r="AB92" s="58"/>
      <c r="AC92" s="58"/>
      <c r="AD92" s="58"/>
      <c r="AE92" s="58"/>
      <c r="AF92" s="58"/>
      <c r="AG92" s="58"/>
      <c r="AH92" s="58"/>
      <c r="AI92" s="58"/>
      <c r="AJ92" s="58"/>
      <c r="AK92" s="58"/>
    </row>
    <row r="93" spans="1:37" ht="6" customHeight="1">
      <c r="A93" s="971"/>
      <c r="B93" s="304"/>
      <c r="C93" s="45"/>
      <c r="D93" s="45"/>
      <c r="E93" s="45"/>
      <c r="F93" s="45"/>
      <c r="G93" s="45"/>
      <c r="H93" s="45"/>
      <c r="I93" s="45"/>
      <c r="J93" s="45"/>
      <c r="K93" s="45"/>
      <c r="L93" s="45"/>
      <c r="M93" s="45"/>
      <c r="N93" s="45"/>
      <c r="O93" s="47">
        <f t="shared" si="12"/>
        <v>0</v>
      </c>
      <c r="P93" s="55"/>
      <c r="Q93" s="302"/>
      <c r="R93" s="58"/>
      <c r="S93" s="58"/>
      <c r="T93" s="58"/>
      <c r="U93" s="58"/>
      <c r="V93" s="58"/>
      <c r="W93" s="58"/>
      <c r="X93" s="58"/>
      <c r="Y93" s="58"/>
      <c r="Z93" s="58"/>
      <c r="AA93" s="58"/>
      <c r="AB93" s="58"/>
      <c r="AC93" s="58"/>
      <c r="AD93" s="58"/>
      <c r="AE93" s="58"/>
      <c r="AF93" s="58"/>
      <c r="AG93" s="58"/>
      <c r="AH93" s="58"/>
      <c r="AI93" s="58"/>
      <c r="AJ93" s="58"/>
      <c r="AK93" s="58"/>
    </row>
    <row r="94" spans="1:37" ht="15">
      <c r="A94" s="971"/>
      <c r="B94" s="299" t="s">
        <v>1112</v>
      </c>
      <c r="C94" s="401">
        <f>SUM(C95:C112)</f>
        <v>4150277.6360000004</v>
      </c>
      <c r="D94" s="401">
        <f t="shared" ref="D94:N94" si="14">SUM(D95:D112)</f>
        <v>3449026.3279999997</v>
      </c>
      <c r="E94" s="401">
        <f t="shared" si="14"/>
        <v>4957899.6080000009</v>
      </c>
      <c r="F94" s="401">
        <f t="shared" si="14"/>
        <v>4099535.9960000007</v>
      </c>
      <c r="G94" s="401">
        <f t="shared" si="14"/>
        <v>5007930.6119999997</v>
      </c>
      <c r="H94" s="401">
        <f t="shared" si="14"/>
        <v>4393437.2880000006</v>
      </c>
      <c r="I94" s="401">
        <f t="shared" si="14"/>
        <v>4877866.1850000005</v>
      </c>
      <c r="J94" s="401">
        <f t="shared" si="14"/>
        <v>5262385.7070000013</v>
      </c>
      <c r="K94" s="401">
        <f t="shared" si="14"/>
        <v>4290559.584999999</v>
      </c>
      <c r="L94" s="401">
        <f t="shared" si="14"/>
        <v>4945480.0889999997</v>
      </c>
      <c r="M94" s="401">
        <f t="shared" si="14"/>
        <v>4871201.9739999995</v>
      </c>
      <c r="N94" s="401">
        <f t="shared" si="14"/>
        <v>3931506.0840000003</v>
      </c>
      <c r="O94" s="401">
        <f t="shared" si="12"/>
        <v>54237107.092000008</v>
      </c>
      <c r="P94" s="375"/>
      <c r="Q94" s="302"/>
      <c r="R94" s="302"/>
      <c r="S94" s="302"/>
      <c r="T94" s="302"/>
      <c r="U94" s="302"/>
      <c r="V94" s="302"/>
      <c r="W94" s="302"/>
      <c r="X94" s="302"/>
      <c r="Y94" s="302"/>
      <c r="Z94" s="302"/>
      <c r="AA94" s="302"/>
      <c r="AB94" s="302"/>
      <c r="AC94" s="302"/>
      <c r="AD94" s="302"/>
      <c r="AE94" s="302"/>
      <c r="AF94" s="302"/>
      <c r="AG94" s="302"/>
      <c r="AH94" s="302"/>
      <c r="AI94" s="302"/>
      <c r="AJ94" s="302"/>
      <c r="AK94" s="302"/>
    </row>
    <row r="95" spans="1:37" ht="15">
      <c r="A95" s="971"/>
      <c r="B95" s="304" t="s">
        <v>1113</v>
      </c>
      <c r="C95" s="46">
        <v>383217.65</v>
      </c>
      <c r="D95" s="46">
        <v>310038.05</v>
      </c>
      <c r="E95" s="46">
        <v>441399.42</v>
      </c>
      <c r="F95" s="46">
        <v>363664.11</v>
      </c>
      <c r="G95" s="46">
        <v>436996.82</v>
      </c>
      <c r="H95" s="46">
        <v>389768.71</v>
      </c>
      <c r="I95" s="46">
        <v>415468.01</v>
      </c>
      <c r="J95" s="46">
        <v>459748.68</v>
      </c>
      <c r="K95" s="46">
        <v>354853.46</v>
      </c>
      <c r="L95" s="46">
        <v>441940.1</v>
      </c>
      <c r="M95" s="46">
        <v>430501.81</v>
      </c>
      <c r="N95" s="46">
        <v>337784.54</v>
      </c>
      <c r="O95" s="47">
        <f t="shared" si="12"/>
        <v>4765381.3600000003</v>
      </c>
      <c r="P95" s="55"/>
      <c r="Q95" s="302"/>
      <c r="R95" s="58"/>
      <c r="S95" s="58"/>
      <c r="T95" s="58"/>
      <c r="U95" s="58"/>
      <c r="V95" s="58"/>
      <c r="W95" s="58"/>
      <c r="X95" s="58"/>
      <c r="Y95" s="58"/>
      <c r="Z95" s="58"/>
      <c r="AA95" s="58"/>
      <c r="AB95" s="58"/>
      <c r="AC95" s="58"/>
      <c r="AD95" s="58"/>
      <c r="AE95" s="58"/>
      <c r="AF95" s="58"/>
      <c r="AG95" s="58"/>
      <c r="AH95" s="58"/>
      <c r="AI95" s="58"/>
      <c r="AJ95" s="58"/>
      <c r="AK95" s="58"/>
    </row>
    <row r="96" spans="1:37" ht="15">
      <c r="A96" s="971"/>
      <c r="B96" s="304" t="s">
        <v>1114</v>
      </c>
      <c r="C96" s="46">
        <v>1036106.09</v>
      </c>
      <c r="D96" s="46">
        <v>894674.61</v>
      </c>
      <c r="E96" s="46">
        <v>1232174.26</v>
      </c>
      <c r="F96" s="46">
        <v>1027668.74</v>
      </c>
      <c r="G96" s="46">
        <v>1253748.8</v>
      </c>
      <c r="H96" s="46">
        <v>1183686.43</v>
      </c>
      <c r="I96" s="46">
        <v>1229317.29</v>
      </c>
      <c r="J96" s="46">
        <v>1346820.2</v>
      </c>
      <c r="K96" s="46">
        <v>1101945.72</v>
      </c>
      <c r="L96" s="46">
        <v>1287220.68</v>
      </c>
      <c r="M96" s="46">
        <v>1239310.49</v>
      </c>
      <c r="N96" s="46">
        <v>1062575.25</v>
      </c>
      <c r="O96" s="47">
        <f t="shared" si="12"/>
        <v>13895248.560000001</v>
      </c>
      <c r="P96" s="55"/>
      <c r="Q96" s="302"/>
      <c r="R96" s="58"/>
      <c r="S96" s="58"/>
      <c r="T96" s="58"/>
      <c r="U96" s="58"/>
      <c r="V96" s="58"/>
      <c r="W96" s="58"/>
      <c r="X96" s="58"/>
      <c r="Y96" s="58"/>
      <c r="Z96" s="58"/>
      <c r="AA96" s="58"/>
      <c r="AB96" s="58"/>
      <c r="AC96" s="58"/>
      <c r="AD96" s="58"/>
      <c r="AE96" s="58"/>
      <c r="AF96" s="58"/>
      <c r="AG96" s="58"/>
      <c r="AH96" s="58"/>
      <c r="AI96" s="58"/>
      <c r="AJ96" s="58"/>
      <c r="AK96" s="58"/>
    </row>
    <row r="97" spans="1:37" ht="15">
      <c r="A97" s="971"/>
      <c r="B97" s="304" t="s">
        <v>1115</v>
      </c>
      <c r="C97" s="46">
        <v>17207.080000000002</v>
      </c>
      <c r="D97" s="46">
        <v>15105.92</v>
      </c>
      <c r="E97" s="46">
        <v>19894.009999999998</v>
      </c>
      <c r="F97" s="46">
        <v>15540.98</v>
      </c>
      <c r="G97" s="46">
        <v>24589.23</v>
      </c>
      <c r="H97" s="46">
        <v>16679.05</v>
      </c>
      <c r="I97" s="46">
        <v>17560.36</v>
      </c>
      <c r="J97" s="46">
        <v>18119.060000000001</v>
      </c>
      <c r="K97" s="46">
        <v>16845.509999999998</v>
      </c>
      <c r="L97" s="46">
        <v>14101.54</v>
      </c>
      <c r="M97" s="46">
        <v>20967.73</v>
      </c>
      <c r="N97" s="46">
        <v>18652.48</v>
      </c>
      <c r="O97" s="47">
        <f t="shared" si="12"/>
        <v>215262.95000000004</v>
      </c>
      <c r="P97" s="55"/>
      <c r="Q97" s="302"/>
      <c r="R97" s="58"/>
      <c r="S97" s="58"/>
      <c r="T97" s="58"/>
      <c r="U97" s="58"/>
      <c r="V97" s="58"/>
      <c r="W97" s="58"/>
      <c r="X97" s="58"/>
      <c r="Y97" s="58"/>
      <c r="Z97" s="58"/>
      <c r="AA97" s="58"/>
      <c r="AB97" s="58"/>
      <c r="AC97" s="58"/>
      <c r="AD97" s="58"/>
      <c r="AE97" s="58"/>
      <c r="AF97" s="58"/>
      <c r="AG97" s="58"/>
      <c r="AH97" s="58"/>
      <c r="AI97" s="58"/>
      <c r="AJ97" s="58"/>
      <c r="AK97" s="58"/>
    </row>
    <row r="98" spans="1:37" ht="15">
      <c r="A98" s="971"/>
      <c r="B98" s="304" t="s">
        <v>1116</v>
      </c>
      <c r="C98" s="46">
        <v>102739.58</v>
      </c>
      <c r="D98" s="46">
        <v>64783.28</v>
      </c>
      <c r="E98" s="46">
        <v>107708.66</v>
      </c>
      <c r="F98" s="46">
        <v>88777.11</v>
      </c>
      <c r="G98" s="46">
        <v>107256.78</v>
      </c>
      <c r="H98" s="46">
        <v>100381.42</v>
      </c>
      <c r="I98" s="46">
        <v>98415.19</v>
      </c>
      <c r="J98" s="46">
        <v>103420.14</v>
      </c>
      <c r="K98" s="46">
        <v>88821.45</v>
      </c>
      <c r="L98" s="46">
        <v>96658.54</v>
      </c>
      <c r="M98" s="46">
        <v>97754.69</v>
      </c>
      <c r="N98" s="46">
        <v>89494.86</v>
      </c>
      <c r="O98" s="47">
        <f t="shared" si="12"/>
        <v>1146211.7000000002</v>
      </c>
      <c r="P98" s="55"/>
      <c r="Q98" s="302"/>
      <c r="R98" s="58"/>
      <c r="S98" s="58"/>
      <c r="T98" s="58"/>
      <c r="U98" s="58"/>
      <c r="V98" s="58"/>
      <c r="W98" s="58"/>
      <c r="X98" s="58"/>
      <c r="Y98" s="58"/>
      <c r="Z98" s="58"/>
      <c r="AA98" s="58"/>
      <c r="AB98" s="58"/>
      <c r="AC98" s="58"/>
      <c r="AD98" s="58"/>
      <c r="AE98" s="58"/>
      <c r="AF98" s="58"/>
      <c r="AG98" s="58"/>
      <c r="AH98" s="58"/>
      <c r="AI98" s="58"/>
      <c r="AJ98" s="58"/>
      <c r="AK98" s="58"/>
    </row>
    <row r="99" spans="1:37" ht="15">
      <c r="A99" s="971"/>
      <c r="B99" s="304" t="s">
        <v>1117</v>
      </c>
      <c r="C99" s="46">
        <v>235725.63</v>
      </c>
      <c r="D99" s="46">
        <v>178131.25</v>
      </c>
      <c r="E99" s="46">
        <v>290102.46000000002</v>
      </c>
      <c r="F99" s="46">
        <v>268837.07</v>
      </c>
      <c r="G99" s="46">
        <v>336949.27</v>
      </c>
      <c r="H99" s="46">
        <v>327787.42</v>
      </c>
      <c r="I99" s="46">
        <v>310879.07</v>
      </c>
      <c r="J99" s="46">
        <v>365651.46</v>
      </c>
      <c r="K99" s="46">
        <v>305992.37</v>
      </c>
      <c r="L99" s="46">
        <v>364289.89</v>
      </c>
      <c r="M99" s="46">
        <v>359881.48</v>
      </c>
      <c r="N99" s="46">
        <v>317886.73</v>
      </c>
      <c r="O99" s="47">
        <f t="shared" si="12"/>
        <v>3662114.1000000006</v>
      </c>
      <c r="P99" s="55"/>
      <c r="Q99" s="302"/>
      <c r="R99" s="58"/>
      <c r="S99" s="58"/>
      <c r="T99" s="58"/>
      <c r="U99" s="58"/>
      <c r="V99" s="58"/>
      <c r="W99" s="58"/>
      <c r="X99" s="58"/>
      <c r="Y99" s="58"/>
      <c r="Z99" s="58"/>
      <c r="AA99" s="58"/>
      <c r="AB99" s="58"/>
      <c r="AC99" s="58"/>
      <c r="AD99" s="58"/>
      <c r="AE99" s="58"/>
      <c r="AF99" s="58"/>
      <c r="AG99" s="58"/>
      <c r="AH99" s="58"/>
      <c r="AI99" s="58"/>
      <c r="AJ99" s="58"/>
      <c r="AK99" s="58"/>
    </row>
    <row r="100" spans="1:37" ht="15">
      <c r="A100" s="971"/>
      <c r="B100" s="304" t="s">
        <v>1118</v>
      </c>
      <c r="C100" s="46">
        <v>120.51</v>
      </c>
      <c r="D100" s="46">
        <v>42.47</v>
      </c>
      <c r="E100" s="46">
        <v>157.76</v>
      </c>
      <c r="F100" s="46">
        <v>129.91999999999999</v>
      </c>
      <c r="G100" s="46">
        <v>157.76</v>
      </c>
      <c r="H100" s="46">
        <v>106.72</v>
      </c>
      <c r="I100" s="46">
        <v>190.24</v>
      </c>
      <c r="J100" s="46">
        <v>139.19999999999999</v>
      </c>
      <c r="K100" s="46">
        <v>102.08</v>
      </c>
      <c r="L100" s="46">
        <v>64.959999999999994</v>
      </c>
      <c r="M100" s="46">
        <v>125.28</v>
      </c>
      <c r="N100" s="46">
        <v>88.16</v>
      </c>
      <c r="O100" s="47">
        <f t="shared" si="12"/>
        <v>1425.06</v>
      </c>
      <c r="P100" s="55"/>
      <c r="Q100" s="302"/>
      <c r="R100" s="58"/>
      <c r="S100" s="58"/>
      <c r="T100" s="58"/>
      <c r="U100" s="58"/>
      <c r="V100" s="58"/>
      <c r="W100" s="58"/>
      <c r="X100" s="58"/>
      <c r="Y100" s="58"/>
      <c r="Z100" s="58"/>
      <c r="AA100" s="58"/>
      <c r="AB100" s="58"/>
      <c r="AC100" s="58"/>
      <c r="AD100" s="58"/>
      <c r="AE100" s="58"/>
      <c r="AF100" s="58"/>
      <c r="AG100" s="58"/>
      <c r="AH100" s="58"/>
      <c r="AI100" s="58"/>
      <c r="AJ100" s="58"/>
      <c r="AK100" s="58"/>
    </row>
    <row r="101" spans="1:37" ht="16.5" customHeight="1">
      <c r="A101" s="971"/>
      <c r="B101" s="304" t="s">
        <v>1119</v>
      </c>
      <c r="C101" s="46">
        <v>147149.35800000001</v>
      </c>
      <c r="D101" s="46">
        <v>113163.208</v>
      </c>
      <c r="E101" s="46">
        <v>181225.546</v>
      </c>
      <c r="F101" s="46">
        <v>136270.266</v>
      </c>
      <c r="G101" s="46">
        <v>177419.698</v>
      </c>
      <c r="H101" s="46">
        <v>167259.82999999999</v>
      </c>
      <c r="I101" s="46">
        <v>178369.14</v>
      </c>
      <c r="J101" s="46">
        <v>194529.39799999999</v>
      </c>
      <c r="K101" s="46">
        <v>155284.804</v>
      </c>
      <c r="L101" s="46">
        <v>172976.83600000001</v>
      </c>
      <c r="M101" s="46">
        <v>169126.11</v>
      </c>
      <c r="N101" s="46">
        <v>136708.79</v>
      </c>
      <c r="O101" s="47">
        <f t="shared" si="12"/>
        <v>1929482.9840000002</v>
      </c>
      <c r="P101" s="55"/>
      <c r="Q101" s="302"/>
      <c r="R101" s="58"/>
      <c r="S101" s="58"/>
      <c r="T101" s="58"/>
      <c r="U101" s="58"/>
      <c r="V101" s="58"/>
      <c r="W101" s="58"/>
      <c r="X101" s="58"/>
      <c r="Y101" s="58"/>
      <c r="Z101" s="58"/>
      <c r="AA101" s="58"/>
      <c r="AB101" s="58"/>
      <c r="AC101" s="58"/>
      <c r="AD101" s="58"/>
      <c r="AE101" s="58"/>
      <c r="AF101" s="58"/>
      <c r="AG101" s="58"/>
      <c r="AH101" s="58"/>
      <c r="AI101" s="58"/>
      <c r="AJ101" s="58"/>
      <c r="AK101" s="58"/>
    </row>
    <row r="102" spans="1:37" ht="15">
      <c r="A102" s="971"/>
      <c r="B102" s="304" t="s">
        <v>1120</v>
      </c>
      <c r="C102" s="46">
        <v>452763.17800000001</v>
      </c>
      <c r="D102" s="46">
        <v>379454.87800000003</v>
      </c>
      <c r="E102" s="46">
        <v>493910.027</v>
      </c>
      <c r="F102" s="46">
        <v>379352.84899999999</v>
      </c>
      <c r="G102" s="46">
        <v>460865.315</v>
      </c>
      <c r="H102" s="46">
        <v>400747.66600000003</v>
      </c>
      <c r="I102" s="46">
        <v>439561.14899999998</v>
      </c>
      <c r="J102" s="46">
        <v>421925.61499999999</v>
      </c>
      <c r="K102" s="46">
        <v>359701.52299999999</v>
      </c>
      <c r="L102" s="46">
        <v>414799.43400000001</v>
      </c>
      <c r="M102" s="46">
        <v>432697.71399999998</v>
      </c>
      <c r="N102" s="46">
        <v>333214.65999999997</v>
      </c>
      <c r="O102" s="47">
        <f t="shared" si="12"/>
        <v>4968994.0080000004</v>
      </c>
      <c r="P102" s="55"/>
      <c r="Q102" s="302"/>
      <c r="R102" s="58"/>
      <c r="S102" s="58"/>
      <c r="T102" s="58"/>
      <c r="U102" s="58"/>
      <c r="V102" s="58"/>
      <c r="W102" s="58"/>
      <c r="X102" s="58"/>
      <c r="Y102" s="58"/>
      <c r="Z102" s="58"/>
      <c r="AA102" s="58"/>
      <c r="AB102" s="58"/>
      <c r="AC102" s="58"/>
      <c r="AD102" s="58"/>
      <c r="AE102" s="58"/>
      <c r="AF102" s="58"/>
      <c r="AG102" s="58"/>
      <c r="AH102" s="58"/>
      <c r="AI102" s="58"/>
      <c r="AJ102" s="58"/>
      <c r="AK102" s="58"/>
    </row>
    <row r="103" spans="1:37" ht="15">
      <c r="A103" s="971"/>
      <c r="B103" s="304" t="s">
        <v>1121</v>
      </c>
      <c r="C103" s="46">
        <v>126398.158</v>
      </c>
      <c r="D103" s="46">
        <v>108695.072</v>
      </c>
      <c r="E103" s="46">
        <v>152812.37599999999</v>
      </c>
      <c r="F103" s="46">
        <v>128946.31600000001</v>
      </c>
      <c r="G103" s="46">
        <v>153181.54300000001</v>
      </c>
      <c r="H103" s="46">
        <v>138963.96400000001</v>
      </c>
      <c r="I103" s="46">
        <v>145927.842</v>
      </c>
      <c r="J103" s="46">
        <v>157798.75</v>
      </c>
      <c r="K103" s="46">
        <v>131106.13</v>
      </c>
      <c r="L103" s="46">
        <v>144767.51999999999</v>
      </c>
      <c r="M103" s="46">
        <v>147366.71799999999</v>
      </c>
      <c r="N103" s="46">
        <v>117913.21</v>
      </c>
      <c r="O103" s="47">
        <f t="shared" si="12"/>
        <v>1653877.5989999999</v>
      </c>
      <c r="P103" s="55"/>
      <c r="Q103" s="302"/>
      <c r="R103" s="58"/>
      <c r="S103" s="58"/>
      <c r="T103" s="58"/>
      <c r="U103" s="58"/>
      <c r="V103" s="58"/>
      <c r="W103" s="58"/>
      <c r="X103" s="58"/>
      <c r="Y103" s="58"/>
      <c r="Z103" s="58"/>
      <c r="AA103" s="58"/>
      <c r="AB103" s="58"/>
      <c r="AC103" s="58"/>
      <c r="AD103" s="58"/>
      <c r="AE103" s="58"/>
      <c r="AF103" s="58"/>
      <c r="AG103" s="58"/>
      <c r="AH103" s="58"/>
      <c r="AI103" s="58"/>
      <c r="AJ103" s="58"/>
      <c r="AK103" s="58"/>
    </row>
    <row r="104" spans="1:37" ht="15">
      <c r="A104" s="971"/>
      <c r="B104" s="304" t="s">
        <v>1122</v>
      </c>
      <c r="C104" s="46">
        <v>9397.56</v>
      </c>
      <c r="D104" s="46">
        <v>7019.06</v>
      </c>
      <c r="E104" s="46">
        <v>14482.52</v>
      </c>
      <c r="F104" s="46">
        <v>13649.56</v>
      </c>
      <c r="G104" s="46">
        <v>12559.02</v>
      </c>
      <c r="H104" s="46">
        <v>13019.49</v>
      </c>
      <c r="I104" s="46">
        <v>12165.96</v>
      </c>
      <c r="J104" s="46">
        <v>14230.21</v>
      </c>
      <c r="K104" s="46">
        <v>11183.75</v>
      </c>
      <c r="L104" s="46">
        <v>12778.46</v>
      </c>
      <c r="M104" s="46">
        <v>13574.11</v>
      </c>
      <c r="N104" s="46">
        <v>11053.12</v>
      </c>
      <c r="O104" s="47">
        <f t="shared" si="12"/>
        <v>145112.82</v>
      </c>
      <c r="P104" s="55"/>
      <c r="Q104" s="302"/>
      <c r="R104" s="58"/>
      <c r="S104" s="58"/>
      <c r="T104" s="58"/>
      <c r="U104" s="58"/>
      <c r="V104" s="58"/>
      <c r="W104" s="58"/>
      <c r="X104" s="58"/>
      <c r="Y104" s="58"/>
      <c r="Z104" s="58"/>
      <c r="AA104" s="58"/>
      <c r="AB104" s="58"/>
      <c r="AC104" s="58"/>
      <c r="AD104" s="58"/>
      <c r="AE104" s="58"/>
      <c r="AF104" s="58"/>
      <c r="AG104" s="58"/>
      <c r="AH104" s="58"/>
      <c r="AI104" s="58"/>
      <c r="AJ104" s="58"/>
      <c r="AK104" s="58"/>
    </row>
    <row r="105" spans="1:37" ht="15">
      <c r="A105" s="971"/>
      <c r="B105" s="304" t="s">
        <v>1123</v>
      </c>
      <c r="C105" s="46">
        <v>1110.8</v>
      </c>
      <c r="D105" s="46">
        <v>771.26</v>
      </c>
      <c r="E105" s="46">
        <v>1362.38</v>
      </c>
      <c r="F105" s="46">
        <v>1034.46</v>
      </c>
      <c r="G105" s="46">
        <v>1198.6600000000001</v>
      </c>
      <c r="H105" s="46">
        <v>1226.982</v>
      </c>
      <c r="I105" s="46">
        <v>1018.04</v>
      </c>
      <c r="J105" s="46">
        <v>1198.6600000000001</v>
      </c>
      <c r="K105" s="46">
        <v>1298.8219999999999</v>
      </c>
      <c r="L105" s="46">
        <v>1127.846</v>
      </c>
      <c r="M105" s="46">
        <v>1215.08</v>
      </c>
      <c r="N105" s="46">
        <v>509.02</v>
      </c>
      <c r="O105" s="47">
        <f t="shared" si="12"/>
        <v>13072.01</v>
      </c>
      <c r="P105" s="55"/>
      <c r="Q105" s="302"/>
      <c r="R105" s="58"/>
      <c r="S105" s="58"/>
      <c r="T105" s="58"/>
      <c r="U105" s="58"/>
      <c r="V105" s="58"/>
      <c r="W105" s="58"/>
      <c r="X105" s="58"/>
      <c r="Y105" s="58"/>
      <c r="Z105" s="58"/>
      <c r="AA105" s="58"/>
      <c r="AB105" s="58"/>
      <c r="AC105" s="58"/>
      <c r="AD105" s="58"/>
      <c r="AE105" s="58"/>
      <c r="AF105" s="58"/>
      <c r="AG105" s="58"/>
      <c r="AH105" s="58"/>
      <c r="AI105" s="58"/>
      <c r="AJ105" s="58"/>
      <c r="AK105" s="58"/>
    </row>
    <row r="106" spans="1:37" ht="15">
      <c r="A106" s="971"/>
      <c r="B106" s="304" t="s">
        <v>1124</v>
      </c>
      <c r="C106" s="46">
        <v>41833.436000000002</v>
      </c>
      <c r="D106" s="46">
        <v>33914.955999999998</v>
      </c>
      <c r="E106" s="46">
        <v>53220.67</v>
      </c>
      <c r="F106" s="46">
        <v>49862.764999999999</v>
      </c>
      <c r="G106" s="46">
        <v>65708.66</v>
      </c>
      <c r="H106" s="46">
        <v>68928.085000000006</v>
      </c>
      <c r="I106" s="46">
        <v>80014.12</v>
      </c>
      <c r="J106" s="46">
        <v>88948.338000000003</v>
      </c>
      <c r="K106" s="46">
        <v>72960.148000000001</v>
      </c>
      <c r="L106" s="46">
        <v>73536.466</v>
      </c>
      <c r="M106" s="46">
        <v>68302.606</v>
      </c>
      <c r="N106" s="46">
        <v>50369.305999999997</v>
      </c>
      <c r="O106" s="47">
        <f t="shared" si="12"/>
        <v>747599.55599999998</v>
      </c>
      <c r="P106" s="55"/>
      <c r="Q106" s="302"/>
      <c r="R106" s="58"/>
      <c r="S106" s="58"/>
      <c r="T106" s="58"/>
      <c r="U106" s="58"/>
      <c r="V106" s="58"/>
      <c r="W106" s="58"/>
      <c r="X106" s="58"/>
      <c r="Y106" s="58"/>
      <c r="Z106" s="58"/>
      <c r="AA106" s="58"/>
      <c r="AB106" s="58"/>
      <c r="AC106" s="58"/>
      <c r="AD106" s="58"/>
      <c r="AE106" s="58"/>
      <c r="AF106" s="58"/>
      <c r="AG106" s="58"/>
      <c r="AH106" s="58"/>
      <c r="AI106" s="58"/>
      <c r="AJ106" s="58"/>
      <c r="AK106" s="58"/>
    </row>
    <row r="107" spans="1:37" ht="15">
      <c r="A107" s="971"/>
      <c r="B107" s="304" t="s">
        <v>1125</v>
      </c>
      <c r="C107" s="46">
        <v>807202.05200000003</v>
      </c>
      <c r="D107" s="46">
        <v>684753.946</v>
      </c>
      <c r="E107" s="46">
        <v>1041577.741</v>
      </c>
      <c r="F107" s="46">
        <v>852378.36600000004</v>
      </c>
      <c r="G107" s="46">
        <v>1036264.042</v>
      </c>
      <c r="H107" s="46">
        <v>969968.83299999998</v>
      </c>
      <c r="I107" s="46">
        <v>1059108.727</v>
      </c>
      <c r="J107" s="46">
        <v>1129016.2860000001</v>
      </c>
      <c r="K107" s="46">
        <v>905769.34400000004</v>
      </c>
      <c r="L107" s="46">
        <v>1022098.689</v>
      </c>
      <c r="M107" s="46">
        <v>1003537.5649999999</v>
      </c>
      <c r="N107" s="46">
        <v>752512.02500000002</v>
      </c>
      <c r="O107" s="47">
        <f t="shared" si="12"/>
        <v>11264187.615999999</v>
      </c>
      <c r="P107" s="55"/>
      <c r="Q107" s="302"/>
      <c r="R107" s="58"/>
      <c r="S107" s="58"/>
      <c r="T107" s="58"/>
      <c r="U107" s="58"/>
      <c r="V107" s="58"/>
      <c r="W107" s="58"/>
      <c r="X107" s="58"/>
      <c r="Y107" s="58"/>
      <c r="Z107" s="58"/>
      <c r="AA107" s="58"/>
      <c r="AB107" s="58"/>
      <c r="AC107" s="58"/>
      <c r="AD107" s="58"/>
      <c r="AE107" s="58"/>
      <c r="AF107" s="58"/>
      <c r="AG107" s="58"/>
      <c r="AH107" s="58"/>
      <c r="AI107" s="58"/>
      <c r="AJ107" s="58"/>
      <c r="AK107" s="58"/>
    </row>
    <row r="108" spans="1:37" ht="15">
      <c r="A108" s="971"/>
      <c r="B108" s="304" t="s">
        <v>1126</v>
      </c>
      <c r="C108" s="46">
        <v>677261.08400000003</v>
      </c>
      <c r="D108" s="46">
        <v>571034.88</v>
      </c>
      <c r="E108" s="46">
        <v>816866.27300000004</v>
      </c>
      <c r="F108" s="46">
        <v>682243.79599999997</v>
      </c>
      <c r="G108" s="46">
        <v>825141.21699999995</v>
      </c>
      <c r="H108" s="46">
        <v>517375.52100000001</v>
      </c>
      <c r="I108" s="46">
        <v>779159.94900000002</v>
      </c>
      <c r="J108" s="46">
        <v>850698.55200000003</v>
      </c>
      <c r="K108" s="46">
        <v>694168.598</v>
      </c>
      <c r="L108" s="46">
        <v>798718.79799999995</v>
      </c>
      <c r="M108" s="46">
        <v>789433.11600000004</v>
      </c>
      <c r="N108" s="46">
        <v>619881.679</v>
      </c>
      <c r="O108" s="47">
        <f t="shared" si="12"/>
        <v>8621983.4630000014</v>
      </c>
      <c r="P108" s="55"/>
      <c r="Q108" s="302"/>
      <c r="R108" s="58"/>
      <c r="S108" s="58"/>
      <c r="T108" s="58"/>
      <c r="U108" s="58"/>
      <c r="V108" s="58"/>
      <c r="W108" s="58"/>
      <c r="X108" s="58"/>
      <c r="Y108" s="58"/>
      <c r="Z108" s="58"/>
      <c r="AA108" s="58"/>
      <c r="AB108" s="58"/>
      <c r="AC108" s="58"/>
      <c r="AD108" s="58"/>
      <c r="AE108" s="58"/>
      <c r="AF108" s="58"/>
      <c r="AG108" s="58"/>
      <c r="AH108" s="58"/>
      <c r="AI108" s="58"/>
      <c r="AJ108" s="58"/>
      <c r="AK108" s="58"/>
    </row>
    <row r="109" spans="1:37" ht="15">
      <c r="A109" s="971"/>
      <c r="B109" s="304" t="s">
        <v>1315</v>
      </c>
      <c r="C109" s="46">
        <v>49096.879000000001</v>
      </c>
      <c r="D109" s="46">
        <v>32718.517</v>
      </c>
      <c r="E109" s="46">
        <v>40249.983</v>
      </c>
      <c r="F109" s="46">
        <v>35374.688000000002</v>
      </c>
      <c r="G109" s="46">
        <v>46870.118999999999</v>
      </c>
      <c r="H109" s="46">
        <v>37595.959000000003</v>
      </c>
      <c r="I109" s="46">
        <v>48793.3</v>
      </c>
      <c r="J109" s="46">
        <v>42130.086000000003</v>
      </c>
      <c r="K109" s="46">
        <v>32076.324000000001</v>
      </c>
      <c r="L109" s="46">
        <v>36419.462</v>
      </c>
      <c r="M109" s="46">
        <v>34578.771000000001</v>
      </c>
      <c r="N109" s="46">
        <v>26984.95</v>
      </c>
      <c r="O109" s="47">
        <f t="shared" si="12"/>
        <v>462889.03800000006</v>
      </c>
      <c r="P109" s="55"/>
      <c r="Q109" s="302"/>
      <c r="R109" s="58"/>
      <c r="S109" s="58"/>
      <c r="T109" s="58"/>
      <c r="U109" s="58"/>
      <c r="V109" s="58"/>
      <c r="W109" s="58"/>
      <c r="X109" s="58"/>
      <c r="Y109" s="58"/>
      <c r="Z109" s="58"/>
      <c r="AA109" s="58"/>
      <c r="AB109" s="58"/>
      <c r="AC109" s="58"/>
      <c r="AD109" s="58"/>
      <c r="AE109" s="58"/>
      <c r="AF109" s="58"/>
      <c r="AG109" s="58"/>
      <c r="AH109" s="58"/>
      <c r="AI109" s="58"/>
      <c r="AJ109" s="58"/>
      <c r="AK109" s="58"/>
    </row>
    <row r="110" spans="1:37" ht="15">
      <c r="A110" s="971"/>
      <c r="B110" s="304" t="s">
        <v>1128</v>
      </c>
      <c r="C110" s="46">
        <v>30421.692999999999</v>
      </c>
      <c r="D110" s="46">
        <v>25090.198</v>
      </c>
      <c r="E110" s="46">
        <v>34348.557999999997</v>
      </c>
      <c r="F110" s="46">
        <v>28073.701000000001</v>
      </c>
      <c r="G110" s="46">
        <v>32282.891</v>
      </c>
      <c r="H110" s="46">
        <v>29469.331999999999</v>
      </c>
      <c r="I110" s="46">
        <v>28623.542000000001</v>
      </c>
      <c r="J110" s="46">
        <v>33280.008000000002</v>
      </c>
      <c r="K110" s="46">
        <v>26599.59</v>
      </c>
      <c r="L110" s="46">
        <v>30854.679</v>
      </c>
      <c r="M110" s="46">
        <v>29847.191999999999</v>
      </c>
      <c r="N110" s="46">
        <v>25973.499</v>
      </c>
      <c r="O110" s="47">
        <f t="shared" si="12"/>
        <v>354864.88299999997</v>
      </c>
      <c r="P110" s="55"/>
      <c r="Q110" s="302"/>
      <c r="R110" s="58"/>
      <c r="S110" s="58"/>
      <c r="T110" s="58"/>
      <c r="U110" s="58"/>
      <c r="V110" s="58"/>
      <c r="W110" s="58"/>
      <c r="X110" s="58"/>
      <c r="Y110" s="58"/>
      <c r="Z110" s="58"/>
      <c r="AA110" s="58"/>
      <c r="AB110" s="58"/>
      <c r="AC110" s="58"/>
      <c r="AD110" s="58"/>
      <c r="AE110" s="58"/>
      <c r="AF110" s="58"/>
      <c r="AG110" s="58"/>
      <c r="AH110" s="58"/>
      <c r="AI110" s="58"/>
      <c r="AJ110" s="58"/>
      <c r="AK110" s="58"/>
    </row>
    <row r="111" spans="1:37" ht="15">
      <c r="A111" s="971"/>
      <c r="B111" s="304" t="s">
        <v>1129</v>
      </c>
      <c r="C111" s="46">
        <v>3752.33</v>
      </c>
      <c r="D111" s="46">
        <v>3623.63</v>
      </c>
      <c r="E111" s="46">
        <v>3856.15</v>
      </c>
      <c r="F111" s="46">
        <v>2238.19</v>
      </c>
      <c r="G111" s="46">
        <v>4427.8500000000004</v>
      </c>
      <c r="H111" s="46">
        <v>3831.15</v>
      </c>
      <c r="I111" s="46">
        <v>3611.08</v>
      </c>
      <c r="J111" s="46">
        <v>2680.3679999999999</v>
      </c>
      <c r="K111" s="46">
        <v>4150.47</v>
      </c>
      <c r="L111" s="46">
        <v>4349.6499999999996</v>
      </c>
      <c r="M111" s="46">
        <v>3506.6210000000001</v>
      </c>
      <c r="N111" s="46">
        <v>2778.3609999999999</v>
      </c>
      <c r="O111" s="47">
        <f t="shared" si="12"/>
        <v>42805.85</v>
      </c>
      <c r="P111" s="55"/>
      <c r="Q111" s="302"/>
      <c r="R111" s="58"/>
      <c r="S111" s="58"/>
      <c r="T111" s="58"/>
      <c r="U111" s="58"/>
      <c r="V111" s="58"/>
      <c r="W111" s="58"/>
      <c r="X111" s="58"/>
      <c r="Y111" s="58"/>
      <c r="Z111" s="58"/>
      <c r="AA111" s="58"/>
      <c r="AB111" s="58"/>
      <c r="AC111" s="58"/>
      <c r="AD111" s="58"/>
      <c r="AE111" s="58"/>
      <c r="AF111" s="58"/>
      <c r="AG111" s="58"/>
      <c r="AH111" s="58"/>
      <c r="AI111" s="58"/>
      <c r="AJ111" s="58"/>
      <c r="AK111" s="58"/>
    </row>
    <row r="112" spans="1:37" ht="15">
      <c r="A112" s="971"/>
      <c r="B112" s="304" t="s">
        <v>1130</v>
      </c>
      <c r="C112" s="46">
        <v>28774.567999999999</v>
      </c>
      <c r="D112" s="46">
        <v>26011.143</v>
      </c>
      <c r="E112" s="46">
        <v>32550.813999999998</v>
      </c>
      <c r="F112" s="46">
        <v>25493.109</v>
      </c>
      <c r="G112" s="46">
        <v>32312.937000000002</v>
      </c>
      <c r="H112" s="46">
        <v>26640.725999999999</v>
      </c>
      <c r="I112" s="46">
        <v>29683.175999999999</v>
      </c>
      <c r="J112" s="46">
        <v>32050.696</v>
      </c>
      <c r="K112" s="46">
        <v>27699.491999999998</v>
      </c>
      <c r="L112" s="46">
        <v>28776.539000000001</v>
      </c>
      <c r="M112" s="46">
        <v>29474.891</v>
      </c>
      <c r="N112" s="46">
        <v>27125.444</v>
      </c>
      <c r="O112" s="47">
        <f t="shared" si="12"/>
        <v>346593.53500000003</v>
      </c>
      <c r="P112" s="55"/>
      <c r="Q112" s="302"/>
      <c r="R112" s="58"/>
      <c r="S112" s="58"/>
      <c r="T112" s="58"/>
      <c r="U112" s="58"/>
      <c r="V112" s="58"/>
      <c r="W112" s="58"/>
      <c r="X112" s="58"/>
      <c r="Y112" s="58"/>
      <c r="Z112" s="58"/>
      <c r="AA112" s="58"/>
      <c r="AB112" s="58"/>
      <c r="AC112" s="58"/>
      <c r="AD112" s="58"/>
      <c r="AE112" s="58"/>
      <c r="AF112" s="58"/>
      <c r="AG112" s="58"/>
      <c r="AH112" s="58"/>
      <c r="AI112" s="58"/>
      <c r="AJ112" s="58"/>
      <c r="AK112" s="58"/>
    </row>
    <row r="113" spans="1:37" ht="6" customHeight="1">
      <c r="A113" s="971"/>
      <c r="B113" s="304"/>
      <c r="C113" s="46"/>
      <c r="D113" s="46"/>
      <c r="E113" s="46"/>
      <c r="F113" s="46"/>
      <c r="G113" s="46"/>
      <c r="H113" s="46"/>
      <c r="I113" s="46"/>
      <c r="J113" s="46"/>
      <c r="K113" s="46"/>
      <c r="L113" s="46"/>
      <c r="M113" s="46"/>
      <c r="N113" s="46"/>
      <c r="O113" s="47">
        <f t="shared" si="12"/>
        <v>0</v>
      </c>
      <c r="P113" s="55"/>
      <c r="Q113" s="302"/>
      <c r="R113" s="58"/>
      <c r="S113" s="58"/>
      <c r="T113" s="58"/>
      <c r="U113" s="58"/>
      <c r="V113" s="58"/>
      <c r="W113" s="58"/>
      <c r="X113" s="58"/>
      <c r="Y113" s="58"/>
      <c r="Z113" s="58"/>
      <c r="AA113" s="58"/>
      <c r="AB113" s="58"/>
      <c r="AC113" s="58"/>
      <c r="AD113" s="58"/>
      <c r="AE113" s="58"/>
      <c r="AF113" s="58"/>
      <c r="AG113" s="58"/>
      <c r="AH113" s="58"/>
      <c r="AI113" s="58"/>
      <c r="AJ113" s="58"/>
      <c r="AK113" s="58"/>
    </row>
    <row r="114" spans="1:37" ht="15">
      <c r="A114" s="971"/>
      <c r="B114" s="299" t="s">
        <v>1131</v>
      </c>
      <c r="C114" s="406">
        <f>SUM(C115:C129)</f>
        <v>1350205.5969999998</v>
      </c>
      <c r="D114" s="406">
        <f t="shared" ref="D114:N114" si="15">SUM(D115:D129)</f>
        <v>1060857.96</v>
      </c>
      <c r="E114" s="406">
        <f t="shared" si="15"/>
        <v>1371647.8489999999</v>
      </c>
      <c r="F114" s="406">
        <f t="shared" si="15"/>
        <v>1132832.193</v>
      </c>
      <c r="G114" s="406">
        <f t="shared" si="15"/>
        <v>1438918.39</v>
      </c>
      <c r="H114" s="406">
        <f t="shared" si="15"/>
        <v>1092000.3929999999</v>
      </c>
      <c r="I114" s="406">
        <f t="shared" si="15"/>
        <v>1318241.8390000002</v>
      </c>
      <c r="J114" s="406">
        <f t="shared" si="15"/>
        <v>1413002.3219999997</v>
      </c>
      <c r="K114" s="406">
        <f t="shared" si="15"/>
        <v>1113992.5079999999</v>
      </c>
      <c r="L114" s="406">
        <f t="shared" si="15"/>
        <v>1307501.8140000002</v>
      </c>
      <c r="M114" s="406">
        <f t="shared" si="15"/>
        <v>1325206.8129999998</v>
      </c>
      <c r="N114" s="406">
        <f t="shared" si="15"/>
        <v>1160024.996</v>
      </c>
      <c r="O114" s="401">
        <f t="shared" si="12"/>
        <v>15084432.673999997</v>
      </c>
      <c r="P114" s="375"/>
      <c r="Q114" s="302"/>
      <c r="R114" s="302"/>
      <c r="S114" s="302"/>
      <c r="T114" s="302"/>
      <c r="U114" s="302"/>
      <c r="V114" s="302"/>
      <c r="W114" s="302"/>
      <c r="X114" s="302"/>
      <c r="Y114" s="302"/>
      <c r="Z114" s="302"/>
      <c r="AA114" s="302"/>
      <c r="AB114" s="302"/>
      <c r="AC114" s="302"/>
      <c r="AD114" s="302"/>
      <c r="AE114" s="302"/>
      <c r="AF114" s="302"/>
      <c r="AG114" s="302"/>
      <c r="AH114" s="302"/>
      <c r="AI114" s="302"/>
      <c r="AJ114" s="302"/>
      <c r="AK114" s="302"/>
    </row>
    <row r="115" spans="1:37" ht="15">
      <c r="A115" s="971"/>
      <c r="B115" s="304" t="s">
        <v>1132</v>
      </c>
      <c r="C115" s="46">
        <v>57681.042000000001</v>
      </c>
      <c r="D115" s="46">
        <v>38629.650999999998</v>
      </c>
      <c r="E115" s="46">
        <v>38759.591</v>
      </c>
      <c r="F115" s="46">
        <v>53297.351999999999</v>
      </c>
      <c r="G115" s="46">
        <v>51797.529000000002</v>
      </c>
      <c r="H115" s="46">
        <v>40452.718999999997</v>
      </c>
      <c r="I115" s="46">
        <v>55103.192000000003</v>
      </c>
      <c r="J115" s="46">
        <v>63249.186000000002</v>
      </c>
      <c r="K115" s="46">
        <v>54219.014999999999</v>
      </c>
      <c r="L115" s="46">
        <v>64812.381999999998</v>
      </c>
      <c r="M115" s="46">
        <v>57175.440999999999</v>
      </c>
      <c r="N115" s="46">
        <v>48516.892</v>
      </c>
      <c r="O115" s="47">
        <f t="shared" si="12"/>
        <v>623693.99199999997</v>
      </c>
      <c r="P115" s="55"/>
      <c r="Q115" s="302"/>
      <c r="R115" s="58"/>
      <c r="S115" s="58"/>
      <c r="T115" s="58"/>
      <c r="U115" s="58"/>
      <c r="V115" s="58"/>
      <c r="W115" s="58"/>
      <c r="X115" s="58"/>
      <c r="Y115" s="58"/>
      <c r="Z115" s="58"/>
      <c r="AA115" s="58"/>
      <c r="AB115" s="58"/>
      <c r="AC115" s="58"/>
      <c r="AD115" s="58"/>
      <c r="AE115" s="58"/>
      <c r="AF115" s="58"/>
      <c r="AG115" s="58"/>
      <c r="AH115" s="58"/>
      <c r="AI115" s="58"/>
      <c r="AJ115" s="58"/>
      <c r="AK115" s="58"/>
    </row>
    <row r="116" spans="1:37" ht="15">
      <c r="A116" s="971"/>
      <c r="B116" s="304" t="s">
        <v>1133</v>
      </c>
      <c r="C116" s="46">
        <v>258965.685</v>
      </c>
      <c r="D116" s="46">
        <v>183052.76699999999</v>
      </c>
      <c r="E116" s="46">
        <v>271777.25599999999</v>
      </c>
      <c r="F116" s="46">
        <v>205689.663</v>
      </c>
      <c r="G116" s="46">
        <v>293878.56599999999</v>
      </c>
      <c r="H116" s="46">
        <v>200745.622</v>
      </c>
      <c r="I116" s="46">
        <v>276184.44699999999</v>
      </c>
      <c r="J116" s="46">
        <v>274493.45699999999</v>
      </c>
      <c r="K116" s="46">
        <v>212322.17199999999</v>
      </c>
      <c r="L116" s="46">
        <v>276221.315</v>
      </c>
      <c r="M116" s="46">
        <v>270916.99599999998</v>
      </c>
      <c r="N116" s="46">
        <v>212246.679</v>
      </c>
      <c r="O116" s="47">
        <f t="shared" si="12"/>
        <v>2936494.6249999995</v>
      </c>
      <c r="P116" s="55"/>
      <c r="Q116" s="302"/>
      <c r="R116" s="58"/>
      <c r="S116" s="58"/>
      <c r="T116" s="58"/>
      <c r="U116" s="58"/>
      <c r="V116" s="58"/>
      <c r="W116" s="58"/>
      <c r="X116" s="58"/>
      <c r="Y116" s="58"/>
      <c r="Z116" s="58"/>
      <c r="AA116" s="58"/>
      <c r="AB116" s="58"/>
      <c r="AC116" s="58"/>
      <c r="AD116" s="58"/>
      <c r="AE116" s="58"/>
      <c r="AF116" s="58"/>
      <c r="AG116" s="58"/>
      <c r="AH116" s="58"/>
      <c r="AI116" s="58"/>
      <c r="AJ116" s="58"/>
      <c r="AK116" s="58"/>
    </row>
    <row r="117" spans="1:37" ht="15">
      <c r="A117" s="971"/>
      <c r="B117" s="304" t="s">
        <v>1134</v>
      </c>
      <c r="C117" s="46">
        <v>27898.225999999999</v>
      </c>
      <c r="D117" s="46">
        <v>28535.557000000001</v>
      </c>
      <c r="E117" s="46">
        <v>37787.5</v>
      </c>
      <c r="F117" s="46">
        <v>24673.784</v>
      </c>
      <c r="G117" s="46">
        <v>33421.686000000002</v>
      </c>
      <c r="H117" s="46">
        <v>29350.685000000001</v>
      </c>
      <c r="I117" s="46">
        <v>33679.660000000003</v>
      </c>
      <c r="J117" s="46">
        <v>38553.805</v>
      </c>
      <c r="K117" s="46">
        <v>31373.168000000001</v>
      </c>
      <c r="L117" s="46">
        <v>28552.486000000001</v>
      </c>
      <c r="M117" s="46">
        <v>26119.441999999999</v>
      </c>
      <c r="N117" s="46">
        <v>26622.894</v>
      </c>
      <c r="O117" s="47">
        <f t="shared" si="12"/>
        <v>366568.89299999992</v>
      </c>
      <c r="P117" s="55"/>
      <c r="Q117" s="302"/>
      <c r="R117" s="58"/>
      <c r="S117" s="58"/>
      <c r="T117" s="58"/>
      <c r="U117" s="58"/>
      <c r="V117" s="58"/>
      <c r="W117" s="58"/>
      <c r="X117" s="58"/>
      <c r="Y117" s="58"/>
      <c r="Z117" s="58"/>
      <c r="AA117" s="58"/>
      <c r="AB117" s="58"/>
      <c r="AC117" s="58"/>
      <c r="AD117" s="58"/>
      <c r="AE117" s="58"/>
      <c r="AF117" s="58"/>
      <c r="AG117" s="58"/>
      <c r="AH117" s="58"/>
      <c r="AI117" s="58"/>
      <c r="AJ117" s="58"/>
      <c r="AK117" s="58"/>
    </row>
    <row r="118" spans="1:37" ht="15">
      <c r="A118" s="971"/>
      <c r="B118" s="304" t="s">
        <v>1135</v>
      </c>
      <c r="C118" s="46">
        <v>54167.214</v>
      </c>
      <c r="D118" s="46">
        <v>40221.557000000001</v>
      </c>
      <c r="E118" s="46">
        <v>49965.423000000003</v>
      </c>
      <c r="F118" s="46">
        <v>46738.909</v>
      </c>
      <c r="G118" s="46">
        <v>51549.014000000003</v>
      </c>
      <c r="H118" s="46">
        <v>45114.084999999999</v>
      </c>
      <c r="I118" s="46">
        <v>50367.027999999998</v>
      </c>
      <c r="J118" s="46">
        <v>55037.790999999997</v>
      </c>
      <c r="K118" s="46">
        <v>47293.942000000003</v>
      </c>
      <c r="L118" s="46">
        <v>40417.652999999998</v>
      </c>
      <c r="M118" s="46">
        <v>52491.561999999998</v>
      </c>
      <c r="N118" s="46">
        <v>45377.671999999999</v>
      </c>
      <c r="O118" s="47">
        <f t="shared" si="12"/>
        <v>578741.85</v>
      </c>
      <c r="P118" s="55"/>
      <c r="Q118" s="302"/>
      <c r="R118" s="58"/>
      <c r="S118" s="58"/>
      <c r="T118" s="58"/>
      <c r="U118" s="58"/>
      <c r="V118" s="58"/>
      <c r="W118" s="58"/>
      <c r="X118" s="58"/>
      <c r="Y118" s="58"/>
      <c r="Z118" s="58"/>
      <c r="AA118" s="58"/>
      <c r="AB118" s="58"/>
      <c r="AC118" s="58"/>
      <c r="AD118" s="58"/>
      <c r="AE118" s="58"/>
      <c r="AF118" s="58"/>
      <c r="AG118" s="58"/>
      <c r="AH118" s="58"/>
      <c r="AI118" s="58"/>
      <c r="AJ118" s="58"/>
      <c r="AK118" s="58"/>
    </row>
    <row r="119" spans="1:37" ht="15">
      <c r="A119" s="971"/>
      <c r="B119" s="304" t="s">
        <v>1136</v>
      </c>
      <c r="C119" s="46">
        <v>27023.034</v>
      </c>
      <c r="D119" s="46">
        <v>21699.865000000002</v>
      </c>
      <c r="E119" s="46">
        <v>28693.414000000001</v>
      </c>
      <c r="F119" s="46">
        <v>17340.38</v>
      </c>
      <c r="G119" s="46">
        <v>25761.519</v>
      </c>
      <c r="H119" s="46">
        <v>19044.324000000001</v>
      </c>
      <c r="I119" s="46">
        <v>24165.173999999999</v>
      </c>
      <c r="J119" s="46">
        <v>27077.098000000002</v>
      </c>
      <c r="K119" s="46">
        <v>21559.345000000001</v>
      </c>
      <c r="L119" s="46">
        <v>28002.878000000001</v>
      </c>
      <c r="M119" s="46">
        <v>26628.271000000001</v>
      </c>
      <c r="N119" s="46">
        <v>25124.626</v>
      </c>
      <c r="O119" s="47">
        <f t="shared" si="12"/>
        <v>292119.92800000001</v>
      </c>
      <c r="P119" s="55"/>
      <c r="Q119" s="302"/>
      <c r="R119" s="58"/>
      <c r="S119" s="58"/>
      <c r="T119" s="58"/>
      <c r="U119" s="58"/>
      <c r="V119" s="58"/>
      <c r="W119" s="58"/>
      <c r="X119" s="58"/>
      <c r="Y119" s="58"/>
      <c r="Z119" s="58"/>
      <c r="AA119" s="58"/>
      <c r="AB119" s="58"/>
      <c r="AC119" s="58"/>
      <c r="AD119" s="58"/>
      <c r="AE119" s="58"/>
      <c r="AF119" s="58"/>
      <c r="AG119" s="58"/>
      <c r="AH119" s="58"/>
      <c r="AI119" s="58"/>
      <c r="AJ119" s="58"/>
      <c r="AK119" s="58"/>
    </row>
    <row r="120" spans="1:37" ht="15">
      <c r="A120" s="971"/>
      <c r="B120" s="304" t="s">
        <v>1137</v>
      </c>
      <c r="C120" s="46">
        <v>193553.37299999999</v>
      </c>
      <c r="D120" s="46">
        <v>169958.48</v>
      </c>
      <c r="E120" s="46">
        <v>235316.52299999999</v>
      </c>
      <c r="F120" s="46">
        <v>183307.478</v>
      </c>
      <c r="G120" s="46">
        <v>218608.084</v>
      </c>
      <c r="H120" s="46">
        <v>151279.07500000001</v>
      </c>
      <c r="I120" s="46">
        <v>213191.28700000001</v>
      </c>
      <c r="J120" s="46">
        <v>228683.56299999999</v>
      </c>
      <c r="K120" s="46">
        <v>179464.02299999999</v>
      </c>
      <c r="L120" s="46">
        <v>205037.92</v>
      </c>
      <c r="M120" s="46">
        <v>203749.70199999999</v>
      </c>
      <c r="N120" s="46">
        <v>176436.63800000001</v>
      </c>
      <c r="O120" s="47">
        <f t="shared" si="12"/>
        <v>2358586.1459999997</v>
      </c>
      <c r="P120" s="55"/>
      <c r="Q120" s="302"/>
      <c r="R120" s="58"/>
      <c r="S120" s="58"/>
      <c r="T120" s="58"/>
      <c r="U120" s="58"/>
      <c r="V120" s="58"/>
      <c r="W120" s="58"/>
      <c r="X120" s="58"/>
      <c r="Y120" s="58"/>
      <c r="Z120" s="58"/>
      <c r="AA120" s="58"/>
      <c r="AB120" s="58"/>
      <c r="AC120" s="58"/>
      <c r="AD120" s="58"/>
      <c r="AE120" s="58"/>
      <c r="AF120" s="58"/>
      <c r="AG120" s="58"/>
      <c r="AH120" s="58"/>
      <c r="AI120" s="58"/>
      <c r="AJ120" s="58"/>
      <c r="AK120" s="58"/>
    </row>
    <row r="121" spans="1:37" ht="15">
      <c r="A121" s="971"/>
      <c r="B121" s="304" t="s">
        <v>1138</v>
      </c>
      <c r="C121" s="46">
        <v>91767.793999999994</v>
      </c>
      <c r="D121" s="46">
        <v>57545.678</v>
      </c>
      <c r="E121" s="46">
        <v>94782.195999999996</v>
      </c>
      <c r="F121" s="46">
        <v>79803.142999999996</v>
      </c>
      <c r="G121" s="46">
        <v>97479.631999999998</v>
      </c>
      <c r="H121" s="46">
        <v>81990.706999999995</v>
      </c>
      <c r="I121" s="46">
        <v>80412.210000000006</v>
      </c>
      <c r="J121" s="46">
        <v>100017.936</v>
      </c>
      <c r="K121" s="46">
        <v>58042.355000000003</v>
      </c>
      <c r="L121" s="46">
        <v>73332.59</v>
      </c>
      <c r="M121" s="46">
        <v>85020.108999999997</v>
      </c>
      <c r="N121" s="46">
        <v>70385.149999999994</v>
      </c>
      <c r="O121" s="47">
        <f t="shared" si="12"/>
        <v>970579.49999999988</v>
      </c>
      <c r="P121" s="55"/>
      <c r="Q121" s="302"/>
      <c r="R121" s="58"/>
      <c r="S121" s="58"/>
      <c r="T121" s="58"/>
      <c r="U121" s="58"/>
      <c r="V121" s="58"/>
      <c r="W121" s="58"/>
      <c r="X121" s="58"/>
      <c r="Y121" s="58"/>
      <c r="Z121" s="58"/>
      <c r="AA121" s="58"/>
      <c r="AB121" s="58"/>
      <c r="AC121" s="58"/>
      <c r="AD121" s="58"/>
      <c r="AE121" s="58"/>
      <c r="AF121" s="58"/>
      <c r="AG121" s="58"/>
      <c r="AH121" s="58"/>
      <c r="AI121" s="58"/>
      <c r="AJ121" s="58"/>
      <c r="AK121" s="58"/>
    </row>
    <row r="122" spans="1:37" ht="15">
      <c r="A122" s="971"/>
      <c r="B122" s="304" t="s">
        <v>1139</v>
      </c>
      <c r="C122" s="46">
        <v>4560.6310000000003</v>
      </c>
      <c r="D122" s="46">
        <v>3192.877</v>
      </c>
      <c r="E122" s="46">
        <v>1956.095</v>
      </c>
      <c r="F122" s="46">
        <v>3666.3380000000002</v>
      </c>
      <c r="G122" s="46">
        <v>8088.5339999999997</v>
      </c>
      <c r="H122" s="46">
        <v>2840.1880000000001</v>
      </c>
      <c r="I122" s="46">
        <v>5046.143</v>
      </c>
      <c r="J122" s="46">
        <v>4599.71</v>
      </c>
      <c r="K122" s="46">
        <v>4399.2839999999997</v>
      </c>
      <c r="L122" s="46">
        <v>5790.9040000000005</v>
      </c>
      <c r="M122" s="46">
        <v>2654.8449999999998</v>
      </c>
      <c r="N122" s="46">
        <v>2589.123</v>
      </c>
      <c r="O122" s="47">
        <f t="shared" si="12"/>
        <v>49384.672000000006</v>
      </c>
      <c r="P122" s="55"/>
      <c r="Q122" s="302"/>
      <c r="R122" s="58"/>
      <c r="S122" s="58"/>
      <c r="T122" s="58"/>
      <c r="U122" s="58"/>
      <c r="V122" s="58"/>
      <c r="W122" s="58"/>
      <c r="X122" s="58"/>
      <c r="Y122" s="58"/>
      <c r="Z122" s="58"/>
      <c r="AA122" s="58"/>
      <c r="AB122" s="58"/>
      <c r="AC122" s="58"/>
      <c r="AD122" s="58"/>
      <c r="AE122" s="58"/>
      <c r="AF122" s="58"/>
      <c r="AG122" s="58"/>
      <c r="AH122" s="58"/>
      <c r="AI122" s="58"/>
      <c r="AJ122" s="58"/>
      <c r="AK122" s="58"/>
    </row>
    <row r="123" spans="1:37" ht="15">
      <c r="A123" s="971"/>
      <c r="B123" s="304" t="s">
        <v>1140</v>
      </c>
      <c r="C123" s="46">
        <v>143379.071</v>
      </c>
      <c r="D123" s="46">
        <v>127828.03</v>
      </c>
      <c r="E123" s="46">
        <v>146055.04800000001</v>
      </c>
      <c r="F123" s="46">
        <v>110550.186</v>
      </c>
      <c r="G123" s="46">
        <v>159803.709</v>
      </c>
      <c r="H123" s="46">
        <v>113661.235</v>
      </c>
      <c r="I123" s="46">
        <v>138173.266</v>
      </c>
      <c r="J123" s="46">
        <v>150412.28400000001</v>
      </c>
      <c r="K123" s="46">
        <v>111488.95299999999</v>
      </c>
      <c r="L123" s="46">
        <v>131775.92300000001</v>
      </c>
      <c r="M123" s="46">
        <v>139861.65100000001</v>
      </c>
      <c r="N123" s="46">
        <v>138745.68100000001</v>
      </c>
      <c r="O123" s="47">
        <f t="shared" si="12"/>
        <v>1611735.0370000002</v>
      </c>
      <c r="P123" s="55"/>
      <c r="Q123" s="302"/>
      <c r="R123" s="58"/>
      <c r="S123" s="58"/>
      <c r="T123" s="58"/>
      <c r="U123" s="58"/>
      <c r="V123" s="58"/>
      <c r="W123" s="58"/>
      <c r="X123" s="58"/>
      <c r="Y123" s="58"/>
      <c r="Z123" s="58"/>
      <c r="AA123" s="58"/>
      <c r="AB123" s="58"/>
      <c r="AC123" s="58"/>
      <c r="AD123" s="58"/>
      <c r="AE123" s="58"/>
      <c r="AF123" s="58"/>
      <c r="AG123" s="58"/>
      <c r="AH123" s="58"/>
      <c r="AI123" s="58"/>
      <c r="AJ123" s="58"/>
      <c r="AK123" s="58"/>
    </row>
    <row r="124" spans="1:37" ht="15">
      <c r="A124" s="971"/>
      <c r="B124" s="304" t="s">
        <v>1141</v>
      </c>
      <c r="C124" s="46">
        <v>16865.414000000001</v>
      </c>
      <c r="D124" s="46">
        <v>14749.96</v>
      </c>
      <c r="E124" s="46">
        <v>18891.867999999999</v>
      </c>
      <c r="F124" s="46">
        <v>15329.621999999999</v>
      </c>
      <c r="G124" s="46">
        <v>18336.725999999999</v>
      </c>
      <c r="H124" s="46">
        <v>12765.455</v>
      </c>
      <c r="I124" s="46">
        <v>16271.8</v>
      </c>
      <c r="J124" s="46">
        <v>19521.705000000002</v>
      </c>
      <c r="K124" s="46">
        <v>14253.721</v>
      </c>
      <c r="L124" s="46">
        <v>13297.196</v>
      </c>
      <c r="M124" s="46">
        <v>16291.522999999999</v>
      </c>
      <c r="N124" s="46">
        <v>14878.683999999999</v>
      </c>
      <c r="O124" s="47">
        <f t="shared" si="12"/>
        <v>191453.67399999997</v>
      </c>
      <c r="P124" s="55"/>
      <c r="Q124" s="302"/>
      <c r="R124" s="58"/>
      <c r="S124" s="58"/>
      <c r="T124" s="58"/>
      <c r="U124" s="58"/>
      <c r="V124" s="58"/>
      <c r="W124" s="58"/>
      <c r="X124" s="58"/>
      <c r="Y124" s="58"/>
      <c r="Z124" s="58"/>
      <c r="AA124" s="58"/>
      <c r="AB124" s="58"/>
      <c r="AC124" s="58"/>
      <c r="AD124" s="58"/>
      <c r="AE124" s="58"/>
      <c r="AF124" s="58"/>
      <c r="AG124" s="58"/>
      <c r="AH124" s="58"/>
      <c r="AI124" s="58"/>
      <c r="AJ124" s="58"/>
      <c r="AK124" s="58"/>
    </row>
    <row r="125" spans="1:37" ht="15">
      <c r="A125" s="971"/>
      <c r="B125" s="304" t="s">
        <v>1142</v>
      </c>
      <c r="C125" s="46">
        <v>44036.275999999998</v>
      </c>
      <c r="D125" s="46">
        <v>40737.423999999999</v>
      </c>
      <c r="E125" s="46">
        <v>47312.082999999999</v>
      </c>
      <c r="F125" s="46">
        <v>50094.95</v>
      </c>
      <c r="G125" s="46">
        <v>57575.737000000001</v>
      </c>
      <c r="H125" s="46">
        <v>44528.286</v>
      </c>
      <c r="I125" s="46">
        <v>44317.394999999997</v>
      </c>
      <c r="J125" s="46">
        <v>47623.49</v>
      </c>
      <c r="K125" s="46">
        <v>38136.559999999998</v>
      </c>
      <c r="L125" s="46">
        <v>51132.964999999997</v>
      </c>
      <c r="M125" s="46">
        <v>53132.381000000001</v>
      </c>
      <c r="N125" s="46">
        <v>41163.983999999997</v>
      </c>
      <c r="O125" s="47">
        <f t="shared" si="12"/>
        <v>559791.53099999996</v>
      </c>
      <c r="P125" s="55"/>
      <c r="Q125" s="302"/>
      <c r="R125" s="58"/>
      <c r="S125" s="58"/>
      <c r="T125" s="58"/>
      <c r="U125" s="58"/>
      <c r="V125" s="58"/>
      <c r="W125" s="58"/>
      <c r="X125" s="58"/>
      <c r="Y125" s="58"/>
      <c r="Z125" s="58"/>
      <c r="AA125" s="58"/>
      <c r="AB125" s="58"/>
      <c r="AC125" s="58"/>
      <c r="AD125" s="58"/>
      <c r="AE125" s="58"/>
      <c r="AF125" s="58"/>
      <c r="AG125" s="58"/>
      <c r="AH125" s="58"/>
      <c r="AI125" s="58"/>
      <c r="AJ125" s="58"/>
      <c r="AK125" s="58"/>
    </row>
    <row r="126" spans="1:37" ht="15">
      <c r="A126" s="971"/>
      <c r="B126" s="304" t="s">
        <v>1143</v>
      </c>
      <c r="C126" s="46">
        <v>25151.498</v>
      </c>
      <c r="D126" s="46">
        <v>23941.138999999999</v>
      </c>
      <c r="E126" s="46">
        <v>23790.877</v>
      </c>
      <c r="F126" s="46">
        <v>17610.785</v>
      </c>
      <c r="G126" s="46">
        <v>26705.07</v>
      </c>
      <c r="H126" s="46">
        <v>17264.674999999999</v>
      </c>
      <c r="I126" s="46">
        <v>20420.595000000001</v>
      </c>
      <c r="J126" s="46">
        <v>19187.208999999999</v>
      </c>
      <c r="K126" s="46">
        <v>17822.637999999999</v>
      </c>
      <c r="L126" s="46">
        <v>18405.841</v>
      </c>
      <c r="M126" s="46">
        <v>15268.724</v>
      </c>
      <c r="N126" s="46">
        <v>20812.772000000001</v>
      </c>
      <c r="O126" s="47">
        <f t="shared" si="12"/>
        <v>246381.82299999997</v>
      </c>
      <c r="P126" s="55"/>
      <c r="Q126" s="302"/>
      <c r="R126" s="58"/>
      <c r="S126" s="58"/>
      <c r="T126" s="58"/>
      <c r="U126" s="58"/>
      <c r="V126" s="58"/>
      <c r="W126" s="58"/>
      <c r="X126" s="58"/>
      <c r="Y126" s="58"/>
      <c r="Z126" s="58"/>
      <c r="AA126" s="58"/>
      <c r="AB126" s="58"/>
      <c r="AC126" s="58"/>
      <c r="AD126" s="58"/>
      <c r="AE126" s="58"/>
      <c r="AF126" s="58"/>
      <c r="AG126" s="58"/>
      <c r="AH126" s="58"/>
      <c r="AI126" s="58"/>
      <c r="AJ126" s="58"/>
      <c r="AK126" s="58"/>
    </row>
    <row r="127" spans="1:37" ht="15">
      <c r="A127" s="971"/>
      <c r="B127" s="304" t="s">
        <v>1144</v>
      </c>
      <c r="C127" s="46">
        <v>201329.53700000001</v>
      </c>
      <c r="D127" s="46">
        <v>150675.82399999999</v>
      </c>
      <c r="E127" s="46">
        <v>189274.997</v>
      </c>
      <c r="F127" s="46">
        <v>160540.122</v>
      </c>
      <c r="G127" s="46">
        <v>209352.28200000001</v>
      </c>
      <c r="H127" s="46">
        <v>173467.46100000001</v>
      </c>
      <c r="I127" s="46">
        <v>182977.41500000001</v>
      </c>
      <c r="J127" s="46">
        <v>195226.64199999999</v>
      </c>
      <c r="K127" s="46">
        <v>160102.399</v>
      </c>
      <c r="L127" s="46">
        <v>194823.91899999999</v>
      </c>
      <c r="M127" s="46">
        <v>182055.834</v>
      </c>
      <c r="N127" s="46">
        <v>174003.49400000001</v>
      </c>
      <c r="O127" s="47">
        <f t="shared" si="12"/>
        <v>2173829.926</v>
      </c>
      <c r="P127" s="55"/>
      <c r="Q127" s="302"/>
      <c r="R127" s="58"/>
      <c r="S127" s="58"/>
      <c r="T127" s="58"/>
      <c r="U127" s="58"/>
      <c r="V127" s="58"/>
      <c r="W127" s="58"/>
      <c r="X127" s="58"/>
      <c r="Y127" s="58"/>
      <c r="Z127" s="58"/>
      <c r="AA127" s="58"/>
      <c r="AB127" s="58"/>
      <c r="AC127" s="58"/>
      <c r="AD127" s="58"/>
      <c r="AE127" s="58"/>
      <c r="AF127" s="58"/>
      <c r="AG127" s="58"/>
      <c r="AH127" s="58"/>
      <c r="AI127" s="58"/>
      <c r="AJ127" s="58"/>
      <c r="AK127" s="58"/>
    </row>
    <row r="128" spans="1:37" ht="15">
      <c r="A128" s="971"/>
      <c r="B128" s="304" t="s">
        <v>1145</v>
      </c>
      <c r="C128" s="46">
        <v>60474.284</v>
      </c>
      <c r="D128" s="46">
        <v>40848.252</v>
      </c>
      <c r="E128" s="46">
        <v>54181.178999999996</v>
      </c>
      <c r="F128" s="46">
        <v>44640.665000000001</v>
      </c>
      <c r="G128" s="46">
        <v>50795.49</v>
      </c>
      <c r="H128" s="46">
        <v>50668.77</v>
      </c>
      <c r="I128" s="46">
        <v>54927.347000000002</v>
      </c>
      <c r="J128" s="46">
        <v>62965.993999999999</v>
      </c>
      <c r="K128" s="46">
        <v>47494.402000000002</v>
      </c>
      <c r="L128" s="46">
        <v>53108.548999999999</v>
      </c>
      <c r="M128" s="46">
        <v>58822.22</v>
      </c>
      <c r="N128" s="46">
        <v>45911.811000000002</v>
      </c>
      <c r="O128" s="47">
        <f t="shared" si="12"/>
        <v>624838.96299999999</v>
      </c>
      <c r="P128" s="55"/>
      <c r="Q128" s="302"/>
      <c r="R128" s="58"/>
      <c r="S128" s="58"/>
      <c r="T128" s="58"/>
      <c r="U128" s="58"/>
      <c r="V128" s="58"/>
      <c r="W128" s="58"/>
      <c r="X128" s="58"/>
      <c r="Y128" s="58"/>
      <c r="Z128" s="58"/>
      <c r="AA128" s="58"/>
      <c r="AB128" s="58"/>
      <c r="AC128" s="58"/>
      <c r="AD128" s="58"/>
      <c r="AE128" s="58"/>
      <c r="AF128" s="58"/>
      <c r="AG128" s="58"/>
      <c r="AH128" s="58"/>
      <c r="AI128" s="58"/>
      <c r="AJ128" s="58"/>
      <c r="AK128" s="58"/>
    </row>
    <row r="129" spans="1:37" ht="15">
      <c r="A129" s="971"/>
      <c r="B129" s="304" t="s">
        <v>1146</v>
      </c>
      <c r="C129" s="46">
        <v>143352.51800000001</v>
      </c>
      <c r="D129" s="46">
        <v>119240.899</v>
      </c>
      <c r="E129" s="46">
        <v>133103.799</v>
      </c>
      <c r="F129" s="46">
        <v>119548.81600000001</v>
      </c>
      <c r="G129" s="46">
        <v>135764.81200000001</v>
      </c>
      <c r="H129" s="46">
        <v>108827.106</v>
      </c>
      <c r="I129" s="46">
        <v>123004.88</v>
      </c>
      <c r="J129" s="46">
        <v>126352.452</v>
      </c>
      <c r="K129" s="46">
        <v>116020.531</v>
      </c>
      <c r="L129" s="46">
        <v>122789.29300000001</v>
      </c>
      <c r="M129" s="46">
        <v>135018.11199999999</v>
      </c>
      <c r="N129" s="46">
        <v>117208.89599999999</v>
      </c>
      <c r="O129" s="47">
        <f t="shared" si="12"/>
        <v>1500232.1140000001</v>
      </c>
      <c r="P129" s="55"/>
      <c r="Q129" s="302"/>
      <c r="R129" s="58"/>
      <c r="S129" s="58"/>
      <c r="T129" s="58"/>
      <c r="U129" s="58"/>
      <c r="V129" s="58"/>
      <c r="W129" s="58"/>
      <c r="X129" s="58"/>
      <c r="Y129" s="58"/>
      <c r="Z129" s="58"/>
      <c r="AA129" s="58"/>
      <c r="AB129" s="58"/>
      <c r="AC129" s="58"/>
      <c r="AD129" s="58"/>
      <c r="AE129" s="58"/>
      <c r="AF129" s="58"/>
      <c r="AG129" s="58"/>
      <c r="AH129" s="58"/>
      <c r="AI129" s="58"/>
      <c r="AJ129" s="58"/>
      <c r="AK129" s="58"/>
    </row>
    <row r="130" spans="1:37" ht="6" customHeight="1">
      <c r="A130" s="971"/>
      <c r="B130" s="304"/>
      <c r="C130" s="46"/>
      <c r="D130" s="46"/>
      <c r="E130" s="46"/>
      <c r="F130" s="46"/>
      <c r="G130" s="46"/>
      <c r="H130" s="46"/>
      <c r="I130" s="46"/>
      <c r="J130" s="46"/>
      <c r="K130" s="46"/>
      <c r="L130" s="46"/>
      <c r="M130" s="46"/>
      <c r="N130" s="46"/>
      <c r="O130" s="47">
        <f t="shared" si="12"/>
        <v>0</v>
      </c>
      <c r="P130" s="55"/>
      <c r="Q130" s="302"/>
      <c r="R130" s="58"/>
      <c r="S130" s="58"/>
      <c r="T130" s="58"/>
      <c r="U130" s="58"/>
      <c r="V130" s="58"/>
      <c r="W130" s="58"/>
      <c r="X130" s="58"/>
      <c r="Y130" s="58"/>
      <c r="Z130" s="58"/>
      <c r="AA130" s="58"/>
      <c r="AB130" s="58"/>
      <c r="AC130" s="58"/>
      <c r="AD130" s="58"/>
      <c r="AE130" s="58"/>
      <c r="AF130" s="58"/>
      <c r="AG130" s="58"/>
      <c r="AH130" s="58"/>
      <c r="AI130" s="58"/>
      <c r="AJ130" s="58"/>
      <c r="AK130" s="58"/>
    </row>
    <row r="131" spans="1:37" ht="15">
      <c r="A131" s="971"/>
      <c r="B131" s="299" t="s">
        <v>1147</v>
      </c>
      <c r="C131" s="406">
        <f>SUM(C132:C137)</f>
        <v>252283.23</v>
      </c>
      <c r="D131" s="406">
        <f t="shared" ref="D131:N131" si="16">SUM(D132:D137)</f>
        <v>197239.23</v>
      </c>
      <c r="E131" s="406">
        <f t="shared" si="16"/>
        <v>176324.96</v>
      </c>
      <c r="F131" s="406">
        <f t="shared" si="16"/>
        <v>176289.66000000003</v>
      </c>
      <c r="G131" s="406">
        <f t="shared" si="16"/>
        <v>177469.44</v>
      </c>
      <c r="H131" s="406">
        <f t="shared" si="16"/>
        <v>185708.6</v>
      </c>
      <c r="I131" s="406">
        <f t="shared" si="16"/>
        <v>189170.64</v>
      </c>
      <c r="J131" s="406">
        <f t="shared" si="16"/>
        <v>206369.11000000002</v>
      </c>
      <c r="K131" s="406">
        <f t="shared" si="16"/>
        <v>173824.13</v>
      </c>
      <c r="L131" s="406">
        <f t="shared" si="16"/>
        <v>184213.11000000002</v>
      </c>
      <c r="M131" s="406">
        <f t="shared" si="16"/>
        <v>187000.74</v>
      </c>
      <c r="N131" s="406">
        <f t="shared" si="16"/>
        <v>166466.83000000002</v>
      </c>
      <c r="O131" s="401">
        <f t="shared" si="12"/>
        <v>2272359.6800000006</v>
      </c>
      <c r="P131" s="375"/>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row>
    <row r="132" spans="1:37" ht="15">
      <c r="A132" s="971"/>
      <c r="B132" s="304" t="s">
        <v>1148</v>
      </c>
      <c r="C132" s="46">
        <v>49944.78</v>
      </c>
      <c r="D132" s="46">
        <v>40444.699999999997</v>
      </c>
      <c r="E132" s="46">
        <v>49464.5</v>
      </c>
      <c r="F132" s="46">
        <v>40223.22</v>
      </c>
      <c r="G132" s="46">
        <v>50619.74</v>
      </c>
      <c r="H132" s="46">
        <v>50863.92</v>
      </c>
      <c r="I132" s="46">
        <v>50724.85</v>
      </c>
      <c r="J132" s="46">
        <v>54929.65</v>
      </c>
      <c r="K132" s="46">
        <v>44835.88</v>
      </c>
      <c r="L132" s="46">
        <v>48232.47</v>
      </c>
      <c r="M132" s="46">
        <v>48045.74</v>
      </c>
      <c r="N132" s="46">
        <v>40953.56</v>
      </c>
      <c r="O132" s="47">
        <f t="shared" si="12"/>
        <v>569283.01</v>
      </c>
      <c r="P132" s="55"/>
      <c r="Q132" s="302"/>
      <c r="R132" s="58"/>
      <c r="S132" s="58"/>
      <c r="T132" s="58"/>
      <c r="U132" s="58"/>
      <c r="V132" s="58"/>
      <c r="W132" s="58"/>
      <c r="X132" s="58"/>
      <c r="Y132" s="58"/>
      <c r="Z132" s="58"/>
      <c r="AA132" s="58"/>
      <c r="AB132" s="58"/>
      <c r="AC132" s="58"/>
      <c r="AD132" s="58"/>
      <c r="AE132" s="58"/>
      <c r="AF132" s="58"/>
      <c r="AG132" s="58"/>
      <c r="AH132" s="58"/>
      <c r="AI132" s="58"/>
      <c r="AJ132" s="58"/>
      <c r="AK132" s="58"/>
    </row>
    <row r="133" spans="1:37" ht="15">
      <c r="A133" s="971"/>
      <c r="B133" s="304" t="s">
        <v>1149</v>
      </c>
      <c r="C133" s="46">
        <v>32102.21</v>
      </c>
      <c r="D133" s="46">
        <v>21982.959999999999</v>
      </c>
      <c r="E133" s="46">
        <v>30389.18</v>
      </c>
      <c r="F133" s="46">
        <v>20900.400000000001</v>
      </c>
      <c r="G133" s="46">
        <v>24173.27</v>
      </c>
      <c r="H133" s="46">
        <v>26281.919999999998</v>
      </c>
      <c r="I133" s="46">
        <v>30119.279999999999</v>
      </c>
      <c r="J133" s="46">
        <v>36747.93</v>
      </c>
      <c r="K133" s="46">
        <v>23064.89</v>
      </c>
      <c r="L133" s="46">
        <v>29171.01</v>
      </c>
      <c r="M133" s="46">
        <v>26970.29</v>
      </c>
      <c r="N133" s="46">
        <v>21776.61</v>
      </c>
      <c r="O133" s="47">
        <f t="shared" si="12"/>
        <v>323679.94999999995</v>
      </c>
      <c r="P133" s="55"/>
      <c r="Q133" s="302"/>
      <c r="R133" s="58"/>
      <c r="S133" s="58"/>
      <c r="T133" s="58"/>
      <c r="U133" s="58"/>
      <c r="V133" s="58"/>
      <c r="W133" s="58"/>
      <c r="X133" s="58"/>
      <c r="Y133" s="58"/>
      <c r="Z133" s="58"/>
      <c r="AA133" s="58"/>
      <c r="AB133" s="58"/>
      <c r="AC133" s="58"/>
      <c r="AD133" s="58"/>
      <c r="AE133" s="58"/>
      <c r="AF133" s="58"/>
      <c r="AG133" s="58"/>
      <c r="AH133" s="58"/>
      <c r="AI133" s="58"/>
      <c r="AJ133" s="58"/>
      <c r="AK133" s="58"/>
    </row>
    <row r="134" spans="1:37" ht="15">
      <c r="A134" s="971"/>
      <c r="B134" s="304" t="s">
        <v>1150</v>
      </c>
      <c r="C134" s="46">
        <v>8972.7199999999993</v>
      </c>
      <c r="D134" s="46">
        <v>6383.75</v>
      </c>
      <c r="E134" s="46">
        <v>5785.09</v>
      </c>
      <c r="F134" s="46">
        <v>6183.84</v>
      </c>
      <c r="G134" s="46">
        <v>4129</v>
      </c>
      <c r="H134" s="46">
        <v>6808.02</v>
      </c>
      <c r="I134" s="46">
        <v>4176.6400000000003</v>
      </c>
      <c r="J134" s="46">
        <v>9192.19</v>
      </c>
      <c r="K134" s="46">
        <v>6581.7</v>
      </c>
      <c r="L134" s="46">
        <v>3507.91</v>
      </c>
      <c r="M134" s="46">
        <v>4379.7</v>
      </c>
      <c r="N134" s="46">
        <v>5409.3</v>
      </c>
      <c r="O134" s="47">
        <f t="shared" si="12"/>
        <v>71509.86</v>
      </c>
      <c r="P134" s="55"/>
      <c r="Q134" s="302"/>
      <c r="R134" s="58"/>
      <c r="S134" s="58"/>
      <c r="T134" s="58"/>
      <c r="U134" s="58"/>
      <c r="V134" s="58"/>
      <c r="W134" s="58"/>
      <c r="X134" s="58"/>
      <c r="Y134" s="58"/>
      <c r="Z134" s="58"/>
      <c r="AA134" s="58"/>
      <c r="AB134" s="58"/>
      <c r="AC134" s="58"/>
      <c r="AD134" s="58"/>
      <c r="AE134" s="58"/>
      <c r="AF134" s="58"/>
      <c r="AG134" s="58"/>
      <c r="AH134" s="58"/>
      <c r="AI134" s="58"/>
      <c r="AJ134" s="58"/>
      <c r="AK134" s="58"/>
    </row>
    <row r="135" spans="1:37" ht="15">
      <c r="A135" s="971"/>
      <c r="B135" s="304" t="s">
        <v>1313</v>
      </c>
      <c r="C135" s="46">
        <v>158167.28</v>
      </c>
      <c r="D135" s="46">
        <v>125723.09</v>
      </c>
      <c r="E135" s="46">
        <v>87790.44</v>
      </c>
      <c r="F135" s="46">
        <v>106104.52</v>
      </c>
      <c r="G135" s="46">
        <v>95016.1</v>
      </c>
      <c r="H135" s="46">
        <v>98040.2</v>
      </c>
      <c r="I135" s="46">
        <v>100504.3</v>
      </c>
      <c r="J135" s="46">
        <v>101823.88</v>
      </c>
      <c r="K135" s="46">
        <v>96515.16</v>
      </c>
      <c r="L135" s="46">
        <v>99939.88</v>
      </c>
      <c r="M135" s="46">
        <v>104500.24</v>
      </c>
      <c r="N135" s="46">
        <v>95269.16</v>
      </c>
      <c r="O135" s="47">
        <f t="shared" si="12"/>
        <v>1269394.25</v>
      </c>
      <c r="P135" s="55"/>
      <c r="Q135" s="302"/>
      <c r="R135" s="58"/>
      <c r="S135" s="58"/>
      <c r="T135" s="58"/>
      <c r="U135" s="58"/>
      <c r="V135" s="58"/>
      <c r="W135" s="58"/>
      <c r="X135" s="58"/>
      <c r="Y135" s="58"/>
      <c r="Z135" s="58"/>
      <c r="AA135" s="58"/>
      <c r="AB135" s="58"/>
      <c r="AC135" s="58"/>
      <c r="AD135" s="58"/>
      <c r="AE135" s="58"/>
      <c r="AF135" s="58"/>
      <c r="AG135" s="58"/>
      <c r="AH135" s="58"/>
      <c r="AI135" s="58"/>
      <c r="AJ135" s="58"/>
      <c r="AK135" s="58"/>
    </row>
    <row r="136" spans="1:37" ht="15">
      <c r="A136" s="971"/>
      <c r="B136" s="304" t="s">
        <v>1152</v>
      </c>
      <c r="C136" s="46">
        <v>1439.79</v>
      </c>
      <c r="D136" s="46">
        <v>1413.39</v>
      </c>
      <c r="E136" s="46">
        <v>1173.3900000000001</v>
      </c>
      <c r="F136" s="46">
        <v>1555.17</v>
      </c>
      <c r="G136" s="46">
        <v>1991.64</v>
      </c>
      <c r="H136" s="46">
        <v>2290</v>
      </c>
      <c r="I136" s="46">
        <v>2221.35</v>
      </c>
      <c r="J136" s="46">
        <v>2127.87</v>
      </c>
      <c r="K136" s="46">
        <v>1630.95</v>
      </c>
      <c r="L136" s="46">
        <v>2001.03</v>
      </c>
      <c r="M136" s="46">
        <v>1567.62</v>
      </c>
      <c r="N136" s="46">
        <v>1693.2</v>
      </c>
      <c r="O136" s="47">
        <f t="shared" si="12"/>
        <v>21105.4</v>
      </c>
      <c r="P136" s="55"/>
      <c r="Q136" s="302"/>
      <c r="R136" s="58"/>
      <c r="S136" s="58"/>
      <c r="T136" s="58"/>
      <c r="U136" s="58"/>
      <c r="V136" s="58"/>
      <c r="W136" s="58"/>
      <c r="X136" s="58"/>
      <c r="Y136" s="58"/>
      <c r="Z136" s="58"/>
      <c r="AA136" s="58"/>
      <c r="AB136" s="58"/>
      <c r="AC136" s="58"/>
      <c r="AD136" s="58"/>
      <c r="AE136" s="58"/>
      <c r="AF136" s="58"/>
      <c r="AG136" s="58"/>
      <c r="AH136" s="58"/>
      <c r="AI136" s="58"/>
      <c r="AJ136" s="58"/>
      <c r="AK136" s="58"/>
    </row>
    <row r="137" spans="1:37" ht="15">
      <c r="A137" s="971"/>
      <c r="B137" s="304" t="s">
        <v>1153</v>
      </c>
      <c r="C137" s="46">
        <v>1656.45</v>
      </c>
      <c r="D137" s="46">
        <v>1291.3399999999999</v>
      </c>
      <c r="E137" s="46">
        <v>1722.36</v>
      </c>
      <c r="F137" s="46">
        <v>1322.51</v>
      </c>
      <c r="G137" s="46">
        <v>1539.69</v>
      </c>
      <c r="H137" s="46">
        <v>1424.54</v>
      </c>
      <c r="I137" s="46">
        <v>1424.22</v>
      </c>
      <c r="J137" s="46">
        <v>1547.59</v>
      </c>
      <c r="K137" s="46">
        <v>1195.55</v>
      </c>
      <c r="L137" s="46">
        <v>1360.81</v>
      </c>
      <c r="M137" s="46">
        <v>1537.15</v>
      </c>
      <c r="N137" s="46">
        <v>1365</v>
      </c>
      <c r="O137" s="47">
        <f t="shared" si="12"/>
        <v>17387.21</v>
      </c>
      <c r="P137" s="55"/>
      <c r="Q137" s="302"/>
      <c r="R137" s="58"/>
      <c r="S137" s="58"/>
      <c r="T137" s="58"/>
      <c r="U137" s="58"/>
      <c r="V137" s="58"/>
      <c r="W137" s="58"/>
      <c r="X137" s="58"/>
      <c r="Y137" s="58"/>
      <c r="Z137" s="58"/>
      <c r="AA137" s="58"/>
      <c r="AB137" s="58"/>
      <c r="AC137" s="58"/>
      <c r="AD137" s="58"/>
      <c r="AE137" s="58"/>
      <c r="AF137" s="58"/>
      <c r="AG137" s="58"/>
      <c r="AH137" s="58"/>
      <c r="AI137" s="58"/>
      <c r="AJ137" s="58"/>
      <c r="AK137" s="58"/>
    </row>
    <row r="138" spans="1:37" ht="6" customHeight="1">
      <c r="A138" s="971"/>
      <c r="B138" s="304"/>
      <c r="C138" s="46"/>
      <c r="D138" s="46"/>
      <c r="E138" s="46"/>
      <c r="F138" s="46"/>
      <c r="G138" s="46"/>
      <c r="H138" s="46"/>
      <c r="I138" s="46"/>
      <c r="J138" s="46"/>
      <c r="K138" s="46"/>
      <c r="L138" s="46"/>
      <c r="M138" s="46"/>
      <c r="N138" s="46"/>
      <c r="O138" s="47">
        <f t="shared" si="12"/>
        <v>0</v>
      </c>
      <c r="P138" s="55"/>
      <c r="Q138" s="302"/>
      <c r="R138" s="58"/>
      <c r="S138" s="58"/>
      <c r="T138" s="58"/>
      <c r="U138" s="58"/>
      <c r="V138" s="58"/>
      <c r="W138" s="58"/>
      <c r="X138" s="58"/>
      <c r="Y138" s="58"/>
      <c r="Z138" s="58"/>
      <c r="AA138" s="58"/>
      <c r="AB138" s="58"/>
      <c r="AC138" s="58"/>
      <c r="AD138" s="58"/>
      <c r="AE138" s="58"/>
      <c r="AF138" s="58"/>
      <c r="AG138" s="58"/>
      <c r="AH138" s="58"/>
      <c r="AI138" s="58"/>
      <c r="AJ138" s="58"/>
      <c r="AK138" s="58"/>
    </row>
    <row r="139" spans="1:37" ht="15">
      <c r="A139" s="971"/>
      <c r="B139" s="299" t="s">
        <v>1154</v>
      </c>
      <c r="C139" s="406">
        <f>SUM(C140:C147)</f>
        <v>11863757.467000002</v>
      </c>
      <c r="D139" s="406">
        <f t="shared" ref="D139:N139" si="17">SUM(D140:D147)</f>
        <v>10525468.321999999</v>
      </c>
      <c r="E139" s="406">
        <f t="shared" si="17"/>
        <v>12645585.105000002</v>
      </c>
      <c r="F139" s="406">
        <f t="shared" si="17"/>
        <v>11095691.082999999</v>
      </c>
      <c r="G139" s="406">
        <f t="shared" si="17"/>
        <v>12576961.959999999</v>
      </c>
      <c r="H139" s="406">
        <f t="shared" si="17"/>
        <v>11492188.400999999</v>
      </c>
      <c r="I139" s="406">
        <f t="shared" si="17"/>
        <v>12011898.958999999</v>
      </c>
      <c r="J139" s="406">
        <f t="shared" si="17"/>
        <v>12341038.429000001</v>
      </c>
      <c r="K139" s="406">
        <f t="shared" si="17"/>
        <v>10341843.321</v>
      </c>
      <c r="L139" s="406">
        <f t="shared" si="17"/>
        <v>11842787.728999998</v>
      </c>
      <c r="M139" s="406">
        <f t="shared" si="17"/>
        <v>12616336.399</v>
      </c>
      <c r="N139" s="406">
        <f t="shared" si="17"/>
        <v>10498829.365999999</v>
      </c>
      <c r="O139" s="401">
        <f t="shared" si="12"/>
        <v>139852386.54100001</v>
      </c>
      <c r="P139" s="375"/>
      <c r="Q139" s="302"/>
      <c r="R139" s="302"/>
      <c r="S139" s="302"/>
      <c r="T139" s="302"/>
      <c r="U139" s="302"/>
      <c r="V139" s="302"/>
      <c r="W139" s="302"/>
      <c r="X139" s="302"/>
      <c r="Y139" s="302"/>
      <c r="Z139" s="302"/>
      <c r="AA139" s="302"/>
      <c r="AB139" s="302"/>
      <c r="AC139" s="302"/>
      <c r="AD139" s="302"/>
      <c r="AE139" s="302"/>
      <c r="AF139" s="302"/>
      <c r="AG139" s="302"/>
      <c r="AH139" s="302"/>
      <c r="AI139" s="302"/>
      <c r="AJ139" s="302"/>
      <c r="AK139" s="302"/>
    </row>
    <row r="140" spans="1:37" ht="15">
      <c r="A140" s="971"/>
      <c r="B140" s="304" t="s">
        <v>1155</v>
      </c>
      <c r="C140" s="46">
        <v>9041.14</v>
      </c>
      <c r="D140" s="46">
        <v>6355</v>
      </c>
      <c r="E140" s="46">
        <v>9410.61</v>
      </c>
      <c r="F140" s="46">
        <v>7035.12</v>
      </c>
      <c r="G140" s="46">
        <v>9999.73</v>
      </c>
      <c r="H140" s="46">
        <v>9339.8799999999992</v>
      </c>
      <c r="I140" s="46">
        <v>8672.8700000000008</v>
      </c>
      <c r="J140" s="46">
        <v>8911.2199999999993</v>
      </c>
      <c r="K140" s="46">
        <v>7858.21</v>
      </c>
      <c r="L140" s="46">
        <v>10182.959999999999</v>
      </c>
      <c r="M140" s="46">
        <v>8487.4599999999991</v>
      </c>
      <c r="N140" s="46">
        <v>8365.27</v>
      </c>
      <c r="O140" s="47">
        <f t="shared" si="12"/>
        <v>103659.46999999999</v>
      </c>
      <c r="P140" s="55"/>
      <c r="Q140" s="302"/>
      <c r="R140" s="58"/>
      <c r="S140" s="58"/>
      <c r="T140" s="58"/>
      <c r="U140" s="58"/>
      <c r="V140" s="58"/>
      <c r="W140" s="58"/>
      <c r="X140" s="58"/>
      <c r="Y140" s="58"/>
      <c r="Z140" s="58"/>
      <c r="AA140" s="58"/>
      <c r="AB140" s="58"/>
      <c r="AC140" s="58"/>
      <c r="AD140" s="58"/>
      <c r="AE140" s="58"/>
      <c r="AF140" s="58"/>
      <c r="AG140" s="58"/>
      <c r="AH140" s="58"/>
      <c r="AI140" s="58"/>
      <c r="AJ140" s="58"/>
      <c r="AK140" s="58"/>
    </row>
    <row r="141" spans="1:37" ht="15">
      <c r="A141" s="971"/>
      <c r="B141" s="304" t="s">
        <v>1299</v>
      </c>
      <c r="C141" s="46">
        <v>488089.97700000001</v>
      </c>
      <c r="D141" s="46">
        <v>457660.50199999998</v>
      </c>
      <c r="E141" s="46">
        <v>619759.755</v>
      </c>
      <c r="F141" s="46">
        <v>503208.46299999999</v>
      </c>
      <c r="G141" s="46">
        <v>613169.51</v>
      </c>
      <c r="H141" s="46">
        <v>581545.68099999998</v>
      </c>
      <c r="I141" s="46">
        <v>581709.43900000001</v>
      </c>
      <c r="J141" s="46">
        <v>642367.56900000002</v>
      </c>
      <c r="K141" s="46">
        <v>508445.58100000001</v>
      </c>
      <c r="L141" s="46">
        <v>588853.14899999998</v>
      </c>
      <c r="M141" s="46">
        <v>584825.38899999997</v>
      </c>
      <c r="N141" s="46">
        <v>511491.72600000002</v>
      </c>
      <c r="O141" s="47">
        <f t="shared" si="12"/>
        <v>6681126.7410000004</v>
      </c>
      <c r="P141" s="55"/>
      <c r="Q141" s="302"/>
      <c r="R141" s="58"/>
      <c r="S141" s="58"/>
      <c r="T141" s="58"/>
      <c r="U141" s="58"/>
      <c r="V141" s="58"/>
      <c r="W141" s="58"/>
      <c r="X141" s="58"/>
      <c r="Y141" s="58"/>
      <c r="Z141" s="58"/>
      <c r="AA141" s="58"/>
      <c r="AB141" s="58"/>
      <c r="AC141" s="58"/>
      <c r="AD141" s="58"/>
      <c r="AE141" s="58"/>
      <c r="AF141" s="58"/>
      <c r="AG141" s="58"/>
      <c r="AH141" s="58"/>
      <c r="AI141" s="58"/>
      <c r="AJ141" s="58"/>
      <c r="AK141" s="58"/>
    </row>
    <row r="142" spans="1:37" ht="15">
      <c r="A142" s="971"/>
      <c r="B142" s="304" t="s">
        <v>1300</v>
      </c>
      <c r="C142" s="46">
        <v>93.58</v>
      </c>
      <c r="D142" s="46">
        <v>0</v>
      </c>
      <c r="E142" s="46">
        <v>14.92</v>
      </c>
      <c r="F142" s="46">
        <v>9.06</v>
      </c>
      <c r="G142" s="46">
        <v>60.85</v>
      </c>
      <c r="H142" s="46">
        <v>18.68</v>
      </c>
      <c r="I142" s="46">
        <v>0</v>
      </c>
      <c r="J142" s="46">
        <v>4.67</v>
      </c>
      <c r="K142" s="46">
        <v>4.67</v>
      </c>
      <c r="L142" s="46">
        <v>0</v>
      </c>
      <c r="M142" s="46">
        <v>0</v>
      </c>
      <c r="N142" s="46">
        <v>0</v>
      </c>
      <c r="O142" s="47">
        <f t="shared" si="12"/>
        <v>206.42999999999998</v>
      </c>
      <c r="P142" s="55"/>
      <c r="Q142" s="302"/>
      <c r="R142" s="58"/>
      <c r="S142" s="58"/>
      <c r="T142" s="58"/>
      <c r="U142" s="58"/>
      <c r="V142" s="58"/>
      <c r="W142" s="58"/>
      <c r="X142" s="58"/>
      <c r="Y142" s="58"/>
      <c r="Z142" s="58"/>
      <c r="AA142" s="58"/>
      <c r="AB142" s="58"/>
      <c r="AC142" s="58"/>
      <c r="AD142" s="58"/>
      <c r="AE142" s="58"/>
      <c r="AF142" s="58"/>
      <c r="AG142" s="58"/>
      <c r="AH142" s="58"/>
      <c r="AI142" s="58"/>
      <c r="AJ142" s="58"/>
      <c r="AK142" s="58"/>
    </row>
    <row r="143" spans="1:37" ht="15">
      <c r="A143" s="971"/>
      <c r="B143" s="304" t="s">
        <v>1158</v>
      </c>
      <c r="C143" s="46">
        <v>0</v>
      </c>
      <c r="D143" s="46">
        <v>11.23</v>
      </c>
      <c r="E143" s="46">
        <v>5.98</v>
      </c>
      <c r="F143" s="46">
        <v>10.64</v>
      </c>
      <c r="G143" s="46">
        <v>6.08</v>
      </c>
      <c r="H143" s="46">
        <v>7.6</v>
      </c>
      <c r="I143" s="46">
        <v>14.8</v>
      </c>
      <c r="J143" s="46">
        <v>19.760000000000002</v>
      </c>
      <c r="K143" s="46">
        <v>0</v>
      </c>
      <c r="L143" s="46">
        <v>6.08</v>
      </c>
      <c r="M143" s="46">
        <v>8.36</v>
      </c>
      <c r="N143" s="46">
        <v>4.5599999999999996</v>
      </c>
      <c r="O143" s="47">
        <f t="shared" si="12"/>
        <v>95.09</v>
      </c>
      <c r="P143" s="55"/>
      <c r="Q143" s="302"/>
      <c r="R143" s="58"/>
      <c r="S143" s="58"/>
      <c r="T143" s="58"/>
      <c r="U143" s="58"/>
      <c r="V143" s="58"/>
      <c r="W143" s="58"/>
      <c r="X143" s="58"/>
      <c r="Y143" s="58"/>
      <c r="Z143" s="58"/>
      <c r="AA143" s="58"/>
      <c r="AB143" s="58"/>
      <c r="AC143" s="58"/>
      <c r="AD143" s="58"/>
      <c r="AE143" s="58"/>
      <c r="AF143" s="58"/>
      <c r="AG143" s="58"/>
      <c r="AH143" s="58"/>
      <c r="AI143" s="58"/>
      <c r="AJ143" s="58"/>
      <c r="AK143" s="58"/>
    </row>
    <row r="144" spans="1:37" ht="15">
      <c r="A144" s="971"/>
      <c r="B144" s="304" t="s">
        <v>1314</v>
      </c>
      <c r="C144" s="46">
        <v>5785.24</v>
      </c>
      <c r="D144" s="46">
        <v>3481.7</v>
      </c>
      <c r="E144" s="46">
        <v>6429.5</v>
      </c>
      <c r="F144" s="46">
        <v>3244.83</v>
      </c>
      <c r="G144" s="46">
        <v>3953.1</v>
      </c>
      <c r="H144" s="46">
        <v>6572.18</v>
      </c>
      <c r="I144" s="46">
        <v>5613.98</v>
      </c>
      <c r="J144" s="46">
        <v>6512.03</v>
      </c>
      <c r="K144" s="46">
        <v>4199.9399999999996</v>
      </c>
      <c r="L144" s="46">
        <v>5158.1400000000003</v>
      </c>
      <c r="M144" s="46">
        <v>5493.68</v>
      </c>
      <c r="N144" s="46">
        <v>3321.76</v>
      </c>
      <c r="O144" s="47">
        <f t="shared" si="12"/>
        <v>59766.080000000002</v>
      </c>
      <c r="P144" s="55"/>
      <c r="Q144" s="302"/>
      <c r="R144" s="58"/>
      <c r="S144" s="58"/>
      <c r="T144" s="58"/>
      <c r="U144" s="58"/>
      <c r="V144" s="58"/>
      <c r="W144" s="58"/>
      <c r="X144" s="58"/>
      <c r="Y144" s="58"/>
      <c r="Z144" s="58"/>
      <c r="AA144" s="58"/>
      <c r="AB144" s="58"/>
      <c r="AC144" s="58"/>
      <c r="AD144" s="58"/>
      <c r="AE144" s="58"/>
      <c r="AF144" s="58"/>
      <c r="AG144" s="58"/>
      <c r="AH144" s="58"/>
      <c r="AI144" s="58"/>
      <c r="AJ144" s="58"/>
      <c r="AK144" s="58"/>
    </row>
    <row r="145" spans="1:37" ht="15">
      <c r="A145" s="971"/>
      <c r="B145" s="304" t="s">
        <v>1160</v>
      </c>
      <c r="C145" s="46">
        <v>10094107.33</v>
      </c>
      <c r="D145" s="46">
        <v>8383175.0499999998</v>
      </c>
      <c r="E145" s="46">
        <v>10695372.550000001</v>
      </c>
      <c r="F145" s="46">
        <v>8950369.4299999997</v>
      </c>
      <c r="G145" s="46">
        <v>10352824.869999999</v>
      </c>
      <c r="H145" s="46">
        <v>9752635.3699999992</v>
      </c>
      <c r="I145" s="46">
        <v>10385631.73</v>
      </c>
      <c r="J145" s="46">
        <v>10235065.300000001</v>
      </c>
      <c r="K145" s="46">
        <v>8691804.3900000006</v>
      </c>
      <c r="L145" s="46">
        <v>9859439.9499999993</v>
      </c>
      <c r="M145" s="46">
        <v>9779176.1400000006</v>
      </c>
      <c r="N145" s="46">
        <v>9004415.5</v>
      </c>
      <c r="O145" s="47">
        <f t="shared" si="12"/>
        <v>116184017.61</v>
      </c>
      <c r="P145" s="55"/>
      <c r="Q145" s="302"/>
      <c r="R145" s="58"/>
      <c r="S145" s="58"/>
      <c r="T145" s="58"/>
      <c r="U145" s="58"/>
      <c r="V145" s="58"/>
      <c r="W145" s="58"/>
      <c r="X145" s="58"/>
      <c r="Y145" s="58"/>
      <c r="Z145" s="58"/>
      <c r="AA145" s="58"/>
      <c r="AB145" s="58"/>
      <c r="AC145" s="58"/>
      <c r="AD145" s="58"/>
      <c r="AE145" s="58"/>
      <c r="AF145" s="58"/>
      <c r="AG145" s="58"/>
      <c r="AH145" s="58"/>
      <c r="AI145" s="58"/>
      <c r="AJ145" s="58"/>
      <c r="AK145" s="58"/>
    </row>
    <row r="146" spans="1:37" ht="15">
      <c r="A146" s="971"/>
      <c r="B146" s="304" t="s">
        <v>1162</v>
      </c>
      <c r="C146" s="46">
        <v>1156269.21</v>
      </c>
      <c r="D146" s="46">
        <v>1584713.75</v>
      </c>
      <c r="E146" s="46">
        <v>1193920.98</v>
      </c>
      <c r="F146" s="46">
        <v>1534796.35</v>
      </c>
      <c r="G146" s="46">
        <v>1480072.25</v>
      </c>
      <c r="H146" s="46">
        <v>1031132.83</v>
      </c>
      <c r="I146" s="46">
        <v>915199.35</v>
      </c>
      <c r="J146" s="46">
        <v>1321737.74</v>
      </c>
      <c r="K146" s="46">
        <v>1018556.16</v>
      </c>
      <c r="L146" s="46">
        <v>1256844.92</v>
      </c>
      <c r="M146" s="46">
        <v>2130081.2999999998</v>
      </c>
      <c r="N146" s="46">
        <v>871845.2</v>
      </c>
      <c r="O146" s="47">
        <v>15495170.039999999</v>
      </c>
      <c r="P146" s="55"/>
      <c r="Q146" s="302"/>
      <c r="R146" s="58"/>
      <c r="S146" s="58"/>
      <c r="T146" s="58"/>
      <c r="U146" s="58"/>
      <c r="V146" s="58"/>
      <c r="W146" s="58"/>
      <c r="X146" s="58"/>
      <c r="Y146" s="58"/>
      <c r="Z146" s="58"/>
      <c r="AA146" s="58"/>
      <c r="AB146" s="58"/>
      <c r="AC146" s="58"/>
      <c r="AD146" s="58"/>
      <c r="AE146" s="58"/>
      <c r="AF146" s="58"/>
      <c r="AG146" s="58"/>
      <c r="AH146" s="58"/>
      <c r="AI146" s="58"/>
      <c r="AJ146" s="58"/>
      <c r="AK146" s="58"/>
    </row>
    <row r="147" spans="1:37" ht="15">
      <c r="A147" s="971"/>
      <c r="B147" s="304" t="s">
        <v>1161</v>
      </c>
      <c r="C147" s="46">
        <v>110370.99</v>
      </c>
      <c r="D147" s="46">
        <v>90071.09</v>
      </c>
      <c r="E147" s="46">
        <v>120670.81</v>
      </c>
      <c r="F147" s="46">
        <v>97017.19</v>
      </c>
      <c r="G147" s="46">
        <v>116875.57</v>
      </c>
      <c r="H147" s="46">
        <v>110936.18</v>
      </c>
      <c r="I147" s="46">
        <v>115056.79</v>
      </c>
      <c r="J147" s="46">
        <v>126420.14</v>
      </c>
      <c r="K147" s="46">
        <v>110974.37</v>
      </c>
      <c r="L147" s="46">
        <v>122302.53</v>
      </c>
      <c r="M147" s="46">
        <v>108264.07</v>
      </c>
      <c r="N147" s="46">
        <v>99385.35</v>
      </c>
      <c r="O147" s="47">
        <v>1328345.0800000003</v>
      </c>
      <c r="P147" s="55"/>
      <c r="Q147" s="302"/>
      <c r="R147" s="58"/>
      <c r="S147" s="58"/>
      <c r="T147" s="58"/>
      <c r="U147" s="58"/>
      <c r="V147" s="58"/>
      <c r="W147" s="58"/>
      <c r="X147" s="58"/>
      <c r="Y147" s="58"/>
      <c r="Z147" s="58"/>
      <c r="AA147" s="58"/>
      <c r="AB147" s="58"/>
      <c r="AC147" s="58"/>
      <c r="AD147" s="58"/>
      <c r="AE147" s="58"/>
      <c r="AF147" s="58"/>
      <c r="AG147" s="58"/>
      <c r="AH147" s="58"/>
      <c r="AI147" s="58"/>
      <c r="AJ147" s="58"/>
      <c r="AK147" s="58"/>
    </row>
    <row r="148" spans="1:37" ht="5.25" customHeight="1">
      <c r="A148" s="515"/>
      <c r="B148" s="428"/>
      <c r="C148" s="94"/>
      <c r="D148" s="94"/>
      <c r="E148" s="94"/>
      <c r="F148" s="94"/>
      <c r="G148" s="94"/>
      <c r="H148" s="94"/>
      <c r="I148" s="94"/>
      <c r="J148" s="94"/>
      <c r="K148" s="94"/>
      <c r="L148" s="94"/>
      <c r="M148" s="94"/>
      <c r="N148" s="94"/>
      <c r="O148" s="517">
        <f t="shared" ref="O148:O149" si="18">SUM(C148:N148)</f>
        <v>0</v>
      </c>
      <c r="P148" s="58"/>
      <c r="Q148" s="302"/>
      <c r="R148" s="58"/>
      <c r="S148" s="58"/>
      <c r="T148" s="58"/>
      <c r="U148" s="58"/>
      <c r="V148" s="58"/>
      <c r="W148" s="58"/>
      <c r="X148" s="58"/>
      <c r="Y148" s="58"/>
      <c r="Z148" s="58"/>
      <c r="AA148" s="58"/>
      <c r="AB148" s="58"/>
      <c r="AC148" s="58"/>
      <c r="AD148" s="58"/>
      <c r="AE148" s="58"/>
      <c r="AF148" s="58"/>
      <c r="AG148" s="58"/>
      <c r="AH148" s="58"/>
      <c r="AI148" s="58"/>
      <c r="AJ148" s="58"/>
      <c r="AK148" s="58"/>
    </row>
    <row r="149" spans="1:37" ht="15">
      <c r="A149" s="498"/>
      <c r="B149" s="343" t="s">
        <v>27</v>
      </c>
      <c r="C149" s="401">
        <f>+C139+C131+C114+C94+C89+C84</f>
        <v>42000624.970000006</v>
      </c>
      <c r="D149" s="401">
        <f t="shared" ref="D149:N149" si="19">+D139+D131+D114+D94+D89+D84</f>
        <v>36462382.039999992</v>
      </c>
      <c r="E149" s="401">
        <f t="shared" si="19"/>
        <v>48769530.852000006</v>
      </c>
      <c r="F149" s="401">
        <f t="shared" si="19"/>
        <v>41197754.942000002</v>
      </c>
      <c r="G149" s="401">
        <f t="shared" si="19"/>
        <v>48345740.012000002</v>
      </c>
      <c r="H149" s="401">
        <f t="shared" si="19"/>
        <v>45042455.781999998</v>
      </c>
      <c r="I149" s="401">
        <f t="shared" si="19"/>
        <v>46169659.142999999</v>
      </c>
      <c r="J149" s="401">
        <f t="shared" si="19"/>
        <v>48692815.46800001</v>
      </c>
      <c r="K149" s="401">
        <f t="shared" si="19"/>
        <v>41271957.044</v>
      </c>
      <c r="L149" s="401">
        <f t="shared" si="19"/>
        <v>46480577.022</v>
      </c>
      <c r="M149" s="401">
        <f t="shared" si="19"/>
        <v>47159049.525999993</v>
      </c>
      <c r="N149" s="401">
        <f t="shared" si="19"/>
        <v>38817078.526000001</v>
      </c>
      <c r="O149" s="401">
        <f t="shared" si="18"/>
        <v>530409625.32700002</v>
      </c>
      <c r="P149" s="58"/>
      <c r="Q149" s="302"/>
      <c r="R149" s="302"/>
      <c r="S149" s="302"/>
      <c r="T149" s="302"/>
      <c r="U149" s="302"/>
      <c r="V149" s="302"/>
      <c r="W149" s="302"/>
      <c r="X149" s="302"/>
      <c r="Y149" s="302"/>
      <c r="Z149" s="302"/>
      <c r="AA149" s="302"/>
      <c r="AB149" s="302"/>
      <c r="AC149" s="302"/>
      <c r="AD149" s="302"/>
      <c r="AE149" s="302"/>
      <c r="AF149" s="302"/>
      <c r="AG149" s="302"/>
      <c r="AH149" s="302"/>
      <c r="AI149" s="302"/>
      <c r="AJ149" s="302"/>
      <c r="AK149" s="302"/>
    </row>
    <row r="150" spans="1:37">
      <c r="Q150" s="58"/>
      <c r="R150" s="55"/>
      <c r="S150" s="55"/>
      <c r="T150" s="55"/>
      <c r="U150" s="55"/>
      <c r="V150" s="55"/>
      <c r="W150" s="55"/>
      <c r="X150" s="55"/>
      <c r="Y150" s="55"/>
      <c r="Z150" s="55"/>
      <c r="AA150" s="55"/>
      <c r="AB150" s="55"/>
      <c r="AC150" s="55"/>
      <c r="AD150" s="55"/>
      <c r="AE150" s="55"/>
      <c r="AF150" s="55"/>
      <c r="AG150" s="55"/>
      <c r="AH150" s="55"/>
      <c r="AI150" s="55"/>
      <c r="AJ150" s="55"/>
      <c r="AK150" s="55"/>
    </row>
    <row r="151" spans="1:37">
      <c r="A151" s="320" t="s">
        <v>858</v>
      </c>
      <c r="R151" s="55"/>
      <c r="S151" s="55"/>
      <c r="T151" s="55"/>
      <c r="U151" s="55"/>
      <c r="V151" s="55"/>
      <c r="W151" s="55"/>
      <c r="X151" s="55"/>
      <c r="Y151" s="55"/>
      <c r="Z151" s="55"/>
      <c r="AA151" s="55"/>
      <c r="AB151" s="55"/>
      <c r="AC151" s="55"/>
      <c r="AD151" s="55"/>
      <c r="AE151" s="55"/>
      <c r="AF151" s="55"/>
      <c r="AG151" s="55"/>
      <c r="AH151" s="55"/>
      <c r="AI151" s="55"/>
      <c r="AJ151" s="55"/>
    </row>
    <row r="152" spans="1:37">
      <c r="A152" s="7" t="s">
        <v>1922</v>
      </c>
      <c r="B152" s="518"/>
      <c r="E152" s="55"/>
      <c r="H152" s="55"/>
    </row>
    <row r="153" spans="1:37" ht="14.25" customHeight="1"/>
    <row r="155" spans="1:37">
      <c r="C155" s="519"/>
      <c r="D155" s="519"/>
      <c r="E155" s="519"/>
      <c r="F155" s="519"/>
      <c r="G155" s="519"/>
      <c r="H155" s="519"/>
      <c r="I155" s="519"/>
      <c r="J155" s="519"/>
      <c r="K155" s="519"/>
      <c r="L155" s="519"/>
      <c r="M155" s="519"/>
      <c r="N155" s="519"/>
    </row>
  </sheetData>
  <mergeCells count="19">
    <mergeCell ref="A82:A83"/>
    <mergeCell ref="B82:B83"/>
    <mergeCell ref="C82:N82"/>
    <mergeCell ref="O82:O83"/>
    <mergeCell ref="A84:A147"/>
    <mergeCell ref="A80:O80"/>
    <mergeCell ref="A1:O1"/>
    <mergeCell ref="A2:O2"/>
    <mergeCell ref="A3:O3"/>
    <mergeCell ref="A4:O4"/>
    <mergeCell ref="A6:A7"/>
    <mergeCell ref="B6:B7"/>
    <mergeCell ref="C6:N6"/>
    <mergeCell ref="O6:O7"/>
    <mergeCell ref="A8:A71"/>
    <mergeCell ref="A76:O76"/>
    <mergeCell ref="A77:O77"/>
    <mergeCell ref="A78:O78"/>
    <mergeCell ref="A79:O79"/>
  </mergeCells>
  <hyperlinks>
    <hyperlink ref="B1:N1" location="'Seccion D MLE'!A4" display="TABLA D04A1"/>
    <hyperlink ref="B76:N76" location="'Seccion D MLE'!A4" display="TABLA D04A2"/>
    <hyperlink ref="A1:O1" location="'Sección D'!A1" display="TABLA D05a1 02"/>
    <hyperlink ref="A76:O76" location="'Sección D'!A1" display="TABLA D05a2 02"/>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K154"/>
  <sheetViews>
    <sheetView showGridLines="0" zoomScale="90" zoomScaleNormal="90" workbookViewId="0">
      <selection sqref="A1:O1"/>
    </sheetView>
  </sheetViews>
  <sheetFormatPr baseColWidth="10" defaultColWidth="11.42578125" defaultRowHeight="14.25"/>
  <cols>
    <col min="1" max="1" width="8.140625" style="40" customWidth="1"/>
    <col min="2" max="2" width="48.140625" style="40" customWidth="1"/>
    <col min="3" max="3" width="16.85546875" style="40" bestFit="1" customWidth="1"/>
    <col min="4" max="5" width="15.85546875" style="40" bestFit="1" customWidth="1"/>
    <col min="6" max="6" width="16.42578125" style="40" bestFit="1" customWidth="1"/>
    <col min="7" max="7" width="17.28515625" style="40" bestFit="1" customWidth="1"/>
    <col min="8" max="9" width="16.85546875" style="40" bestFit="1" customWidth="1"/>
    <col min="10" max="10" width="17.28515625" style="40" bestFit="1" customWidth="1"/>
    <col min="11" max="11" width="16.42578125" style="40" bestFit="1" customWidth="1"/>
    <col min="12" max="12" width="17.28515625" style="40" bestFit="1" customWidth="1"/>
    <col min="13" max="14" width="16.85546875" style="40" bestFit="1" customWidth="1"/>
    <col min="15" max="15" width="18.28515625" style="40" bestFit="1" customWidth="1"/>
    <col min="16" max="16" width="13.5703125" style="40" bestFit="1" customWidth="1"/>
    <col min="17" max="17" width="48.28515625" style="40" bestFit="1" customWidth="1"/>
    <col min="18" max="18" width="19" style="40" bestFit="1" customWidth="1"/>
    <col min="19" max="21" width="17.7109375" style="40" bestFit="1" customWidth="1"/>
    <col min="22" max="35" width="19" style="40" bestFit="1" customWidth="1"/>
    <col min="36" max="36" width="16.140625" style="40" bestFit="1" customWidth="1"/>
    <col min="37" max="37" width="20" style="40" bestFit="1" customWidth="1"/>
    <col min="38" max="16384" width="11.42578125" style="40"/>
  </cols>
  <sheetData>
    <row r="1" spans="1:18" ht="15">
      <c r="A1" s="886" t="s">
        <v>1375</v>
      </c>
      <c r="B1" s="886"/>
      <c r="C1" s="886"/>
      <c r="D1" s="886"/>
      <c r="E1" s="886"/>
      <c r="F1" s="886"/>
      <c r="G1" s="886"/>
      <c r="H1" s="886"/>
      <c r="I1" s="886"/>
      <c r="J1" s="886"/>
      <c r="K1" s="886"/>
      <c r="L1" s="886"/>
      <c r="M1" s="886"/>
      <c r="N1" s="886"/>
      <c r="O1" s="886"/>
    </row>
    <row r="2" spans="1:18">
      <c r="A2" s="919" t="s">
        <v>1332</v>
      </c>
      <c r="B2" s="919"/>
      <c r="C2" s="919"/>
      <c r="D2" s="919"/>
      <c r="E2" s="919"/>
      <c r="F2" s="919"/>
      <c r="G2" s="919"/>
      <c r="H2" s="919"/>
      <c r="I2" s="919"/>
      <c r="J2" s="919"/>
      <c r="K2" s="919"/>
      <c r="L2" s="919"/>
      <c r="M2" s="919"/>
      <c r="N2" s="919"/>
      <c r="O2" s="919"/>
    </row>
    <row r="3" spans="1:18">
      <c r="A3" s="920" t="s">
        <v>1289</v>
      </c>
      <c r="B3" s="920"/>
      <c r="C3" s="920"/>
      <c r="D3" s="920"/>
      <c r="E3" s="920"/>
      <c r="F3" s="920"/>
      <c r="G3" s="920"/>
      <c r="H3" s="920"/>
      <c r="I3" s="920"/>
      <c r="J3" s="920"/>
      <c r="K3" s="920"/>
      <c r="L3" s="920"/>
      <c r="M3" s="920"/>
      <c r="N3" s="920"/>
      <c r="O3" s="920"/>
    </row>
    <row r="4" spans="1:18">
      <c r="A4" s="920" t="s">
        <v>1312</v>
      </c>
      <c r="B4" s="920"/>
      <c r="C4" s="920"/>
      <c r="D4" s="920"/>
      <c r="E4" s="920"/>
      <c r="F4" s="920"/>
      <c r="G4" s="920"/>
      <c r="H4" s="920"/>
      <c r="I4" s="920"/>
      <c r="J4" s="920"/>
      <c r="K4" s="920"/>
      <c r="L4" s="920"/>
      <c r="M4" s="920"/>
      <c r="N4" s="920"/>
      <c r="O4" s="920"/>
    </row>
    <row r="5" spans="1:18" ht="15" thickBot="1">
      <c r="A5" s="174"/>
      <c r="B5" s="174"/>
      <c r="C5" s="174"/>
      <c r="D5" s="174"/>
      <c r="E5" s="174"/>
      <c r="F5" s="174"/>
      <c r="G5" s="174"/>
      <c r="H5" s="174"/>
      <c r="I5" s="174"/>
      <c r="J5" s="174"/>
      <c r="K5" s="174"/>
      <c r="L5" s="174"/>
      <c r="M5" s="174"/>
      <c r="N5" s="174"/>
      <c r="O5" s="174"/>
    </row>
    <row r="6" spans="1:18">
      <c r="A6" s="967" t="s">
        <v>1291</v>
      </c>
      <c r="B6" s="967" t="s">
        <v>1292</v>
      </c>
      <c r="C6" s="969" t="s">
        <v>1317</v>
      </c>
      <c r="D6" s="969"/>
      <c r="E6" s="969"/>
      <c r="F6" s="969"/>
      <c r="G6" s="969"/>
      <c r="H6" s="969"/>
      <c r="I6" s="969"/>
      <c r="J6" s="969"/>
      <c r="K6" s="969"/>
      <c r="L6" s="969"/>
      <c r="M6" s="969"/>
      <c r="N6" s="969"/>
      <c r="O6" s="967" t="s">
        <v>113</v>
      </c>
      <c r="Q6" s="58"/>
      <c r="R6" s="55"/>
    </row>
    <row r="7" spans="1:18">
      <c r="A7" s="968"/>
      <c r="B7" s="968"/>
      <c r="C7" s="513" t="s">
        <v>1318</v>
      </c>
      <c r="D7" s="513" t="s">
        <v>1319</v>
      </c>
      <c r="E7" s="513" t="s">
        <v>1320</v>
      </c>
      <c r="F7" s="513" t="s">
        <v>1321</v>
      </c>
      <c r="G7" s="513" t="s">
        <v>1322</v>
      </c>
      <c r="H7" s="513" t="s">
        <v>1323</v>
      </c>
      <c r="I7" s="513" t="s">
        <v>1324</v>
      </c>
      <c r="J7" s="513" t="s">
        <v>1325</v>
      </c>
      <c r="K7" s="513" t="s">
        <v>1326</v>
      </c>
      <c r="L7" s="513" t="s">
        <v>1327</v>
      </c>
      <c r="M7" s="513" t="s">
        <v>1328</v>
      </c>
      <c r="N7" s="513" t="s">
        <v>1329</v>
      </c>
      <c r="O7" s="968"/>
      <c r="Q7" s="58"/>
      <c r="R7" s="55"/>
    </row>
    <row r="8" spans="1:18" ht="15" customHeight="1">
      <c r="A8" s="970" t="s">
        <v>8</v>
      </c>
      <c r="B8" s="299" t="s">
        <v>1104</v>
      </c>
      <c r="C8" s="406">
        <f>SUM(C9:C11)</f>
        <v>377803</v>
      </c>
      <c r="D8" s="406">
        <f t="shared" ref="D8:N8" si="0">SUM(D9:D11)</f>
        <v>323724</v>
      </c>
      <c r="E8" s="406">
        <f t="shared" si="0"/>
        <v>487677</v>
      </c>
      <c r="F8" s="406">
        <f t="shared" si="0"/>
        <v>416795</v>
      </c>
      <c r="G8" s="406">
        <f t="shared" si="0"/>
        <v>520486</v>
      </c>
      <c r="H8" s="406">
        <f t="shared" si="0"/>
        <v>523005</v>
      </c>
      <c r="I8" s="406">
        <f t="shared" si="0"/>
        <v>475029</v>
      </c>
      <c r="J8" s="406">
        <f t="shared" si="0"/>
        <v>506321</v>
      </c>
      <c r="K8" s="406">
        <f t="shared" si="0"/>
        <v>431031</v>
      </c>
      <c r="L8" s="406">
        <f t="shared" si="0"/>
        <v>466701</v>
      </c>
      <c r="M8" s="406">
        <f t="shared" si="0"/>
        <v>468730</v>
      </c>
      <c r="N8" s="406">
        <f t="shared" si="0"/>
        <v>384728</v>
      </c>
      <c r="O8" s="406">
        <f>SUM(C8:N8)</f>
        <v>5382030</v>
      </c>
      <c r="P8" s="375"/>
      <c r="Q8" s="302"/>
      <c r="R8" s="55"/>
    </row>
    <row r="9" spans="1:18" ht="15">
      <c r="A9" s="971"/>
      <c r="B9" s="304" t="s">
        <v>1105</v>
      </c>
      <c r="C9" s="46">
        <v>375222</v>
      </c>
      <c r="D9" s="46">
        <v>321797</v>
      </c>
      <c r="E9" s="46">
        <v>484982</v>
      </c>
      <c r="F9" s="46">
        <v>414952</v>
      </c>
      <c r="G9" s="46">
        <v>518025</v>
      </c>
      <c r="H9" s="46">
        <v>520243</v>
      </c>
      <c r="I9" s="46">
        <v>472573</v>
      </c>
      <c r="J9" s="46">
        <v>503449</v>
      </c>
      <c r="K9" s="46">
        <v>428776</v>
      </c>
      <c r="L9" s="46">
        <v>464144</v>
      </c>
      <c r="M9" s="46">
        <v>466301</v>
      </c>
      <c r="N9" s="46">
        <v>382778</v>
      </c>
      <c r="O9" s="46">
        <f>SUM(C9:N9)</f>
        <v>5353242</v>
      </c>
      <c r="P9" s="55"/>
      <c r="Q9" s="302"/>
      <c r="R9" s="55"/>
    </row>
    <row r="10" spans="1:18" ht="15">
      <c r="A10" s="971"/>
      <c r="B10" s="304" t="s">
        <v>1106</v>
      </c>
      <c r="C10" s="46">
        <v>279</v>
      </c>
      <c r="D10" s="46">
        <v>169</v>
      </c>
      <c r="E10" s="46">
        <v>250</v>
      </c>
      <c r="F10" s="46">
        <v>244</v>
      </c>
      <c r="G10" s="46">
        <v>302</v>
      </c>
      <c r="H10" s="46">
        <v>493</v>
      </c>
      <c r="I10" s="46">
        <v>405</v>
      </c>
      <c r="J10" s="46">
        <v>403</v>
      </c>
      <c r="K10" s="46">
        <v>311</v>
      </c>
      <c r="L10" s="46">
        <v>305</v>
      </c>
      <c r="M10" s="46">
        <v>282</v>
      </c>
      <c r="N10" s="46">
        <v>233</v>
      </c>
      <c r="O10" s="46">
        <f>SUM(C10:N10)</f>
        <v>3676</v>
      </c>
      <c r="P10" s="55"/>
      <c r="Q10" s="302"/>
    </row>
    <row r="11" spans="1:18" ht="15">
      <c r="A11" s="971"/>
      <c r="B11" s="304" t="s">
        <v>1107</v>
      </c>
      <c r="C11" s="46">
        <v>2302</v>
      </c>
      <c r="D11" s="46">
        <v>1758</v>
      </c>
      <c r="E11" s="46">
        <v>2445</v>
      </c>
      <c r="F11" s="46">
        <v>1599</v>
      </c>
      <c r="G11" s="46">
        <v>2159</v>
      </c>
      <c r="H11" s="46">
        <v>2269</v>
      </c>
      <c r="I11" s="46">
        <v>2051</v>
      </c>
      <c r="J11" s="46">
        <v>2469</v>
      </c>
      <c r="K11" s="46">
        <v>1944</v>
      </c>
      <c r="L11" s="46">
        <v>2252</v>
      </c>
      <c r="M11" s="46">
        <v>2147</v>
      </c>
      <c r="N11" s="46">
        <v>1717</v>
      </c>
      <c r="O11" s="46">
        <f>SUM(C11:N11)</f>
        <v>25112</v>
      </c>
      <c r="P11" s="55"/>
      <c r="Q11" s="302"/>
      <c r="R11" s="55"/>
    </row>
    <row r="12" spans="1:18" ht="6" customHeight="1">
      <c r="A12" s="971"/>
      <c r="B12" s="304"/>
      <c r="C12" s="45"/>
      <c r="D12" s="45"/>
      <c r="E12" s="45"/>
      <c r="F12" s="45"/>
      <c r="G12" s="45"/>
      <c r="H12" s="45"/>
      <c r="I12" s="45"/>
      <c r="J12" s="45"/>
      <c r="K12" s="45"/>
      <c r="L12" s="45"/>
      <c r="M12" s="45"/>
      <c r="N12" s="45"/>
      <c r="O12" s="406"/>
      <c r="P12" s="55"/>
      <c r="Q12" s="302"/>
      <c r="R12" s="55"/>
    </row>
    <row r="13" spans="1:18" ht="15">
      <c r="A13" s="971"/>
      <c r="B13" s="299" t="s">
        <v>1108</v>
      </c>
      <c r="C13" s="406">
        <f>SUM(C14:C16)</f>
        <v>615371</v>
      </c>
      <c r="D13" s="406">
        <f t="shared" ref="D13:N13" si="1">SUM(D14:D16)</f>
        <v>544052</v>
      </c>
      <c r="E13" s="406">
        <f t="shared" si="1"/>
        <v>741494</v>
      </c>
      <c r="F13" s="406">
        <f t="shared" si="1"/>
        <v>610371</v>
      </c>
      <c r="G13" s="406">
        <f t="shared" si="1"/>
        <v>727412</v>
      </c>
      <c r="H13" s="406">
        <f t="shared" si="1"/>
        <v>691922</v>
      </c>
      <c r="I13" s="406">
        <f t="shared" si="1"/>
        <v>739939</v>
      </c>
      <c r="J13" s="406">
        <f t="shared" si="1"/>
        <v>761909</v>
      </c>
      <c r="K13" s="406">
        <f t="shared" si="1"/>
        <v>625706</v>
      </c>
      <c r="L13" s="406">
        <f t="shared" si="1"/>
        <v>703894</v>
      </c>
      <c r="M13" s="406">
        <f t="shared" si="1"/>
        <v>722258</v>
      </c>
      <c r="N13" s="406">
        <f t="shared" si="1"/>
        <v>593127</v>
      </c>
      <c r="O13" s="406">
        <f>SUM(C13:N13)</f>
        <v>8077455</v>
      </c>
      <c r="P13" s="375"/>
      <c r="Q13" s="302"/>
      <c r="R13" s="55"/>
    </row>
    <row r="14" spans="1:18" ht="15">
      <c r="A14" s="971"/>
      <c r="B14" s="304" t="s">
        <v>1109</v>
      </c>
      <c r="C14" s="46">
        <v>510487</v>
      </c>
      <c r="D14" s="46">
        <v>452506</v>
      </c>
      <c r="E14" s="46">
        <v>615931</v>
      </c>
      <c r="F14" s="46">
        <v>505565</v>
      </c>
      <c r="G14" s="46">
        <v>600346</v>
      </c>
      <c r="H14" s="46">
        <v>569139</v>
      </c>
      <c r="I14" s="46">
        <v>610671</v>
      </c>
      <c r="J14" s="46">
        <v>624045</v>
      </c>
      <c r="K14" s="46">
        <v>514774</v>
      </c>
      <c r="L14" s="46">
        <v>575936</v>
      </c>
      <c r="M14" s="46">
        <v>594478</v>
      </c>
      <c r="N14" s="46">
        <v>488682</v>
      </c>
      <c r="O14" s="46">
        <f>SUM(C14:N14)</f>
        <v>6662560</v>
      </c>
      <c r="P14" s="55"/>
      <c r="Q14" s="302"/>
      <c r="R14" s="55"/>
    </row>
    <row r="15" spans="1:18" ht="15">
      <c r="A15" s="971"/>
      <c r="B15" s="304" t="s">
        <v>1110</v>
      </c>
      <c r="C15" s="46">
        <v>95709</v>
      </c>
      <c r="D15" s="46">
        <v>83944</v>
      </c>
      <c r="E15" s="46">
        <v>115837</v>
      </c>
      <c r="F15" s="46">
        <v>96385</v>
      </c>
      <c r="G15" s="46">
        <v>117191</v>
      </c>
      <c r="H15" s="46">
        <v>113720</v>
      </c>
      <c r="I15" s="46">
        <v>120049</v>
      </c>
      <c r="J15" s="46">
        <v>127221</v>
      </c>
      <c r="K15" s="46">
        <v>102160</v>
      </c>
      <c r="L15" s="46">
        <v>118353</v>
      </c>
      <c r="M15" s="46">
        <v>117676</v>
      </c>
      <c r="N15" s="46">
        <v>95025</v>
      </c>
      <c r="O15" s="46">
        <f>SUM(C15:N15)</f>
        <v>1303270</v>
      </c>
      <c r="P15" s="55"/>
      <c r="Q15" s="302"/>
    </row>
    <row r="16" spans="1:18" ht="15">
      <c r="A16" s="971"/>
      <c r="B16" s="304" t="s">
        <v>1111</v>
      </c>
      <c r="C16" s="46">
        <v>9175</v>
      </c>
      <c r="D16" s="46">
        <v>7602</v>
      </c>
      <c r="E16" s="46">
        <v>9726</v>
      </c>
      <c r="F16" s="46">
        <v>8421</v>
      </c>
      <c r="G16" s="46">
        <v>9875</v>
      </c>
      <c r="H16" s="46">
        <v>9063</v>
      </c>
      <c r="I16" s="46">
        <v>9219</v>
      </c>
      <c r="J16" s="46">
        <v>10643</v>
      </c>
      <c r="K16" s="46">
        <v>8772</v>
      </c>
      <c r="L16" s="46">
        <v>9605</v>
      </c>
      <c r="M16" s="46">
        <v>10104</v>
      </c>
      <c r="N16" s="46">
        <v>9420</v>
      </c>
      <c r="O16" s="46">
        <f>SUM(C16:N16)</f>
        <v>111625</v>
      </c>
      <c r="P16" s="55"/>
      <c r="Q16" s="302"/>
      <c r="R16" s="55"/>
    </row>
    <row r="17" spans="1:18" ht="6" customHeight="1">
      <c r="A17" s="971"/>
      <c r="B17" s="304"/>
      <c r="C17" s="46"/>
      <c r="D17" s="45"/>
      <c r="E17" s="45"/>
      <c r="F17" s="45"/>
      <c r="G17" s="45"/>
      <c r="H17" s="45"/>
      <c r="I17" s="45"/>
      <c r="J17" s="45"/>
      <c r="K17" s="45"/>
      <c r="L17" s="45"/>
      <c r="M17" s="45"/>
      <c r="N17" s="45"/>
      <c r="O17" s="406"/>
      <c r="P17" s="55"/>
      <c r="Q17" s="302"/>
      <c r="R17" s="55"/>
    </row>
    <row r="18" spans="1:18" ht="15">
      <c r="A18" s="971"/>
      <c r="B18" s="299" t="s">
        <v>1112</v>
      </c>
      <c r="C18" s="406">
        <f>SUM(C19:C36)</f>
        <v>302184</v>
      </c>
      <c r="D18" s="406">
        <f t="shared" ref="D18:N18" si="2">SUM(D19:D36)</f>
        <v>256470</v>
      </c>
      <c r="E18" s="406">
        <f t="shared" si="2"/>
        <v>345236</v>
      </c>
      <c r="F18" s="406">
        <f t="shared" si="2"/>
        <v>297706</v>
      </c>
      <c r="G18" s="406">
        <f t="shared" si="2"/>
        <v>371218</v>
      </c>
      <c r="H18" s="406">
        <f t="shared" si="2"/>
        <v>351748</v>
      </c>
      <c r="I18" s="406">
        <f t="shared" si="2"/>
        <v>374196</v>
      </c>
      <c r="J18" s="406">
        <f t="shared" si="2"/>
        <v>392497</v>
      </c>
      <c r="K18" s="406">
        <f t="shared" si="2"/>
        <v>318471</v>
      </c>
      <c r="L18" s="406">
        <f t="shared" si="2"/>
        <v>354617</v>
      </c>
      <c r="M18" s="406">
        <f t="shared" si="2"/>
        <v>351535</v>
      </c>
      <c r="N18" s="406">
        <f t="shared" si="2"/>
        <v>307089</v>
      </c>
      <c r="O18" s="406">
        <f t="shared" ref="O18:O36" si="3">SUM(C18:N18)</f>
        <v>4022967</v>
      </c>
      <c r="P18" s="375"/>
      <c r="Q18" s="302"/>
      <c r="R18" s="55"/>
    </row>
    <row r="19" spans="1:18" ht="15">
      <c r="A19" s="971"/>
      <c r="B19" s="304" t="s">
        <v>1113</v>
      </c>
      <c r="C19" s="46">
        <v>877</v>
      </c>
      <c r="D19" s="46">
        <v>702</v>
      </c>
      <c r="E19" s="46">
        <v>1011</v>
      </c>
      <c r="F19" s="46">
        <v>829</v>
      </c>
      <c r="G19" s="46">
        <v>993</v>
      </c>
      <c r="H19" s="46">
        <v>932</v>
      </c>
      <c r="I19" s="46">
        <v>963</v>
      </c>
      <c r="J19" s="46">
        <v>1058</v>
      </c>
      <c r="K19" s="46">
        <v>856</v>
      </c>
      <c r="L19" s="46">
        <v>1108</v>
      </c>
      <c r="M19" s="46">
        <v>1049</v>
      </c>
      <c r="N19" s="46">
        <v>872</v>
      </c>
      <c r="O19" s="46">
        <f t="shared" si="3"/>
        <v>11250</v>
      </c>
      <c r="P19" s="55"/>
      <c r="Q19" s="302"/>
      <c r="R19" s="55"/>
    </row>
    <row r="20" spans="1:18" ht="15">
      <c r="A20" s="971"/>
      <c r="B20" s="304" t="s">
        <v>1114</v>
      </c>
      <c r="C20" s="46">
        <v>216288</v>
      </c>
      <c r="D20" s="46">
        <v>186172</v>
      </c>
      <c r="E20" s="46">
        <v>242298</v>
      </c>
      <c r="F20" s="46">
        <v>213991</v>
      </c>
      <c r="G20" s="46">
        <v>268116</v>
      </c>
      <c r="H20" s="46">
        <v>256711</v>
      </c>
      <c r="I20" s="46">
        <v>273909</v>
      </c>
      <c r="J20" s="46">
        <v>285190</v>
      </c>
      <c r="K20" s="46">
        <v>231547</v>
      </c>
      <c r="L20" s="46">
        <v>255847</v>
      </c>
      <c r="M20" s="46">
        <v>250417</v>
      </c>
      <c r="N20" s="46">
        <v>224173</v>
      </c>
      <c r="O20" s="46">
        <f t="shared" si="3"/>
        <v>2904659</v>
      </c>
      <c r="P20" s="55"/>
      <c r="Q20" s="302"/>
      <c r="R20" s="55"/>
    </row>
    <row r="21" spans="1:18" ht="15">
      <c r="A21" s="971"/>
      <c r="B21" s="304" t="s">
        <v>1115</v>
      </c>
      <c r="C21" s="46">
        <v>1330</v>
      </c>
      <c r="D21" s="46">
        <v>1099</v>
      </c>
      <c r="E21" s="46">
        <v>1493</v>
      </c>
      <c r="F21" s="46">
        <v>990</v>
      </c>
      <c r="G21" s="46">
        <v>1079</v>
      </c>
      <c r="H21" s="46">
        <v>1804</v>
      </c>
      <c r="I21" s="46">
        <v>854</v>
      </c>
      <c r="J21" s="46">
        <v>1407</v>
      </c>
      <c r="K21" s="46">
        <v>982</v>
      </c>
      <c r="L21" s="46">
        <v>855</v>
      </c>
      <c r="M21" s="46">
        <v>1427</v>
      </c>
      <c r="N21" s="46">
        <v>894</v>
      </c>
      <c r="O21" s="46">
        <f t="shared" si="3"/>
        <v>14214</v>
      </c>
      <c r="P21" s="55"/>
      <c r="Q21" s="302"/>
      <c r="R21" s="55"/>
    </row>
    <row r="22" spans="1:18" ht="15">
      <c r="A22" s="971"/>
      <c r="B22" s="304" t="s">
        <v>1116</v>
      </c>
      <c r="C22" s="46">
        <v>2921</v>
      </c>
      <c r="D22" s="46">
        <v>1919</v>
      </c>
      <c r="E22" s="46">
        <v>3060</v>
      </c>
      <c r="F22" s="46">
        <v>2419</v>
      </c>
      <c r="G22" s="46">
        <v>2699</v>
      </c>
      <c r="H22" s="46">
        <v>2632</v>
      </c>
      <c r="I22" s="46">
        <v>2525</v>
      </c>
      <c r="J22" s="46">
        <v>2756</v>
      </c>
      <c r="K22" s="46">
        <v>2143</v>
      </c>
      <c r="L22" s="46">
        <v>2583</v>
      </c>
      <c r="M22" s="46">
        <v>2742</v>
      </c>
      <c r="N22" s="46">
        <v>2428</v>
      </c>
      <c r="O22" s="46">
        <f t="shared" si="3"/>
        <v>30827</v>
      </c>
      <c r="P22" s="55"/>
      <c r="Q22" s="302"/>
      <c r="R22" s="55"/>
    </row>
    <row r="23" spans="1:18" ht="15">
      <c r="A23" s="971"/>
      <c r="B23" s="304" t="s">
        <v>1117</v>
      </c>
      <c r="C23" s="46">
        <v>9274</v>
      </c>
      <c r="D23" s="46">
        <v>7283</v>
      </c>
      <c r="E23" s="46">
        <v>12562</v>
      </c>
      <c r="F23" s="46">
        <v>11957</v>
      </c>
      <c r="G23" s="46">
        <v>14721</v>
      </c>
      <c r="H23" s="46">
        <v>14328</v>
      </c>
      <c r="I23" s="46">
        <v>13500</v>
      </c>
      <c r="J23" s="46">
        <v>15758</v>
      </c>
      <c r="K23" s="46">
        <v>13922</v>
      </c>
      <c r="L23" s="46">
        <v>14761</v>
      </c>
      <c r="M23" s="46">
        <v>15141</v>
      </c>
      <c r="N23" s="46">
        <v>12619</v>
      </c>
      <c r="O23" s="46">
        <f t="shared" si="3"/>
        <v>155826</v>
      </c>
      <c r="P23" s="55"/>
      <c r="Q23" s="302"/>
      <c r="R23" s="55"/>
    </row>
    <row r="24" spans="1:18" ht="15">
      <c r="A24" s="971"/>
      <c r="B24" s="304" t="s">
        <v>1118</v>
      </c>
      <c r="C24" s="46">
        <v>9</v>
      </c>
      <c r="D24" s="46">
        <v>2</v>
      </c>
      <c r="E24" s="46">
        <v>10</v>
      </c>
      <c r="F24" s="46">
        <v>4</v>
      </c>
      <c r="G24" s="46">
        <v>4</v>
      </c>
      <c r="H24" s="46">
        <v>8</v>
      </c>
      <c r="I24" s="46">
        <v>13</v>
      </c>
      <c r="J24" s="46">
        <v>7</v>
      </c>
      <c r="K24" s="46">
        <v>7</v>
      </c>
      <c r="L24" s="46">
        <v>7</v>
      </c>
      <c r="M24" s="46">
        <v>6</v>
      </c>
      <c r="N24" s="46">
        <v>1</v>
      </c>
      <c r="O24" s="46">
        <f t="shared" si="3"/>
        <v>78</v>
      </c>
      <c r="P24" s="55"/>
      <c r="Q24" s="302"/>
      <c r="R24" s="55"/>
    </row>
    <row r="25" spans="1:18" ht="15">
      <c r="A25" s="971"/>
      <c r="B25" s="304" t="s">
        <v>1119</v>
      </c>
      <c r="C25" s="46">
        <v>3156</v>
      </c>
      <c r="D25" s="46">
        <v>2491</v>
      </c>
      <c r="E25" s="46">
        <v>3824</v>
      </c>
      <c r="F25" s="46">
        <v>2975</v>
      </c>
      <c r="G25" s="46">
        <v>3924</v>
      </c>
      <c r="H25" s="46">
        <v>3454</v>
      </c>
      <c r="I25" s="46">
        <v>3743</v>
      </c>
      <c r="J25" s="46">
        <v>3903</v>
      </c>
      <c r="K25" s="46">
        <v>3130</v>
      </c>
      <c r="L25" s="46">
        <v>3667</v>
      </c>
      <c r="M25" s="46">
        <v>3761</v>
      </c>
      <c r="N25" s="46">
        <v>2885</v>
      </c>
      <c r="O25" s="46">
        <f t="shared" si="3"/>
        <v>40913</v>
      </c>
      <c r="P25" s="55"/>
      <c r="Q25" s="302"/>
      <c r="R25" s="55"/>
    </row>
    <row r="26" spans="1:18" ht="15">
      <c r="A26" s="971"/>
      <c r="B26" s="304" t="s">
        <v>1120</v>
      </c>
      <c r="C26" s="46">
        <v>22728</v>
      </c>
      <c r="D26" s="46">
        <v>18129</v>
      </c>
      <c r="E26" s="46">
        <v>23477</v>
      </c>
      <c r="F26" s="46">
        <v>17679</v>
      </c>
      <c r="G26" s="46">
        <v>21920</v>
      </c>
      <c r="H26" s="46">
        <v>19153</v>
      </c>
      <c r="I26" s="46">
        <v>20758</v>
      </c>
      <c r="J26" s="46">
        <v>20683</v>
      </c>
      <c r="K26" s="46">
        <v>17296</v>
      </c>
      <c r="L26" s="46">
        <v>20442</v>
      </c>
      <c r="M26" s="46">
        <v>21116</v>
      </c>
      <c r="N26" s="46">
        <v>17679</v>
      </c>
      <c r="O26" s="46">
        <f t="shared" si="3"/>
        <v>241060</v>
      </c>
      <c r="P26" s="55"/>
      <c r="Q26" s="302"/>
      <c r="R26" s="55"/>
    </row>
    <row r="27" spans="1:18" ht="15">
      <c r="A27" s="971"/>
      <c r="B27" s="304" t="s">
        <v>1121</v>
      </c>
      <c r="C27" s="46">
        <v>6767</v>
      </c>
      <c r="D27" s="46">
        <v>5962</v>
      </c>
      <c r="E27" s="46">
        <v>8086</v>
      </c>
      <c r="F27" s="46">
        <v>6756</v>
      </c>
      <c r="G27" s="46">
        <v>8002</v>
      </c>
      <c r="H27" s="46">
        <v>6892</v>
      </c>
      <c r="I27" s="46">
        <v>8109</v>
      </c>
      <c r="J27" s="46">
        <v>8963</v>
      </c>
      <c r="K27" s="46">
        <v>6727</v>
      </c>
      <c r="L27" s="46">
        <v>7704</v>
      </c>
      <c r="M27" s="46">
        <v>8103</v>
      </c>
      <c r="N27" s="46">
        <v>6447</v>
      </c>
      <c r="O27" s="46">
        <f t="shared" si="3"/>
        <v>88518</v>
      </c>
      <c r="P27" s="55"/>
      <c r="Q27" s="302"/>
      <c r="R27" s="55"/>
    </row>
    <row r="28" spans="1:18" ht="15">
      <c r="A28" s="971"/>
      <c r="B28" s="304" t="s">
        <v>1122</v>
      </c>
      <c r="C28" s="46">
        <v>2730</v>
      </c>
      <c r="D28" s="46">
        <v>1840</v>
      </c>
      <c r="E28" s="46">
        <v>3588</v>
      </c>
      <c r="F28" s="46">
        <v>3159</v>
      </c>
      <c r="G28" s="46">
        <v>3648</v>
      </c>
      <c r="H28" s="46">
        <v>3406</v>
      </c>
      <c r="I28" s="46">
        <v>3377</v>
      </c>
      <c r="J28" s="46">
        <v>4343</v>
      </c>
      <c r="K28" s="46">
        <v>3653</v>
      </c>
      <c r="L28" s="46">
        <v>4137</v>
      </c>
      <c r="M28" s="46">
        <v>4305</v>
      </c>
      <c r="N28" s="46">
        <v>3192</v>
      </c>
      <c r="O28" s="46">
        <f t="shared" si="3"/>
        <v>41378</v>
      </c>
      <c r="P28" s="55"/>
      <c r="Q28" s="302"/>
      <c r="R28" s="55"/>
    </row>
    <row r="29" spans="1:18" ht="15">
      <c r="A29" s="971"/>
      <c r="B29" s="304" t="s">
        <v>1123</v>
      </c>
      <c r="C29" s="46">
        <v>3</v>
      </c>
      <c r="D29" s="46">
        <v>10</v>
      </c>
      <c r="E29" s="46">
        <v>7</v>
      </c>
      <c r="F29" s="46">
        <v>6</v>
      </c>
      <c r="G29" s="46">
        <v>9</v>
      </c>
      <c r="H29" s="46">
        <v>3</v>
      </c>
      <c r="I29" s="46">
        <v>4</v>
      </c>
      <c r="J29" s="46">
        <v>17</v>
      </c>
      <c r="K29" s="46">
        <v>3</v>
      </c>
      <c r="L29" s="46">
        <v>6</v>
      </c>
      <c r="M29" s="46">
        <v>17</v>
      </c>
      <c r="N29" s="46">
        <v>2</v>
      </c>
      <c r="O29" s="46">
        <f t="shared" si="3"/>
        <v>87</v>
      </c>
      <c r="P29" s="55"/>
      <c r="Q29" s="302"/>
      <c r="R29" s="55"/>
    </row>
    <row r="30" spans="1:18" ht="15">
      <c r="A30" s="971"/>
      <c r="B30" s="304" t="s">
        <v>1124</v>
      </c>
      <c r="C30" s="46">
        <v>1346</v>
      </c>
      <c r="D30" s="46">
        <v>1062</v>
      </c>
      <c r="E30" s="46">
        <v>1396</v>
      </c>
      <c r="F30" s="46">
        <v>1170</v>
      </c>
      <c r="G30" s="46">
        <v>1536</v>
      </c>
      <c r="H30" s="46">
        <v>1283</v>
      </c>
      <c r="I30" s="46">
        <v>1543</v>
      </c>
      <c r="J30" s="46">
        <v>1611</v>
      </c>
      <c r="K30" s="46">
        <v>1496</v>
      </c>
      <c r="L30" s="46">
        <v>1612</v>
      </c>
      <c r="M30" s="46">
        <v>1612</v>
      </c>
      <c r="N30" s="46">
        <v>1425</v>
      </c>
      <c r="O30" s="46">
        <f t="shared" si="3"/>
        <v>17092</v>
      </c>
      <c r="P30" s="55"/>
      <c r="Q30" s="302"/>
      <c r="R30" s="55"/>
    </row>
    <row r="31" spans="1:18" ht="15">
      <c r="A31" s="971"/>
      <c r="B31" s="304" t="s">
        <v>1125</v>
      </c>
      <c r="C31" s="46">
        <v>23420</v>
      </c>
      <c r="D31" s="46">
        <v>20707</v>
      </c>
      <c r="E31" s="46">
        <v>30839</v>
      </c>
      <c r="F31" s="46">
        <v>24842</v>
      </c>
      <c r="G31" s="46">
        <v>30413</v>
      </c>
      <c r="H31" s="46">
        <v>28509</v>
      </c>
      <c r="I31" s="46">
        <v>31438</v>
      </c>
      <c r="J31" s="46">
        <v>32466</v>
      </c>
      <c r="K31" s="46">
        <v>25506</v>
      </c>
      <c r="L31" s="46">
        <v>28733</v>
      </c>
      <c r="M31" s="46">
        <v>28233</v>
      </c>
      <c r="N31" s="46">
        <v>22799</v>
      </c>
      <c r="O31" s="46">
        <f t="shared" si="3"/>
        <v>327905</v>
      </c>
      <c r="P31" s="55"/>
      <c r="Q31" s="302"/>
      <c r="R31" s="55"/>
    </row>
    <row r="32" spans="1:18" ht="15">
      <c r="A32" s="971"/>
      <c r="B32" s="304" t="s">
        <v>1126</v>
      </c>
      <c r="C32" s="46">
        <v>8682</v>
      </c>
      <c r="D32" s="46">
        <v>6984</v>
      </c>
      <c r="E32" s="46">
        <v>10333</v>
      </c>
      <c r="F32" s="46">
        <v>8404</v>
      </c>
      <c r="G32" s="46">
        <v>11151</v>
      </c>
      <c r="H32" s="46">
        <v>9774</v>
      </c>
      <c r="I32" s="46">
        <v>10327</v>
      </c>
      <c r="J32" s="46">
        <v>11123</v>
      </c>
      <c r="K32" s="46">
        <v>8780</v>
      </c>
      <c r="L32" s="46">
        <v>10182</v>
      </c>
      <c r="M32" s="46">
        <v>10480</v>
      </c>
      <c r="N32" s="46">
        <v>9050</v>
      </c>
      <c r="O32" s="46">
        <f t="shared" si="3"/>
        <v>115270</v>
      </c>
      <c r="P32" s="55"/>
      <c r="Q32" s="302"/>
      <c r="R32" s="55"/>
    </row>
    <row r="33" spans="1:18" ht="15">
      <c r="A33" s="971"/>
      <c r="B33" s="304" t="s">
        <v>1297</v>
      </c>
      <c r="C33" s="46">
        <v>1741</v>
      </c>
      <c r="D33" s="46">
        <v>1265</v>
      </c>
      <c r="E33" s="46">
        <v>2060</v>
      </c>
      <c r="F33" s="46">
        <v>1581</v>
      </c>
      <c r="G33" s="46">
        <v>1945</v>
      </c>
      <c r="H33" s="46">
        <v>1817</v>
      </c>
      <c r="I33" s="46">
        <v>2012</v>
      </c>
      <c r="J33" s="46">
        <v>2108</v>
      </c>
      <c r="K33" s="46">
        <v>1534</v>
      </c>
      <c r="L33" s="46">
        <v>1900</v>
      </c>
      <c r="M33" s="46">
        <v>1998</v>
      </c>
      <c r="N33" s="46">
        <v>1705</v>
      </c>
      <c r="O33" s="46">
        <f t="shared" si="3"/>
        <v>21666</v>
      </c>
      <c r="P33" s="55"/>
      <c r="Q33" s="302"/>
      <c r="R33" s="55"/>
    </row>
    <row r="34" spans="1:18" ht="15">
      <c r="A34" s="971"/>
      <c r="B34" s="304" t="s">
        <v>1128</v>
      </c>
      <c r="C34" s="46">
        <v>0</v>
      </c>
      <c r="D34" s="46">
        <v>0</v>
      </c>
      <c r="E34" s="46">
        <v>0</v>
      </c>
      <c r="F34" s="46">
        <v>0</v>
      </c>
      <c r="G34" s="46">
        <v>0</v>
      </c>
      <c r="H34" s="46">
        <v>0</v>
      </c>
      <c r="I34" s="46">
        <v>0</v>
      </c>
      <c r="J34" s="46">
        <v>0</v>
      </c>
      <c r="K34" s="46">
        <v>0</v>
      </c>
      <c r="L34" s="46">
        <v>0</v>
      </c>
      <c r="M34" s="46">
        <v>0</v>
      </c>
      <c r="N34" s="46">
        <v>0</v>
      </c>
      <c r="O34" s="46">
        <f t="shared" si="3"/>
        <v>0</v>
      </c>
      <c r="P34" s="55"/>
      <c r="Q34" s="302"/>
      <c r="R34" s="55"/>
    </row>
    <row r="35" spans="1:18" ht="15">
      <c r="A35" s="971"/>
      <c r="B35" s="304" t="s">
        <v>1129</v>
      </c>
      <c r="C35" s="46">
        <v>0</v>
      </c>
      <c r="D35" s="46">
        <v>0</v>
      </c>
      <c r="E35" s="46">
        <v>0</v>
      </c>
      <c r="F35" s="46">
        <v>0</v>
      </c>
      <c r="G35" s="46">
        <v>0</v>
      </c>
      <c r="H35" s="46">
        <v>0</v>
      </c>
      <c r="I35" s="46">
        <v>0</v>
      </c>
      <c r="J35" s="46">
        <v>0</v>
      </c>
      <c r="K35" s="46">
        <v>0</v>
      </c>
      <c r="L35" s="46">
        <v>0</v>
      </c>
      <c r="M35" s="46">
        <v>0</v>
      </c>
      <c r="N35" s="46">
        <v>0</v>
      </c>
      <c r="O35" s="46">
        <f t="shared" si="3"/>
        <v>0</v>
      </c>
      <c r="P35" s="55"/>
      <c r="Q35" s="302"/>
    </row>
    <row r="36" spans="1:18" ht="15">
      <c r="A36" s="971"/>
      <c r="B36" s="304" t="s">
        <v>1130</v>
      </c>
      <c r="C36" s="46">
        <v>912</v>
      </c>
      <c r="D36" s="46">
        <v>843</v>
      </c>
      <c r="E36" s="46">
        <v>1192</v>
      </c>
      <c r="F36" s="46">
        <v>944</v>
      </c>
      <c r="G36" s="46">
        <v>1058</v>
      </c>
      <c r="H36" s="46">
        <v>1042</v>
      </c>
      <c r="I36" s="46">
        <v>1121</v>
      </c>
      <c r="J36" s="46">
        <v>1104</v>
      </c>
      <c r="K36" s="46">
        <v>889</v>
      </c>
      <c r="L36" s="46">
        <v>1073</v>
      </c>
      <c r="M36" s="46">
        <v>1128</v>
      </c>
      <c r="N36" s="46">
        <v>918</v>
      </c>
      <c r="O36" s="46">
        <f t="shared" si="3"/>
        <v>12224</v>
      </c>
      <c r="P36" s="55"/>
      <c r="Q36" s="302"/>
      <c r="R36" s="55"/>
    </row>
    <row r="37" spans="1:18" ht="6" customHeight="1">
      <c r="A37" s="971"/>
      <c r="B37" s="304"/>
      <c r="C37" s="45"/>
      <c r="D37" s="45"/>
      <c r="E37" s="45"/>
      <c r="F37" s="45"/>
      <c r="G37" s="45"/>
      <c r="H37" s="45"/>
      <c r="I37" s="45"/>
      <c r="J37" s="45"/>
      <c r="K37" s="45"/>
      <c r="L37" s="45"/>
      <c r="M37" s="45"/>
      <c r="N37" s="45"/>
      <c r="O37" s="406"/>
      <c r="P37" s="55"/>
      <c r="Q37" s="302"/>
      <c r="R37" s="55"/>
    </row>
    <row r="38" spans="1:18" ht="15">
      <c r="A38" s="971"/>
      <c r="B38" s="299" t="s">
        <v>1131</v>
      </c>
      <c r="C38" s="406">
        <f>SUM(C39:C53)</f>
        <v>5635</v>
      </c>
      <c r="D38" s="406">
        <f t="shared" ref="D38:N38" si="4">SUM(D39:D53)</f>
        <v>4242</v>
      </c>
      <c r="E38" s="406">
        <f t="shared" si="4"/>
        <v>5392</v>
      </c>
      <c r="F38" s="406">
        <f t="shared" si="4"/>
        <v>4577</v>
      </c>
      <c r="G38" s="406">
        <f t="shared" si="4"/>
        <v>5987</v>
      </c>
      <c r="H38" s="406">
        <f t="shared" si="4"/>
        <v>4994</v>
      </c>
      <c r="I38" s="406">
        <f t="shared" si="4"/>
        <v>5090</v>
      </c>
      <c r="J38" s="406">
        <f t="shared" si="4"/>
        <v>5759</v>
      </c>
      <c r="K38" s="406">
        <f t="shared" si="4"/>
        <v>4358</v>
      </c>
      <c r="L38" s="406">
        <f t="shared" si="4"/>
        <v>5474</v>
      </c>
      <c r="M38" s="406">
        <f t="shared" si="4"/>
        <v>6092</v>
      </c>
      <c r="N38" s="406">
        <f t="shared" si="4"/>
        <v>5189</v>
      </c>
      <c r="O38" s="406">
        <f t="shared" ref="O38:O53" si="5">SUM(C38:N38)</f>
        <v>62789</v>
      </c>
      <c r="P38" s="375"/>
      <c r="Q38" s="302"/>
      <c r="R38" s="55"/>
    </row>
    <row r="39" spans="1:18" ht="15">
      <c r="A39" s="971"/>
      <c r="B39" s="304" t="s">
        <v>1132</v>
      </c>
      <c r="C39" s="46">
        <v>132</v>
      </c>
      <c r="D39" s="46">
        <v>89</v>
      </c>
      <c r="E39" s="46">
        <v>100</v>
      </c>
      <c r="F39" s="46">
        <v>117</v>
      </c>
      <c r="G39" s="46">
        <v>140</v>
      </c>
      <c r="H39" s="46">
        <v>125</v>
      </c>
      <c r="I39" s="46">
        <v>149</v>
      </c>
      <c r="J39" s="46">
        <v>156</v>
      </c>
      <c r="K39" s="46">
        <v>106</v>
      </c>
      <c r="L39" s="46">
        <v>155</v>
      </c>
      <c r="M39" s="46">
        <v>145</v>
      </c>
      <c r="N39" s="46">
        <v>114</v>
      </c>
      <c r="O39" s="46">
        <f t="shared" si="5"/>
        <v>1528</v>
      </c>
      <c r="P39" s="55"/>
      <c r="Q39" s="302"/>
      <c r="R39" s="55"/>
    </row>
    <row r="40" spans="1:18" ht="15">
      <c r="A40" s="971"/>
      <c r="B40" s="304" t="s">
        <v>1133</v>
      </c>
      <c r="C40" s="46">
        <v>890</v>
      </c>
      <c r="D40" s="46">
        <v>634</v>
      </c>
      <c r="E40" s="46">
        <v>870</v>
      </c>
      <c r="F40" s="46">
        <v>704</v>
      </c>
      <c r="G40" s="46">
        <v>969</v>
      </c>
      <c r="H40" s="46">
        <v>868</v>
      </c>
      <c r="I40" s="46">
        <v>901</v>
      </c>
      <c r="J40" s="46">
        <v>989</v>
      </c>
      <c r="K40" s="46">
        <v>707</v>
      </c>
      <c r="L40" s="46">
        <v>958</v>
      </c>
      <c r="M40" s="46">
        <v>1123</v>
      </c>
      <c r="N40" s="46">
        <v>872</v>
      </c>
      <c r="O40" s="46">
        <f t="shared" si="5"/>
        <v>10485</v>
      </c>
      <c r="P40" s="55"/>
      <c r="Q40" s="302"/>
      <c r="R40" s="55"/>
    </row>
    <row r="41" spans="1:18" ht="15">
      <c r="A41" s="971"/>
      <c r="B41" s="304" t="s">
        <v>1134</v>
      </c>
      <c r="C41" s="46">
        <v>343</v>
      </c>
      <c r="D41" s="46">
        <v>285</v>
      </c>
      <c r="E41" s="46">
        <v>285</v>
      </c>
      <c r="F41" s="46">
        <v>209</v>
      </c>
      <c r="G41" s="46">
        <v>287</v>
      </c>
      <c r="H41" s="46">
        <v>239</v>
      </c>
      <c r="I41" s="46">
        <v>259</v>
      </c>
      <c r="J41" s="46">
        <v>318</v>
      </c>
      <c r="K41" s="46">
        <v>241</v>
      </c>
      <c r="L41" s="46">
        <v>267</v>
      </c>
      <c r="M41" s="46">
        <v>320</v>
      </c>
      <c r="N41" s="46">
        <v>301</v>
      </c>
      <c r="O41" s="46">
        <f t="shared" si="5"/>
        <v>3354</v>
      </c>
      <c r="P41" s="55"/>
      <c r="Q41" s="302"/>
      <c r="R41" s="55"/>
    </row>
    <row r="42" spans="1:18" ht="15">
      <c r="A42" s="971"/>
      <c r="B42" s="304" t="s">
        <v>1135</v>
      </c>
      <c r="C42" s="46">
        <v>66</v>
      </c>
      <c r="D42" s="46">
        <v>54</v>
      </c>
      <c r="E42" s="46">
        <v>43</v>
      </c>
      <c r="F42" s="46">
        <v>65</v>
      </c>
      <c r="G42" s="46">
        <v>62</v>
      </c>
      <c r="H42" s="46">
        <v>53</v>
      </c>
      <c r="I42" s="46">
        <v>58</v>
      </c>
      <c r="J42" s="46">
        <v>66</v>
      </c>
      <c r="K42" s="46">
        <v>62</v>
      </c>
      <c r="L42" s="46">
        <v>58</v>
      </c>
      <c r="M42" s="46">
        <v>73</v>
      </c>
      <c r="N42" s="46">
        <v>64</v>
      </c>
      <c r="O42" s="46">
        <f t="shared" si="5"/>
        <v>724</v>
      </c>
      <c r="P42" s="55"/>
      <c r="Q42" s="302"/>
      <c r="R42" s="55"/>
    </row>
    <row r="43" spans="1:18" ht="15">
      <c r="A43" s="971"/>
      <c r="B43" s="304" t="s">
        <v>1136</v>
      </c>
      <c r="C43" s="46">
        <v>178</v>
      </c>
      <c r="D43" s="46">
        <v>148</v>
      </c>
      <c r="E43" s="46">
        <v>149</v>
      </c>
      <c r="F43" s="46">
        <v>133</v>
      </c>
      <c r="G43" s="46">
        <v>146</v>
      </c>
      <c r="H43" s="46">
        <v>142</v>
      </c>
      <c r="I43" s="46">
        <v>107</v>
      </c>
      <c r="J43" s="46">
        <v>150</v>
      </c>
      <c r="K43" s="46">
        <v>94</v>
      </c>
      <c r="L43" s="46">
        <v>136</v>
      </c>
      <c r="M43" s="46">
        <v>114</v>
      </c>
      <c r="N43" s="46">
        <v>154</v>
      </c>
      <c r="O43" s="46">
        <f t="shared" si="5"/>
        <v>1651</v>
      </c>
      <c r="P43" s="55"/>
      <c r="Q43" s="302"/>
      <c r="R43" s="55"/>
    </row>
    <row r="44" spans="1:18" ht="15">
      <c r="A44" s="971"/>
      <c r="B44" s="304" t="s">
        <v>1137</v>
      </c>
      <c r="C44" s="46">
        <v>1635</v>
      </c>
      <c r="D44" s="46">
        <v>1372</v>
      </c>
      <c r="E44" s="46">
        <v>1719</v>
      </c>
      <c r="F44" s="46">
        <v>1443</v>
      </c>
      <c r="G44" s="46">
        <v>1719</v>
      </c>
      <c r="H44" s="46">
        <v>1433</v>
      </c>
      <c r="I44" s="46">
        <v>1475</v>
      </c>
      <c r="J44" s="46">
        <v>1611</v>
      </c>
      <c r="K44" s="46">
        <v>1251</v>
      </c>
      <c r="L44" s="46">
        <v>1581</v>
      </c>
      <c r="M44" s="46">
        <v>1636</v>
      </c>
      <c r="N44" s="46">
        <v>1569</v>
      </c>
      <c r="O44" s="46">
        <f t="shared" si="5"/>
        <v>18444</v>
      </c>
      <c r="P44" s="55"/>
      <c r="Q44" s="302"/>
      <c r="R44" s="55"/>
    </row>
    <row r="45" spans="1:18" ht="15">
      <c r="A45" s="971"/>
      <c r="B45" s="304" t="s">
        <v>1138</v>
      </c>
      <c r="C45" s="46">
        <v>299</v>
      </c>
      <c r="D45" s="46">
        <v>209</v>
      </c>
      <c r="E45" s="46">
        <v>310</v>
      </c>
      <c r="F45" s="46">
        <v>277</v>
      </c>
      <c r="G45" s="46">
        <v>322</v>
      </c>
      <c r="H45" s="46">
        <v>303</v>
      </c>
      <c r="I45" s="46">
        <v>256</v>
      </c>
      <c r="J45" s="46">
        <v>355</v>
      </c>
      <c r="K45" s="46">
        <v>239</v>
      </c>
      <c r="L45" s="46">
        <v>193</v>
      </c>
      <c r="M45" s="46">
        <v>366</v>
      </c>
      <c r="N45" s="46">
        <v>258</v>
      </c>
      <c r="O45" s="46">
        <f t="shared" si="5"/>
        <v>3387</v>
      </c>
      <c r="P45" s="55"/>
      <c r="Q45" s="302"/>
      <c r="R45" s="55"/>
    </row>
    <row r="46" spans="1:18" ht="15">
      <c r="A46" s="971"/>
      <c r="B46" s="304" t="s">
        <v>1139</v>
      </c>
      <c r="C46" s="46">
        <v>23</v>
      </c>
      <c r="D46" s="46">
        <v>16</v>
      </c>
      <c r="E46" s="46">
        <v>25</v>
      </c>
      <c r="F46" s="46">
        <v>18</v>
      </c>
      <c r="G46" s="46">
        <v>19</v>
      </c>
      <c r="H46" s="46">
        <v>21</v>
      </c>
      <c r="I46" s="46">
        <v>17</v>
      </c>
      <c r="J46" s="46">
        <v>18</v>
      </c>
      <c r="K46" s="46">
        <v>19</v>
      </c>
      <c r="L46" s="46">
        <v>24</v>
      </c>
      <c r="M46" s="46">
        <v>19</v>
      </c>
      <c r="N46" s="46">
        <v>23</v>
      </c>
      <c r="O46" s="46">
        <f t="shared" si="5"/>
        <v>242</v>
      </c>
      <c r="P46" s="55"/>
      <c r="Q46" s="302"/>
      <c r="R46" s="55"/>
    </row>
    <row r="47" spans="1:18" ht="15">
      <c r="A47" s="971"/>
      <c r="B47" s="304" t="s">
        <v>1140</v>
      </c>
      <c r="C47" s="46">
        <v>434</v>
      </c>
      <c r="D47" s="46">
        <v>308</v>
      </c>
      <c r="E47" s="46">
        <v>375</v>
      </c>
      <c r="F47" s="46">
        <v>325</v>
      </c>
      <c r="G47" s="46">
        <v>480</v>
      </c>
      <c r="H47" s="46">
        <v>347</v>
      </c>
      <c r="I47" s="46">
        <v>352</v>
      </c>
      <c r="J47" s="46">
        <v>414</v>
      </c>
      <c r="K47" s="46">
        <v>322</v>
      </c>
      <c r="L47" s="46">
        <v>435</v>
      </c>
      <c r="M47" s="46">
        <v>449</v>
      </c>
      <c r="N47" s="46">
        <v>396</v>
      </c>
      <c r="O47" s="46">
        <f t="shared" si="5"/>
        <v>4637</v>
      </c>
      <c r="P47" s="55"/>
      <c r="Q47" s="302"/>
      <c r="R47" s="55"/>
    </row>
    <row r="48" spans="1:18" ht="15">
      <c r="A48" s="971"/>
      <c r="B48" s="304" t="s">
        <v>1141</v>
      </c>
      <c r="C48" s="46">
        <v>141</v>
      </c>
      <c r="D48" s="46">
        <v>113</v>
      </c>
      <c r="E48" s="46">
        <v>136</v>
      </c>
      <c r="F48" s="46">
        <v>118</v>
      </c>
      <c r="G48" s="46">
        <v>177</v>
      </c>
      <c r="H48" s="46">
        <v>131</v>
      </c>
      <c r="I48" s="46">
        <v>146</v>
      </c>
      <c r="J48" s="46">
        <v>141</v>
      </c>
      <c r="K48" s="46">
        <v>116</v>
      </c>
      <c r="L48" s="46">
        <v>161</v>
      </c>
      <c r="M48" s="46">
        <v>148</v>
      </c>
      <c r="N48" s="46">
        <v>131</v>
      </c>
      <c r="O48" s="46">
        <f t="shared" si="5"/>
        <v>1659</v>
      </c>
      <c r="P48" s="55"/>
      <c r="Q48" s="302"/>
      <c r="R48" s="55"/>
    </row>
    <row r="49" spans="1:34" ht="15">
      <c r="A49" s="971"/>
      <c r="B49" s="304" t="s">
        <v>1142</v>
      </c>
      <c r="C49" s="46">
        <v>791</v>
      </c>
      <c r="D49" s="46">
        <v>550</v>
      </c>
      <c r="E49" s="46">
        <v>803</v>
      </c>
      <c r="F49" s="46">
        <v>645</v>
      </c>
      <c r="G49" s="46">
        <v>917</v>
      </c>
      <c r="H49" s="46">
        <v>678</v>
      </c>
      <c r="I49" s="46">
        <v>700</v>
      </c>
      <c r="J49" s="46">
        <v>800</v>
      </c>
      <c r="K49" s="46">
        <v>621</v>
      </c>
      <c r="L49" s="46">
        <v>748</v>
      </c>
      <c r="M49" s="46">
        <v>937</v>
      </c>
      <c r="N49" s="46">
        <v>739</v>
      </c>
      <c r="O49" s="46">
        <f t="shared" si="5"/>
        <v>8929</v>
      </c>
      <c r="P49" s="55"/>
      <c r="Q49" s="302"/>
      <c r="R49" s="55"/>
    </row>
    <row r="50" spans="1:34" ht="15">
      <c r="A50" s="971"/>
      <c r="B50" s="304" t="s">
        <v>1143</v>
      </c>
      <c r="C50" s="46">
        <v>4</v>
      </c>
      <c r="D50" s="46">
        <v>3</v>
      </c>
      <c r="E50" s="46">
        <v>2</v>
      </c>
      <c r="F50" s="46">
        <v>5</v>
      </c>
      <c r="G50" s="46">
        <v>5</v>
      </c>
      <c r="H50" s="46">
        <v>5</v>
      </c>
      <c r="I50" s="46">
        <v>6</v>
      </c>
      <c r="J50" s="46">
        <v>4</v>
      </c>
      <c r="K50" s="46">
        <v>1</v>
      </c>
      <c r="L50" s="46">
        <v>5</v>
      </c>
      <c r="M50" s="46">
        <v>0</v>
      </c>
      <c r="N50" s="46">
        <v>0</v>
      </c>
      <c r="O50" s="46">
        <f t="shared" si="5"/>
        <v>40</v>
      </c>
      <c r="P50" s="55"/>
      <c r="Q50" s="302"/>
      <c r="R50" s="55"/>
    </row>
    <row r="51" spans="1:34" ht="15">
      <c r="A51" s="971"/>
      <c r="B51" s="304" t="s">
        <v>1144</v>
      </c>
      <c r="C51" s="46">
        <v>0</v>
      </c>
      <c r="D51" s="46">
        <v>0</v>
      </c>
      <c r="E51" s="46">
        <v>0</v>
      </c>
      <c r="F51" s="46">
        <v>0</v>
      </c>
      <c r="G51" s="46">
        <v>0</v>
      </c>
      <c r="H51" s="46">
        <v>0</v>
      </c>
      <c r="I51" s="46">
        <v>0</v>
      </c>
      <c r="J51" s="46">
        <v>0</v>
      </c>
      <c r="K51" s="46">
        <v>0</v>
      </c>
      <c r="L51" s="46">
        <v>0</v>
      </c>
      <c r="M51" s="46">
        <v>0</v>
      </c>
      <c r="N51" s="46">
        <v>0</v>
      </c>
      <c r="O51" s="46">
        <f t="shared" si="5"/>
        <v>0</v>
      </c>
      <c r="P51" s="55"/>
      <c r="Q51" s="302"/>
      <c r="R51" s="55"/>
    </row>
    <row r="52" spans="1:34" ht="15">
      <c r="A52" s="971"/>
      <c r="B52" s="304" t="s">
        <v>1145</v>
      </c>
      <c r="C52" s="46">
        <v>0</v>
      </c>
      <c r="D52" s="46">
        <v>0</v>
      </c>
      <c r="E52" s="46">
        <v>0</v>
      </c>
      <c r="F52" s="46">
        <v>0</v>
      </c>
      <c r="G52" s="46">
        <v>0</v>
      </c>
      <c r="H52" s="46">
        <v>0</v>
      </c>
      <c r="I52" s="46">
        <v>0</v>
      </c>
      <c r="J52" s="46">
        <v>0</v>
      </c>
      <c r="K52" s="46">
        <v>0</v>
      </c>
      <c r="L52" s="46">
        <v>0</v>
      </c>
      <c r="M52" s="46">
        <v>0</v>
      </c>
      <c r="N52" s="46">
        <v>0</v>
      </c>
      <c r="O52" s="46">
        <f t="shared" si="5"/>
        <v>0</v>
      </c>
      <c r="P52" s="55"/>
      <c r="Q52" s="302"/>
    </row>
    <row r="53" spans="1:34" ht="15">
      <c r="A53" s="971"/>
      <c r="B53" s="304" t="s">
        <v>1146</v>
      </c>
      <c r="C53" s="46">
        <v>699</v>
      </c>
      <c r="D53" s="46">
        <v>461</v>
      </c>
      <c r="E53" s="46">
        <v>575</v>
      </c>
      <c r="F53" s="46">
        <v>518</v>
      </c>
      <c r="G53" s="46">
        <v>744</v>
      </c>
      <c r="H53" s="46">
        <v>649</v>
      </c>
      <c r="I53" s="46">
        <v>664</v>
      </c>
      <c r="J53" s="46">
        <v>737</v>
      </c>
      <c r="K53" s="46">
        <v>579</v>
      </c>
      <c r="L53" s="46">
        <v>753</v>
      </c>
      <c r="M53" s="46">
        <v>762</v>
      </c>
      <c r="N53" s="46">
        <v>568</v>
      </c>
      <c r="O53" s="46">
        <f t="shared" si="5"/>
        <v>7709</v>
      </c>
      <c r="P53" s="55"/>
      <c r="Q53" s="302"/>
      <c r="R53" s="55"/>
    </row>
    <row r="54" spans="1:34" ht="13.5" customHeight="1">
      <c r="A54" s="971"/>
      <c r="B54" s="304"/>
      <c r="C54" s="45"/>
      <c r="D54" s="45"/>
      <c r="E54" s="45"/>
      <c r="F54" s="45"/>
      <c r="G54" s="45"/>
      <c r="H54" s="45"/>
      <c r="I54" s="45"/>
      <c r="J54" s="45"/>
      <c r="K54" s="45"/>
      <c r="L54" s="45"/>
      <c r="M54" s="45"/>
      <c r="N54" s="45"/>
      <c r="O54" s="406"/>
      <c r="P54" s="55"/>
      <c r="Q54" s="302"/>
      <c r="R54" s="58"/>
      <c r="S54" s="58"/>
      <c r="T54" s="58"/>
      <c r="U54" s="58"/>
      <c r="V54" s="58"/>
      <c r="W54" s="58"/>
      <c r="X54" s="58"/>
      <c r="Y54" s="58"/>
      <c r="Z54" s="58"/>
      <c r="AA54" s="58"/>
      <c r="AB54" s="58"/>
      <c r="AC54" s="58"/>
      <c r="AD54" s="58"/>
      <c r="AE54" s="58"/>
      <c r="AF54" s="58"/>
      <c r="AG54" s="58"/>
      <c r="AH54" s="58"/>
    </row>
    <row r="55" spans="1:34" ht="15">
      <c r="A55" s="971"/>
      <c r="B55" s="299" t="s">
        <v>1147</v>
      </c>
      <c r="C55" s="406">
        <f>SUM(C56:C61)</f>
        <v>41495</v>
      </c>
      <c r="D55" s="406">
        <f t="shared" ref="D55:N55" si="6">SUM(D56:D61)</f>
        <v>34816</v>
      </c>
      <c r="E55" s="406">
        <f t="shared" si="6"/>
        <v>27439</v>
      </c>
      <c r="F55" s="406">
        <f t="shared" si="6"/>
        <v>27922</v>
      </c>
      <c r="G55" s="406">
        <f t="shared" si="6"/>
        <v>28182</v>
      </c>
      <c r="H55" s="406">
        <f t="shared" si="6"/>
        <v>30524</v>
      </c>
      <c r="I55" s="406">
        <f t="shared" si="6"/>
        <v>27953</v>
      </c>
      <c r="J55" s="406">
        <f t="shared" si="6"/>
        <v>31841</v>
      </c>
      <c r="K55" s="406">
        <f t="shared" si="6"/>
        <v>27820</v>
      </c>
      <c r="L55" s="406">
        <f t="shared" si="6"/>
        <v>28680</v>
      </c>
      <c r="M55" s="406">
        <f t="shared" si="6"/>
        <v>29927</v>
      </c>
      <c r="N55" s="406">
        <f t="shared" si="6"/>
        <v>28325</v>
      </c>
      <c r="O55" s="406">
        <f t="shared" ref="O55:O61" si="7">SUM(C55:N55)</f>
        <v>364924</v>
      </c>
      <c r="P55" s="375"/>
      <c r="Q55" s="302"/>
      <c r="R55" s="55"/>
    </row>
    <row r="56" spans="1:34" ht="15">
      <c r="A56" s="971"/>
      <c r="B56" s="304" t="s">
        <v>1148</v>
      </c>
      <c r="C56" s="46">
        <v>5704</v>
      </c>
      <c r="D56" s="46">
        <v>4056</v>
      </c>
      <c r="E56" s="46">
        <v>5424</v>
      </c>
      <c r="F56" s="46">
        <v>4568</v>
      </c>
      <c r="G56" s="46">
        <v>5441</v>
      </c>
      <c r="H56" s="46">
        <v>5289</v>
      </c>
      <c r="I56" s="46">
        <v>5025</v>
      </c>
      <c r="J56" s="46">
        <v>5820</v>
      </c>
      <c r="K56" s="46">
        <v>4707</v>
      </c>
      <c r="L56" s="46">
        <v>5346</v>
      </c>
      <c r="M56" s="46">
        <v>5387</v>
      </c>
      <c r="N56" s="46">
        <v>4902</v>
      </c>
      <c r="O56" s="46">
        <f t="shared" si="7"/>
        <v>61669</v>
      </c>
      <c r="P56" s="55"/>
      <c r="Q56" s="302"/>
      <c r="R56" s="55"/>
    </row>
    <row r="57" spans="1:34" ht="15">
      <c r="A57" s="971"/>
      <c r="B57" s="304" t="s">
        <v>1149</v>
      </c>
      <c r="C57" s="46">
        <v>1103</v>
      </c>
      <c r="D57" s="46">
        <v>659</v>
      </c>
      <c r="E57" s="46">
        <v>862</v>
      </c>
      <c r="F57" s="46">
        <v>800</v>
      </c>
      <c r="G57" s="46">
        <v>1022</v>
      </c>
      <c r="H57" s="46">
        <v>920</v>
      </c>
      <c r="I57" s="46">
        <v>966</v>
      </c>
      <c r="J57" s="46">
        <v>1032</v>
      </c>
      <c r="K57" s="46">
        <v>771</v>
      </c>
      <c r="L57" s="46">
        <v>846</v>
      </c>
      <c r="M57" s="46">
        <v>908</v>
      </c>
      <c r="N57" s="46">
        <v>799</v>
      </c>
      <c r="O57" s="46">
        <f t="shared" si="7"/>
        <v>10688</v>
      </c>
      <c r="P57" s="55"/>
      <c r="Q57" s="302"/>
      <c r="R57" s="55"/>
    </row>
    <row r="58" spans="1:34" ht="15">
      <c r="A58" s="971"/>
      <c r="B58" s="304" t="s">
        <v>1150</v>
      </c>
      <c r="C58" s="46">
        <v>3998</v>
      </c>
      <c r="D58" s="46">
        <v>2886</v>
      </c>
      <c r="E58" s="46">
        <v>2543</v>
      </c>
      <c r="F58" s="46">
        <v>2061</v>
      </c>
      <c r="G58" s="46">
        <v>2037</v>
      </c>
      <c r="H58" s="46">
        <v>3640</v>
      </c>
      <c r="I58" s="46">
        <v>1728</v>
      </c>
      <c r="J58" s="46">
        <v>3207</v>
      </c>
      <c r="K58" s="46">
        <v>1868</v>
      </c>
      <c r="L58" s="46">
        <v>1983</v>
      </c>
      <c r="M58" s="46">
        <v>2270</v>
      </c>
      <c r="N58" s="46">
        <v>2323</v>
      </c>
      <c r="O58" s="46">
        <f t="shared" si="7"/>
        <v>30544</v>
      </c>
      <c r="P58" s="55"/>
      <c r="Q58" s="302"/>
      <c r="R58" s="55"/>
    </row>
    <row r="59" spans="1:34" ht="15">
      <c r="A59" s="971"/>
      <c r="B59" s="304" t="s">
        <v>1313</v>
      </c>
      <c r="C59" s="46">
        <v>30284</v>
      </c>
      <c r="D59" s="46">
        <v>26897</v>
      </c>
      <c r="E59" s="46">
        <v>18219</v>
      </c>
      <c r="F59" s="46">
        <v>20119</v>
      </c>
      <c r="G59" s="46">
        <v>19284</v>
      </c>
      <c r="H59" s="46">
        <v>20256</v>
      </c>
      <c r="I59" s="46">
        <v>19865</v>
      </c>
      <c r="J59" s="46">
        <v>21328</v>
      </c>
      <c r="K59" s="46">
        <v>20092</v>
      </c>
      <c r="L59" s="46">
        <v>20126</v>
      </c>
      <c r="M59" s="46">
        <v>20966</v>
      </c>
      <c r="N59" s="46">
        <v>20015</v>
      </c>
      <c r="O59" s="46">
        <f t="shared" si="7"/>
        <v>257451</v>
      </c>
      <c r="P59" s="55"/>
      <c r="Q59" s="302"/>
      <c r="R59" s="55"/>
    </row>
    <row r="60" spans="1:34" ht="15">
      <c r="A60" s="971"/>
      <c r="B60" s="304" t="s">
        <v>1152</v>
      </c>
      <c r="C60" s="46">
        <v>119</v>
      </c>
      <c r="D60" s="46">
        <v>70</v>
      </c>
      <c r="E60" s="46">
        <v>116</v>
      </c>
      <c r="F60" s="46">
        <v>112</v>
      </c>
      <c r="G60" s="46">
        <v>79</v>
      </c>
      <c r="H60" s="46">
        <v>145</v>
      </c>
      <c r="I60" s="46">
        <v>94</v>
      </c>
      <c r="J60" s="46">
        <v>149</v>
      </c>
      <c r="K60" s="46">
        <v>175</v>
      </c>
      <c r="L60" s="46">
        <v>123</v>
      </c>
      <c r="M60" s="46">
        <v>166</v>
      </c>
      <c r="N60" s="46">
        <v>40</v>
      </c>
      <c r="O60" s="46">
        <f t="shared" si="7"/>
        <v>1388</v>
      </c>
      <c r="P60" s="55"/>
      <c r="Q60" s="302"/>
    </row>
    <row r="61" spans="1:34" ht="15">
      <c r="A61" s="971"/>
      <c r="B61" s="304" t="s">
        <v>1153</v>
      </c>
      <c r="C61" s="46">
        <v>287</v>
      </c>
      <c r="D61" s="46">
        <v>248</v>
      </c>
      <c r="E61" s="46">
        <v>275</v>
      </c>
      <c r="F61" s="46">
        <v>262</v>
      </c>
      <c r="G61" s="46">
        <v>319</v>
      </c>
      <c r="H61" s="46">
        <v>274</v>
      </c>
      <c r="I61" s="46">
        <v>275</v>
      </c>
      <c r="J61" s="46">
        <v>305</v>
      </c>
      <c r="K61" s="46">
        <v>207</v>
      </c>
      <c r="L61" s="46">
        <v>256</v>
      </c>
      <c r="M61" s="46">
        <v>230</v>
      </c>
      <c r="N61" s="46">
        <v>246</v>
      </c>
      <c r="O61" s="46">
        <f t="shared" si="7"/>
        <v>3184</v>
      </c>
      <c r="P61" s="55"/>
      <c r="Q61" s="302"/>
      <c r="R61" s="55"/>
    </row>
    <row r="62" spans="1:34" ht="6" customHeight="1">
      <c r="A62" s="971"/>
      <c r="B62" s="304"/>
      <c r="C62" s="45"/>
      <c r="D62" s="45"/>
      <c r="E62" s="45"/>
      <c r="F62" s="45"/>
      <c r="G62" s="45"/>
      <c r="H62" s="45"/>
      <c r="I62" s="45"/>
      <c r="J62" s="45"/>
      <c r="K62" s="45"/>
      <c r="L62" s="45"/>
      <c r="M62" s="45"/>
      <c r="N62" s="45"/>
      <c r="O62" s="406"/>
      <c r="P62" s="55"/>
      <c r="Q62" s="302"/>
      <c r="R62" s="55"/>
    </row>
    <row r="63" spans="1:34" ht="15">
      <c r="A63" s="971"/>
      <c r="B63" s="299" t="s">
        <v>1154</v>
      </c>
      <c r="C63" s="406">
        <f t="shared" ref="C63:N63" si="8">SUM(C64:C71)</f>
        <v>22290</v>
      </c>
      <c r="D63" s="406">
        <f t="shared" si="8"/>
        <v>22551</v>
      </c>
      <c r="E63" s="406">
        <f t="shared" si="8"/>
        <v>26989</v>
      </c>
      <c r="F63" s="406">
        <f t="shared" si="8"/>
        <v>25098</v>
      </c>
      <c r="G63" s="406">
        <f t="shared" si="8"/>
        <v>31107</v>
      </c>
      <c r="H63" s="406">
        <f t="shared" si="8"/>
        <v>23035</v>
      </c>
      <c r="I63" s="406">
        <f t="shared" si="8"/>
        <v>22768</v>
      </c>
      <c r="J63" s="406">
        <f t="shared" si="8"/>
        <v>27167</v>
      </c>
      <c r="K63" s="406">
        <f t="shared" si="8"/>
        <v>19853</v>
      </c>
      <c r="L63" s="406">
        <f t="shared" si="8"/>
        <v>25224</v>
      </c>
      <c r="M63" s="406">
        <f t="shared" si="8"/>
        <v>26085</v>
      </c>
      <c r="N63" s="406">
        <f t="shared" si="8"/>
        <v>19050</v>
      </c>
      <c r="O63" s="406">
        <f t="shared" ref="O63:O71" si="9">SUM(C63:N63)</f>
        <v>291217</v>
      </c>
      <c r="P63" s="375"/>
      <c r="Q63" s="302"/>
      <c r="R63" s="55"/>
    </row>
    <row r="64" spans="1:34" ht="15">
      <c r="A64" s="971"/>
      <c r="B64" s="304" t="s">
        <v>1155</v>
      </c>
      <c r="C64" s="46">
        <v>185</v>
      </c>
      <c r="D64" s="46">
        <v>111</v>
      </c>
      <c r="E64" s="46">
        <v>139</v>
      </c>
      <c r="F64" s="46">
        <v>147</v>
      </c>
      <c r="G64" s="46">
        <v>199</v>
      </c>
      <c r="H64" s="46">
        <v>167</v>
      </c>
      <c r="I64" s="46">
        <v>147</v>
      </c>
      <c r="J64" s="46">
        <v>178</v>
      </c>
      <c r="K64" s="46">
        <v>127</v>
      </c>
      <c r="L64" s="46">
        <v>168</v>
      </c>
      <c r="M64" s="46">
        <v>156</v>
      </c>
      <c r="N64" s="46">
        <v>139</v>
      </c>
      <c r="O64" s="46">
        <f t="shared" si="9"/>
        <v>1863</v>
      </c>
      <c r="P64" s="55"/>
      <c r="Q64" s="302"/>
      <c r="R64" s="55"/>
    </row>
    <row r="65" spans="1:18" ht="15">
      <c r="A65" s="971"/>
      <c r="B65" s="304" t="s">
        <v>1299</v>
      </c>
      <c r="C65" s="46">
        <v>9603</v>
      </c>
      <c r="D65" s="46">
        <v>9183</v>
      </c>
      <c r="E65" s="46">
        <v>12402</v>
      </c>
      <c r="F65" s="46">
        <v>9604</v>
      </c>
      <c r="G65" s="46">
        <v>11805</v>
      </c>
      <c r="H65" s="46">
        <v>10744</v>
      </c>
      <c r="I65" s="46">
        <v>10978</v>
      </c>
      <c r="J65" s="46">
        <v>12046</v>
      </c>
      <c r="K65" s="46">
        <v>9547</v>
      </c>
      <c r="L65" s="46">
        <v>10777</v>
      </c>
      <c r="M65" s="46">
        <v>10501</v>
      </c>
      <c r="N65" s="46">
        <v>9991</v>
      </c>
      <c r="O65" s="46">
        <f t="shared" si="9"/>
        <v>127181</v>
      </c>
      <c r="P65" s="55"/>
      <c r="Q65" s="302"/>
      <c r="R65" s="55"/>
    </row>
    <row r="66" spans="1:18" ht="15">
      <c r="A66" s="971"/>
      <c r="B66" s="304" t="s">
        <v>1300</v>
      </c>
      <c r="C66" s="46">
        <v>9</v>
      </c>
      <c r="D66" s="46">
        <v>1</v>
      </c>
      <c r="E66" s="46">
        <v>0</v>
      </c>
      <c r="F66" s="46">
        <v>0</v>
      </c>
      <c r="G66" s="46">
        <v>0</v>
      </c>
      <c r="H66" s="46">
        <v>2</v>
      </c>
      <c r="I66" s="46">
        <v>0</v>
      </c>
      <c r="J66" s="46">
        <v>0</v>
      </c>
      <c r="K66" s="46">
        <v>0</v>
      </c>
      <c r="L66" s="46">
        <v>0</v>
      </c>
      <c r="M66" s="46">
        <v>0</v>
      </c>
      <c r="N66" s="46">
        <v>0</v>
      </c>
      <c r="O66" s="46">
        <f t="shared" si="9"/>
        <v>12</v>
      </c>
      <c r="P66" s="55"/>
      <c r="Q66" s="302"/>
      <c r="R66" s="55"/>
    </row>
    <row r="67" spans="1:18" ht="15">
      <c r="A67" s="971"/>
      <c r="B67" s="304" t="s">
        <v>1158</v>
      </c>
      <c r="C67" s="46">
        <v>3</v>
      </c>
      <c r="D67" s="46">
        <v>9</v>
      </c>
      <c r="E67" s="46">
        <v>3</v>
      </c>
      <c r="F67" s="46">
        <v>4</v>
      </c>
      <c r="G67" s="46">
        <v>13</v>
      </c>
      <c r="H67" s="46">
        <v>8</v>
      </c>
      <c r="I67" s="46">
        <v>9</v>
      </c>
      <c r="J67" s="46">
        <v>9</v>
      </c>
      <c r="K67" s="46">
        <v>6</v>
      </c>
      <c r="L67" s="46">
        <v>0</v>
      </c>
      <c r="M67" s="46">
        <v>8</v>
      </c>
      <c r="N67" s="46">
        <v>2</v>
      </c>
      <c r="O67" s="46">
        <f t="shared" si="9"/>
        <v>74</v>
      </c>
      <c r="P67" s="55"/>
      <c r="Q67" s="302"/>
      <c r="R67" s="55"/>
    </row>
    <row r="68" spans="1:18" ht="15">
      <c r="A68" s="971"/>
      <c r="B68" s="304" t="s">
        <v>1314</v>
      </c>
      <c r="C68" s="46">
        <v>0</v>
      </c>
      <c r="D68" s="46">
        <v>0</v>
      </c>
      <c r="E68" s="46">
        <v>0</v>
      </c>
      <c r="F68" s="46">
        <v>0</v>
      </c>
      <c r="G68" s="46">
        <v>0</v>
      </c>
      <c r="H68" s="46">
        <v>0</v>
      </c>
      <c r="I68" s="46">
        <v>0</v>
      </c>
      <c r="J68" s="46">
        <v>0</v>
      </c>
      <c r="K68" s="46">
        <v>0</v>
      </c>
      <c r="L68" s="46">
        <v>0</v>
      </c>
      <c r="M68" s="46">
        <v>0</v>
      </c>
      <c r="N68" s="46">
        <v>0</v>
      </c>
      <c r="O68" s="46">
        <f t="shared" si="9"/>
        <v>0</v>
      </c>
      <c r="P68" s="55"/>
      <c r="Q68" s="302"/>
      <c r="R68" s="55"/>
    </row>
    <row r="69" spans="1:18" ht="15">
      <c r="A69" s="971"/>
      <c r="B69" s="304" t="s">
        <v>1160</v>
      </c>
      <c r="C69" s="46">
        <v>3948</v>
      </c>
      <c r="D69" s="46">
        <v>3148</v>
      </c>
      <c r="E69" s="46">
        <v>3951</v>
      </c>
      <c r="F69" s="46">
        <v>3234</v>
      </c>
      <c r="G69" s="46">
        <v>3779</v>
      </c>
      <c r="H69" s="46">
        <v>3660</v>
      </c>
      <c r="I69" s="46">
        <v>4368</v>
      </c>
      <c r="J69" s="46">
        <v>4034</v>
      </c>
      <c r="K69" s="46">
        <v>2967</v>
      </c>
      <c r="L69" s="46">
        <v>3757</v>
      </c>
      <c r="M69" s="46">
        <v>3815</v>
      </c>
      <c r="N69" s="46">
        <v>3194</v>
      </c>
      <c r="O69" s="46">
        <f t="shared" si="9"/>
        <v>43855</v>
      </c>
      <c r="P69" s="55"/>
      <c r="Q69" s="302"/>
      <c r="R69" s="55"/>
    </row>
    <row r="70" spans="1:18" ht="15">
      <c r="A70" s="971"/>
      <c r="B70" s="304" t="s">
        <v>1162</v>
      </c>
      <c r="C70" s="46">
        <v>6357</v>
      </c>
      <c r="D70" s="46">
        <v>7921</v>
      </c>
      <c r="E70" s="46">
        <v>7798</v>
      </c>
      <c r="F70" s="46">
        <v>9970</v>
      </c>
      <c r="G70" s="46">
        <v>12937</v>
      </c>
      <c r="H70" s="46">
        <v>6278</v>
      </c>
      <c r="I70" s="46">
        <v>4828</v>
      </c>
      <c r="J70" s="46">
        <v>7979</v>
      </c>
      <c r="K70" s="46">
        <v>4755</v>
      </c>
      <c r="L70" s="46">
        <v>7586</v>
      </c>
      <c r="M70" s="46">
        <v>9179</v>
      </c>
      <c r="N70" s="46">
        <v>3219</v>
      </c>
      <c r="O70" s="46">
        <f>SUM(C70:N70)</f>
        <v>88807</v>
      </c>
      <c r="P70" s="55"/>
      <c r="Q70" s="302"/>
      <c r="R70" s="55"/>
    </row>
    <row r="71" spans="1:18" ht="15">
      <c r="A71" s="971"/>
      <c r="B71" s="304" t="s">
        <v>1161</v>
      </c>
      <c r="C71" s="46">
        <v>2185</v>
      </c>
      <c r="D71" s="46">
        <v>2178</v>
      </c>
      <c r="E71" s="46">
        <v>2696</v>
      </c>
      <c r="F71" s="46">
        <v>2139</v>
      </c>
      <c r="G71" s="46">
        <v>2374</v>
      </c>
      <c r="H71" s="46">
        <v>2176</v>
      </c>
      <c r="I71" s="46">
        <v>2438</v>
      </c>
      <c r="J71" s="46">
        <v>2921</v>
      </c>
      <c r="K71" s="46">
        <v>2451</v>
      </c>
      <c r="L71" s="46">
        <v>2936</v>
      </c>
      <c r="M71" s="46">
        <v>2426</v>
      </c>
      <c r="N71" s="46">
        <v>2505</v>
      </c>
      <c r="O71" s="46">
        <f t="shared" si="9"/>
        <v>29425</v>
      </c>
      <c r="P71" s="55"/>
      <c r="Q71" s="302"/>
    </row>
    <row r="72" spans="1:18">
      <c r="A72" s="515"/>
      <c r="B72" s="428"/>
      <c r="C72" s="94"/>
      <c r="D72" s="94"/>
      <c r="E72" s="94"/>
      <c r="F72" s="94"/>
      <c r="G72" s="94"/>
      <c r="H72" s="94"/>
      <c r="I72" s="94"/>
      <c r="J72" s="94"/>
      <c r="K72" s="94"/>
      <c r="L72" s="94"/>
      <c r="M72" s="94"/>
      <c r="N72" s="94"/>
      <c r="O72" s="94"/>
      <c r="P72" s="55"/>
    </row>
    <row r="73" spans="1:18" ht="15">
      <c r="A73" s="498"/>
      <c r="B73" s="343" t="s">
        <v>27</v>
      </c>
      <c r="C73" s="406">
        <f t="shared" ref="C73:O73" si="10">+C63+C55+C38+C18+C13+C8</f>
        <v>1364778</v>
      </c>
      <c r="D73" s="406">
        <f t="shared" si="10"/>
        <v>1185855</v>
      </c>
      <c r="E73" s="406">
        <f t="shared" si="10"/>
        <v>1634227</v>
      </c>
      <c r="F73" s="406">
        <f t="shared" si="10"/>
        <v>1382469</v>
      </c>
      <c r="G73" s="406">
        <f t="shared" si="10"/>
        <v>1684392</v>
      </c>
      <c r="H73" s="406">
        <f t="shared" si="10"/>
        <v>1625228</v>
      </c>
      <c r="I73" s="406">
        <f t="shared" si="10"/>
        <v>1644975</v>
      </c>
      <c r="J73" s="406">
        <f t="shared" si="10"/>
        <v>1725494</v>
      </c>
      <c r="K73" s="406">
        <f t="shared" si="10"/>
        <v>1427239</v>
      </c>
      <c r="L73" s="406">
        <f t="shared" si="10"/>
        <v>1584590</v>
      </c>
      <c r="M73" s="406">
        <f t="shared" si="10"/>
        <v>1604627</v>
      </c>
      <c r="N73" s="406">
        <f t="shared" si="10"/>
        <v>1337508</v>
      </c>
      <c r="O73" s="406">
        <f t="shared" si="10"/>
        <v>18201382</v>
      </c>
      <c r="P73" s="55"/>
      <c r="Q73" s="516"/>
    </row>
    <row r="75" spans="1:18" ht="15">
      <c r="A75" s="886" t="s">
        <v>1376</v>
      </c>
      <c r="B75" s="886"/>
      <c r="C75" s="886"/>
      <c r="D75" s="886"/>
      <c r="E75" s="886"/>
      <c r="F75" s="886"/>
      <c r="G75" s="886"/>
      <c r="H75" s="886"/>
      <c r="I75" s="886"/>
      <c r="J75" s="886"/>
      <c r="K75" s="886"/>
      <c r="L75" s="886"/>
      <c r="M75" s="886"/>
      <c r="N75" s="886"/>
      <c r="O75" s="886"/>
    </row>
    <row r="76" spans="1:18">
      <c r="A76" s="919" t="s">
        <v>1333</v>
      </c>
      <c r="B76" s="919"/>
      <c r="C76" s="919"/>
      <c r="D76" s="919"/>
      <c r="E76" s="919"/>
      <c r="F76" s="919"/>
      <c r="G76" s="919"/>
      <c r="H76" s="919"/>
      <c r="I76" s="919"/>
      <c r="J76" s="919"/>
      <c r="K76" s="919"/>
      <c r="L76" s="919"/>
      <c r="M76" s="919"/>
      <c r="N76" s="919"/>
      <c r="O76" s="919"/>
    </row>
    <row r="77" spans="1:18">
      <c r="A77" s="920" t="s">
        <v>1289</v>
      </c>
      <c r="B77" s="920"/>
      <c r="C77" s="920"/>
      <c r="D77" s="920"/>
      <c r="E77" s="920"/>
      <c r="F77" s="920"/>
      <c r="G77" s="920"/>
      <c r="H77" s="920"/>
      <c r="I77" s="920"/>
      <c r="J77" s="920"/>
      <c r="K77" s="920"/>
      <c r="L77" s="920"/>
      <c r="M77" s="920"/>
      <c r="N77" s="920"/>
      <c r="O77" s="920"/>
    </row>
    <row r="78" spans="1:18">
      <c r="A78" s="919" t="s">
        <v>1312</v>
      </c>
      <c r="B78" s="919"/>
      <c r="C78" s="919"/>
      <c r="D78" s="919"/>
      <c r="E78" s="919"/>
      <c r="F78" s="919"/>
      <c r="G78" s="919"/>
      <c r="H78" s="919"/>
      <c r="I78" s="919"/>
      <c r="J78" s="919"/>
      <c r="K78" s="919"/>
      <c r="L78" s="919"/>
      <c r="M78" s="919"/>
      <c r="N78" s="919"/>
      <c r="O78" s="919"/>
    </row>
    <row r="79" spans="1:18">
      <c r="A79" s="959" t="s">
        <v>1176</v>
      </c>
      <c r="B79" s="959"/>
      <c r="C79" s="959"/>
      <c r="D79" s="959"/>
      <c r="E79" s="959"/>
      <c r="F79" s="959"/>
      <c r="G79" s="959"/>
      <c r="H79" s="959"/>
      <c r="I79" s="959"/>
      <c r="J79" s="959"/>
      <c r="K79" s="959"/>
      <c r="L79" s="959"/>
      <c r="M79" s="959"/>
      <c r="N79" s="959"/>
      <c r="O79" s="959"/>
    </row>
    <row r="80" spans="1:18" ht="15" thickBot="1">
      <c r="A80" s="174"/>
      <c r="B80" s="174"/>
      <c r="C80" s="174"/>
      <c r="D80" s="174"/>
      <c r="E80" s="174"/>
      <c r="F80" s="174"/>
      <c r="G80" s="174"/>
      <c r="H80" s="174"/>
      <c r="I80" s="174"/>
      <c r="J80" s="174"/>
      <c r="K80" s="174"/>
      <c r="L80" s="174"/>
      <c r="M80" s="174"/>
      <c r="N80" s="174"/>
      <c r="O80" s="174"/>
    </row>
    <row r="81" spans="1:37">
      <c r="A81" s="967" t="s">
        <v>1291</v>
      </c>
      <c r="B81" s="967" t="s">
        <v>1303</v>
      </c>
      <c r="C81" s="969" t="s">
        <v>1317</v>
      </c>
      <c r="D81" s="969"/>
      <c r="E81" s="969"/>
      <c r="F81" s="969"/>
      <c r="G81" s="969"/>
      <c r="H81" s="969"/>
      <c r="I81" s="969"/>
      <c r="J81" s="969"/>
      <c r="K81" s="969"/>
      <c r="L81" s="969"/>
      <c r="M81" s="969"/>
      <c r="N81" s="969"/>
      <c r="O81" s="967" t="s">
        <v>113</v>
      </c>
      <c r="Q81" s="58"/>
      <c r="R81" s="55"/>
    </row>
    <row r="82" spans="1:37">
      <c r="A82" s="968"/>
      <c r="B82" s="968"/>
      <c r="C82" s="513" t="s">
        <v>1318</v>
      </c>
      <c r="D82" s="513" t="s">
        <v>1319</v>
      </c>
      <c r="E82" s="513" t="s">
        <v>1320</v>
      </c>
      <c r="F82" s="513" t="s">
        <v>1321</v>
      </c>
      <c r="G82" s="513" t="s">
        <v>1322</v>
      </c>
      <c r="H82" s="513" t="s">
        <v>1323</v>
      </c>
      <c r="I82" s="513" t="s">
        <v>1324</v>
      </c>
      <c r="J82" s="513" t="s">
        <v>1325</v>
      </c>
      <c r="K82" s="513" t="s">
        <v>1326</v>
      </c>
      <c r="L82" s="513" t="s">
        <v>1327</v>
      </c>
      <c r="M82" s="513" t="s">
        <v>1328</v>
      </c>
      <c r="N82" s="513" t="s">
        <v>1329</v>
      </c>
      <c r="O82" s="968"/>
      <c r="Q82" s="58"/>
      <c r="R82" s="55"/>
    </row>
    <row r="83" spans="1:37" ht="15" customHeight="1">
      <c r="A83" s="970" t="s">
        <v>8</v>
      </c>
      <c r="B83" s="299" t="s">
        <v>1104</v>
      </c>
      <c r="C83" s="401">
        <f>SUM(C84:C86)</f>
        <v>5467252.0499999998</v>
      </c>
      <c r="D83" s="401">
        <f t="shared" ref="D83:N83" si="11">SUM(D84:D86)</f>
        <v>4690173.9000000004</v>
      </c>
      <c r="E83" s="401">
        <f t="shared" si="11"/>
        <v>7094958.5899999989</v>
      </c>
      <c r="F83" s="401">
        <f t="shared" si="11"/>
        <v>6002274.6900000004</v>
      </c>
      <c r="G83" s="401">
        <f t="shared" si="11"/>
        <v>7442477.4700000007</v>
      </c>
      <c r="H83" s="401">
        <f t="shared" si="11"/>
        <v>7386632.8599999994</v>
      </c>
      <c r="I83" s="401">
        <f t="shared" si="11"/>
        <v>6831806.4399999995</v>
      </c>
      <c r="J83" s="401">
        <f t="shared" si="11"/>
        <v>7296477.7200000007</v>
      </c>
      <c r="K83" s="401">
        <f t="shared" si="11"/>
        <v>6172445.7299999995</v>
      </c>
      <c r="L83" s="401">
        <f t="shared" si="11"/>
        <v>6726238.21</v>
      </c>
      <c r="M83" s="401">
        <f t="shared" si="11"/>
        <v>6791797.6600000001</v>
      </c>
      <c r="N83" s="401">
        <f t="shared" si="11"/>
        <v>5573922.330000001</v>
      </c>
      <c r="O83" s="401">
        <f t="shared" ref="O83:O144" si="12">SUM(C83:N83)</f>
        <v>77476457.649999991</v>
      </c>
      <c r="P83" s="375"/>
      <c r="Q83" s="302"/>
      <c r="R83" s="302"/>
      <c r="S83" s="302"/>
      <c r="T83" s="302"/>
      <c r="U83" s="302"/>
      <c r="V83" s="302"/>
      <c r="W83" s="302"/>
      <c r="X83" s="302"/>
      <c r="Y83" s="302"/>
      <c r="Z83" s="302"/>
      <c r="AA83" s="302"/>
      <c r="AB83" s="302"/>
      <c r="AC83" s="302"/>
      <c r="AD83" s="302"/>
      <c r="AE83" s="302"/>
      <c r="AF83" s="302"/>
      <c r="AG83" s="302"/>
      <c r="AH83" s="302"/>
      <c r="AI83" s="302"/>
      <c r="AJ83" s="302"/>
      <c r="AK83" s="302"/>
    </row>
    <row r="84" spans="1:37" ht="15">
      <c r="A84" s="971"/>
      <c r="B84" s="304" t="s">
        <v>1105</v>
      </c>
      <c r="C84" s="46">
        <v>5420017.9500000002</v>
      </c>
      <c r="D84" s="46">
        <v>4655708.8600000003</v>
      </c>
      <c r="E84" s="46">
        <v>7044010.0499999998</v>
      </c>
      <c r="F84" s="46">
        <v>5965164.3300000001</v>
      </c>
      <c r="G84" s="46">
        <v>7393042.3700000001</v>
      </c>
      <c r="H84" s="46">
        <v>7330668.0899999999</v>
      </c>
      <c r="I84" s="46">
        <v>6782417.4699999997</v>
      </c>
      <c r="J84" s="46">
        <v>7238400.4100000001</v>
      </c>
      <c r="K84" s="46">
        <v>6128305.0999999996</v>
      </c>
      <c r="L84" s="46">
        <v>6676103.7000000002</v>
      </c>
      <c r="M84" s="46">
        <v>6744318.2599999998</v>
      </c>
      <c r="N84" s="46">
        <v>5535168.1900000004</v>
      </c>
      <c r="O84" s="47">
        <f t="shared" si="12"/>
        <v>76913324.780000001</v>
      </c>
      <c r="P84" s="55"/>
      <c r="Q84" s="302"/>
      <c r="R84" s="58"/>
      <c r="S84" s="58"/>
      <c r="T84" s="58"/>
      <c r="U84" s="58"/>
      <c r="V84" s="58"/>
      <c r="W84" s="58"/>
      <c r="X84" s="58"/>
      <c r="Y84" s="58"/>
      <c r="Z84" s="58"/>
      <c r="AA84" s="58"/>
      <c r="AB84" s="58"/>
      <c r="AC84" s="58"/>
      <c r="AD84" s="58"/>
      <c r="AE84" s="58"/>
      <c r="AF84" s="58"/>
      <c r="AG84" s="58"/>
      <c r="AH84" s="58"/>
      <c r="AI84" s="58"/>
      <c r="AJ84" s="58"/>
      <c r="AK84" s="58"/>
    </row>
    <row r="85" spans="1:37" ht="15">
      <c r="A85" s="971"/>
      <c r="B85" s="304" t="s">
        <v>1106</v>
      </c>
      <c r="C85" s="46">
        <v>6646.18</v>
      </c>
      <c r="D85" s="46">
        <v>4066.1</v>
      </c>
      <c r="E85" s="46">
        <v>6042.52</v>
      </c>
      <c r="F85" s="46">
        <v>5986.58</v>
      </c>
      <c r="G85" s="46">
        <v>7264.12</v>
      </c>
      <c r="H85" s="46">
        <v>11790.81</v>
      </c>
      <c r="I85" s="46">
        <v>9655.08</v>
      </c>
      <c r="J85" s="46">
        <v>9697.57</v>
      </c>
      <c r="K85" s="46">
        <v>7534.86</v>
      </c>
      <c r="L85" s="46">
        <v>7137.5</v>
      </c>
      <c r="M85" s="46">
        <v>6890.57</v>
      </c>
      <c r="N85" s="46">
        <v>5600.91</v>
      </c>
      <c r="O85" s="47">
        <f t="shared" si="12"/>
        <v>88312.800000000017</v>
      </c>
      <c r="P85" s="55"/>
      <c r="Q85" s="302"/>
      <c r="R85" s="58"/>
      <c r="S85" s="58"/>
      <c r="T85" s="58"/>
      <c r="U85" s="58"/>
      <c r="V85" s="58"/>
      <c r="W85" s="58"/>
      <c r="X85" s="58"/>
      <c r="Y85" s="58"/>
      <c r="Z85" s="58"/>
      <c r="AA85" s="58"/>
      <c r="AB85" s="58"/>
      <c r="AC85" s="58"/>
      <c r="AD85" s="58"/>
      <c r="AE85" s="58"/>
      <c r="AF85" s="58"/>
      <c r="AG85" s="58"/>
      <c r="AH85" s="58"/>
      <c r="AI85" s="58"/>
      <c r="AJ85" s="58"/>
      <c r="AK85" s="58"/>
    </row>
    <row r="86" spans="1:37" ht="15">
      <c r="A86" s="971"/>
      <c r="B86" s="304" t="s">
        <v>1107</v>
      </c>
      <c r="C86" s="46">
        <v>40587.919999999998</v>
      </c>
      <c r="D86" s="46">
        <v>30398.94</v>
      </c>
      <c r="E86" s="46">
        <v>44906.02</v>
      </c>
      <c r="F86" s="46">
        <v>31123.78</v>
      </c>
      <c r="G86" s="46">
        <v>42170.98</v>
      </c>
      <c r="H86" s="46">
        <v>44173.96</v>
      </c>
      <c r="I86" s="46">
        <v>39733.89</v>
      </c>
      <c r="J86" s="46">
        <v>48379.74</v>
      </c>
      <c r="K86" s="46">
        <v>36605.769999999997</v>
      </c>
      <c r="L86" s="46">
        <v>42997.01</v>
      </c>
      <c r="M86" s="46">
        <v>40588.83</v>
      </c>
      <c r="N86" s="46">
        <v>33153.230000000003</v>
      </c>
      <c r="O86" s="47">
        <f t="shared" si="12"/>
        <v>474820.07</v>
      </c>
      <c r="P86" s="55"/>
      <c r="Q86" s="302"/>
      <c r="R86" s="58"/>
      <c r="S86" s="58"/>
      <c r="T86" s="58"/>
      <c r="U86" s="58"/>
      <c r="V86" s="58"/>
      <c r="W86" s="58"/>
      <c r="X86" s="58"/>
      <c r="Y86" s="58"/>
      <c r="Z86" s="58"/>
      <c r="AA86" s="58"/>
      <c r="AB86" s="58"/>
      <c r="AC86" s="58"/>
      <c r="AD86" s="58"/>
      <c r="AE86" s="58"/>
      <c r="AF86" s="58"/>
      <c r="AG86" s="58"/>
      <c r="AH86" s="58"/>
      <c r="AI86" s="58"/>
      <c r="AJ86" s="58"/>
      <c r="AK86" s="58"/>
    </row>
    <row r="87" spans="1:37" ht="6" customHeight="1">
      <c r="A87" s="971"/>
      <c r="B87" s="304"/>
      <c r="C87" s="45"/>
      <c r="D87" s="45"/>
      <c r="E87" s="45"/>
      <c r="F87" s="45"/>
      <c r="G87" s="45"/>
      <c r="H87" s="45"/>
      <c r="I87" s="45"/>
      <c r="J87" s="45"/>
      <c r="K87" s="45"/>
      <c r="L87" s="45"/>
      <c r="M87" s="45"/>
      <c r="N87" s="45"/>
      <c r="O87" s="47">
        <f t="shared" si="12"/>
        <v>0</v>
      </c>
      <c r="P87" s="55"/>
      <c r="Q87" s="302"/>
      <c r="R87" s="58"/>
      <c r="S87" s="58"/>
      <c r="T87" s="58"/>
      <c r="U87" s="58"/>
      <c r="V87" s="58"/>
      <c r="W87" s="58"/>
      <c r="X87" s="58"/>
      <c r="Y87" s="58"/>
      <c r="Z87" s="58"/>
      <c r="AA87" s="58"/>
      <c r="AB87" s="58"/>
      <c r="AC87" s="58"/>
      <c r="AD87" s="58"/>
      <c r="AE87" s="58"/>
      <c r="AF87" s="58"/>
      <c r="AG87" s="58"/>
      <c r="AH87" s="58"/>
      <c r="AI87" s="58"/>
      <c r="AJ87" s="58"/>
      <c r="AK87" s="58"/>
    </row>
    <row r="88" spans="1:37" ht="15">
      <c r="A88" s="971"/>
      <c r="B88" s="299" t="s">
        <v>1108</v>
      </c>
      <c r="C88" s="401">
        <f>SUM(C89:C91)</f>
        <v>5808717.5999999996</v>
      </c>
      <c r="D88" s="401">
        <f t="shared" ref="D88:N88" si="13">SUM(D89:D91)</f>
        <v>5095225.17</v>
      </c>
      <c r="E88" s="401">
        <f t="shared" si="13"/>
        <v>6909575.04</v>
      </c>
      <c r="F88" s="401">
        <f t="shared" si="13"/>
        <v>5759350.7499999991</v>
      </c>
      <c r="G88" s="401">
        <f t="shared" si="13"/>
        <v>6936572.0199999996</v>
      </c>
      <c r="H88" s="401">
        <f t="shared" si="13"/>
        <v>6656885.1800000006</v>
      </c>
      <c r="I88" s="401">
        <f t="shared" si="13"/>
        <v>7002481.4299999997</v>
      </c>
      <c r="J88" s="401">
        <f t="shared" si="13"/>
        <v>7293711.1500000004</v>
      </c>
      <c r="K88" s="401">
        <f t="shared" si="13"/>
        <v>6012078.8099999996</v>
      </c>
      <c r="L88" s="401">
        <f t="shared" si="13"/>
        <v>6821784.9900000002</v>
      </c>
      <c r="M88" s="401">
        <f t="shared" si="13"/>
        <v>6928121.1600000001</v>
      </c>
      <c r="N88" s="401">
        <f t="shared" si="13"/>
        <v>5760215.4199999999</v>
      </c>
      <c r="O88" s="401">
        <f t="shared" si="12"/>
        <v>76984718.719999999</v>
      </c>
      <c r="P88" s="375"/>
      <c r="Q88" s="302"/>
      <c r="R88" s="302"/>
      <c r="S88" s="302"/>
      <c r="T88" s="302"/>
      <c r="U88" s="302"/>
      <c r="V88" s="302"/>
      <c r="W88" s="302"/>
      <c r="X88" s="302"/>
      <c r="Y88" s="302"/>
      <c r="Z88" s="302"/>
      <c r="AA88" s="302"/>
      <c r="AB88" s="302"/>
      <c r="AC88" s="302"/>
      <c r="AD88" s="302"/>
      <c r="AE88" s="302"/>
      <c r="AF88" s="302"/>
      <c r="AG88" s="302"/>
      <c r="AH88" s="302"/>
      <c r="AI88" s="302"/>
      <c r="AJ88" s="302"/>
      <c r="AK88" s="302"/>
    </row>
    <row r="89" spans="1:37" ht="15">
      <c r="A89" s="971"/>
      <c r="B89" s="304" t="s">
        <v>1109</v>
      </c>
      <c r="C89" s="46">
        <v>2251365.86</v>
      </c>
      <c r="D89" s="46">
        <v>2004656.75</v>
      </c>
      <c r="E89" s="46">
        <v>2748942.48</v>
      </c>
      <c r="F89" s="46">
        <v>2272675.75</v>
      </c>
      <c r="G89" s="46">
        <v>2715843.49</v>
      </c>
      <c r="H89" s="46">
        <v>2600468.58</v>
      </c>
      <c r="I89" s="46">
        <v>2760693.63</v>
      </c>
      <c r="J89" s="46">
        <v>2805468.98</v>
      </c>
      <c r="K89" s="46">
        <v>2315066.19</v>
      </c>
      <c r="L89" s="46">
        <v>2590409.4</v>
      </c>
      <c r="M89" s="46">
        <v>2667848.73</v>
      </c>
      <c r="N89" s="46">
        <v>2197126.4</v>
      </c>
      <c r="O89" s="47">
        <f t="shared" si="12"/>
        <v>29930566.239999998</v>
      </c>
      <c r="P89" s="55"/>
      <c r="Q89" s="302"/>
      <c r="R89" s="58"/>
      <c r="S89" s="58"/>
      <c r="T89" s="58"/>
      <c r="U89" s="58"/>
      <c r="V89" s="58"/>
      <c r="W89" s="58"/>
      <c r="X89" s="58"/>
      <c r="Y89" s="58"/>
      <c r="Z89" s="58"/>
      <c r="AA89" s="58"/>
      <c r="AB89" s="58"/>
      <c r="AC89" s="58"/>
      <c r="AD89" s="58"/>
      <c r="AE89" s="58"/>
      <c r="AF89" s="58"/>
      <c r="AG89" s="58"/>
      <c r="AH89" s="58"/>
      <c r="AI89" s="58"/>
      <c r="AJ89" s="58"/>
      <c r="AK89" s="58"/>
    </row>
    <row r="90" spans="1:37" ht="15">
      <c r="A90" s="971"/>
      <c r="B90" s="304" t="s">
        <v>1110</v>
      </c>
      <c r="C90" s="46">
        <v>3356378.15</v>
      </c>
      <c r="D90" s="46">
        <v>2923288.71</v>
      </c>
      <c r="E90" s="46">
        <v>3947142.14</v>
      </c>
      <c r="F90" s="46">
        <v>3299990.78</v>
      </c>
      <c r="G90" s="46">
        <v>4002144.85</v>
      </c>
      <c r="H90" s="46">
        <v>3856660.7</v>
      </c>
      <c r="I90" s="46">
        <v>4037964.73</v>
      </c>
      <c r="J90" s="46">
        <v>4252890.3499999996</v>
      </c>
      <c r="K90" s="46">
        <v>3500679.59</v>
      </c>
      <c r="L90" s="46">
        <v>4019003.48</v>
      </c>
      <c r="M90" s="46">
        <v>4035297.86</v>
      </c>
      <c r="N90" s="46">
        <v>3354366.48</v>
      </c>
      <c r="O90" s="47">
        <f t="shared" si="12"/>
        <v>44585807.819999993</v>
      </c>
      <c r="P90" s="55"/>
      <c r="Q90" s="302"/>
      <c r="R90" s="58"/>
      <c r="S90" s="58"/>
      <c r="T90" s="58"/>
      <c r="U90" s="58"/>
      <c r="V90" s="58"/>
      <c r="W90" s="58"/>
      <c r="X90" s="58"/>
      <c r="Y90" s="58"/>
      <c r="Z90" s="58"/>
      <c r="AA90" s="58"/>
      <c r="AB90" s="58"/>
      <c r="AC90" s="58"/>
      <c r="AD90" s="58"/>
      <c r="AE90" s="58"/>
      <c r="AF90" s="58"/>
      <c r="AG90" s="58"/>
      <c r="AH90" s="58"/>
      <c r="AI90" s="58"/>
      <c r="AJ90" s="58"/>
      <c r="AK90" s="58"/>
    </row>
    <row r="91" spans="1:37" ht="15">
      <c r="A91" s="971"/>
      <c r="B91" s="304" t="s">
        <v>1111</v>
      </c>
      <c r="C91" s="46">
        <v>200973.59</v>
      </c>
      <c r="D91" s="46">
        <v>167279.71</v>
      </c>
      <c r="E91" s="46">
        <v>213490.42</v>
      </c>
      <c r="F91" s="46">
        <v>186684.22</v>
      </c>
      <c r="G91" s="46">
        <v>218583.67999999999</v>
      </c>
      <c r="H91" s="46">
        <v>199755.9</v>
      </c>
      <c r="I91" s="46">
        <v>203823.07</v>
      </c>
      <c r="J91" s="46">
        <v>235351.82</v>
      </c>
      <c r="K91" s="46">
        <v>196333.03</v>
      </c>
      <c r="L91" s="46">
        <v>212372.11</v>
      </c>
      <c r="M91" s="46">
        <v>224974.57</v>
      </c>
      <c r="N91" s="46">
        <v>208722.54</v>
      </c>
      <c r="O91" s="47">
        <f t="shared" si="12"/>
        <v>2468344.6599999997</v>
      </c>
      <c r="P91" s="55"/>
      <c r="Q91" s="302"/>
      <c r="R91" s="58"/>
      <c r="S91" s="58"/>
      <c r="T91" s="58"/>
      <c r="U91" s="58"/>
      <c r="V91" s="58"/>
      <c r="W91" s="58"/>
      <c r="X91" s="58"/>
      <c r="Y91" s="58"/>
      <c r="Z91" s="58"/>
      <c r="AA91" s="58"/>
      <c r="AB91" s="58"/>
      <c r="AC91" s="58"/>
      <c r="AD91" s="58"/>
      <c r="AE91" s="58"/>
      <c r="AF91" s="58"/>
      <c r="AG91" s="58"/>
      <c r="AH91" s="58"/>
      <c r="AI91" s="58"/>
      <c r="AJ91" s="58"/>
      <c r="AK91" s="58"/>
    </row>
    <row r="92" spans="1:37" ht="6" customHeight="1">
      <c r="A92" s="971"/>
      <c r="B92" s="304"/>
      <c r="C92" s="45"/>
      <c r="D92" s="45"/>
      <c r="E92" s="45"/>
      <c r="F92" s="45"/>
      <c r="G92" s="45"/>
      <c r="H92" s="45"/>
      <c r="I92" s="45"/>
      <c r="J92" s="45"/>
      <c r="K92" s="45"/>
      <c r="L92" s="45"/>
      <c r="M92" s="45"/>
      <c r="N92" s="45"/>
      <c r="O92" s="47">
        <f t="shared" si="12"/>
        <v>0</v>
      </c>
      <c r="P92" s="55"/>
      <c r="Q92" s="302"/>
      <c r="R92" s="58"/>
      <c r="S92" s="58"/>
      <c r="T92" s="58"/>
      <c r="U92" s="58"/>
      <c r="V92" s="58"/>
      <c r="W92" s="58"/>
      <c r="X92" s="58"/>
      <c r="Y92" s="58"/>
      <c r="Z92" s="58"/>
      <c r="AA92" s="58"/>
      <c r="AB92" s="58"/>
      <c r="AC92" s="58"/>
      <c r="AD92" s="58"/>
      <c r="AE92" s="58"/>
      <c r="AF92" s="58"/>
      <c r="AG92" s="58"/>
      <c r="AH92" s="58"/>
      <c r="AI92" s="58"/>
      <c r="AJ92" s="58"/>
      <c r="AK92" s="58"/>
    </row>
    <row r="93" spans="1:37" ht="15">
      <c r="A93" s="971"/>
      <c r="B93" s="299" t="s">
        <v>1112</v>
      </c>
      <c r="C93" s="401">
        <f>SUM(C94:C111)</f>
        <v>2357827.483</v>
      </c>
      <c r="D93" s="401">
        <f t="shared" ref="D93:N93" si="14">SUM(D94:D111)</f>
        <v>1933236.8640000001</v>
      </c>
      <c r="E93" s="401">
        <f t="shared" si="14"/>
        <v>2764274.9410000001</v>
      </c>
      <c r="F93" s="401">
        <f t="shared" si="14"/>
        <v>2315769.2309999997</v>
      </c>
      <c r="G93" s="401">
        <f t="shared" si="14"/>
        <v>2886288.9580000001</v>
      </c>
      <c r="H93" s="401">
        <f t="shared" si="14"/>
        <v>2566370.2960000001</v>
      </c>
      <c r="I93" s="401">
        <f t="shared" si="14"/>
        <v>2862865.8059999999</v>
      </c>
      <c r="J93" s="401">
        <f t="shared" si="14"/>
        <v>3050328.0839999998</v>
      </c>
      <c r="K93" s="401">
        <f t="shared" si="14"/>
        <v>2478898.9989999998</v>
      </c>
      <c r="L93" s="401">
        <f t="shared" si="14"/>
        <v>2806846.9430000004</v>
      </c>
      <c r="M93" s="401">
        <f t="shared" si="14"/>
        <v>2828379.0730000008</v>
      </c>
      <c r="N93" s="401">
        <f t="shared" si="14"/>
        <v>2406746.6470000003</v>
      </c>
      <c r="O93" s="401">
        <f t="shared" si="12"/>
        <v>31257833.325000003</v>
      </c>
      <c r="P93" s="375"/>
      <c r="Q93" s="302"/>
      <c r="R93" s="302"/>
      <c r="S93" s="302"/>
      <c r="T93" s="302"/>
      <c r="U93" s="302"/>
      <c r="V93" s="302"/>
      <c r="W93" s="302"/>
      <c r="X93" s="302"/>
      <c r="Y93" s="302"/>
      <c r="Z93" s="302"/>
      <c r="AA93" s="302"/>
      <c r="AB93" s="302"/>
      <c r="AC93" s="302"/>
      <c r="AD93" s="302"/>
      <c r="AE93" s="302"/>
      <c r="AF93" s="302"/>
      <c r="AG93" s="302"/>
      <c r="AH93" s="302"/>
      <c r="AI93" s="302"/>
      <c r="AJ93" s="302"/>
      <c r="AK93" s="302"/>
    </row>
    <row r="94" spans="1:37" ht="15">
      <c r="A94" s="971"/>
      <c r="B94" s="304" t="s">
        <v>1113</v>
      </c>
      <c r="C94" s="46">
        <v>158737.85999999999</v>
      </c>
      <c r="D94" s="46">
        <v>111317.71</v>
      </c>
      <c r="E94" s="46">
        <v>161938.64000000001</v>
      </c>
      <c r="F94" s="46">
        <v>143909.37</v>
      </c>
      <c r="G94" s="46">
        <v>169840.49</v>
      </c>
      <c r="H94" s="46">
        <v>153169.35999999999</v>
      </c>
      <c r="I94" s="46">
        <v>172568.04</v>
      </c>
      <c r="J94" s="46">
        <v>189934.94</v>
      </c>
      <c r="K94" s="46">
        <v>154184.39000000001</v>
      </c>
      <c r="L94" s="46">
        <v>192188.92</v>
      </c>
      <c r="M94" s="46">
        <v>191015.23</v>
      </c>
      <c r="N94" s="46">
        <v>174000.1</v>
      </c>
      <c r="O94" s="47">
        <f t="shared" si="12"/>
        <v>1972805.0499999998</v>
      </c>
      <c r="P94" s="55"/>
      <c r="Q94" s="302"/>
      <c r="R94" s="58"/>
      <c r="S94" s="58"/>
      <c r="T94" s="58"/>
      <c r="U94" s="58"/>
      <c r="V94" s="58"/>
      <c r="W94" s="58"/>
      <c r="X94" s="58"/>
      <c r="Y94" s="58"/>
      <c r="Z94" s="58"/>
      <c r="AA94" s="58"/>
      <c r="AB94" s="58"/>
      <c r="AC94" s="58"/>
      <c r="AD94" s="58"/>
      <c r="AE94" s="58"/>
      <c r="AF94" s="58"/>
      <c r="AG94" s="58"/>
      <c r="AH94" s="58"/>
      <c r="AI94" s="58"/>
      <c r="AJ94" s="58"/>
      <c r="AK94" s="58"/>
    </row>
    <row r="95" spans="1:37" ht="15">
      <c r="A95" s="971"/>
      <c r="B95" s="304" t="s">
        <v>1114</v>
      </c>
      <c r="C95" s="46">
        <v>572577.67000000004</v>
      </c>
      <c r="D95" s="46">
        <v>494566.45</v>
      </c>
      <c r="E95" s="46">
        <v>642044.98</v>
      </c>
      <c r="F95" s="46">
        <v>565742.48</v>
      </c>
      <c r="G95" s="46">
        <v>711935.09</v>
      </c>
      <c r="H95" s="46">
        <v>680791.22</v>
      </c>
      <c r="I95" s="46">
        <v>725174.19</v>
      </c>
      <c r="J95" s="46">
        <v>758895.95</v>
      </c>
      <c r="K95" s="46">
        <v>620100.27</v>
      </c>
      <c r="L95" s="46">
        <v>687595.59</v>
      </c>
      <c r="M95" s="46">
        <v>672764.04</v>
      </c>
      <c r="N95" s="46">
        <v>601588.53</v>
      </c>
      <c r="O95" s="47">
        <f t="shared" si="12"/>
        <v>7733776.4600000009</v>
      </c>
      <c r="P95" s="55"/>
      <c r="Q95" s="302"/>
      <c r="R95" s="58"/>
      <c r="S95" s="58"/>
      <c r="T95" s="58"/>
      <c r="U95" s="58"/>
      <c r="V95" s="58"/>
      <c r="W95" s="58"/>
      <c r="X95" s="58"/>
      <c r="Y95" s="58"/>
      <c r="Z95" s="58"/>
      <c r="AA95" s="58"/>
      <c r="AB95" s="58"/>
      <c r="AC95" s="58"/>
      <c r="AD95" s="58"/>
      <c r="AE95" s="58"/>
      <c r="AF95" s="58"/>
      <c r="AG95" s="58"/>
      <c r="AH95" s="58"/>
      <c r="AI95" s="58"/>
      <c r="AJ95" s="58"/>
      <c r="AK95" s="58"/>
    </row>
    <row r="96" spans="1:37" ht="15">
      <c r="A96" s="971"/>
      <c r="B96" s="304" t="s">
        <v>1115</v>
      </c>
      <c r="C96" s="46">
        <v>12067.62</v>
      </c>
      <c r="D96" s="46">
        <v>12927.56</v>
      </c>
      <c r="E96" s="46">
        <v>14521.97</v>
      </c>
      <c r="F96" s="46">
        <v>9828.58</v>
      </c>
      <c r="G96" s="46">
        <v>10550</v>
      </c>
      <c r="H96" s="46">
        <v>20539.349999999999</v>
      </c>
      <c r="I96" s="46">
        <v>10152.280000000001</v>
      </c>
      <c r="J96" s="46">
        <v>15003.53</v>
      </c>
      <c r="K96" s="46">
        <v>10223.6</v>
      </c>
      <c r="L96" s="46">
        <v>9077.8799999999992</v>
      </c>
      <c r="M96" s="46">
        <v>15784.72</v>
      </c>
      <c r="N96" s="46">
        <v>9619.57</v>
      </c>
      <c r="O96" s="47">
        <f t="shared" si="12"/>
        <v>150296.66</v>
      </c>
      <c r="P96" s="55"/>
      <c r="Q96" s="302"/>
      <c r="R96" s="58"/>
      <c r="S96" s="58"/>
      <c r="T96" s="58"/>
      <c r="U96" s="58"/>
      <c r="V96" s="58"/>
      <c r="W96" s="58"/>
      <c r="X96" s="58"/>
      <c r="Y96" s="58"/>
      <c r="Z96" s="58"/>
      <c r="AA96" s="58"/>
      <c r="AB96" s="58"/>
      <c r="AC96" s="58"/>
      <c r="AD96" s="58"/>
      <c r="AE96" s="58"/>
      <c r="AF96" s="58"/>
      <c r="AG96" s="58"/>
      <c r="AH96" s="58"/>
      <c r="AI96" s="58"/>
      <c r="AJ96" s="58"/>
      <c r="AK96" s="58"/>
    </row>
    <row r="97" spans="1:37" ht="15">
      <c r="A97" s="971"/>
      <c r="B97" s="304" t="s">
        <v>1116</v>
      </c>
      <c r="C97" s="46">
        <v>43035.02</v>
      </c>
      <c r="D97" s="46">
        <v>28400.61</v>
      </c>
      <c r="E97" s="46">
        <v>45299.02</v>
      </c>
      <c r="F97" s="46">
        <v>35833.910000000003</v>
      </c>
      <c r="G97" s="46">
        <v>40071.22</v>
      </c>
      <c r="H97" s="46">
        <v>39015.22</v>
      </c>
      <c r="I97" s="46">
        <v>37372.129999999997</v>
      </c>
      <c r="J97" s="46">
        <v>40681.31</v>
      </c>
      <c r="K97" s="46">
        <v>31790.23</v>
      </c>
      <c r="L97" s="46">
        <v>38539.46</v>
      </c>
      <c r="M97" s="46">
        <v>40909.69</v>
      </c>
      <c r="N97" s="46">
        <v>36129.040000000001</v>
      </c>
      <c r="O97" s="47">
        <f t="shared" si="12"/>
        <v>457076.86</v>
      </c>
      <c r="P97" s="55"/>
      <c r="Q97" s="302"/>
      <c r="R97" s="58"/>
      <c r="S97" s="58"/>
      <c r="T97" s="58"/>
      <c r="U97" s="58"/>
      <c r="V97" s="58"/>
      <c r="W97" s="58"/>
      <c r="X97" s="58"/>
      <c r="Y97" s="58"/>
      <c r="Z97" s="58"/>
      <c r="AA97" s="58"/>
      <c r="AB97" s="58"/>
      <c r="AC97" s="58"/>
      <c r="AD97" s="58"/>
      <c r="AE97" s="58"/>
      <c r="AF97" s="58"/>
      <c r="AG97" s="58"/>
      <c r="AH97" s="58"/>
      <c r="AI97" s="58"/>
      <c r="AJ97" s="58"/>
      <c r="AK97" s="58"/>
    </row>
    <row r="98" spans="1:37" ht="15">
      <c r="A98" s="971"/>
      <c r="B98" s="304" t="s">
        <v>1117</v>
      </c>
      <c r="C98" s="46">
        <v>127801.19</v>
      </c>
      <c r="D98" s="46">
        <v>100092.23</v>
      </c>
      <c r="E98" s="46">
        <v>173282.26</v>
      </c>
      <c r="F98" s="46">
        <v>165317.53</v>
      </c>
      <c r="G98" s="46">
        <v>203941.39</v>
      </c>
      <c r="H98" s="46">
        <v>198240.61</v>
      </c>
      <c r="I98" s="46">
        <v>186786.38</v>
      </c>
      <c r="J98" s="46">
        <v>218177.72</v>
      </c>
      <c r="K98" s="46">
        <v>191425.27</v>
      </c>
      <c r="L98" s="46">
        <v>202284.44</v>
      </c>
      <c r="M98" s="46">
        <v>207032.83</v>
      </c>
      <c r="N98" s="46">
        <v>173134.84</v>
      </c>
      <c r="O98" s="47">
        <f t="shared" si="12"/>
        <v>2147516.69</v>
      </c>
      <c r="P98" s="55"/>
      <c r="Q98" s="302"/>
      <c r="R98" s="58"/>
      <c r="S98" s="58"/>
      <c r="T98" s="58"/>
      <c r="U98" s="58"/>
      <c r="V98" s="58"/>
      <c r="W98" s="58"/>
      <c r="X98" s="58"/>
      <c r="Y98" s="58"/>
      <c r="Z98" s="58"/>
      <c r="AA98" s="58"/>
      <c r="AB98" s="58"/>
      <c r="AC98" s="58"/>
      <c r="AD98" s="58"/>
      <c r="AE98" s="58"/>
      <c r="AF98" s="58"/>
      <c r="AG98" s="58"/>
      <c r="AH98" s="58"/>
      <c r="AI98" s="58"/>
      <c r="AJ98" s="58"/>
      <c r="AK98" s="58"/>
    </row>
    <row r="99" spans="1:37" ht="15">
      <c r="A99" s="971"/>
      <c r="B99" s="304" t="s">
        <v>1118</v>
      </c>
      <c r="C99" s="46">
        <v>41.63</v>
      </c>
      <c r="D99" s="46">
        <v>9.2799999999999994</v>
      </c>
      <c r="E99" s="46">
        <v>46.4</v>
      </c>
      <c r="F99" s="46">
        <v>18.559999999999999</v>
      </c>
      <c r="G99" s="46">
        <v>18.559999999999999</v>
      </c>
      <c r="H99" s="46">
        <v>37.119999999999997</v>
      </c>
      <c r="I99" s="46">
        <v>60.32</v>
      </c>
      <c r="J99" s="46">
        <v>32.479999999999997</v>
      </c>
      <c r="K99" s="46">
        <v>32.479999999999997</v>
      </c>
      <c r="L99" s="46">
        <v>32.479999999999997</v>
      </c>
      <c r="M99" s="46">
        <v>27.84</v>
      </c>
      <c r="N99" s="46">
        <v>4.6399999999999997</v>
      </c>
      <c r="O99" s="47">
        <f t="shared" si="12"/>
        <v>361.79</v>
      </c>
      <c r="P99" s="55"/>
      <c r="Q99" s="302"/>
      <c r="R99" s="58"/>
      <c r="S99" s="58"/>
      <c r="T99" s="58"/>
      <c r="U99" s="58"/>
      <c r="V99" s="58"/>
      <c r="W99" s="58"/>
      <c r="X99" s="58"/>
      <c r="Y99" s="58"/>
      <c r="Z99" s="58"/>
      <c r="AA99" s="58"/>
      <c r="AB99" s="58"/>
      <c r="AC99" s="58"/>
      <c r="AD99" s="58"/>
      <c r="AE99" s="58"/>
      <c r="AF99" s="58"/>
      <c r="AG99" s="58"/>
      <c r="AH99" s="58"/>
      <c r="AI99" s="58"/>
      <c r="AJ99" s="58"/>
      <c r="AK99" s="58"/>
    </row>
    <row r="100" spans="1:37" ht="15">
      <c r="A100" s="971"/>
      <c r="B100" s="304" t="s">
        <v>1119</v>
      </c>
      <c r="C100" s="46">
        <v>79889.56</v>
      </c>
      <c r="D100" s="46">
        <v>63078.94</v>
      </c>
      <c r="E100" s="46">
        <v>97300.97</v>
      </c>
      <c r="F100" s="46">
        <v>78326.948000000004</v>
      </c>
      <c r="G100" s="46">
        <v>99218.275999999998</v>
      </c>
      <c r="H100" s="46">
        <v>91290.361999999994</v>
      </c>
      <c r="I100" s="46">
        <v>98154.95</v>
      </c>
      <c r="J100" s="46">
        <v>99953.372000000003</v>
      </c>
      <c r="K100" s="46">
        <v>82049.16</v>
      </c>
      <c r="L100" s="46">
        <v>94345.12</v>
      </c>
      <c r="M100" s="46">
        <v>95288.173999999999</v>
      </c>
      <c r="N100" s="46">
        <v>72824.009999999995</v>
      </c>
      <c r="O100" s="47">
        <f t="shared" si="12"/>
        <v>1051719.8419999999</v>
      </c>
      <c r="P100" s="55"/>
      <c r="Q100" s="302"/>
      <c r="R100" s="58"/>
      <c r="S100" s="58"/>
      <c r="T100" s="58"/>
      <c r="U100" s="58"/>
      <c r="V100" s="58"/>
      <c r="W100" s="58"/>
      <c r="X100" s="58"/>
      <c r="Y100" s="58"/>
      <c r="Z100" s="58"/>
      <c r="AA100" s="58"/>
      <c r="AB100" s="58"/>
      <c r="AC100" s="58"/>
      <c r="AD100" s="58"/>
      <c r="AE100" s="58"/>
      <c r="AF100" s="58"/>
      <c r="AG100" s="58"/>
      <c r="AH100" s="58"/>
      <c r="AI100" s="58"/>
      <c r="AJ100" s="58"/>
      <c r="AK100" s="58"/>
    </row>
    <row r="101" spans="1:37" ht="15">
      <c r="A101" s="971"/>
      <c r="B101" s="304" t="s">
        <v>1120</v>
      </c>
      <c r="C101" s="46">
        <v>258529.72099999999</v>
      </c>
      <c r="D101" s="46">
        <v>205961.10500000001</v>
      </c>
      <c r="E101" s="46">
        <v>274004.62400000001</v>
      </c>
      <c r="F101" s="46">
        <v>211689.12899999999</v>
      </c>
      <c r="G101" s="46">
        <v>261888.432</v>
      </c>
      <c r="H101" s="46">
        <v>234333.679</v>
      </c>
      <c r="I101" s="46">
        <v>255215.55799999999</v>
      </c>
      <c r="J101" s="46">
        <v>253346.53200000001</v>
      </c>
      <c r="K101" s="46">
        <v>208837.989</v>
      </c>
      <c r="L101" s="46">
        <v>246623.12100000001</v>
      </c>
      <c r="M101" s="46">
        <v>254759.179</v>
      </c>
      <c r="N101" s="46">
        <v>212731.31899999999</v>
      </c>
      <c r="O101" s="47">
        <f t="shared" si="12"/>
        <v>2877920.3879999998</v>
      </c>
      <c r="P101" s="55"/>
      <c r="Q101" s="302"/>
      <c r="R101" s="58"/>
      <c r="S101" s="58"/>
      <c r="T101" s="58"/>
      <c r="U101" s="58"/>
      <c r="V101" s="58"/>
      <c r="W101" s="58"/>
      <c r="X101" s="58"/>
      <c r="Y101" s="58"/>
      <c r="Z101" s="58"/>
      <c r="AA101" s="58"/>
      <c r="AB101" s="58"/>
      <c r="AC101" s="58"/>
      <c r="AD101" s="58"/>
      <c r="AE101" s="58"/>
      <c r="AF101" s="58"/>
      <c r="AG101" s="58"/>
      <c r="AH101" s="58"/>
      <c r="AI101" s="58"/>
      <c r="AJ101" s="58"/>
      <c r="AK101" s="58"/>
    </row>
    <row r="102" spans="1:37" ht="15">
      <c r="A102" s="971"/>
      <c r="B102" s="304" t="s">
        <v>1121</v>
      </c>
      <c r="C102" s="46">
        <v>78382.080000000002</v>
      </c>
      <c r="D102" s="46">
        <v>70014.62</v>
      </c>
      <c r="E102" s="46">
        <v>94765.093999999997</v>
      </c>
      <c r="F102" s="46">
        <v>79313.960000000006</v>
      </c>
      <c r="G102" s="46">
        <v>94922.691999999995</v>
      </c>
      <c r="H102" s="46">
        <v>81821.025999999998</v>
      </c>
      <c r="I102" s="46">
        <v>95016.42</v>
      </c>
      <c r="J102" s="46">
        <v>105759.83</v>
      </c>
      <c r="K102" s="46">
        <v>80176.929999999993</v>
      </c>
      <c r="L102" s="46">
        <v>91816.801999999996</v>
      </c>
      <c r="M102" s="46">
        <v>96676.055999999997</v>
      </c>
      <c r="N102" s="46">
        <v>77550.535999999993</v>
      </c>
      <c r="O102" s="47">
        <f t="shared" si="12"/>
        <v>1046216.046</v>
      </c>
      <c r="P102" s="55"/>
      <c r="Q102" s="302"/>
      <c r="R102" s="58"/>
      <c r="S102" s="58"/>
      <c r="T102" s="58"/>
      <c r="U102" s="58"/>
      <c r="V102" s="58"/>
      <c r="W102" s="58"/>
      <c r="X102" s="58"/>
      <c r="Y102" s="58"/>
      <c r="Z102" s="58"/>
      <c r="AA102" s="58"/>
      <c r="AB102" s="58"/>
      <c r="AC102" s="58"/>
      <c r="AD102" s="58"/>
      <c r="AE102" s="58"/>
      <c r="AF102" s="58"/>
      <c r="AG102" s="58"/>
      <c r="AH102" s="58"/>
      <c r="AI102" s="58"/>
      <c r="AJ102" s="58"/>
      <c r="AK102" s="58"/>
    </row>
    <row r="103" spans="1:37" ht="15">
      <c r="A103" s="971"/>
      <c r="B103" s="304" t="s">
        <v>1122</v>
      </c>
      <c r="C103" s="46">
        <v>17193.349999999999</v>
      </c>
      <c r="D103" s="46">
        <v>12033.31</v>
      </c>
      <c r="E103" s="46">
        <v>23154.09</v>
      </c>
      <c r="F103" s="46">
        <v>20329.45</v>
      </c>
      <c r="G103" s="46">
        <v>23205.7</v>
      </c>
      <c r="H103" s="46">
        <v>21551.23</v>
      </c>
      <c r="I103" s="46">
        <v>21354.560000000001</v>
      </c>
      <c r="J103" s="46">
        <v>27413.66</v>
      </c>
      <c r="K103" s="46">
        <v>22695.040000000001</v>
      </c>
      <c r="L103" s="46">
        <v>25513.68</v>
      </c>
      <c r="M103" s="46">
        <v>26624.11</v>
      </c>
      <c r="N103" s="46">
        <v>19996.55</v>
      </c>
      <c r="O103" s="47">
        <f t="shared" si="12"/>
        <v>261064.72999999998</v>
      </c>
      <c r="P103" s="55"/>
      <c r="Q103" s="302"/>
      <c r="R103" s="58"/>
      <c r="S103" s="58"/>
      <c r="T103" s="58"/>
      <c r="U103" s="58"/>
      <c r="V103" s="58"/>
      <c r="W103" s="58"/>
      <c r="X103" s="58"/>
      <c r="Y103" s="58"/>
      <c r="Z103" s="58"/>
      <c r="AA103" s="58"/>
      <c r="AB103" s="58"/>
      <c r="AC103" s="58"/>
      <c r="AD103" s="58"/>
      <c r="AE103" s="58"/>
      <c r="AF103" s="58"/>
      <c r="AG103" s="58"/>
      <c r="AH103" s="58"/>
      <c r="AI103" s="58"/>
      <c r="AJ103" s="58"/>
      <c r="AK103" s="58"/>
    </row>
    <row r="104" spans="1:37" ht="15">
      <c r="A104" s="971"/>
      <c r="B104" s="304" t="s">
        <v>1123</v>
      </c>
      <c r="C104" s="46">
        <v>48.3</v>
      </c>
      <c r="D104" s="46">
        <v>164.2</v>
      </c>
      <c r="E104" s="46">
        <v>114.94</v>
      </c>
      <c r="F104" s="46">
        <v>98.52</v>
      </c>
      <c r="G104" s="46">
        <v>147.78</v>
      </c>
      <c r="H104" s="46">
        <v>49.26</v>
      </c>
      <c r="I104" s="46">
        <v>65.680000000000007</v>
      </c>
      <c r="J104" s="46">
        <v>279.14</v>
      </c>
      <c r="K104" s="46">
        <v>49.26</v>
      </c>
      <c r="L104" s="46">
        <v>98.52</v>
      </c>
      <c r="M104" s="46">
        <v>279.14</v>
      </c>
      <c r="N104" s="46">
        <v>32.840000000000003</v>
      </c>
      <c r="O104" s="47">
        <f t="shared" si="12"/>
        <v>1427.5800000000002</v>
      </c>
      <c r="P104" s="55"/>
      <c r="Q104" s="302"/>
      <c r="R104" s="58"/>
      <c r="S104" s="58"/>
      <c r="T104" s="58"/>
      <c r="U104" s="58"/>
      <c r="V104" s="58"/>
      <c r="W104" s="58"/>
      <c r="X104" s="58"/>
      <c r="Y104" s="58"/>
      <c r="Z104" s="58"/>
      <c r="AA104" s="58"/>
      <c r="AB104" s="58"/>
      <c r="AC104" s="58"/>
      <c r="AD104" s="58"/>
      <c r="AE104" s="58"/>
      <c r="AF104" s="58"/>
      <c r="AG104" s="58"/>
      <c r="AH104" s="58"/>
      <c r="AI104" s="58"/>
      <c r="AJ104" s="58"/>
      <c r="AK104" s="58"/>
    </row>
    <row r="105" spans="1:37" ht="15">
      <c r="A105" s="971"/>
      <c r="B105" s="304" t="s">
        <v>1124</v>
      </c>
      <c r="C105" s="46">
        <v>26071.39</v>
      </c>
      <c r="D105" s="46">
        <v>20885.84</v>
      </c>
      <c r="E105" s="46">
        <v>29364.9</v>
      </c>
      <c r="F105" s="46">
        <v>25731.113000000001</v>
      </c>
      <c r="G105" s="46">
        <v>32367.896000000001</v>
      </c>
      <c r="H105" s="46">
        <v>28416.615000000002</v>
      </c>
      <c r="I105" s="46">
        <v>33833.525999999998</v>
      </c>
      <c r="J105" s="46">
        <v>36888.089999999997</v>
      </c>
      <c r="K105" s="46">
        <v>31173.89</v>
      </c>
      <c r="L105" s="46">
        <v>34641.474999999999</v>
      </c>
      <c r="M105" s="46">
        <v>33161.269999999997</v>
      </c>
      <c r="N105" s="46">
        <v>28540.29</v>
      </c>
      <c r="O105" s="47">
        <f t="shared" si="12"/>
        <v>361076.29499999993</v>
      </c>
      <c r="P105" s="55"/>
      <c r="Q105" s="302"/>
      <c r="R105" s="58"/>
      <c r="S105" s="58"/>
      <c r="T105" s="58"/>
      <c r="U105" s="58"/>
      <c r="V105" s="58"/>
      <c r="W105" s="58"/>
      <c r="X105" s="58"/>
      <c r="Y105" s="58"/>
      <c r="Z105" s="58"/>
      <c r="AA105" s="58"/>
      <c r="AB105" s="58"/>
      <c r="AC105" s="58"/>
      <c r="AD105" s="58"/>
      <c r="AE105" s="58"/>
      <c r="AF105" s="58"/>
      <c r="AG105" s="58"/>
      <c r="AH105" s="58"/>
      <c r="AI105" s="58"/>
      <c r="AJ105" s="58"/>
      <c r="AK105" s="58"/>
    </row>
    <row r="106" spans="1:37" ht="15">
      <c r="A106" s="971"/>
      <c r="B106" s="304" t="s">
        <v>1125</v>
      </c>
      <c r="C106" s="46">
        <v>588175.50100000005</v>
      </c>
      <c r="D106" s="46">
        <v>501859.91200000001</v>
      </c>
      <c r="E106" s="46">
        <v>743957.53899999999</v>
      </c>
      <c r="F106" s="46">
        <v>603788.90599999996</v>
      </c>
      <c r="G106" s="46">
        <v>756242.054</v>
      </c>
      <c r="H106" s="46">
        <v>696208.255</v>
      </c>
      <c r="I106" s="46">
        <v>767294.18500000006</v>
      </c>
      <c r="J106" s="46">
        <v>807557.59699999995</v>
      </c>
      <c r="K106" s="46">
        <v>653368.78599999996</v>
      </c>
      <c r="L106" s="46">
        <v>734724.39399999997</v>
      </c>
      <c r="M106" s="46">
        <v>733169.74100000004</v>
      </c>
      <c r="N106" s="46">
        <v>604092.06900000002</v>
      </c>
      <c r="O106" s="47">
        <f t="shared" si="12"/>
        <v>8190438.9390000012</v>
      </c>
      <c r="P106" s="55"/>
      <c r="Q106" s="302"/>
      <c r="R106" s="58"/>
      <c r="S106" s="58"/>
      <c r="T106" s="58"/>
      <c r="U106" s="58"/>
      <c r="V106" s="58"/>
      <c r="W106" s="58"/>
      <c r="X106" s="58"/>
      <c r="Y106" s="58"/>
      <c r="Z106" s="58"/>
      <c r="AA106" s="58"/>
      <c r="AB106" s="58"/>
      <c r="AC106" s="58"/>
      <c r="AD106" s="58"/>
      <c r="AE106" s="58"/>
      <c r="AF106" s="58"/>
      <c r="AG106" s="58"/>
      <c r="AH106" s="58"/>
      <c r="AI106" s="58"/>
      <c r="AJ106" s="58"/>
      <c r="AK106" s="58"/>
    </row>
    <row r="107" spans="1:37" ht="15">
      <c r="A107" s="971"/>
      <c r="B107" s="304" t="s">
        <v>1126</v>
      </c>
      <c r="C107" s="46">
        <v>323755.48200000002</v>
      </c>
      <c r="D107" s="46">
        <v>258366.36</v>
      </c>
      <c r="E107" s="46">
        <v>383168.58399999997</v>
      </c>
      <c r="F107" s="46">
        <v>313529.05099999998</v>
      </c>
      <c r="G107" s="46">
        <v>407844.462</v>
      </c>
      <c r="H107" s="46">
        <v>252009.715</v>
      </c>
      <c r="I107" s="46">
        <v>383866.12800000003</v>
      </c>
      <c r="J107" s="46">
        <v>413679.28399999999</v>
      </c>
      <c r="K107" s="46">
        <v>328894.38299999997</v>
      </c>
      <c r="L107" s="46">
        <v>375942.78</v>
      </c>
      <c r="M107" s="46">
        <v>383865.935</v>
      </c>
      <c r="N107" s="46">
        <v>332210.61300000001</v>
      </c>
      <c r="O107" s="47">
        <f t="shared" si="12"/>
        <v>4157132.7770000002</v>
      </c>
      <c r="P107" s="55"/>
      <c r="Q107" s="302"/>
      <c r="R107" s="58"/>
      <c r="S107" s="58"/>
      <c r="T107" s="58"/>
      <c r="U107" s="58"/>
      <c r="V107" s="58"/>
      <c r="W107" s="58"/>
      <c r="X107" s="58"/>
      <c r="Y107" s="58"/>
      <c r="Z107" s="58"/>
      <c r="AA107" s="58"/>
      <c r="AB107" s="58"/>
      <c r="AC107" s="58"/>
      <c r="AD107" s="58"/>
      <c r="AE107" s="58"/>
      <c r="AF107" s="58"/>
      <c r="AG107" s="58"/>
      <c r="AH107" s="58"/>
      <c r="AI107" s="58"/>
      <c r="AJ107" s="58"/>
      <c r="AK107" s="58"/>
    </row>
    <row r="108" spans="1:37" ht="15">
      <c r="A108" s="971"/>
      <c r="B108" s="304" t="s">
        <v>1315</v>
      </c>
      <c r="C108" s="46">
        <v>57898.21</v>
      </c>
      <c r="D108" s="46">
        <v>41681.769</v>
      </c>
      <c r="E108" s="46">
        <v>65314.432000000001</v>
      </c>
      <c r="F108" s="46">
        <v>49456.491999999998</v>
      </c>
      <c r="G108" s="46">
        <v>59596.125</v>
      </c>
      <c r="H108" s="46">
        <v>54848.233999999997</v>
      </c>
      <c r="I108" s="46">
        <v>61384.226000000002</v>
      </c>
      <c r="J108" s="46">
        <v>66935.879000000001</v>
      </c>
      <c r="K108" s="46">
        <v>51118.798999999999</v>
      </c>
      <c r="L108" s="46">
        <v>58405.927000000003</v>
      </c>
      <c r="M108" s="46">
        <v>61861.561000000002</v>
      </c>
      <c r="N108" s="46">
        <v>52184.807999999997</v>
      </c>
      <c r="O108" s="47">
        <f t="shared" si="12"/>
        <v>680686.46199999994</v>
      </c>
      <c r="P108" s="55"/>
      <c r="Q108" s="302"/>
      <c r="R108" s="58"/>
      <c r="S108" s="58"/>
      <c r="T108" s="58"/>
      <c r="U108" s="58"/>
      <c r="V108" s="58"/>
      <c r="W108" s="58"/>
      <c r="X108" s="58"/>
      <c r="Y108" s="58"/>
      <c r="Z108" s="58"/>
      <c r="AA108" s="58"/>
      <c r="AB108" s="58"/>
      <c r="AC108" s="58"/>
      <c r="AD108" s="58"/>
      <c r="AE108" s="58"/>
      <c r="AF108" s="58"/>
      <c r="AG108" s="58"/>
      <c r="AH108" s="58"/>
      <c r="AI108" s="58"/>
      <c r="AJ108" s="58"/>
      <c r="AK108" s="58"/>
    </row>
    <row r="109" spans="1:37" ht="15">
      <c r="A109" s="971"/>
      <c r="B109" s="304" t="s">
        <v>1128</v>
      </c>
      <c r="C109" s="46">
        <v>0</v>
      </c>
      <c r="D109" s="46">
        <v>0</v>
      </c>
      <c r="E109" s="46">
        <v>0</v>
      </c>
      <c r="F109" s="46">
        <v>0</v>
      </c>
      <c r="G109" s="46">
        <v>0</v>
      </c>
      <c r="H109" s="46">
        <v>0</v>
      </c>
      <c r="I109" s="46">
        <v>0</v>
      </c>
      <c r="J109" s="46">
        <v>0</v>
      </c>
      <c r="K109" s="46">
        <v>0</v>
      </c>
      <c r="L109" s="46">
        <v>0</v>
      </c>
      <c r="M109" s="46">
        <v>0</v>
      </c>
      <c r="N109" s="46">
        <v>0</v>
      </c>
      <c r="O109" s="47">
        <f t="shared" si="12"/>
        <v>0</v>
      </c>
      <c r="P109" s="55"/>
      <c r="Q109" s="302"/>
      <c r="R109" s="58"/>
      <c r="S109" s="58"/>
      <c r="T109" s="58"/>
      <c r="U109" s="58"/>
      <c r="V109" s="58"/>
      <c r="W109" s="58"/>
      <c r="X109" s="58"/>
      <c r="Y109" s="58"/>
      <c r="Z109" s="58"/>
      <c r="AA109" s="58"/>
      <c r="AB109" s="58"/>
      <c r="AC109" s="58"/>
      <c r="AD109" s="58"/>
      <c r="AE109" s="58"/>
      <c r="AF109" s="58"/>
      <c r="AG109" s="58"/>
      <c r="AH109" s="58"/>
      <c r="AI109" s="58"/>
      <c r="AJ109" s="58"/>
      <c r="AK109" s="58"/>
    </row>
    <row r="110" spans="1:37" ht="15">
      <c r="A110" s="971"/>
      <c r="B110" s="304" t="s">
        <v>1129</v>
      </c>
      <c r="C110" s="46">
        <v>0</v>
      </c>
      <c r="D110" s="46">
        <v>0</v>
      </c>
      <c r="E110" s="46">
        <v>0</v>
      </c>
      <c r="F110" s="46">
        <v>0</v>
      </c>
      <c r="G110" s="46">
        <v>0</v>
      </c>
      <c r="H110" s="46">
        <v>0</v>
      </c>
      <c r="I110" s="46">
        <v>0</v>
      </c>
      <c r="J110" s="46">
        <v>0</v>
      </c>
      <c r="K110" s="46">
        <v>0</v>
      </c>
      <c r="L110" s="46">
        <v>0</v>
      </c>
      <c r="M110" s="46">
        <v>0</v>
      </c>
      <c r="N110" s="46">
        <v>0</v>
      </c>
      <c r="O110" s="47">
        <f t="shared" si="12"/>
        <v>0</v>
      </c>
      <c r="P110" s="55"/>
      <c r="Q110" s="302"/>
      <c r="R110" s="58"/>
      <c r="S110" s="58"/>
      <c r="T110" s="58"/>
      <c r="U110" s="58"/>
      <c r="V110" s="58"/>
      <c r="W110" s="58"/>
      <c r="X110" s="58"/>
      <c r="Y110" s="58"/>
      <c r="Z110" s="58"/>
      <c r="AA110" s="58"/>
      <c r="AB110" s="58"/>
      <c r="AC110" s="58"/>
      <c r="AD110" s="58"/>
      <c r="AE110" s="58"/>
      <c r="AF110" s="58"/>
      <c r="AG110" s="58"/>
      <c r="AH110" s="58"/>
      <c r="AI110" s="58"/>
      <c r="AJ110" s="58"/>
      <c r="AK110" s="58"/>
    </row>
    <row r="111" spans="1:37" ht="15">
      <c r="A111" s="971"/>
      <c r="B111" s="304" t="s">
        <v>1130</v>
      </c>
      <c r="C111" s="46">
        <v>13622.898999999999</v>
      </c>
      <c r="D111" s="46">
        <v>11876.968000000001</v>
      </c>
      <c r="E111" s="46">
        <v>15996.498</v>
      </c>
      <c r="F111" s="46">
        <v>12855.232</v>
      </c>
      <c r="G111" s="46">
        <v>14498.790999999999</v>
      </c>
      <c r="H111" s="46">
        <v>14049.04</v>
      </c>
      <c r="I111" s="46">
        <v>14567.233</v>
      </c>
      <c r="J111" s="46">
        <v>15788.77</v>
      </c>
      <c r="K111" s="46">
        <v>12778.522000000001</v>
      </c>
      <c r="L111" s="46">
        <v>15016.353999999999</v>
      </c>
      <c r="M111" s="46">
        <v>15159.557000000001</v>
      </c>
      <c r="N111" s="46">
        <v>12106.892</v>
      </c>
      <c r="O111" s="47">
        <f t="shared" si="12"/>
        <v>168316.75599999999</v>
      </c>
      <c r="P111" s="55"/>
      <c r="Q111" s="302"/>
      <c r="R111" s="58"/>
      <c r="S111" s="58"/>
      <c r="T111" s="58"/>
      <c r="U111" s="58"/>
      <c r="V111" s="58"/>
      <c r="W111" s="58"/>
      <c r="X111" s="58"/>
      <c r="Y111" s="58"/>
      <c r="Z111" s="58"/>
      <c r="AA111" s="58"/>
      <c r="AB111" s="58"/>
      <c r="AC111" s="58"/>
      <c r="AD111" s="58"/>
      <c r="AE111" s="58"/>
      <c r="AF111" s="58"/>
      <c r="AG111" s="58"/>
      <c r="AH111" s="58"/>
      <c r="AI111" s="58"/>
      <c r="AJ111" s="58"/>
      <c r="AK111" s="58"/>
    </row>
    <row r="112" spans="1:37" ht="6" customHeight="1">
      <c r="A112" s="971"/>
      <c r="B112" s="304"/>
      <c r="C112" s="46"/>
      <c r="D112" s="46"/>
      <c r="E112" s="46"/>
      <c r="F112" s="46"/>
      <c r="G112" s="46"/>
      <c r="H112" s="46"/>
      <c r="I112" s="46"/>
      <c r="J112" s="46"/>
      <c r="K112" s="46"/>
      <c r="L112" s="46"/>
      <c r="M112" s="46"/>
      <c r="N112" s="46"/>
      <c r="O112" s="47">
        <f t="shared" si="12"/>
        <v>0</v>
      </c>
      <c r="P112" s="55"/>
      <c r="Q112" s="302"/>
      <c r="R112" s="58"/>
      <c r="S112" s="58"/>
      <c r="T112" s="58"/>
      <c r="U112" s="58"/>
      <c r="V112" s="58"/>
      <c r="W112" s="58"/>
      <c r="X112" s="58"/>
      <c r="Y112" s="58"/>
      <c r="Z112" s="58"/>
      <c r="AA112" s="58"/>
      <c r="AB112" s="58"/>
      <c r="AC112" s="58"/>
      <c r="AD112" s="58"/>
      <c r="AE112" s="58"/>
      <c r="AF112" s="58"/>
      <c r="AG112" s="58"/>
      <c r="AH112" s="58"/>
      <c r="AI112" s="58"/>
      <c r="AJ112" s="58"/>
      <c r="AK112" s="58"/>
    </row>
    <row r="113" spans="1:37" ht="15">
      <c r="A113" s="971"/>
      <c r="B113" s="299" t="s">
        <v>1131</v>
      </c>
      <c r="C113" s="406">
        <f>SUM(C114:C128)</f>
        <v>903294.71300000011</v>
      </c>
      <c r="D113" s="406">
        <f t="shared" ref="D113:N113" si="15">SUM(D114:D128)</f>
        <v>671599.4169999999</v>
      </c>
      <c r="E113" s="406">
        <f t="shared" si="15"/>
        <v>885032.995</v>
      </c>
      <c r="F113" s="406">
        <f t="shared" si="15"/>
        <v>758695.47799999989</v>
      </c>
      <c r="G113" s="406">
        <f t="shared" si="15"/>
        <v>891081.6120000002</v>
      </c>
      <c r="H113" s="406">
        <f t="shared" si="15"/>
        <v>702496.16</v>
      </c>
      <c r="I113" s="406">
        <f t="shared" si="15"/>
        <v>839091.25800000003</v>
      </c>
      <c r="J113" s="406">
        <f t="shared" si="15"/>
        <v>916053.30799999996</v>
      </c>
      <c r="K113" s="406">
        <f t="shared" si="15"/>
        <v>699948.53799999994</v>
      </c>
      <c r="L113" s="406">
        <f t="shared" si="15"/>
        <v>824854.06900000002</v>
      </c>
      <c r="M113" s="406">
        <f t="shared" si="15"/>
        <v>878191.495</v>
      </c>
      <c r="N113" s="406">
        <f t="shared" si="15"/>
        <v>795253.19899999991</v>
      </c>
      <c r="O113" s="401">
        <f t="shared" si="12"/>
        <v>9765592.2419999987</v>
      </c>
      <c r="P113" s="375"/>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row>
    <row r="114" spans="1:37" ht="15">
      <c r="A114" s="971"/>
      <c r="B114" s="304" t="s">
        <v>1132</v>
      </c>
      <c r="C114" s="46">
        <v>34379.767999999996</v>
      </c>
      <c r="D114" s="46">
        <v>24564.732</v>
      </c>
      <c r="E114" s="46">
        <v>20261.010999999999</v>
      </c>
      <c r="F114" s="46">
        <v>29644.617999999999</v>
      </c>
      <c r="G114" s="46">
        <v>31266.210999999999</v>
      </c>
      <c r="H114" s="46">
        <v>28304.030999999999</v>
      </c>
      <c r="I114" s="46">
        <v>34274.050999999999</v>
      </c>
      <c r="J114" s="46">
        <v>36725.305</v>
      </c>
      <c r="K114" s="46">
        <v>26068.882000000001</v>
      </c>
      <c r="L114" s="46">
        <v>35455.108</v>
      </c>
      <c r="M114" s="46">
        <v>31530.502</v>
      </c>
      <c r="N114" s="46">
        <v>28407.048999999999</v>
      </c>
      <c r="O114" s="47">
        <f t="shared" si="12"/>
        <v>360881.26799999998</v>
      </c>
      <c r="P114" s="55"/>
      <c r="Q114" s="302"/>
      <c r="R114" s="58"/>
      <c r="S114" s="58"/>
      <c r="T114" s="58"/>
      <c r="U114" s="58"/>
      <c r="V114" s="58"/>
      <c r="W114" s="58"/>
      <c r="X114" s="58"/>
      <c r="Y114" s="58"/>
      <c r="Z114" s="58"/>
      <c r="AA114" s="58"/>
      <c r="AB114" s="58"/>
      <c r="AC114" s="58"/>
      <c r="AD114" s="58"/>
      <c r="AE114" s="58"/>
      <c r="AF114" s="58"/>
      <c r="AG114" s="58"/>
      <c r="AH114" s="58"/>
      <c r="AI114" s="58"/>
      <c r="AJ114" s="58"/>
      <c r="AK114" s="58"/>
    </row>
    <row r="115" spans="1:37" ht="15">
      <c r="A115" s="971"/>
      <c r="B115" s="304" t="s">
        <v>1133</v>
      </c>
      <c r="C115" s="46">
        <v>165539.899</v>
      </c>
      <c r="D115" s="46">
        <v>132405.989</v>
      </c>
      <c r="E115" s="46">
        <v>184687.981</v>
      </c>
      <c r="F115" s="46">
        <v>143566.27900000001</v>
      </c>
      <c r="G115" s="46">
        <v>176727.30100000001</v>
      </c>
      <c r="H115" s="46">
        <v>146296.21299999999</v>
      </c>
      <c r="I115" s="46">
        <v>190689.291</v>
      </c>
      <c r="J115" s="46">
        <v>202828.05499999999</v>
      </c>
      <c r="K115" s="46">
        <v>133285.087</v>
      </c>
      <c r="L115" s="46">
        <v>175646.73699999999</v>
      </c>
      <c r="M115" s="46">
        <v>195895.11900000001</v>
      </c>
      <c r="N115" s="46">
        <v>158093.53700000001</v>
      </c>
      <c r="O115" s="47">
        <f t="shared" si="12"/>
        <v>2005661.4879999999</v>
      </c>
      <c r="P115" s="55"/>
      <c r="Q115" s="302"/>
      <c r="R115" s="58"/>
      <c r="S115" s="58"/>
      <c r="T115" s="58"/>
      <c r="U115" s="58"/>
      <c r="V115" s="58"/>
      <c r="W115" s="58"/>
      <c r="X115" s="58"/>
      <c r="Y115" s="58"/>
      <c r="Z115" s="58"/>
      <c r="AA115" s="58"/>
      <c r="AB115" s="58"/>
      <c r="AC115" s="58"/>
      <c r="AD115" s="58"/>
      <c r="AE115" s="58"/>
      <c r="AF115" s="58"/>
      <c r="AG115" s="58"/>
      <c r="AH115" s="58"/>
      <c r="AI115" s="58"/>
      <c r="AJ115" s="58"/>
      <c r="AK115" s="58"/>
    </row>
    <row r="116" spans="1:37" ht="15">
      <c r="A116" s="971"/>
      <c r="B116" s="304" t="s">
        <v>1134</v>
      </c>
      <c r="C116" s="46">
        <v>38178.968000000001</v>
      </c>
      <c r="D116" s="46">
        <v>29355.149000000001</v>
      </c>
      <c r="E116" s="46">
        <v>31767.435000000001</v>
      </c>
      <c r="F116" s="46">
        <v>21129.751</v>
      </c>
      <c r="G116" s="46">
        <v>28191.69</v>
      </c>
      <c r="H116" s="46">
        <v>22684.712</v>
      </c>
      <c r="I116" s="46">
        <v>29771.022000000001</v>
      </c>
      <c r="J116" s="46">
        <v>33800.563999999998</v>
      </c>
      <c r="K116" s="46">
        <v>26292.042000000001</v>
      </c>
      <c r="L116" s="46">
        <v>26451.175999999999</v>
      </c>
      <c r="M116" s="46">
        <v>27535.249</v>
      </c>
      <c r="N116" s="46">
        <v>29790.138999999999</v>
      </c>
      <c r="O116" s="47">
        <f t="shared" si="12"/>
        <v>344947.897</v>
      </c>
      <c r="P116" s="55"/>
      <c r="Q116" s="302"/>
      <c r="R116" s="58"/>
      <c r="S116" s="58"/>
      <c r="T116" s="58"/>
      <c r="U116" s="58"/>
      <c r="V116" s="58"/>
      <c r="W116" s="58"/>
      <c r="X116" s="58"/>
      <c r="Y116" s="58"/>
      <c r="Z116" s="58"/>
      <c r="AA116" s="58"/>
      <c r="AB116" s="58"/>
      <c r="AC116" s="58"/>
      <c r="AD116" s="58"/>
      <c r="AE116" s="58"/>
      <c r="AF116" s="58"/>
      <c r="AG116" s="58"/>
      <c r="AH116" s="58"/>
      <c r="AI116" s="58"/>
      <c r="AJ116" s="58"/>
      <c r="AK116" s="58"/>
    </row>
    <row r="117" spans="1:37" ht="15">
      <c r="A117" s="971"/>
      <c r="B117" s="304" t="s">
        <v>1135</v>
      </c>
      <c r="C117" s="46">
        <v>8819.8420000000006</v>
      </c>
      <c r="D117" s="46">
        <v>10536.601000000001</v>
      </c>
      <c r="E117" s="46">
        <v>6092.0959999999995</v>
      </c>
      <c r="F117" s="46">
        <v>12704.865</v>
      </c>
      <c r="G117" s="46">
        <v>8917.7489999999998</v>
      </c>
      <c r="H117" s="46">
        <v>8864.3420000000006</v>
      </c>
      <c r="I117" s="46">
        <v>11261.566999999999</v>
      </c>
      <c r="J117" s="46">
        <v>13390.947</v>
      </c>
      <c r="K117" s="46">
        <v>10476.328</v>
      </c>
      <c r="L117" s="46">
        <v>8564.9779999999992</v>
      </c>
      <c r="M117" s="46">
        <v>14003.906000000001</v>
      </c>
      <c r="N117" s="46">
        <v>16333.311</v>
      </c>
      <c r="O117" s="47">
        <f t="shared" si="12"/>
        <v>129966.53199999999</v>
      </c>
      <c r="P117" s="55"/>
      <c r="Q117" s="302"/>
      <c r="R117" s="58"/>
      <c r="S117" s="58"/>
      <c r="T117" s="58"/>
      <c r="U117" s="58"/>
      <c r="V117" s="58"/>
      <c r="W117" s="58"/>
      <c r="X117" s="58"/>
      <c r="Y117" s="58"/>
      <c r="Z117" s="58"/>
      <c r="AA117" s="58"/>
      <c r="AB117" s="58"/>
      <c r="AC117" s="58"/>
      <c r="AD117" s="58"/>
      <c r="AE117" s="58"/>
      <c r="AF117" s="58"/>
      <c r="AG117" s="58"/>
      <c r="AH117" s="58"/>
      <c r="AI117" s="58"/>
      <c r="AJ117" s="58"/>
      <c r="AK117" s="58"/>
    </row>
    <row r="118" spans="1:37" ht="15">
      <c r="A118" s="971"/>
      <c r="B118" s="304" t="s">
        <v>1136</v>
      </c>
      <c r="C118" s="46">
        <v>23083.575000000001</v>
      </c>
      <c r="D118" s="46">
        <v>17883.841</v>
      </c>
      <c r="E118" s="46">
        <v>21379.418000000001</v>
      </c>
      <c r="F118" s="46">
        <v>17390.933000000001</v>
      </c>
      <c r="G118" s="46">
        <v>17459.108</v>
      </c>
      <c r="H118" s="46">
        <v>12962.258</v>
      </c>
      <c r="I118" s="46">
        <v>13587.919</v>
      </c>
      <c r="J118" s="46">
        <v>17156.447</v>
      </c>
      <c r="K118" s="46">
        <v>12347.936</v>
      </c>
      <c r="L118" s="46">
        <v>16152.807000000001</v>
      </c>
      <c r="M118" s="46">
        <v>12795.409</v>
      </c>
      <c r="N118" s="46">
        <v>17788.152999999998</v>
      </c>
      <c r="O118" s="47">
        <f t="shared" si="12"/>
        <v>199987.804</v>
      </c>
      <c r="P118" s="55"/>
      <c r="Q118" s="302"/>
      <c r="R118" s="58"/>
      <c r="S118" s="58"/>
      <c r="T118" s="58"/>
      <c r="U118" s="58"/>
      <c r="V118" s="58"/>
      <c r="W118" s="58"/>
      <c r="X118" s="58"/>
      <c r="Y118" s="58"/>
      <c r="Z118" s="58"/>
      <c r="AA118" s="58"/>
      <c r="AB118" s="58"/>
      <c r="AC118" s="58"/>
      <c r="AD118" s="58"/>
      <c r="AE118" s="58"/>
      <c r="AF118" s="58"/>
      <c r="AG118" s="58"/>
      <c r="AH118" s="58"/>
      <c r="AI118" s="58"/>
      <c r="AJ118" s="58"/>
      <c r="AK118" s="58"/>
    </row>
    <row r="119" spans="1:37" ht="15">
      <c r="A119" s="971"/>
      <c r="B119" s="304" t="s">
        <v>1137</v>
      </c>
      <c r="C119" s="46">
        <v>150777.106</v>
      </c>
      <c r="D119" s="46">
        <v>124951.55</v>
      </c>
      <c r="E119" s="46">
        <v>169923.78200000001</v>
      </c>
      <c r="F119" s="46">
        <v>143508.02299999999</v>
      </c>
      <c r="G119" s="46">
        <v>158669.40100000001</v>
      </c>
      <c r="H119" s="46">
        <v>111247.394</v>
      </c>
      <c r="I119" s="46">
        <v>149109.88500000001</v>
      </c>
      <c r="J119" s="46">
        <v>158099.52600000001</v>
      </c>
      <c r="K119" s="46">
        <v>121223.41</v>
      </c>
      <c r="L119" s="46">
        <v>150181.66699999999</v>
      </c>
      <c r="M119" s="46">
        <v>155035.48499999999</v>
      </c>
      <c r="N119" s="46">
        <v>150223.72899999999</v>
      </c>
      <c r="O119" s="47">
        <f t="shared" si="12"/>
        <v>1742950.9579999999</v>
      </c>
      <c r="P119" s="55"/>
      <c r="Q119" s="302"/>
      <c r="R119" s="58"/>
      <c r="S119" s="58"/>
      <c r="T119" s="58"/>
      <c r="U119" s="58"/>
      <c r="V119" s="58"/>
      <c r="W119" s="58"/>
      <c r="X119" s="58"/>
      <c r="Y119" s="58"/>
      <c r="Z119" s="58"/>
      <c r="AA119" s="58"/>
      <c r="AB119" s="58"/>
      <c r="AC119" s="58"/>
      <c r="AD119" s="58"/>
      <c r="AE119" s="58"/>
      <c r="AF119" s="58"/>
      <c r="AG119" s="58"/>
      <c r="AH119" s="58"/>
      <c r="AI119" s="58"/>
      <c r="AJ119" s="58"/>
      <c r="AK119" s="58"/>
    </row>
    <row r="120" spans="1:37" ht="15">
      <c r="A120" s="971"/>
      <c r="B120" s="304" t="s">
        <v>1138</v>
      </c>
      <c r="C120" s="46">
        <v>49562.036999999997</v>
      </c>
      <c r="D120" s="46">
        <v>33671.425000000003</v>
      </c>
      <c r="E120" s="46">
        <v>49333.535000000003</v>
      </c>
      <c r="F120" s="46">
        <v>42630.006000000001</v>
      </c>
      <c r="G120" s="46">
        <v>42146.858</v>
      </c>
      <c r="H120" s="46">
        <v>43425.362000000001</v>
      </c>
      <c r="I120" s="46">
        <v>37906.925000000003</v>
      </c>
      <c r="J120" s="46">
        <v>48204.843999999997</v>
      </c>
      <c r="K120" s="46">
        <v>38076.917999999998</v>
      </c>
      <c r="L120" s="46">
        <v>30557.561000000002</v>
      </c>
      <c r="M120" s="46">
        <v>42390.103999999999</v>
      </c>
      <c r="N120" s="46">
        <v>35919.798999999999</v>
      </c>
      <c r="O120" s="47">
        <f t="shared" si="12"/>
        <v>493825.37399999995</v>
      </c>
      <c r="P120" s="55"/>
      <c r="Q120" s="302"/>
      <c r="R120" s="58"/>
      <c r="S120" s="58"/>
      <c r="T120" s="58"/>
      <c r="U120" s="58"/>
      <c r="V120" s="58"/>
      <c r="W120" s="58"/>
      <c r="X120" s="58"/>
      <c r="Y120" s="58"/>
      <c r="Z120" s="58"/>
      <c r="AA120" s="58"/>
      <c r="AB120" s="58"/>
      <c r="AC120" s="58"/>
      <c r="AD120" s="58"/>
      <c r="AE120" s="58"/>
      <c r="AF120" s="58"/>
      <c r="AG120" s="58"/>
      <c r="AH120" s="58"/>
      <c r="AI120" s="58"/>
      <c r="AJ120" s="58"/>
      <c r="AK120" s="58"/>
    </row>
    <row r="121" spans="1:37" ht="15">
      <c r="A121" s="971"/>
      <c r="B121" s="304" t="s">
        <v>1139</v>
      </c>
      <c r="C121" s="46">
        <v>3570.0479999999998</v>
      </c>
      <c r="D121" s="46">
        <v>2524.8829999999998</v>
      </c>
      <c r="E121" s="46">
        <v>6739.1989999999996</v>
      </c>
      <c r="F121" s="46">
        <v>3506.0079999999998</v>
      </c>
      <c r="G121" s="46">
        <v>3266.0140000000001</v>
      </c>
      <c r="H121" s="46">
        <v>3051.2779999999998</v>
      </c>
      <c r="I121" s="46">
        <v>5085.2330000000002</v>
      </c>
      <c r="J121" s="46">
        <v>2913.1179999999999</v>
      </c>
      <c r="K121" s="46">
        <v>3454.7060000000001</v>
      </c>
      <c r="L121" s="46">
        <v>3397.0990000000002</v>
      </c>
      <c r="M121" s="46">
        <v>3591.0390000000002</v>
      </c>
      <c r="N121" s="46">
        <v>3848.5650000000001</v>
      </c>
      <c r="O121" s="47">
        <f t="shared" si="12"/>
        <v>44947.189999999995</v>
      </c>
      <c r="P121" s="55"/>
      <c r="Q121" s="302"/>
      <c r="R121" s="58"/>
      <c r="S121" s="58"/>
      <c r="T121" s="58"/>
      <c r="U121" s="58"/>
      <c r="V121" s="58"/>
      <c r="W121" s="58"/>
      <c r="X121" s="58"/>
      <c r="Y121" s="58"/>
      <c r="Z121" s="58"/>
      <c r="AA121" s="58"/>
      <c r="AB121" s="58"/>
      <c r="AC121" s="58"/>
      <c r="AD121" s="58"/>
      <c r="AE121" s="58"/>
      <c r="AF121" s="58"/>
      <c r="AG121" s="58"/>
      <c r="AH121" s="58"/>
      <c r="AI121" s="58"/>
      <c r="AJ121" s="58"/>
      <c r="AK121" s="58"/>
    </row>
    <row r="122" spans="1:37" ht="15">
      <c r="A122" s="971"/>
      <c r="B122" s="304" t="s">
        <v>1140</v>
      </c>
      <c r="C122" s="46">
        <v>116783.766</v>
      </c>
      <c r="D122" s="46">
        <v>86163.93</v>
      </c>
      <c r="E122" s="46">
        <v>99824.812999999995</v>
      </c>
      <c r="F122" s="46">
        <v>89488.74</v>
      </c>
      <c r="G122" s="46">
        <v>108470.253</v>
      </c>
      <c r="H122" s="46">
        <v>84001.017000000007</v>
      </c>
      <c r="I122" s="46">
        <v>92293.150999999998</v>
      </c>
      <c r="J122" s="46">
        <v>100855.942</v>
      </c>
      <c r="K122" s="46">
        <v>78681.565000000002</v>
      </c>
      <c r="L122" s="46">
        <v>108883.38800000001</v>
      </c>
      <c r="M122" s="46">
        <v>97001.551000000007</v>
      </c>
      <c r="N122" s="46">
        <v>97706.819000000003</v>
      </c>
      <c r="O122" s="47">
        <f t="shared" si="12"/>
        <v>1160154.9349999998</v>
      </c>
      <c r="P122" s="55"/>
      <c r="Q122" s="302"/>
      <c r="R122" s="58"/>
      <c r="S122" s="58"/>
      <c r="T122" s="58"/>
      <c r="U122" s="58"/>
      <c r="V122" s="58"/>
      <c r="W122" s="58"/>
      <c r="X122" s="58"/>
      <c r="Y122" s="58"/>
      <c r="Z122" s="58"/>
      <c r="AA122" s="58"/>
      <c r="AB122" s="58"/>
      <c r="AC122" s="58"/>
      <c r="AD122" s="58"/>
      <c r="AE122" s="58"/>
      <c r="AF122" s="58"/>
      <c r="AG122" s="58"/>
      <c r="AH122" s="58"/>
      <c r="AI122" s="58"/>
      <c r="AJ122" s="58"/>
      <c r="AK122" s="58"/>
    </row>
    <row r="123" spans="1:37" ht="15">
      <c r="A123" s="971"/>
      <c r="B123" s="304" t="s">
        <v>1141</v>
      </c>
      <c r="C123" s="46">
        <v>22741.044999999998</v>
      </c>
      <c r="D123" s="46">
        <v>17990.366000000002</v>
      </c>
      <c r="E123" s="46">
        <v>19741.124</v>
      </c>
      <c r="F123" s="46">
        <v>19558.117999999999</v>
      </c>
      <c r="G123" s="46">
        <v>25087.736000000001</v>
      </c>
      <c r="H123" s="46">
        <v>14929.53</v>
      </c>
      <c r="I123" s="46">
        <v>20291.913</v>
      </c>
      <c r="J123" s="46">
        <v>22252.412</v>
      </c>
      <c r="K123" s="46">
        <v>18335.985000000001</v>
      </c>
      <c r="L123" s="46">
        <v>21549.52</v>
      </c>
      <c r="M123" s="46">
        <v>17982.387999999999</v>
      </c>
      <c r="N123" s="46">
        <v>16663.391</v>
      </c>
      <c r="O123" s="47">
        <f t="shared" si="12"/>
        <v>237123.52799999999</v>
      </c>
      <c r="P123" s="55"/>
      <c r="Q123" s="302"/>
      <c r="R123" s="58"/>
      <c r="S123" s="58"/>
      <c r="T123" s="58"/>
      <c r="U123" s="58"/>
      <c r="V123" s="58"/>
      <c r="W123" s="58"/>
      <c r="X123" s="58"/>
      <c r="Y123" s="58"/>
      <c r="Z123" s="58"/>
      <c r="AA123" s="58"/>
      <c r="AB123" s="58"/>
      <c r="AC123" s="58"/>
      <c r="AD123" s="58"/>
      <c r="AE123" s="58"/>
      <c r="AF123" s="58"/>
      <c r="AG123" s="58"/>
      <c r="AH123" s="58"/>
      <c r="AI123" s="58"/>
      <c r="AJ123" s="58"/>
      <c r="AK123" s="58"/>
    </row>
    <row r="124" spans="1:37" ht="15">
      <c r="A124" s="971"/>
      <c r="B124" s="304" t="s">
        <v>1142</v>
      </c>
      <c r="C124" s="46">
        <v>182409.10800000001</v>
      </c>
      <c r="D124" s="46">
        <v>128128.488</v>
      </c>
      <c r="E124" s="46">
        <v>180456.12299999999</v>
      </c>
      <c r="F124" s="46">
        <v>158570.677</v>
      </c>
      <c r="G124" s="46">
        <v>188228.04</v>
      </c>
      <c r="H124" s="46">
        <v>138113.95600000001</v>
      </c>
      <c r="I124" s="46">
        <v>151952.49900000001</v>
      </c>
      <c r="J124" s="46">
        <v>173035.421</v>
      </c>
      <c r="K124" s="46">
        <v>144792.981</v>
      </c>
      <c r="L124" s="46">
        <v>145659.64499999999</v>
      </c>
      <c r="M124" s="46">
        <v>179131.64199999999</v>
      </c>
      <c r="N124" s="46">
        <v>155608.38500000001</v>
      </c>
      <c r="O124" s="47">
        <f t="shared" si="12"/>
        <v>1926086.9650000001</v>
      </c>
      <c r="P124" s="55"/>
      <c r="Q124" s="302"/>
      <c r="R124" s="58"/>
      <c r="S124" s="58"/>
      <c r="T124" s="58"/>
      <c r="U124" s="58"/>
      <c r="V124" s="58"/>
      <c r="W124" s="58"/>
      <c r="X124" s="58"/>
      <c r="Y124" s="58"/>
      <c r="Z124" s="58"/>
      <c r="AA124" s="58"/>
      <c r="AB124" s="58"/>
      <c r="AC124" s="58"/>
      <c r="AD124" s="58"/>
      <c r="AE124" s="58"/>
      <c r="AF124" s="58"/>
      <c r="AG124" s="58"/>
      <c r="AH124" s="58"/>
      <c r="AI124" s="58"/>
      <c r="AJ124" s="58"/>
      <c r="AK124" s="58"/>
    </row>
    <row r="125" spans="1:37" ht="15">
      <c r="A125" s="971"/>
      <c r="B125" s="304" t="s">
        <v>1143</v>
      </c>
      <c r="C125" s="46">
        <v>789.31500000000005</v>
      </c>
      <c r="D125" s="46">
        <v>470.72199999999998</v>
      </c>
      <c r="E125" s="46">
        <v>165.14699999999999</v>
      </c>
      <c r="F125" s="46">
        <v>902.94799999999998</v>
      </c>
      <c r="G125" s="46">
        <v>695.03899999999999</v>
      </c>
      <c r="H125" s="46">
        <v>563.29999999999995</v>
      </c>
      <c r="I125" s="46">
        <v>1389.8989999999999</v>
      </c>
      <c r="J125" s="46">
        <v>550.96500000000003</v>
      </c>
      <c r="K125" s="46">
        <v>218.52</v>
      </c>
      <c r="L125" s="46">
        <v>811.54</v>
      </c>
      <c r="M125" s="46">
        <v>0</v>
      </c>
      <c r="N125" s="46">
        <v>0</v>
      </c>
      <c r="O125" s="47">
        <f t="shared" si="12"/>
        <v>6557.3950000000013</v>
      </c>
      <c r="P125" s="55"/>
      <c r="Q125" s="302"/>
      <c r="R125" s="58"/>
      <c r="S125" s="58"/>
      <c r="T125" s="58"/>
      <c r="U125" s="58"/>
      <c r="V125" s="58"/>
      <c r="W125" s="58"/>
      <c r="X125" s="58"/>
      <c r="Y125" s="58"/>
      <c r="Z125" s="58"/>
      <c r="AA125" s="58"/>
      <c r="AB125" s="58"/>
      <c r="AC125" s="58"/>
      <c r="AD125" s="58"/>
      <c r="AE125" s="58"/>
      <c r="AF125" s="58"/>
      <c r="AG125" s="58"/>
      <c r="AH125" s="58"/>
      <c r="AI125" s="58"/>
      <c r="AJ125" s="58"/>
      <c r="AK125" s="58"/>
    </row>
    <row r="126" spans="1:37" ht="15">
      <c r="A126" s="971"/>
      <c r="B126" s="304" t="s">
        <v>1144</v>
      </c>
      <c r="C126" s="46">
        <v>0</v>
      </c>
      <c r="D126" s="46">
        <v>0</v>
      </c>
      <c r="E126" s="46">
        <v>0</v>
      </c>
      <c r="F126" s="46">
        <v>0</v>
      </c>
      <c r="G126" s="46">
        <v>0</v>
      </c>
      <c r="H126" s="46">
        <v>0</v>
      </c>
      <c r="I126" s="46">
        <v>0</v>
      </c>
      <c r="J126" s="46">
        <v>0</v>
      </c>
      <c r="K126" s="46">
        <v>0</v>
      </c>
      <c r="L126" s="46">
        <v>0</v>
      </c>
      <c r="M126" s="46">
        <v>0</v>
      </c>
      <c r="N126" s="46">
        <v>0</v>
      </c>
      <c r="O126" s="47">
        <f t="shared" si="12"/>
        <v>0</v>
      </c>
      <c r="P126" s="55"/>
      <c r="Q126" s="302"/>
      <c r="R126" s="58"/>
      <c r="S126" s="58"/>
      <c r="T126" s="58"/>
      <c r="U126" s="58"/>
      <c r="V126" s="58"/>
      <c r="W126" s="58"/>
      <c r="X126" s="58"/>
      <c r="Y126" s="58"/>
      <c r="Z126" s="58"/>
      <c r="AA126" s="58"/>
      <c r="AB126" s="58"/>
      <c r="AC126" s="58"/>
      <c r="AD126" s="58"/>
      <c r="AE126" s="58"/>
      <c r="AF126" s="58"/>
      <c r="AG126" s="58"/>
      <c r="AH126" s="58"/>
      <c r="AI126" s="58"/>
      <c r="AJ126" s="58"/>
      <c r="AK126" s="58"/>
    </row>
    <row r="127" spans="1:37" ht="15">
      <c r="A127" s="971"/>
      <c r="B127" s="304" t="s">
        <v>1145</v>
      </c>
      <c r="C127" s="46">
        <v>0</v>
      </c>
      <c r="D127" s="46">
        <v>0</v>
      </c>
      <c r="E127" s="46">
        <v>0</v>
      </c>
      <c r="F127" s="46">
        <v>0</v>
      </c>
      <c r="G127" s="46">
        <v>0</v>
      </c>
      <c r="H127" s="46">
        <v>0</v>
      </c>
      <c r="I127" s="46">
        <v>0</v>
      </c>
      <c r="J127" s="46">
        <v>0</v>
      </c>
      <c r="K127" s="46">
        <v>0</v>
      </c>
      <c r="L127" s="46">
        <v>0</v>
      </c>
      <c r="M127" s="46">
        <v>0</v>
      </c>
      <c r="N127" s="46">
        <v>0</v>
      </c>
      <c r="O127" s="47">
        <f t="shared" si="12"/>
        <v>0</v>
      </c>
      <c r="P127" s="55"/>
      <c r="Q127" s="302"/>
      <c r="R127" s="58"/>
      <c r="S127" s="58"/>
      <c r="T127" s="58"/>
      <c r="U127" s="58"/>
      <c r="V127" s="58"/>
      <c r="W127" s="58"/>
      <c r="X127" s="58"/>
      <c r="Y127" s="58"/>
      <c r="Z127" s="58"/>
      <c r="AA127" s="58"/>
      <c r="AB127" s="58"/>
      <c r="AC127" s="58"/>
      <c r="AD127" s="58"/>
      <c r="AE127" s="58"/>
      <c r="AF127" s="58"/>
      <c r="AG127" s="58"/>
      <c r="AH127" s="58"/>
      <c r="AI127" s="58"/>
      <c r="AJ127" s="58"/>
      <c r="AK127" s="58"/>
    </row>
    <row r="128" spans="1:37" ht="15">
      <c r="A128" s="971"/>
      <c r="B128" s="304" t="s">
        <v>1146</v>
      </c>
      <c r="C128" s="46">
        <v>106660.236</v>
      </c>
      <c r="D128" s="46">
        <v>62951.741000000002</v>
      </c>
      <c r="E128" s="46">
        <v>94661.331000000006</v>
      </c>
      <c r="F128" s="46">
        <v>76094.512000000002</v>
      </c>
      <c r="G128" s="46">
        <v>101956.212</v>
      </c>
      <c r="H128" s="46">
        <v>88052.767000000007</v>
      </c>
      <c r="I128" s="46">
        <v>101477.90300000001</v>
      </c>
      <c r="J128" s="46">
        <v>106239.762</v>
      </c>
      <c r="K128" s="46">
        <v>86694.178</v>
      </c>
      <c r="L128" s="46">
        <v>101542.84299999999</v>
      </c>
      <c r="M128" s="46">
        <v>101299.101</v>
      </c>
      <c r="N128" s="46">
        <v>84870.322</v>
      </c>
      <c r="O128" s="47">
        <f t="shared" si="12"/>
        <v>1112500.9080000001</v>
      </c>
      <c r="P128" s="55"/>
      <c r="Q128" s="302"/>
      <c r="R128" s="58"/>
      <c r="S128" s="58"/>
      <c r="T128" s="58"/>
      <c r="U128" s="58"/>
      <c r="V128" s="58"/>
      <c r="W128" s="58"/>
      <c r="X128" s="58"/>
      <c r="Y128" s="58"/>
      <c r="Z128" s="58"/>
      <c r="AA128" s="58"/>
      <c r="AB128" s="58"/>
      <c r="AC128" s="58"/>
      <c r="AD128" s="58"/>
      <c r="AE128" s="58"/>
      <c r="AF128" s="58"/>
      <c r="AG128" s="58"/>
      <c r="AH128" s="58"/>
      <c r="AI128" s="58"/>
      <c r="AJ128" s="58"/>
      <c r="AK128" s="58"/>
    </row>
    <row r="129" spans="1:37" ht="6" customHeight="1">
      <c r="A129" s="971"/>
      <c r="B129" s="304"/>
      <c r="C129" s="46"/>
      <c r="D129" s="46"/>
      <c r="E129" s="46"/>
      <c r="F129" s="46"/>
      <c r="G129" s="46"/>
      <c r="H129" s="46"/>
      <c r="I129" s="46"/>
      <c r="J129" s="46"/>
      <c r="K129" s="46"/>
      <c r="L129" s="46"/>
      <c r="M129" s="46"/>
      <c r="N129" s="46"/>
      <c r="O129" s="47">
        <f t="shared" si="12"/>
        <v>0</v>
      </c>
      <c r="P129" s="55"/>
      <c r="Q129" s="302"/>
      <c r="R129" s="58"/>
      <c r="S129" s="58"/>
      <c r="T129" s="58"/>
      <c r="U129" s="58"/>
      <c r="V129" s="58"/>
      <c r="W129" s="58"/>
      <c r="X129" s="58"/>
      <c r="Y129" s="58"/>
      <c r="Z129" s="58"/>
      <c r="AA129" s="58"/>
      <c r="AB129" s="58"/>
      <c r="AC129" s="58"/>
      <c r="AD129" s="58"/>
      <c r="AE129" s="58"/>
      <c r="AF129" s="58"/>
      <c r="AG129" s="58"/>
      <c r="AH129" s="58"/>
      <c r="AI129" s="58"/>
      <c r="AJ129" s="58"/>
      <c r="AK129" s="58"/>
    </row>
    <row r="130" spans="1:37" ht="15">
      <c r="A130" s="971"/>
      <c r="B130" s="299" t="s">
        <v>1147</v>
      </c>
      <c r="C130" s="406">
        <f>SUM(C131:C136)</f>
        <v>187939.67</v>
      </c>
      <c r="D130" s="406">
        <f t="shared" ref="D130:N130" si="16">SUM(D131:D136)</f>
        <v>149715.65000000002</v>
      </c>
      <c r="E130" s="406">
        <f t="shared" si="16"/>
        <v>134213.85999999999</v>
      </c>
      <c r="F130" s="406">
        <f t="shared" si="16"/>
        <v>132276.87999999998</v>
      </c>
      <c r="G130" s="406">
        <f t="shared" si="16"/>
        <v>140472.95999999999</v>
      </c>
      <c r="H130" s="406">
        <f t="shared" si="16"/>
        <v>148863.88</v>
      </c>
      <c r="I130" s="406">
        <f t="shared" si="16"/>
        <v>137730.23999999999</v>
      </c>
      <c r="J130" s="406">
        <f t="shared" si="16"/>
        <v>155913.61000000002</v>
      </c>
      <c r="K130" s="406">
        <f t="shared" si="16"/>
        <v>131869.35999999999</v>
      </c>
      <c r="L130" s="406">
        <f t="shared" si="16"/>
        <v>137982.83000000002</v>
      </c>
      <c r="M130" s="406">
        <f t="shared" si="16"/>
        <v>145457.71000000002</v>
      </c>
      <c r="N130" s="406">
        <f t="shared" si="16"/>
        <v>134169.32999999999</v>
      </c>
      <c r="O130" s="401">
        <f t="shared" si="12"/>
        <v>1736605.98</v>
      </c>
      <c r="P130" s="375"/>
      <c r="Q130" s="302"/>
      <c r="R130" s="302"/>
      <c r="S130" s="302"/>
      <c r="T130" s="302"/>
      <c r="U130" s="302"/>
      <c r="V130" s="302"/>
      <c r="W130" s="302"/>
      <c r="X130" s="302"/>
      <c r="Y130" s="302"/>
      <c r="Z130" s="302"/>
      <c r="AA130" s="302"/>
      <c r="AB130" s="302"/>
      <c r="AC130" s="302"/>
      <c r="AD130" s="302"/>
      <c r="AE130" s="302"/>
      <c r="AF130" s="302"/>
      <c r="AG130" s="302"/>
      <c r="AH130" s="302"/>
      <c r="AI130" s="302"/>
      <c r="AJ130" s="302"/>
      <c r="AK130" s="302"/>
    </row>
    <row r="131" spans="1:37" ht="15">
      <c r="A131" s="971"/>
      <c r="B131" s="304" t="s">
        <v>1148</v>
      </c>
      <c r="C131" s="46">
        <v>34763.480000000003</v>
      </c>
      <c r="D131" s="46">
        <v>25024.35</v>
      </c>
      <c r="E131" s="46">
        <v>33595.980000000003</v>
      </c>
      <c r="F131" s="46">
        <v>28394.67</v>
      </c>
      <c r="G131" s="46">
        <v>33763.129999999997</v>
      </c>
      <c r="H131" s="46">
        <v>32810.85</v>
      </c>
      <c r="I131" s="46">
        <v>31163.09</v>
      </c>
      <c r="J131" s="46">
        <v>36212.51</v>
      </c>
      <c r="K131" s="46">
        <v>29331.39</v>
      </c>
      <c r="L131" s="46">
        <v>33277.72</v>
      </c>
      <c r="M131" s="46">
        <v>33528.78</v>
      </c>
      <c r="N131" s="46">
        <v>30539.37</v>
      </c>
      <c r="O131" s="47">
        <f t="shared" si="12"/>
        <v>382405.32000000007</v>
      </c>
      <c r="P131" s="55"/>
      <c r="Q131" s="302"/>
      <c r="R131" s="58"/>
      <c r="S131" s="58"/>
      <c r="T131" s="58"/>
      <c r="U131" s="58"/>
      <c r="V131" s="58"/>
      <c r="W131" s="58"/>
      <c r="X131" s="58"/>
      <c r="Y131" s="58"/>
      <c r="Z131" s="58"/>
      <c r="AA131" s="58"/>
      <c r="AB131" s="58"/>
      <c r="AC131" s="58"/>
      <c r="AD131" s="58"/>
      <c r="AE131" s="58"/>
      <c r="AF131" s="58"/>
      <c r="AG131" s="58"/>
      <c r="AH131" s="58"/>
      <c r="AI131" s="58"/>
      <c r="AJ131" s="58"/>
      <c r="AK131" s="58"/>
    </row>
    <row r="132" spans="1:37" ht="15">
      <c r="A132" s="971"/>
      <c r="B132" s="304" t="s">
        <v>1149</v>
      </c>
      <c r="C132" s="46">
        <v>30745.65</v>
      </c>
      <c r="D132" s="46">
        <v>17063.330000000002</v>
      </c>
      <c r="E132" s="46">
        <v>23529.62</v>
      </c>
      <c r="F132" s="46">
        <v>21958.49</v>
      </c>
      <c r="G132" s="46">
        <v>27961.119999999999</v>
      </c>
      <c r="H132" s="46">
        <v>26958.87</v>
      </c>
      <c r="I132" s="46">
        <v>26934.55</v>
      </c>
      <c r="J132" s="46">
        <v>28317.64</v>
      </c>
      <c r="K132" s="46">
        <v>20772.89</v>
      </c>
      <c r="L132" s="46">
        <v>22838.98</v>
      </c>
      <c r="M132" s="46">
        <v>25515.55</v>
      </c>
      <c r="N132" s="46">
        <v>21899.03</v>
      </c>
      <c r="O132" s="47">
        <f t="shared" si="12"/>
        <v>294495.72000000009</v>
      </c>
      <c r="P132" s="55"/>
      <c r="Q132" s="302"/>
      <c r="R132" s="58"/>
      <c r="S132" s="58"/>
      <c r="T132" s="58"/>
      <c r="U132" s="58"/>
      <c r="V132" s="58"/>
      <c r="W132" s="58"/>
      <c r="X132" s="58"/>
      <c r="Y132" s="58"/>
      <c r="Z132" s="58"/>
      <c r="AA132" s="58"/>
      <c r="AB132" s="58"/>
      <c r="AC132" s="58"/>
      <c r="AD132" s="58"/>
      <c r="AE132" s="58"/>
      <c r="AF132" s="58"/>
      <c r="AG132" s="58"/>
      <c r="AH132" s="58"/>
      <c r="AI132" s="58"/>
      <c r="AJ132" s="58"/>
      <c r="AK132" s="58"/>
    </row>
    <row r="133" spans="1:37" ht="15">
      <c r="A133" s="971"/>
      <c r="B133" s="304" t="s">
        <v>1150</v>
      </c>
      <c r="C133" s="46">
        <v>15155.58</v>
      </c>
      <c r="D133" s="46">
        <v>11031.59</v>
      </c>
      <c r="E133" s="46">
        <v>9792.6299999999992</v>
      </c>
      <c r="F133" s="46">
        <v>7972.44</v>
      </c>
      <c r="G133" s="46">
        <v>7918.89</v>
      </c>
      <c r="H133" s="46">
        <v>14156.62</v>
      </c>
      <c r="I133" s="46">
        <v>6713.2</v>
      </c>
      <c r="J133" s="46">
        <v>12463.54</v>
      </c>
      <c r="K133" s="46">
        <v>7283</v>
      </c>
      <c r="L133" s="46">
        <v>7726.44</v>
      </c>
      <c r="M133" s="46">
        <v>8845.44</v>
      </c>
      <c r="N133" s="46">
        <v>9057.61</v>
      </c>
      <c r="O133" s="47">
        <f t="shared" si="12"/>
        <v>118116.98</v>
      </c>
      <c r="P133" s="55"/>
      <c r="Q133" s="302"/>
      <c r="R133" s="58"/>
      <c r="S133" s="58"/>
      <c r="T133" s="58"/>
      <c r="U133" s="58"/>
      <c r="V133" s="58"/>
      <c r="W133" s="58"/>
      <c r="X133" s="58"/>
      <c r="Y133" s="58"/>
      <c r="Z133" s="58"/>
      <c r="AA133" s="58"/>
      <c r="AB133" s="58"/>
      <c r="AC133" s="58"/>
      <c r="AD133" s="58"/>
      <c r="AE133" s="58"/>
      <c r="AF133" s="58"/>
      <c r="AG133" s="58"/>
      <c r="AH133" s="58"/>
      <c r="AI133" s="58"/>
      <c r="AJ133" s="58"/>
      <c r="AK133" s="58"/>
    </row>
    <row r="134" spans="1:37" ht="15">
      <c r="A134" s="971"/>
      <c r="B134" s="304" t="s">
        <v>1313</v>
      </c>
      <c r="C134" s="46">
        <v>104782.64</v>
      </c>
      <c r="D134" s="46">
        <v>94812.43</v>
      </c>
      <c r="E134" s="46">
        <v>64824.74</v>
      </c>
      <c r="F134" s="46">
        <v>71579.839999999997</v>
      </c>
      <c r="G134" s="46">
        <v>68651.039999999994</v>
      </c>
      <c r="H134" s="46">
        <v>72110.559999999998</v>
      </c>
      <c r="I134" s="46">
        <v>70719.399999999994</v>
      </c>
      <c r="J134" s="46">
        <v>75921.58</v>
      </c>
      <c r="K134" s="46">
        <v>71527.520000000004</v>
      </c>
      <c r="L134" s="46">
        <v>71648.56</v>
      </c>
      <c r="M134" s="46">
        <v>74638.960000000006</v>
      </c>
      <c r="N134" s="46">
        <v>71253.399999999994</v>
      </c>
      <c r="O134" s="47">
        <f t="shared" si="12"/>
        <v>912470.67</v>
      </c>
      <c r="P134" s="55"/>
      <c r="Q134" s="302"/>
      <c r="R134" s="58"/>
      <c r="S134" s="58"/>
      <c r="T134" s="58"/>
      <c r="U134" s="58"/>
      <c r="V134" s="58"/>
      <c r="W134" s="58"/>
      <c r="X134" s="58"/>
      <c r="Y134" s="58"/>
      <c r="Z134" s="58"/>
      <c r="AA134" s="58"/>
      <c r="AB134" s="58"/>
      <c r="AC134" s="58"/>
      <c r="AD134" s="58"/>
      <c r="AE134" s="58"/>
      <c r="AF134" s="58"/>
      <c r="AG134" s="58"/>
      <c r="AH134" s="58"/>
      <c r="AI134" s="58"/>
      <c r="AJ134" s="58"/>
      <c r="AK134" s="58"/>
    </row>
    <row r="135" spans="1:37" ht="15">
      <c r="A135" s="971"/>
      <c r="B135" s="304" t="s">
        <v>1152</v>
      </c>
      <c r="C135" s="46">
        <v>1433.01</v>
      </c>
      <c r="D135" s="46">
        <v>857.14</v>
      </c>
      <c r="E135" s="46">
        <v>1440.96</v>
      </c>
      <c r="F135" s="46">
        <v>1390.08</v>
      </c>
      <c r="G135" s="46">
        <v>983.19</v>
      </c>
      <c r="H135" s="46">
        <v>1800.03</v>
      </c>
      <c r="I135" s="46">
        <v>1168.8599999999999</v>
      </c>
      <c r="J135" s="46">
        <v>1855.05</v>
      </c>
      <c r="K135" s="46">
        <v>2178.75</v>
      </c>
      <c r="L135" s="46">
        <v>1531.35</v>
      </c>
      <c r="M135" s="46">
        <v>2066.6999999999998</v>
      </c>
      <c r="N135" s="46">
        <v>498</v>
      </c>
      <c r="O135" s="47">
        <f t="shared" si="12"/>
        <v>17203.12</v>
      </c>
      <c r="P135" s="55"/>
      <c r="Q135" s="302"/>
      <c r="R135" s="58"/>
      <c r="S135" s="58"/>
      <c r="T135" s="58"/>
      <c r="U135" s="58"/>
      <c r="V135" s="58"/>
      <c r="W135" s="58"/>
      <c r="X135" s="58"/>
      <c r="Y135" s="58"/>
      <c r="Z135" s="58"/>
      <c r="AA135" s="58"/>
      <c r="AB135" s="58"/>
      <c r="AC135" s="58"/>
      <c r="AD135" s="58"/>
      <c r="AE135" s="58"/>
      <c r="AF135" s="58"/>
      <c r="AG135" s="58"/>
      <c r="AH135" s="58"/>
      <c r="AI135" s="58"/>
      <c r="AJ135" s="58"/>
      <c r="AK135" s="58"/>
    </row>
    <row r="136" spans="1:37" ht="15">
      <c r="A136" s="971"/>
      <c r="B136" s="304" t="s">
        <v>1153</v>
      </c>
      <c r="C136" s="46">
        <v>1059.31</v>
      </c>
      <c r="D136" s="46">
        <v>926.81</v>
      </c>
      <c r="E136" s="46">
        <v>1029.93</v>
      </c>
      <c r="F136" s="46">
        <v>981.36</v>
      </c>
      <c r="G136" s="46">
        <v>1195.5899999999999</v>
      </c>
      <c r="H136" s="46">
        <v>1026.95</v>
      </c>
      <c r="I136" s="46">
        <v>1031.1400000000001</v>
      </c>
      <c r="J136" s="46">
        <v>1143.29</v>
      </c>
      <c r="K136" s="46">
        <v>775.81</v>
      </c>
      <c r="L136" s="46">
        <v>959.78</v>
      </c>
      <c r="M136" s="46">
        <v>862.28</v>
      </c>
      <c r="N136" s="46">
        <v>921.92</v>
      </c>
      <c r="O136" s="47">
        <f t="shared" si="12"/>
        <v>11914.170000000002</v>
      </c>
      <c r="P136" s="55"/>
      <c r="Q136" s="302"/>
      <c r="R136" s="58"/>
      <c r="S136" s="58"/>
      <c r="T136" s="58"/>
      <c r="U136" s="58"/>
      <c r="V136" s="58"/>
      <c r="W136" s="58"/>
      <c r="X136" s="58"/>
      <c r="Y136" s="58"/>
      <c r="Z136" s="58"/>
      <c r="AA136" s="58"/>
      <c r="AB136" s="58"/>
      <c r="AC136" s="58"/>
      <c r="AD136" s="58"/>
      <c r="AE136" s="58"/>
      <c r="AF136" s="58"/>
      <c r="AG136" s="58"/>
      <c r="AH136" s="58"/>
      <c r="AI136" s="58"/>
      <c r="AJ136" s="58"/>
      <c r="AK136" s="58"/>
    </row>
    <row r="137" spans="1:37" ht="6" customHeight="1">
      <c r="A137" s="971"/>
      <c r="B137" s="304"/>
      <c r="C137" s="46"/>
      <c r="D137" s="46"/>
      <c r="E137" s="46"/>
      <c r="F137" s="46"/>
      <c r="G137" s="46"/>
      <c r="H137" s="46"/>
      <c r="I137" s="46"/>
      <c r="J137" s="46"/>
      <c r="K137" s="46"/>
      <c r="L137" s="46"/>
      <c r="M137" s="46"/>
      <c r="N137" s="46"/>
      <c r="O137" s="47">
        <f t="shared" si="12"/>
        <v>0</v>
      </c>
      <c r="P137" s="55"/>
      <c r="Q137" s="302"/>
      <c r="R137" s="58"/>
      <c r="S137" s="58"/>
      <c r="T137" s="58"/>
      <c r="U137" s="58"/>
      <c r="V137" s="58"/>
      <c r="W137" s="58"/>
      <c r="X137" s="58"/>
      <c r="Y137" s="58"/>
      <c r="Z137" s="58"/>
      <c r="AA137" s="58"/>
      <c r="AB137" s="58"/>
      <c r="AC137" s="58"/>
      <c r="AD137" s="58"/>
      <c r="AE137" s="58"/>
      <c r="AF137" s="58"/>
      <c r="AG137" s="58"/>
      <c r="AH137" s="58"/>
      <c r="AI137" s="58"/>
      <c r="AJ137" s="58"/>
      <c r="AK137" s="58"/>
    </row>
    <row r="138" spans="1:37" ht="15">
      <c r="A138" s="971"/>
      <c r="B138" s="299" t="s">
        <v>1154</v>
      </c>
      <c r="C138" s="406">
        <f>SUM(C139:C146)</f>
        <v>4703363.3880000003</v>
      </c>
      <c r="D138" s="406">
        <f t="shared" ref="D138:N138" si="17">SUM(D139:D146)</f>
        <v>4129437.3589999997</v>
      </c>
      <c r="E138" s="406">
        <f t="shared" si="17"/>
        <v>5179180.2989999996</v>
      </c>
      <c r="F138" s="406">
        <f t="shared" si="17"/>
        <v>4803262.818</v>
      </c>
      <c r="G138" s="406">
        <f t="shared" si="17"/>
        <v>5622293.2870000005</v>
      </c>
      <c r="H138" s="406">
        <f t="shared" si="17"/>
        <v>4979278.8540000003</v>
      </c>
      <c r="I138" s="406">
        <f t="shared" si="17"/>
        <v>5062323.784</v>
      </c>
      <c r="J138" s="406">
        <f t="shared" si="17"/>
        <v>5289434.7610000009</v>
      </c>
      <c r="K138" s="406">
        <f t="shared" si="17"/>
        <v>3909856.6830000002</v>
      </c>
      <c r="L138" s="406">
        <f t="shared" si="17"/>
        <v>5099377.591</v>
      </c>
      <c r="M138" s="406">
        <f t="shared" si="17"/>
        <v>5604402.2860000003</v>
      </c>
      <c r="N138" s="406">
        <f t="shared" si="17"/>
        <v>3990520.1779999998</v>
      </c>
      <c r="O138" s="401">
        <f t="shared" si="12"/>
        <v>58372731.288000003</v>
      </c>
      <c r="P138" s="375"/>
      <c r="Q138" s="302"/>
      <c r="R138" s="302"/>
      <c r="S138" s="302"/>
      <c r="T138" s="302"/>
      <c r="U138" s="302"/>
      <c r="V138" s="302"/>
      <c r="W138" s="302"/>
      <c r="X138" s="302"/>
      <c r="Y138" s="302"/>
      <c r="Z138" s="302"/>
      <c r="AA138" s="302"/>
      <c r="AB138" s="302"/>
      <c r="AC138" s="302"/>
      <c r="AD138" s="302"/>
      <c r="AE138" s="302"/>
      <c r="AF138" s="302"/>
      <c r="AG138" s="302"/>
      <c r="AH138" s="302"/>
      <c r="AI138" s="302"/>
      <c r="AJ138" s="302"/>
      <c r="AK138" s="302"/>
    </row>
    <row r="139" spans="1:37" ht="15">
      <c r="A139" s="971"/>
      <c r="B139" s="304" t="s">
        <v>1155</v>
      </c>
      <c r="C139" s="46">
        <v>6617.06</v>
      </c>
      <c r="D139" s="46">
        <v>3926.62</v>
      </c>
      <c r="E139" s="46">
        <v>5001.29</v>
      </c>
      <c r="F139" s="46">
        <v>5226.5200000000004</v>
      </c>
      <c r="G139" s="46">
        <v>7104.21</v>
      </c>
      <c r="H139" s="46">
        <v>5954.44</v>
      </c>
      <c r="I139" s="46">
        <v>5239.7299999999996</v>
      </c>
      <c r="J139" s="46">
        <v>6343.88</v>
      </c>
      <c r="K139" s="46">
        <v>4509.82</v>
      </c>
      <c r="L139" s="46">
        <v>5893.37</v>
      </c>
      <c r="M139" s="46">
        <v>5579.19</v>
      </c>
      <c r="N139" s="46">
        <v>4932.1899999999996</v>
      </c>
      <c r="O139" s="47">
        <f t="shared" si="12"/>
        <v>66328.319999999992</v>
      </c>
      <c r="P139" s="55"/>
      <c r="Q139" s="302"/>
      <c r="R139" s="58"/>
      <c r="S139" s="58"/>
      <c r="T139" s="58"/>
      <c r="U139" s="58"/>
      <c r="V139" s="58"/>
      <c r="W139" s="58"/>
      <c r="X139" s="58"/>
      <c r="Y139" s="58"/>
      <c r="Z139" s="58"/>
      <c r="AA139" s="58"/>
      <c r="AB139" s="58"/>
      <c r="AC139" s="58"/>
      <c r="AD139" s="58"/>
      <c r="AE139" s="58"/>
      <c r="AF139" s="58"/>
      <c r="AG139" s="58"/>
      <c r="AH139" s="58"/>
      <c r="AI139" s="58"/>
      <c r="AJ139" s="58"/>
      <c r="AK139" s="58"/>
    </row>
    <row r="140" spans="1:37" ht="15">
      <c r="A140" s="971"/>
      <c r="B140" s="304" t="s">
        <v>1299</v>
      </c>
      <c r="C140" s="46">
        <v>285570.69799999997</v>
      </c>
      <c r="D140" s="46">
        <v>244282.56899999999</v>
      </c>
      <c r="E140" s="46">
        <v>347206.87900000002</v>
      </c>
      <c r="F140" s="46">
        <v>274499.69799999997</v>
      </c>
      <c r="G140" s="46">
        <v>336993.48700000002</v>
      </c>
      <c r="H140" s="46">
        <v>330013.89399999997</v>
      </c>
      <c r="I140" s="46">
        <v>336237.93400000001</v>
      </c>
      <c r="J140" s="46">
        <v>364941.96100000001</v>
      </c>
      <c r="K140" s="46">
        <v>290753.533</v>
      </c>
      <c r="L140" s="46">
        <v>324849.18099999998</v>
      </c>
      <c r="M140" s="46">
        <v>317584.65600000002</v>
      </c>
      <c r="N140" s="46">
        <v>293735.08799999999</v>
      </c>
      <c r="O140" s="47">
        <f t="shared" si="12"/>
        <v>3746669.5779999997</v>
      </c>
      <c r="P140" s="55"/>
      <c r="Q140" s="302"/>
      <c r="R140" s="58"/>
      <c r="S140" s="58"/>
      <c r="T140" s="58"/>
      <c r="U140" s="58"/>
      <c r="V140" s="58"/>
      <c r="W140" s="58"/>
      <c r="X140" s="58"/>
      <c r="Y140" s="58"/>
      <c r="Z140" s="58"/>
      <c r="AA140" s="58"/>
      <c r="AB140" s="58"/>
      <c r="AC140" s="58"/>
      <c r="AD140" s="58"/>
      <c r="AE140" s="58"/>
      <c r="AF140" s="58"/>
      <c r="AG140" s="58"/>
      <c r="AH140" s="58"/>
      <c r="AI140" s="58"/>
      <c r="AJ140" s="58"/>
      <c r="AK140" s="58"/>
    </row>
    <row r="141" spans="1:37" ht="15">
      <c r="A141" s="971"/>
      <c r="B141" s="304" t="s">
        <v>1300</v>
      </c>
      <c r="C141" s="46">
        <v>42.03</v>
      </c>
      <c r="D141" s="46">
        <v>4.67</v>
      </c>
      <c r="E141" s="46">
        <v>0</v>
      </c>
      <c r="F141" s="46">
        <v>0</v>
      </c>
      <c r="G141" s="46">
        <v>0</v>
      </c>
      <c r="H141" s="46">
        <v>56.18</v>
      </c>
      <c r="I141" s="46">
        <v>0</v>
      </c>
      <c r="J141" s="46">
        <v>0</v>
      </c>
      <c r="K141" s="46">
        <v>0</v>
      </c>
      <c r="L141" s="46">
        <v>0</v>
      </c>
      <c r="M141" s="46">
        <v>0</v>
      </c>
      <c r="N141" s="46">
        <v>0</v>
      </c>
      <c r="O141" s="47">
        <f t="shared" si="12"/>
        <v>102.88</v>
      </c>
      <c r="P141" s="55"/>
      <c r="Q141" s="302"/>
      <c r="R141" s="58"/>
      <c r="S141" s="58"/>
      <c r="T141" s="58"/>
      <c r="U141" s="58"/>
      <c r="V141" s="58"/>
      <c r="W141" s="58"/>
      <c r="X141" s="58"/>
      <c r="Y141" s="58"/>
      <c r="Z141" s="58"/>
      <c r="AA141" s="58"/>
      <c r="AB141" s="58"/>
      <c r="AC141" s="58"/>
      <c r="AD141" s="58"/>
      <c r="AE141" s="58"/>
      <c r="AF141" s="58"/>
      <c r="AG141" s="58"/>
      <c r="AH141" s="58"/>
      <c r="AI141" s="58"/>
      <c r="AJ141" s="58"/>
      <c r="AK141" s="58"/>
    </row>
    <row r="142" spans="1:37" ht="15">
      <c r="A142" s="971"/>
      <c r="B142" s="304" t="s">
        <v>1158</v>
      </c>
      <c r="C142" s="46">
        <v>4.41</v>
      </c>
      <c r="D142" s="46">
        <v>13.68</v>
      </c>
      <c r="E142" s="46">
        <v>4.41</v>
      </c>
      <c r="F142" s="46">
        <v>6.08</v>
      </c>
      <c r="G142" s="46">
        <v>22.04</v>
      </c>
      <c r="H142" s="46">
        <v>12.16</v>
      </c>
      <c r="I142" s="46">
        <v>13.68</v>
      </c>
      <c r="J142" s="46">
        <v>13.68</v>
      </c>
      <c r="K142" s="46">
        <v>9.1199999999999992</v>
      </c>
      <c r="L142" s="46">
        <v>0</v>
      </c>
      <c r="M142" s="46">
        <v>12.16</v>
      </c>
      <c r="N142" s="46">
        <v>3.04</v>
      </c>
      <c r="O142" s="47">
        <f t="shared" si="12"/>
        <v>114.46000000000002</v>
      </c>
      <c r="P142" s="55"/>
      <c r="Q142" s="302"/>
      <c r="R142" s="58"/>
      <c r="S142" s="58"/>
      <c r="T142" s="58"/>
      <c r="U142" s="58"/>
      <c r="V142" s="58"/>
      <c r="W142" s="58"/>
      <c r="X142" s="58"/>
      <c r="Y142" s="58"/>
      <c r="Z142" s="58"/>
      <c r="AA142" s="58"/>
      <c r="AB142" s="58"/>
      <c r="AC142" s="58"/>
      <c r="AD142" s="58"/>
      <c r="AE142" s="58"/>
      <c r="AF142" s="58"/>
      <c r="AG142" s="58"/>
      <c r="AH142" s="58"/>
      <c r="AI142" s="58"/>
      <c r="AJ142" s="58"/>
      <c r="AK142" s="58"/>
    </row>
    <row r="143" spans="1:37" ht="15">
      <c r="A143" s="971"/>
      <c r="B143" s="304" t="s">
        <v>1314</v>
      </c>
      <c r="C143" s="46">
        <v>0</v>
      </c>
      <c r="D143" s="46">
        <v>0</v>
      </c>
      <c r="E143" s="46">
        <v>0</v>
      </c>
      <c r="F143" s="46">
        <v>0</v>
      </c>
      <c r="G143" s="46">
        <v>0</v>
      </c>
      <c r="H143" s="46">
        <v>0</v>
      </c>
      <c r="I143" s="46">
        <v>0</v>
      </c>
      <c r="J143" s="46">
        <v>0</v>
      </c>
      <c r="K143" s="46">
        <v>0</v>
      </c>
      <c r="L143" s="46">
        <v>0</v>
      </c>
      <c r="M143" s="46">
        <v>0</v>
      </c>
      <c r="N143" s="46">
        <v>0</v>
      </c>
      <c r="O143" s="47">
        <f t="shared" si="12"/>
        <v>0</v>
      </c>
      <c r="P143" s="55"/>
      <c r="Q143" s="302"/>
      <c r="R143" s="58"/>
      <c r="S143" s="58"/>
      <c r="T143" s="58"/>
      <c r="U143" s="58"/>
      <c r="V143" s="58"/>
      <c r="W143" s="58"/>
      <c r="X143" s="58"/>
      <c r="Y143" s="58"/>
      <c r="Z143" s="58"/>
      <c r="AA143" s="58"/>
      <c r="AB143" s="58"/>
      <c r="AC143" s="58"/>
      <c r="AD143" s="58"/>
      <c r="AE143" s="58"/>
      <c r="AF143" s="58"/>
      <c r="AG143" s="58"/>
      <c r="AH143" s="58"/>
      <c r="AI143" s="58"/>
      <c r="AJ143" s="58"/>
      <c r="AK143" s="58"/>
    </row>
    <row r="144" spans="1:37" ht="15">
      <c r="A144" s="971"/>
      <c r="B144" s="304" t="s">
        <v>1160</v>
      </c>
      <c r="C144" s="46">
        <v>3343201.97</v>
      </c>
      <c r="D144" s="46">
        <v>2542478.2599999998</v>
      </c>
      <c r="E144" s="46">
        <v>3470594.59</v>
      </c>
      <c r="F144" s="46">
        <v>2909152.9</v>
      </c>
      <c r="G144" s="46">
        <v>3326251.96</v>
      </c>
      <c r="H144" s="46">
        <v>3269129.31</v>
      </c>
      <c r="I144" s="46">
        <v>3782717.73</v>
      </c>
      <c r="J144" s="46">
        <v>3602042</v>
      </c>
      <c r="K144" s="46">
        <v>2705946.64</v>
      </c>
      <c r="L144" s="46">
        <v>3384248.57</v>
      </c>
      <c r="M144" s="46">
        <v>3401590.72</v>
      </c>
      <c r="N144" s="46">
        <v>2951610.16</v>
      </c>
      <c r="O144" s="47">
        <f t="shared" si="12"/>
        <v>38688964.810000002</v>
      </c>
      <c r="P144" s="55"/>
      <c r="Q144" s="302"/>
      <c r="R144" s="58"/>
      <c r="S144" s="58"/>
      <c r="T144" s="58"/>
      <c r="U144" s="58"/>
      <c r="V144" s="58"/>
      <c r="W144" s="58"/>
      <c r="X144" s="58"/>
      <c r="Y144" s="58"/>
      <c r="Z144" s="58"/>
      <c r="AA144" s="58"/>
      <c r="AB144" s="58"/>
      <c r="AC144" s="58"/>
      <c r="AD144" s="58"/>
      <c r="AE144" s="58"/>
      <c r="AF144" s="58"/>
      <c r="AG144" s="58"/>
      <c r="AH144" s="58"/>
      <c r="AI144" s="58"/>
      <c r="AJ144" s="58"/>
      <c r="AK144" s="58"/>
    </row>
    <row r="145" spans="1:37" ht="15">
      <c r="A145" s="971"/>
      <c r="B145" s="304" t="s">
        <v>1162</v>
      </c>
      <c r="C145" s="46">
        <v>1030742.86</v>
      </c>
      <c r="D145" s="46">
        <v>1303291.96</v>
      </c>
      <c r="E145" s="46">
        <v>1310114</v>
      </c>
      <c r="F145" s="46">
        <v>1577603.2</v>
      </c>
      <c r="G145" s="46">
        <v>1909245.93</v>
      </c>
      <c r="H145" s="46">
        <v>1334834.45</v>
      </c>
      <c r="I145" s="46">
        <v>895255.42</v>
      </c>
      <c r="J145" s="46">
        <v>1264975.71</v>
      </c>
      <c r="K145" s="46">
        <v>866408.12</v>
      </c>
      <c r="L145" s="46">
        <v>1334776.8899999999</v>
      </c>
      <c r="M145" s="46">
        <v>1837137.43</v>
      </c>
      <c r="N145" s="46">
        <v>697922.07</v>
      </c>
      <c r="O145" s="47">
        <v>15362308.039999997</v>
      </c>
      <c r="P145" s="55"/>
      <c r="Q145" s="302"/>
      <c r="R145" s="58"/>
      <c r="S145" s="58"/>
      <c r="T145" s="58"/>
      <c r="U145" s="58"/>
      <c r="V145" s="58"/>
      <c r="W145" s="58"/>
      <c r="X145" s="58"/>
      <c r="Y145" s="58"/>
      <c r="Z145" s="58"/>
      <c r="AA145" s="58"/>
      <c r="AB145" s="58"/>
      <c r="AC145" s="58"/>
      <c r="AD145" s="58"/>
      <c r="AE145" s="58"/>
      <c r="AF145" s="58"/>
      <c r="AG145" s="58"/>
      <c r="AH145" s="58"/>
      <c r="AI145" s="58"/>
      <c r="AJ145" s="58"/>
      <c r="AK145" s="58"/>
    </row>
    <row r="146" spans="1:37" ht="15">
      <c r="A146" s="971"/>
      <c r="B146" s="304" t="s">
        <v>1161</v>
      </c>
      <c r="C146" s="46">
        <v>37184.36</v>
      </c>
      <c r="D146" s="46">
        <v>35439.599999999999</v>
      </c>
      <c r="E146" s="46">
        <v>46259.13</v>
      </c>
      <c r="F146" s="46">
        <v>36774.42</v>
      </c>
      <c r="G146" s="46">
        <v>42675.66</v>
      </c>
      <c r="H146" s="46">
        <v>39278.42</v>
      </c>
      <c r="I146" s="46">
        <v>42859.29</v>
      </c>
      <c r="J146" s="46">
        <v>51117.53</v>
      </c>
      <c r="K146" s="46">
        <v>42229.45</v>
      </c>
      <c r="L146" s="46">
        <v>49609.58</v>
      </c>
      <c r="M146" s="46">
        <v>42498.13</v>
      </c>
      <c r="N146" s="46">
        <v>42317.63</v>
      </c>
      <c r="O146" s="47">
        <v>508243.20000000007</v>
      </c>
      <c r="P146" s="55"/>
      <c r="Q146" s="302"/>
      <c r="R146" s="58"/>
      <c r="S146" s="58"/>
      <c r="T146" s="58"/>
      <c r="U146" s="58"/>
      <c r="V146" s="58"/>
      <c r="W146" s="58"/>
      <c r="X146" s="58"/>
      <c r="Y146" s="58"/>
      <c r="Z146" s="58"/>
      <c r="AA146" s="58"/>
      <c r="AB146" s="58"/>
      <c r="AC146" s="58"/>
      <c r="AD146" s="58"/>
      <c r="AE146" s="58"/>
      <c r="AF146" s="58"/>
      <c r="AG146" s="58"/>
      <c r="AH146" s="58"/>
      <c r="AI146" s="58"/>
      <c r="AJ146" s="58"/>
      <c r="AK146" s="58"/>
    </row>
    <row r="147" spans="1:37" ht="5.25" customHeight="1">
      <c r="A147" s="515"/>
      <c r="B147" s="428"/>
      <c r="C147" s="94"/>
      <c r="D147" s="94"/>
      <c r="E147" s="94"/>
      <c r="F147" s="94"/>
      <c r="G147" s="94"/>
      <c r="H147" s="94"/>
      <c r="I147" s="94"/>
      <c r="J147" s="94"/>
      <c r="K147" s="94"/>
      <c r="L147" s="94"/>
      <c r="M147" s="94"/>
      <c r="N147" s="94"/>
      <c r="O147" s="517">
        <f t="shared" ref="O147:O148" si="18">SUM(C147:N147)</f>
        <v>0</v>
      </c>
      <c r="P147" s="58"/>
      <c r="Q147" s="302"/>
      <c r="R147" s="58"/>
      <c r="S147" s="58"/>
      <c r="T147" s="58"/>
      <c r="U147" s="58"/>
      <c r="V147" s="58"/>
      <c r="W147" s="58"/>
      <c r="X147" s="58"/>
      <c r="Y147" s="58"/>
      <c r="Z147" s="58"/>
      <c r="AA147" s="58"/>
      <c r="AB147" s="58"/>
      <c r="AC147" s="58"/>
      <c r="AD147" s="58"/>
      <c r="AE147" s="58"/>
      <c r="AF147" s="58"/>
      <c r="AG147" s="58"/>
      <c r="AH147" s="58"/>
      <c r="AI147" s="58"/>
      <c r="AJ147" s="58"/>
      <c r="AK147" s="58"/>
    </row>
    <row r="148" spans="1:37" ht="15">
      <c r="A148" s="498"/>
      <c r="B148" s="343" t="s">
        <v>27</v>
      </c>
      <c r="C148" s="401">
        <f>+C138+C130+C113+C93+C88+C83</f>
        <v>19428394.903999999</v>
      </c>
      <c r="D148" s="401">
        <f t="shared" ref="D148:N148" si="19">+D138+D130+D113+D93+D88+D83</f>
        <v>16669388.359999999</v>
      </c>
      <c r="E148" s="401">
        <f t="shared" si="19"/>
        <v>22967235.725000001</v>
      </c>
      <c r="F148" s="401">
        <f t="shared" si="19"/>
        <v>19771629.846999999</v>
      </c>
      <c r="G148" s="401">
        <f t="shared" si="19"/>
        <v>23919186.307000004</v>
      </c>
      <c r="H148" s="401">
        <f t="shared" si="19"/>
        <v>22440527.23</v>
      </c>
      <c r="I148" s="401">
        <f t="shared" si="19"/>
        <v>22736298.957999997</v>
      </c>
      <c r="J148" s="401">
        <f t="shared" si="19"/>
        <v>24001918.633000001</v>
      </c>
      <c r="K148" s="401">
        <f t="shared" si="19"/>
        <v>19405098.120000001</v>
      </c>
      <c r="L148" s="401">
        <f t="shared" si="19"/>
        <v>22417084.633000001</v>
      </c>
      <c r="M148" s="401">
        <f t="shared" si="19"/>
        <v>23176349.384000003</v>
      </c>
      <c r="N148" s="401">
        <f t="shared" si="19"/>
        <v>18660827.104000002</v>
      </c>
      <c r="O148" s="401">
        <f t="shared" si="18"/>
        <v>255593939.20500001</v>
      </c>
      <c r="P148" s="58"/>
      <c r="Q148" s="302"/>
      <c r="R148" s="302"/>
      <c r="S148" s="302"/>
      <c r="T148" s="302"/>
      <c r="U148" s="302"/>
      <c r="V148" s="302"/>
      <c r="W148" s="302"/>
      <c r="X148" s="302"/>
      <c r="Y148" s="302"/>
      <c r="Z148" s="302"/>
      <c r="AA148" s="302"/>
      <c r="AB148" s="302"/>
      <c r="AC148" s="302"/>
      <c r="AD148" s="302"/>
      <c r="AE148" s="302"/>
      <c r="AF148" s="302"/>
      <c r="AG148" s="302"/>
      <c r="AH148" s="302"/>
      <c r="AI148" s="302"/>
      <c r="AJ148" s="302"/>
      <c r="AK148" s="302"/>
    </row>
    <row r="149" spans="1:37">
      <c r="Q149" s="58"/>
      <c r="R149" s="55"/>
      <c r="S149" s="55"/>
      <c r="T149" s="55"/>
      <c r="U149" s="55"/>
      <c r="V149" s="55"/>
      <c r="W149" s="55"/>
      <c r="X149" s="55"/>
      <c r="Y149" s="55"/>
      <c r="Z149" s="55"/>
      <c r="AA149" s="55"/>
      <c r="AB149" s="55"/>
      <c r="AC149" s="55"/>
      <c r="AD149" s="55"/>
      <c r="AE149" s="55"/>
      <c r="AF149" s="55"/>
      <c r="AG149" s="55"/>
      <c r="AH149" s="55"/>
      <c r="AI149" s="55"/>
      <c r="AJ149" s="55"/>
      <c r="AK149" s="55"/>
    </row>
    <row r="150" spans="1:37">
      <c r="A150" s="320" t="s">
        <v>858</v>
      </c>
      <c r="I150" s="55"/>
      <c r="R150" s="55"/>
      <c r="S150" s="55"/>
      <c r="T150" s="55"/>
      <c r="U150" s="55"/>
      <c r="V150" s="55"/>
      <c r="W150" s="55"/>
      <c r="X150" s="55"/>
      <c r="Y150" s="55"/>
      <c r="Z150" s="55"/>
      <c r="AA150" s="55"/>
      <c r="AB150" s="55"/>
      <c r="AC150" s="55"/>
      <c r="AD150" s="55"/>
      <c r="AE150" s="55"/>
      <c r="AF150" s="55"/>
      <c r="AG150" s="55"/>
      <c r="AH150" s="55"/>
      <c r="AI150" s="55"/>
      <c r="AJ150" s="55"/>
    </row>
    <row r="151" spans="1:37">
      <c r="A151" s="7" t="s">
        <v>1922</v>
      </c>
      <c r="B151" s="518"/>
      <c r="H151" s="55"/>
    </row>
    <row r="152" spans="1:37" ht="14.25" customHeight="1"/>
    <row r="154" spans="1:37">
      <c r="C154" s="519"/>
      <c r="D154" s="519"/>
      <c r="E154" s="519"/>
      <c r="F154" s="519"/>
      <c r="G154" s="519"/>
      <c r="H154" s="519"/>
      <c r="I154" s="519"/>
      <c r="J154" s="519"/>
      <c r="K154" s="519"/>
      <c r="L154" s="519"/>
      <c r="M154" s="519"/>
      <c r="N154" s="519"/>
    </row>
  </sheetData>
  <mergeCells count="19">
    <mergeCell ref="A81:A82"/>
    <mergeCell ref="B81:B82"/>
    <mergeCell ref="C81:N81"/>
    <mergeCell ref="O81:O82"/>
    <mergeCell ref="A83:A146"/>
    <mergeCell ref="A79:O79"/>
    <mergeCell ref="A1:O1"/>
    <mergeCell ref="A2:O2"/>
    <mergeCell ref="A3:O3"/>
    <mergeCell ref="A4:O4"/>
    <mergeCell ref="A6:A7"/>
    <mergeCell ref="B6:B7"/>
    <mergeCell ref="C6:N6"/>
    <mergeCell ref="O6:O7"/>
    <mergeCell ref="A8:A71"/>
    <mergeCell ref="A75:O75"/>
    <mergeCell ref="A76:O76"/>
    <mergeCell ref="A77:O77"/>
    <mergeCell ref="A78:O78"/>
  </mergeCells>
  <hyperlinks>
    <hyperlink ref="B1:N1" location="'Seccion D MLE'!A4" display="TABLA D04A1"/>
    <hyperlink ref="B75:N75" location="'Seccion D MLE'!A4" display="TABLA D04A2"/>
    <hyperlink ref="A75:O75" location="'Sección D'!A1" display="TABLA D05b2 02"/>
    <hyperlink ref="A1:O1" location="'Sección D'!A1" display="TABLA D05b1 02"/>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K154"/>
  <sheetViews>
    <sheetView showGridLines="0" zoomScale="90" zoomScaleNormal="90" workbookViewId="0">
      <selection sqref="A1:O1"/>
    </sheetView>
  </sheetViews>
  <sheetFormatPr baseColWidth="10" defaultColWidth="11.42578125" defaultRowHeight="14.25"/>
  <cols>
    <col min="1" max="1" width="8.140625" style="40" customWidth="1"/>
    <col min="2" max="2" width="48.140625" style="40" customWidth="1"/>
    <col min="3" max="3" width="16.85546875" style="40" bestFit="1" customWidth="1"/>
    <col min="4" max="5" width="15.85546875" style="40" bestFit="1" customWidth="1"/>
    <col min="6" max="6" width="16.42578125" style="40" bestFit="1" customWidth="1"/>
    <col min="7" max="7" width="17.28515625" style="40" bestFit="1" customWidth="1"/>
    <col min="8" max="9" width="16.85546875" style="40" bestFit="1" customWidth="1"/>
    <col min="10" max="10" width="17.28515625" style="40" bestFit="1" customWidth="1"/>
    <col min="11" max="11" width="16.42578125" style="40" bestFit="1" customWidth="1"/>
    <col min="12" max="12" width="17.28515625" style="40" bestFit="1" customWidth="1"/>
    <col min="13" max="14" width="16.85546875" style="40" bestFit="1" customWidth="1"/>
    <col min="15" max="15" width="18.28515625" style="40" bestFit="1" customWidth="1"/>
    <col min="16" max="16" width="13.5703125" style="40" bestFit="1" customWidth="1"/>
    <col min="17" max="17" width="48.28515625" style="40" bestFit="1" customWidth="1"/>
    <col min="18" max="18" width="19" style="40" bestFit="1" customWidth="1"/>
    <col min="19" max="21" width="17.7109375" style="40" bestFit="1" customWidth="1"/>
    <col min="22" max="35" width="19" style="40" bestFit="1" customWidth="1"/>
    <col min="36" max="36" width="16.140625" style="40" bestFit="1" customWidth="1"/>
    <col min="37" max="37" width="20" style="40" bestFit="1" customWidth="1"/>
    <col min="38" max="16384" width="11.42578125" style="40"/>
  </cols>
  <sheetData>
    <row r="1" spans="1:18" ht="15">
      <c r="A1" s="886" t="s">
        <v>1378</v>
      </c>
      <c r="B1" s="886"/>
      <c r="C1" s="886"/>
      <c r="D1" s="886"/>
      <c r="E1" s="886"/>
      <c r="F1" s="886"/>
      <c r="G1" s="886"/>
      <c r="H1" s="886"/>
      <c r="I1" s="886"/>
      <c r="J1" s="886"/>
      <c r="K1" s="886"/>
      <c r="L1" s="886"/>
      <c r="M1" s="886"/>
      <c r="N1" s="886"/>
      <c r="O1" s="886"/>
    </row>
    <row r="2" spans="1:18">
      <c r="A2" s="919" t="s">
        <v>1334</v>
      </c>
      <c r="B2" s="919"/>
      <c r="C2" s="919"/>
      <c r="D2" s="919"/>
      <c r="E2" s="919"/>
      <c r="F2" s="919"/>
      <c r="G2" s="919"/>
      <c r="H2" s="919"/>
      <c r="I2" s="919"/>
      <c r="J2" s="919"/>
      <c r="K2" s="919"/>
      <c r="L2" s="919"/>
      <c r="M2" s="919"/>
      <c r="N2" s="919"/>
      <c r="O2" s="919"/>
    </row>
    <row r="3" spans="1:18">
      <c r="A3" s="920" t="s">
        <v>1289</v>
      </c>
      <c r="B3" s="920"/>
      <c r="C3" s="920"/>
      <c r="D3" s="920"/>
      <c r="E3" s="920"/>
      <c r="F3" s="920"/>
      <c r="G3" s="920"/>
      <c r="H3" s="920"/>
      <c r="I3" s="920"/>
      <c r="J3" s="920"/>
      <c r="K3" s="920"/>
      <c r="L3" s="920"/>
      <c r="M3" s="920"/>
      <c r="N3" s="920"/>
      <c r="O3" s="920"/>
    </row>
    <row r="4" spans="1:18">
      <c r="A4" s="920" t="s">
        <v>1312</v>
      </c>
      <c r="B4" s="920"/>
      <c r="C4" s="920"/>
      <c r="D4" s="920"/>
      <c r="E4" s="920"/>
      <c r="F4" s="920"/>
      <c r="G4" s="920"/>
      <c r="H4" s="920"/>
      <c r="I4" s="920"/>
      <c r="J4" s="920"/>
      <c r="K4" s="920"/>
      <c r="L4" s="920"/>
      <c r="M4" s="920"/>
      <c r="N4" s="920"/>
      <c r="O4" s="920"/>
    </row>
    <row r="5" spans="1:18" ht="15" thickBot="1">
      <c r="A5" s="174"/>
      <c r="B5" s="174"/>
      <c r="C5" s="174"/>
      <c r="D5" s="174"/>
      <c r="E5" s="174"/>
      <c r="F5" s="174"/>
      <c r="G5" s="174"/>
      <c r="H5" s="174"/>
      <c r="I5" s="174"/>
      <c r="J5" s="174"/>
      <c r="K5" s="174"/>
      <c r="L5" s="174"/>
      <c r="M5" s="174"/>
      <c r="N5" s="174"/>
      <c r="O5" s="174"/>
    </row>
    <row r="6" spans="1:18">
      <c r="A6" s="967" t="s">
        <v>1291</v>
      </c>
      <c r="B6" s="967" t="s">
        <v>1292</v>
      </c>
      <c r="C6" s="969" t="s">
        <v>1317</v>
      </c>
      <c r="D6" s="969"/>
      <c r="E6" s="969"/>
      <c r="F6" s="969"/>
      <c r="G6" s="969"/>
      <c r="H6" s="969"/>
      <c r="I6" s="969"/>
      <c r="J6" s="969"/>
      <c r="K6" s="969"/>
      <c r="L6" s="969"/>
      <c r="M6" s="969"/>
      <c r="N6" s="969"/>
      <c r="O6" s="967" t="s">
        <v>113</v>
      </c>
      <c r="Q6" s="58"/>
      <c r="R6" s="55"/>
    </row>
    <row r="7" spans="1:18">
      <c r="A7" s="968"/>
      <c r="B7" s="968"/>
      <c r="C7" s="513" t="s">
        <v>1318</v>
      </c>
      <c r="D7" s="513" t="s">
        <v>1319</v>
      </c>
      <c r="E7" s="513" t="s">
        <v>1320</v>
      </c>
      <c r="F7" s="513" t="s">
        <v>1321</v>
      </c>
      <c r="G7" s="513" t="s">
        <v>1322</v>
      </c>
      <c r="H7" s="513" t="s">
        <v>1323</v>
      </c>
      <c r="I7" s="513" t="s">
        <v>1324</v>
      </c>
      <c r="J7" s="513" t="s">
        <v>1325</v>
      </c>
      <c r="K7" s="513" t="s">
        <v>1326</v>
      </c>
      <c r="L7" s="513" t="s">
        <v>1327</v>
      </c>
      <c r="M7" s="513" t="s">
        <v>1328</v>
      </c>
      <c r="N7" s="513" t="s">
        <v>1329</v>
      </c>
      <c r="O7" s="968"/>
      <c r="Q7" s="58"/>
      <c r="R7" s="55"/>
    </row>
    <row r="8" spans="1:18" ht="15" customHeight="1">
      <c r="A8" s="970" t="s">
        <v>1173</v>
      </c>
      <c r="B8" s="299" t="s">
        <v>1104</v>
      </c>
      <c r="C8" s="406">
        <f>SUM(C9:C11)</f>
        <v>1168177</v>
      </c>
      <c r="D8" s="406">
        <f t="shared" ref="D8:N8" si="0">SUM(D9:D11)</f>
        <v>986030</v>
      </c>
      <c r="E8" s="406">
        <f t="shared" si="0"/>
        <v>1458791</v>
      </c>
      <c r="F8" s="406">
        <f t="shared" si="0"/>
        <v>1240547</v>
      </c>
      <c r="G8" s="406">
        <f t="shared" si="0"/>
        <v>1521555</v>
      </c>
      <c r="H8" s="406">
        <f t="shared" si="0"/>
        <v>1516867</v>
      </c>
      <c r="I8" s="406">
        <f t="shared" si="0"/>
        <v>1396928</v>
      </c>
      <c r="J8" s="406">
        <f t="shared" si="0"/>
        <v>1497280</v>
      </c>
      <c r="K8" s="406">
        <f t="shared" si="0"/>
        <v>1285944</v>
      </c>
      <c r="L8" s="406">
        <f t="shared" si="0"/>
        <v>1397762</v>
      </c>
      <c r="M8" s="406">
        <f t="shared" si="0"/>
        <v>1392522</v>
      </c>
      <c r="N8" s="406">
        <f t="shared" si="0"/>
        <v>1150408</v>
      </c>
      <c r="O8" s="406">
        <f>SUM(C8:N8)</f>
        <v>16012811</v>
      </c>
      <c r="P8" s="375"/>
      <c r="Q8" s="302"/>
      <c r="R8" s="55"/>
    </row>
    <row r="9" spans="1:18" ht="15">
      <c r="A9" s="971"/>
      <c r="B9" s="304" t="s">
        <v>1105</v>
      </c>
      <c r="C9" s="46">
        <v>1161328</v>
      </c>
      <c r="D9" s="46">
        <v>980334</v>
      </c>
      <c r="E9" s="46">
        <v>1451900</v>
      </c>
      <c r="F9" s="46">
        <v>1235268</v>
      </c>
      <c r="G9" s="46">
        <v>1515062</v>
      </c>
      <c r="H9" s="46">
        <v>1509607</v>
      </c>
      <c r="I9" s="46">
        <v>1389847</v>
      </c>
      <c r="J9" s="46">
        <v>1489948</v>
      </c>
      <c r="K9" s="46">
        <v>1280046</v>
      </c>
      <c r="L9" s="46">
        <v>1391326</v>
      </c>
      <c r="M9" s="46">
        <v>1386446</v>
      </c>
      <c r="N9" s="46">
        <v>1145296</v>
      </c>
      <c r="O9" s="46">
        <f>SUM(C9:N9)</f>
        <v>15936408</v>
      </c>
      <c r="P9" s="55"/>
      <c r="Q9" s="302"/>
      <c r="R9" s="55"/>
    </row>
    <row r="10" spans="1:18" ht="15">
      <c r="A10" s="971"/>
      <c r="B10" s="304" t="s">
        <v>1106</v>
      </c>
      <c r="C10" s="46">
        <v>993</v>
      </c>
      <c r="D10" s="46">
        <v>703</v>
      </c>
      <c r="E10" s="46">
        <v>1146</v>
      </c>
      <c r="F10" s="46">
        <v>1034</v>
      </c>
      <c r="G10" s="46">
        <v>1328</v>
      </c>
      <c r="H10" s="46">
        <v>1717</v>
      </c>
      <c r="I10" s="46">
        <v>1550</v>
      </c>
      <c r="J10" s="46">
        <v>1459</v>
      </c>
      <c r="K10" s="46">
        <v>1177</v>
      </c>
      <c r="L10" s="46">
        <v>1187</v>
      </c>
      <c r="M10" s="46">
        <v>996</v>
      </c>
      <c r="N10" s="46">
        <v>903</v>
      </c>
      <c r="O10" s="46">
        <f>SUM(C10:N10)</f>
        <v>14193</v>
      </c>
      <c r="P10" s="55"/>
      <c r="Q10" s="302"/>
    </row>
    <row r="11" spans="1:18" ht="15">
      <c r="A11" s="971"/>
      <c r="B11" s="304" t="s">
        <v>1107</v>
      </c>
      <c r="C11" s="46">
        <v>5856</v>
      </c>
      <c r="D11" s="46">
        <v>4993</v>
      </c>
      <c r="E11" s="46">
        <v>5745</v>
      </c>
      <c r="F11" s="46">
        <v>4245</v>
      </c>
      <c r="G11" s="46">
        <v>5165</v>
      </c>
      <c r="H11" s="46">
        <v>5543</v>
      </c>
      <c r="I11" s="46">
        <v>5531</v>
      </c>
      <c r="J11" s="46">
        <v>5873</v>
      </c>
      <c r="K11" s="46">
        <v>4721</v>
      </c>
      <c r="L11" s="46">
        <v>5249</v>
      </c>
      <c r="M11" s="46">
        <v>5080</v>
      </c>
      <c r="N11" s="46">
        <v>4209</v>
      </c>
      <c r="O11" s="46">
        <f>SUM(C11:N11)</f>
        <v>62210</v>
      </c>
      <c r="P11" s="55"/>
      <c r="Q11" s="302"/>
      <c r="R11" s="55"/>
    </row>
    <row r="12" spans="1:18" ht="6" customHeight="1">
      <c r="A12" s="971"/>
      <c r="B12" s="304"/>
      <c r="C12" s="45"/>
      <c r="D12" s="45"/>
      <c r="E12" s="45"/>
      <c r="F12" s="45"/>
      <c r="G12" s="45"/>
      <c r="H12" s="45"/>
      <c r="I12" s="45"/>
      <c r="J12" s="45"/>
      <c r="K12" s="45"/>
      <c r="L12" s="45"/>
      <c r="M12" s="45"/>
      <c r="N12" s="45"/>
      <c r="O12" s="406"/>
      <c r="P12" s="55"/>
      <c r="Q12" s="302"/>
      <c r="R12" s="55"/>
    </row>
    <row r="13" spans="1:18" ht="15">
      <c r="A13" s="971"/>
      <c r="B13" s="299" t="s">
        <v>1108</v>
      </c>
      <c r="C13" s="406">
        <f>SUM(C14:C16)</f>
        <v>2064335</v>
      </c>
      <c r="D13" s="406">
        <f t="shared" ref="D13:N13" si="1">SUM(D14:D16)</f>
        <v>1844808</v>
      </c>
      <c r="E13" s="406">
        <f t="shared" si="1"/>
        <v>2471473</v>
      </c>
      <c r="F13" s="406">
        <f t="shared" si="1"/>
        <v>2029975</v>
      </c>
      <c r="G13" s="406">
        <f t="shared" si="1"/>
        <v>2339635</v>
      </c>
      <c r="H13" s="406">
        <f t="shared" si="1"/>
        <v>2168473</v>
      </c>
      <c r="I13" s="406">
        <f t="shared" si="1"/>
        <v>2326201</v>
      </c>
      <c r="J13" s="406">
        <f t="shared" si="1"/>
        <v>2409100</v>
      </c>
      <c r="K13" s="406">
        <f t="shared" si="1"/>
        <v>2060973</v>
      </c>
      <c r="L13" s="406">
        <f t="shared" si="1"/>
        <v>2311030</v>
      </c>
      <c r="M13" s="406">
        <f t="shared" si="1"/>
        <v>2326754</v>
      </c>
      <c r="N13" s="406">
        <f t="shared" si="1"/>
        <v>1884667</v>
      </c>
      <c r="O13" s="406">
        <f>SUM(C13:N13)</f>
        <v>26237424</v>
      </c>
      <c r="P13" s="375"/>
      <c r="Q13" s="302"/>
      <c r="R13" s="55"/>
    </row>
    <row r="14" spans="1:18" ht="15">
      <c r="A14" s="971"/>
      <c r="B14" s="304" t="s">
        <v>1109</v>
      </c>
      <c r="C14" s="46">
        <v>1659416</v>
      </c>
      <c r="D14" s="46">
        <v>1489303</v>
      </c>
      <c r="E14" s="46">
        <v>1991302</v>
      </c>
      <c r="F14" s="46">
        <v>1635850</v>
      </c>
      <c r="G14" s="46">
        <v>1873752</v>
      </c>
      <c r="H14" s="46">
        <v>1727738</v>
      </c>
      <c r="I14" s="46">
        <v>1868939</v>
      </c>
      <c r="J14" s="46">
        <v>1920662</v>
      </c>
      <c r="K14" s="46">
        <v>1655840</v>
      </c>
      <c r="L14" s="46">
        <v>1849973</v>
      </c>
      <c r="M14" s="46">
        <v>1865333</v>
      </c>
      <c r="N14" s="46">
        <v>1510161</v>
      </c>
      <c r="O14" s="46">
        <f>SUM(C14:N14)</f>
        <v>21048269</v>
      </c>
      <c r="P14" s="55"/>
      <c r="Q14" s="302"/>
      <c r="R14" s="55"/>
    </row>
    <row r="15" spans="1:18" ht="15">
      <c r="A15" s="971"/>
      <c r="B15" s="304" t="s">
        <v>1110</v>
      </c>
      <c r="C15" s="46">
        <v>359692</v>
      </c>
      <c r="D15" s="46">
        <v>317730</v>
      </c>
      <c r="E15" s="46">
        <v>428695</v>
      </c>
      <c r="F15" s="46">
        <v>351982</v>
      </c>
      <c r="G15" s="46">
        <v>417085</v>
      </c>
      <c r="H15" s="46">
        <v>395410</v>
      </c>
      <c r="I15" s="46">
        <v>411199</v>
      </c>
      <c r="J15" s="46">
        <v>437107</v>
      </c>
      <c r="K15" s="46">
        <v>363416</v>
      </c>
      <c r="L15" s="46">
        <v>413934</v>
      </c>
      <c r="M15" s="46">
        <v>413125</v>
      </c>
      <c r="N15" s="46">
        <v>333572</v>
      </c>
      <c r="O15" s="46">
        <f>SUM(C15:N15)</f>
        <v>4642947</v>
      </c>
      <c r="P15" s="55"/>
      <c r="Q15" s="302"/>
    </row>
    <row r="16" spans="1:18" ht="15">
      <c r="A16" s="971"/>
      <c r="B16" s="304" t="s">
        <v>1111</v>
      </c>
      <c r="C16" s="46">
        <v>45227</v>
      </c>
      <c r="D16" s="46">
        <v>37775</v>
      </c>
      <c r="E16" s="46">
        <v>51476</v>
      </c>
      <c r="F16" s="46">
        <v>42143</v>
      </c>
      <c r="G16" s="46">
        <v>48798</v>
      </c>
      <c r="H16" s="46">
        <v>45325</v>
      </c>
      <c r="I16" s="46">
        <v>46063</v>
      </c>
      <c r="J16" s="46">
        <v>51331</v>
      </c>
      <c r="K16" s="46">
        <v>41717</v>
      </c>
      <c r="L16" s="46">
        <v>47123</v>
      </c>
      <c r="M16" s="46">
        <v>48296</v>
      </c>
      <c r="N16" s="46">
        <v>40934</v>
      </c>
      <c r="O16" s="46">
        <f>SUM(C16:N16)</f>
        <v>546208</v>
      </c>
      <c r="P16" s="55"/>
      <c r="Q16" s="302"/>
      <c r="R16" s="55"/>
    </row>
    <row r="17" spans="1:18" ht="6" customHeight="1">
      <c r="A17" s="971"/>
      <c r="B17" s="304"/>
      <c r="C17" s="46"/>
      <c r="D17" s="45"/>
      <c r="E17" s="45"/>
      <c r="F17" s="45"/>
      <c r="G17" s="45"/>
      <c r="H17" s="45"/>
      <c r="I17" s="45"/>
      <c r="J17" s="45"/>
      <c r="K17" s="45"/>
      <c r="L17" s="45"/>
      <c r="M17" s="45"/>
      <c r="N17" s="45"/>
      <c r="O17" s="406"/>
      <c r="P17" s="55"/>
      <c r="Q17" s="302"/>
      <c r="R17" s="55"/>
    </row>
    <row r="18" spans="1:18" ht="15">
      <c r="A18" s="971"/>
      <c r="B18" s="299" t="s">
        <v>1112</v>
      </c>
      <c r="C18" s="406">
        <f>SUM(C19:C36)</f>
        <v>844873</v>
      </c>
      <c r="D18" s="406">
        <f t="shared" ref="D18:N18" si="2">SUM(D19:D36)</f>
        <v>717214</v>
      </c>
      <c r="E18" s="406">
        <f t="shared" si="2"/>
        <v>986586</v>
      </c>
      <c r="F18" s="406">
        <f t="shared" si="2"/>
        <v>828946</v>
      </c>
      <c r="G18" s="406">
        <f t="shared" si="2"/>
        <v>1020008</v>
      </c>
      <c r="H18" s="406">
        <f t="shared" si="2"/>
        <v>958625</v>
      </c>
      <c r="I18" s="406">
        <f t="shared" si="2"/>
        <v>1005228</v>
      </c>
      <c r="J18" s="406">
        <f t="shared" si="2"/>
        <v>1075733</v>
      </c>
      <c r="K18" s="406">
        <f t="shared" si="2"/>
        <v>878964</v>
      </c>
      <c r="L18" s="406">
        <f t="shared" si="2"/>
        <v>1002364</v>
      </c>
      <c r="M18" s="406">
        <f t="shared" si="2"/>
        <v>980982</v>
      </c>
      <c r="N18" s="406">
        <f t="shared" si="2"/>
        <v>836828</v>
      </c>
      <c r="O18" s="406">
        <f t="shared" ref="O18:O36" si="3">SUM(C18:N18)</f>
        <v>11136351</v>
      </c>
      <c r="P18" s="375"/>
      <c r="Q18" s="302"/>
      <c r="R18" s="55"/>
    </row>
    <row r="19" spans="1:18" ht="15">
      <c r="A19" s="971"/>
      <c r="B19" s="304" t="s">
        <v>1113</v>
      </c>
      <c r="C19" s="46">
        <v>6579</v>
      </c>
      <c r="D19" s="46">
        <v>5417</v>
      </c>
      <c r="E19" s="46">
        <v>7915</v>
      </c>
      <c r="F19" s="46">
        <v>6407</v>
      </c>
      <c r="G19" s="46">
        <v>7428</v>
      </c>
      <c r="H19" s="46">
        <v>6524</v>
      </c>
      <c r="I19" s="46">
        <v>7088</v>
      </c>
      <c r="J19" s="46">
        <v>7525</v>
      </c>
      <c r="K19" s="46">
        <v>6176</v>
      </c>
      <c r="L19" s="46">
        <v>7936</v>
      </c>
      <c r="M19" s="46">
        <v>7167</v>
      </c>
      <c r="N19" s="46">
        <v>5503</v>
      </c>
      <c r="O19" s="46">
        <f t="shared" si="3"/>
        <v>81665</v>
      </c>
      <c r="P19" s="55"/>
      <c r="Q19" s="302"/>
      <c r="R19" s="55"/>
    </row>
    <row r="20" spans="1:18" ht="15">
      <c r="A20" s="971"/>
      <c r="B20" s="304" t="s">
        <v>1114</v>
      </c>
      <c r="C20" s="46">
        <v>609082</v>
      </c>
      <c r="D20" s="46">
        <v>524210</v>
      </c>
      <c r="E20" s="46">
        <v>706794</v>
      </c>
      <c r="F20" s="46">
        <v>600808</v>
      </c>
      <c r="G20" s="46">
        <v>741034</v>
      </c>
      <c r="H20" s="46">
        <v>702450</v>
      </c>
      <c r="I20" s="46">
        <v>736489</v>
      </c>
      <c r="J20" s="46">
        <v>789608</v>
      </c>
      <c r="K20" s="46">
        <v>643665</v>
      </c>
      <c r="L20" s="46">
        <v>735389</v>
      </c>
      <c r="M20" s="46">
        <v>712068</v>
      </c>
      <c r="N20" s="46">
        <v>619358</v>
      </c>
      <c r="O20" s="46">
        <f t="shared" si="3"/>
        <v>8120955</v>
      </c>
      <c r="P20" s="55"/>
      <c r="Q20" s="302"/>
      <c r="R20" s="55"/>
    </row>
    <row r="21" spans="1:18" ht="15">
      <c r="A21" s="971"/>
      <c r="B21" s="304" t="s">
        <v>1115</v>
      </c>
      <c r="C21" s="46">
        <v>3065</v>
      </c>
      <c r="D21" s="46">
        <v>2659</v>
      </c>
      <c r="E21" s="46">
        <v>3612</v>
      </c>
      <c r="F21" s="46">
        <v>2406</v>
      </c>
      <c r="G21" s="46">
        <v>3267</v>
      </c>
      <c r="H21" s="46">
        <v>3480</v>
      </c>
      <c r="I21" s="46">
        <v>2422</v>
      </c>
      <c r="J21" s="46">
        <v>3233</v>
      </c>
      <c r="K21" s="46">
        <v>2582</v>
      </c>
      <c r="L21" s="46">
        <v>2201</v>
      </c>
      <c r="M21" s="46">
        <v>3315</v>
      </c>
      <c r="N21" s="46">
        <v>2373</v>
      </c>
      <c r="O21" s="46">
        <f t="shared" si="3"/>
        <v>34615</v>
      </c>
      <c r="P21" s="55"/>
      <c r="Q21" s="302"/>
      <c r="R21" s="55"/>
    </row>
    <row r="22" spans="1:18" ht="15">
      <c r="A22" s="971"/>
      <c r="B22" s="304" t="s">
        <v>1116</v>
      </c>
      <c r="C22" s="46">
        <v>9886</v>
      </c>
      <c r="D22" s="46">
        <v>6287</v>
      </c>
      <c r="E22" s="46">
        <v>10325</v>
      </c>
      <c r="F22" s="46">
        <v>8403</v>
      </c>
      <c r="G22" s="46">
        <v>9943</v>
      </c>
      <c r="H22" s="46">
        <v>9409</v>
      </c>
      <c r="I22" s="46">
        <v>9156</v>
      </c>
      <c r="J22" s="46">
        <v>9750</v>
      </c>
      <c r="K22" s="46">
        <v>8131</v>
      </c>
      <c r="L22" s="46">
        <v>9064</v>
      </c>
      <c r="M22" s="46">
        <v>9295</v>
      </c>
      <c r="N22" s="46">
        <v>8453</v>
      </c>
      <c r="O22" s="46">
        <f t="shared" si="3"/>
        <v>108102</v>
      </c>
      <c r="P22" s="55"/>
      <c r="Q22" s="302"/>
      <c r="R22" s="55"/>
    </row>
    <row r="23" spans="1:18" ht="15">
      <c r="A23" s="971"/>
      <c r="B23" s="304" t="s">
        <v>1117</v>
      </c>
      <c r="C23" s="46">
        <v>26936</v>
      </c>
      <c r="D23" s="46">
        <v>20379</v>
      </c>
      <c r="E23" s="46">
        <v>34019</v>
      </c>
      <c r="F23" s="46">
        <v>31808</v>
      </c>
      <c r="G23" s="46">
        <v>39646</v>
      </c>
      <c r="H23" s="46">
        <v>38421</v>
      </c>
      <c r="I23" s="46">
        <v>36371</v>
      </c>
      <c r="J23" s="46">
        <v>42631</v>
      </c>
      <c r="K23" s="46">
        <v>36567</v>
      </c>
      <c r="L23" s="46">
        <v>41572</v>
      </c>
      <c r="M23" s="46">
        <v>41743</v>
      </c>
      <c r="N23" s="46">
        <v>35878</v>
      </c>
      <c r="O23" s="46">
        <f t="shared" si="3"/>
        <v>425971</v>
      </c>
      <c r="P23" s="55"/>
      <c r="Q23" s="302"/>
      <c r="R23" s="55"/>
    </row>
    <row r="24" spans="1:18" ht="15">
      <c r="A24" s="971"/>
      <c r="B24" s="304" t="s">
        <v>1118</v>
      </c>
      <c r="C24" s="46">
        <v>35</v>
      </c>
      <c r="D24" s="46">
        <v>10</v>
      </c>
      <c r="E24" s="46">
        <v>44</v>
      </c>
      <c r="F24" s="46">
        <v>32</v>
      </c>
      <c r="G24" s="46">
        <v>38</v>
      </c>
      <c r="H24" s="46">
        <v>31</v>
      </c>
      <c r="I24" s="46">
        <v>54</v>
      </c>
      <c r="J24" s="46">
        <v>37</v>
      </c>
      <c r="K24" s="46">
        <v>29</v>
      </c>
      <c r="L24" s="46">
        <v>21</v>
      </c>
      <c r="M24" s="46">
        <v>33</v>
      </c>
      <c r="N24" s="46">
        <v>20</v>
      </c>
      <c r="O24" s="46">
        <f t="shared" si="3"/>
        <v>384</v>
      </c>
      <c r="P24" s="55"/>
      <c r="Q24" s="302"/>
      <c r="R24" s="55"/>
    </row>
    <row r="25" spans="1:18" ht="15">
      <c r="A25" s="971"/>
      <c r="B25" s="304" t="s">
        <v>1119</v>
      </c>
      <c r="C25" s="46">
        <v>10048</v>
      </c>
      <c r="D25" s="46">
        <v>7662</v>
      </c>
      <c r="E25" s="46">
        <v>12143</v>
      </c>
      <c r="F25" s="46">
        <v>9164</v>
      </c>
      <c r="G25" s="46">
        <v>12155</v>
      </c>
      <c r="H25" s="46">
        <v>11247</v>
      </c>
      <c r="I25" s="46">
        <v>11929</v>
      </c>
      <c r="J25" s="46">
        <v>12910</v>
      </c>
      <c r="K25" s="46">
        <v>10376</v>
      </c>
      <c r="L25" s="46">
        <v>11574</v>
      </c>
      <c r="M25" s="46">
        <v>11649</v>
      </c>
      <c r="N25" s="46">
        <v>9220</v>
      </c>
      <c r="O25" s="46">
        <f t="shared" si="3"/>
        <v>130077</v>
      </c>
      <c r="P25" s="55"/>
      <c r="Q25" s="302"/>
      <c r="R25" s="55"/>
    </row>
    <row r="26" spans="1:18" ht="15">
      <c r="A26" s="971"/>
      <c r="B26" s="304" t="s">
        <v>1120</v>
      </c>
      <c r="C26" s="46">
        <v>62207</v>
      </c>
      <c r="D26" s="46">
        <v>50990</v>
      </c>
      <c r="E26" s="46">
        <v>65251</v>
      </c>
      <c r="F26" s="46">
        <v>49135</v>
      </c>
      <c r="G26" s="46">
        <v>60074</v>
      </c>
      <c r="H26" s="46">
        <v>52052</v>
      </c>
      <c r="I26" s="46">
        <v>56586</v>
      </c>
      <c r="J26" s="46">
        <v>55294</v>
      </c>
      <c r="K26" s="46">
        <v>46983</v>
      </c>
      <c r="L26" s="46">
        <v>54293</v>
      </c>
      <c r="M26" s="46">
        <v>56255</v>
      </c>
      <c r="N26" s="46">
        <v>45102</v>
      </c>
      <c r="O26" s="46">
        <f t="shared" si="3"/>
        <v>654222</v>
      </c>
      <c r="P26" s="55"/>
      <c r="Q26" s="302"/>
      <c r="R26" s="55"/>
    </row>
    <row r="27" spans="1:18" ht="15">
      <c r="A27" s="971"/>
      <c r="B27" s="304" t="s">
        <v>1121</v>
      </c>
      <c r="C27" s="46">
        <v>16625</v>
      </c>
      <c r="D27" s="46">
        <v>14545</v>
      </c>
      <c r="E27" s="46">
        <v>19974</v>
      </c>
      <c r="F27" s="46">
        <v>16806</v>
      </c>
      <c r="G27" s="46">
        <v>19790</v>
      </c>
      <c r="H27" s="46">
        <v>17618</v>
      </c>
      <c r="I27" s="46">
        <v>19496</v>
      </c>
      <c r="J27" s="46">
        <v>21325</v>
      </c>
      <c r="K27" s="46">
        <v>16881</v>
      </c>
      <c r="L27" s="46">
        <v>19061</v>
      </c>
      <c r="M27" s="46">
        <v>19383</v>
      </c>
      <c r="N27" s="46">
        <v>15430</v>
      </c>
      <c r="O27" s="46">
        <f t="shared" si="3"/>
        <v>216934</v>
      </c>
      <c r="P27" s="55"/>
      <c r="Q27" s="302"/>
      <c r="R27" s="55"/>
    </row>
    <row r="28" spans="1:18" ht="15">
      <c r="A28" s="971"/>
      <c r="B28" s="304" t="s">
        <v>1122</v>
      </c>
      <c r="C28" s="46">
        <v>4251</v>
      </c>
      <c r="D28" s="46">
        <v>2912</v>
      </c>
      <c r="E28" s="46">
        <v>5814</v>
      </c>
      <c r="F28" s="46">
        <v>5314</v>
      </c>
      <c r="G28" s="46">
        <v>5638</v>
      </c>
      <c r="H28" s="46">
        <v>5457</v>
      </c>
      <c r="I28" s="46">
        <v>5329</v>
      </c>
      <c r="J28" s="46">
        <v>6568</v>
      </c>
      <c r="K28" s="46">
        <v>5449</v>
      </c>
      <c r="L28" s="46">
        <v>6179</v>
      </c>
      <c r="M28" s="46">
        <v>6467</v>
      </c>
      <c r="N28" s="46">
        <v>4960</v>
      </c>
      <c r="O28" s="46">
        <f t="shared" si="3"/>
        <v>64338</v>
      </c>
      <c r="P28" s="55"/>
      <c r="Q28" s="302"/>
      <c r="R28" s="55"/>
    </row>
    <row r="29" spans="1:18" ht="15">
      <c r="A29" s="971"/>
      <c r="B29" s="304" t="s">
        <v>1123</v>
      </c>
      <c r="C29" s="46">
        <v>71</v>
      </c>
      <c r="D29" s="46">
        <v>57</v>
      </c>
      <c r="E29" s="46">
        <v>90</v>
      </c>
      <c r="F29" s="46">
        <v>69</v>
      </c>
      <c r="G29" s="46">
        <v>82</v>
      </c>
      <c r="H29" s="46">
        <v>78</v>
      </c>
      <c r="I29" s="46">
        <v>66</v>
      </c>
      <c r="J29" s="46">
        <v>90</v>
      </c>
      <c r="K29" s="46">
        <v>82</v>
      </c>
      <c r="L29" s="46">
        <v>75</v>
      </c>
      <c r="M29" s="46">
        <v>91</v>
      </c>
      <c r="N29" s="46">
        <v>33</v>
      </c>
      <c r="O29" s="46">
        <f t="shared" si="3"/>
        <v>884</v>
      </c>
      <c r="P29" s="55"/>
      <c r="Q29" s="302"/>
      <c r="R29" s="55"/>
    </row>
    <row r="30" spans="1:18" ht="15">
      <c r="A30" s="971"/>
      <c r="B30" s="304" t="s">
        <v>1124</v>
      </c>
      <c r="C30" s="46">
        <v>3245</v>
      </c>
      <c r="D30" s="46">
        <v>2478</v>
      </c>
      <c r="E30" s="46">
        <v>3696</v>
      </c>
      <c r="F30" s="46">
        <v>3167</v>
      </c>
      <c r="G30" s="46">
        <v>3964</v>
      </c>
      <c r="H30" s="46">
        <v>3892</v>
      </c>
      <c r="I30" s="46">
        <v>4229</v>
      </c>
      <c r="J30" s="46">
        <v>4730</v>
      </c>
      <c r="K30" s="46">
        <v>4030</v>
      </c>
      <c r="L30" s="46">
        <v>4148</v>
      </c>
      <c r="M30" s="46">
        <v>4074</v>
      </c>
      <c r="N30" s="46">
        <v>3440</v>
      </c>
      <c r="O30" s="46">
        <f t="shared" si="3"/>
        <v>45093</v>
      </c>
      <c r="P30" s="55"/>
      <c r="Q30" s="302"/>
      <c r="R30" s="55"/>
    </row>
    <row r="31" spans="1:18" ht="15">
      <c r="A31" s="971"/>
      <c r="B31" s="304" t="s">
        <v>1125</v>
      </c>
      <c r="C31" s="46">
        <v>56521</v>
      </c>
      <c r="D31" s="46">
        <v>49466</v>
      </c>
      <c r="E31" s="46">
        <v>73916</v>
      </c>
      <c r="F31" s="46">
        <v>59956</v>
      </c>
      <c r="G31" s="46">
        <v>72808</v>
      </c>
      <c r="H31" s="46">
        <v>68651</v>
      </c>
      <c r="I31" s="46">
        <v>74585</v>
      </c>
      <c r="J31" s="46">
        <v>77517</v>
      </c>
      <c r="K31" s="46">
        <v>62070</v>
      </c>
      <c r="L31" s="46">
        <v>69372</v>
      </c>
      <c r="M31" s="46">
        <v>67950</v>
      </c>
      <c r="N31" s="46">
        <v>52715</v>
      </c>
      <c r="O31" s="46">
        <f t="shared" si="3"/>
        <v>785527</v>
      </c>
      <c r="P31" s="55"/>
      <c r="Q31" s="302"/>
      <c r="R31" s="55"/>
    </row>
    <row r="32" spans="1:18" ht="15">
      <c r="A32" s="971"/>
      <c r="B32" s="304" t="s">
        <v>1126</v>
      </c>
      <c r="C32" s="46">
        <v>27278</v>
      </c>
      <c r="D32" s="46">
        <v>22836</v>
      </c>
      <c r="E32" s="46">
        <v>32833</v>
      </c>
      <c r="F32" s="46">
        <v>27241</v>
      </c>
      <c r="G32" s="46">
        <v>34308</v>
      </c>
      <c r="H32" s="46">
        <v>30424</v>
      </c>
      <c r="I32" s="46">
        <v>31775</v>
      </c>
      <c r="J32" s="46">
        <v>34677</v>
      </c>
      <c r="K32" s="46">
        <v>27997</v>
      </c>
      <c r="L32" s="46">
        <v>32245</v>
      </c>
      <c r="M32" s="46">
        <v>32409</v>
      </c>
      <c r="N32" s="46">
        <v>26329</v>
      </c>
      <c r="O32" s="46">
        <f t="shared" si="3"/>
        <v>360352</v>
      </c>
      <c r="P32" s="55"/>
      <c r="Q32" s="302"/>
      <c r="R32" s="55"/>
    </row>
    <row r="33" spans="1:18" ht="15">
      <c r="A33" s="971"/>
      <c r="B33" s="304" t="s">
        <v>1335</v>
      </c>
      <c r="C33" s="46">
        <v>3126</v>
      </c>
      <c r="D33" s="46">
        <v>2112</v>
      </c>
      <c r="E33" s="46">
        <v>3109</v>
      </c>
      <c r="F33" s="46">
        <v>2622</v>
      </c>
      <c r="G33" s="46">
        <v>3263</v>
      </c>
      <c r="H33" s="46">
        <v>2871</v>
      </c>
      <c r="I33" s="46">
        <v>3437</v>
      </c>
      <c r="J33" s="46">
        <v>3222</v>
      </c>
      <c r="K33" s="46">
        <v>2392</v>
      </c>
      <c r="L33" s="46">
        <v>2898</v>
      </c>
      <c r="M33" s="46">
        <v>2926</v>
      </c>
      <c r="N33" s="46">
        <v>2492</v>
      </c>
      <c r="O33" s="46">
        <f t="shared" si="3"/>
        <v>34470</v>
      </c>
      <c r="P33" s="55"/>
      <c r="Q33" s="302"/>
      <c r="R33" s="55"/>
    </row>
    <row r="34" spans="1:18" ht="15">
      <c r="A34" s="971"/>
      <c r="B34" s="304" t="s">
        <v>1128</v>
      </c>
      <c r="C34" s="46">
        <v>2871</v>
      </c>
      <c r="D34" s="46">
        <v>2435</v>
      </c>
      <c r="E34" s="46">
        <v>3238</v>
      </c>
      <c r="F34" s="46">
        <v>2613</v>
      </c>
      <c r="G34" s="46">
        <v>3000</v>
      </c>
      <c r="H34" s="46">
        <v>2758</v>
      </c>
      <c r="I34" s="46">
        <v>2736</v>
      </c>
      <c r="J34" s="46">
        <v>2962</v>
      </c>
      <c r="K34" s="46">
        <v>2549</v>
      </c>
      <c r="L34" s="46">
        <v>2894</v>
      </c>
      <c r="M34" s="46">
        <v>2718</v>
      </c>
      <c r="N34" s="46">
        <v>2472</v>
      </c>
      <c r="O34" s="46">
        <f t="shared" si="3"/>
        <v>33246</v>
      </c>
      <c r="P34" s="55"/>
      <c r="Q34" s="302"/>
      <c r="R34" s="55"/>
    </row>
    <row r="35" spans="1:18" ht="15">
      <c r="A35" s="971"/>
      <c r="B35" s="304" t="s">
        <v>1129</v>
      </c>
      <c r="C35" s="46">
        <v>26</v>
      </c>
      <c r="D35" s="46">
        <v>24</v>
      </c>
      <c r="E35" s="46">
        <v>21</v>
      </c>
      <c r="F35" s="46">
        <v>13</v>
      </c>
      <c r="G35" s="46">
        <v>26</v>
      </c>
      <c r="H35" s="46">
        <v>29</v>
      </c>
      <c r="I35" s="46">
        <v>18</v>
      </c>
      <c r="J35" s="46">
        <v>14</v>
      </c>
      <c r="K35" s="46">
        <v>13</v>
      </c>
      <c r="L35" s="46">
        <v>19</v>
      </c>
      <c r="M35" s="46">
        <v>18</v>
      </c>
      <c r="N35" s="46">
        <v>10</v>
      </c>
      <c r="O35" s="46">
        <f t="shared" si="3"/>
        <v>231</v>
      </c>
      <c r="P35" s="55"/>
      <c r="Q35" s="302"/>
    </row>
    <row r="36" spans="1:18" ht="15">
      <c r="A36" s="971"/>
      <c r="B36" s="304" t="s">
        <v>1130</v>
      </c>
      <c r="C36" s="46">
        <v>3021</v>
      </c>
      <c r="D36" s="46">
        <v>2735</v>
      </c>
      <c r="E36" s="46">
        <v>3792</v>
      </c>
      <c r="F36" s="46">
        <v>2982</v>
      </c>
      <c r="G36" s="46">
        <v>3544</v>
      </c>
      <c r="H36" s="46">
        <v>3233</v>
      </c>
      <c r="I36" s="46">
        <v>3462</v>
      </c>
      <c r="J36" s="46">
        <v>3640</v>
      </c>
      <c r="K36" s="46">
        <v>2992</v>
      </c>
      <c r="L36" s="46">
        <v>3423</v>
      </c>
      <c r="M36" s="46">
        <v>3421</v>
      </c>
      <c r="N36" s="46">
        <v>3040</v>
      </c>
      <c r="O36" s="46">
        <f t="shared" si="3"/>
        <v>39285</v>
      </c>
      <c r="P36" s="55"/>
      <c r="Q36" s="302"/>
      <c r="R36" s="55"/>
    </row>
    <row r="37" spans="1:18" ht="6" customHeight="1">
      <c r="A37" s="971"/>
      <c r="B37" s="304"/>
      <c r="C37" s="45"/>
      <c r="D37" s="45"/>
      <c r="E37" s="45"/>
      <c r="F37" s="45"/>
      <c r="G37" s="45"/>
      <c r="H37" s="45"/>
      <c r="I37" s="45"/>
      <c r="J37" s="45"/>
      <c r="K37" s="45"/>
      <c r="L37" s="45"/>
      <c r="M37" s="45"/>
      <c r="N37" s="45"/>
      <c r="O37" s="406"/>
      <c r="P37" s="55"/>
      <c r="Q37" s="302"/>
      <c r="R37" s="55"/>
    </row>
    <row r="38" spans="1:18" ht="15">
      <c r="A38" s="971"/>
      <c r="B38" s="299" t="s">
        <v>1131</v>
      </c>
      <c r="C38" s="406">
        <f>SUM(C39:C53)</f>
        <v>14090</v>
      </c>
      <c r="D38" s="406">
        <f t="shared" ref="D38:N38" si="4">SUM(D39:D53)</f>
        <v>10706</v>
      </c>
      <c r="E38" s="406">
        <f t="shared" si="4"/>
        <v>13898</v>
      </c>
      <c r="F38" s="406">
        <f t="shared" si="4"/>
        <v>11230</v>
      </c>
      <c r="G38" s="406">
        <f t="shared" si="4"/>
        <v>15412</v>
      </c>
      <c r="H38" s="406">
        <f t="shared" si="4"/>
        <v>12518</v>
      </c>
      <c r="I38" s="406">
        <f t="shared" si="4"/>
        <v>13294</v>
      </c>
      <c r="J38" s="406">
        <f t="shared" si="4"/>
        <v>14468</v>
      </c>
      <c r="K38" s="406">
        <f t="shared" si="4"/>
        <v>11388</v>
      </c>
      <c r="L38" s="406">
        <f t="shared" si="4"/>
        <v>13861</v>
      </c>
      <c r="M38" s="406">
        <f t="shared" si="4"/>
        <v>14936</v>
      </c>
      <c r="N38" s="406">
        <f t="shared" si="4"/>
        <v>12468</v>
      </c>
      <c r="O38" s="406">
        <f t="shared" ref="O38:O53" si="5">SUM(C38:N38)</f>
        <v>158269</v>
      </c>
      <c r="P38" s="375"/>
      <c r="Q38" s="302"/>
      <c r="R38" s="55"/>
    </row>
    <row r="39" spans="1:18" ht="15">
      <c r="A39" s="971"/>
      <c r="B39" s="304" t="s">
        <v>1132</v>
      </c>
      <c r="C39" s="46">
        <v>395</v>
      </c>
      <c r="D39" s="46">
        <v>275</v>
      </c>
      <c r="E39" s="46">
        <v>298</v>
      </c>
      <c r="F39" s="46">
        <v>324</v>
      </c>
      <c r="G39" s="46">
        <v>416</v>
      </c>
      <c r="H39" s="46">
        <v>343</v>
      </c>
      <c r="I39" s="46">
        <v>424</v>
      </c>
      <c r="J39" s="46">
        <v>437</v>
      </c>
      <c r="K39" s="46">
        <v>365</v>
      </c>
      <c r="L39" s="46">
        <v>465</v>
      </c>
      <c r="M39" s="46">
        <v>430</v>
      </c>
      <c r="N39" s="46">
        <v>348</v>
      </c>
      <c r="O39" s="46">
        <f t="shared" si="5"/>
        <v>4520</v>
      </c>
      <c r="P39" s="55"/>
      <c r="Q39" s="302"/>
      <c r="R39" s="55"/>
    </row>
    <row r="40" spans="1:18" ht="15">
      <c r="A40" s="971"/>
      <c r="B40" s="304" t="s">
        <v>1133</v>
      </c>
      <c r="C40" s="46">
        <v>2506</v>
      </c>
      <c r="D40" s="46">
        <v>1630</v>
      </c>
      <c r="E40" s="46">
        <v>2400</v>
      </c>
      <c r="F40" s="46">
        <v>1818</v>
      </c>
      <c r="G40" s="46">
        <v>2807</v>
      </c>
      <c r="H40" s="46">
        <v>2193</v>
      </c>
      <c r="I40" s="46">
        <v>2508</v>
      </c>
      <c r="J40" s="46">
        <v>2605</v>
      </c>
      <c r="K40" s="46">
        <v>1957</v>
      </c>
      <c r="L40" s="46">
        <v>2565</v>
      </c>
      <c r="M40" s="46">
        <v>2878</v>
      </c>
      <c r="N40" s="46">
        <v>2243</v>
      </c>
      <c r="O40" s="46">
        <f t="shared" si="5"/>
        <v>28110</v>
      </c>
      <c r="P40" s="55"/>
      <c r="Q40" s="302"/>
      <c r="R40" s="55"/>
    </row>
    <row r="41" spans="1:18" ht="15">
      <c r="A41" s="971"/>
      <c r="B41" s="304" t="s">
        <v>1134</v>
      </c>
      <c r="C41" s="46">
        <v>604</v>
      </c>
      <c r="D41" s="46">
        <v>565</v>
      </c>
      <c r="E41" s="46">
        <v>618</v>
      </c>
      <c r="F41" s="46">
        <v>414</v>
      </c>
      <c r="G41" s="46">
        <v>624</v>
      </c>
      <c r="H41" s="46">
        <v>523</v>
      </c>
      <c r="I41" s="46">
        <v>583</v>
      </c>
      <c r="J41" s="46">
        <v>677</v>
      </c>
      <c r="K41" s="46">
        <v>518</v>
      </c>
      <c r="L41" s="46">
        <v>545</v>
      </c>
      <c r="M41" s="46">
        <v>582</v>
      </c>
      <c r="N41" s="46">
        <v>567</v>
      </c>
      <c r="O41" s="46">
        <f t="shared" si="5"/>
        <v>6820</v>
      </c>
      <c r="P41" s="55"/>
      <c r="Q41" s="302"/>
      <c r="R41" s="55"/>
    </row>
    <row r="42" spans="1:18" ht="15">
      <c r="A42" s="971"/>
      <c r="B42" s="304" t="s">
        <v>1135</v>
      </c>
      <c r="C42" s="46">
        <v>299</v>
      </c>
      <c r="D42" s="46">
        <v>210</v>
      </c>
      <c r="E42" s="46">
        <v>255</v>
      </c>
      <c r="F42" s="46">
        <v>226</v>
      </c>
      <c r="G42" s="46">
        <v>263</v>
      </c>
      <c r="H42" s="46">
        <v>235</v>
      </c>
      <c r="I42" s="46">
        <v>283</v>
      </c>
      <c r="J42" s="46">
        <v>279</v>
      </c>
      <c r="K42" s="46">
        <v>272</v>
      </c>
      <c r="L42" s="46">
        <v>234</v>
      </c>
      <c r="M42" s="46">
        <v>256</v>
      </c>
      <c r="N42" s="46">
        <v>229</v>
      </c>
      <c r="O42" s="46">
        <f t="shared" si="5"/>
        <v>3041</v>
      </c>
      <c r="P42" s="55"/>
      <c r="Q42" s="302"/>
      <c r="R42" s="55"/>
    </row>
    <row r="43" spans="1:18" ht="15">
      <c r="A43" s="971"/>
      <c r="B43" s="304" t="s">
        <v>1136</v>
      </c>
      <c r="C43" s="46">
        <v>427</v>
      </c>
      <c r="D43" s="46">
        <v>303</v>
      </c>
      <c r="E43" s="46">
        <v>385</v>
      </c>
      <c r="F43" s="46">
        <v>290</v>
      </c>
      <c r="G43" s="46">
        <v>374</v>
      </c>
      <c r="H43" s="46">
        <v>335</v>
      </c>
      <c r="I43" s="46">
        <v>315</v>
      </c>
      <c r="J43" s="46">
        <v>364</v>
      </c>
      <c r="K43" s="46">
        <v>288</v>
      </c>
      <c r="L43" s="46">
        <v>359</v>
      </c>
      <c r="M43" s="46">
        <v>347</v>
      </c>
      <c r="N43" s="46">
        <v>383</v>
      </c>
      <c r="O43" s="46">
        <f t="shared" si="5"/>
        <v>4170</v>
      </c>
      <c r="P43" s="55"/>
      <c r="Q43" s="302"/>
      <c r="R43" s="55"/>
    </row>
    <row r="44" spans="1:18" ht="15">
      <c r="A44" s="971"/>
      <c r="B44" s="304" t="s">
        <v>1137</v>
      </c>
      <c r="C44" s="46">
        <v>3866</v>
      </c>
      <c r="D44" s="46">
        <v>3293</v>
      </c>
      <c r="E44" s="46">
        <v>4304</v>
      </c>
      <c r="F44" s="46">
        <v>3398</v>
      </c>
      <c r="G44" s="46">
        <v>4129</v>
      </c>
      <c r="H44" s="46">
        <v>3462</v>
      </c>
      <c r="I44" s="46">
        <v>3688</v>
      </c>
      <c r="J44" s="46">
        <v>3934</v>
      </c>
      <c r="K44" s="46">
        <v>3142</v>
      </c>
      <c r="L44" s="46">
        <v>3749</v>
      </c>
      <c r="M44" s="46">
        <v>3889</v>
      </c>
      <c r="N44" s="46">
        <v>3469</v>
      </c>
      <c r="O44" s="46">
        <f t="shared" si="5"/>
        <v>44323</v>
      </c>
      <c r="P44" s="55"/>
      <c r="Q44" s="302"/>
      <c r="R44" s="55"/>
    </row>
    <row r="45" spans="1:18" ht="15">
      <c r="A45" s="971"/>
      <c r="B45" s="304" t="s">
        <v>1138</v>
      </c>
      <c r="C45" s="46">
        <v>915</v>
      </c>
      <c r="D45" s="46">
        <v>657</v>
      </c>
      <c r="E45" s="46">
        <v>964</v>
      </c>
      <c r="F45" s="46">
        <v>824</v>
      </c>
      <c r="G45" s="46">
        <v>1097</v>
      </c>
      <c r="H45" s="46">
        <v>934</v>
      </c>
      <c r="I45" s="46">
        <v>888</v>
      </c>
      <c r="J45" s="46">
        <v>1097</v>
      </c>
      <c r="K45" s="46">
        <v>689</v>
      </c>
      <c r="L45" s="46">
        <v>795</v>
      </c>
      <c r="M45" s="46">
        <v>1077</v>
      </c>
      <c r="N45" s="46">
        <v>733</v>
      </c>
      <c r="O45" s="46">
        <f t="shared" si="5"/>
        <v>10670</v>
      </c>
      <c r="P45" s="55"/>
      <c r="Q45" s="302"/>
      <c r="R45" s="55"/>
    </row>
    <row r="46" spans="1:18" ht="15">
      <c r="A46" s="971"/>
      <c r="B46" s="304" t="s">
        <v>1139</v>
      </c>
      <c r="C46" s="46">
        <v>46</v>
      </c>
      <c r="D46" s="46">
        <v>32</v>
      </c>
      <c r="E46" s="46">
        <v>37</v>
      </c>
      <c r="F46" s="46">
        <v>34</v>
      </c>
      <c r="G46" s="46">
        <v>51</v>
      </c>
      <c r="H46" s="46">
        <v>46</v>
      </c>
      <c r="I46" s="46">
        <v>39</v>
      </c>
      <c r="J46" s="46">
        <v>42</v>
      </c>
      <c r="K46" s="46">
        <v>49</v>
      </c>
      <c r="L46" s="46">
        <v>49</v>
      </c>
      <c r="M46" s="46">
        <v>38</v>
      </c>
      <c r="N46" s="46">
        <v>37</v>
      </c>
      <c r="O46" s="46">
        <f t="shared" si="5"/>
        <v>500</v>
      </c>
      <c r="P46" s="55"/>
      <c r="Q46" s="302"/>
      <c r="R46" s="55"/>
    </row>
    <row r="47" spans="1:18" ht="15">
      <c r="A47" s="971"/>
      <c r="B47" s="304" t="s">
        <v>1140</v>
      </c>
      <c r="C47" s="46">
        <v>987</v>
      </c>
      <c r="D47" s="46">
        <v>777</v>
      </c>
      <c r="E47" s="46">
        <v>929</v>
      </c>
      <c r="F47" s="46">
        <v>735</v>
      </c>
      <c r="G47" s="46">
        <v>1121</v>
      </c>
      <c r="H47" s="46">
        <v>869</v>
      </c>
      <c r="I47" s="46">
        <v>865</v>
      </c>
      <c r="J47" s="46">
        <v>1009</v>
      </c>
      <c r="K47" s="46">
        <v>764</v>
      </c>
      <c r="L47" s="46">
        <v>970</v>
      </c>
      <c r="M47" s="46">
        <v>1041</v>
      </c>
      <c r="N47" s="46">
        <v>933</v>
      </c>
      <c r="O47" s="46">
        <f t="shared" si="5"/>
        <v>11000</v>
      </c>
      <c r="P47" s="55"/>
      <c r="Q47" s="302"/>
      <c r="R47" s="55"/>
    </row>
    <row r="48" spans="1:18" ht="15">
      <c r="A48" s="971"/>
      <c r="B48" s="304" t="s">
        <v>1141</v>
      </c>
      <c r="C48" s="46">
        <v>251</v>
      </c>
      <c r="D48" s="46">
        <v>209</v>
      </c>
      <c r="E48" s="46">
        <v>245</v>
      </c>
      <c r="F48" s="46">
        <v>204</v>
      </c>
      <c r="G48" s="46">
        <v>310</v>
      </c>
      <c r="H48" s="46">
        <v>242</v>
      </c>
      <c r="I48" s="46">
        <v>255</v>
      </c>
      <c r="J48" s="46">
        <v>265</v>
      </c>
      <c r="K48" s="46">
        <v>208</v>
      </c>
      <c r="L48" s="46">
        <v>250</v>
      </c>
      <c r="M48" s="46">
        <v>269</v>
      </c>
      <c r="N48" s="46">
        <v>232</v>
      </c>
      <c r="O48" s="46">
        <f t="shared" si="5"/>
        <v>2940</v>
      </c>
      <c r="P48" s="55"/>
      <c r="Q48" s="302"/>
      <c r="R48" s="55"/>
    </row>
    <row r="49" spans="1:34" ht="15">
      <c r="A49" s="971"/>
      <c r="B49" s="304" t="s">
        <v>1142</v>
      </c>
      <c r="C49" s="46">
        <v>929</v>
      </c>
      <c r="D49" s="46">
        <v>667</v>
      </c>
      <c r="E49" s="46">
        <v>937</v>
      </c>
      <c r="F49" s="46">
        <v>787</v>
      </c>
      <c r="G49" s="46">
        <v>1100</v>
      </c>
      <c r="H49" s="46">
        <v>830</v>
      </c>
      <c r="I49" s="46">
        <v>834</v>
      </c>
      <c r="J49" s="46">
        <v>948</v>
      </c>
      <c r="K49" s="46">
        <v>739</v>
      </c>
      <c r="L49" s="46">
        <v>909</v>
      </c>
      <c r="M49" s="46">
        <v>1128</v>
      </c>
      <c r="N49" s="46">
        <v>874</v>
      </c>
      <c r="O49" s="46">
        <f t="shared" si="5"/>
        <v>10682</v>
      </c>
      <c r="P49" s="55"/>
      <c r="Q49" s="302"/>
      <c r="R49" s="55"/>
    </row>
    <row r="50" spans="1:34" ht="15">
      <c r="A50" s="971"/>
      <c r="B50" s="304" t="s">
        <v>1143</v>
      </c>
      <c r="C50" s="46">
        <v>142</v>
      </c>
      <c r="D50" s="46">
        <v>101</v>
      </c>
      <c r="E50" s="46">
        <v>121</v>
      </c>
      <c r="F50" s="46">
        <v>100</v>
      </c>
      <c r="G50" s="46">
        <v>158</v>
      </c>
      <c r="H50" s="46">
        <v>97</v>
      </c>
      <c r="I50" s="46">
        <v>125</v>
      </c>
      <c r="J50" s="46">
        <v>107</v>
      </c>
      <c r="K50" s="46">
        <v>92</v>
      </c>
      <c r="L50" s="46">
        <v>115</v>
      </c>
      <c r="M50" s="46">
        <v>108</v>
      </c>
      <c r="N50" s="46">
        <v>113</v>
      </c>
      <c r="O50" s="46">
        <f t="shared" si="5"/>
        <v>1379</v>
      </c>
      <c r="P50" s="55"/>
      <c r="Q50" s="302"/>
      <c r="R50" s="55"/>
    </row>
    <row r="51" spans="1:34" ht="15">
      <c r="A51" s="971"/>
      <c r="B51" s="304" t="s">
        <v>1144</v>
      </c>
      <c r="C51" s="46">
        <v>729</v>
      </c>
      <c r="D51" s="46">
        <v>523</v>
      </c>
      <c r="E51" s="46">
        <v>680</v>
      </c>
      <c r="F51" s="46">
        <v>567</v>
      </c>
      <c r="G51" s="46">
        <v>904</v>
      </c>
      <c r="H51" s="46">
        <v>631</v>
      </c>
      <c r="I51" s="46">
        <v>673</v>
      </c>
      <c r="J51" s="46">
        <v>767</v>
      </c>
      <c r="K51" s="46">
        <v>641</v>
      </c>
      <c r="L51" s="46">
        <v>868</v>
      </c>
      <c r="M51" s="46">
        <v>831</v>
      </c>
      <c r="N51" s="46">
        <v>678</v>
      </c>
      <c r="O51" s="46">
        <f t="shared" si="5"/>
        <v>8492</v>
      </c>
      <c r="P51" s="55"/>
      <c r="Q51" s="302"/>
      <c r="R51" s="55"/>
    </row>
    <row r="52" spans="1:34" ht="15">
      <c r="A52" s="971"/>
      <c r="B52" s="304" t="s">
        <v>1145</v>
      </c>
      <c r="C52" s="46">
        <v>340</v>
      </c>
      <c r="D52" s="46">
        <v>261</v>
      </c>
      <c r="E52" s="46">
        <v>309</v>
      </c>
      <c r="F52" s="46">
        <v>266</v>
      </c>
      <c r="G52" s="46">
        <v>354</v>
      </c>
      <c r="H52" s="46">
        <v>313</v>
      </c>
      <c r="I52" s="46">
        <v>323</v>
      </c>
      <c r="J52" s="46">
        <v>377</v>
      </c>
      <c r="K52" s="46">
        <v>312</v>
      </c>
      <c r="L52" s="46">
        <v>353</v>
      </c>
      <c r="M52" s="46">
        <v>420</v>
      </c>
      <c r="N52" s="46">
        <v>311</v>
      </c>
      <c r="O52" s="46">
        <f t="shared" si="5"/>
        <v>3939</v>
      </c>
      <c r="P52" s="55"/>
      <c r="Q52" s="302"/>
    </row>
    <row r="53" spans="1:34" ht="15">
      <c r="A53" s="971"/>
      <c r="B53" s="304" t="s">
        <v>1146</v>
      </c>
      <c r="C53" s="46">
        <v>1654</v>
      </c>
      <c r="D53" s="46">
        <v>1203</v>
      </c>
      <c r="E53" s="46">
        <v>1416</v>
      </c>
      <c r="F53" s="46">
        <v>1243</v>
      </c>
      <c r="G53" s="46">
        <v>1704</v>
      </c>
      <c r="H53" s="46">
        <v>1465</v>
      </c>
      <c r="I53" s="46">
        <v>1491</v>
      </c>
      <c r="J53" s="46">
        <v>1560</v>
      </c>
      <c r="K53" s="46">
        <v>1352</v>
      </c>
      <c r="L53" s="46">
        <v>1635</v>
      </c>
      <c r="M53" s="46">
        <v>1642</v>
      </c>
      <c r="N53" s="46">
        <v>1318</v>
      </c>
      <c r="O53" s="46">
        <f t="shared" si="5"/>
        <v>17683</v>
      </c>
      <c r="P53" s="55"/>
      <c r="Q53" s="302"/>
      <c r="R53" s="55"/>
    </row>
    <row r="54" spans="1:34" ht="13.5" customHeight="1">
      <c r="A54" s="971"/>
      <c r="B54" s="304"/>
      <c r="C54" s="45"/>
      <c r="D54" s="45"/>
      <c r="E54" s="45"/>
      <c r="F54" s="45"/>
      <c r="G54" s="45"/>
      <c r="H54" s="45"/>
      <c r="I54" s="45"/>
      <c r="J54" s="45"/>
      <c r="K54" s="45"/>
      <c r="L54" s="45"/>
      <c r="M54" s="45"/>
      <c r="N54" s="45"/>
      <c r="O54" s="406"/>
      <c r="P54" s="55"/>
      <c r="Q54" s="302"/>
      <c r="R54" s="58"/>
      <c r="S54" s="58"/>
      <c r="T54" s="58"/>
      <c r="U54" s="58"/>
      <c r="V54" s="58"/>
      <c r="W54" s="58"/>
      <c r="X54" s="58"/>
      <c r="Y54" s="58"/>
      <c r="Z54" s="58"/>
      <c r="AA54" s="58"/>
      <c r="AB54" s="58"/>
      <c r="AC54" s="58"/>
      <c r="AD54" s="58"/>
      <c r="AE54" s="58"/>
      <c r="AF54" s="58"/>
      <c r="AG54" s="58"/>
      <c r="AH54" s="58"/>
    </row>
    <row r="55" spans="1:34" ht="15">
      <c r="A55" s="971"/>
      <c r="B55" s="299" t="s">
        <v>1147</v>
      </c>
      <c r="C55" s="406">
        <f>SUM(C56:C61)</f>
        <v>99558</v>
      </c>
      <c r="D55" s="406">
        <f t="shared" ref="D55:N55" si="6">SUM(D56:D61)</f>
        <v>80064</v>
      </c>
      <c r="E55" s="406">
        <f t="shared" si="6"/>
        <v>63281</v>
      </c>
      <c r="F55" s="406">
        <f t="shared" si="6"/>
        <v>67138</v>
      </c>
      <c r="G55" s="406">
        <f t="shared" si="6"/>
        <v>65571</v>
      </c>
      <c r="H55" s="406">
        <f t="shared" si="6"/>
        <v>69592</v>
      </c>
      <c r="I55" s="406">
        <f t="shared" si="6"/>
        <v>67090</v>
      </c>
      <c r="J55" s="406">
        <f t="shared" si="6"/>
        <v>73547</v>
      </c>
      <c r="K55" s="406">
        <f t="shared" si="6"/>
        <v>65171</v>
      </c>
      <c r="L55" s="406">
        <f t="shared" si="6"/>
        <v>67018</v>
      </c>
      <c r="M55" s="406">
        <f t="shared" si="6"/>
        <v>69649</v>
      </c>
      <c r="N55" s="406">
        <f t="shared" si="6"/>
        <v>64410</v>
      </c>
      <c r="O55" s="406">
        <f t="shared" ref="O55:O61" si="7">SUM(C55:N55)</f>
        <v>852089</v>
      </c>
      <c r="P55" s="375"/>
      <c r="Q55" s="302"/>
      <c r="R55" s="55"/>
    </row>
    <row r="56" spans="1:34" ht="15">
      <c r="A56" s="971"/>
      <c r="B56" s="304" t="s">
        <v>1148</v>
      </c>
      <c r="C56" s="46">
        <v>13933</v>
      </c>
      <c r="D56" s="46">
        <v>10632</v>
      </c>
      <c r="E56" s="46">
        <v>13420</v>
      </c>
      <c r="F56" s="46">
        <v>11054</v>
      </c>
      <c r="G56" s="46">
        <v>13602</v>
      </c>
      <c r="H56" s="46">
        <v>13495</v>
      </c>
      <c r="I56" s="46">
        <v>13183</v>
      </c>
      <c r="J56" s="46">
        <v>14696</v>
      </c>
      <c r="K56" s="46">
        <v>11920</v>
      </c>
      <c r="L56" s="46">
        <v>13112</v>
      </c>
      <c r="M56" s="46">
        <v>13116</v>
      </c>
      <c r="N56" s="46">
        <v>11497</v>
      </c>
      <c r="O56" s="46">
        <f t="shared" si="7"/>
        <v>153660</v>
      </c>
      <c r="P56" s="55"/>
      <c r="Q56" s="302"/>
      <c r="R56" s="55"/>
    </row>
    <row r="57" spans="1:34" ht="15">
      <c r="A57" s="971"/>
      <c r="B57" s="304" t="s">
        <v>1149</v>
      </c>
      <c r="C57" s="46">
        <v>2288</v>
      </c>
      <c r="D57" s="46">
        <v>1542</v>
      </c>
      <c r="E57" s="46">
        <v>1977</v>
      </c>
      <c r="F57" s="46">
        <v>1615</v>
      </c>
      <c r="G57" s="46">
        <v>1930</v>
      </c>
      <c r="H57" s="46">
        <v>1931</v>
      </c>
      <c r="I57" s="46">
        <v>2079</v>
      </c>
      <c r="J57" s="46">
        <v>2318</v>
      </c>
      <c r="K57" s="46">
        <v>1659</v>
      </c>
      <c r="L57" s="46">
        <v>1921</v>
      </c>
      <c r="M57" s="46">
        <v>1888</v>
      </c>
      <c r="N57" s="46">
        <v>1641</v>
      </c>
      <c r="O57" s="46">
        <f t="shared" si="7"/>
        <v>22789</v>
      </c>
      <c r="P57" s="55"/>
      <c r="Q57" s="302"/>
      <c r="R57" s="55"/>
    </row>
    <row r="58" spans="1:34" ht="15">
      <c r="A58" s="971"/>
      <c r="B58" s="304" t="s">
        <v>1150</v>
      </c>
      <c r="C58" s="46">
        <v>6366</v>
      </c>
      <c r="D58" s="46">
        <v>4556</v>
      </c>
      <c r="E58" s="46">
        <v>4045</v>
      </c>
      <c r="F58" s="46">
        <v>3651</v>
      </c>
      <c r="G58" s="46">
        <v>3096</v>
      </c>
      <c r="H58" s="46">
        <v>5387</v>
      </c>
      <c r="I58" s="46">
        <v>2800</v>
      </c>
      <c r="J58" s="46">
        <v>5564</v>
      </c>
      <c r="K58" s="46">
        <v>3557</v>
      </c>
      <c r="L58" s="46">
        <v>2883</v>
      </c>
      <c r="M58" s="46">
        <v>3393</v>
      </c>
      <c r="N58" s="46">
        <v>3710</v>
      </c>
      <c r="O58" s="46">
        <f t="shared" si="7"/>
        <v>49008</v>
      </c>
      <c r="P58" s="55"/>
      <c r="Q58" s="302"/>
      <c r="R58" s="55"/>
    </row>
    <row r="59" spans="1:34" ht="15">
      <c r="A59" s="971"/>
      <c r="B59" s="304" t="s">
        <v>1336</v>
      </c>
      <c r="C59" s="46">
        <v>75997</v>
      </c>
      <c r="D59" s="46">
        <v>62555</v>
      </c>
      <c r="E59" s="46">
        <v>42893</v>
      </c>
      <c r="F59" s="46">
        <v>49966</v>
      </c>
      <c r="G59" s="46">
        <v>45974</v>
      </c>
      <c r="H59" s="46">
        <v>47796</v>
      </c>
      <c r="I59" s="46">
        <v>48100</v>
      </c>
      <c r="J59" s="46">
        <v>49931</v>
      </c>
      <c r="K59" s="46">
        <v>47203</v>
      </c>
      <c r="L59" s="46">
        <v>48199</v>
      </c>
      <c r="M59" s="46">
        <v>50320</v>
      </c>
      <c r="N59" s="46">
        <v>46776</v>
      </c>
      <c r="O59" s="46">
        <f t="shared" si="7"/>
        <v>615710</v>
      </c>
      <c r="P59" s="55"/>
      <c r="Q59" s="302"/>
      <c r="R59" s="55"/>
    </row>
    <row r="60" spans="1:34" ht="15">
      <c r="A60" s="971"/>
      <c r="B60" s="304" t="s">
        <v>1152</v>
      </c>
      <c r="C60" s="46">
        <v>238</v>
      </c>
      <c r="D60" s="46">
        <v>185</v>
      </c>
      <c r="E60" s="46">
        <v>211</v>
      </c>
      <c r="F60" s="46">
        <v>237</v>
      </c>
      <c r="G60" s="46">
        <v>239</v>
      </c>
      <c r="H60" s="46">
        <v>329</v>
      </c>
      <c r="I60" s="46">
        <v>273</v>
      </c>
      <c r="J60" s="46">
        <v>320</v>
      </c>
      <c r="K60" s="46">
        <v>306</v>
      </c>
      <c r="L60" s="46">
        <v>284</v>
      </c>
      <c r="M60" s="46">
        <v>292</v>
      </c>
      <c r="N60" s="46">
        <v>176</v>
      </c>
      <c r="O60" s="46">
        <f t="shared" si="7"/>
        <v>3090</v>
      </c>
      <c r="P60" s="55"/>
      <c r="Q60" s="302"/>
    </row>
    <row r="61" spans="1:34" ht="15">
      <c r="A61" s="971"/>
      <c r="B61" s="304" t="s">
        <v>1153</v>
      </c>
      <c r="C61" s="46">
        <v>736</v>
      </c>
      <c r="D61" s="46">
        <v>594</v>
      </c>
      <c r="E61" s="46">
        <v>735</v>
      </c>
      <c r="F61" s="46">
        <v>615</v>
      </c>
      <c r="G61" s="46">
        <v>730</v>
      </c>
      <c r="H61" s="46">
        <v>654</v>
      </c>
      <c r="I61" s="46">
        <v>655</v>
      </c>
      <c r="J61" s="46">
        <v>718</v>
      </c>
      <c r="K61" s="46">
        <v>526</v>
      </c>
      <c r="L61" s="46">
        <v>619</v>
      </c>
      <c r="M61" s="46">
        <v>640</v>
      </c>
      <c r="N61" s="46">
        <v>610</v>
      </c>
      <c r="O61" s="46">
        <f t="shared" si="7"/>
        <v>7832</v>
      </c>
      <c r="P61" s="55"/>
      <c r="Q61" s="302"/>
      <c r="R61" s="55"/>
    </row>
    <row r="62" spans="1:34" ht="6" customHeight="1">
      <c r="A62" s="971"/>
      <c r="B62" s="304"/>
      <c r="C62" s="45"/>
      <c r="D62" s="45"/>
      <c r="E62" s="45"/>
      <c r="F62" s="45"/>
      <c r="G62" s="45"/>
      <c r="H62" s="45"/>
      <c r="I62" s="45"/>
      <c r="J62" s="45"/>
      <c r="K62" s="45"/>
      <c r="L62" s="45"/>
      <c r="M62" s="45"/>
      <c r="N62" s="45"/>
      <c r="O62" s="406"/>
      <c r="P62" s="55"/>
      <c r="Q62" s="302"/>
      <c r="R62" s="55"/>
    </row>
    <row r="63" spans="1:34" ht="15">
      <c r="A63" s="971"/>
      <c r="B63" s="299" t="s">
        <v>1154</v>
      </c>
      <c r="C63" s="406">
        <f t="shared" ref="C63:N63" si="8">SUM(C64:C71)</f>
        <v>62690</v>
      </c>
      <c r="D63" s="406">
        <f t="shared" si="8"/>
        <v>62911</v>
      </c>
      <c r="E63" s="406">
        <f t="shared" si="8"/>
        <v>73967</v>
      </c>
      <c r="F63" s="406">
        <f t="shared" si="8"/>
        <v>67514</v>
      </c>
      <c r="G63" s="406">
        <f t="shared" si="8"/>
        <v>79718</v>
      </c>
      <c r="H63" s="406">
        <f t="shared" si="8"/>
        <v>64389</v>
      </c>
      <c r="I63" s="406">
        <f t="shared" si="8"/>
        <v>64373</v>
      </c>
      <c r="J63" s="406">
        <f t="shared" si="8"/>
        <v>72917</v>
      </c>
      <c r="K63" s="406">
        <f t="shared" si="8"/>
        <v>57241</v>
      </c>
      <c r="L63" s="406">
        <f t="shared" si="8"/>
        <v>68815</v>
      </c>
      <c r="M63" s="406">
        <f t="shared" si="8"/>
        <v>71539</v>
      </c>
      <c r="N63" s="406">
        <f t="shared" si="8"/>
        <v>54942</v>
      </c>
      <c r="O63" s="406">
        <f t="shared" ref="O63:O71" si="9">SUM(C63:N63)</f>
        <v>801016</v>
      </c>
      <c r="P63" s="375"/>
      <c r="Q63" s="302"/>
      <c r="R63" s="55"/>
    </row>
    <row r="64" spans="1:34" ht="15">
      <c r="A64" s="971"/>
      <c r="B64" s="304" t="s">
        <v>1155</v>
      </c>
      <c r="C64" s="46">
        <v>441</v>
      </c>
      <c r="D64" s="46">
        <v>290</v>
      </c>
      <c r="E64" s="46">
        <v>402</v>
      </c>
      <c r="F64" s="46">
        <v>344</v>
      </c>
      <c r="G64" s="46">
        <v>478</v>
      </c>
      <c r="H64" s="46">
        <v>428</v>
      </c>
      <c r="I64" s="46">
        <v>391</v>
      </c>
      <c r="J64" s="46">
        <v>429</v>
      </c>
      <c r="K64" s="46">
        <v>349</v>
      </c>
      <c r="L64" s="46">
        <v>454</v>
      </c>
      <c r="M64" s="46">
        <v>395</v>
      </c>
      <c r="N64" s="46">
        <v>375</v>
      </c>
      <c r="O64" s="46">
        <f t="shared" si="9"/>
        <v>4776</v>
      </c>
      <c r="P64" s="55"/>
      <c r="Q64" s="302"/>
      <c r="R64" s="55"/>
    </row>
    <row r="65" spans="1:18" ht="15">
      <c r="A65" s="971"/>
      <c r="B65" s="304" t="s">
        <v>1299</v>
      </c>
      <c r="C65" s="46">
        <v>25586</v>
      </c>
      <c r="D65" s="46">
        <v>25918</v>
      </c>
      <c r="E65" s="46">
        <v>34228</v>
      </c>
      <c r="F65" s="46">
        <v>26952</v>
      </c>
      <c r="G65" s="46">
        <v>32445</v>
      </c>
      <c r="H65" s="46">
        <v>29720</v>
      </c>
      <c r="I65" s="46">
        <v>30293</v>
      </c>
      <c r="J65" s="46">
        <v>32777</v>
      </c>
      <c r="K65" s="46">
        <v>26630</v>
      </c>
      <c r="L65" s="46">
        <v>30167</v>
      </c>
      <c r="M65" s="46">
        <v>29313</v>
      </c>
      <c r="N65" s="46">
        <v>27184</v>
      </c>
      <c r="O65" s="46">
        <f t="shared" si="9"/>
        <v>351213</v>
      </c>
      <c r="P65" s="55"/>
      <c r="Q65" s="302"/>
      <c r="R65" s="55"/>
    </row>
    <row r="66" spans="1:18" ht="15">
      <c r="A66" s="971"/>
      <c r="B66" s="304" t="s">
        <v>1300</v>
      </c>
      <c r="C66" s="46">
        <v>15</v>
      </c>
      <c r="D66" s="46">
        <v>1</v>
      </c>
      <c r="E66" s="46">
        <v>3</v>
      </c>
      <c r="F66" s="46">
        <v>2</v>
      </c>
      <c r="G66" s="46">
        <v>3</v>
      </c>
      <c r="H66" s="46">
        <v>6</v>
      </c>
      <c r="I66" s="46">
        <v>0</v>
      </c>
      <c r="J66" s="46">
        <v>1</v>
      </c>
      <c r="K66" s="46">
        <v>1</v>
      </c>
      <c r="L66" s="46">
        <v>0</v>
      </c>
      <c r="M66" s="46">
        <v>0</v>
      </c>
      <c r="N66" s="46">
        <v>0</v>
      </c>
      <c r="O66" s="46">
        <f t="shared" si="9"/>
        <v>32</v>
      </c>
      <c r="P66" s="55"/>
      <c r="Q66" s="302"/>
      <c r="R66" s="55"/>
    </row>
    <row r="67" spans="1:18" ht="15">
      <c r="A67" s="971"/>
      <c r="B67" s="304" t="s">
        <v>1158</v>
      </c>
      <c r="C67" s="46">
        <v>3</v>
      </c>
      <c r="D67" s="46">
        <v>16</v>
      </c>
      <c r="E67" s="46">
        <v>7</v>
      </c>
      <c r="F67" s="46">
        <v>11</v>
      </c>
      <c r="G67" s="46">
        <v>17</v>
      </c>
      <c r="H67" s="46">
        <v>13</v>
      </c>
      <c r="I67" s="46">
        <v>19</v>
      </c>
      <c r="J67" s="46">
        <v>22</v>
      </c>
      <c r="K67" s="46">
        <v>6</v>
      </c>
      <c r="L67" s="46">
        <v>4</v>
      </c>
      <c r="M67" s="46">
        <v>13</v>
      </c>
      <c r="N67" s="46">
        <v>5</v>
      </c>
      <c r="O67" s="46">
        <f t="shared" si="9"/>
        <v>136</v>
      </c>
      <c r="P67" s="55"/>
      <c r="Q67" s="302"/>
      <c r="R67" s="55"/>
    </row>
    <row r="68" spans="1:18" ht="15">
      <c r="A68" s="971"/>
      <c r="B68" s="304" t="s">
        <v>1337</v>
      </c>
      <c r="C68" s="46">
        <v>46</v>
      </c>
      <c r="D68" s="46">
        <v>26</v>
      </c>
      <c r="E68" s="46">
        <v>48</v>
      </c>
      <c r="F68" s="46">
        <v>25</v>
      </c>
      <c r="G68" s="46">
        <v>31</v>
      </c>
      <c r="H68" s="46">
        <v>48</v>
      </c>
      <c r="I68" s="46">
        <v>41</v>
      </c>
      <c r="J68" s="46">
        <v>48</v>
      </c>
      <c r="K68" s="46">
        <v>30</v>
      </c>
      <c r="L68" s="46">
        <v>38</v>
      </c>
      <c r="M68" s="46">
        <v>40</v>
      </c>
      <c r="N68" s="46">
        <v>24</v>
      </c>
      <c r="O68" s="46">
        <f t="shared" si="9"/>
        <v>445</v>
      </c>
      <c r="P68" s="55"/>
      <c r="Q68" s="302"/>
      <c r="R68" s="55"/>
    </row>
    <row r="69" spans="1:18" ht="15">
      <c r="A69" s="971"/>
      <c r="B69" s="304" t="s">
        <v>1160</v>
      </c>
      <c r="C69" s="46">
        <v>13994</v>
      </c>
      <c r="D69" s="46">
        <v>11522</v>
      </c>
      <c r="E69" s="46">
        <v>14493</v>
      </c>
      <c r="F69" s="46">
        <v>11955</v>
      </c>
      <c r="G69" s="46">
        <v>13883</v>
      </c>
      <c r="H69" s="46">
        <v>13217</v>
      </c>
      <c r="I69" s="46">
        <v>14670</v>
      </c>
      <c r="J69" s="46">
        <v>14146</v>
      </c>
      <c r="K69" s="46">
        <v>11379</v>
      </c>
      <c r="L69" s="46">
        <v>13406</v>
      </c>
      <c r="M69" s="46">
        <v>13423</v>
      </c>
      <c r="N69" s="46">
        <v>11931</v>
      </c>
      <c r="O69" s="46">
        <f t="shared" si="9"/>
        <v>158019</v>
      </c>
      <c r="P69" s="55"/>
      <c r="Q69" s="302"/>
      <c r="R69" s="55"/>
    </row>
    <row r="70" spans="1:18" ht="15">
      <c r="A70" s="971"/>
      <c r="B70" s="304" t="s">
        <v>1162</v>
      </c>
      <c r="C70" s="46">
        <v>14037</v>
      </c>
      <c r="D70" s="46">
        <v>17739</v>
      </c>
      <c r="E70" s="46">
        <v>15310</v>
      </c>
      <c r="F70" s="46">
        <v>20719</v>
      </c>
      <c r="G70" s="46">
        <v>24121</v>
      </c>
      <c r="H70" s="46">
        <v>12705</v>
      </c>
      <c r="I70" s="46">
        <v>10166</v>
      </c>
      <c r="J70" s="46">
        <v>15780</v>
      </c>
      <c r="K70" s="46">
        <v>10327</v>
      </c>
      <c r="L70" s="46">
        <v>15207</v>
      </c>
      <c r="M70" s="46">
        <v>20359</v>
      </c>
      <c r="N70" s="46">
        <v>7537</v>
      </c>
      <c r="O70" s="46">
        <f>SUM(C70:N70)</f>
        <v>184007</v>
      </c>
      <c r="P70" s="55"/>
      <c r="Q70" s="302"/>
      <c r="R70" s="55"/>
    </row>
    <row r="71" spans="1:18" ht="15">
      <c r="A71" s="971"/>
      <c r="B71" s="304" t="s">
        <v>1161</v>
      </c>
      <c r="C71" s="46">
        <v>8568</v>
      </c>
      <c r="D71" s="46">
        <v>7399</v>
      </c>
      <c r="E71" s="46">
        <v>9476</v>
      </c>
      <c r="F71" s="46">
        <v>7506</v>
      </c>
      <c r="G71" s="46">
        <v>8740</v>
      </c>
      <c r="H71" s="46">
        <v>8252</v>
      </c>
      <c r="I71" s="46">
        <v>8793</v>
      </c>
      <c r="J71" s="46">
        <v>9714</v>
      </c>
      <c r="K71" s="46">
        <v>8519</v>
      </c>
      <c r="L71" s="46">
        <v>9539</v>
      </c>
      <c r="M71" s="46">
        <v>7996</v>
      </c>
      <c r="N71" s="46">
        <v>7886</v>
      </c>
      <c r="O71" s="46">
        <f t="shared" si="9"/>
        <v>102388</v>
      </c>
      <c r="P71" s="55"/>
      <c r="Q71" s="302"/>
    </row>
    <row r="72" spans="1:18">
      <c r="A72" s="515"/>
      <c r="B72" s="428"/>
      <c r="C72" s="94"/>
      <c r="D72" s="94"/>
      <c r="E72" s="94"/>
      <c r="F72" s="94"/>
      <c r="G72" s="94"/>
      <c r="H72" s="94"/>
      <c r="I72" s="94"/>
      <c r="J72" s="94"/>
      <c r="K72" s="94"/>
      <c r="L72" s="94"/>
      <c r="M72" s="94"/>
      <c r="N72" s="94"/>
      <c r="O72" s="94"/>
      <c r="P72" s="55"/>
    </row>
    <row r="73" spans="1:18" ht="15">
      <c r="A73" s="498"/>
      <c r="B73" s="343" t="s">
        <v>27</v>
      </c>
      <c r="C73" s="406">
        <f t="shared" ref="C73:O73" si="10">+C63+C55+C38+C18+C13+C8</f>
        <v>4253723</v>
      </c>
      <c r="D73" s="406">
        <f t="shared" si="10"/>
        <v>3701733</v>
      </c>
      <c r="E73" s="406">
        <f t="shared" si="10"/>
        <v>5067996</v>
      </c>
      <c r="F73" s="406">
        <f t="shared" si="10"/>
        <v>4245350</v>
      </c>
      <c r="G73" s="406">
        <f t="shared" si="10"/>
        <v>5041899</v>
      </c>
      <c r="H73" s="406">
        <f t="shared" si="10"/>
        <v>4790464</v>
      </c>
      <c r="I73" s="406">
        <f t="shared" si="10"/>
        <v>4873114</v>
      </c>
      <c r="J73" s="406">
        <f t="shared" si="10"/>
        <v>5143045</v>
      </c>
      <c r="K73" s="406">
        <f t="shared" si="10"/>
        <v>4359681</v>
      </c>
      <c r="L73" s="406">
        <f t="shared" si="10"/>
        <v>4860850</v>
      </c>
      <c r="M73" s="406">
        <f t="shared" si="10"/>
        <v>4856382</v>
      </c>
      <c r="N73" s="406">
        <f t="shared" si="10"/>
        <v>4003723</v>
      </c>
      <c r="O73" s="406">
        <f t="shared" si="10"/>
        <v>55197960</v>
      </c>
      <c r="P73" s="55"/>
      <c r="Q73" s="516"/>
    </row>
    <row r="75" spans="1:18" ht="15">
      <c r="A75" s="886" t="s">
        <v>1379</v>
      </c>
      <c r="B75" s="886"/>
      <c r="C75" s="886"/>
      <c r="D75" s="886"/>
      <c r="E75" s="886"/>
      <c r="F75" s="886"/>
      <c r="G75" s="886"/>
      <c r="H75" s="886"/>
      <c r="I75" s="886"/>
      <c r="J75" s="886"/>
      <c r="K75" s="886"/>
      <c r="L75" s="886"/>
      <c r="M75" s="886"/>
      <c r="N75" s="886"/>
      <c r="O75" s="886"/>
    </row>
    <row r="76" spans="1:18">
      <c r="A76" s="919" t="s">
        <v>1338</v>
      </c>
      <c r="B76" s="919"/>
      <c r="C76" s="919"/>
      <c r="D76" s="919"/>
      <c r="E76" s="919"/>
      <c r="F76" s="919"/>
      <c r="G76" s="919"/>
      <c r="H76" s="919"/>
      <c r="I76" s="919"/>
      <c r="J76" s="919"/>
      <c r="K76" s="919"/>
      <c r="L76" s="919"/>
      <c r="M76" s="919"/>
      <c r="N76" s="919"/>
      <c r="O76" s="919"/>
    </row>
    <row r="77" spans="1:18">
      <c r="A77" s="920" t="s">
        <v>1289</v>
      </c>
      <c r="B77" s="920"/>
      <c r="C77" s="920"/>
      <c r="D77" s="920"/>
      <c r="E77" s="920"/>
      <c r="F77" s="920"/>
      <c r="G77" s="920"/>
      <c r="H77" s="920"/>
      <c r="I77" s="920"/>
      <c r="J77" s="920"/>
      <c r="K77" s="920"/>
      <c r="L77" s="920"/>
      <c r="M77" s="920"/>
      <c r="N77" s="920"/>
      <c r="O77" s="920"/>
    </row>
    <row r="78" spans="1:18">
      <c r="A78" s="919" t="s">
        <v>1312</v>
      </c>
      <c r="B78" s="919"/>
      <c r="C78" s="919"/>
      <c r="D78" s="919"/>
      <c r="E78" s="919"/>
      <c r="F78" s="919"/>
      <c r="G78" s="919"/>
      <c r="H78" s="919"/>
      <c r="I78" s="919"/>
      <c r="J78" s="919"/>
      <c r="K78" s="919"/>
      <c r="L78" s="919"/>
      <c r="M78" s="919"/>
      <c r="N78" s="919"/>
      <c r="O78" s="919"/>
    </row>
    <row r="79" spans="1:18">
      <c r="A79" s="959" t="s">
        <v>1176</v>
      </c>
      <c r="B79" s="959"/>
      <c r="C79" s="959"/>
      <c r="D79" s="959"/>
      <c r="E79" s="959"/>
      <c r="F79" s="959"/>
      <c r="G79" s="959"/>
      <c r="H79" s="959"/>
      <c r="I79" s="959"/>
      <c r="J79" s="959"/>
      <c r="K79" s="959"/>
      <c r="L79" s="959"/>
      <c r="M79" s="959"/>
      <c r="N79" s="959"/>
      <c r="O79" s="959"/>
    </row>
    <row r="80" spans="1:18" ht="15" thickBot="1">
      <c r="A80" s="174"/>
      <c r="B80" s="174"/>
      <c r="C80" s="174"/>
      <c r="D80" s="174"/>
      <c r="E80" s="174"/>
      <c r="F80" s="174"/>
      <c r="G80" s="174"/>
      <c r="H80" s="174"/>
      <c r="I80" s="174"/>
      <c r="J80" s="174"/>
      <c r="K80" s="174"/>
      <c r="L80" s="174"/>
      <c r="M80" s="174"/>
      <c r="N80" s="174"/>
      <c r="O80" s="174"/>
    </row>
    <row r="81" spans="1:37">
      <c r="A81" s="967" t="s">
        <v>1291</v>
      </c>
      <c r="B81" s="967" t="s">
        <v>1303</v>
      </c>
      <c r="C81" s="969" t="s">
        <v>1317</v>
      </c>
      <c r="D81" s="969"/>
      <c r="E81" s="969"/>
      <c r="F81" s="969"/>
      <c r="G81" s="969"/>
      <c r="H81" s="969"/>
      <c r="I81" s="969"/>
      <c r="J81" s="969"/>
      <c r="K81" s="969"/>
      <c r="L81" s="969"/>
      <c r="M81" s="969"/>
      <c r="N81" s="969"/>
      <c r="O81" s="967" t="s">
        <v>113</v>
      </c>
      <c r="Q81" s="58"/>
      <c r="R81" s="55"/>
    </row>
    <row r="82" spans="1:37">
      <c r="A82" s="968"/>
      <c r="B82" s="968"/>
      <c r="C82" s="513" t="s">
        <v>1318</v>
      </c>
      <c r="D82" s="513" t="s">
        <v>1319</v>
      </c>
      <c r="E82" s="513" t="s">
        <v>1320</v>
      </c>
      <c r="F82" s="513" t="s">
        <v>1321</v>
      </c>
      <c r="G82" s="513" t="s">
        <v>1322</v>
      </c>
      <c r="H82" s="513" t="s">
        <v>1323</v>
      </c>
      <c r="I82" s="513" t="s">
        <v>1324</v>
      </c>
      <c r="J82" s="513" t="s">
        <v>1325</v>
      </c>
      <c r="K82" s="513" t="s">
        <v>1326</v>
      </c>
      <c r="L82" s="513" t="s">
        <v>1327</v>
      </c>
      <c r="M82" s="513" t="s">
        <v>1328</v>
      </c>
      <c r="N82" s="513" t="s">
        <v>1329</v>
      </c>
      <c r="O82" s="968"/>
      <c r="Q82" s="58"/>
      <c r="R82" s="55"/>
    </row>
    <row r="83" spans="1:37" ht="15" customHeight="1">
      <c r="A83" s="970" t="s">
        <v>1173</v>
      </c>
      <c r="B83" s="299" t="s">
        <v>1104</v>
      </c>
      <c r="C83" s="401">
        <f>SUM(C84:C86)</f>
        <v>16558841.789999999</v>
      </c>
      <c r="D83" s="401">
        <f t="shared" ref="D83:N83" si="11">SUM(D84:D86)</f>
        <v>14003427.869999999</v>
      </c>
      <c r="E83" s="401">
        <f t="shared" si="11"/>
        <v>20814749.18</v>
      </c>
      <c r="F83" s="401">
        <f t="shared" si="11"/>
        <v>17557174.639999997</v>
      </c>
      <c r="G83" s="401">
        <f t="shared" si="11"/>
        <v>21418405.460000001</v>
      </c>
      <c r="H83" s="401">
        <f t="shared" si="11"/>
        <v>21138650.02</v>
      </c>
      <c r="I83" s="401">
        <f t="shared" si="11"/>
        <v>19742567.879999999</v>
      </c>
      <c r="J83" s="401">
        <f t="shared" si="11"/>
        <v>21186030.370000001</v>
      </c>
      <c r="K83" s="401">
        <f t="shared" si="11"/>
        <v>18108538.969999999</v>
      </c>
      <c r="L83" s="401">
        <f t="shared" si="11"/>
        <v>19776762.120000001</v>
      </c>
      <c r="M83" s="401">
        <f t="shared" si="11"/>
        <v>19792312.389999997</v>
      </c>
      <c r="N83" s="401">
        <f t="shared" si="11"/>
        <v>16320973.550000001</v>
      </c>
      <c r="O83" s="401">
        <f t="shared" ref="O83:O146" si="12">SUM(C83:N83)</f>
        <v>226418434.23999998</v>
      </c>
      <c r="P83" s="375"/>
      <c r="Q83" s="302"/>
      <c r="R83" s="302"/>
      <c r="S83" s="302"/>
      <c r="T83" s="302"/>
      <c r="U83" s="302"/>
      <c r="V83" s="302"/>
      <c r="W83" s="302"/>
      <c r="X83" s="302"/>
      <c r="Y83" s="302"/>
      <c r="Z83" s="302"/>
      <c r="AA83" s="302"/>
      <c r="AB83" s="302"/>
      <c r="AC83" s="302"/>
      <c r="AD83" s="302"/>
      <c r="AE83" s="302"/>
      <c r="AF83" s="302"/>
      <c r="AG83" s="302"/>
      <c r="AH83" s="302"/>
      <c r="AI83" s="302"/>
      <c r="AJ83" s="302"/>
      <c r="AK83" s="302"/>
    </row>
    <row r="84" spans="1:37" ht="15">
      <c r="A84" s="971"/>
      <c r="B84" s="304" t="s">
        <v>1105</v>
      </c>
      <c r="C84" s="46">
        <v>16430535.51</v>
      </c>
      <c r="D84" s="46">
        <v>13898675.49</v>
      </c>
      <c r="E84" s="46">
        <v>20680961.57</v>
      </c>
      <c r="F84" s="46">
        <v>17450191.399999999</v>
      </c>
      <c r="G84" s="46">
        <v>21286969.370000001</v>
      </c>
      <c r="H84" s="46">
        <v>20990106.899999999</v>
      </c>
      <c r="I84" s="46">
        <v>19598021.879999999</v>
      </c>
      <c r="J84" s="46">
        <v>21036902.73</v>
      </c>
      <c r="K84" s="46">
        <v>17989648.489999998</v>
      </c>
      <c r="L84" s="46">
        <v>19647189.420000002</v>
      </c>
      <c r="M84" s="46">
        <v>19671174.579999998</v>
      </c>
      <c r="N84" s="46">
        <v>16218431.949999999</v>
      </c>
      <c r="O84" s="47">
        <f t="shared" si="12"/>
        <v>224898809.28999996</v>
      </c>
      <c r="P84" s="55"/>
      <c r="Q84" s="302"/>
      <c r="R84" s="58"/>
      <c r="S84" s="58"/>
      <c r="T84" s="58"/>
      <c r="U84" s="58"/>
      <c r="V84" s="58"/>
      <c r="W84" s="58"/>
      <c r="X84" s="58"/>
      <c r="Y84" s="58"/>
      <c r="Z84" s="58"/>
      <c r="AA84" s="58"/>
      <c r="AB84" s="58"/>
      <c r="AC84" s="58"/>
      <c r="AD84" s="58"/>
      <c r="AE84" s="58"/>
      <c r="AF84" s="58"/>
      <c r="AG84" s="58"/>
      <c r="AH84" s="58"/>
      <c r="AI84" s="58"/>
      <c r="AJ84" s="58"/>
      <c r="AK84" s="58"/>
    </row>
    <row r="85" spans="1:37" ht="15">
      <c r="A85" s="971"/>
      <c r="B85" s="304" t="s">
        <v>1106</v>
      </c>
      <c r="C85" s="46">
        <v>24031.439999999999</v>
      </c>
      <c r="D85" s="46">
        <v>16751.87</v>
      </c>
      <c r="E85" s="46">
        <v>27726.799999999999</v>
      </c>
      <c r="F85" s="46">
        <v>25068.09</v>
      </c>
      <c r="G85" s="46">
        <v>32364.79</v>
      </c>
      <c r="H85" s="46">
        <v>40968.82</v>
      </c>
      <c r="I85" s="46">
        <v>36987.760000000002</v>
      </c>
      <c r="J85" s="46">
        <v>35151.26</v>
      </c>
      <c r="K85" s="46">
        <v>28456.35</v>
      </c>
      <c r="L85" s="46">
        <v>28518.07</v>
      </c>
      <c r="M85" s="46">
        <v>24237.95</v>
      </c>
      <c r="N85" s="46">
        <v>21652.39</v>
      </c>
      <c r="O85" s="47">
        <f t="shared" si="12"/>
        <v>341915.59</v>
      </c>
      <c r="P85" s="55"/>
      <c r="Q85" s="302"/>
      <c r="R85" s="58"/>
      <c r="S85" s="58"/>
      <c r="T85" s="58"/>
      <c r="U85" s="58"/>
      <c r="V85" s="58"/>
      <c r="W85" s="58"/>
      <c r="X85" s="58"/>
      <c r="Y85" s="58"/>
      <c r="Z85" s="58"/>
      <c r="AA85" s="58"/>
      <c r="AB85" s="58"/>
      <c r="AC85" s="58"/>
      <c r="AD85" s="58"/>
      <c r="AE85" s="58"/>
      <c r="AF85" s="58"/>
      <c r="AG85" s="58"/>
      <c r="AH85" s="58"/>
      <c r="AI85" s="58"/>
      <c r="AJ85" s="58"/>
      <c r="AK85" s="58"/>
    </row>
    <row r="86" spans="1:37" ht="15">
      <c r="A86" s="971"/>
      <c r="B86" s="304" t="s">
        <v>1107</v>
      </c>
      <c r="C86" s="46">
        <v>104274.84</v>
      </c>
      <c r="D86" s="46">
        <v>88000.51</v>
      </c>
      <c r="E86" s="46">
        <v>106060.81</v>
      </c>
      <c r="F86" s="46">
        <v>81915.149999999994</v>
      </c>
      <c r="G86" s="46">
        <v>99071.3</v>
      </c>
      <c r="H86" s="46">
        <v>107574.3</v>
      </c>
      <c r="I86" s="46">
        <v>107558.24</v>
      </c>
      <c r="J86" s="46">
        <v>113976.38</v>
      </c>
      <c r="K86" s="46">
        <v>90434.13</v>
      </c>
      <c r="L86" s="46">
        <v>101054.63</v>
      </c>
      <c r="M86" s="46">
        <v>96899.86</v>
      </c>
      <c r="N86" s="46">
        <v>80889.210000000006</v>
      </c>
      <c r="O86" s="47">
        <f t="shared" si="12"/>
        <v>1177709.3599999999</v>
      </c>
      <c r="P86" s="55"/>
      <c r="Q86" s="302"/>
      <c r="R86" s="58"/>
      <c r="S86" s="58"/>
      <c r="T86" s="58"/>
      <c r="U86" s="58"/>
      <c r="V86" s="58"/>
      <c r="W86" s="58"/>
      <c r="X86" s="58"/>
      <c r="Y86" s="58"/>
      <c r="Z86" s="58"/>
      <c r="AA86" s="58"/>
      <c r="AB86" s="58"/>
      <c r="AC86" s="58"/>
      <c r="AD86" s="58"/>
      <c r="AE86" s="58"/>
      <c r="AF86" s="58"/>
      <c r="AG86" s="58"/>
      <c r="AH86" s="58"/>
      <c r="AI86" s="58"/>
      <c r="AJ86" s="58"/>
      <c r="AK86" s="58"/>
    </row>
    <row r="87" spans="1:37" ht="6" customHeight="1">
      <c r="A87" s="971"/>
      <c r="B87" s="304"/>
      <c r="C87" s="45"/>
      <c r="D87" s="45"/>
      <c r="E87" s="45"/>
      <c r="F87" s="45"/>
      <c r="G87" s="45"/>
      <c r="H87" s="45"/>
      <c r="I87" s="45"/>
      <c r="J87" s="45"/>
      <c r="K87" s="45"/>
      <c r="L87" s="45"/>
      <c r="M87" s="45"/>
      <c r="N87" s="45"/>
      <c r="O87" s="47">
        <f t="shared" si="12"/>
        <v>0</v>
      </c>
      <c r="P87" s="55"/>
      <c r="Q87" s="302"/>
      <c r="R87" s="58"/>
      <c r="S87" s="58"/>
      <c r="T87" s="58"/>
      <c r="U87" s="58"/>
      <c r="V87" s="58"/>
      <c r="W87" s="58"/>
      <c r="X87" s="58"/>
      <c r="Y87" s="58"/>
      <c r="Z87" s="58"/>
      <c r="AA87" s="58"/>
      <c r="AB87" s="58"/>
      <c r="AC87" s="58"/>
      <c r="AD87" s="58"/>
      <c r="AE87" s="58"/>
      <c r="AF87" s="58"/>
      <c r="AG87" s="58"/>
      <c r="AH87" s="58"/>
      <c r="AI87" s="58"/>
      <c r="AJ87" s="58"/>
      <c r="AK87" s="58"/>
    </row>
    <row r="88" spans="1:37" ht="15">
      <c r="A88" s="971"/>
      <c r="B88" s="299" t="s">
        <v>1108</v>
      </c>
      <c r="C88" s="401">
        <f>SUM(C89:C91)</f>
        <v>19101228.900000002</v>
      </c>
      <c r="D88" s="401">
        <f t="shared" ref="D88:N88" si="13">SUM(D89:D91)</f>
        <v>17011781.420000002</v>
      </c>
      <c r="E88" s="401">
        <f t="shared" si="13"/>
        <v>22807921.279999997</v>
      </c>
      <c r="F88" s="401">
        <f t="shared" si="13"/>
        <v>18897856.810000002</v>
      </c>
      <c r="G88" s="401">
        <f t="shared" si="13"/>
        <v>22105103.639999997</v>
      </c>
      <c r="H88" s="401">
        <f t="shared" si="13"/>
        <v>20784031.329999998</v>
      </c>
      <c r="I88" s="401">
        <f t="shared" si="13"/>
        <v>21864364.93</v>
      </c>
      <c r="J88" s="401">
        <f t="shared" si="13"/>
        <v>22874217.749999996</v>
      </c>
      <c r="K88" s="401">
        <f t="shared" si="13"/>
        <v>19427815.099999998</v>
      </c>
      <c r="L88" s="401">
        <f t="shared" si="13"/>
        <v>21971889.360000003</v>
      </c>
      <c r="M88" s="401">
        <f t="shared" si="13"/>
        <v>22086984.860000003</v>
      </c>
      <c r="N88" s="401">
        <f t="shared" si="13"/>
        <v>18073484.059999999</v>
      </c>
      <c r="O88" s="401">
        <f t="shared" si="12"/>
        <v>247006679.44000003</v>
      </c>
      <c r="P88" s="375"/>
      <c r="Q88" s="302"/>
      <c r="R88" s="302"/>
      <c r="S88" s="302"/>
      <c r="T88" s="302"/>
      <c r="U88" s="302"/>
      <c r="V88" s="302"/>
      <c r="W88" s="302"/>
      <c r="X88" s="302"/>
      <c r="Y88" s="302"/>
      <c r="Z88" s="302"/>
      <c r="AA88" s="302"/>
      <c r="AB88" s="302"/>
      <c r="AC88" s="302"/>
      <c r="AD88" s="302"/>
      <c r="AE88" s="302"/>
      <c r="AF88" s="302"/>
      <c r="AG88" s="302"/>
      <c r="AH88" s="302"/>
      <c r="AI88" s="302"/>
      <c r="AJ88" s="302"/>
      <c r="AK88" s="302"/>
    </row>
    <row r="89" spans="1:37" ht="15">
      <c r="A89" s="971"/>
      <c r="B89" s="304" t="s">
        <v>1109</v>
      </c>
      <c r="C89" s="46">
        <v>7310801.0099999998</v>
      </c>
      <c r="D89" s="46">
        <v>6600521.7000000002</v>
      </c>
      <c r="E89" s="46">
        <v>8862329.5099999998</v>
      </c>
      <c r="F89" s="46">
        <v>7333971.0599999996</v>
      </c>
      <c r="G89" s="46">
        <v>8422999.8300000001</v>
      </c>
      <c r="H89" s="46">
        <v>7809193.5599999996</v>
      </c>
      <c r="I89" s="46">
        <v>8418266.9900000002</v>
      </c>
      <c r="J89" s="46">
        <v>8616340.7599999998</v>
      </c>
      <c r="K89" s="46">
        <v>7468792.5</v>
      </c>
      <c r="L89" s="46">
        <v>8340990.04</v>
      </c>
      <c r="M89" s="46">
        <v>8372482.1500000004</v>
      </c>
      <c r="N89" s="46">
        <v>6783655.7699999996</v>
      </c>
      <c r="O89" s="47">
        <f t="shared" si="12"/>
        <v>94340344.88000001</v>
      </c>
      <c r="P89" s="55"/>
      <c r="Q89" s="302"/>
      <c r="R89" s="58"/>
      <c r="S89" s="58"/>
      <c r="T89" s="58"/>
      <c r="U89" s="58"/>
      <c r="V89" s="58"/>
      <c r="W89" s="58"/>
      <c r="X89" s="58"/>
      <c r="Y89" s="58"/>
      <c r="Z89" s="58"/>
      <c r="AA89" s="58"/>
      <c r="AB89" s="58"/>
      <c r="AC89" s="58"/>
      <c r="AD89" s="58"/>
      <c r="AE89" s="58"/>
      <c r="AF89" s="58"/>
      <c r="AG89" s="58"/>
      <c r="AH89" s="58"/>
      <c r="AI89" s="58"/>
      <c r="AJ89" s="58"/>
      <c r="AK89" s="58"/>
    </row>
    <row r="90" spans="1:37" ht="15">
      <c r="A90" s="971"/>
      <c r="B90" s="304" t="s">
        <v>1110</v>
      </c>
      <c r="C90" s="46">
        <v>11056840.02</v>
      </c>
      <c r="D90" s="46">
        <v>9801811.7799999993</v>
      </c>
      <c r="E90" s="46">
        <v>13127502.779999999</v>
      </c>
      <c r="F90" s="46">
        <v>10877687.560000001</v>
      </c>
      <c r="G90" s="46">
        <v>12878417.359999999</v>
      </c>
      <c r="H90" s="46">
        <v>12224491.529999999</v>
      </c>
      <c r="I90" s="46">
        <v>12686952.560000001</v>
      </c>
      <c r="J90" s="46">
        <v>13412240.609999999</v>
      </c>
      <c r="K90" s="46">
        <v>11263291.609999999</v>
      </c>
      <c r="L90" s="46">
        <v>12857777.15</v>
      </c>
      <c r="M90" s="46">
        <v>12919756.77</v>
      </c>
      <c r="N90" s="46">
        <v>10595325.529999999</v>
      </c>
      <c r="O90" s="47">
        <f t="shared" si="12"/>
        <v>143702095.25999999</v>
      </c>
      <c r="P90" s="55"/>
      <c r="Q90" s="302"/>
      <c r="R90" s="58"/>
      <c r="S90" s="58"/>
      <c r="T90" s="58"/>
      <c r="U90" s="58"/>
      <c r="V90" s="58"/>
      <c r="W90" s="58"/>
      <c r="X90" s="58"/>
      <c r="Y90" s="58"/>
      <c r="Z90" s="58"/>
      <c r="AA90" s="58"/>
      <c r="AB90" s="58"/>
      <c r="AC90" s="58"/>
      <c r="AD90" s="58"/>
      <c r="AE90" s="58"/>
      <c r="AF90" s="58"/>
      <c r="AG90" s="58"/>
      <c r="AH90" s="58"/>
      <c r="AI90" s="58"/>
      <c r="AJ90" s="58"/>
      <c r="AK90" s="58"/>
    </row>
    <row r="91" spans="1:37" ht="15">
      <c r="A91" s="971"/>
      <c r="B91" s="304" t="s">
        <v>1111</v>
      </c>
      <c r="C91" s="46">
        <v>733587.87</v>
      </c>
      <c r="D91" s="46">
        <v>609447.93999999994</v>
      </c>
      <c r="E91" s="46">
        <v>818088.99</v>
      </c>
      <c r="F91" s="46">
        <v>686198.19</v>
      </c>
      <c r="G91" s="46">
        <v>803686.45</v>
      </c>
      <c r="H91" s="46">
        <v>750346.23999999999</v>
      </c>
      <c r="I91" s="46">
        <v>759145.38</v>
      </c>
      <c r="J91" s="46">
        <v>845636.38</v>
      </c>
      <c r="K91" s="46">
        <v>695730.99</v>
      </c>
      <c r="L91" s="46">
        <v>773122.17</v>
      </c>
      <c r="M91" s="46">
        <v>794745.94</v>
      </c>
      <c r="N91" s="46">
        <v>694502.76</v>
      </c>
      <c r="O91" s="47">
        <f t="shared" si="12"/>
        <v>8964239.2999999989</v>
      </c>
      <c r="P91" s="55"/>
      <c r="Q91" s="302"/>
      <c r="R91" s="58"/>
      <c r="S91" s="58"/>
      <c r="T91" s="58"/>
      <c r="U91" s="58"/>
      <c r="V91" s="58"/>
      <c r="W91" s="58"/>
      <c r="X91" s="58"/>
      <c r="Y91" s="58"/>
      <c r="Z91" s="58"/>
      <c r="AA91" s="58"/>
      <c r="AB91" s="58"/>
      <c r="AC91" s="58"/>
      <c r="AD91" s="58"/>
      <c r="AE91" s="58"/>
      <c r="AF91" s="58"/>
      <c r="AG91" s="58"/>
      <c r="AH91" s="58"/>
      <c r="AI91" s="58"/>
      <c r="AJ91" s="58"/>
      <c r="AK91" s="58"/>
    </row>
    <row r="92" spans="1:37" ht="6" customHeight="1">
      <c r="A92" s="971"/>
      <c r="B92" s="304"/>
      <c r="C92" s="45"/>
      <c r="D92" s="45"/>
      <c r="E92" s="45"/>
      <c r="F92" s="45"/>
      <c r="G92" s="45"/>
      <c r="H92" s="45"/>
      <c r="I92" s="45"/>
      <c r="J92" s="45"/>
      <c r="K92" s="45"/>
      <c r="L92" s="45"/>
      <c r="M92" s="45"/>
      <c r="N92" s="45"/>
      <c r="O92" s="47">
        <f t="shared" si="12"/>
        <v>0</v>
      </c>
      <c r="P92" s="55"/>
      <c r="Q92" s="302"/>
      <c r="R92" s="58"/>
      <c r="S92" s="58"/>
      <c r="T92" s="58"/>
      <c r="U92" s="58"/>
      <c r="V92" s="58"/>
      <c r="W92" s="58"/>
      <c r="X92" s="58"/>
      <c r="Y92" s="58"/>
      <c r="Z92" s="58"/>
      <c r="AA92" s="58"/>
      <c r="AB92" s="58"/>
      <c r="AC92" s="58"/>
      <c r="AD92" s="58"/>
      <c r="AE92" s="58"/>
      <c r="AF92" s="58"/>
      <c r="AG92" s="58"/>
      <c r="AH92" s="58"/>
      <c r="AI92" s="58"/>
      <c r="AJ92" s="58"/>
      <c r="AK92" s="58"/>
    </row>
    <row r="93" spans="1:37" ht="15">
      <c r="A93" s="971"/>
      <c r="B93" s="299" t="s">
        <v>1112</v>
      </c>
      <c r="C93" s="401">
        <f>SUM(C94:C111)</f>
        <v>6508105.1189999999</v>
      </c>
      <c r="D93" s="401">
        <f t="shared" ref="D93:N93" si="14">SUM(D94:D111)</f>
        <v>5382263.1919999998</v>
      </c>
      <c r="E93" s="401">
        <f t="shared" si="14"/>
        <v>7722174.5490000015</v>
      </c>
      <c r="F93" s="401">
        <f t="shared" si="14"/>
        <v>6415305.2270000009</v>
      </c>
      <c r="G93" s="401">
        <f t="shared" si="14"/>
        <v>7894219.5700000003</v>
      </c>
      <c r="H93" s="401">
        <f t="shared" si="14"/>
        <v>6959807.5839999998</v>
      </c>
      <c r="I93" s="401">
        <f t="shared" si="14"/>
        <v>7740760.0209999997</v>
      </c>
      <c r="J93" s="401">
        <f t="shared" si="14"/>
        <v>8312713.7910000002</v>
      </c>
      <c r="K93" s="401">
        <f t="shared" si="14"/>
        <v>6769458.5839999998</v>
      </c>
      <c r="L93" s="401">
        <f t="shared" si="14"/>
        <v>7752327.0319999987</v>
      </c>
      <c r="M93" s="401">
        <f t="shared" si="14"/>
        <v>7699581.0470000003</v>
      </c>
      <c r="N93" s="401">
        <f t="shared" si="14"/>
        <v>6338261.1109999986</v>
      </c>
      <c r="O93" s="401">
        <f t="shared" si="12"/>
        <v>85494976.827000007</v>
      </c>
      <c r="P93" s="375"/>
      <c r="Q93" s="302"/>
      <c r="R93" s="302"/>
      <c r="S93" s="302"/>
      <c r="T93" s="302"/>
      <c r="U93" s="302"/>
      <c r="V93" s="302"/>
      <c r="W93" s="302"/>
      <c r="X93" s="302"/>
      <c r="Y93" s="302"/>
      <c r="Z93" s="302"/>
      <c r="AA93" s="302"/>
      <c r="AB93" s="302"/>
      <c r="AC93" s="302"/>
      <c r="AD93" s="302"/>
      <c r="AE93" s="302"/>
      <c r="AF93" s="302"/>
      <c r="AG93" s="302"/>
      <c r="AH93" s="302"/>
      <c r="AI93" s="302"/>
      <c r="AJ93" s="302"/>
      <c r="AK93" s="302"/>
    </row>
    <row r="94" spans="1:37" ht="15">
      <c r="A94" s="971"/>
      <c r="B94" s="304" t="s">
        <v>1113</v>
      </c>
      <c r="C94" s="46">
        <v>541955.51</v>
      </c>
      <c r="D94" s="46">
        <v>421355.76</v>
      </c>
      <c r="E94" s="46">
        <v>603338.06000000006</v>
      </c>
      <c r="F94" s="46">
        <v>507573.48</v>
      </c>
      <c r="G94" s="46">
        <v>606837.31000000006</v>
      </c>
      <c r="H94" s="46">
        <v>542938.06999999995</v>
      </c>
      <c r="I94" s="46">
        <v>588036.05000000005</v>
      </c>
      <c r="J94" s="46">
        <v>649683.62</v>
      </c>
      <c r="K94" s="46">
        <v>509037.85</v>
      </c>
      <c r="L94" s="46">
        <v>634129.02</v>
      </c>
      <c r="M94" s="46">
        <v>621517.04</v>
      </c>
      <c r="N94" s="46">
        <v>511784.64</v>
      </c>
      <c r="O94" s="47">
        <f t="shared" si="12"/>
        <v>6738186.4100000001</v>
      </c>
      <c r="P94" s="55"/>
      <c r="Q94" s="302"/>
      <c r="R94" s="58"/>
      <c r="S94" s="58"/>
      <c r="T94" s="58"/>
      <c r="U94" s="58"/>
      <c r="V94" s="58"/>
      <c r="W94" s="58"/>
      <c r="X94" s="58"/>
      <c r="Y94" s="58"/>
      <c r="Z94" s="58"/>
      <c r="AA94" s="58"/>
      <c r="AB94" s="58"/>
      <c r="AC94" s="58"/>
      <c r="AD94" s="58"/>
      <c r="AE94" s="58"/>
      <c r="AF94" s="58"/>
      <c r="AG94" s="58"/>
      <c r="AH94" s="58"/>
      <c r="AI94" s="58"/>
      <c r="AJ94" s="58"/>
      <c r="AK94" s="58"/>
    </row>
    <row r="95" spans="1:37" ht="15">
      <c r="A95" s="971"/>
      <c r="B95" s="304" t="s">
        <v>1114</v>
      </c>
      <c r="C95" s="46">
        <v>1608683.76</v>
      </c>
      <c r="D95" s="46">
        <v>1389241.06</v>
      </c>
      <c r="E95" s="46">
        <v>1874219.24</v>
      </c>
      <c r="F95" s="46">
        <v>1593411.22</v>
      </c>
      <c r="G95" s="46">
        <v>1965683.89</v>
      </c>
      <c r="H95" s="46">
        <v>1864477.65</v>
      </c>
      <c r="I95" s="46">
        <v>1954491.48</v>
      </c>
      <c r="J95" s="46">
        <v>2105716.15</v>
      </c>
      <c r="K95" s="46">
        <v>1722045.99</v>
      </c>
      <c r="L95" s="46">
        <v>1974816.27</v>
      </c>
      <c r="M95" s="46">
        <v>1912074.53</v>
      </c>
      <c r="N95" s="46">
        <v>1664163.78</v>
      </c>
      <c r="O95" s="47">
        <f t="shared" si="12"/>
        <v>21629025.020000003</v>
      </c>
      <c r="P95" s="55"/>
      <c r="Q95" s="302"/>
      <c r="R95" s="58"/>
      <c r="S95" s="58"/>
      <c r="T95" s="58"/>
      <c r="U95" s="58"/>
      <c r="V95" s="58"/>
      <c r="W95" s="58"/>
      <c r="X95" s="58"/>
      <c r="Y95" s="58"/>
      <c r="Z95" s="58"/>
      <c r="AA95" s="58"/>
      <c r="AB95" s="58"/>
      <c r="AC95" s="58"/>
      <c r="AD95" s="58"/>
      <c r="AE95" s="58"/>
      <c r="AF95" s="58"/>
      <c r="AG95" s="58"/>
      <c r="AH95" s="58"/>
      <c r="AI95" s="58"/>
      <c r="AJ95" s="58"/>
      <c r="AK95" s="58"/>
    </row>
    <row r="96" spans="1:37" ht="15">
      <c r="A96" s="971"/>
      <c r="B96" s="304" t="s">
        <v>1115</v>
      </c>
      <c r="C96" s="46">
        <v>29274.7</v>
      </c>
      <c r="D96" s="46">
        <v>28033.48</v>
      </c>
      <c r="E96" s="46">
        <v>34415.980000000003</v>
      </c>
      <c r="F96" s="46">
        <v>25369.56</v>
      </c>
      <c r="G96" s="46">
        <v>35139.230000000003</v>
      </c>
      <c r="H96" s="46">
        <v>37218.400000000001</v>
      </c>
      <c r="I96" s="46">
        <v>27712.639999999999</v>
      </c>
      <c r="J96" s="46">
        <v>33122.589999999997</v>
      </c>
      <c r="K96" s="46">
        <v>27069.11</v>
      </c>
      <c r="L96" s="46">
        <v>23179.42</v>
      </c>
      <c r="M96" s="46">
        <v>36752.449999999997</v>
      </c>
      <c r="N96" s="46">
        <v>28272.05</v>
      </c>
      <c r="O96" s="47">
        <f t="shared" si="12"/>
        <v>365559.61</v>
      </c>
      <c r="P96" s="55"/>
      <c r="Q96" s="302"/>
      <c r="R96" s="58"/>
      <c r="S96" s="58"/>
      <c r="T96" s="58"/>
      <c r="U96" s="58"/>
      <c r="V96" s="58"/>
      <c r="W96" s="58"/>
      <c r="X96" s="58"/>
      <c r="Y96" s="58"/>
      <c r="Z96" s="58"/>
      <c r="AA96" s="58"/>
      <c r="AB96" s="58"/>
      <c r="AC96" s="58"/>
      <c r="AD96" s="58"/>
      <c r="AE96" s="58"/>
      <c r="AF96" s="58"/>
      <c r="AG96" s="58"/>
      <c r="AH96" s="58"/>
      <c r="AI96" s="58"/>
      <c r="AJ96" s="58"/>
      <c r="AK96" s="58"/>
    </row>
    <row r="97" spans="1:37" ht="15">
      <c r="A97" s="971"/>
      <c r="B97" s="304" t="s">
        <v>1116</v>
      </c>
      <c r="C97" s="46">
        <v>145774.6</v>
      </c>
      <c r="D97" s="46">
        <v>93183.89</v>
      </c>
      <c r="E97" s="46">
        <v>153007.67999999999</v>
      </c>
      <c r="F97" s="46">
        <v>124611.02</v>
      </c>
      <c r="G97" s="46">
        <v>147328</v>
      </c>
      <c r="H97" s="46">
        <v>139396.64000000001</v>
      </c>
      <c r="I97" s="46">
        <v>135787.32</v>
      </c>
      <c r="J97" s="46">
        <v>144101.45000000001</v>
      </c>
      <c r="K97" s="46">
        <v>120611.68</v>
      </c>
      <c r="L97" s="46">
        <v>135198</v>
      </c>
      <c r="M97" s="46">
        <v>138664.38</v>
      </c>
      <c r="N97" s="46">
        <v>125623.9</v>
      </c>
      <c r="O97" s="47">
        <f t="shared" si="12"/>
        <v>1603288.5599999996</v>
      </c>
      <c r="P97" s="55"/>
      <c r="Q97" s="302"/>
      <c r="R97" s="58"/>
      <c r="S97" s="58"/>
      <c r="T97" s="58"/>
      <c r="U97" s="58"/>
      <c r="V97" s="58"/>
      <c r="W97" s="58"/>
      <c r="X97" s="58"/>
      <c r="Y97" s="58"/>
      <c r="Z97" s="58"/>
      <c r="AA97" s="58"/>
      <c r="AB97" s="58"/>
      <c r="AC97" s="58"/>
      <c r="AD97" s="58"/>
      <c r="AE97" s="58"/>
      <c r="AF97" s="58"/>
      <c r="AG97" s="58"/>
      <c r="AH97" s="58"/>
      <c r="AI97" s="58"/>
      <c r="AJ97" s="58"/>
      <c r="AK97" s="58"/>
    </row>
    <row r="98" spans="1:37" ht="15">
      <c r="A98" s="971"/>
      <c r="B98" s="304" t="s">
        <v>1117</v>
      </c>
      <c r="C98" s="46">
        <v>363526.82</v>
      </c>
      <c r="D98" s="46">
        <v>278223.48</v>
      </c>
      <c r="E98" s="46">
        <v>463384.72</v>
      </c>
      <c r="F98" s="46">
        <v>434154.6</v>
      </c>
      <c r="G98" s="46">
        <v>540890.66</v>
      </c>
      <c r="H98" s="46">
        <v>526028.03</v>
      </c>
      <c r="I98" s="46">
        <v>497665.45</v>
      </c>
      <c r="J98" s="46">
        <v>583829.18000000005</v>
      </c>
      <c r="K98" s="46">
        <v>497417.64</v>
      </c>
      <c r="L98" s="46">
        <v>566574.32999999996</v>
      </c>
      <c r="M98" s="46">
        <v>566914.31000000006</v>
      </c>
      <c r="N98" s="46">
        <v>491021.57</v>
      </c>
      <c r="O98" s="47">
        <f t="shared" si="12"/>
        <v>5809630.790000001</v>
      </c>
      <c r="P98" s="55"/>
      <c r="Q98" s="302"/>
      <c r="R98" s="58"/>
      <c r="S98" s="58"/>
      <c r="T98" s="58"/>
      <c r="U98" s="58"/>
      <c r="V98" s="58"/>
      <c r="W98" s="58"/>
      <c r="X98" s="58"/>
      <c r="Y98" s="58"/>
      <c r="Z98" s="58"/>
      <c r="AA98" s="58"/>
      <c r="AB98" s="58"/>
      <c r="AC98" s="58"/>
      <c r="AD98" s="58"/>
      <c r="AE98" s="58"/>
      <c r="AF98" s="58"/>
      <c r="AG98" s="58"/>
      <c r="AH98" s="58"/>
      <c r="AI98" s="58"/>
      <c r="AJ98" s="58"/>
      <c r="AK98" s="58"/>
    </row>
    <row r="99" spans="1:37" ht="15">
      <c r="A99" s="971"/>
      <c r="B99" s="304" t="s">
        <v>1118</v>
      </c>
      <c r="C99" s="46">
        <v>162.13999999999999</v>
      </c>
      <c r="D99" s="46">
        <v>51.75</v>
      </c>
      <c r="E99" s="46">
        <v>204.16</v>
      </c>
      <c r="F99" s="46">
        <v>148.47999999999999</v>
      </c>
      <c r="G99" s="46">
        <v>176.32</v>
      </c>
      <c r="H99" s="46">
        <v>143.84</v>
      </c>
      <c r="I99" s="46">
        <v>250.56</v>
      </c>
      <c r="J99" s="46">
        <v>171.68</v>
      </c>
      <c r="K99" s="46">
        <v>134.56</v>
      </c>
      <c r="L99" s="46">
        <v>97.44</v>
      </c>
      <c r="M99" s="46">
        <v>153.12</v>
      </c>
      <c r="N99" s="46">
        <v>92.8</v>
      </c>
      <c r="O99" s="47">
        <f t="shared" si="12"/>
        <v>1786.8500000000001</v>
      </c>
      <c r="P99" s="55"/>
      <c r="Q99" s="302"/>
      <c r="R99" s="58"/>
      <c r="S99" s="58"/>
      <c r="T99" s="58"/>
      <c r="U99" s="58"/>
      <c r="V99" s="58"/>
      <c r="W99" s="58"/>
      <c r="X99" s="58"/>
      <c r="Y99" s="58"/>
      <c r="Z99" s="58"/>
      <c r="AA99" s="58"/>
      <c r="AB99" s="58"/>
      <c r="AC99" s="58"/>
      <c r="AD99" s="58"/>
      <c r="AE99" s="58"/>
      <c r="AF99" s="58"/>
      <c r="AG99" s="58"/>
      <c r="AH99" s="58"/>
      <c r="AI99" s="58"/>
      <c r="AJ99" s="58"/>
      <c r="AK99" s="58"/>
    </row>
    <row r="100" spans="1:37" ht="15">
      <c r="A100" s="971"/>
      <c r="B100" s="304" t="s">
        <v>1119</v>
      </c>
      <c r="C100" s="46">
        <v>227038.91800000001</v>
      </c>
      <c r="D100" s="46">
        <v>176242.14799999999</v>
      </c>
      <c r="E100" s="46">
        <v>278526.516</v>
      </c>
      <c r="F100" s="46">
        <v>214597.21400000001</v>
      </c>
      <c r="G100" s="46">
        <v>276637.97399999999</v>
      </c>
      <c r="H100" s="46">
        <v>258550.19200000001</v>
      </c>
      <c r="I100" s="46">
        <v>276524.09000000003</v>
      </c>
      <c r="J100" s="46">
        <v>294482.77</v>
      </c>
      <c r="K100" s="46">
        <v>237333.96400000001</v>
      </c>
      <c r="L100" s="46">
        <v>267321.95600000001</v>
      </c>
      <c r="M100" s="46">
        <v>264414.28399999999</v>
      </c>
      <c r="N100" s="46">
        <v>209532.79999999999</v>
      </c>
      <c r="O100" s="47">
        <f t="shared" si="12"/>
        <v>2981202.8260000004</v>
      </c>
      <c r="P100" s="55"/>
      <c r="Q100" s="302"/>
      <c r="R100" s="58"/>
      <c r="S100" s="58"/>
      <c r="T100" s="58"/>
      <c r="U100" s="58"/>
      <c r="V100" s="58"/>
      <c r="W100" s="58"/>
      <c r="X100" s="58"/>
      <c r="Y100" s="58"/>
      <c r="Z100" s="58"/>
      <c r="AA100" s="58"/>
      <c r="AB100" s="58"/>
      <c r="AC100" s="58"/>
      <c r="AD100" s="58"/>
      <c r="AE100" s="58"/>
      <c r="AF100" s="58"/>
      <c r="AG100" s="58"/>
      <c r="AH100" s="58"/>
      <c r="AI100" s="58"/>
      <c r="AJ100" s="58"/>
      <c r="AK100" s="58"/>
    </row>
    <row r="101" spans="1:37" ht="15">
      <c r="A101" s="971"/>
      <c r="B101" s="304" t="s">
        <v>1120</v>
      </c>
      <c r="C101" s="46">
        <v>711292.89899999998</v>
      </c>
      <c r="D101" s="46">
        <v>585415.98300000001</v>
      </c>
      <c r="E101" s="46">
        <v>767914.65099999995</v>
      </c>
      <c r="F101" s="46">
        <v>591041.978</v>
      </c>
      <c r="G101" s="46">
        <v>722753.74699999997</v>
      </c>
      <c r="H101" s="46">
        <v>635081.34499999997</v>
      </c>
      <c r="I101" s="46">
        <v>694786.38699999999</v>
      </c>
      <c r="J101" s="46">
        <v>675272.147</v>
      </c>
      <c r="K101" s="46">
        <v>568539.51199999999</v>
      </c>
      <c r="L101" s="46">
        <v>661422.55500000005</v>
      </c>
      <c r="M101" s="46">
        <v>687456.89300000004</v>
      </c>
      <c r="N101" s="46">
        <v>545954.35900000005</v>
      </c>
      <c r="O101" s="47">
        <f t="shared" si="12"/>
        <v>7846932.4560000002</v>
      </c>
      <c r="P101" s="55"/>
      <c r="Q101" s="302"/>
      <c r="R101" s="58"/>
      <c r="S101" s="58"/>
      <c r="T101" s="58"/>
      <c r="U101" s="58"/>
      <c r="V101" s="58"/>
      <c r="W101" s="58"/>
      <c r="X101" s="58"/>
      <c r="Y101" s="58"/>
      <c r="Z101" s="58"/>
      <c r="AA101" s="58"/>
      <c r="AB101" s="58"/>
      <c r="AC101" s="58"/>
      <c r="AD101" s="58"/>
      <c r="AE101" s="58"/>
      <c r="AF101" s="58"/>
      <c r="AG101" s="58"/>
      <c r="AH101" s="58"/>
      <c r="AI101" s="58"/>
      <c r="AJ101" s="58"/>
      <c r="AK101" s="58"/>
    </row>
    <row r="102" spans="1:37" ht="15">
      <c r="A102" s="971"/>
      <c r="B102" s="304" t="s">
        <v>1121</v>
      </c>
      <c r="C102" s="46">
        <v>204780.23800000001</v>
      </c>
      <c r="D102" s="46">
        <v>178709.69200000001</v>
      </c>
      <c r="E102" s="46">
        <v>247577.47</v>
      </c>
      <c r="F102" s="46">
        <v>208260.27600000001</v>
      </c>
      <c r="G102" s="46">
        <v>248104.23499999999</v>
      </c>
      <c r="H102" s="46">
        <v>220784.99</v>
      </c>
      <c r="I102" s="46">
        <v>240944.26199999999</v>
      </c>
      <c r="J102" s="46">
        <v>263558.58</v>
      </c>
      <c r="K102" s="46">
        <v>211283.06</v>
      </c>
      <c r="L102" s="46">
        <v>236584.32199999999</v>
      </c>
      <c r="M102" s="46">
        <v>244042.774</v>
      </c>
      <c r="N102" s="46">
        <v>195463.74600000001</v>
      </c>
      <c r="O102" s="47">
        <f t="shared" si="12"/>
        <v>2700093.645</v>
      </c>
      <c r="P102" s="55"/>
      <c r="Q102" s="302"/>
      <c r="R102" s="58"/>
      <c r="S102" s="58"/>
      <c r="T102" s="58"/>
      <c r="U102" s="58"/>
      <c r="V102" s="58"/>
      <c r="W102" s="58"/>
      <c r="X102" s="58"/>
      <c r="Y102" s="58"/>
      <c r="Z102" s="58"/>
      <c r="AA102" s="58"/>
      <c r="AB102" s="58"/>
      <c r="AC102" s="58"/>
      <c r="AD102" s="58"/>
      <c r="AE102" s="58"/>
      <c r="AF102" s="58"/>
      <c r="AG102" s="58"/>
      <c r="AH102" s="58"/>
      <c r="AI102" s="58"/>
      <c r="AJ102" s="58"/>
      <c r="AK102" s="58"/>
    </row>
    <row r="103" spans="1:37" ht="15">
      <c r="A103" s="971"/>
      <c r="B103" s="304" t="s">
        <v>1122</v>
      </c>
      <c r="C103" s="46">
        <v>26590.91</v>
      </c>
      <c r="D103" s="46">
        <v>19052.37</v>
      </c>
      <c r="E103" s="46">
        <v>37636.61</v>
      </c>
      <c r="F103" s="46">
        <v>33979.01</v>
      </c>
      <c r="G103" s="46">
        <v>35764.720000000001</v>
      </c>
      <c r="H103" s="46">
        <v>34570.720000000001</v>
      </c>
      <c r="I103" s="46">
        <v>33520.519999999997</v>
      </c>
      <c r="J103" s="46">
        <v>41643.870000000003</v>
      </c>
      <c r="K103" s="46">
        <v>33878.79</v>
      </c>
      <c r="L103" s="46">
        <v>38292.14</v>
      </c>
      <c r="M103" s="46">
        <v>40198.22</v>
      </c>
      <c r="N103" s="46">
        <v>31049.67</v>
      </c>
      <c r="O103" s="47">
        <f t="shared" si="12"/>
        <v>406177.55</v>
      </c>
      <c r="P103" s="55"/>
      <c r="Q103" s="302"/>
      <c r="R103" s="58"/>
      <c r="S103" s="58"/>
      <c r="T103" s="58"/>
      <c r="U103" s="58"/>
      <c r="V103" s="58"/>
      <c r="W103" s="58"/>
      <c r="X103" s="58"/>
      <c r="Y103" s="58"/>
      <c r="Z103" s="58"/>
      <c r="AA103" s="58"/>
      <c r="AB103" s="58"/>
      <c r="AC103" s="58"/>
      <c r="AD103" s="58"/>
      <c r="AE103" s="58"/>
      <c r="AF103" s="58"/>
      <c r="AG103" s="58"/>
      <c r="AH103" s="58"/>
      <c r="AI103" s="58"/>
      <c r="AJ103" s="58"/>
      <c r="AK103" s="58"/>
    </row>
    <row r="104" spans="1:37" ht="15">
      <c r="A104" s="971"/>
      <c r="B104" s="304" t="s">
        <v>1123</v>
      </c>
      <c r="C104" s="46">
        <v>1159.0999999999999</v>
      </c>
      <c r="D104" s="46">
        <v>935.46</v>
      </c>
      <c r="E104" s="46">
        <v>1477.32</v>
      </c>
      <c r="F104" s="46">
        <v>1132.98</v>
      </c>
      <c r="G104" s="46">
        <v>1346.44</v>
      </c>
      <c r="H104" s="46">
        <v>1276.242</v>
      </c>
      <c r="I104" s="46">
        <v>1083.72</v>
      </c>
      <c r="J104" s="46">
        <v>1477.8</v>
      </c>
      <c r="K104" s="46">
        <v>1348.0820000000001</v>
      </c>
      <c r="L104" s="46">
        <v>1226.366</v>
      </c>
      <c r="M104" s="46">
        <v>1494.22</v>
      </c>
      <c r="N104" s="46">
        <v>541.86</v>
      </c>
      <c r="O104" s="47">
        <f t="shared" si="12"/>
        <v>14499.59</v>
      </c>
      <c r="P104" s="55"/>
      <c r="Q104" s="302"/>
      <c r="R104" s="58"/>
      <c r="S104" s="58"/>
      <c r="T104" s="58"/>
      <c r="U104" s="58"/>
      <c r="V104" s="58"/>
      <c r="W104" s="58"/>
      <c r="X104" s="58"/>
      <c r="Y104" s="58"/>
      <c r="Z104" s="58"/>
      <c r="AA104" s="58"/>
      <c r="AB104" s="58"/>
      <c r="AC104" s="58"/>
      <c r="AD104" s="58"/>
      <c r="AE104" s="58"/>
      <c r="AF104" s="58"/>
      <c r="AG104" s="58"/>
      <c r="AH104" s="58"/>
      <c r="AI104" s="58"/>
      <c r="AJ104" s="58"/>
      <c r="AK104" s="58"/>
    </row>
    <row r="105" spans="1:37" ht="15">
      <c r="A105" s="971"/>
      <c r="B105" s="304" t="s">
        <v>1124</v>
      </c>
      <c r="C105" s="46">
        <v>67904.826000000001</v>
      </c>
      <c r="D105" s="46">
        <v>54800.796000000002</v>
      </c>
      <c r="E105" s="46">
        <v>82585.570000000007</v>
      </c>
      <c r="F105" s="46">
        <v>75593.877999999997</v>
      </c>
      <c r="G105" s="46">
        <v>98076.555999999997</v>
      </c>
      <c r="H105" s="46">
        <v>97344.7</v>
      </c>
      <c r="I105" s="46">
        <v>113847.64599999999</v>
      </c>
      <c r="J105" s="46">
        <v>125836.428</v>
      </c>
      <c r="K105" s="46">
        <v>104134.038</v>
      </c>
      <c r="L105" s="46">
        <v>108177.94100000001</v>
      </c>
      <c r="M105" s="46">
        <v>101463.876</v>
      </c>
      <c r="N105" s="46">
        <v>78909.596000000005</v>
      </c>
      <c r="O105" s="47">
        <f t="shared" si="12"/>
        <v>1108675.8509999998</v>
      </c>
      <c r="P105" s="55"/>
      <c r="Q105" s="302"/>
      <c r="R105" s="58"/>
      <c r="S105" s="58"/>
      <c r="T105" s="58"/>
      <c r="U105" s="58"/>
      <c r="V105" s="58"/>
      <c r="W105" s="58"/>
      <c r="X105" s="58"/>
      <c r="Y105" s="58"/>
      <c r="Z105" s="58"/>
      <c r="AA105" s="58"/>
      <c r="AB105" s="58"/>
      <c r="AC105" s="58"/>
      <c r="AD105" s="58"/>
      <c r="AE105" s="58"/>
      <c r="AF105" s="58"/>
      <c r="AG105" s="58"/>
      <c r="AH105" s="58"/>
      <c r="AI105" s="58"/>
      <c r="AJ105" s="58"/>
      <c r="AK105" s="58"/>
    </row>
    <row r="106" spans="1:37" ht="15">
      <c r="A106" s="971"/>
      <c r="B106" s="304" t="s">
        <v>1125</v>
      </c>
      <c r="C106" s="46">
        <v>1395377.5530000001</v>
      </c>
      <c r="D106" s="46">
        <v>1186613.858</v>
      </c>
      <c r="E106" s="46">
        <v>1785535.28</v>
      </c>
      <c r="F106" s="46">
        <v>1456167.2720000001</v>
      </c>
      <c r="G106" s="46">
        <v>1792506.0959999999</v>
      </c>
      <c r="H106" s="46">
        <v>1666177.088</v>
      </c>
      <c r="I106" s="46">
        <v>1826421.2620000001</v>
      </c>
      <c r="J106" s="46">
        <v>1936573.8829999999</v>
      </c>
      <c r="K106" s="46">
        <v>1559138.13</v>
      </c>
      <c r="L106" s="46">
        <v>1756823.0830000001</v>
      </c>
      <c r="M106" s="46">
        <v>1736707.3060000001</v>
      </c>
      <c r="N106" s="46">
        <v>1356604.094</v>
      </c>
      <c r="O106" s="47">
        <f t="shared" si="12"/>
        <v>19454644.905000001</v>
      </c>
      <c r="P106" s="55"/>
      <c r="Q106" s="302"/>
      <c r="R106" s="58"/>
      <c r="S106" s="58"/>
      <c r="T106" s="58"/>
      <c r="U106" s="58"/>
      <c r="V106" s="58"/>
      <c r="W106" s="58"/>
      <c r="X106" s="58"/>
      <c r="Y106" s="58"/>
      <c r="Z106" s="58"/>
      <c r="AA106" s="58"/>
      <c r="AB106" s="58"/>
      <c r="AC106" s="58"/>
      <c r="AD106" s="58"/>
      <c r="AE106" s="58"/>
      <c r="AF106" s="58"/>
      <c r="AG106" s="58"/>
      <c r="AH106" s="58"/>
      <c r="AI106" s="58"/>
      <c r="AJ106" s="58"/>
      <c r="AK106" s="58"/>
    </row>
    <row r="107" spans="1:37" ht="15">
      <c r="A107" s="971"/>
      <c r="B107" s="304" t="s">
        <v>1126</v>
      </c>
      <c r="C107" s="46">
        <v>1001016.566</v>
      </c>
      <c r="D107" s="46">
        <v>829401.24</v>
      </c>
      <c r="E107" s="46">
        <v>1200034.8570000001</v>
      </c>
      <c r="F107" s="46">
        <v>995772.84699999995</v>
      </c>
      <c r="G107" s="46">
        <v>1232985.679</v>
      </c>
      <c r="H107" s="46">
        <v>769385.23600000003</v>
      </c>
      <c r="I107" s="46">
        <v>1163026.077</v>
      </c>
      <c r="J107" s="46">
        <v>1264377.8359999999</v>
      </c>
      <c r="K107" s="46">
        <v>1023062.981</v>
      </c>
      <c r="L107" s="46">
        <v>1174661.578</v>
      </c>
      <c r="M107" s="46">
        <v>1173299.051</v>
      </c>
      <c r="N107" s="46">
        <v>952092.29200000002</v>
      </c>
      <c r="O107" s="47">
        <f t="shared" si="12"/>
        <v>12779116.239999998</v>
      </c>
      <c r="P107" s="55"/>
      <c r="Q107" s="302"/>
      <c r="R107" s="58"/>
      <c r="S107" s="58"/>
      <c r="T107" s="58"/>
      <c r="U107" s="58"/>
      <c r="V107" s="58"/>
      <c r="W107" s="58"/>
      <c r="X107" s="58"/>
      <c r="Y107" s="58"/>
      <c r="Z107" s="58"/>
      <c r="AA107" s="58"/>
      <c r="AB107" s="58"/>
      <c r="AC107" s="58"/>
      <c r="AD107" s="58"/>
      <c r="AE107" s="58"/>
      <c r="AF107" s="58"/>
      <c r="AG107" s="58"/>
      <c r="AH107" s="58"/>
      <c r="AI107" s="58"/>
      <c r="AJ107" s="58"/>
      <c r="AK107" s="58"/>
    </row>
    <row r="108" spans="1:37" ht="15">
      <c r="A108" s="971"/>
      <c r="B108" s="304" t="s">
        <v>1127</v>
      </c>
      <c r="C108" s="46">
        <v>106995.08900000001</v>
      </c>
      <c r="D108" s="46">
        <v>74400.285999999993</v>
      </c>
      <c r="E108" s="46">
        <v>105564.41499999999</v>
      </c>
      <c r="F108" s="46">
        <v>84831.18</v>
      </c>
      <c r="G108" s="46">
        <v>106466.24400000001</v>
      </c>
      <c r="H108" s="46">
        <v>92444.192999999999</v>
      </c>
      <c r="I108" s="46">
        <v>110177.526</v>
      </c>
      <c r="J108" s="46">
        <v>109065.965</v>
      </c>
      <c r="K108" s="46">
        <v>83195.123000000007</v>
      </c>
      <c r="L108" s="46">
        <v>94825.388999999996</v>
      </c>
      <c r="M108" s="46">
        <v>96440.331999999995</v>
      </c>
      <c r="N108" s="46">
        <v>79169.758000000002</v>
      </c>
      <c r="O108" s="47">
        <f t="shared" si="12"/>
        <v>1143575.4999999998</v>
      </c>
      <c r="P108" s="55"/>
      <c r="Q108" s="302"/>
      <c r="R108" s="58"/>
      <c r="S108" s="58"/>
      <c r="T108" s="58"/>
      <c r="U108" s="58"/>
      <c r="V108" s="58"/>
      <c r="W108" s="58"/>
      <c r="X108" s="58"/>
      <c r="Y108" s="58"/>
      <c r="Z108" s="58"/>
      <c r="AA108" s="58"/>
      <c r="AB108" s="58"/>
      <c r="AC108" s="58"/>
      <c r="AD108" s="58"/>
      <c r="AE108" s="58"/>
      <c r="AF108" s="58"/>
      <c r="AG108" s="58"/>
      <c r="AH108" s="58"/>
      <c r="AI108" s="58"/>
      <c r="AJ108" s="58"/>
      <c r="AK108" s="58"/>
    </row>
    <row r="109" spans="1:37" ht="15">
      <c r="A109" s="971"/>
      <c r="B109" s="304" t="s">
        <v>1128</v>
      </c>
      <c r="C109" s="46">
        <v>30421.692999999999</v>
      </c>
      <c r="D109" s="46">
        <v>25090.198</v>
      </c>
      <c r="E109" s="46">
        <v>34348.557999999997</v>
      </c>
      <c r="F109" s="46">
        <v>28073.701000000001</v>
      </c>
      <c r="G109" s="46">
        <v>32282.891</v>
      </c>
      <c r="H109" s="46">
        <v>29469.331999999999</v>
      </c>
      <c r="I109" s="46">
        <v>28623.542000000001</v>
      </c>
      <c r="J109" s="46">
        <v>33280.008000000002</v>
      </c>
      <c r="K109" s="46">
        <v>26599.59</v>
      </c>
      <c r="L109" s="46">
        <v>30854.679</v>
      </c>
      <c r="M109" s="46">
        <v>29847.191999999999</v>
      </c>
      <c r="N109" s="46">
        <v>25973.499</v>
      </c>
      <c r="O109" s="47">
        <f t="shared" si="12"/>
        <v>354864.88299999997</v>
      </c>
      <c r="P109" s="55"/>
      <c r="Q109" s="302"/>
      <c r="R109" s="58"/>
      <c r="S109" s="58"/>
      <c r="T109" s="58"/>
      <c r="U109" s="58"/>
      <c r="V109" s="58"/>
      <c r="W109" s="58"/>
      <c r="X109" s="58"/>
      <c r="Y109" s="58"/>
      <c r="Z109" s="58"/>
      <c r="AA109" s="58"/>
      <c r="AB109" s="58"/>
      <c r="AC109" s="58"/>
      <c r="AD109" s="58"/>
      <c r="AE109" s="58"/>
      <c r="AF109" s="58"/>
      <c r="AG109" s="58"/>
      <c r="AH109" s="58"/>
      <c r="AI109" s="58"/>
      <c r="AJ109" s="58"/>
      <c r="AK109" s="58"/>
    </row>
    <row r="110" spans="1:37" ht="15">
      <c r="A110" s="971"/>
      <c r="B110" s="304" t="s">
        <v>1129</v>
      </c>
      <c r="C110" s="46">
        <v>3752.33</v>
      </c>
      <c r="D110" s="46">
        <v>3623.63</v>
      </c>
      <c r="E110" s="46">
        <v>3856.15</v>
      </c>
      <c r="F110" s="46">
        <v>2238.19</v>
      </c>
      <c r="G110" s="46">
        <v>4427.8500000000004</v>
      </c>
      <c r="H110" s="46">
        <v>3831.15</v>
      </c>
      <c r="I110" s="46">
        <v>3611.08</v>
      </c>
      <c r="J110" s="46">
        <v>2680.3679999999999</v>
      </c>
      <c r="K110" s="46">
        <v>4150.47</v>
      </c>
      <c r="L110" s="46">
        <v>4349.6499999999996</v>
      </c>
      <c r="M110" s="46">
        <v>3506.6210000000001</v>
      </c>
      <c r="N110" s="46">
        <v>2778.3609999999999</v>
      </c>
      <c r="O110" s="47">
        <f t="shared" si="12"/>
        <v>42805.85</v>
      </c>
      <c r="P110" s="55"/>
      <c r="Q110" s="302"/>
      <c r="R110" s="58"/>
      <c r="S110" s="58"/>
      <c r="T110" s="58"/>
      <c r="U110" s="58"/>
      <c r="V110" s="58"/>
      <c r="W110" s="58"/>
      <c r="X110" s="58"/>
      <c r="Y110" s="58"/>
      <c r="Z110" s="58"/>
      <c r="AA110" s="58"/>
      <c r="AB110" s="58"/>
      <c r="AC110" s="58"/>
      <c r="AD110" s="58"/>
      <c r="AE110" s="58"/>
      <c r="AF110" s="58"/>
      <c r="AG110" s="58"/>
      <c r="AH110" s="58"/>
      <c r="AI110" s="58"/>
      <c r="AJ110" s="58"/>
      <c r="AK110" s="58"/>
    </row>
    <row r="111" spans="1:37" ht="15">
      <c r="A111" s="971"/>
      <c r="B111" s="304" t="s">
        <v>1130</v>
      </c>
      <c r="C111" s="46">
        <v>42397.466999999997</v>
      </c>
      <c r="D111" s="46">
        <v>37888.110999999997</v>
      </c>
      <c r="E111" s="46">
        <v>48547.311999999998</v>
      </c>
      <c r="F111" s="46">
        <v>38348.341</v>
      </c>
      <c r="G111" s="46">
        <v>46811.728000000003</v>
      </c>
      <c r="H111" s="46">
        <v>40689.766000000003</v>
      </c>
      <c r="I111" s="46">
        <v>44250.409</v>
      </c>
      <c r="J111" s="46">
        <v>47839.466</v>
      </c>
      <c r="K111" s="46">
        <v>40478.014000000003</v>
      </c>
      <c r="L111" s="46">
        <v>43792.892999999996</v>
      </c>
      <c r="M111" s="46">
        <v>44634.447999999997</v>
      </c>
      <c r="N111" s="46">
        <v>39232.336000000003</v>
      </c>
      <c r="O111" s="47">
        <f t="shared" si="12"/>
        <v>514910.29099999997</v>
      </c>
      <c r="P111" s="55"/>
      <c r="Q111" s="302"/>
      <c r="R111" s="58"/>
      <c r="S111" s="58"/>
      <c r="T111" s="58"/>
      <c r="U111" s="58"/>
      <c r="V111" s="58"/>
      <c r="W111" s="58"/>
      <c r="X111" s="58"/>
      <c r="Y111" s="58"/>
      <c r="Z111" s="58"/>
      <c r="AA111" s="58"/>
      <c r="AB111" s="58"/>
      <c r="AC111" s="58"/>
      <c r="AD111" s="58"/>
      <c r="AE111" s="58"/>
      <c r="AF111" s="58"/>
      <c r="AG111" s="58"/>
      <c r="AH111" s="58"/>
      <c r="AI111" s="58"/>
      <c r="AJ111" s="58"/>
      <c r="AK111" s="58"/>
    </row>
    <row r="112" spans="1:37" ht="6" customHeight="1">
      <c r="A112" s="971"/>
      <c r="B112" s="304"/>
      <c r="C112" s="46"/>
      <c r="D112" s="46"/>
      <c r="E112" s="46"/>
      <c r="F112" s="46"/>
      <c r="G112" s="46"/>
      <c r="H112" s="46"/>
      <c r="I112" s="46"/>
      <c r="J112" s="46"/>
      <c r="K112" s="46"/>
      <c r="L112" s="46"/>
      <c r="M112" s="46"/>
      <c r="N112" s="46"/>
      <c r="O112" s="47">
        <f t="shared" si="12"/>
        <v>0</v>
      </c>
      <c r="P112" s="55"/>
      <c r="Q112" s="302"/>
      <c r="R112" s="58"/>
      <c r="S112" s="58"/>
      <c r="T112" s="58"/>
      <c r="U112" s="58"/>
      <c r="V112" s="58"/>
      <c r="W112" s="58"/>
      <c r="X112" s="58"/>
      <c r="Y112" s="58"/>
      <c r="Z112" s="58"/>
      <c r="AA112" s="58"/>
      <c r="AB112" s="58"/>
      <c r="AC112" s="58"/>
      <c r="AD112" s="58"/>
      <c r="AE112" s="58"/>
      <c r="AF112" s="58"/>
      <c r="AG112" s="58"/>
      <c r="AH112" s="58"/>
      <c r="AI112" s="58"/>
      <c r="AJ112" s="58"/>
      <c r="AK112" s="58"/>
    </row>
    <row r="113" spans="1:37" ht="15">
      <c r="A113" s="971"/>
      <c r="B113" s="299" t="s">
        <v>1131</v>
      </c>
      <c r="C113" s="406">
        <f>SUM(C114:C128)</f>
        <v>2253500.3100000005</v>
      </c>
      <c r="D113" s="406">
        <f t="shared" ref="D113:N113" si="15">SUM(D114:D128)</f>
        <v>1732457.3769999999</v>
      </c>
      <c r="E113" s="406">
        <f t="shared" si="15"/>
        <v>2256680.844</v>
      </c>
      <c r="F113" s="406">
        <f t="shared" si="15"/>
        <v>1891527.6710000001</v>
      </c>
      <c r="G113" s="406">
        <f t="shared" si="15"/>
        <v>2330000.0019999999</v>
      </c>
      <c r="H113" s="406">
        <f t="shared" si="15"/>
        <v>1794496.5530000001</v>
      </c>
      <c r="I113" s="406">
        <f t="shared" si="15"/>
        <v>2157333.0970000001</v>
      </c>
      <c r="J113" s="406">
        <f t="shared" si="15"/>
        <v>2329055.6300000004</v>
      </c>
      <c r="K113" s="406">
        <f t="shared" si="15"/>
        <v>1813941.0460000001</v>
      </c>
      <c r="L113" s="406">
        <f t="shared" si="15"/>
        <v>2132355.8829999999</v>
      </c>
      <c r="M113" s="406">
        <f t="shared" si="15"/>
        <v>2203398.3080000002</v>
      </c>
      <c r="N113" s="406">
        <f t="shared" si="15"/>
        <v>1955278.1949999998</v>
      </c>
      <c r="O113" s="401">
        <f t="shared" si="12"/>
        <v>24850024.916000001</v>
      </c>
      <c r="P113" s="375"/>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row>
    <row r="114" spans="1:37" ht="15">
      <c r="A114" s="971"/>
      <c r="B114" s="304" t="s">
        <v>1132</v>
      </c>
      <c r="C114" s="46">
        <v>92060.81</v>
      </c>
      <c r="D114" s="46">
        <v>63194.383000000002</v>
      </c>
      <c r="E114" s="46">
        <v>59020.601999999999</v>
      </c>
      <c r="F114" s="46">
        <v>82941.97</v>
      </c>
      <c r="G114" s="46">
        <v>83063.740000000005</v>
      </c>
      <c r="H114" s="46">
        <v>68756.75</v>
      </c>
      <c r="I114" s="46">
        <v>89377.243000000002</v>
      </c>
      <c r="J114" s="46">
        <v>99974.490999999995</v>
      </c>
      <c r="K114" s="46">
        <v>80287.896999999997</v>
      </c>
      <c r="L114" s="46">
        <v>100267.49</v>
      </c>
      <c r="M114" s="46">
        <v>88705.942999999999</v>
      </c>
      <c r="N114" s="46">
        <v>76923.941000000006</v>
      </c>
      <c r="O114" s="47">
        <f t="shared" si="12"/>
        <v>984575.26</v>
      </c>
      <c r="P114" s="55"/>
      <c r="Q114" s="302"/>
      <c r="R114" s="58"/>
      <c r="S114" s="58"/>
      <c r="T114" s="58"/>
      <c r="U114" s="58"/>
      <c r="V114" s="58"/>
      <c r="W114" s="58"/>
      <c r="X114" s="58"/>
      <c r="Y114" s="58"/>
      <c r="Z114" s="58"/>
      <c r="AA114" s="58"/>
      <c r="AB114" s="58"/>
      <c r="AC114" s="58"/>
      <c r="AD114" s="58"/>
      <c r="AE114" s="58"/>
      <c r="AF114" s="58"/>
      <c r="AG114" s="58"/>
      <c r="AH114" s="58"/>
      <c r="AI114" s="58"/>
      <c r="AJ114" s="58"/>
      <c r="AK114" s="58"/>
    </row>
    <row r="115" spans="1:37" ht="15">
      <c r="A115" s="971"/>
      <c r="B115" s="304" t="s">
        <v>1133</v>
      </c>
      <c r="C115" s="46">
        <v>424505.58399999997</v>
      </c>
      <c r="D115" s="46">
        <v>315458.75599999999</v>
      </c>
      <c r="E115" s="46">
        <v>456465.23700000002</v>
      </c>
      <c r="F115" s="46">
        <v>349255.94199999998</v>
      </c>
      <c r="G115" s="46">
        <v>470605.86700000003</v>
      </c>
      <c r="H115" s="46">
        <v>347041.83500000002</v>
      </c>
      <c r="I115" s="46">
        <v>466873.73800000001</v>
      </c>
      <c r="J115" s="46">
        <v>477321.51199999999</v>
      </c>
      <c r="K115" s="46">
        <v>345607.25900000002</v>
      </c>
      <c r="L115" s="46">
        <v>451868.05200000003</v>
      </c>
      <c r="M115" s="46">
        <v>466812.11499999999</v>
      </c>
      <c r="N115" s="46">
        <v>370340.21600000001</v>
      </c>
      <c r="O115" s="47">
        <f t="shared" si="12"/>
        <v>4942156.1130000008</v>
      </c>
      <c r="P115" s="55"/>
      <c r="Q115" s="302"/>
      <c r="R115" s="58"/>
      <c r="S115" s="58"/>
      <c r="T115" s="58"/>
      <c r="U115" s="58"/>
      <c r="V115" s="58"/>
      <c r="W115" s="58"/>
      <c r="X115" s="58"/>
      <c r="Y115" s="58"/>
      <c r="Z115" s="58"/>
      <c r="AA115" s="58"/>
      <c r="AB115" s="58"/>
      <c r="AC115" s="58"/>
      <c r="AD115" s="58"/>
      <c r="AE115" s="58"/>
      <c r="AF115" s="58"/>
      <c r="AG115" s="58"/>
      <c r="AH115" s="58"/>
      <c r="AI115" s="58"/>
      <c r="AJ115" s="58"/>
      <c r="AK115" s="58"/>
    </row>
    <row r="116" spans="1:37" ht="15">
      <c r="A116" s="971"/>
      <c r="B116" s="304" t="s">
        <v>1134</v>
      </c>
      <c r="C116" s="46">
        <v>66077.194000000003</v>
      </c>
      <c r="D116" s="46">
        <v>57890.705999999998</v>
      </c>
      <c r="E116" s="46">
        <v>69554.934999999998</v>
      </c>
      <c r="F116" s="46">
        <v>45803.535000000003</v>
      </c>
      <c r="G116" s="46">
        <v>61613.375999999997</v>
      </c>
      <c r="H116" s="46">
        <v>52035.396999999997</v>
      </c>
      <c r="I116" s="46">
        <v>63450.682000000001</v>
      </c>
      <c r="J116" s="46">
        <v>72354.369000000006</v>
      </c>
      <c r="K116" s="46">
        <v>57665.21</v>
      </c>
      <c r="L116" s="46">
        <v>55003.661999999997</v>
      </c>
      <c r="M116" s="46">
        <v>53654.690999999999</v>
      </c>
      <c r="N116" s="46">
        <v>56413.033000000003</v>
      </c>
      <c r="O116" s="47">
        <f t="shared" si="12"/>
        <v>711516.79</v>
      </c>
      <c r="P116" s="55"/>
      <c r="Q116" s="302"/>
      <c r="R116" s="58"/>
      <c r="S116" s="58"/>
      <c r="T116" s="58"/>
      <c r="U116" s="58"/>
      <c r="V116" s="58"/>
      <c r="W116" s="58"/>
      <c r="X116" s="58"/>
      <c r="Y116" s="58"/>
      <c r="Z116" s="58"/>
      <c r="AA116" s="58"/>
      <c r="AB116" s="58"/>
      <c r="AC116" s="58"/>
      <c r="AD116" s="58"/>
      <c r="AE116" s="58"/>
      <c r="AF116" s="58"/>
      <c r="AG116" s="58"/>
      <c r="AH116" s="58"/>
      <c r="AI116" s="58"/>
      <c r="AJ116" s="58"/>
      <c r="AK116" s="58"/>
    </row>
    <row r="117" spans="1:37" ht="15">
      <c r="A117" s="971"/>
      <c r="B117" s="304" t="s">
        <v>1135</v>
      </c>
      <c r="C117" s="46">
        <v>62987.055999999997</v>
      </c>
      <c r="D117" s="46">
        <v>50758.158000000003</v>
      </c>
      <c r="E117" s="46">
        <v>56057.519</v>
      </c>
      <c r="F117" s="46">
        <v>59443.773999999998</v>
      </c>
      <c r="G117" s="46">
        <v>60466.762999999999</v>
      </c>
      <c r="H117" s="46">
        <v>53978.427000000003</v>
      </c>
      <c r="I117" s="46">
        <v>61628.595000000001</v>
      </c>
      <c r="J117" s="46">
        <v>68428.737999999998</v>
      </c>
      <c r="K117" s="46">
        <v>57770.27</v>
      </c>
      <c r="L117" s="46">
        <v>48982.631000000001</v>
      </c>
      <c r="M117" s="46">
        <v>66495.467999999993</v>
      </c>
      <c r="N117" s="46">
        <v>61710.983</v>
      </c>
      <c r="O117" s="47">
        <f t="shared" si="12"/>
        <v>708708.3820000001</v>
      </c>
      <c r="P117" s="55"/>
      <c r="Q117" s="302"/>
      <c r="R117" s="58"/>
      <c r="S117" s="58"/>
      <c r="T117" s="58"/>
      <c r="U117" s="58"/>
      <c r="V117" s="58"/>
      <c r="W117" s="58"/>
      <c r="X117" s="58"/>
      <c r="Y117" s="58"/>
      <c r="Z117" s="58"/>
      <c r="AA117" s="58"/>
      <c r="AB117" s="58"/>
      <c r="AC117" s="58"/>
      <c r="AD117" s="58"/>
      <c r="AE117" s="58"/>
      <c r="AF117" s="58"/>
      <c r="AG117" s="58"/>
      <c r="AH117" s="58"/>
      <c r="AI117" s="58"/>
      <c r="AJ117" s="58"/>
      <c r="AK117" s="58"/>
    </row>
    <row r="118" spans="1:37" ht="15">
      <c r="A118" s="971"/>
      <c r="B118" s="304" t="s">
        <v>1136</v>
      </c>
      <c r="C118" s="46">
        <v>50106.608999999997</v>
      </c>
      <c r="D118" s="46">
        <v>39583.705999999998</v>
      </c>
      <c r="E118" s="46">
        <v>50072.832000000002</v>
      </c>
      <c r="F118" s="46">
        <v>34731.313000000002</v>
      </c>
      <c r="G118" s="46">
        <v>43220.627</v>
      </c>
      <c r="H118" s="46">
        <v>32006.581999999999</v>
      </c>
      <c r="I118" s="46">
        <v>37753.093000000001</v>
      </c>
      <c r="J118" s="46">
        <v>44233.544999999998</v>
      </c>
      <c r="K118" s="46">
        <v>33907.281000000003</v>
      </c>
      <c r="L118" s="46">
        <v>44155.684999999998</v>
      </c>
      <c r="M118" s="46">
        <v>39423.68</v>
      </c>
      <c r="N118" s="46">
        <v>42912.779000000002</v>
      </c>
      <c r="O118" s="47">
        <f t="shared" si="12"/>
        <v>492107.73199999996</v>
      </c>
      <c r="P118" s="55"/>
      <c r="Q118" s="302"/>
      <c r="R118" s="58"/>
      <c r="S118" s="58"/>
      <c r="T118" s="58"/>
      <c r="U118" s="58"/>
      <c r="V118" s="58"/>
      <c r="W118" s="58"/>
      <c r="X118" s="58"/>
      <c r="Y118" s="58"/>
      <c r="Z118" s="58"/>
      <c r="AA118" s="58"/>
      <c r="AB118" s="58"/>
      <c r="AC118" s="58"/>
      <c r="AD118" s="58"/>
      <c r="AE118" s="58"/>
      <c r="AF118" s="58"/>
      <c r="AG118" s="58"/>
      <c r="AH118" s="58"/>
      <c r="AI118" s="58"/>
      <c r="AJ118" s="58"/>
      <c r="AK118" s="58"/>
    </row>
    <row r="119" spans="1:37" ht="15">
      <c r="A119" s="971"/>
      <c r="B119" s="304" t="s">
        <v>1137</v>
      </c>
      <c r="C119" s="46">
        <v>344330.47899999999</v>
      </c>
      <c r="D119" s="46">
        <v>294910.03000000003</v>
      </c>
      <c r="E119" s="46">
        <v>405240.30499999999</v>
      </c>
      <c r="F119" s="46">
        <v>326815.50099999999</v>
      </c>
      <c r="G119" s="46">
        <v>377277.48499999999</v>
      </c>
      <c r="H119" s="46">
        <v>262526.46899999998</v>
      </c>
      <c r="I119" s="46">
        <v>362301.17200000002</v>
      </c>
      <c r="J119" s="46">
        <v>386783.08899999998</v>
      </c>
      <c r="K119" s="46">
        <v>300687.43300000002</v>
      </c>
      <c r="L119" s="46">
        <v>355219.587</v>
      </c>
      <c r="M119" s="46">
        <v>358785.18699999998</v>
      </c>
      <c r="N119" s="46">
        <v>326660.36700000003</v>
      </c>
      <c r="O119" s="47">
        <f t="shared" si="12"/>
        <v>4101537.1039999998</v>
      </c>
      <c r="P119" s="55"/>
      <c r="Q119" s="302"/>
      <c r="R119" s="58"/>
      <c r="S119" s="58"/>
      <c r="T119" s="58"/>
      <c r="U119" s="58"/>
      <c r="V119" s="58"/>
      <c r="W119" s="58"/>
      <c r="X119" s="58"/>
      <c r="Y119" s="58"/>
      <c r="Z119" s="58"/>
      <c r="AA119" s="58"/>
      <c r="AB119" s="58"/>
      <c r="AC119" s="58"/>
      <c r="AD119" s="58"/>
      <c r="AE119" s="58"/>
      <c r="AF119" s="58"/>
      <c r="AG119" s="58"/>
      <c r="AH119" s="58"/>
      <c r="AI119" s="58"/>
      <c r="AJ119" s="58"/>
      <c r="AK119" s="58"/>
    </row>
    <row r="120" spans="1:37" ht="15">
      <c r="A120" s="971"/>
      <c r="B120" s="304" t="s">
        <v>1138</v>
      </c>
      <c r="C120" s="46">
        <v>141329.83100000001</v>
      </c>
      <c r="D120" s="46">
        <v>91217.103000000003</v>
      </c>
      <c r="E120" s="46">
        <v>144115.731</v>
      </c>
      <c r="F120" s="46">
        <v>122433.149</v>
      </c>
      <c r="G120" s="46">
        <v>139626.49</v>
      </c>
      <c r="H120" s="46">
        <v>125416.069</v>
      </c>
      <c r="I120" s="46">
        <v>118319.13499999999</v>
      </c>
      <c r="J120" s="46">
        <v>148222.78</v>
      </c>
      <c r="K120" s="46">
        <v>96119.273000000001</v>
      </c>
      <c r="L120" s="46">
        <v>103890.151</v>
      </c>
      <c r="M120" s="46">
        <v>127410.213</v>
      </c>
      <c r="N120" s="46">
        <v>106304.94899999999</v>
      </c>
      <c r="O120" s="47">
        <f t="shared" si="12"/>
        <v>1464404.8740000001</v>
      </c>
      <c r="P120" s="55"/>
      <c r="Q120" s="302"/>
      <c r="R120" s="58"/>
      <c r="S120" s="58"/>
      <c r="T120" s="58"/>
      <c r="U120" s="58"/>
      <c r="V120" s="58"/>
      <c r="W120" s="58"/>
      <c r="X120" s="58"/>
      <c r="Y120" s="58"/>
      <c r="Z120" s="58"/>
      <c r="AA120" s="58"/>
      <c r="AB120" s="58"/>
      <c r="AC120" s="58"/>
      <c r="AD120" s="58"/>
      <c r="AE120" s="58"/>
      <c r="AF120" s="58"/>
      <c r="AG120" s="58"/>
      <c r="AH120" s="58"/>
      <c r="AI120" s="58"/>
      <c r="AJ120" s="58"/>
      <c r="AK120" s="58"/>
    </row>
    <row r="121" spans="1:37" ht="15">
      <c r="A121" s="971"/>
      <c r="B121" s="304" t="s">
        <v>1139</v>
      </c>
      <c r="C121" s="46">
        <v>8130.6790000000001</v>
      </c>
      <c r="D121" s="46">
        <v>5717.76</v>
      </c>
      <c r="E121" s="46">
        <v>8695.2939999999999</v>
      </c>
      <c r="F121" s="46">
        <v>7172.3459999999995</v>
      </c>
      <c r="G121" s="46">
        <v>11354.548000000001</v>
      </c>
      <c r="H121" s="46">
        <v>5891.4660000000003</v>
      </c>
      <c r="I121" s="46">
        <v>10131.376</v>
      </c>
      <c r="J121" s="46">
        <v>7512.8280000000004</v>
      </c>
      <c r="K121" s="46">
        <v>7853.99</v>
      </c>
      <c r="L121" s="46">
        <v>9188.0030000000006</v>
      </c>
      <c r="M121" s="46">
        <v>6245.884</v>
      </c>
      <c r="N121" s="46">
        <v>6437.6880000000001</v>
      </c>
      <c r="O121" s="47">
        <f t="shared" si="12"/>
        <v>94331.861999999994</v>
      </c>
      <c r="P121" s="55"/>
      <c r="Q121" s="302"/>
      <c r="R121" s="58"/>
      <c r="S121" s="58"/>
      <c r="T121" s="58"/>
      <c r="U121" s="58"/>
      <c r="V121" s="58"/>
      <c r="W121" s="58"/>
      <c r="X121" s="58"/>
      <c r="Y121" s="58"/>
      <c r="Z121" s="58"/>
      <c r="AA121" s="58"/>
      <c r="AB121" s="58"/>
      <c r="AC121" s="58"/>
      <c r="AD121" s="58"/>
      <c r="AE121" s="58"/>
      <c r="AF121" s="58"/>
      <c r="AG121" s="58"/>
      <c r="AH121" s="58"/>
      <c r="AI121" s="58"/>
      <c r="AJ121" s="58"/>
      <c r="AK121" s="58"/>
    </row>
    <row r="122" spans="1:37" ht="15">
      <c r="A122" s="971"/>
      <c r="B122" s="304" t="s">
        <v>1140</v>
      </c>
      <c r="C122" s="46">
        <v>260162.837</v>
      </c>
      <c r="D122" s="46">
        <v>213991.96</v>
      </c>
      <c r="E122" s="46">
        <v>245879.861</v>
      </c>
      <c r="F122" s="46">
        <v>200038.92600000001</v>
      </c>
      <c r="G122" s="46">
        <v>268273.962</v>
      </c>
      <c r="H122" s="46">
        <v>197662.25200000001</v>
      </c>
      <c r="I122" s="46">
        <v>230466.41699999999</v>
      </c>
      <c r="J122" s="46">
        <v>251268.226</v>
      </c>
      <c r="K122" s="46">
        <v>190170.51800000001</v>
      </c>
      <c r="L122" s="46">
        <v>240659.31099999999</v>
      </c>
      <c r="M122" s="46">
        <v>236863.20199999999</v>
      </c>
      <c r="N122" s="46">
        <v>236452.5</v>
      </c>
      <c r="O122" s="47">
        <f t="shared" si="12"/>
        <v>2771889.9720000001</v>
      </c>
      <c r="P122" s="55"/>
      <c r="Q122" s="302"/>
      <c r="R122" s="58"/>
      <c r="S122" s="58"/>
      <c r="T122" s="58"/>
      <c r="U122" s="58"/>
      <c r="V122" s="58"/>
      <c r="W122" s="58"/>
      <c r="X122" s="58"/>
      <c r="Y122" s="58"/>
      <c r="Z122" s="58"/>
      <c r="AA122" s="58"/>
      <c r="AB122" s="58"/>
      <c r="AC122" s="58"/>
      <c r="AD122" s="58"/>
      <c r="AE122" s="58"/>
      <c r="AF122" s="58"/>
      <c r="AG122" s="58"/>
      <c r="AH122" s="58"/>
      <c r="AI122" s="58"/>
      <c r="AJ122" s="58"/>
      <c r="AK122" s="58"/>
    </row>
    <row r="123" spans="1:37" ht="15">
      <c r="A123" s="971"/>
      <c r="B123" s="304" t="s">
        <v>1141</v>
      </c>
      <c r="C123" s="46">
        <v>39606.459000000003</v>
      </c>
      <c r="D123" s="46">
        <v>32740.326000000001</v>
      </c>
      <c r="E123" s="46">
        <v>38632.991999999998</v>
      </c>
      <c r="F123" s="46">
        <v>34887.74</v>
      </c>
      <c r="G123" s="46">
        <v>43424.462</v>
      </c>
      <c r="H123" s="46">
        <v>27694.985000000001</v>
      </c>
      <c r="I123" s="46">
        <v>36563.713000000003</v>
      </c>
      <c r="J123" s="46">
        <v>41774.116999999998</v>
      </c>
      <c r="K123" s="46">
        <v>32589.705999999998</v>
      </c>
      <c r="L123" s="46">
        <v>34846.716</v>
      </c>
      <c r="M123" s="46">
        <v>34273.911</v>
      </c>
      <c r="N123" s="46">
        <v>31542.075000000001</v>
      </c>
      <c r="O123" s="47">
        <f t="shared" si="12"/>
        <v>428577.20200000005</v>
      </c>
      <c r="P123" s="55"/>
      <c r="Q123" s="302"/>
      <c r="R123" s="58"/>
      <c r="S123" s="58"/>
      <c r="T123" s="58"/>
      <c r="U123" s="58"/>
      <c r="V123" s="58"/>
      <c r="W123" s="58"/>
      <c r="X123" s="58"/>
      <c r="Y123" s="58"/>
      <c r="Z123" s="58"/>
      <c r="AA123" s="58"/>
      <c r="AB123" s="58"/>
      <c r="AC123" s="58"/>
      <c r="AD123" s="58"/>
      <c r="AE123" s="58"/>
      <c r="AF123" s="58"/>
      <c r="AG123" s="58"/>
      <c r="AH123" s="58"/>
      <c r="AI123" s="58"/>
      <c r="AJ123" s="58"/>
      <c r="AK123" s="58"/>
    </row>
    <row r="124" spans="1:37" ht="15">
      <c r="A124" s="971"/>
      <c r="B124" s="304" t="s">
        <v>1142</v>
      </c>
      <c r="C124" s="46">
        <v>226445.38399999999</v>
      </c>
      <c r="D124" s="46">
        <v>168865.91200000001</v>
      </c>
      <c r="E124" s="46">
        <v>227768.20600000001</v>
      </c>
      <c r="F124" s="46">
        <v>208665.62700000001</v>
      </c>
      <c r="G124" s="46">
        <v>245803.777</v>
      </c>
      <c r="H124" s="46">
        <v>182642.242</v>
      </c>
      <c r="I124" s="46">
        <v>196269.894</v>
      </c>
      <c r="J124" s="46">
        <v>220658.91099999999</v>
      </c>
      <c r="K124" s="46">
        <v>182929.541</v>
      </c>
      <c r="L124" s="46">
        <v>196792.61</v>
      </c>
      <c r="M124" s="46">
        <v>232264.02299999999</v>
      </c>
      <c r="N124" s="46">
        <v>196772.36900000001</v>
      </c>
      <c r="O124" s="47">
        <f t="shared" si="12"/>
        <v>2485878.4960000003</v>
      </c>
      <c r="P124" s="55"/>
      <c r="Q124" s="302"/>
      <c r="R124" s="58"/>
      <c r="S124" s="58"/>
      <c r="T124" s="58"/>
      <c r="U124" s="58"/>
      <c r="V124" s="58"/>
      <c r="W124" s="58"/>
      <c r="X124" s="58"/>
      <c r="Y124" s="58"/>
      <c r="Z124" s="58"/>
      <c r="AA124" s="58"/>
      <c r="AB124" s="58"/>
      <c r="AC124" s="58"/>
      <c r="AD124" s="58"/>
      <c r="AE124" s="58"/>
      <c r="AF124" s="58"/>
      <c r="AG124" s="58"/>
      <c r="AH124" s="58"/>
      <c r="AI124" s="58"/>
      <c r="AJ124" s="58"/>
      <c r="AK124" s="58"/>
    </row>
    <row r="125" spans="1:37" ht="15">
      <c r="A125" s="971"/>
      <c r="B125" s="304" t="s">
        <v>1143</v>
      </c>
      <c r="C125" s="46">
        <v>25940.812999999998</v>
      </c>
      <c r="D125" s="46">
        <v>24411.861000000001</v>
      </c>
      <c r="E125" s="46">
        <v>23956.024000000001</v>
      </c>
      <c r="F125" s="46">
        <v>18513.733</v>
      </c>
      <c r="G125" s="46">
        <v>27400.109</v>
      </c>
      <c r="H125" s="46">
        <v>17827.974999999999</v>
      </c>
      <c r="I125" s="46">
        <v>21810.493999999999</v>
      </c>
      <c r="J125" s="46">
        <v>19738.173999999999</v>
      </c>
      <c r="K125" s="46">
        <v>18041.157999999999</v>
      </c>
      <c r="L125" s="46">
        <v>19217.381000000001</v>
      </c>
      <c r="M125" s="46">
        <v>15268.724</v>
      </c>
      <c r="N125" s="46">
        <v>20812.772000000001</v>
      </c>
      <c r="O125" s="47">
        <f t="shared" si="12"/>
        <v>252939.21799999999</v>
      </c>
      <c r="P125" s="55"/>
      <c r="Q125" s="302"/>
      <c r="R125" s="58"/>
      <c r="S125" s="58"/>
      <c r="T125" s="58"/>
      <c r="U125" s="58"/>
      <c r="V125" s="58"/>
      <c r="W125" s="58"/>
      <c r="X125" s="58"/>
      <c r="Y125" s="58"/>
      <c r="Z125" s="58"/>
      <c r="AA125" s="58"/>
      <c r="AB125" s="58"/>
      <c r="AC125" s="58"/>
      <c r="AD125" s="58"/>
      <c r="AE125" s="58"/>
      <c r="AF125" s="58"/>
      <c r="AG125" s="58"/>
      <c r="AH125" s="58"/>
      <c r="AI125" s="58"/>
      <c r="AJ125" s="58"/>
      <c r="AK125" s="58"/>
    </row>
    <row r="126" spans="1:37" ht="15">
      <c r="A126" s="971"/>
      <c r="B126" s="304" t="s">
        <v>1144</v>
      </c>
      <c r="C126" s="46">
        <v>201329.53700000001</v>
      </c>
      <c r="D126" s="46">
        <v>150675.82399999999</v>
      </c>
      <c r="E126" s="46">
        <v>189274.997</v>
      </c>
      <c r="F126" s="46">
        <v>160540.122</v>
      </c>
      <c r="G126" s="46">
        <v>209352.28200000001</v>
      </c>
      <c r="H126" s="46">
        <v>173467.46100000001</v>
      </c>
      <c r="I126" s="46">
        <v>182977.41500000001</v>
      </c>
      <c r="J126" s="46">
        <v>195226.64199999999</v>
      </c>
      <c r="K126" s="46">
        <v>160102.399</v>
      </c>
      <c r="L126" s="46">
        <v>194823.91899999999</v>
      </c>
      <c r="M126" s="46">
        <v>182055.834</v>
      </c>
      <c r="N126" s="46">
        <v>174003.49400000001</v>
      </c>
      <c r="O126" s="47">
        <f t="shared" si="12"/>
        <v>2173829.926</v>
      </c>
      <c r="P126" s="55"/>
      <c r="Q126" s="302"/>
      <c r="R126" s="58"/>
      <c r="S126" s="58"/>
      <c r="T126" s="58"/>
      <c r="U126" s="58"/>
      <c r="V126" s="58"/>
      <c r="W126" s="58"/>
      <c r="X126" s="58"/>
      <c r="Y126" s="58"/>
      <c r="Z126" s="58"/>
      <c r="AA126" s="58"/>
      <c r="AB126" s="58"/>
      <c r="AC126" s="58"/>
      <c r="AD126" s="58"/>
      <c r="AE126" s="58"/>
      <c r="AF126" s="58"/>
      <c r="AG126" s="58"/>
      <c r="AH126" s="58"/>
      <c r="AI126" s="58"/>
      <c r="AJ126" s="58"/>
      <c r="AK126" s="58"/>
    </row>
    <row r="127" spans="1:37" ht="15">
      <c r="A127" s="971"/>
      <c r="B127" s="304" t="s">
        <v>1145</v>
      </c>
      <c r="C127" s="46">
        <v>60474.284</v>
      </c>
      <c r="D127" s="46">
        <v>40848.252</v>
      </c>
      <c r="E127" s="46">
        <v>54181.178999999996</v>
      </c>
      <c r="F127" s="46">
        <v>44640.665000000001</v>
      </c>
      <c r="G127" s="46">
        <v>50795.49</v>
      </c>
      <c r="H127" s="46">
        <v>50668.77</v>
      </c>
      <c r="I127" s="46">
        <v>54927.347000000002</v>
      </c>
      <c r="J127" s="46">
        <v>62965.993999999999</v>
      </c>
      <c r="K127" s="46">
        <v>47494.402000000002</v>
      </c>
      <c r="L127" s="46">
        <v>53108.548999999999</v>
      </c>
      <c r="M127" s="46">
        <v>58822.22</v>
      </c>
      <c r="N127" s="46">
        <v>45911.811000000002</v>
      </c>
      <c r="O127" s="47">
        <f t="shared" si="12"/>
        <v>624838.96299999999</v>
      </c>
      <c r="P127" s="55"/>
      <c r="Q127" s="302"/>
      <c r="R127" s="58"/>
      <c r="S127" s="58"/>
      <c r="T127" s="58"/>
      <c r="U127" s="58"/>
      <c r="V127" s="58"/>
      <c r="W127" s="58"/>
      <c r="X127" s="58"/>
      <c r="Y127" s="58"/>
      <c r="Z127" s="58"/>
      <c r="AA127" s="58"/>
      <c r="AB127" s="58"/>
      <c r="AC127" s="58"/>
      <c r="AD127" s="58"/>
      <c r="AE127" s="58"/>
      <c r="AF127" s="58"/>
      <c r="AG127" s="58"/>
      <c r="AH127" s="58"/>
      <c r="AI127" s="58"/>
      <c r="AJ127" s="58"/>
      <c r="AK127" s="58"/>
    </row>
    <row r="128" spans="1:37" ht="15">
      <c r="A128" s="971"/>
      <c r="B128" s="304" t="s">
        <v>1146</v>
      </c>
      <c r="C128" s="46">
        <v>250012.75399999999</v>
      </c>
      <c r="D128" s="46">
        <v>182192.64000000001</v>
      </c>
      <c r="E128" s="46">
        <v>227765.13</v>
      </c>
      <c r="F128" s="46">
        <v>195643.32800000001</v>
      </c>
      <c r="G128" s="46">
        <v>237721.024</v>
      </c>
      <c r="H128" s="46">
        <v>196879.87299999999</v>
      </c>
      <c r="I128" s="46">
        <v>224482.783</v>
      </c>
      <c r="J128" s="46">
        <v>232592.21400000001</v>
      </c>
      <c r="K128" s="46">
        <v>202714.709</v>
      </c>
      <c r="L128" s="46">
        <v>224332.136</v>
      </c>
      <c r="M128" s="46">
        <v>236317.21299999999</v>
      </c>
      <c r="N128" s="46">
        <v>202079.21799999999</v>
      </c>
      <c r="O128" s="47">
        <f t="shared" si="12"/>
        <v>2612733.0219999999</v>
      </c>
      <c r="P128" s="55"/>
      <c r="Q128" s="302"/>
      <c r="R128" s="58"/>
      <c r="S128" s="58"/>
      <c r="T128" s="58"/>
      <c r="U128" s="58"/>
      <c r="V128" s="58"/>
      <c r="W128" s="58"/>
      <c r="X128" s="58"/>
      <c r="Y128" s="58"/>
      <c r="Z128" s="58"/>
      <c r="AA128" s="58"/>
      <c r="AB128" s="58"/>
      <c r="AC128" s="58"/>
      <c r="AD128" s="58"/>
      <c r="AE128" s="58"/>
      <c r="AF128" s="58"/>
      <c r="AG128" s="58"/>
      <c r="AH128" s="58"/>
      <c r="AI128" s="58"/>
      <c r="AJ128" s="58"/>
      <c r="AK128" s="58"/>
    </row>
    <row r="129" spans="1:37" ht="6" customHeight="1">
      <c r="A129" s="971"/>
      <c r="B129" s="304"/>
      <c r="C129" s="46"/>
      <c r="D129" s="46"/>
      <c r="E129" s="46"/>
      <c r="F129" s="46"/>
      <c r="G129" s="46"/>
      <c r="H129" s="46"/>
      <c r="I129" s="46"/>
      <c r="J129" s="46"/>
      <c r="K129" s="46"/>
      <c r="L129" s="46"/>
      <c r="M129" s="46"/>
      <c r="N129" s="46"/>
      <c r="O129" s="47">
        <f t="shared" si="12"/>
        <v>0</v>
      </c>
      <c r="P129" s="55"/>
      <c r="Q129" s="302"/>
      <c r="R129" s="58"/>
      <c r="S129" s="58"/>
      <c r="T129" s="58"/>
      <c r="U129" s="58"/>
      <c r="V129" s="58"/>
      <c r="W129" s="58"/>
      <c r="X129" s="58"/>
      <c r="Y129" s="58"/>
      <c r="Z129" s="58"/>
      <c r="AA129" s="58"/>
      <c r="AB129" s="58"/>
      <c r="AC129" s="58"/>
      <c r="AD129" s="58"/>
      <c r="AE129" s="58"/>
      <c r="AF129" s="58"/>
      <c r="AG129" s="58"/>
      <c r="AH129" s="58"/>
      <c r="AI129" s="58"/>
      <c r="AJ129" s="58"/>
      <c r="AK129" s="58"/>
    </row>
    <row r="130" spans="1:37" ht="15">
      <c r="A130" s="971"/>
      <c r="B130" s="299" t="s">
        <v>1147</v>
      </c>
      <c r="C130" s="406">
        <f>SUM(C131:C136)</f>
        <v>440222.89999999997</v>
      </c>
      <c r="D130" s="406">
        <f t="shared" ref="D130:N130" si="16">SUM(D131:D136)</f>
        <v>346954.88</v>
      </c>
      <c r="E130" s="406">
        <f t="shared" si="16"/>
        <v>310538.81999999995</v>
      </c>
      <c r="F130" s="406">
        <f t="shared" si="16"/>
        <v>308566.53999999998</v>
      </c>
      <c r="G130" s="406">
        <f t="shared" si="16"/>
        <v>317942.40000000008</v>
      </c>
      <c r="H130" s="406">
        <f t="shared" si="16"/>
        <v>334572.48000000004</v>
      </c>
      <c r="I130" s="406">
        <f t="shared" si="16"/>
        <v>326900.88000000006</v>
      </c>
      <c r="J130" s="406">
        <f t="shared" si="16"/>
        <v>362282.72000000003</v>
      </c>
      <c r="K130" s="406">
        <f t="shared" si="16"/>
        <v>305693.49</v>
      </c>
      <c r="L130" s="406">
        <f t="shared" si="16"/>
        <v>322195.94</v>
      </c>
      <c r="M130" s="406">
        <f t="shared" si="16"/>
        <v>332458.45</v>
      </c>
      <c r="N130" s="406">
        <f t="shared" si="16"/>
        <v>300636.15999999997</v>
      </c>
      <c r="O130" s="401">
        <f t="shared" si="12"/>
        <v>4008965.6600000006</v>
      </c>
      <c r="P130" s="375"/>
      <c r="Q130" s="302"/>
      <c r="R130" s="302"/>
      <c r="S130" s="302"/>
      <c r="T130" s="302"/>
      <c r="U130" s="302"/>
      <c r="V130" s="302"/>
      <c r="W130" s="302"/>
      <c r="X130" s="302"/>
      <c r="Y130" s="302"/>
      <c r="Z130" s="302"/>
      <c r="AA130" s="302"/>
      <c r="AB130" s="302"/>
      <c r="AC130" s="302"/>
      <c r="AD130" s="302"/>
      <c r="AE130" s="302"/>
      <c r="AF130" s="302"/>
      <c r="AG130" s="302"/>
      <c r="AH130" s="302"/>
      <c r="AI130" s="302"/>
      <c r="AJ130" s="302"/>
      <c r="AK130" s="302"/>
    </row>
    <row r="131" spans="1:37" ht="15">
      <c r="A131" s="971"/>
      <c r="B131" s="304" t="s">
        <v>1148</v>
      </c>
      <c r="C131" s="46">
        <v>84708.26</v>
      </c>
      <c r="D131" s="46">
        <v>65469.05</v>
      </c>
      <c r="E131" s="46">
        <v>83060.479999999996</v>
      </c>
      <c r="F131" s="46">
        <v>68617.89</v>
      </c>
      <c r="G131" s="46">
        <v>84382.87</v>
      </c>
      <c r="H131" s="46">
        <v>83674.77</v>
      </c>
      <c r="I131" s="46">
        <v>81887.94</v>
      </c>
      <c r="J131" s="46">
        <v>91142.16</v>
      </c>
      <c r="K131" s="46">
        <v>74167.27</v>
      </c>
      <c r="L131" s="46">
        <v>81510.19</v>
      </c>
      <c r="M131" s="46">
        <v>81574.52</v>
      </c>
      <c r="N131" s="46">
        <v>71492.929999999993</v>
      </c>
      <c r="O131" s="47">
        <f t="shared" si="12"/>
        <v>951688.33000000007</v>
      </c>
      <c r="P131" s="55"/>
      <c r="Q131" s="302"/>
      <c r="R131" s="58"/>
      <c r="S131" s="58"/>
      <c r="T131" s="58"/>
      <c r="U131" s="58"/>
      <c r="V131" s="58"/>
      <c r="W131" s="58"/>
      <c r="X131" s="58"/>
      <c r="Y131" s="58"/>
      <c r="Z131" s="58"/>
      <c r="AA131" s="58"/>
      <c r="AB131" s="58"/>
      <c r="AC131" s="58"/>
      <c r="AD131" s="58"/>
      <c r="AE131" s="58"/>
      <c r="AF131" s="58"/>
      <c r="AG131" s="58"/>
      <c r="AH131" s="58"/>
      <c r="AI131" s="58"/>
      <c r="AJ131" s="58"/>
      <c r="AK131" s="58"/>
    </row>
    <row r="132" spans="1:37" ht="15">
      <c r="A132" s="971"/>
      <c r="B132" s="304" t="s">
        <v>1149</v>
      </c>
      <c r="C132" s="46">
        <v>62847.86</v>
      </c>
      <c r="D132" s="46">
        <v>39046.29</v>
      </c>
      <c r="E132" s="46">
        <v>53918.8</v>
      </c>
      <c r="F132" s="46">
        <v>42858.89</v>
      </c>
      <c r="G132" s="46">
        <v>52134.39</v>
      </c>
      <c r="H132" s="46">
        <v>53240.79</v>
      </c>
      <c r="I132" s="46">
        <v>57053.83</v>
      </c>
      <c r="J132" s="46">
        <v>65065.57</v>
      </c>
      <c r="K132" s="46">
        <v>43837.78</v>
      </c>
      <c r="L132" s="46">
        <v>52009.99</v>
      </c>
      <c r="M132" s="46">
        <v>52485.84</v>
      </c>
      <c r="N132" s="46">
        <v>43675.64</v>
      </c>
      <c r="O132" s="47">
        <f t="shared" si="12"/>
        <v>618175.67000000004</v>
      </c>
      <c r="P132" s="55"/>
      <c r="Q132" s="302"/>
      <c r="R132" s="58"/>
      <c r="S132" s="58"/>
      <c r="T132" s="58"/>
      <c r="U132" s="58"/>
      <c r="V132" s="58"/>
      <c r="W132" s="58"/>
      <c r="X132" s="58"/>
      <c r="Y132" s="58"/>
      <c r="Z132" s="58"/>
      <c r="AA132" s="58"/>
      <c r="AB132" s="58"/>
      <c r="AC132" s="58"/>
      <c r="AD132" s="58"/>
      <c r="AE132" s="58"/>
      <c r="AF132" s="58"/>
      <c r="AG132" s="58"/>
      <c r="AH132" s="58"/>
      <c r="AI132" s="58"/>
      <c r="AJ132" s="58"/>
      <c r="AK132" s="58"/>
    </row>
    <row r="133" spans="1:37" ht="15">
      <c r="A133" s="971"/>
      <c r="B133" s="304" t="s">
        <v>1150</v>
      </c>
      <c r="C133" s="46">
        <v>24128.3</v>
      </c>
      <c r="D133" s="46">
        <v>17415.34</v>
      </c>
      <c r="E133" s="46">
        <v>15577.72</v>
      </c>
      <c r="F133" s="46">
        <v>14156.28</v>
      </c>
      <c r="G133" s="46">
        <v>12047.89</v>
      </c>
      <c r="H133" s="46">
        <v>20964.64</v>
      </c>
      <c r="I133" s="46">
        <v>10889.84</v>
      </c>
      <c r="J133" s="46">
        <v>21655.73</v>
      </c>
      <c r="K133" s="46">
        <v>13864.7</v>
      </c>
      <c r="L133" s="46">
        <v>11234.35</v>
      </c>
      <c r="M133" s="46">
        <v>13225.14</v>
      </c>
      <c r="N133" s="46">
        <v>14466.91</v>
      </c>
      <c r="O133" s="47">
        <f t="shared" si="12"/>
        <v>189626.84</v>
      </c>
      <c r="P133" s="55"/>
      <c r="Q133" s="302"/>
      <c r="R133" s="58"/>
      <c r="S133" s="58"/>
      <c r="T133" s="58"/>
      <c r="U133" s="58"/>
      <c r="V133" s="58"/>
      <c r="W133" s="58"/>
      <c r="X133" s="58"/>
      <c r="Y133" s="58"/>
      <c r="Z133" s="58"/>
      <c r="AA133" s="58"/>
      <c r="AB133" s="58"/>
      <c r="AC133" s="58"/>
      <c r="AD133" s="58"/>
      <c r="AE133" s="58"/>
      <c r="AF133" s="58"/>
      <c r="AG133" s="58"/>
      <c r="AH133" s="58"/>
      <c r="AI133" s="58"/>
      <c r="AJ133" s="58"/>
      <c r="AK133" s="58"/>
    </row>
    <row r="134" spans="1:37" ht="15">
      <c r="A134" s="971"/>
      <c r="B134" s="304" t="s">
        <v>1336</v>
      </c>
      <c r="C134" s="46">
        <v>262949.92</v>
      </c>
      <c r="D134" s="46">
        <v>220535.52</v>
      </c>
      <c r="E134" s="46">
        <v>152615.18</v>
      </c>
      <c r="F134" s="46">
        <v>177684.36</v>
      </c>
      <c r="G134" s="46">
        <v>163667.14000000001</v>
      </c>
      <c r="H134" s="46">
        <v>170150.76</v>
      </c>
      <c r="I134" s="46">
        <v>171223.7</v>
      </c>
      <c r="J134" s="46">
        <v>177745.46</v>
      </c>
      <c r="K134" s="46">
        <v>168042.68</v>
      </c>
      <c r="L134" s="46">
        <v>171588.44</v>
      </c>
      <c r="M134" s="46">
        <v>179139.20000000001</v>
      </c>
      <c r="N134" s="46">
        <v>166522.56</v>
      </c>
      <c r="O134" s="47">
        <f t="shared" si="12"/>
        <v>2181864.9199999995</v>
      </c>
      <c r="P134" s="55"/>
      <c r="Q134" s="302"/>
      <c r="R134" s="58"/>
      <c r="S134" s="58"/>
      <c r="T134" s="58"/>
      <c r="U134" s="58"/>
      <c r="V134" s="58"/>
      <c r="W134" s="58"/>
      <c r="X134" s="58"/>
      <c r="Y134" s="58"/>
      <c r="Z134" s="58"/>
      <c r="AA134" s="58"/>
      <c r="AB134" s="58"/>
      <c r="AC134" s="58"/>
      <c r="AD134" s="58"/>
      <c r="AE134" s="58"/>
      <c r="AF134" s="58"/>
      <c r="AG134" s="58"/>
      <c r="AH134" s="58"/>
      <c r="AI134" s="58"/>
      <c r="AJ134" s="58"/>
      <c r="AK134" s="58"/>
    </row>
    <row r="135" spans="1:37" ht="15">
      <c r="A135" s="971"/>
      <c r="B135" s="304" t="s">
        <v>1152</v>
      </c>
      <c r="C135" s="46">
        <v>2872.8</v>
      </c>
      <c r="D135" s="46">
        <v>2270.5300000000002</v>
      </c>
      <c r="E135" s="46">
        <v>2614.35</v>
      </c>
      <c r="F135" s="46">
        <v>2945.25</v>
      </c>
      <c r="G135" s="46">
        <v>2974.83</v>
      </c>
      <c r="H135" s="46">
        <v>4090.03</v>
      </c>
      <c r="I135" s="46">
        <v>3390.21</v>
      </c>
      <c r="J135" s="46">
        <v>3982.92</v>
      </c>
      <c r="K135" s="46">
        <v>3809.7</v>
      </c>
      <c r="L135" s="46">
        <v>3532.38</v>
      </c>
      <c r="M135" s="46">
        <v>3634.32</v>
      </c>
      <c r="N135" s="46">
        <v>2191.1999999999998</v>
      </c>
      <c r="O135" s="47">
        <f t="shared" si="12"/>
        <v>38308.519999999997</v>
      </c>
      <c r="P135" s="55"/>
      <c r="Q135" s="302"/>
      <c r="R135" s="58"/>
      <c r="S135" s="58"/>
      <c r="T135" s="58"/>
      <c r="U135" s="58"/>
      <c r="V135" s="58"/>
      <c r="W135" s="58"/>
      <c r="X135" s="58"/>
      <c r="Y135" s="58"/>
      <c r="Z135" s="58"/>
      <c r="AA135" s="58"/>
      <c r="AB135" s="58"/>
      <c r="AC135" s="58"/>
      <c r="AD135" s="58"/>
      <c r="AE135" s="58"/>
      <c r="AF135" s="58"/>
      <c r="AG135" s="58"/>
      <c r="AH135" s="58"/>
      <c r="AI135" s="58"/>
      <c r="AJ135" s="58"/>
      <c r="AK135" s="58"/>
    </row>
    <row r="136" spans="1:37" ht="15">
      <c r="A136" s="971"/>
      <c r="B136" s="304" t="s">
        <v>1153</v>
      </c>
      <c r="C136" s="46">
        <v>2715.76</v>
      </c>
      <c r="D136" s="46">
        <v>2218.15</v>
      </c>
      <c r="E136" s="46">
        <v>2752.29</v>
      </c>
      <c r="F136" s="46">
        <v>2303.87</v>
      </c>
      <c r="G136" s="46">
        <v>2735.28</v>
      </c>
      <c r="H136" s="46">
        <v>2451.4899999999998</v>
      </c>
      <c r="I136" s="46">
        <v>2455.36</v>
      </c>
      <c r="J136" s="46">
        <v>2690.88</v>
      </c>
      <c r="K136" s="46">
        <v>1971.36</v>
      </c>
      <c r="L136" s="46">
        <v>2320.59</v>
      </c>
      <c r="M136" s="46">
        <v>2399.4299999999998</v>
      </c>
      <c r="N136" s="46">
        <v>2286.92</v>
      </c>
      <c r="O136" s="47">
        <f t="shared" si="12"/>
        <v>29301.380000000005</v>
      </c>
      <c r="P136" s="55"/>
      <c r="Q136" s="302"/>
      <c r="R136" s="58"/>
      <c r="S136" s="58"/>
      <c r="T136" s="58"/>
      <c r="U136" s="58"/>
      <c r="V136" s="58"/>
      <c r="W136" s="58"/>
      <c r="X136" s="58"/>
      <c r="Y136" s="58"/>
      <c r="Z136" s="58"/>
      <c r="AA136" s="58"/>
      <c r="AB136" s="58"/>
      <c r="AC136" s="58"/>
      <c r="AD136" s="58"/>
      <c r="AE136" s="58"/>
      <c r="AF136" s="58"/>
      <c r="AG136" s="58"/>
      <c r="AH136" s="58"/>
      <c r="AI136" s="58"/>
      <c r="AJ136" s="58"/>
      <c r="AK136" s="58"/>
    </row>
    <row r="137" spans="1:37" ht="6" customHeight="1">
      <c r="A137" s="971"/>
      <c r="B137" s="304"/>
      <c r="C137" s="46"/>
      <c r="D137" s="46"/>
      <c r="E137" s="46"/>
      <c r="F137" s="46"/>
      <c r="G137" s="46"/>
      <c r="H137" s="46"/>
      <c r="I137" s="46"/>
      <c r="J137" s="46"/>
      <c r="K137" s="46"/>
      <c r="L137" s="46"/>
      <c r="M137" s="46"/>
      <c r="N137" s="46"/>
      <c r="O137" s="47">
        <f t="shared" si="12"/>
        <v>0</v>
      </c>
      <c r="P137" s="55"/>
      <c r="Q137" s="302"/>
      <c r="R137" s="58"/>
      <c r="S137" s="58"/>
      <c r="T137" s="58"/>
      <c r="U137" s="58"/>
      <c r="V137" s="58"/>
      <c r="W137" s="58"/>
      <c r="X137" s="58"/>
      <c r="Y137" s="58"/>
      <c r="Z137" s="58"/>
      <c r="AA137" s="58"/>
      <c r="AB137" s="58"/>
      <c r="AC137" s="58"/>
      <c r="AD137" s="58"/>
      <c r="AE137" s="58"/>
      <c r="AF137" s="58"/>
      <c r="AG137" s="58"/>
      <c r="AH137" s="58"/>
      <c r="AI137" s="58"/>
      <c r="AJ137" s="58"/>
      <c r="AK137" s="58"/>
    </row>
    <row r="138" spans="1:37" ht="15">
      <c r="A138" s="971"/>
      <c r="B138" s="299" t="s">
        <v>1154</v>
      </c>
      <c r="C138" s="406">
        <f>SUM(C139:C146)</f>
        <v>16567120.855</v>
      </c>
      <c r="D138" s="406">
        <f t="shared" ref="D138:N138" si="17">SUM(D139:D146)</f>
        <v>14654905.681</v>
      </c>
      <c r="E138" s="406">
        <f t="shared" si="17"/>
        <v>17825966.154000003</v>
      </c>
      <c r="F138" s="406">
        <f t="shared" si="17"/>
        <v>15898953.901000001</v>
      </c>
      <c r="G138" s="406">
        <f t="shared" si="17"/>
        <v>18199255.247000001</v>
      </c>
      <c r="H138" s="406">
        <f t="shared" si="17"/>
        <v>16471467.254999999</v>
      </c>
      <c r="I138" s="406">
        <f t="shared" si="17"/>
        <v>17073021.993000001</v>
      </c>
      <c r="J138" s="406">
        <f t="shared" si="17"/>
        <v>17630473.190000001</v>
      </c>
      <c r="K138" s="406">
        <f t="shared" si="17"/>
        <v>14251700.003999999</v>
      </c>
      <c r="L138" s="406">
        <f t="shared" si="17"/>
        <v>16942165.32</v>
      </c>
      <c r="M138" s="406">
        <f t="shared" si="17"/>
        <v>18220738.684999999</v>
      </c>
      <c r="N138" s="406">
        <f t="shared" si="17"/>
        <v>14489349.544</v>
      </c>
      <c r="O138" s="401">
        <f t="shared" si="12"/>
        <v>198225117.829</v>
      </c>
      <c r="P138" s="375"/>
      <c r="Q138" s="302"/>
      <c r="R138" s="302"/>
      <c r="S138" s="302"/>
      <c r="T138" s="302"/>
      <c r="U138" s="302"/>
      <c r="V138" s="302"/>
      <c r="W138" s="302"/>
      <c r="X138" s="302"/>
      <c r="Y138" s="302"/>
      <c r="Z138" s="302"/>
      <c r="AA138" s="302"/>
      <c r="AB138" s="302"/>
      <c r="AC138" s="302"/>
      <c r="AD138" s="302"/>
      <c r="AE138" s="302"/>
      <c r="AF138" s="302"/>
      <c r="AG138" s="302"/>
      <c r="AH138" s="302"/>
      <c r="AI138" s="302"/>
      <c r="AJ138" s="302"/>
      <c r="AK138" s="302"/>
    </row>
    <row r="139" spans="1:37" ht="15">
      <c r="A139" s="971"/>
      <c r="B139" s="304" t="s">
        <v>1155</v>
      </c>
      <c r="C139" s="46">
        <v>15658.2</v>
      </c>
      <c r="D139" s="46">
        <v>10281.620000000001</v>
      </c>
      <c r="E139" s="46">
        <v>14411.9</v>
      </c>
      <c r="F139" s="46">
        <v>12261.64</v>
      </c>
      <c r="G139" s="46">
        <v>17103.939999999999</v>
      </c>
      <c r="H139" s="46">
        <v>15294.32</v>
      </c>
      <c r="I139" s="46">
        <v>13912.6</v>
      </c>
      <c r="J139" s="46">
        <v>15255.1</v>
      </c>
      <c r="K139" s="46">
        <v>12368.03</v>
      </c>
      <c r="L139" s="46">
        <v>16076.33</v>
      </c>
      <c r="M139" s="46">
        <v>14066.65</v>
      </c>
      <c r="N139" s="46">
        <v>13297.46</v>
      </c>
      <c r="O139" s="47">
        <f t="shared" si="12"/>
        <v>169987.78999999998</v>
      </c>
      <c r="P139" s="55"/>
      <c r="Q139" s="302"/>
      <c r="R139" s="58"/>
      <c r="S139" s="58"/>
      <c r="T139" s="58"/>
      <c r="U139" s="58"/>
      <c r="V139" s="58"/>
      <c r="W139" s="58"/>
      <c r="X139" s="58"/>
      <c r="Y139" s="58"/>
      <c r="Z139" s="58"/>
      <c r="AA139" s="58"/>
      <c r="AB139" s="58"/>
      <c r="AC139" s="58"/>
      <c r="AD139" s="58"/>
      <c r="AE139" s="58"/>
      <c r="AF139" s="58"/>
      <c r="AG139" s="58"/>
      <c r="AH139" s="58"/>
      <c r="AI139" s="58"/>
      <c r="AJ139" s="58"/>
      <c r="AK139" s="58"/>
    </row>
    <row r="140" spans="1:37" ht="15">
      <c r="A140" s="971"/>
      <c r="B140" s="304" t="s">
        <v>1299</v>
      </c>
      <c r="C140" s="46">
        <v>773660.67500000005</v>
      </c>
      <c r="D140" s="46">
        <v>701943.071</v>
      </c>
      <c r="E140" s="46">
        <v>966966.63399999996</v>
      </c>
      <c r="F140" s="46">
        <v>777708.16099999996</v>
      </c>
      <c r="G140" s="46">
        <v>950162.99699999997</v>
      </c>
      <c r="H140" s="46">
        <v>911559.57499999995</v>
      </c>
      <c r="I140" s="46">
        <v>917947.37300000002</v>
      </c>
      <c r="J140" s="46">
        <v>1007309.53</v>
      </c>
      <c r="K140" s="46">
        <v>799199.11399999994</v>
      </c>
      <c r="L140" s="46">
        <v>913702.33</v>
      </c>
      <c r="M140" s="46">
        <v>902410.04500000004</v>
      </c>
      <c r="N140" s="46">
        <v>805226.81400000001</v>
      </c>
      <c r="O140" s="47">
        <f t="shared" si="12"/>
        <v>10427796.318999998</v>
      </c>
      <c r="P140" s="55"/>
      <c r="Q140" s="302"/>
      <c r="R140" s="58"/>
      <c r="S140" s="58"/>
      <c r="T140" s="58"/>
      <c r="U140" s="58"/>
      <c r="V140" s="58"/>
      <c r="W140" s="58"/>
      <c r="X140" s="58"/>
      <c r="Y140" s="58"/>
      <c r="Z140" s="58"/>
      <c r="AA140" s="58"/>
      <c r="AB140" s="58"/>
      <c r="AC140" s="58"/>
      <c r="AD140" s="58"/>
      <c r="AE140" s="58"/>
      <c r="AF140" s="58"/>
      <c r="AG140" s="58"/>
      <c r="AH140" s="58"/>
      <c r="AI140" s="58"/>
      <c r="AJ140" s="58"/>
      <c r="AK140" s="58"/>
    </row>
    <row r="141" spans="1:37" ht="15">
      <c r="A141" s="971"/>
      <c r="B141" s="304" t="s">
        <v>1300</v>
      </c>
      <c r="C141" s="46">
        <v>135.61000000000001</v>
      </c>
      <c r="D141" s="46">
        <v>4.67</v>
      </c>
      <c r="E141" s="46">
        <v>14.92</v>
      </c>
      <c r="F141" s="46">
        <v>9.06</v>
      </c>
      <c r="G141" s="46">
        <v>60.85</v>
      </c>
      <c r="H141" s="46">
        <v>74.86</v>
      </c>
      <c r="I141" s="46">
        <v>0</v>
      </c>
      <c r="J141" s="46">
        <v>4.67</v>
      </c>
      <c r="K141" s="46">
        <v>4.67</v>
      </c>
      <c r="L141" s="46">
        <v>0</v>
      </c>
      <c r="M141" s="46">
        <v>0</v>
      </c>
      <c r="N141" s="46">
        <v>0</v>
      </c>
      <c r="O141" s="47">
        <f t="shared" si="12"/>
        <v>309.31</v>
      </c>
      <c r="P141" s="55"/>
      <c r="Q141" s="302"/>
      <c r="R141" s="58"/>
      <c r="S141" s="58"/>
      <c r="T141" s="58"/>
      <c r="U141" s="58"/>
      <c r="V141" s="58"/>
      <c r="W141" s="58"/>
      <c r="X141" s="58"/>
      <c r="Y141" s="58"/>
      <c r="Z141" s="58"/>
      <c r="AA141" s="58"/>
      <c r="AB141" s="58"/>
      <c r="AC141" s="58"/>
      <c r="AD141" s="58"/>
      <c r="AE141" s="58"/>
      <c r="AF141" s="58"/>
      <c r="AG141" s="58"/>
      <c r="AH141" s="58"/>
      <c r="AI141" s="58"/>
      <c r="AJ141" s="58"/>
      <c r="AK141" s="58"/>
    </row>
    <row r="142" spans="1:37" ht="15">
      <c r="A142" s="971"/>
      <c r="B142" s="304" t="s">
        <v>1158</v>
      </c>
      <c r="C142" s="46">
        <v>4.41</v>
      </c>
      <c r="D142" s="46">
        <v>24.91</v>
      </c>
      <c r="E142" s="46">
        <v>10.39</v>
      </c>
      <c r="F142" s="46">
        <v>16.72</v>
      </c>
      <c r="G142" s="46">
        <v>28.12</v>
      </c>
      <c r="H142" s="46">
        <v>19.760000000000002</v>
      </c>
      <c r="I142" s="46">
        <v>28.48</v>
      </c>
      <c r="J142" s="46">
        <v>33.44</v>
      </c>
      <c r="K142" s="46">
        <v>9.1199999999999992</v>
      </c>
      <c r="L142" s="46">
        <v>6.08</v>
      </c>
      <c r="M142" s="46">
        <v>20.52</v>
      </c>
      <c r="N142" s="46">
        <v>7.6</v>
      </c>
      <c r="O142" s="47">
        <f t="shared" si="12"/>
        <v>209.55</v>
      </c>
      <c r="P142" s="55"/>
      <c r="Q142" s="302"/>
      <c r="R142" s="58"/>
      <c r="S142" s="58"/>
      <c r="T142" s="58"/>
      <c r="U142" s="58"/>
      <c r="V142" s="58"/>
      <c r="W142" s="58"/>
      <c r="X142" s="58"/>
      <c r="Y142" s="58"/>
      <c r="Z142" s="58"/>
      <c r="AA142" s="58"/>
      <c r="AB142" s="58"/>
      <c r="AC142" s="58"/>
      <c r="AD142" s="58"/>
      <c r="AE142" s="58"/>
      <c r="AF142" s="58"/>
      <c r="AG142" s="58"/>
      <c r="AH142" s="58"/>
      <c r="AI142" s="58"/>
      <c r="AJ142" s="58"/>
      <c r="AK142" s="58"/>
    </row>
    <row r="143" spans="1:37" ht="15">
      <c r="A143" s="971"/>
      <c r="B143" s="304" t="s">
        <v>1337</v>
      </c>
      <c r="C143" s="46">
        <v>5785.24</v>
      </c>
      <c r="D143" s="46">
        <v>3481.7</v>
      </c>
      <c r="E143" s="46">
        <v>6429.5</v>
      </c>
      <c r="F143" s="46">
        <v>3244.83</v>
      </c>
      <c r="G143" s="46">
        <v>3953.1</v>
      </c>
      <c r="H143" s="46">
        <v>6572.18</v>
      </c>
      <c r="I143" s="46">
        <v>5613.98</v>
      </c>
      <c r="J143" s="46">
        <v>6512.03</v>
      </c>
      <c r="K143" s="46">
        <v>4199.9399999999996</v>
      </c>
      <c r="L143" s="46">
        <v>5158.1400000000003</v>
      </c>
      <c r="M143" s="46">
        <v>5493.68</v>
      </c>
      <c r="N143" s="46">
        <v>3321.76</v>
      </c>
      <c r="O143" s="47">
        <f t="shared" si="12"/>
        <v>59766.080000000002</v>
      </c>
      <c r="P143" s="55"/>
      <c r="Q143" s="302"/>
      <c r="R143" s="58"/>
      <c r="S143" s="58"/>
      <c r="T143" s="58"/>
      <c r="U143" s="58"/>
      <c r="V143" s="58"/>
      <c r="W143" s="58"/>
      <c r="X143" s="58"/>
      <c r="Y143" s="58"/>
      <c r="Z143" s="58"/>
      <c r="AA143" s="58"/>
      <c r="AB143" s="58"/>
      <c r="AC143" s="58"/>
      <c r="AD143" s="58"/>
      <c r="AE143" s="58"/>
      <c r="AF143" s="58"/>
      <c r="AG143" s="58"/>
      <c r="AH143" s="58"/>
      <c r="AI143" s="58"/>
      <c r="AJ143" s="58"/>
      <c r="AK143" s="58"/>
    </row>
    <row r="144" spans="1:37" ht="15">
      <c r="A144" s="971"/>
      <c r="B144" s="304" t="s">
        <v>1160</v>
      </c>
      <c r="C144" s="46">
        <v>13437309.300000001</v>
      </c>
      <c r="D144" s="46">
        <v>10925653.310000001</v>
      </c>
      <c r="E144" s="46">
        <v>14167167.890000001</v>
      </c>
      <c r="F144" s="46">
        <v>11859522.33</v>
      </c>
      <c r="G144" s="46">
        <v>13679076.83</v>
      </c>
      <c r="H144" s="46">
        <v>13021764.68</v>
      </c>
      <c r="I144" s="46">
        <v>14167148.710000001</v>
      </c>
      <c r="J144" s="46">
        <v>13837107.300000001</v>
      </c>
      <c r="K144" s="46">
        <v>11397751.029999999</v>
      </c>
      <c r="L144" s="46">
        <v>13243688.52</v>
      </c>
      <c r="M144" s="46">
        <v>13180766.859999999</v>
      </c>
      <c r="N144" s="46">
        <v>11956025.66</v>
      </c>
      <c r="O144" s="47">
        <f t="shared" si="12"/>
        <v>154872982.41999999</v>
      </c>
      <c r="P144" s="55"/>
      <c r="Q144" s="302"/>
      <c r="R144" s="58"/>
      <c r="S144" s="58"/>
      <c r="T144" s="58"/>
      <c r="U144" s="58"/>
      <c r="V144" s="58"/>
      <c r="W144" s="58"/>
      <c r="X144" s="58"/>
      <c r="Y144" s="58"/>
      <c r="Z144" s="58"/>
      <c r="AA144" s="58"/>
      <c r="AB144" s="58"/>
      <c r="AC144" s="58"/>
      <c r="AD144" s="58"/>
      <c r="AE144" s="58"/>
      <c r="AF144" s="58"/>
      <c r="AG144" s="58"/>
      <c r="AH144" s="58"/>
      <c r="AI144" s="58"/>
      <c r="AJ144" s="58"/>
      <c r="AK144" s="58"/>
    </row>
    <row r="145" spans="1:37" ht="15">
      <c r="A145" s="971"/>
      <c r="B145" s="304" t="s">
        <v>1162</v>
      </c>
      <c r="C145" s="46">
        <v>2187012.0699999998</v>
      </c>
      <c r="D145" s="46">
        <v>2888005.71</v>
      </c>
      <c r="E145" s="46">
        <v>2504034.98</v>
      </c>
      <c r="F145" s="46">
        <v>3112399.55</v>
      </c>
      <c r="G145" s="46">
        <v>3389318.18</v>
      </c>
      <c r="H145" s="46">
        <v>2365967.2799999998</v>
      </c>
      <c r="I145" s="46">
        <v>1810454.77</v>
      </c>
      <c r="J145" s="46">
        <v>2586713.4500000002</v>
      </c>
      <c r="K145" s="46">
        <v>1884964.28</v>
      </c>
      <c r="L145" s="46">
        <v>2591621.81</v>
      </c>
      <c r="M145" s="46">
        <v>3967218.73</v>
      </c>
      <c r="N145" s="46">
        <v>1569767.27</v>
      </c>
      <c r="O145" s="47">
        <f t="shared" si="12"/>
        <v>30857478.079999998</v>
      </c>
      <c r="P145" s="55"/>
      <c r="Q145" s="302"/>
      <c r="R145" s="58"/>
      <c r="S145" s="58"/>
      <c r="T145" s="58"/>
      <c r="U145" s="58"/>
      <c r="V145" s="58"/>
      <c r="W145" s="58"/>
      <c r="X145" s="58"/>
      <c r="Y145" s="58"/>
      <c r="Z145" s="58"/>
      <c r="AA145" s="58"/>
      <c r="AB145" s="58"/>
      <c r="AC145" s="58"/>
      <c r="AD145" s="58"/>
      <c r="AE145" s="58"/>
      <c r="AF145" s="58"/>
      <c r="AG145" s="58"/>
      <c r="AH145" s="58"/>
      <c r="AI145" s="58"/>
      <c r="AJ145" s="58"/>
      <c r="AK145" s="58"/>
    </row>
    <row r="146" spans="1:37" ht="15">
      <c r="A146" s="971"/>
      <c r="B146" s="304" t="s">
        <v>1161</v>
      </c>
      <c r="C146" s="46">
        <v>147555.35</v>
      </c>
      <c r="D146" s="46">
        <v>125510.69</v>
      </c>
      <c r="E146" s="46">
        <v>166929.94</v>
      </c>
      <c r="F146" s="46">
        <v>133791.60999999999</v>
      </c>
      <c r="G146" s="46">
        <v>159551.23000000001</v>
      </c>
      <c r="H146" s="46">
        <v>150214.6</v>
      </c>
      <c r="I146" s="46">
        <v>157916.07999999999</v>
      </c>
      <c r="J146" s="46">
        <v>177537.67</v>
      </c>
      <c r="K146" s="46">
        <v>153203.82</v>
      </c>
      <c r="L146" s="46">
        <v>171912.11</v>
      </c>
      <c r="M146" s="46">
        <v>150762.20000000001</v>
      </c>
      <c r="N146" s="46">
        <v>141702.98000000001</v>
      </c>
      <c r="O146" s="47">
        <f t="shared" si="12"/>
        <v>1836588.28</v>
      </c>
      <c r="P146" s="55"/>
      <c r="Q146" s="302"/>
      <c r="R146" s="58"/>
      <c r="S146" s="58"/>
      <c r="T146" s="58"/>
      <c r="U146" s="58"/>
      <c r="V146" s="58"/>
      <c r="W146" s="58"/>
      <c r="X146" s="58"/>
      <c r="Y146" s="58"/>
      <c r="Z146" s="58"/>
      <c r="AA146" s="58"/>
      <c r="AB146" s="58"/>
      <c r="AC146" s="58"/>
      <c r="AD146" s="58"/>
      <c r="AE146" s="58"/>
      <c r="AF146" s="58"/>
      <c r="AG146" s="58"/>
      <c r="AH146" s="58"/>
      <c r="AI146" s="58"/>
      <c r="AJ146" s="58"/>
      <c r="AK146" s="58"/>
    </row>
    <row r="147" spans="1:37" ht="5.25" customHeight="1">
      <c r="A147" s="515"/>
      <c r="B147" s="428"/>
      <c r="C147" s="94"/>
      <c r="D147" s="94"/>
      <c r="E147" s="94"/>
      <c r="F147" s="94"/>
      <c r="G147" s="94"/>
      <c r="H147" s="94"/>
      <c r="I147" s="94"/>
      <c r="J147" s="94"/>
      <c r="K147" s="94"/>
      <c r="L147" s="94"/>
      <c r="M147" s="94"/>
      <c r="N147" s="94"/>
      <c r="O147" s="517">
        <f t="shared" ref="O147:O148" si="18">SUM(C147:N147)</f>
        <v>0</v>
      </c>
      <c r="P147" s="58"/>
      <c r="Q147" s="302"/>
      <c r="R147" s="58"/>
      <c r="S147" s="58"/>
      <c r="T147" s="58"/>
      <c r="U147" s="58"/>
      <c r="V147" s="58"/>
      <c r="W147" s="58"/>
      <c r="X147" s="58"/>
      <c r="Y147" s="58"/>
      <c r="Z147" s="58"/>
      <c r="AA147" s="58"/>
      <c r="AB147" s="58"/>
      <c r="AC147" s="58"/>
      <c r="AD147" s="58"/>
      <c r="AE147" s="58"/>
      <c r="AF147" s="58"/>
      <c r="AG147" s="58"/>
      <c r="AH147" s="58"/>
      <c r="AI147" s="58"/>
      <c r="AJ147" s="58"/>
      <c r="AK147" s="58"/>
    </row>
    <row r="148" spans="1:37" ht="15">
      <c r="A148" s="498"/>
      <c r="B148" s="343" t="s">
        <v>27</v>
      </c>
      <c r="C148" s="401">
        <f>+C138+C130+C113+C93+C88+C83</f>
        <v>61429019.873999998</v>
      </c>
      <c r="D148" s="401">
        <f t="shared" ref="D148:N148" si="19">+D138+D130+D113+D93+D88+D83</f>
        <v>53131790.420000002</v>
      </c>
      <c r="E148" s="401">
        <f t="shared" si="19"/>
        <v>71738030.826999992</v>
      </c>
      <c r="F148" s="401">
        <f t="shared" si="19"/>
        <v>60969384.789000005</v>
      </c>
      <c r="G148" s="401">
        <f t="shared" si="19"/>
        <v>72264926.319000006</v>
      </c>
      <c r="H148" s="401">
        <f t="shared" si="19"/>
        <v>67483025.221999988</v>
      </c>
      <c r="I148" s="401">
        <f t="shared" si="19"/>
        <v>68904948.800999999</v>
      </c>
      <c r="J148" s="401">
        <f t="shared" si="19"/>
        <v>72694773.451000005</v>
      </c>
      <c r="K148" s="401">
        <f t="shared" si="19"/>
        <v>60677147.193999991</v>
      </c>
      <c r="L148" s="401">
        <f t="shared" si="19"/>
        <v>68897695.655000001</v>
      </c>
      <c r="M148" s="401">
        <f t="shared" si="19"/>
        <v>70335473.739999995</v>
      </c>
      <c r="N148" s="401">
        <f t="shared" si="19"/>
        <v>57477982.61999999</v>
      </c>
      <c r="O148" s="401">
        <f t="shared" si="18"/>
        <v>786004198.91199994</v>
      </c>
      <c r="P148" s="58"/>
      <c r="Q148" s="302"/>
      <c r="R148" s="302"/>
      <c r="S148" s="302"/>
      <c r="T148" s="302"/>
      <c r="U148" s="302"/>
      <c r="V148" s="302"/>
      <c r="W148" s="302"/>
      <c r="X148" s="302"/>
      <c r="Y148" s="302"/>
      <c r="Z148" s="302"/>
      <c r="AA148" s="302"/>
      <c r="AB148" s="302"/>
      <c r="AC148" s="302"/>
      <c r="AD148" s="302"/>
      <c r="AE148" s="302"/>
      <c r="AF148" s="302"/>
      <c r="AG148" s="302"/>
      <c r="AH148" s="302"/>
      <c r="AI148" s="302"/>
      <c r="AJ148" s="302"/>
      <c r="AK148" s="302"/>
    </row>
    <row r="149" spans="1:37">
      <c r="Q149" s="58"/>
      <c r="R149" s="55"/>
      <c r="S149" s="55"/>
      <c r="T149" s="55"/>
      <c r="U149" s="55"/>
      <c r="V149" s="55"/>
      <c r="W149" s="55"/>
      <c r="X149" s="55"/>
      <c r="Y149" s="55"/>
      <c r="Z149" s="55"/>
      <c r="AA149" s="55"/>
      <c r="AB149" s="55"/>
      <c r="AC149" s="55"/>
      <c r="AD149" s="55"/>
      <c r="AE149" s="55"/>
      <c r="AF149" s="55"/>
      <c r="AG149" s="55"/>
      <c r="AH149" s="55"/>
      <c r="AI149" s="55"/>
      <c r="AJ149" s="55"/>
      <c r="AK149" s="55"/>
    </row>
    <row r="150" spans="1:37">
      <c r="A150" s="320" t="s">
        <v>858</v>
      </c>
      <c r="R150" s="55"/>
      <c r="S150" s="55"/>
      <c r="T150" s="55"/>
      <c r="U150" s="55"/>
      <c r="V150" s="55"/>
      <c r="W150" s="55"/>
      <c r="X150" s="55"/>
      <c r="Y150" s="55"/>
      <c r="Z150" s="55"/>
      <c r="AA150" s="55"/>
      <c r="AB150" s="55"/>
      <c r="AC150" s="55"/>
      <c r="AD150" s="55"/>
      <c r="AE150" s="55"/>
      <c r="AF150" s="55"/>
      <c r="AG150" s="55"/>
      <c r="AH150" s="55"/>
      <c r="AI150" s="55"/>
      <c r="AJ150" s="55"/>
    </row>
    <row r="151" spans="1:37">
      <c r="A151" s="7" t="s">
        <v>1922</v>
      </c>
      <c r="B151" s="518"/>
      <c r="H151" s="55"/>
    </row>
    <row r="152" spans="1:37" ht="14.25" customHeight="1"/>
    <row r="154" spans="1:37">
      <c r="C154" s="519"/>
      <c r="D154" s="519"/>
      <c r="E154" s="519"/>
      <c r="F154" s="519"/>
      <c r="G154" s="519"/>
      <c r="H154" s="519"/>
      <c r="I154" s="519"/>
      <c r="J154" s="519"/>
      <c r="K154" s="519"/>
      <c r="L154" s="519"/>
      <c r="M154" s="519"/>
      <c r="N154" s="519"/>
    </row>
  </sheetData>
  <mergeCells count="19">
    <mergeCell ref="A81:A82"/>
    <mergeCell ref="B81:B82"/>
    <mergeCell ref="C81:N81"/>
    <mergeCell ref="O81:O82"/>
    <mergeCell ref="A83:A146"/>
    <mergeCell ref="A79:O79"/>
    <mergeCell ref="A1:O1"/>
    <mergeCell ref="A2:O2"/>
    <mergeCell ref="A3:O3"/>
    <mergeCell ref="A4:O4"/>
    <mergeCell ref="A6:A7"/>
    <mergeCell ref="B6:B7"/>
    <mergeCell ref="C6:N6"/>
    <mergeCell ref="O6:O7"/>
    <mergeCell ref="A8:A71"/>
    <mergeCell ref="A75:O75"/>
    <mergeCell ref="A76:O76"/>
    <mergeCell ref="A77:O77"/>
    <mergeCell ref="A78:O78"/>
  </mergeCells>
  <hyperlinks>
    <hyperlink ref="B1:N1" location="'Seccion D MLE'!A4" display="TABLA D04A1"/>
    <hyperlink ref="B75:N75" location="'Seccion D MLE'!A4" display="TABLA D04A2"/>
    <hyperlink ref="A1:O1" location="'Sección D'!A1" display="TABLA D05c1 02"/>
    <hyperlink ref="A75:O75" location="'Sección D'!A1" display="TABLA D05c2 02"/>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O154"/>
  <sheetViews>
    <sheetView showGridLines="0" zoomScale="90" zoomScaleNormal="90" workbookViewId="0">
      <selection sqref="A1:S1"/>
    </sheetView>
  </sheetViews>
  <sheetFormatPr baseColWidth="10" defaultColWidth="11.42578125" defaultRowHeight="14.25"/>
  <cols>
    <col min="1" max="1" width="8.140625" style="40" customWidth="1"/>
    <col min="2" max="2" width="48.140625" style="40" customWidth="1"/>
    <col min="3" max="3" width="16.85546875" style="40" bestFit="1" customWidth="1"/>
    <col min="4" max="5" width="15.85546875" style="40" bestFit="1" customWidth="1"/>
    <col min="6" max="6" width="16.42578125" style="40" bestFit="1" customWidth="1"/>
    <col min="7" max="7" width="17.28515625" style="40" bestFit="1" customWidth="1"/>
    <col min="8" max="9" width="16.85546875" style="40" bestFit="1" customWidth="1"/>
    <col min="10" max="10" width="17.28515625" style="40" bestFit="1" customWidth="1"/>
    <col min="11" max="11" width="16.42578125" style="40" bestFit="1" customWidth="1"/>
    <col min="12" max="12" width="17.28515625" style="40" bestFit="1" customWidth="1"/>
    <col min="13" max="14" width="16.85546875" style="40" bestFit="1" customWidth="1"/>
    <col min="15" max="15" width="17.28515625" style="40" bestFit="1" customWidth="1"/>
    <col min="16" max="17" width="16.85546875" style="40" bestFit="1" customWidth="1"/>
    <col min="18" max="18" width="17.28515625" style="40" bestFit="1" customWidth="1"/>
    <col min="19" max="19" width="18.28515625" style="40" bestFit="1" customWidth="1"/>
    <col min="20" max="20" width="13.85546875" style="40" bestFit="1" customWidth="1"/>
    <col min="21" max="21" width="48.28515625" style="40" bestFit="1" customWidth="1"/>
    <col min="22" max="22" width="19" style="40" bestFit="1" customWidth="1"/>
    <col min="23" max="25" width="17.7109375" style="40" bestFit="1" customWidth="1"/>
    <col min="26" max="39" width="19" style="40" bestFit="1" customWidth="1"/>
    <col min="40" max="40" width="16.140625" style="40" bestFit="1" customWidth="1"/>
    <col min="41" max="41" width="20" style="40" bestFit="1" customWidth="1"/>
    <col min="42" max="16384" width="11.42578125" style="40"/>
  </cols>
  <sheetData>
    <row r="1" spans="1:22" ht="15">
      <c r="A1" s="886" t="s">
        <v>1380</v>
      </c>
      <c r="B1" s="886"/>
      <c r="C1" s="886"/>
      <c r="D1" s="886"/>
      <c r="E1" s="886"/>
      <c r="F1" s="886"/>
      <c r="G1" s="886"/>
      <c r="H1" s="886"/>
      <c r="I1" s="886"/>
      <c r="J1" s="886"/>
      <c r="K1" s="886"/>
      <c r="L1" s="886"/>
      <c r="M1" s="886"/>
      <c r="N1" s="886"/>
      <c r="O1" s="886"/>
      <c r="P1" s="886"/>
      <c r="Q1" s="886"/>
      <c r="R1" s="886"/>
      <c r="S1" s="886"/>
    </row>
    <row r="2" spans="1:22">
      <c r="A2" s="919" t="s">
        <v>1339</v>
      </c>
      <c r="B2" s="919"/>
      <c r="C2" s="919"/>
      <c r="D2" s="919"/>
      <c r="E2" s="919"/>
      <c r="F2" s="919"/>
      <c r="G2" s="919"/>
      <c r="H2" s="919"/>
      <c r="I2" s="919"/>
      <c r="J2" s="919"/>
      <c r="K2" s="919"/>
      <c r="L2" s="919"/>
      <c r="M2" s="919"/>
      <c r="N2" s="919"/>
      <c r="O2" s="919"/>
      <c r="P2" s="919"/>
      <c r="Q2" s="919"/>
      <c r="R2" s="919"/>
      <c r="S2" s="919"/>
    </row>
    <row r="3" spans="1:22">
      <c r="A3" s="920" t="s">
        <v>1289</v>
      </c>
      <c r="B3" s="920"/>
      <c r="C3" s="920"/>
      <c r="D3" s="920"/>
      <c r="E3" s="920"/>
      <c r="F3" s="920"/>
      <c r="G3" s="920"/>
      <c r="H3" s="920"/>
      <c r="I3" s="920"/>
      <c r="J3" s="920"/>
      <c r="K3" s="920"/>
      <c r="L3" s="920"/>
      <c r="M3" s="920"/>
      <c r="N3" s="920"/>
      <c r="O3" s="920"/>
      <c r="P3" s="920"/>
      <c r="Q3" s="920"/>
      <c r="R3" s="920"/>
      <c r="S3" s="920"/>
    </row>
    <row r="4" spans="1:22">
      <c r="A4" s="920" t="s">
        <v>1312</v>
      </c>
      <c r="B4" s="920"/>
      <c r="C4" s="920"/>
      <c r="D4" s="920"/>
      <c r="E4" s="920"/>
      <c r="F4" s="920"/>
      <c r="G4" s="920"/>
      <c r="H4" s="920"/>
      <c r="I4" s="920"/>
      <c r="J4" s="920"/>
      <c r="K4" s="920"/>
      <c r="L4" s="920"/>
      <c r="M4" s="920"/>
      <c r="N4" s="920"/>
      <c r="O4" s="920"/>
      <c r="P4" s="920"/>
      <c r="Q4" s="920"/>
      <c r="R4" s="920"/>
      <c r="S4" s="920"/>
    </row>
    <row r="5" spans="1:22" ht="15" thickBot="1">
      <c r="A5" s="174"/>
      <c r="B5" s="174"/>
      <c r="C5" s="174"/>
      <c r="D5" s="174"/>
      <c r="E5" s="174"/>
      <c r="F5" s="174"/>
      <c r="G5" s="174"/>
      <c r="H5" s="174"/>
      <c r="I5" s="174"/>
      <c r="J5" s="174"/>
      <c r="K5" s="174"/>
      <c r="L5" s="174"/>
      <c r="M5" s="174"/>
      <c r="N5" s="174"/>
      <c r="O5" s="174"/>
      <c r="P5" s="174"/>
      <c r="Q5" s="174"/>
      <c r="R5" s="174"/>
      <c r="S5" s="174"/>
    </row>
    <row r="6" spans="1:22">
      <c r="A6" s="967" t="s">
        <v>1291</v>
      </c>
      <c r="B6" s="967" t="s">
        <v>1292</v>
      </c>
      <c r="C6" s="969" t="s">
        <v>1448</v>
      </c>
      <c r="D6" s="969"/>
      <c r="E6" s="969"/>
      <c r="F6" s="969"/>
      <c r="G6" s="969"/>
      <c r="H6" s="969"/>
      <c r="I6" s="969"/>
      <c r="J6" s="969"/>
      <c r="K6" s="969"/>
      <c r="L6" s="969"/>
      <c r="M6" s="969"/>
      <c r="N6" s="969"/>
      <c r="O6" s="969"/>
      <c r="P6" s="969"/>
      <c r="Q6" s="969"/>
      <c r="R6" s="969"/>
      <c r="S6" s="967" t="s">
        <v>113</v>
      </c>
      <c r="U6" s="58"/>
      <c r="V6" s="55"/>
    </row>
    <row r="7" spans="1:22" ht="25.5">
      <c r="A7" s="968"/>
      <c r="B7" s="968"/>
      <c r="C7" s="522" t="s">
        <v>895</v>
      </c>
      <c r="D7" s="522" t="s">
        <v>896</v>
      </c>
      <c r="E7" s="522" t="s">
        <v>500</v>
      </c>
      <c r="F7" s="522" t="s">
        <v>510</v>
      </c>
      <c r="G7" s="522" t="s">
        <v>521</v>
      </c>
      <c r="H7" s="522" t="s">
        <v>897</v>
      </c>
      <c r="I7" s="522" t="s">
        <v>802</v>
      </c>
      <c r="J7" s="522" t="s">
        <v>1340</v>
      </c>
      <c r="K7" s="522" t="s">
        <v>612</v>
      </c>
      <c r="L7" s="522" t="s">
        <v>1341</v>
      </c>
      <c r="M7" s="522" t="s">
        <v>699</v>
      </c>
      <c r="N7" s="522" t="s">
        <v>767</v>
      </c>
      <c r="O7" s="522" t="s">
        <v>734</v>
      </c>
      <c r="P7" s="522" t="s">
        <v>1342</v>
      </c>
      <c r="Q7" s="522" t="s">
        <v>1343</v>
      </c>
      <c r="R7" s="522" t="s">
        <v>105</v>
      </c>
      <c r="S7" s="968"/>
      <c r="T7" s="313"/>
      <c r="U7" s="58"/>
      <c r="V7" s="55"/>
    </row>
    <row r="8" spans="1:22" ht="15" customHeight="1">
      <c r="A8" s="970" t="s">
        <v>7</v>
      </c>
      <c r="B8" s="299" t="s">
        <v>1104</v>
      </c>
      <c r="C8" s="406">
        <f t="shared" ref="C8:R8" si="0">SUM(C9:C11)</f>
        <v>106424</v>
      </c>
      <c r="D8" s="406">
        <f t="shared" si="0"/>
        <v>125976</v>
      </c>
      <c r="E8" s="406">
        <f t="shared" si="0"/>
        <v>290873</v>
      </c>
      <c r="F8" s="406">
        <f t="shared" si="0"/>
        <v>108047</v>
      </c>
      <c r="G8" s="406">
        <f t="shared" si="0"/>
        <v>435806</v>
      </c>
      <c r="H8" s="406">
        <f>SUM(H9:H11)</f>
        <v>1299521</v>
      </c>
      <c r="I8" s="406">
        <f>SUM(I9:I11)</f>
        <v>5337475</v>
      </c>
      <c r="J8" s="406">
        <f t="shared" si="0"/>
        <v>548833</v>
      </c>
      <c r="K8" s="406">
        <f t="shared" si="0"/>
        <v>460779</v>
      </c>
      <c r="L8" s="406">
        <f t="shared" si="0"/>
        <v>909502</v>
      </c>
      <c r="M8" s="406">
        <f>SUM(M9:M11)</f>
        <v>320290</v>
      </c>
      <c r="N8" s="406">
        <f>SUM(N9:N11)</f>
        <v>164971</v>
      </c>
      <c r="O8" s="406">
        <f t="shared" si="0"/>
        <v>330337</v>
      </c>
      <c r="P8" s="406">
        <f t="shared" si="0"/>
        <v>15063</v>
      </c>
      <c r="Q8" s="406">
        <f t="shared" si="0"/>
        <v>75235</v>
      </c>
      <c r="R8" s="406">
        <f t="shared" si="0"/>
        <v>101629</v>
      </c>
      <c r="S8" s="406">
        <f>SUM(C8:R8)</f>
        <v>10630761</v>
      </c>
      <c r="T8" s="375"/>
      <c r="U8" s="302"/>
      <c r="V8" s="55"/>
    </row>
    <row r="9" spans="1:22" ht="15">
      <c r="A9" s="971"/>
      <c r="B9" s="304" t="s">
        <v>1105</v>
      </c>
      <c r="C9" s="46">
        <v>106071</v>
      </c>
      <c r="D9" s="46">
        <v>125711</v>
      </c>
      <c r="E9" s="46">
        <v>289219</v>
      </c>
      <c r="F9" s="46">
        <v>107912</v>
      </c>
      <c r="G9" s="46">
        <v>435453</v>
      </c>
      <c r="H9" s="46">
        <v>1291425</v>
      </c>
      <c r="I9" s="46">
        <v>5311655</v>
      </c>
      <c r="J9" s="46">
        <v>547115</v>
      </c>
      <c r="K9" s="46">
        <v>459388</v>
      </c>
      <c r="L9" s="46">
        <v>904844</v>
      </c>
      <c r="M9" s="46">
        <v>318973</v>
      </c>
      <c r="N9" s="46">
        <v>164418</v>
      </c>
      <c r="O9" s="46">
        <v>329524</v>
      </c>
      <c r="P9" s="46">
        <v>15050</v>
      </c>
      <c r="Q9" s="46">
        <v>74865</v>
      </c>
      <c r="R9" s="46">
        <v>101523</v>
      </c>
      <c r="S9" s="46">
        <f>SUM(C9:R9)</f>
        <v>10583146</v>
      </c>
      <c r="T9" s="55"/>
      <c r="U9" s="302"/>
      <c r="V9" s="55"/>
    </row>
    <row r="10" spans="1:22" ht="15">
      <c r="A10" s="971"/>
      <c r="B10" s="304" t="s">
        <v>1106</v>
      </c>
      <c r="C10" s="46">
        <v>1</v>
      </c>
      <c r="D10" s="46">
        <v>40</v>
      </c>
      <c r="E10" s="46">
        <v>43</v>
      </c>
      <c r="F10" s="46">
        <v>48</v>
      </c>
      <c r="G10" s="46">
        <v>223</v>
      </c>
      <c r="H10" s="46">
        <v>2183</v>
      </c>
      <c r="I10" s="46">
        <v>4654</v>
      </c>
      <c r="J10" s="46">
        <v>420</v>
      </c>
      <c r="K10" s="46">
        <v>365</v>
      </c>
      <c r="L10" s="46">
        <v>1093</v>
      </c>
      <c r="M10" s="46">
        <v>630</v>
      </c>
      <c r="N10" s="46">
        <v>316</v>
      </c>
      <c r="O10" s="46">
        <v>165</v>
      </c>
      <c r="P10" s="46">
        <v>1</v>
      </c>
      <c r="Q10" s="46">
        <v>323</v>
      </c>
      <c r="R10" s="46">
        <v>12</v>
      </c>
      <c r="S10" s="46">
        <f>SUM(C10:R10)</f>
        <v>10517</v>
      </c>
      <c r="T10" s="55"/>
      <c r="U10" s="302"/>
    </row>
    <row r="11" spans="1:22" ht="15">
      <c r="A11" s="971"/>
      <c r="B11" s="304" t="s">
        <v>1107</v>
      </c>
      <c r="C11" s="46">
        <v>352</v>
      </c>
      <c r="D11" s="46">
        <v>225</v>
      </c>
      <c r="E11" s="46">
        <v>1611</v>
      </c>
      <c r="F11" s="46">
        <v>87</v>
      </c>
      <c r="G11" s="46">
        <v>130</v>
      </c>
      <c r="H11" s="46">
        <v>5913</v>
      </c>
      <c r="I11" s="46">
        <v>21166</v>
      </c>
      <c r="J11" s="46">
        <v>1298</v>
      </c>
      <c r="K11" s="46">
        <v>1026</v>
      </c>
      <c r="L11" s="46">
        <v>3565</v>
      </c>
      <c r="M11" s="46">
        <v>687</v>
      </c>
      <c r="N11" s="46">
        <v>237</v>
      </c>
      <c r="O11" s="46">
        <v>648</v>
      </c>
      <c r="P11" s="46">
        <v>12</v>
      </c>
      <c r="Q11" s="46">
        <v>47</v>
      </c>
      <c r="R11" s="46">
        <v>94</v>
      </c>
      <c r="S11" s="46">
        <f>SUM(C11:R11)</f>
        <v>37098</v>
      </c>
      <c r="T11" s="55"/>
      <c r="U11" s="302"/>
      <c r="V11" s="55"/>
    </row>
    <row r="12" spans="1:22" ht="6" customHeight="1">
      <c r="A12" s="971"/>
      <c r="B12" s="304"/>
      <c r="C12" s="45"/>
      <c r="D12" s="45"/>
      <c r="E12" s="45"/>
      <c r="F12" s="45"/>
      <c r="G12" s="45"/>
      <c r="H12" s="45"/>
      <c r="I12" s="45"/>
      <c r="J12" s="45"/>
      <c r="K12" s="45"/>
      <c r="L12" s="45"/>
      <c r="M12" s="45"/>
      <c r="N12" s="45"/>
      <c r="O12" s="45"/>
      <c r="P12" s="45"/>
      <c r="Q12" s="45"/>
      <c r="R12" s="45"/>
      <c r="S12" s="406"/>
      <c r="T12" s="55"/>
      <c r="U12" s="302"/>
      <c r="V12" s="55"/>
    </row>
    <row r="13" spans="1:22" ht="15">
      <c r="A13" s="971"/>
      <c r="B13" s="299" t="s">
        <v>1108</v>
      </c>
      <c r="C13" s="406">
        <f t="shared" ref="C13:R13" si="1">SUM(C14:C16)</f>
        <v>200764</v>
      </c>
      <c r="D13" s="406">
        <f t="shared" si="1"/>
        <v>248117</v>
      </c>
      <c r="E13" s="406">
        <f t="shared" si="1"/>
        <v>700203</v>
      </c>
      <c r="F13" s="406">
        <f t="shared" si="1"/>
        <v>257012</v>
      </c>
      <c r="G13" s="406">
        <f t="shared" si="1"/>
        <v>806783</v>
      </c>
      <c r="H13" s="406">
        <f>SUM(H14:H16)</f>
        <v>2150170</v>
      </c>
      <c r="I13" s="406">
        <f>SUM(I14:I16)</f>
        <v>7996471</v>
      </c>
      <c r="J13" s="406">
        <f t="shared" si="1"/>
        <v>1015214</v>
      </c>
      <c r="K13" s="406">
        <f t="shared" si="1"/>
        <v>954734</v>
      </c>
      <c r="L13" s="406">
        <f t="shared" si="1"/>
        <v>1806915</v>
      </c>
      <c r="M13" s="406">
        <f>SUM(M14:M16)</f>
        <v>574790</v>
      </c>
      <c r="N13" s="406">
        <f>SUM(N14:N16)</f>
        <v>274221</v>
      </c>
      <c r="O13" s="406">
        <f t="shared" si="1"/>
        <v>617673</v>
      </c>
      <c r="P13" s="406">
        <f t="shared" si="1"/>
        <v>41714</v>
      </c>
      <c r="Q13" s="406">
        <f t="shared" si="1"/>
        <v>127911</v>
      </c>
      <c r="R13" s="406">
        <f t="shared" si="1"/>
        <v>387244</v>
      </c>
      <c r="S13" s="406">
        <f>SUM(C13:R13)</f>
        <v>18159936</v>
      </c>
      <c r="T13" s="375"/>
      <c r="U13" s="302"/>
      <c r="V13" s="55"/>
    </row>
    <row r="14" spans="1:22" ht="15">
      <c r="A14" s="971"/>
      <c r="B14" s="304" t="s">
        <v>1109</v>
      </c>
      <c r="C14" s="46">
        <v>170343</v>
      </c>
      <c r="D14" s="46">
        <v>204057</v>
      </c>
      <c r="E14" s="46">
        <v>589355</v>
      </c>
      <c r="F14" s="46">
        <v>221279</v>
      </c>
      <c r="G14" s="46">
        <v>674338</v>
      </c>
      <c r="H14" s="46">
        <v>1709180</v>
      </c>
      <c r="I14" s="46">
        <v>6096029</v>
      </c>
      <c r="J14" s="46">
        <v>807378</v>
      </c>
      <c r="K14" s="46">
        <v>782020</v>
      </c>
      <c r="L14" s="46">
        <v>1463658</v>
      </c>
      <c r="M14" s="46">
        <v>453520</v>
      </c>
      <c r="N14" s="46">
        <v>226648</v>
      </c>
      <c r="O14" s="46">
        <v>509394</v>
      </c>
      <c r="P14" s="46">
        <v>36632</v>
      </c>
      <c r="Q14" s="46">
        <v>103580</v>
      </c>
      <c r="R14" s="46">
        <v>338270</v>
      </c>
      <c r="S14" s="46">
        <f>SUM(C14:R14)</f>
        <v>14385681</v>
      </c>
      <c r="T14" s="55"/>
      <c r="U14" s="302"/>
      <c r="V14" s="55"/>
    </row>
    <row r="15" spans="1:22" ht="15">
      <c r="A15" s="971"/>
      <c r="B15" s="304" t="s">
        <v>1110</v>
      </c>
      <c r="C15" s="46">
        <v>26785</v>
      </c>
      <c r="D15" s="46">
        <v>40393</v>
      </c>
      <c r="E15" s="46">
        <v>96526</v>
      </c>
      <c r="F15" s="46">
        <v>30935</v>
      </c>
      <c r="G15" s="46">
        <v>113243</v>
      </c>
      <c r="H15" s="46">
        <v>395587</v>
      </c>
      <c r="I15" s="46">
        <v>1695258</v>
      </c>
      <c r="J15" s="46">
        <v>184128</v>
      </c>
      <c r="K15" s="46">
        <v>151075</v>
      </c>
      <c r="L15" s="46">
        <v>296494</v>
      </c>
      <c r="M15" s="46">
        <v>102994</v>
      </c>
      <c r="N15" s="46">
        <v>41438</v>
      </c>
      <c r="O15" s="46">
        <v>92560</v>
      </c>
      <c r="P15" s="46">
        <v>4092</v>
      </c>
      <c r="Q15" s="46">
        <v>23046</v>
      </c>
      <c r="R15" s="46">
        <v>45119</v>
      </c>
      <c r="S15" s="46">
        <f>SUM(C15:R15)</f>
        <v>3339673</v>
      </c>
      <c r="T15" s="55"/>
      <c r="U15" s="302"/>
    </row>
    <row r="16" spans="1:22" ht="15">
      <c r="A16" s="971"/>
      <c r="B16" s="304" t="s">
        <v>1111</v>
      </c>
      <c r="C16" s="46">
        <v>3636</v>
      </c>
      <c r="D16" s="46">
        <v>3667</v>
      </c>
      <c r="E16" s="46">
        <v>14322</v>
      </c>
      <c r="F16" s="46">
        <v>4798</v>
      </c>
      <c r="G16" s="46">
        <v>19202</v>
      </c>
      <c r="H16" s="46">
        <v>45403</v>
      </c>
      <c r="I16" s="46">
        <v>205184</v>
      </c>
      <c r="J16" s="46">
        <v>23708</v>
      </c>
      <c r="K16" s="46">
        <v>21639</v>
      </c>
      <c r="L16" s="46">
        <v>46763</v>
      </c>
      <c r="M16" s="46">
        <v>18276</v>
      </c>
      <c r="N16" s="46">
        <v>6135</v>
      </c>
      <c r="O16" s="46">
        <v>15719</v>
      </c>
      <c r="P16" s="46">
        <v>990</v>
      </c>
      <c r="Q16" s="46">
        <v>1285</v>
      </c>
      <c r="R16" s="46">
        <v>3855</v>
      </c>
      <c r="S16" s="46">
        <f>SUM(C16:R16)</f>
        <v>434582</v>
      </c>
      <c r="T16" s="55"/>
      <c r="U16" s="302"/>
      <c r="V16" s="55"/>
    </row>
    <row r="17" spans="1:22" ht="6" customHeight="1">
      <c r="A17" s="971"/>
      <c r="B17" s="304"/>
      <c r="C17" s="46"/>
      <c r="D17" s="46"/>
      <c r="E17" s="46"/>
      <c r="F17" s="46"/>
      <c r="G17" s="46"/>
      <c r="H17" s="46"/>
      <c r="I17" s="46"/>
      <c r="J17" s="46"/>
      <c r="K17" s="46"/>
      <c r="L17" s="46"/>
      <c r="M17" s="46"/>
      <c r="N17" s="46"/>
      <c r="O17" s="46"/>
      <c r="P17" s="46"/>
      <c r="Q17" s="46"/>
      <c r="R17" s="46"/>
      <c r="S17" s="406"/>
      <c r="T17" s="55"/>
      <c r="U17" s="302"/>
      <c r="V17" s="55"/>
    </row>
    <row r="18" spans="1:22" ht="15">
      <c r="A18" s="971"/>
      <c r="B18" s="299" t="s">
        <v>1112</v>
      </c>
      <c r="C18" s="406">
        <f t="shared" ref="C18:R18" si="2">SUM(C19:C36)</f>
        <v>83894</v>
      </c>
      <c r="D18" s="406">
        <f t="shared" si="2"/>
        <v>127715</v>
      </c>
      <c r="E18" s="406">
        <f t="shared" si="2"/>
        <v>230558</v>
      </c>
      <c r="F18" s="406">
        <f t="shared" si="2"/>
        <v>85534</v>
      </c>
      <c r="G18" s="406">
        <f t="shared" si="2"/>
        <v>256571</v>
      </c>
      <c r="H18" s="406">
        <f>SUM(H19:H36)</f>
        <v>836594</v>
      </c>
      <c r="I18" s="406">
        <f>SUM(I19:I36)</f>
        <v>3396302</v>
      </c>
      <c r="J18" s="406">
        <f t="shared" si="2"/>
        <v>314530</v>
      </c>
      <c r="K18" s="406">
        <f t="shared" si="2"/>
        <v>465708</v>
      </c>
      <c r="L18" s="406">
        <f t="shared" si="2"/>
        <v>665465</v>
      </c>
      <c r="M18" s="406">
        <f>SUM(M19:M36)</f>
        <v>206119</v>
      </c>
      <c r="N18" s="406">
        <f>SUM(N19:N36)</f>
        <v>109326</v>
      </c>
      <c r="O18" s="406">
        <f t="shared" si="2"/>
        <v>225128</v>
      </c>
      <c r="P18" s="406">
        <f t="shared" si="2"/>
        <v>17099</v>
      </c>
      <c r="Q18" s="406">
        <f t="shared" si="2"/>
        <v>53803</v>
      </c>
      <c r="R18" s="406">
        <f t="shared" si="2"/>
        <v>39035</v>
      </c>
      <c r="S18" s="406">
        <f t="shared" ref="S18:S36" si="3">SUM(C18:R18)</f>
        <v>7113381</v>
      </c>
      <c r="T18" s="375"/>
      <c r="U18" s="302"/>
      <c r="V18" s="55"/>
    </row>
    <row r="19" spans="1:22" ht="15">
      <c r="A19" s="971"/>
      <c r="B19" s="304" t="s">
        <v>1113</v>
      </c>
      <c r="C19" s="46">
        <v>638</v>
      </c>
      <c r="D19" s="46">
        <v>411</v>
      </c>
      <c r="E19" s="46">
        <v>2078</v>
      </c>
      <c r="F19" s="46">
        <v>672</v>
      </c>
      <c r="G19" s="46">
        <v>2108</v>
      </c>
      <c r="H19" s="46">
        <v>4501</v>
      </c>
      <c r="I19" s="46">
        <v>44497</v>
      </c>
      <c r="J19" s="46">
        <v>2514</v>
      </c>
      <c r="K19" s="46">
        <v>3277</v>
      </c>
      <c r="L19" s="46">
        <v>3886</v>
      </c>
      <c r="M19" s="46">
        <v>1641</v>
      </c>
      <c r="N19" s="46">
        <v>1121</v>
      </c>
      <c r="O19" s="46">
        <v>1274</v>
      </c>
      <c r="P19" s="46">
        <v>7</v>
      </c>
      <c r="Q19" s="46">
        <v>210</v>
      </c>
      <c r="R19" s="46">
        <v>1580</v>
      </c>
      <c r="S19" s="46">
        <f t="shared" si="3"/>
        <v>70415</v>
      </c>
      <c r="T19" s="55"/>
      <c r="U19" s="302"/>
      <c r="V19" s="55"/>
    </row>
    <row r="20" spans="1:22" ht="15">
      <c r="A20" s="971"/>
      <c r="B20" s="304" t="s">
        <v>1114</v>
      </c>
      <c r="C20" s="46">
        <v>70870</v>
      </c>
      <c r="D20" s="46">
        <v>108824</v>
      </c>
      <c r="E20" s="46">
        <v>186196</v>
      </c>
      <c r="F20" s="46">
        <v>69786</v>
      </c>
      <c r="G20" s="46">
        <v>180274</v>
      </c>
      <c r="H20" s="46">
        <v>631843</v>
      </c>
      <c r="I20" s="46">
        <v>2417199</v>
      </c>
      <c r="J20" s="46">
        <v>221558</v>
      </c>
      <c r="K20" s="46">
        <v>378748</v>
      </c>
      <c r="L20" s="46">
        <v>491853</v>
      </c>
      <c r="M20" s="46">
        <v>150997</v>
      </c>
      <c r="N20" s="46">
        <v>80556</v>
      </c>
      <c r="O20" s="46">
        <v>147587</v>
      </c>
      <c r="P20" s="46">
        <v>12873</v>
      </c>
      <c r="Q20" s="46">
        <v>45109</v>
      </c>
      <c r="R20" s="46">
        <v>22023</v>
      </c>
      <c r="S20" s="46">
        <f t="shared" si="3"/>
        <v>5216296</v>
      </c>
      <c r="T20" s="55"/>
      <c r="U20" s="302"/>
      <c r="V20" s="55"/>
    </row>
    <row r="21" spans="1:22" ht="15">
      <c r="A21" s="971"/>
      <c r="B21" s="304" t="s">
        <v>1115</v>
      </c>
      <c r="C21" s="46">
        <v>56</v>
      </c>
      <c r="D21" s="46">
        <v>6</v>
      </c>
      <c r="E21" s="46">
        <v>1394</v>
      </c>
      <c r="F21" s="46">
        <v>77</v>
      </c>
      <c r="G21" s="46">
        <v>120</v>
      </c>
      <c r="H21" s="46">
        <v>1502</v>
      </c>
      <c r="I21" s="46">
        <v>14333</v>
      </c>
      <c r="J21" s="46">
        <v>464</v>
      </c>
      <c r="K21" s="46">
        <v>337</v>
      </c>
      <c r="L21" s="46">
        <v>1226</v>
      </c>
      <c r="M21" s="46">
        <v>307</v>
      </c>
      <c r="N21" s="46">
        <v>221</v>
      </c>
      <c r="O21" s="46">
        <v>274</v>
      </c>
      <c r="P21" s="46">
        <v>0</v>
      </c>
      <c r="Q21" s="46">
        <v>33</v>
      </c>
      <c r="R21" s="46">
        <v>51</v>
      </c>
      <c r="S21" s="46">
        <f t="shared" si="3"/>
        <v>20401</v>
      </c>
      <c r="T21" s="55"/>
      <c r="U21" s="302"/>
      <c r="V21" s="55"/>
    </row>
    <row r="22" spans="1:22" ht="15">
      <c r="A22" s="971"/>
      <c r="B22" s="304" t="s">
        <v>1116</v>
      </c>
      <c r="C22" s="46">
        <v>1390</v>
      </c>
      <c r="D22" s="46">
        <v>1</v>
      </c>
      <c r="E22" s="46">
        <v>2</v>
      </c>
      <c r="F22" s="46">
        <v>30</v>
      </c>
      <c r="G22" s="46">
        <v>1177</v>
      </c>
      <c r="H22" s="46">
        <v>5956</v>
      </c>
      <c r="I22" s="46">
        <v>60054</v>
      </c>
      <c r="J22" s="46">
        <v>1495</v>
      </c>
      <c r="K22" s="46">
        <v>783</v>
      </c>
      <c r="L22" s="46">
        <v>5460</v>
      </c>
      <c r="M22" s="46">
        <v>763</v>
      </c>
      <c r="N22" s="46">
        <v>21</v>
      </c>
      <c r="O22" s="46">
        <v>116</v>
      </c>
      <c r="P22" s="46">
        <v>0</v>
      </c>
      <c r="Q22" s="46">
        <v>0</v>
      </c>
      <c r="R22" s="46">
        <v>27</v>
      </c>
      <c r="S22" s="46">
        <f t="shared" si="3"/>
        <v>77275</v>
      </c>
      <c r="T22" s="55"/>
      <c r="U22" s="302"/>
      <c r="V22" s="55"/>
    </row>
    <row r="23" spans="1:22" ht="15">
      <c r="A23" s="971"/>
      <c r="B23" s="304" t="s">
        <v>1117</v>
      </c>
      <c r="C23" s="46">
        <v>4002</v>
      </c>
      <c r="D23" s="46">
        <v>3951</v>
      </c>
      <c r="E23" s="46">
        <v>6428</v>
      </c>
      <c r="F23" s="46">
        <v>1648</v>
      </c>
      <c r="G23" s="46">
        <v>16691</v>
      </c>
      <c r="H23" s="46">
        <v>39809</v>
      </c>
      <c r="I23" s="46">
        <v>114313</v>
      </c>
      <c r="J23" s="46">
        <v>15605</v>
      </c>
      <c r="K23" s="46">
        <v>21390</v>
      </c>
      <c r="L23" s="46">
        <v>19984</v>
      </c>
      <c r="M23" s="46">
        <v>9911</v>
      </c>
      <c r="N23" s="46">
        <v>5228</v>
      </c>
      <c r="O23" s="46">
        <v>8889</v>
      </c>
      <c r="P23" s="46">
        <v>248</v>
      </c>
      <c r="Q23" s="46">
        <v>1399</v>
      </c>
      <c r="R23" s="46">
        <v>649</v>
      </c>
      <c r="S23" s="46">
        <f t="shared" si="3"/>
        <v>270145</v>
      </c>
      <c r="T23" s="55"/>
      <c r="U23" s="302"/>
      <c r="V23" s="55"/>
    </row>
    <row r="24" spans="1:22" ht="15">
      <c r="A24" s="971"/>
      <c r="B24" s="304" t="s">
        <v>1118</v>
      </c>
      <c r="C24" s="46">
        <v>0</v>
      </c>
      <c r="D24" s="46">
        <v>1</v>
      </c>
      <c r="E24" s="46">
        <v>0</v>
      </c>
      <c r="F24" s="46">
        <v>1</v>
      </c>
      <c r="G24" s="46">
        <v>7</v>
      </c>
      <c r="H24" s="46">
        <v>3</v>
      </c>
      <c r="I24" s="46">
        <v>237</v>
      </c>
      <c r="J24" s="46">
        <v>4</v>
      </c>
      <c r="K24" s="46">
        <v>45</v>
      </c>
      <c r="L24" s="46">
        <v>5</v>
      </c>
      <c r="M24" s="46">
        <v>1</v>
      </c>
      <c r="N24" s="46">
        <v>0</v>
      </c>
      <c r="O24" s="46">
        <v>2</v>
      </c>
      <c r="P24" s="46">
        <v>0</v>
      </c>
      <c r="Q24" s="46">
        <v>0</v>
      </c>
      <c r="R24" s="46">
        <v>0</v>
      </c>
      <c r="S24" s="46">
        <f t="shared" si="3"/>
        <v>306</v>
      </c>
      <c r="T24" s="55"/>
      <c r="U24" s="302"/>
      <c r="V24" s="55"/>
    </row>
    <row r="25" spans="1:22" ht="15">
      <c r="A25" s="971"/>
      <c r="B25" s="304" t="s">
        <v>1119</v>
      </c>
      <c r="C25" s="46">
        <v>344</v>
      </c>
      <c r="D25" s="46">
        <v>78</v>
      </c>
      <c r="E25" s="46">
        <v>1087</v>
      </c>
      <c r="F25" s="46">
        <v>2113</v>
      </c>
      <c r="G25" s="46">
        <v>3621</v>
      </c>
      <c r="H25" s="46">
        <v>7651</v>
      </c>
      <c r="I25" s="46">
        <v>52621</v>
      </c>
      <c r="J25" s="46">
        <v>6117</v>
      </c>
      <c r="K25" s="46">
        <v>3463</v>
      </c>
      <c r="L25" s="46">
        <v>8002</v>
      </c>
      <c r="M25" s="46">
        <v>1925</v>
      </c>
      <c r="N25" s="46">
        <v>715</v>
      </c>
      <c r="O25" s="46">
        <v>1399</v>
      </c>
      <c r="P25" s="46">
        <v>11</v>
      </c>
      <c r="Q25" s="46">
        <v>2</v>
      </c>
      <c r="R25" s="46">
        <v>15</v>
      </c>
      <c r="S25" s="46">
        <f t="shared" si="3"/>
        <v>89164</v>
      </c>
      <c r="T25" s="55"/>
      <c r="U25" s="302"/>
      <c r="V25" s="55"/>
    </row>
    <row r="26" spans="1:22" ht="15">
      <c r="A26" s="971"/>
      <c r="B26" s="304" t="s">
        <v>1120</v>
      </c>
      <c r="C26" s="46">
        <v>2619</v>
      </c>
      <c r="D26" s="46">
        <v>4176</v>
      </c>
      <c r="E26" s="46">
        <v>2977</v>
      </c>
      <c r="F26" s="46">
        <v>1521</v>
      </c>
      <c r="G26" s="46">
        <v>14251</v>
      </c>
      <c r="H26" s="46">
        <v>34583</v>
      </c>
      <c r="I26" s="46">
        <v>220034</v>
      </c>
      <c r="J26" s="46">
        <v>17775</v>
      </c>
      <c r="K26" s="46">
        <v>18045</v>
      </c>
      <c r="L26" s="46">
        <v>59385</v>
      </c>
      <c r="M26" s="46">
        <v>8272</v>
      </c>
      <c r="N26" s="46">
        <v>5916</v>
      </c>
      <c r="O26" s="46">
        <v>14162</v>
      </c>
      <c r="P26" s="46">
        <v>764</v>
      </c>
      <c r="Q26" s="46">
        <v>2191</v>
      </c>
      <c r="R26" s="46">
        <v>6489</v>
      </c>
      <c r="S26" s="46">
        <f t="shared" si="3"/>
        <v>413160</v>
      </c>
      <c r="T26" s="55"/>
      <c r="U26" s="302"/>
      <c r="V26" s="55"/>
    </row>
    <row r="27" spans="1:22" ht="15">
      <c r="A27" s="971"/>
      <c r="B27" s="304" t="s">
        <v>1121</v>
      </c>
      <c r="C27" s="46">
        <v>359</v>
      </c>
      <c r="D27" s="46">
        <v>1632</v>
      </c>
      <c r="E27" s="46">
        <v>5966</v>
      </c>
      <c r="F27" s="46">
        <v>618</v>
      </c>
      <c r="G27" s="46">
        <v>5571</v>
      </c>
      <c r="H27" s="46">
        <v>12235</v>
      </c>
      <c r="I27" s="46">
        <v>52400</v>
      </c>
      <c r="J27" s="46">
        <v>6103</v>
      </c>
      <c r="K27" s="46">
        <v>5682</v>
      </c>
      <c r="L27" s="46">
        <v>14121</v>
      </c>
      <c r="M27" s="46">
        <v>3924</v>
      </c>
      <c r="N27" s="46">
        <v>2116</v>
      </c>
      <c r="O27" s="46">
        <v>16571</v>
      </c>
      <c r="P27" s="46">
        <v>183</v>
      </c>
      <c r="Q27" s="46">
        <v>757</v>
      </c>
      <c r="R27" s="46">
        <v>178</v>
      </c>
      <c r="S27" s="46">
        <f t="shared" si="3"/>
        <v>128416</v>
      </c>
      <c r="T27" s="55"/>
      <c r="U27" s="302"/>
      <c r="V27" s="55"/>
    </row>
    <row r="28" spans="1:22" ht="15">
      <c r="A28" s="971"/>
      <c r="B28" s="304" t="s">
        <v>1122</v>
      </c>
      <c r="C28" s="46">
        <v>124</v>
      </c>
      <c r="D28" s="46">
        <v>195</v>
      </c>
      <c r="E28" s="46">
        <v>1066</v>
      </c>
      <c r="F28" s="46">
        <v>289</v>
      </c>
      <c r="G28" s="46">
        <v>1298</v>
      </c>
      <c r="H28" s="46">
        <v>2634</v>
      </c>
      <c r="I28" s="46">
        <v>8725</v>
      </c>
      <c r="J28" s="46">
        <v>1412</v>
      </c>
      <c r="K28" s="46">
        <v>1542</v>
      </c>
      <c r="L28" s="46">
        <v>2145</v>
      </c>
      <c r="M28" s="46">
        <v>956</v>
      </c>
      <c r="N28" s="46">
        <v>522</v>
      </c>
      <c r="O28" s="46">
        <v>1565</v>
      </c>
      <c r="P28" s="46">
        <v>9</v>
      </c>
      <c r="Q28" s="46">
        <v>382</v>
      </c>
      <c r="R28" s="46">
        <v>96</v>
      </c>
      <c r="S28" s="46">
        <f t="shared" si="3"/>
        <v>22960</v>
      </c>
      <c r="T28" s="55"/>
      <c r="U28" s="302"/>
      <c r="V28" s="55"/>
    </row>
    <row r="29" spans="1:22" ht="15">
      <c r="A29" s="971"/>
      <c r="B29" s="304" t="s">
        <v>1123</v>
      </c>
      <c r="C29" s="46">
        <v>0</v>
      </c>
      <c r="D29" s="46">
        <v>0</v>
      </c>
      <c r="E29" s="46">
        <v>1</v>
      </c>
      <c r="F29" s="46">
        <v>0</v>
      </c>
      <c r="G29" s="46">
        <v>2</v>
      </c>
      <c r="H29" s="46">
        <v>9</v>
      </c>
      <c r="I29" s="46">
        <v>758</v>
      </c>
      <c r="J29" s="46">
        <v>16</v>
      </c>
      <c r="K29" s="46">
        <v>5</v>
      </c>
      <c r="L29" s="46">
        <v>0</v>
      </c>
      <c r="M29" s="46">
        <v>0</v>
      </c>
      <c r="N29" s="46">
        <v>0</v>
      </c>
      <c r="O29" s="46">
        <v>3</v>
      </c>
      <c r="P29" s="46">
        <v>2</v>
      </c>
      <c r="Q29" s="46">
        <v>0</v>
      </c>
      <c r="R29" s="46">
        <v>1</v>
      </c>
      <c r="S29" s="46">
        <f t="shared" si="3"/>
        <v>797</v>
      </c>
      <c r="T29" s="55"/>
      <c r="U29" s="302"/>
      <c r="V29" s="55"/>
    </row>
    <row r="30" spans="1:22" ht="15">
      <c r="A30" s="971"/>
      <c r="B30" s="304" t="s">
        <v>1124</v>
      </c>
      <c r="C30" s="46">
        <v>486</v>
      </c>
      <c r="D30" s="46">
        <v>442</v>
      </c>
      <c r="E30" s="46">
        <v>751</v>
      </c>
      <c r="F30" s="46">
        <v>169</v>
      </c>
      <c r="G30" s="46">
        <v>521</v>
      </c>
      <c r="H30" s="46">
        <v>4723</v>
      </c>
      <c r="I30" s="46">
        <v>13089</v>
      </c>
      <c r="J30" s="46">
        <v>327</v>
      </c>
      <c r="K30" s="46">
        <v>1922</v>
      </c>
      <c r="L30" s="46">
        <v>1141</v>
      </c>
      <c r="M30" s="46">
        <v>1555</v>
      </c>
      <c r="N30" s="46">
        <v>1565</v>
      </c>
      <c r="O30" s="46">
        <v>1188</v>
      </c>
      <c r="P30" s="46">
        <v>97</v>
      </c>
      <c r="Q30" s="46">
        <v>7</v>
      </c>
      <c r="R30" s="46">
        <v>18</v>
      </c>
      <c r="S30" s="46">
        <f t="shared" si="3"/>
        <v>28001</v>
      </c>
      <c r="T30" s="55"/>
      <c r="U30" s="302"/>
      <c r="V30" s="55"/>
    </row>
    <row r="31" spans="1:22" ht="15">
      <c r="A31" s="971"/>
      <c r="B31" s="304" t="s">
        <v>1125</v>
      </c>
      <c r="C31" s="46">
        <v>1037</v>
      </c>
      <c r="D31" s="46">
        <v>4733</v>
      </c>
      <c r="E31" s="46">
        <v>13261</v>
      </c>
      <c r="F31" s="46">
        <v>5327</v>
      </c>
      <c r="G31" s="46">
        <v>19339</v>
      </c>
      <c r="H31" s="46">
        <v>58769</v>
      </c>
      <c r="I31" s="46">
        <v>228951</v>
      </c>
      <c r="J31" s="46">
        <v>24954</v>
      </c>
      <c r="K31" s="46">
        <v>17078</v>
      </c>
      <c r="L31" s="46">
        <v>38666</v>
      </c>
      <c r="M31" s="46">
        <v>13353</v>
      </c>
      <c r="N31" s="46">
        <v>5098</v>
      </c>
      <c r="O31" s="46">
        <v>17451</v>
      </c>
      <c r="P31" s="46">
        <v>1410</v>
      </c>
      <c r="Q31" s="46">
        <v>3448</v>
      </c>
      <c r="R31" s="46">
        <v>4746</v>
      </c>
      <c r="S31" s="46">
        <f t="shared" si="3"/>
        <v>457621</v>
      </c>
      <c r="T31" s="55"/>
      <c r="U31" s="302"/>
      <c r="V31" s="55"/>
    </row>
    <row r="32" spans="1:22" ht="15">
      <c r="A32" s="971"/>
      <c r="B32" s="304" t="s">
        <v>1126</v>
      </c>
      <c r="C32" s="46">
        <v>1433</v>
      </c>
      <c r="D32" s="46">
        <v>2136</v>
      </c>
      <c r="E32" s="46">
        <v>4242</v>
      </c>
      <c r="F32" s="46">
        <v>2068</v>
      </c>
      <c r="G32" s="46">
        <v>9371</v>
      </c>
      <c r="H32" s="46">
        <v>22609</v>
      </c>
      <c r="I32" s="46">
        <v>130236</v>
      </c>
      <c r="J32" s="46">
        <v>13484</v>
      </c>
      <c r="K32" s="46">
        <v>10503</v>
      </c>
      <c r="L32" s="46">
        <v>15721</v>
      </c>
      <c r="M32" s="46">
        <v>10708</v>
      </c>
      <c r="N32" s="46">
        <v>5613</v>
      </c>
      <c r="O32" s="46">
        <v>12755</v>
      </c>
      <c r="P32" s="46">
        <v>1252</v>
      </c>
      <c r="Q32" s="46">
        <v>11</v>
      </c>
      <c r="R32" s="46">
        <v>2940</v>
      </c>
      <c r="S32" s="46">
        <f t="shared" si="3"/>
        <v>245082</v>
      </c>
      <c r="T32" s="55"/>
      <c r="U32" s="302"/>
      <c r="V32" s="55"/>
    </row>
    <row r="33" spans="1:22" ht="15">
      <c r="A33" s="971"/>
      <c r="B33" s="304" t="s">
        <v>1335</v>
      </c>
      <c r="C33" s="46">
        <v>65</v>
      </c>
      <c r="D33" s="46">
        <v>130</v>
      </c>
      <c r="E33" s="46">
        <v>235</v>
      </c>
      <c r="F33" s="46">
        <v>90</v>
      </c>
      <c r="G33" s="46">
        <v>315</v>
      </c>
      <c r="H33" s="46">
        <v>2480</v>
      </c>
      <c r="I33" s="46">
        <v>8586</v>
      </c>
      <c r="J33" s="46">
        <v>324</v>
      </c>
      <c r="K33" s="46">
        <v>80</v>
      </c>
      <c r="L33" s="46">
        <v>248</v>
      </c>
      <c r="M33" s="46">
        <v>111</v>
      </c>
      <c r="N33" s="46">
        <v>65</v>
      </c>
      <c r="O33" s="46">
        <v>56</v>
      </c>
      <c r="P33" s="46">
        <v>2</v>
      </c>
      <c r="Q33" s="46">
        <v>9</v>
      </c>
      <c r="R33" s="46">
        <v>8</v>
      </c>
      <c r="S33" s="46">
        <f t="shared" si="3"/>
        <v>12804</v>
      </c>
      <c r="T33" s="55"/>
      <c r="U33" s="302"/>
      <c r="V33" s="55"/>
    </row>
    <row r="34" spans="1:22" ht="15">
      <c r="A34" s="971"/>
      <c r="B34" s="304" t="s">
        <v>1128</v>
      </c>
      <c r="C34" s="46">
        <v>253</v>
      </c>
      <c r="D34" s="46">
        <v>428</v>
      </c>
      <c r="E34" s="46">
        <v>4164</v>
      </c>
      <c r="F34" s="46">
        <v>1025</v>
      </c>
      <c r="G34" s="46">
        <v>1066</v>
      </c>
      <c r="H34" s="46">
        <v>2787</v>
      </c>
      <c r="I34" s="46">
        <v>12053</v>
      </c>
      <c r="J34" s="46">
        <v>1752</v>
      </c>
      <c r="K34" s="46">
        <v>2729</v>
      </c>
      <c r="L34" s="46">
        <v>2535</v>
      </c>
      <c r="M34" s="46">
        <v>1679</v>
      </c>
      <c r="N34" s="46">
        <v>515</v>
      </c>
      <c r="O34" s="46">
        <v>1666</v>
      </c>
      <c r="P34" s="46">
        <v>241</v>
      </c>
      <c r="Q34" s="46">
        <v>211</v>
      </c>
      <c r="R34" s="46">
        <v>142</v>
      </c>
      <c r="S34" s="46">
        <f t="shared" si="3"/>
        <v>33246</v>
      </c>
      <c r="T34" s="55"/>
      <c r="U34" s="302"/>
      <c r="V34" s="55"/>
    </row>
    <row r="35" spans="1:22" ht="15">
      <c r="A35" s="971"/>
      <c r="B35" s="304" t="s">
        <v>1129</v>
      </c>
      <c r="C35" s="46">
        <v>1</v>
      </c>
      <c r="D35" s="46">
        <v>0</v>
      </c>
      <c r="E35" s="46">
        <v>5</v>
      </c>
      <c r="F35" s="46">
        <v>1</v>
      </c>
      <c r="G35" s="46">
        <v>4</v>
      </c>
      <c r="H35" s="46">
        <v>15</v>
      </c>
      <c r="I35" s="46">
        <v>184</v>
      </c>
      <c r="J35" s="46">
        <v>2</v>
      </c>
      <c r="K35" s="46">
        <v>8</v>
      </c>
      <c r="L35" s="46">
        <v>4</v>
      </c>
      <c r="M35" s="46">
        <v>5</v>
      </c>
      <c r="N35" s="46">
        <v>0</v>
      </c>
      <c r="O35" s="46">
        <v>2</v>
      </c>
      <c r="P35" s="46">
        <v>0</v>
      </c>
      <c r="Q35" s="46">
        <v>0</v>
      </c>
      <c r="R35" s="46">
        <v>0</v>
      </c>
      <c r="S35" s="46">
        <f t="shared" si="3"/>
        <v>231</v>
      </c>
      <c r="T35" s="55"/>
      <c r="U35" s="302"/>
    </row>
    <row r="36" spans="1:22" ht="15">
      <c r="A36" s="971"/>
      <c r="B36" s="304" t="s">
        <v>1130</v>
      </c>
      <c r="C36" s="46">
        <v>217</v>
      </c>
      <c r="D36" s="46">
        <v>571</v>
      </c>
      <c r="E36" s="46">
        <v>705</v>
      </c>
      <c r="F36" s="46">
        <v>99</v>
      </c>
      <c r="G36" s="46">
        <v>835</v>
      </c>
      <c r="H36" s="46">
        <v>4485</v>
      </c>
      <c r="I36" s="46">
        <v>18032</v>
      </c>
      <c r="J36" s="46">
        <v>624</v>
      </c>
      <c r="K36" s="46">
        <v>71</v>
      </c>
      <c r="L36" s="46">
        <v>1083</v>
      </c>
      <c r="M36" s="46">
        <v>11</v>
      </c>
      <c r="N36" s="46">
        <v>54</v>
      </c>
      <c r="O36" s="46">
        <v>168</v>
      </c>
      <c r="P36" s="46">
        <v>0</v>
      </c>
      <c r="Q36" s="46">
        <v>34</v>
      </c>
      <c r="R36" s="46">
        <v>72</v>
      </c>
      <c r="S36" s="46">
        <f t="shared" si="3"/>
        <v>27061</v>
      </c>
      <c r="T36" s="55"/>
      <c r="U36" s="302"/>
      <c r="V36" s="55"/>
    </row>
    <row r="37" spans="1:22" ht="6" customHeight="1">
      <c r="A37" s="971"/>
      <c r="B37" s="304"/>
      <c r="C37" s="45"/>
      <c r="D37" s="46"/>
      <c r="E37" s="45"/>
      <c r="F37" s="45"/>
      <c r="G37" s="45"/>
      <c r="H37" s="45"/>
      <c r="I37" s="45"/>
      <c r="J37" s="45"/>
      <c r="K37" s="45"/>
      <c r="L37" s="45"/>
      <c r="M37" s="45"/>
      <c r="N37" s="45"/>
      <c r="O37" s="45"/>
      <c r="P37" s="45"/>
      <c r="Q37" s="45"/>
      <c r="R37" s="45"/>
      <c r="S37" s="406"/>
      <c r="T37" s="55"/>
      <c r="U37" s="302"/>
      <c r="V37" s="55"/>
    </row>
    <row r="38" spans="1:22" ht="15">
      <c r="A38" s="971"/>
      <c r="B38" s="299" t="s">
        <v>1131</v>
      </c>
      <c r="C38" s="406">
        <f t="shared" ref="C38:R38" si="4">SUM(C39:C53)</f>
        <v>1454</v>
      </c>
      <c r="D38" s="406">
        <f t="shared" si="4"/>
        <v>983</v>
      </c>
      <c r="E38" s="406">
        <f t="shared" si="4"/>
        <v>3623</v>
      </c>
      <c r="F38" s="406">
        <f t="shared" si="4"/>
        <v>865</v>
      </c>
      <c r="G38" s="406">
        <f t="shared" si="4"/>
        <v>3664</v>
      </c>
      <c r="H38" s="406">
        <f>SUM(H39:H53)</f>
        <v>12643</v>
      </c>
      <c r="I38" s="406">
        <f>SUM(I39:I53)</f>
        <v>46864</v>
      </c>
      <c r="J38" s="406">
        <f t="shared" si="4"/>
        <v>5021</v>
      </c>
      <c r="K38" s="406">
        <f t="shared" si="4"/>
        <v>4332</v>
      </c>
      <c r="L38" s="406">
        <f t="shared" si="4"/>
        <v>8850</v>
      </c>
      <c r="M38" s="406">
        <f>SUM(M39:M53)</f>
        <v>2444</v>
      </c>
      <c r="N38" s="406">
        <f>SUM(N39:N53)</f>
        <v>1263</v>
      </c>
      <c r="O38" s="406">
        <f t="shared" si="4"/>
        <v>2284</v>
      </c>
      <c r="P38" s="406">
        <f t="shared" si="4"/>
        <v>117</v>
      </c>
      <c r="Q38" s="406">
        <f t="shared" si="4"/>
        <v>448</v>
      </c>
      <c r="R38" s="406">
        <f t="shared" si="4"/>
        <v>625</v>
      </c>
      <c r="S38" s="406">
        <f t="shared" ref="S38:S53" si="5">SUM(C38:R38)</f>
        <v>95480</v>
      </c>
      <c r="T38" s="375"/>
      <c r="U38" s="302"/>
      <c r="V38" s="55"/>
    </row>
    <row r="39" spans="1:22" ht="15">
      <c r="A39" s="971"/>
      <c r="B39" s="304" t="s">
        <v>1132</v>
      </c>
      <c r="C39" s="46">
        <v>6</v>
      </c>
      <c r="D39" s="46">
        <v>14</v>
      </c>
      <c r="E39" s="46">
        <v>80</v>
      </c>
      <c r="F39" s="46">
        <v>27</v>
      </c>
      <c r="G39" s="46">
        <v>81</v>
      </c>
      <c r="H39" s="46">
        <v>306</v>
      </c>
      <c r="I39" s="46">
        <v>1846</v>
      </c>
      <c r="J39" s="46">
        <v>66</v>
      </c>
      <c r="K39" s="46">
        <v>188</v>
      </c>
      <c r="L39" s="46">
        <v>234</v>
      </c>
      <c r="M39" s="46">
        <v>30</v>
      </c>
      <c r="N39" s="46">
        <v>13</v>
      </c>
      <c r="O39" s="46">
        <v>28</v>
      </c>
      <c r="P39" s="46">
        <v>0</v>
      </c>
      <c r="Q39" s="46">
        <v>20</v>
      </c>
      <c r="R39" s="46">
        <v>53</v>
      </c>
      <c r="S39" s="46">
        <f t="shared" si="5"/>
        <v>2992</v>
      </c>
      <c r="T39" s="55"/>
      <c r="U39" s="302"/>
      <c r="V39" s="55"/>
    </row>
    <row r="40" spans="1:22" ht="15">
      <c r="A40" s="971"/>
      <c r="B40" s="304" t="s">
        <v>1133</v>
      </c>
      <c r="C40" s="46">
        <v>272</v>
      </c>
      <c r="D40" s="46">
        <v>299</v>
      </c>
      <c r="E40" s="46">
        <v>608</v>
      </c>
      <c r="F40" s="46">
        <v>152</v>
      </c>
      <c r="G40" s="46">
        <v>1006</v>
      </c>
      <c r="H40" s="46">
        <v>2370</v>
      </c>
      <c r="I40" s="46">
        <v>7646</v>
      </c>
      <c r="J40" s="46">
        <v>1173</v>
      </c>
      <c r="K40" s="46">
        <v>803</v>
      </c>
      <c r="L40" s="46">
        <v>1833</v>
      </c>
      <c r="M40" s="46">
        <v>636</v>
      </c>
      <c r="N40" s="46">
        <v>243</v>
      </c>
      <c r="O40" s="46">
        <v>404</v>
      </c>
      <c r="P40" s="46">
        <v>1</v>
      </c>
      <c r="Q40" s="46">
        <v>164</v>
      </c>
      <c r="R40" s="46">
        <v>15</v>
      </c>
      <c r="S40" s="46">
        <f t="shared" si="5"/>
        <v>17625</v>
      </c>
      <c r="T40" s="55"/>
      <c r="U40" s="302"/>
      <c r="V40" s="55"/>
    </row>
    <row r="41" spans="1:22" ht="15">
      <c r="A41" s="971"/>
      <c r="B41" s="304" t="s">
        <v>1134</v>
      </c>
      <c r="C41" s="46">
        <v>22</v>
      </c>
      <c r="D41" s="46">
        <v>28</v>
      </c>
      <c r="E41" s="46">
        <v>155</v>
      </c>
      <c r="F41" s="46">
        <v>27</v>
      </c>
      <c r="G41" s="46">
        <v>207</v>
      </c>
      <c r="H41" s="46">
        <v>386</v>
      </c>
      <c r="I41" s="46">
        <v>1393</v>
      </c>
      <c r="J41" s="46">
        <v>173</v>
      </c>
      <c r="K41" s="46">
        <v>144</v>
      </c>
      <c r="L41" s="46">
        <v>561</v>
      </c>
      <c r="M41" s="46">
        <v>95</v>
      </c>
      <c r="N41" s="46">
        <v>92</v>
      </c>
      <c r="O41" s="46">
        <v>104</v>
      </c>
      <c r="P41" s="46">
        <v>8</v>
      </c>
      <c r="Q41" s="46">
        <v>30</v>
      </c>
      <c r="R41" s="46">
        <v>41</v>
      </c>
      <c r="S41" s="46">
        <f t="shared" si="5"/>
        <v>3466</v>
      </c>
      <c r="T41" s="55"/>
      <c r="U41" s="302"/>
      <c r="V41" s="55"/>
    </row>
    <row r="42" spans="1:22" ht="15">
      <c r="A42" s="971"/>
      <c r="B42" s="304" t="s">
        <v>1135</v>
      </c>
      <c r="C42" s="46">
        <v>14</v>
      </c>
      <c r="D42" s="46">
        <v>3</v>
      </c>
      <c r="E42" s="46">
        <v>120</v>
      </c>
      <c r="F42" s="46">
        <v>29</v>
      </c>
      <c r="G42" s="46">
        <v>46</v>
      </c>
      <c r="H42" s="46">
        <v>118</v>
      </c>
      <c r="I42" s="46">
        <v>1547</v>
      </c>
      <c r="J42" s="46">
        <v>66</v>
      </c>
      <c r="K42" s="46">
        <v>56</v>
      </c>
      <c r="L42" s="46">
        <v>173</v>
      </c>
      <c r="M42" s="46">
        <v>17</v>
      </c>
      <c r="N42" s="46">
        <v>41</v>
      </c>
      <c r="O42" s="46">
        <v>42</v>
      </c>
      <c r="P42" s="46">
        <v>2</v>
      </c>
      <c r="Q42" s="46">
        <v>2</v>
      </c>
      <c r="R42" s="46">
        <v>41</v>
      </c>
      <c r="S42" s="46">
        <f t="shared" si="5"/>
        <v>2317</v>
      </c>
      <c r="T42" s="55"/>
      <c r="U42" s="302"/>
      <c r="V42" s="55"/>
    </row>
    <row r="43" spans="1:22" ht="15">
      <c r="A43" s="971"/>
      <c r="B43" s="304" t="s">
        <v>1136</v>
      </c>
      <c r="C43" s="46">
        <v>19</v>
      </c>
      <c r="D43" s="46">
        <v>17</v>
      </c>
      <c r="E43" s="46">
        <v>33</v>
      </c>
      <c r="F43" s="46">
        <v>12</v>
      </c>
      <c r="G43" s="46">
        <v>43</v>
      </c>
      <c r="H43" s="46">
        <v>462</v>
      </c>
      <c r="I43" s="46">
        <v>1264</v>
      </c>
      <c r="J43" s="46">
        <v>128</v>
      </c>
      <c r="K43" s="46">
        <v>108</v>
      </c>
      <c r="L43" s="46">
        <v>254</v>
      </c>
      <c r="M43" s="46">
        <v>76</v>
      </c>
      <c r="N43" s="46">
        <v>33</v>
      </c>
      <c r="O43" s="46">
        <v>48</v>
      </c>
      <c r="P43" s="46">
        <v>7</v>
      </c>
      <c r="Q43" s="46">
        <v>1</v>
      </c>
      <c r="R43" s="46">
        <v>14</v>
      </c>
      <c r="S43" s="46">
        <f t="shared" si="5"/>
        <v>2519</v>
      </c>
      <c r="T43" s="55"/>
      <c r="U43" s="302"/>
      <c r="V43" s="55"/>
    </row>
    <row r="44" spans="1:22" ht="15">
      <c r="A44" s="971"/>
      <c r="B44" s="304" t="s">
        <v>1137</v>
      </c>
      <c r="C44" s="46">
        <v>773</v>
      </c>
      <c r="D44" s="46">
        <v>247</v>
      </c>
      <c r="E44" s="46">
        <v>819</v>
      </c>
      <c r="F44" s="46">
        <v>182</v>
      </c>
      <c r="G44" s="46">
        <v>968</v>
      </c>
      <c r="H44" s="46">
        <v>3949</v>
      </c>
      <c r="I44" s="46">
        <v>12532</v>
      </c>
      <c r="J44" s="46">
        <v>1138</v>
      </c>
      <c r="K44" s="46">
        <v>1024</v>
      </c>
      <c r="L44" s="46">
        <v>2371</v>
      </c>
      <c r="M44" s="46">
        <v>606</v>
      </c>
      <c r="N44" s="46">
        <v>430</v>
      </c>
      <c r="O44" s="46">
        <v>608</v>
      </c>
      <c r="P44" s="46">
        <v>55</v>
      </c>
      <c r="Q44" s="46">
        <v>41</v>
      </c>
      <c r="R44" s="46">
        <v>136</v>
      </c>
      <c r="S44" s="46">
        <f t="shared" si="5"/>
        <v>25879</v>
      </c>
      <c r="T44" s="55"/>
      <c r="U44" s="302"/>
      <c r="V44" s="55"/>
    </row>
    <row r="45" spans="1:22" ht="15">
      <c r="A45" s="971"/>
      <c r="B45" s="304" t="s">
        <v>1138</v>
      </c>
      <c r="C45" s="46">
        <v>60</v>
      </c>
      <c r="D45" s="46">
        <v>7</v>
      </c>
      <c r="E45" s="46">
        <v>98</v>
      </c>
      <c r="F45" s="46">
        <v>21</v>
      </c>
      <c r="G45" s="46">
        <v>314</v>
      </c>
      <c r="H45" s="46">
        <v>632</v>
      </c>
      <c r="I45" s="46">
        <v>4830</v>
      </c>
      <c r="J45" s="46">
        <v>284</v>
      </c>
      <c r="K45" s="46">
        <v>148</v>
      </c>
      <c r="L45" s="46">
        <v>330</v>
      </c>
      <c r="M45" s="46">
        <v>122</v>
      </c>
      <c r="N45" s="46">
        <v>61</v>
      </c>
      <c r="O45" s="46">
        <v>305</v>
      </c>
      <c r="P45" s="46">
        <v>9</v>
      </c>
      <c r="Q45" s="46">
        <v>16</v>
      </c>
      <c r="R45" s="46">
        <v>46</v>
      </c>
      <c r="S45" s="46">
        <f t="shared" si="5"/>
        <v>7283</v>
      </c>
      <c r="T45" s="55"/>
      <c r="U45" s="302"/>
      <c r="V45" s="55"/>
    </row>
    <row r="46" spans="1:22" ht="15">
      <c r="A46" s="971"/>
      <c r="B46" s="304" t="s">
        <v>1139</v>
      </c>
      <c r="C46" s="46">
        <v>1</v>
      </c>
      <c r="D46" s="46">
        <v>0</v>
      </c>
      <c r="E46" s="46">
        <v>11</v>
      </c>
      <c r="F46" s="46">
        <v>0</v>
      </c>
      <c r="G46" s="46">
        <v>8</v>
      </c>
      <c r="H46" s="46">
        <v>36</v>
      </c>
      <c r="I46" s="46">
        <v>156</v>
      </c>
      <c r="J46" s="46">
        <v>5</v>
      </c>
      <c r="K46" s="46">
        <v>3</v>
      </c>
      <c r="L46" s="46">
        <v>18</v>
      </c>
      <c r="M46" s="46">
        <v>7</v>
      </c>
      <c r="N46" s="46">
        <v>5</v>
      </c>
      <c r="O46" s="46">
        <v>3</v>
      </c>
      <c r="P46" s="46">
        <v>1</v>
      </c>
      <c r="Q46" s="46">
        <v>2</v>
      </c>
      <c r="R46" s="46">
        <v>2</v>
      </c>
      <c r="S46" s="46">
        <f t="shared" si="5"/>
        <v>258</v>
      </c>
      <c r="T46" s="55"/>
      <c r="U46" s="302"/>
      <c r="V46" s="55"/>
    </row>
    <row r="47" spans="1:22" ht="15">
      <c r="A47" s="971"/>
      <c r="B47" s="304" t="s">
        <v>1140</v>
      </c>
      <c r="C47" s="46">
        <v>21</v>
      </c>
      <c r="D47" s="46">
        <v>21</v>
      </c>
      <c r="E47" s="46">
        <v>298</v>
      </c>
      <c r="F47" s="46">
        <v>26</v>
      </c>
      <c r="G47" s="46">
        <v>92</v>
      </c>
      <c r="H47" s="46">
        <v>747</v>
      </c>
      <c r="I47" s="46">
        <v>3613</v>
      </c>
      <c r="J47" s="46">
        <v>322</v>
      </c>
      <c r="K47" s="46">
        <v>299</v>
      </c>
      <c r="L47" s="46">
        <v>474</v>
      </c>
      <c r="M47" s="46">
        <v>165</v>
      </c>
      <c r="N47" s="46">
        <v>71</v>
      </c>
      <c r="O47" s="46">
        <v>139</v>
      </c>
      <c r="P47" s="46">
        <v>11</v>
      </c>
      <c r="Q47" s="46">
        <v>24</v>
      </c>
      <c r="R47" s="46">
        <v>40</v>
      </c>
      <c r="S47" s="46">
        <f t="shared" si="5"/>
        <v>6363</v>
      </c>
      <c r="T47" s="55"/>
      <c r="U47" s="302"/>
      <c r="V47" s="55"/>
    </row>
    <row r="48" spans="1:22" ht="15">
      <c r="A48" s="971"/>
      <c r="B48" s="304" t="s">
        <v>1141</v>
      </c>
      <c r="C48" s="46">
        <v>4</v>
      </c>
      <c r="D48" s="46">
        <v>6</v>
      </c>
      <c r="E48" s="46">
        <v>58</v>
      </c>
      <c r="F48" s="46">
        <v>24</v>
      </c>
      <c r="G48" s="46">
        <v>41</v>
      </c>
      <c r="H48" s="46">
        <v>160</v>
      </c>
      <c r="I48" s="46">
        <v>516</v>
      </c>
      <c r="J48" s="46">
        <v>75</v>
      </c>
      <c r="K48" s="46">
        <v>77</v>
      </c>
      <c r="L48" s="46">
        <v>181</v>
      </c>
      <c r="M48" s="46">
        <v>31</v>
      </c>
      <c r="N48" s="46">
        <v>23</v>
      </c>
      <c r="O48" s="46">
        <v>50</v>
      </c>
      <c r="P48" s="46">
        <v>3</v>
      </c>
      <c r="Q48" s="46">
        <v>21</v>
      </c>
      <c r="R48" s="46">
        <v>11</v>
      </c>
      <c r="S48" s="46">
        <f t="shared" si="5"/>
        <v>1281</v>
      </c>
      <c r="T48" s="55"/>
      <c r="U48" s="302"/>
      <c r="V48" s="55"/>
    </row>
    <row r="49" spans="1:38" ht="15">
      <c r="A49" s="971"/>
      <c r="B49" s="304" t="s">
        <v>1142</v>
      </c>
      <c r="C49" s="46">
        <v>15</v>
      </c>
      <c r="D49" s="46">
        <v>12</v>
      </c>
      <c r="E49" s="46">
        <v>100</v>
      </c>
      <c r="F49" s="46">
        <v>26</v>
      </c>
      <c r="G49" s="46">
        <v>109</v>
      </c>
      <c r="H49" s="46">
        <v>233</v>
      </c>
      <c r="I49" s="46">
        <v>827</v>
      </c>
      <c r="J49" s="46">
        <v>63</v>
      </c>
      <c r="K49" s="46">
        <v>109</v>
      </c>
      <c r="L49" s="46">
        <v>142</v>
      </c>
      <c r="M49" s="46">
        <v>42</v>
      </c>
      <c r="N49" s="46">
        <v>16</v>
      </c>
      <c r="O49" s="46">
        <v>36</v>
      </c>
      <c r="P49" s="46">
        <v>1</v>
      </c>
      <c r="Q49" s="46">
        <v>2</v>
      </c>
      <c r="R49" s="46">
        <v>20</v>
      </c>
      <c r="S49" s="46">
        <f t="shared" si="5"/>
        <v>1753</v>
      </c>
      <c r="T49" s="55"/>
      <c r="U49" s="302"/>
      <c r="V49" s="55"/>
    </row>
    <row r="50" spans="1:38" ht="15">
      <c r="A50" s="971"/>
      <c r="B50" s="304" t="s">
        <v>1143</v>
      </c>
      <c r="C50" s="46">
        <v>11</v>
      </c>
      <c r="D50" s="46">
        <v>19</v>
      </c>
      <c r="E50" s="46">
        <v>44</v>
      </c>
      <c r="F50" s="46">
        <v>21</v>
      </c>
      <c r="G50" s="46">
        <v>41</v>
      </c>
      <c r="H50" s="46">
        <v>164</v>
      </c>
      <c r="I50" s="46">
        <v>672</v>
      </c>
      <c r="J50" s="46">
        <v>73</v>
      </c>
      <c r="K50" s="46">
        <v>87</v>
      </c>
      <c r="L50" s="46">
        <v>79</v>
      </c>
      <c r="M50" s="46">
        <v>62</v>
      </c>
      <c r="N50" s="46">
        <v>20</v>
      </c>
      <c r="O50" s="46">
        <v>34</v>
      </c>
      <c r="P50" s="46">
        <v>0</v>
      </c>
      <c r="Q50" s="46">
        <v>2</v>
      </c>
      <c r="R50" s="46">
        <v>10</v>
      </c>
      <c r="S50" s="46">
        <f t="shared" si="5"/>
        <v>1339</v>
      </c>
      <c r="T50" s="55"/>
      <c r="U50" s="302"/>
      <c r="V50" s="55"/>
    </row>
    <row r="51" spans="1:38" ht="15">
      <c r="A51" s="971"/>
      <c r="B51" s="304" t="s">
        <v>1144</v>
      </c>
      <c r="C51" s="46">
        <v>74</v>
      </c>
      <c r="D51" s="46">
        <v>117</v>
      </c>
      <c r="E51" s="46">
        <v>535</v>
      </c>
      <c r="F51" s="46">
        <v>145</v>
      </c>
      <c r="G51" s="46">
        <v>393</v>
      </c>
      <c r="H51" s="46">
        <v>876</v>
      </c>
      <c r="I51" s="46">
        <v>3553</v>
      </c>
      <c r="J51" s="46">
        <v>609</v>
      </c>
      <c r="K51" s="46">
        <v>508</v>
      </c>
      <c r="L51" s="46">
        <v>1016</v>
      </c>
      <c r="M51" s="46">
        <v>286</v>
      </c>
      <c r="N51" s="46">
        <v>69</v>
      </c>
      <c r="O51" s="46">
        <v>187</v>
      </c>
      <c r="P51" s="46">
        <v>12</v>
      </c>
      <c r="Q51" s="46">
        <v>69</v>
      </c>
      <c r="R51" s="46">
        <v>43</v>
      </c>
      <c r="S51" s="46">
        <f t="shared" si="5"/>
        <v>8492</v>
      </c>
      <c r="T51" s="55"/>
      <c r="U51" s="302"/>
      <c r="V51" s="55"/>
    </row>
    <row r="52" spans="1:38" ht="15">
      <c r="A52" s="971"/>
      <c r="B52" s="304" t="s">
        <v>1145</v>
      </c>
      <c r="C52" s="46">
        <v>41</v>
      </c>
      <c r="D52" s="46">
        <v>58</v>
      </c>
      <c r="E52" s="46">
        <v>222</v>
      </c>
      <c r="F52" s="46">
        <v>61</v>
      </c>
      <c r="G52" s="46">
        <v>60</v>
      </c>
      <c r="H52" s="46">
        <v>483</v>
      </c>
      <c r="I52" s="46">
        <v>1684</v>
      </c>
      <c r="J52" s="46">
        <v>421</v>
      </c>
      <c r="K52" s="46">
        <v>213</v>
      </c>
      <c r="L52" s="46">
        <v>434</v>
      </c>
      <c r="M52" s="46">
        <v>108</v>
      </c>
      <c r="N52" s="46">
        <v>25</v>
      </c>
      <c r="O52" s="46">
        <v>93</v>
      </c>
      <c r="P52" s="46">
        <v>3</v>
      </c>
      <c r="Q52" s="46">
        <v>19</v>
      </c>
      <c r="R52" s="46">
        <v>14</v>
      </c>
      <c r="S52" s="46">
        <f t="shared" si="5"/>
        <v>3939</v>
      </c>
      <c r="T52" s="55"/>
      <c r="U52" s="302"/>
    </row>
    <row r="53" spans="1:38" ht="15">
      <c r="A53" s="971"/>
      <c r="B53" s="304" t="s">
        <v>1146</v>
      </c>
      <c r="C53" s="46">
        <v>121</v>
      </c>
      <c r="D53" s="46">
        <v>135</v>
      </c>
      <c r="E53" s="46">
        <v>442</v>
      </c>
      <c r="F53" s="46">
        <v>112</v>
      </c>
      <c r="G53" s="46">
        <v>255</v>
      </c>
      <c r="H53" s="46">
        <v>1721</v>
      </c>
      <c r="I53" s="46">
        <v>4785</v>
      </c>
      <c r="J53" s="46">
        <v>425</v>
      </c>
      <c r="K53" s="46">
        <v>565</v>
      </c>
      <c r="L53" s="46">
        <v>750</v>
      </c>
      <c r="M53" s="46">
        <v>161</v>
      </c>
      <c r="N53" s="46">
        <v>121</v>
      </c>
      <c r="O53" s="46">
        <v>203</v>
      </c>
      <c r="P53" s="46">
        <v>4</v>
      </c>
      <c r="Q53" s="46">
        <v>35</v>
      </c>
      <c r="R53" s="46">
        <v>139</v>
      </c>
      <c r="S53" s="46">
        <f t="shared" si="5"/>
        <v>9974</v>
      </c>
      <c r="T53" s="55"/>
      <c r="U53" s="302"/>
      <c r="V53" s="55"/>
    </row>
    <row r="54" spans="1:38" ht="13.5" customHeight="1">
      <c r="A54" s="971"/>
      <c r="B54" s="304"/>
      <c r="C54" s="45"/>
      <c r="D54" s="45"/>
      <c r="E54" s="45"/>
      <c r="F54" s="45"/>
      <c r="G54" s="45"/>
      <c r="H54" s="45"/>
      <c r="I54" s="45"/>
      <c r="J54" s="45"/>
      <c r="K54" s="45"/>
      <c r="L54" s="45"/>
      <c r="M54" s="45"/>
      <c r="N54" s="45"/>
      <c r="O54" s="45"/>
      <c r="P54" s="45"/>
      <c r="Q54" s="45"/>
      <c r="R54" s="45"/>
      <c r="S54" s="406"/>
      <c r="T54" s="55"/>
      <c r="U54" s="302"/>
      <c r="V54" s="58"/>
      <c r="W54" s="58"/>
      <c r="X54" s="58"/>
      <c r="Y54" s="58"/>
      <c r="Z54" s="58"/>
      <c r="AA54" s="58"/>
      <c r="AB54" s="58"/>
      <c r="AC54" s="58"/>
      <c r="AD54" s="58"/>
      <c r="AE54" s="58"/>
      <c r="AF54" s="58"/>
      <c r="AG54" s="58"/>
      <c r="AH54" s="58"/>
      <c r="AI54" s="58"/>
      <c r="AJ54" s="58"/>
      <c r="AK54" s="58"/>
      <c r="AL54" s="58"/>
    </row>
    <row r="55" spans="1:38" ht="15">
      <c r="A55" s="971"/>
      <c r="B55" s="299" t="s">
        <v>1147</v>
      </c>
      <c r="C55" s="406">
        <v>756</v>
      </c>
      <c r="D55" s="406">
        <v>861</v>
      </c>
      <c r="E55" s="406">
        <v>4652</v>
      </c>
      <c r="F55" s="406">
        <v>931</v>
      </c>
      <c r="G55" s="406">
        <v>1942</v>
      </c>
      <c r="H55" s="406">
        <v>13593</v>
      </c>
      <c r="I55" s="406">
        <v>435196</v>
      </c>
      <c r="J55" s="406">
        <v>4658</v>
      </c>
      <c r="K55" s="406">
        <v>4117</v>
      </c>
      <c r="L55" s="406">
        <v>11242</v>
      </c>
      <c r="M55" s="406">
        <v>3413</v>
      </c>
      <c r="N55" s="406">
        <v>1654</v>
      </c>
      <c r="O55" s="406">
        <v>2787</v>
      </c>
      <c r="P55" s="406">
        <v>79</v>
      </c>
      <c r="Q55" s="406">
        <v>727</v>
      </c>
      <c r="R55" s="406">
        <v>557</v>
      </c>
      <c r="S55" s="406">
        <f t="shared" ref="S55:S61" si="6">SUM(C55:R55)</f>
        <v>487165</v>
      </c>
      <c r="T55" s="375"/>
      <c r="U55" s="302"/>
      <c r="V55" s="55"/>
    </row>
    <row r="56" spans="1:38" ht="15">
      <c r="A56" s="971"/>
      <c r="B56" s="304" t="s">
        <v>1148</v>
      </c>
      <c r="C56" s="46">
        <v>658</v>
      </c>
      <c r="D56" s="46">
        <v>661</v>
      </c>
      <c r="E56" s="46">
        <v>3846</v>
      </c>
      <c r="F56" s="46">
        <v>819</v>
      </c>
      <c r="G56" s="46">
        <v>1582</v>
      </c>
      <c r="H56" s="46">
        <v>11923</v>
      </c>
      <c r="I56" s="46">
        <v>48803</v>
      </c>
      <c r="J56" s="46">
        <v>3641</v>
      </c>
      <c r="K56" s="46">
        <v>3518</v>
      </c>
      <c r="L56" s="46">
        <v>8740</v>
      </c>
      <c r="M56" s="46">
        <v>2774</v>
      </c>
      <c r="N56" s="46">
        <v>1522</v>
      </c>
      <c r="O56" s="46">
        <v>2325</v>
      </c>
      <c r="P56" s="46">
        <v>69</v>
      </c>
      <c r="Q56" s="46">
        <v>640</v>
      </c>
      <c r="R56" s="46">
        <v>470</v>
      </c>
      <c r="S56" s="46">
        <f t="shared" si="6"/>
        <v>91991</v>
      </c>
      <c r="T56" s="55"/>
      <c r="U56" s="302"/>
      <c r="V56" s="55"/>
    </row>
    <row r="57" spans="1:38" ht="15">
      <c r="A57" s="971"/>
      <c r="B57" s="304" t="s">
        <v>1149</v>
      </c>
      <c r="C57" s="46">
        <v>14</v>
      </c>
      <c r="D57" s="46">
        <v>33</v>
      </c>
      <c r="E57" s="46">
        <v>354</v>
      </c>
      <c r="F57" s="46">
        <v>54</v>
      </c>
      <c r="G57" s="46">
        <v>122</v>
      </c>
      <c r="H57" s="46">
        <v>954</v>
      </c>
      <c r="I57" s="46">
        <v>8598</v>
      </c>
      <c r="J57" s="46">
        <v>282</v>
      </c>
      <c r="K57" s="46">
        <v>386</v>
      </c>
      <c r="L57" s="46">
        <v>529</v>
      </c>
      <c r="M57" s="46">
        <v>489</v>
      </c>
      <c r="N57" s="46">
        <v>61</v>
      </c>
      <c r="O57" s="46">
        <v>138</v>
      </c>
      <c r="P57" s="46">
        <v>0</v>
      </c>
      <c r="Q57" s="46">
        <v>29</v>
      </c>
      <c r="R57" s="46">
        <v>58</v>
      </c>
      <c r="S57" s="46">
        <f t="shared" si="6"/>
        <v>12101</v>
      </c>
      <c r="T57" s="55"/>
      <c r="U57" s="302"/>
      <c r="V57" s="55"/>
    </row>
    <row r="58" spans="1:38" ht="15">
      <c r="A58" s="971"/>
      <c r="B58" s="304" t="s">
        <v>1150</v>
      </c>
      <c r="C58" s="46">
        <v>0</v>
      </c>
      <c r="D58" s="46">
        <v>0</v>
      </c>
      <c r="E58" s="46">
        <v>78</v>
      </c>
      <c r="F58" s="46">
        <v>0</v>
      </c>
      <c r="G58" s="46">
        <v>30</v>
      </c>
      <c r="H58" s="46">
        <v>35</v>
      </c>
      <c r="I58" s="46">
        <v>16575</v>
      </c>
      <c r="J58" s="46">
        <v>362</v>
      </c>
      <c r="K58" s="46">
        <v>9</v>
      </c>
      <c r="L58" s="46">
        <v>1375</v>
      </c>
      <c r="M58" s="46">
        <v>0</v>
      </c>
      <c r="N58" s="46">
        <v>0</v>
      </c>
      <c r="O58" s="46">
        <v>0</v>
      </c>
      <c r="P58" s="46">
        <v>0</v>
      </c>
      <c r="Q58" s="46">
        <v>0</v>
      </c>
      <c r="R58" s="46">
        <v>0</v>
      </c>
      <c r="S58" s="46">
        <f t="shared" si="6"/>
        <v>18464</v>
      </c>
      <c r="T58" s="55"/>
      <c r="U58" s="302"/>
      <c r="V58" s="55"/>
    </row>
    <row r="59" spans="1:38" ht="15">
      <c r="A59" s="971"/>
      <c r="B59" s="304" t="s">
        <v>1336</v>
      </c>
      <c r="C59" s="46">
        <v>5</v>
      </c>
      <c r="D59" s="46">
        <v>0</v>
      </c>
      <c r="E59" s="46">
        <v>0</v>
      </c>
      <c r="F59" s="46">
        <v>0</v>
      </c>
      <c r="G59" s="46">
        <v>0</v>
      </c>
      <c r="H59" s="46">
        <v>0</v>
      </c>
      <c r="I59" s="46">
        <v>358253</v>
      </c>
      <c r="J59" s="46">
        <v>0</v>
      </c>
      <c r="K59" s="46">
        <v>0</v>
      </c>
      <c r="L59" s="46">
        <v>1</v>
      </c>
      <c r="M59" s="46">
        <v>0</v>
      </c>
      <c r="N59" s="46">
        <v>0</v>
      </c>
      <c r="O59" s="46">
        <v>0</v>
      </c>
      <c r="P59" s="46">
        <v>0</v>
      </c>
      <c r="Q59" s="46">
        <v>0</v>
      </c>
      <c r="R59" s="46">
        <v>0</v>
      </c>
      <c r="S59" s="46">
        <f t="shared" si="6"/>
        <v>358259</v>
      </c>
      <c r="T59" s="55"/>
      <c r="U59" s="302"/>
      <c r="V59" s="55"/>
    </row>
    <row r="60" spans="1:38" ht="15">
      <c r="A60" s="971"/>
      <c r="B60" s="304" t="s">
        <v>1152</v>
      </c>
      <c r="C60" s="46">
        <v>44</v>
      </c>
      <c r="D60" s="46">
        <v>6</v>
      </c>
      <c r="E60" s="46">
        <v>245</v>
      </c>
      <c r="F60" s="46">
        <v>0</v>
      </c>
      <c r="G60" s="46">
        <v>13</v>
      </c>
      <c r="H60" s="46">
        <v>36</v>
      </c>
      <c r="I60" s="46">
        <v>993</v>
      </c>
      <c r="J60" s="46">
        <v>115</v>
      </c>
      <c r="K60" s="46">
        <v>15</v>
      </c>
      <c r="L60" s="46">
        <v>59</v>
      </c>
      <c r="M60" s="46">
        <v>0</v>
      </c>
      <c r="N60" s="46">
        <v>0</v>
      </c>
      <c r="O60" s="46">
        <v>174</v>
      </c>
      <c r="P60" s="46">
        <v>0</v>
      </c>
      <c r="Q60" s="46">
        <v>2</v>
      </c>
      <c r="R60" s="46">
        <v>0</v>
      </c>
      <c r="S60" s="46">
        <f t="shared" si="6"/>
        <v>1702</v>
      </c>
      <c r="T60" s="55"/>
      <c r="U60" s="302"/>
    </row>
    <row r="61" spans="1:38" ht="15">
      <c r="A61" s="971"/>
      <c r="B61" s="304" t="s">
        <v>1153</v>
      </c>
      <c r="C61" s="46">
        <v>35</v>
      </c>
      <c r="D61" s="46">
        <v>161</v>
      </c>
      <c r="E61" s="46">
        <v>129</v>
      </c>
      <c r="F61" s="46">
        <v>58</v>
      </c>
      <c r="G61" s="46">
        <v>195</v>
      </c>
      <c r="H61" s="46">
        <v>645</v>
      </c>
      <c r="I61" s="46">
        <v>1974</v>
      </c>
      <c r="J61" s="46">
        <v>258</v>
      </c>
      <c r="K61" s="46">
        <v>189</v>
      </c>
      <c r="L61" s="46">
        <v>538</v>
      </c>
      <c r="M61" s="46">
        <v>150</v>
      </c>
      <c r="N61" s="46">
        <v>71</v>
      </c>
      <c r="O61" s="46">
        <v>150</v>
      </c>
      <c r="P61" s="46">
        <v>10</v>
      </c>
      <c r="Q61" s="46">
        <v>56</v>
      </c>
      <c r="R61" s="46">
        <v>29</v>
      </c>
      <c r="S61" s="46">
        <f t="shared" si="6"/>
        <v>4648</v>
      </c>
      <c r="T61" s="55"/>
      <c r="U61" s="302"/>
      <c r="V61" s="55"/>
    </row>
    <row r="62" spans="1:38" ht="6" customHeight="1">
      <c r="A62" s="971"/>
      <c r="B62" s="304"/>
      <c r="C62" s="45"/>
      <c r="D62" s="45"/>
      <c r="E62" s="45"/>
      <c r="F62" s="45"/>
      <c r="G62" s="45"/>
      <c r="H62" s="45"/>
      <c r="I62" s="45"/>
      <c r="J62" s="45"/>
      <c r="K62" s="45"/>
      <c r="L62" s="45"/>
      <c r="M62" s="45"/>
      <c r="N62" s="45"/>
      <c r="O62" s="45"/>
      <c r="P62" s="45"/>
      <c r="Q62" s="45"/>
      <c r="R62" s="45"/>
      <c r="S62" s="406"/>
      <c r="T62" s="55"/>
      <c r="U62" s="302"/>
      <c r="V62" s="55"/>
    </row>
    <row r="63" spans="1:38" ht="15">
      <c r="A63" s="971"/>
      <c r="B63" s="299" t="s">
        <v>1154</v>
      </c>
      <c r="C63" s="406">
        <f t="shared" ref="C63:R63" si="7">SUM(C64:C71)</f>
        <v>3480</v>
      </c>
      <c r="D63" s="406">
        <f t="shared" si="7"/>
        <v>3263</v>
      </c>
      <c r="E63" s="406">
        <f t="shared" si="7"/>
        <v>8939</v>
      </c>
      <c r="F63" s="406">
        <f t="shared" si="7"/>
        <v>4747</v>
      </c>
      <c r="G63" s="406">
        <f t="shared" si="7"/>
        <v>16219</v>
      </c>
      <c r="H63" s="406">
        <f t="shared" si="7"/>
        <v>55702</v>
      </c>
      <c r="I63" s="406">
        <f t="shared" si="7"/>
        <v>243451</v>
      </c>
      <c r="J63" s="406">
        <f t="shared" si="7"/>
        <v>23657</v>
      </c>
      <c r="K63" s="406">
        <f t="shared" si="7"/>
        <v>39014</v>
      </c>
      <c r="L63" s="406">
        <f t="shared" si="7"/>
        <v>59558</v>
      </c>
      <c r="M63" s="406">
        <f t="shared" si="7"/>
        <v>15122</v>
      </c>
      <c r="N63" s="406">
        <f t="shared" si="7"/>
        <v>7051</v>
      </c>
      <c r="O63" s="406">
        <f t="shared" si="7"/>
        <v>12602</v>
      </c>
      <c r="P63" s="406">
        <f t="shared" si="7"/>
        <v>1163</v>
      </c>
      <c r="Q63" s="406">
        <f t="shared" si="7"/>
        <v>4041</v>
      </c>
      <c r="R63" s="406">
        <f t="shared" si="7"/>
        <v>11790</v>
      </c>
      <c r="S63" s="406">
        <f t="shared" ref="S63:S71" si="8">SUM(C63:R63)</f>
        <v>509799</v>
      </c>
      <c r="T63" s="375"/>
      <c r="U63" s="302"/>
      <c r="V63" s="55"/>
    </row>
    <row r="64" spans="1:38" ht="15">
      <c r="A64" s="971"/>
      <c r="B64" s="304" t="s">
        <v>1155</v>
      </c>
      <c r="C64" s="46">
        <v>29</v>
      </c>
      <c r="D64" s="46">
        <v>25</v>
      </c>
      <c r="E64" s="46">
        <v>171</v>
      </c>
      <c r="F64" s="46">
        <v>2</v>
      </c>
      <c r="G64" s="46">
        <v>34</v>
      </c>
      <c r="H64" s="46">
        <v>227</v>
      </c>
      <c r="I64" s="46">
        <v>1246</v>
      </c>
      <c r="J64" s="46">
        <v>19</v>
      </c>
      <c r="K64" s="46">
        <v>128</v>
      </c>
      <c r="L64" s="46">
        <v>942</v>
      </c>
      <c r="M64" s="46">
        <v>3</v>
      </c>
      <c r="N64" s="46">
        <v>1</v>
      </c>
      <c r="O64" s="46">
        <v>57</v>
      </c>
      <c r="P64" s="46">
        <v>0</v>
      </c>
      <c r="Q64" s="46">
        <v>24</v>
      </c>
      <c r="R64" s="46">
        <v>5</v>
      </c>
      <c r="S64" s="46">
        <f t="shared" si="8"/>
        <v>2913</v>
      </c>
      <c r="T64" s="55"/>
      <c r="U64" s="302"/>
      <c r="V64" s="55"/>
    </row>
    <row r="65" spans="1:22" ht="15">
      <c r="A65" s="971"/>
      <c r="B65" s="304" t="s">
        <v>1299</v>
      </c>
      <c r="C65" s="46">
        <v>1646</v>
      </c>
      <c r="D65" s="46">
        <v>1112</v>
      </c>
      <c r="E65" s="46">
        <v>2180</v>
      </c>
      <c r="F65" s="46">
        <v>1268</v>
      </c>
      <c r="G65" s="46">
        <v>6218</v>
      </c>
      <c r="H65" s="46">
        <v>31662</v>
      </c>
      <c r="I65" s="46">
        <v>85767</v>
      </c>
      <c r="J65" s="46">
        <v>12180</v>
      </c>
      <c r="K65" s="46">
        <v>26659</v>
      </c>
      <c r="L65" s="46">
        <v>30019</v>
      </c>
      <c r="M65" s="46">
        <v>6905</v>
      </c>
      <c r="N65" s="46">
        <v>4301</v>
      </c>
      <c r="O65" s="46">
        <v>6126</v>
      </c>
      <c r="P65" s="46">
        <v>483</v>
      </c>
      <c r="Q65" s="46">
        <v>2044</v>
      </c>
      <c r="R65" s="46">
        <v>5462</v>
      </c>
      <c r="S65" s="46">
        <f t="shared" si="8"/>
        <v>224032</v>
      </c>
      <c r="T65" s="55"/>
      <c r="U65" s="302"/>
      <c r="V65" s="55"/>
    </row>
    <row r="66" spans="1:22" ht="15">
      <c r="A66" s="971"/>
      <c r="B66" s="304" t="s">
        <v>1300</v>
      </c>
      <c r="C66" s="46">
        <v>0</v>
      </c>
      <c r="D66" s="46">
        <v>0</v>
      </c>
      <c r="E66" s="46">
        <v>0</v>
      </c>
      <c r="F66" s="46">
        <v>6</v>
      </c>
      <c r="G66" s="46">
        <v>1</v>
      </c>
      <c r="H66" s="46">
        <v>1</v>
      </c>
      <c r="I66" s="46">
        <v>2</v>
      </c>
      <c r="J66" s="46">
        <v>0</v>
      </c>
      <c r="K66" s="46">
        <v>0</v>
      </c>
      <c r="L66" s="46">
        <v>4</v>
      </c>
      <c r="M66" s="46">
        <v>0</v>
      </c>
      <c r="N66" s="46">
        <v>0</v>
      </c>
      <c r="O66" s="46">
        <v>0</v>
      </c>
      <c r="P66" s="46">
        <v>6</v>
      </c>
      <c r="Q66" s="46">
        <v>0</v>
      </c>
      <c r="R66" s="46">
        <v>0</v>
      </c>
      <c r="S66" s="46">
        <f t="shared" si="8"/>
        <v>20</v>
      </c>
      <c r="T66" s="55"/>
      <c r="U66" s="302"/>
      <c r="V66" s="55"/>
    </row>
    <row r="67" spans="1:22" ht="15">
      <c r="A67" s="971"/>
      <c r="B67" s="304" t="s">
        <v>1158</v>
      </c>
      <c r="C67" s="46">
        <v>0</v>
      </c>
      <c r="D67" s="46">
        <v>0</v>
      </c>
      <c r="E67" s="46">
        <v>22</v>
      </c>
      <c r="F67" s="46">
        <v>0</v>
      </c>
      <c r="G67" s="46">
        <v>0</v>
      </c>
      <c r="H67" s="46">
        <v>0</v>
      </c>
      <c r="I67" s="46">
        <v>34</v>
      </c>
      <c r="J67" s="46">
        <v>3</v>
      </c>
      <c r="K67" s="46">
        <v>0</v>
      </c>
      <c r="L67" s="46">
        <v>1</v>
      </c>
      <c r="M67" s="46">
        <v>0</v>
      </c>
      <c r="N67" s="46">
        <v>0</v>
      </c>
      <c r="O67" s="46">
        <v>2</v>
      </c>
      <c r="P67" s="46">
        <v>0</v>
      </c>
      <c r="Q67" s="46">
        <v>0</v>
      </c>
      <c r="R67" s="46">
        <v>0</v>
      </c>
      <c r="S67" s="46">
        <f t="shared" si="8"/>
        <v>62</v>
      </c>
      <c r="T67" s="55"/>
      <c r="U67" s="302"/>
      <c r="V67" s="55"/>
    </row>
    <row r="68" spans="1:22" ht="15">
      <c r="A68" s="971"/>
      <c r="B68" s="304" t="s">
        <v>1337</v>
      </c>
      <c r="C68" s="46">
        <v>2</v>
      </c>
      <c r="D68" s="46">
        <v>3</v>
      </c>
      <c r="E68" s="46">
        <v>10</v>
      </c>
      <c r="F68" s="46">
        <v>0</v>
      </c>
      <c r="G68" s="46">
        <v>19</v>
      </c>
      <c r="H68" s="46">
        <v>45</v>
      </c>
      <c r="I68" s="46">
        <v>290</v>
      </c>
      <c r="J68" s="46">
        <v>22</v>
      </c>
      <c r="K68" s="46">
        <v>16</v>
      </c>
      <c r="L68" s="46">
        <v>34</v>
      </c>
      <c r="M68" s="46">
        <v>2</v>
      </c>
      <c r="N68" s="46">
        <v>0</v>
      </c>
      <c r="O68" s="46">
        <v>0</v>
      </c>
      <c r="P68" s="46">
        <v>1</v>
      </c>
      <c r="Q68" s="46">
        <v>0</v>
      </c>
      <c r="R68" s="46">
        <v>1</v>
      </c>
      <c r="S68" s="46">
        <f t="shared" si="8"/>
        <v>445</v>
      </c>
      <c r="T68" s="55"/>
      <c r="U68" s="302"/>
      <c r="V68" s="55"/>
    </row>
    <row r="69" spans="1:22" ht="15">
      <c r="A69" s="971"/>
      <c r="B69" s="304" t="s">
        <v>1160</v>
      </c>
      <c r="C69" s="46">
        <v>1318</v>
      </c>
      <c r="D69" s="46">
        <v>1744</v>
      </c>
      <c r="E69" s="46">
        <v>4014</v>
      </c>
      <c r="F69" s="46">
        <v>2163</v>
      </c>
      <c r="G69" s="46">
        <v>6208</v>
      </c>
      <c r="H69" s="46">
        <v>14880</v>
      </c>
      <c r="I69" s="46">
        <v>42757</v>
      </c>
      <c r="J69" s="46">
        <v>6988</v>
      </c>
      <c r="K69" s="46">
        <v>7567</v>
      </c>
      <c r="L69" s="46">
        <v>12705</v>
      </c>
      <c r="M69" s="46">
        <v>4600</v>
      </c>
      <c r="N69" s="46">
        <v>2181</v>
      </c>
      <c r="O69" s="46">
        <v>4515</v>
      </c>
      <c r="P69" s="46">
        <v>317</v>
      </c>
      <c r="Q69" s="46">
        <v>1084</v>
      </c>
      <c r="R69" s="46">
        <v>1123</v>
      </c>
      <c r="S69" s="46">
        <f t="shared" si="8"/>
        <v>114164</v>
      </c>
      <c r="T69" s="55"/>
      <c r="U69" s="302"/>
      <c r="V69" s="55"/>
    </row>
    <row r="70" spans="1:22" ht="15">
      <c r="A70" s="971"/>
      <c r="B70" s="304" t="s">
        <v>1162</v>
      </c>
      <c r="C70" s="46">
        <v>0</v>
      </c>
      <c r="D70" s="46">
        <v>0</v>
      </c>
      <c r="E70" s="46">
        <v>1179</v>
      </c>
      <c r="F70" s="46">
        <v>0</v>
      </c>
      <c r="G70" s="46">
        <v>125</v>
      </c>
      <c r="H70" s="46">
        <v>1368</v>
      </c>
      <c r="I70" s="46">
        <v>83525</v>
      </c>
      <c r="J70" s="46">
        <v>46</v>
      </c>
      <c r="K70" s="46">
        <v>321</v>
      </c>
      <c r="L70" s="46">
        <v>1852</v>
      </c>
      <c r="M70" s="46">
        <v>1947</v>
      </c>
      <c r="N70" s="46">
        <v>0</v>
      </c>
      <c r="O70" s="46">
        <v>0</v>
      </c>
      <c r="P70" s="46">
        <v>0</v>
      </c>
      <c r="Q70" s="46">
        <v>0</v>
      </c>
      <c r="R70" s="46">
        <v>4837</v>
      </c>
      <c r="S70" s="46">
        <f t="shared" si="8"/>
        <v>95200</v>
      </c>
      <c r="T70" s="55"/>
      <c r="U70" s="302"/>
      <c r="V70" s="55"/>
    </row>
    <row r="71" spans="1:22" ht="15">
      <c r="A71" s="971"/>
      <c r="B71" s="304" t="s">
        <v>1161</v>
      </c>
      <c r="C71" s="46">
        <v>485</v>
      </c>
      <c r="D71" s="46">
        <v>379</v>
      </c>
      <c r="E71" s="46">
        <v>1363</v>
      </c>
      <c r="F71" s="46">
        <v>1308</v>
      </c>
      <c r="G71" s="46">
        <v>3614</v>
      </c>
      <c r="H71" s="46">
        <v>7519</v>
      </c>
      <c r="I71" s="46">
        <v>29830</v>
      </c>
      <c r="J71" s="46">
        <v>4399</v>
      </c>
      <c r="K71" s="46">
        <v>4323</v>
      </c>
      <c r="L71" s="46">
        <v>14001</v>
      </c>
      <c r="M71" s="46">
        <v>1665</v>
      </c>
      <c r="N71" s="46">
        <v>568</v>
      </c>
      <c r="O71" s="46">
        <v>1902</v>
      </c>
      <c r="P71" s="46">
        <v>356</v>
      </c>
      <c r="Q71" s="46">
        <v>889</v>
      </c>
      <c r="R71" s="46">
        <v>362</v>
      </c>
      <c r="S71" s="46">
        <f t="shared" si="8"/>
        <v>72963</v>
      </c>
      <c r="T71" s="55"/>
      <c r="U71" s="302"/>
    </row>
    <row r="72" spans="1:22">
      <c r="A72" s="515"/>
      <c r="B72" s="428"/>
      <c r="C72" s="94"/>
      <c r="D72" s="94"/>
      <c r="E72" s="94"/>
      <c r="F72" s="94"/>
      <c r="G72" s="94"/>
      <c r="H72" s="94"/>
      <c r="I72" s="523"/>
      <c r="J72" s="94"/>
      <c r="K72" s="94"/>
      <c r="L72" s="94"/>
      <c r="M72" s="94"/>
      <c r="N72" s="94"/>
      <c r="O72" s="523"/>
      <c r="P72" s="523"/>
      <c r="Q72" s="523"/>
      <c r="R72" s="94"/>
      <c r="S72" s="94"/>
      <c r="T72" s="55"/>
    </row>
    <row r="73" spans="1:22" ht="15">
      <c r="A73" s="498"/>
      <c r="B73" s="343" t="s">
        <v>27</v>
      </c>
      <c r="C73" s="406">
        <f t="shared" ref="C73:S73" si="9">+C63+C55+C38+C18+C13+C8</f>
        <v>396772</v>
      </c>
      <c r="D73" s="406">
        <f t="shared" si="9"/>
        <v>506915</v>
      </c>
      <c r="E73" s="406">
        <f t="shared" si="9"/>
        <v>1238848</v>
      </c>
      <c r="F73" s="406">
        <f t="shared" si="9"/>
        <v>457136</v>
      </c>
      <c r="G73" s="406">
        <f t="shared" si="9"/>
        <v>1520985</v>
      </c>
      <c r="H73" s="406">
        <f t="shared" si="9"/>
        <v>4368223</v>
      </c>
      <c r="I73" s="406">
        <f t="shared" si="9"/>
        <v>17455759</v>
      </c>
      <c r="J73" s="406">
        <f t="shared" si="9"/>
        <v>1911913</v>
      </c>
      <c r="K73" s="406">
        <f t="shared" si="9"/>
        <v>1928684</v>
      </c>
      <c r="L73" s="406">
        <f t="shared" si="9"/>
        <v>3461532</v>
      </c>
      <c r="M73" s="406">
        <f t="shared" si="9"/>
        <v>1122178</v>
      </c>
      <c r="N73" s="406">
        <f t="shared" si="9"/>
        <v>558486</v>
      </c>
      <c r="O73" s="406">
        <f t="shared" si="9"/>
        <v>1190811</v>
      </c>
      <c r="P73" s="406">
        <f t="shared" si="9"/>
        <v>75235</v>
      </c>
      <c r="Q73" s="406">
        <f t="shared" si="9"/>
        <v>262165</v>
      </c>
      <c r="R73" s="406">
        <f t="shared" si="9"/>
        <v>540880</v>
      </c>
      <c r="S73" s="406">
        <f t="shared" si="9"/>
        <v>36996522</v>
      </c>
      <c r="T73" s="55"/>
      <c r="U73" s="516"/>
    </row>
    <row r="75" spans="1:22" ht="15">
      <c r="A75" s="886" t="s">
        <v>1381</v>
      </c>
      <c r="B75" s="886"/>
      <c r="C75" s="886"/>
      <c r="D75" s="886"/>
      <c r="E75" s="886"/>
      <c r="F75" s="886"/>
      <c r="G75" s="886"/>
      <c r="H75" s="886"/>
      <c r="I75" s="886"/>
      <c r="J75" s="886"/>
      <c r="K75" s="886"/>
      <c r="L75" s="886"/>
      <c r="M75" s="886"/>
      <c r="N75" s="886"/>
      <c r="O75" s="886"/>
      <c r="P75" s="886"/>
      <c r="Q75" s="886"/>
      <c r="R75" s="886"/>
      <c r="S75" s="886"/>
    </row>
    <row r="76" spans="1:22">
      <c r="A76" s="919" t="s">
        <v>1344</v>
      </c>
      <c r="B76" s="919"/>
      <c r="C76" s="919"/>
      <c r="D76" s="919"/>
      <c r="E76" s="919"/>
      <c r="F76" s="919"/>
      <c r="G76" s="919"/>
      <c r="H76" s="919"/>
      <c r="I76" s="919"/>
      <c r="J76" s="919"/>
      <c r="K76" s="919"/>
      <c r="L76" s="919"/>
      <c r="M76" s="919"/>
      <c r="N76" s="919"/>
      <c r="O76" s="919"/>
      <c r="P76" s="919"/>
      <c r="Q76" s="919"/>
      <c r="R76" s="919"/>
      <c r="S76" s="919"/>
    </row>
    <row r="77" spans="1:22">
      <c r="A77" s="920" t="s">
        <v>1289</v>
      </c>
      <c r="B77" s="920"/>
      <c r="C77" s="920"/>
      <c r="D77" s="920"/>
      <c r="E77" s="920"/>
      <c r="F77" s="920"/>
      <c r="G77" s="920"/>
      <c r="H77" s="920"/>
      <c r="I77" s="920"/>
      <c r="J77" s="920"/>
      <c r="K77" s="920"/>
      <c r="L77" s="920"/>
      <c r="M77" s="920"/>
      <c r="N77" s="920"/>
      <c r="O77" s="920"/>
      <c r="P77" s="920"/>
      <c r="Q77" s="920"/>
      <c r="R77" s="920"/>
      <c r="S77" s="920"/>
    </row>
    <row r="78" spans="1:22">
      <c r="A78" s="919" t="s">
        <v>1312</v>
      </c>
      <c r="B78" s="919"/>
      <c r="C78" s="919"/>
      <c r="D78" s="919"/>
      <c r="E78" s="919"/>
      <c r="F78" s="919"/>
      <c r="G78" s="919"/>
      <c r="H78" s="919"/>
      <c r="I78" s="919"/>
      <c r="J78" s="919"/>
      <c r="K78" s="919"/>
      <c r="L78" s="919"/>
      <c r="M78" s="919"/>
      <c r="N78" s="919"/>
      <c r="O78" s="919"/>
      <c r="P78" s="919"/>
      <c r="Q78" s="919"/>
      <c r="R78" s="919"/>
      <c r="S78" s="919"/>
    </row>
    <row r="79" spans="1:22">
      <c r="A79" s="959" t="s">
        <v>1176</v>
      </c>
      <c r="B79" s="959"/>
      <c r="C79" s="959"/>
      <c r="D79" s="959"/>
      <c r="E79" s="959"/>
      <c r="F79" s="959"/>
      <c r="G79" s="959"/>
      <c r="H79" s="959"/>
      <c r="I79" s="959"/>
      <c r="J79" s="959"/>
      <c r="K79" s="959"/>
      <c r="L79" s="959"/>
      <c r="M79" s="959"/>
      <c r="N79" s="959"/>
      <c r="O79" s="959"/>
      <c r="P79" s="959"/>
      <c r="Q79" s="959"/>
      <c r="R79" s="959"/>
      <c r="S79" s="959"/>
    </row>
    <row r="80" spans="1:22" ht="15" thickBot="1">
      <c r="A80" s="174"/>
      <c r="B80" s="174"/>
      <c r="C80" s="524"/>
      <c r="D80" s="524"/>
      <c r="E80" s="524"/>
      <c r="F80" s="524"/>
      <c r="G80" s="524"/>
      <c r="H80" s="524"/>
      <c r="I80" s="524"/>
      <c r="J80" s="524"/>
      <c r="K80" s="524"/>
      <c r="L80" s="524"/>
      <c r="M80" s="524"/>
      <c r="N80" s="524"/>
      <c r="O80" s="524"/>
      <c r="P80" s="524"/>
      <c r="Q80" s="524"/>
      <c r="R80" s="524"/>
      <c r="S80" s="174"/>
    </row>
    <row r="81" spans="1:41">
      <c r="A81" s="967" t="s">
        <v>1291</v>
      </c>
      <c r="B81" s="967" t="s">
        <v>1303</v>
      </c>
      <c r="C81" s="969" t="s">
        <v>1448</v>
      </c>
      <c r="D81" s="969"/>
      <c r="E81" s="969"/>
      <c r="F81" s="969"/>
      <c r="G81" s="969"/>
      <c r="H81" s="969"/>
      <c r="I81" s="969"/>
      <c r="J81" s="969"/>
      <c r="K81" s="969"/>
      <c r="L81" s="969"/>
      <c r="M81" s="969"/>
      <c r="N81" s="969"/>
      <c r="O81" s="969"/>
      <c r="P81" s="969"/>
      <c r="Q81" s="969"/>
      <c r="R81" s="969"/>
      <c r="S81" s="967" t="s">
        <v>113</v>
      </c>
      <c r="U81" s="58"/>
      <c r="V81" s="55"/>
    </row>
    <row r="82" spans="1:41" ht="25.5">
      <c r="A82" s="968"/>
      <c r="B82" s="968"/>
      <c r="C82" s="522" t="s">
        <v>895</v>
      </c>
      <c r="D82" s="522" t="s">
        <v>896</v>
      </c>
      <c r="E82" s="522" t="s">
        <v>500</v>
      </c>
      <c r="F82" s="522" t="s">
        <v>510</v>
      </c>
      <c r="G82" s="522" t="s">
        <v>521</v>
      </c>
      <c r="H82" s="522" t="s">
        <v>897</v>
      </c>
      <c r="I82" s="522" t="s">
        <v>802</v>
      </c>
      <c r="J82" s="522" t="s">
        <v>1340</v>
      </c>
      <c r="K82" s="522" t="s">
        <v>612</v>
      </c>
      <c r="L82" s="522" t="s">
        <v>1341</v>
      </c>
      <c r="M82" s="522" t="s">
        <v>699</v>
      </c>
      <c r="N82" s="522" t="s">
        <v>767</v>
      </c>
      <c r="O82" s="522" t="s">
        <v>734</v>
      </c>
      <c r="P82" s="522" t="s">
        <v>1342</v>
      </c>
      <c r="Q82" s="522" t="s">
        <v>1343</v>
      </c>
      <c r="R82" s="522" t="s">
        <v>105</v>
      </c>
      <c r="S82" s="968"/>
      <c r="U82" s="58"/>
      <c r="V82" s="55"/>
    </row>
    <row r="83" spans="1:41" ht="15" customHeight="1">
      <c r="A83" s="970" t="s">
        <v>7</v>
      </c>
      <c r="B83" s="299" t="s">
        <v>1104</v>
      </c>
      <c r="C83" s="401">
        <f t="shared" ref="C83:Q83" si="10">SUM(C84:C86)</f>
        <v>1525234.02</v>
      </c>
      <c r="D83" s="401">
        <f t="shared" si="10"/>
        <v>1809285.63</v>
      </c>
      <c r="E83" s="401">
        <f t="shared" si="10"/>
        <v>4120736.23</v>
      </c>
      <c r="F83" s="401">
        <f t="shared" si="10"/>
        <v>1482715.6800000002</v>
      </c>
      <c r="G83" s="401">
        <f t="shared" si="10"/>
        <v>6101144.5300000003</v>
      </c>
      <c r="H83" s="401">
        <f t="shared" si="10"/>
        <v>18585689.759999998</v>
      </c>
      <c r="I83" s="401">
        <f t="shared" si="10"/>
        <v>74211125.439999998</v>
      </c>
      <c r="J83" s="401">
        <f t="shared" si="10"/>
        <v>7617452.8600000003</v>
      </c>
      <c r="K83" s="401">
        <f t="shared" si="10"/>
        <v>6498913.7400000002</v>
      </c>
      <c r="L83" s="401">
        <f t="shared" si="10"/>
        <v>13022597.24</v>
      </c>
      <c r="M83" s="401">
        <f t="shared" si="10"/>
        <v>4632400.5199999996</v>
      </c>
      <c r="N83" s="401">
        <f t="shared" si="10"/>
        <v>2303735.7100000004</v>
      </c>
      <c r="O83" s="401">
        <f t="shared" si="10"/>
        <v>4471204.75</v>
      </c>
      <c r="P83" s="401">
        <f t="shared" si="10"/>
        <v>220675.61000000002</v>
      </c>
      <c r="Q83" s="401">
        <f t="shared" si="10"/>
        <v>1025933.34</v>
      </c>
      <c r="R83" s="401">
        <f t="shared" ref="R83" si="11">SUM(R84:R86)</f>
        <v>1312828.6400000001</v>
      </c>
      <c r="S83" s="401">
        <f>SUM(C83:R83)</f>
        <v>148941673.70000002</v>
      </c>
      <c r="T83" s="375"/>
      <c r="U83" s="302"/>
      <c r="V83" s="302"/>
      <c r="W83" s="302"/>
      <c r="X83" s="302"/>
      <c r="Y83" s="302"/>
      <c r="Z83" s="302"/>
      <c r="AA83" s="302"/>
      <c r="AB83" s="302"/>
      <c r="AC83" s="302"/>
      <c r="AD83" s="302"/>
      <c r="AE83" s="302"/>
      <c r="AF83" s="302"/>
      <c r="AG83" s="302"/>
      <c r="AH83" s="302"/>
      <c r="AI83" s="302"/>
      <c r="AJ83" s="302"/>
      <c r="AK83" s="302"/>
      <c r="AL83" s="302"/>
      <c r="AM83" s="302"/>
      <c r="AN83" s="302"/>
      <c r="AO83" s="302"/>
    </row>
    <row r="84" spans="1:41" ht="15">
      <c r="A84" s="971"/>
      <c r="B84" s="304" t="s">
        <v>1105</v>
      </c>
      <c r="C84" s="46">
        <v>1517952.03</v>
      </c>
      <c r="D84" s="46">
        <v>1803636.91</v>
      </c>
      <c r="E84" s="46">
        <v>4089448.11</v>
      </c>
      <c r="F84" s="46">
        <v>1479768.81</v>
      </c>
      <c r="G84" s="46">
        <v>6092917.2800000003</v>
      </c>
      <c r="H84" s="46">
        <v>18407747.77</v>
      </c>
      <c r="I84" s="46">
        <v>73722979.599999994</v>
      </c>
      <c r="J84" s="46">
        <v>7578975.3300000001</v>
      </c>
      <c r="K84" s="46">
        <v>6469055.9299999997</v>
      </c>
      <c r="L84" s="46">
        <v>12923118.84</v>
      </c>
      <c r="M84" s="46">
        <v>4603990.71</v>
      </c>
      <c r="N84" s="46">
        <v>2291810.9500000002</v>
      </c>
      <c r="O84" s="46">
        <v>4454653.1399999997</v>
      </c>
      <c r="P84" s="46">
        <v>220387.9</v>
      </c>
      <c r="Q84" s="46">
        <v>1018125.71</v>
      </c>
      <c r="R84" s="46">
        <v>1310612.6000000001</v>
      </c>
      <c r="S84" s="47">
        <f>SUM(C84:R84)</f>
        <v>147985181.61999997</v>
      </c>
      <c r="T84" s="55"/>
      <c r="U84" s="302"/>
      <c r="V84" s="58"/>
      <c r="W84" s="58"/>
      <c r="X84" s="58"/>
      <c r="Y84" s="58"/>
      <c r="Z84" s="58"/>
      <c r="AA84" s="58"/>
      <c r="AB84" s="58"/>
      <c r="AC84" s="58"/>
      <c r="AD84" s="58"/>
      <c r="AE84" s="58"/>
      <c r="AF84" s="58"/>
      <c r="AG84" s="58"/>
      <c r="AH84" s="58"/>
      <c r="AI84" s="58"/>
      <c r="AJ84" s="58"/>
      <c r="AK84" s="58"/>
      <c r="AL84" s="58"/>
      <c r="AM84" s="58"/>
      <c r="AN84" s="58"/>
      <c r="AO84" s="58"/>
    </row>
    <row r="85" spans="1:41" ht="15">
      <c r="A85" s="971"/>
      <c r="B85" s="304" t="s">
        <v>1106</v>
      </c>
      <c r="C85" s="46">
        <v>20.77</v>
      </c>
      <c r="D85" s="46">
        <v>976.74</v>
      </c>
      <c r="E85" s="46">
        <v>997.41</v>
      </c>
      <c r="F85" s="46">
        <v>1154.31</v>
      </c>
      <c r="G85" s="46">
        <v>5522.44</v>
      </c>
      <c r="H85" s="46">
        <v>55089.49</v>
      </c>
      <c r="I85" s="46">
        <v>111191.53</v>
      </c>
      <c r="J85" s="46">
        <v>11311.53</v>
      </c>
      <c r="K85" s="46">
        <v>8673.99</v>
      </c>
      <c r="L85" s="46">
        <v>25770.76</v>
      </c>
      <c r="M85" s="46">
        <v>14918.63</v>
      </c>
      <c r="N85" s="46">
        <v>7151.62</v>
      </c>
      <c r="O85" s="46">
        <v>3657.83</v>
      </c>
      <c r="P85" s="46">
        <v>31.26</v>
      </c>
      <c r="Q85" s="46">
        <v>6885.24</v>
      </c>
      <c r="R85" s="46">
        <v>249.24</v>
      </c>
      <c r="S85" s="47">
        <f>SUM(C85:R85)</f>
        <v>253602.78999999998</v>
      </c>
      <c r="T85" s="55"/>
      <c r="U85" s="302"/>
      <c r="V85" s="58"/>
      <c r="W85" s="58"/>
      <c r="X85" s="58"/>
      <c r="Y85" s="58"/>
      <c r="Z85" s="58"/>
      <c r="AA85" s="58"/>
      <c r="AB85" s="58"/>
      <c r="AC85" s="58"/>
      <c r="AD85" s="58"/>
      <c r="AE85" s="58"/>
      <c r="AF85" s="58"/>
      <c r="AG85" s="58"/>
      <c r="AH85" s="58"/>
      <c r="AI85" s="58"/>
      <c r="AJ85" s="58"/>
      <c r="AK85" s="58"/>
      <c r="AL85" s="58"/>
      <c r="AM85" s="58"/>
      <c r="AN85" s="58"/>
      <c r="AO85" s="58"/>
    </row>
    <row r="86" spans="1:41" ht="15">
      <c r="A86" s="971"/>
      <c r="B86" s="304" t="s">
        <v>1107</v>
      </c>
      <c r="C86" s="46">
        <v>7261.22</v>
      </c>
      <c r="D86" s="46">
        <v>4671.9799999999996</v>
      </c>
      <c r="E86" s="46">
        <v>30290.71</v>
      </c>
      <c r="F86" s="46">
        <v>1792.56</v>
      </c>
      <c r="G86" s="46">
        <v>2704.81</v>
      </c>
      <c r="H86" s="46">
        <v>122852.5</v>
      </c>
      <c r="I86" s="46">
        <v>376954.31</v>
      </c>
      <c r="J86" s="46">
        <v>27166</v>
      </c>
      <c r="K86" s="46">
        <v>21183.82</v>
      </c>
      <c r="L86" s="46">
        <v>73707.64</v>
      </c>
      <c r="M86" s="46">
        <v>13491.18</v>
      </c>
      <c r="N86" s="46">
        <v>4773.1400000000003</v>
      </c>
      <c r="O86" s="46">
        <v>12893.78</v>
      </c>
      <c r="P86" s="46">
        <v>256.45</v>
      </c>
      <c r="Q86" s="46">
        <v>922.39</v>
      </c>
      <c r="R86" s="46">
        <v>1966.8</v>
      </c>
      <c r="S86" s="47">
        <f>SUM(C86:R86)</f>
        <v>702889.29</v>
      </c>
      <c r="T86" s="55"/>
      <c r="U86" s="302"/>
      <c r="V86" s="58"/>
      <c r="W86" s="58"/>
      <c r="X86" s="58"/>
      <c r="Y86" s="58"/>
      <c r="Z86" s="58"/>
      <c r="AA86" s="58"/>
      <c r="AB86" s="58"/>
      <c r="AC86" s="58"/>
      <c r="AD86" s="58"/>
      <c r="AE86" s="58"/>
      <c r="AF86" s="58"/>
      <c r="AG86" s="58"/>
      <c r="AH86" s="58"/>
      <c r="AI86" s="58"/>
      <c r="AJ86" s="58"/>
      <c r="AK86" s="58"/>
      <c r="AL86" s="58"/>
      <c r="AM86" s="58"/>
      <c r="AN86" s="58"/>
      <c r="AO86" s="58"/>
    </row>
    <row r="87" spans="1:41" ht="6" customHeight="1">
      <c r="A87" s="971"/>
      <c r="B87" s="304"/>
      <c r="C87" s="45"/>
      <c r="D87" s="45"/>
      <c r="E87" s="45"/>
      <c r="F87" s="45"/>
      <c r="G87" s="45"/>
      <c r="H87" s="45"/>
      <c r="I87" s="45"/>
      <c r="J87" s="45"/>
      <c r="K87" s="45"/>
      <c r="L87" s="45"/>
      <c r="M87" s="45"/>
      <c r="N87" s="45"/>
      <c r="O87" s="45"/>
      <c r="P87" s="45"/>
      <c r="Q87" s="45"/>
      <c r="R87" s="45"/>
      <c r="S87" s="47">
        <f>SUM(D87:R87)</f>
        <v>0</v>
      </c>
      <c r="T87" s="55"/>
      <c r="U87" s="302"/>
      <c r="V87" s="58"/>
      <c r="W87" s="58"/>
      <c r="X87" s="58"/>
      <c r="Y87" s="58"/>
      <c r="Z87" s="58"/>
      <c r="AA87" s="58"/>
      <c r="AB87" s="58"/>
      <c r="AC87" s="58"/>
      <c r="AD87" s="58"/>
      <c r="AE87" s="58"/>
      <c r="AF87" s="58"/>
      <c r="AG87" s="58"/>
      <c r="AH87" s="58"/>
      <c r="AI87" s="58"/>
      <c r="AJ87" s="58"/>
      <c r="AK87" s="58"/>
      <c r="AL87" s="58"/>
      <c r="AM87" s="58"/>
      <c r="AN87" s="58"/>
      <c r="AO87" s="58"/>
    </row>
    <row r="88" spans="1:41" ht="15">
      <c r="A88" s="971"/>
      <c r="B88" s="299" t="s">
        <v>1108</v>
      </c>
      <c r="C88" s="401">
        <f t="shared" ref="C88:R88" si="12">SUM(C89:C91)</f>
        <v>1600808.6099999999</v>
      </c>
      <c r="D88" s="401">
        <f t="shared" si="12"/>
        <v>2035753.5700000003</v>
      </c>
      <c r="E88" s="401">
        <f t="shared" si="12"/>
        <v>5872078.8700000001</v>
      </c>
      <c r="F88" s="401">
        <f t="shared" si="12"/>
        <v>2184211.81</v>
      </c>
      <c r="G88" s="401">
        <f t="shared" si="12"/>
        <v>7065330.3200000003</v>
      </c>
      <c r="H88" s="401">
        <f t="shared" si="12"/>
        <v>19426438.879999999</v>
      </c>
      <c r="I88" s="401">
        <f t="shared" si="12"/>
        <v>78488667.930000007</v>
      </c>
      <c r="J88" s="401">
        <f t="shared" si="12"/>
        <v>9551854.6600000001</v>
      </c>
      <c r="K88" s="401">
        <f t="shared" si="12"/>
        <v>8707179.6700000018</v>
      </c>
      <c r="L88" s="401">
        <f t="shared" si="12"/>
        <v>17346112.210000001</v>
      </c>
      <c r="M88" s="401">
        <f t="shared" si="12"/>
        <v>5490095.7000000002</v>
      </c>
      <c r="N88" s="401">
        <f t="shared" si="12"/>
        <v>2330758.5</v>
      </c>
      <c r="O88" s="401">
        <f t="shared" si="12"/>
        <v>5694926.790000001</v>
      </c>
      <c r="P88" s="401">
        <f t="shared" si="12"/>
        <v>301063.84000000003</v>
      </c>
      <c r="Q88" s="401">
        <f t="shared" si="12"/>
        <v>1166968.54</v>
      </c>
      <c r="R88" s="401">
        <f t="shared" si="12"/>
        <v>2759415.7399999998</v>
      </c>
      <c r="S88" s="401">
        <f>SUM(C88:R88)</f>
        <v>170021665.63999999</v>
      </c>
      <c r="T88" s="375"/>
      <c r="U88" s="302"/>
      <c r="V88" s="302"/>
      <c r="W88" s="302"/>
      <c r="X88" s="302"/>
      <c r="Y88" s="302"/>
      <c r="Z88" s="302"/>
      <c r="AA88" s="302"/>
      <c r="AB88" s="302"/>
      <c r="AC88" s="302"/>
      <c r="AD88" s="302"/>
      <c r="AE88" s="302"/>
      <c r="AF88" s="302"/>
      <c r="AG88" s="302"/>
      <c r="AH88" s="302"/>
      <c r="AI88" s="302"/>
      <c r="AJ88" s="302"/>
      <c r="AK88" s="302"/>
      <c r="AL88" s="302"/>
      <c r="AM88" s="302"/>
      <c r="AN88" s="302"/>
      <c r="AO88" s="302"/>
    </row>
    <row r="89" spans="1:41" ht="15">
      <c r="A89" s="971"/>
      <c r="B89" s="304" t="s">
        <v>1109</v>
      </c>
      <c r="C89" s="46">
        <v>752121.1</v>
      </c>
      <c r="D89" s="46">
        <v>860135.92</v>
      </c>
      <c r="E89" s="46">
        <v>2593945.08</v>
      </c>
      <c r="F89" s="46">
        <v>1052798.46</v>
      </c>
      <c r="G89" s="46">
        <v>3085283.91</v>
      </c>
      <c r="H89" s="46">
        <v>7583323.96</v>
      </c>
      <c r="I89" s="46">
        <v>27231493.280000001</v>
      </c>
      <c r="J89" s="46">
        <v>3550817.9</v>
      </c>
      <c r="K89" s="46">
        <v>3518680.54</v>
      </c>
      <c r="L89" s="46">
        <v>6749420.8499999996</v>
      </c>
      <c r="M89" s="46">
        <v>2036706.35</v>
      </c>
      <c r="N89" s="46">
        <v>1002113.7</v>
      </c>
      <c r="O89" s="46">
        <v>2239667.17</v>
      </c>
      <c r="P89" s="46">
        <v>157631.10999999999</v>
      </c>
      <c r="Q89" s="46">
        <v>484629.72</v>
      </c>
      <c r="R89" s="46">
        <v>1510798.54</v>
      </c>
      <c r="S89" s="47">
        <f>SUM(C89:R89)</f>
        <v>64409567.590000004</v>
      </c>
      <c r="T89" s="55"/>
      <c r="U89" s="302"/>
      <c r="V89" s="58"/>
      <c r="W89" s="58"/>
      <c r="X89" s="58"/>
      <c r="Y89" s="58"/>
      <c r="Z89" s="58"/>
      <c r="AA89" s="58"/>
      <c r="AB89" s="58"/>
      <c r="AC89" s="58"/>
      <c r="AD89" s="58"/>
      <c r="AE89" s="58"/>
      <c r="AF89" s="58"/>
      <c r="AG89" s="58"/>
      <c r="AH89" s="58"/>
      <c r="AI89" s="58"/>
      <c r="AJ89" s="58"/>
      <c r="AK89" s="58"/>
      <c r="AL89" s="58"/>
      <c r="AM89" s="58"/>
      <c r="AN89" s="58"/>
      <c r="AO89" s="58"/>
    </row>
    <row r="90" spans="1:41" ht="15">
      <c r="A90" s="971"/>
      <c r="B90" s="304" t="s">
        <v>1110</v>
      </c>
      <c r="C90" s="46">
        <v>804569.86</v>
      </c>
      <c r="D90" s="46">
        <v>1127147.07</v>
      </c>
      <c r="E90" s="46">
        <v>3082700.98</v>
      </c>
      <c r="F90" s="46">
        <v>1072172.6499999999</v>
      </c>
      <c r="G90" s="46">
        <v>3721741.31</v>
      </c>
      <c r="H90" s="46">
        <v>11207714.27</v>
      </c>
      <c r="I90" s="46">
        <v>48000521.530000001</v>
      </c>
      <c r="J90" s="46">
        <v>5662605.6500000004</v>
      </c>
      <c r="K90" s="46">
        <v>4905091.24</v>
      </c>
      <c r="L90" s="46">
        <v>9861230.9199999999</v>
      </c>
      <c r="M90" s="46">
        <v>3177645.1</v>
      </c>
      <c r="N90" s="46">
        <v>1258953.07</v>
      </c>
      <c r="O90" s="46">
        <v>3232260.97</v>
      </c>
      <c r="P90" s="46">
        <v>130461.7</v>
      </c>
      <c r="Q90" s="46">
        <v>671063.96</v>
      </c>
      <c r="R90" s="46">
        <v>1200331.3400000001</v>
      </c>
      <c r="S90" s="47">
        <f>SUM(C90:R90)</f>
        <v>99116211.61999999</v>
      </c>
      <c r="T90" s="55"/>
      <c r="U90" s="302"/>
      <c r="V90" s="58"/>
      <c r="W90" s="58"/>
      <c r="X90" s="58"/>
      <c r="Y90" s="58"/>
      <c r="Z90" s="58"/>
      <c r="AA90" s="58"/>
      <c r="AB90" s="58"/>
      <c r="AC90" s="58"/>
      <c r="AD90" s="58"/>
      <c r="AE90" s="58"/>
      <c r="AF90" s="58"/>
      <c r="AG90" s="58"/>
      <c r="AH90" s="58"/>
      <c r="AI90" s="58"/>
      <c r="AJ90" s="58"/>
      <c r="AK90" s="58"/>
      <c r="AL90" s="58"/>
      <c r="AM90" s="58"/>
      <c r="AN90" s="58"/>
      <c r="AO90" s="58"/>
    </row>
    <row r="91" spans="1:41" ht="15">
      <c r="A91" s="971"/>
      <c r="B91" s="304" t="s">
        <v>1111</v>
      </c>
      <c r="C91" s="46">
        <v>44117.65</v>
      </c>
      <c r="D91" s="46">
        <v>48470.58</v>
      </c>
      <c r="E91" s="46">
        <v>195432.81</v>
      </c>
      <c r="F91" s="46">
        <v>59240.7</v>
      </c>
      <c r="G91" s="46">
        <v>258305.1</v>
      </c>
      <c r="H91" s="46">
        <v>635400.65</v>
      </c>
      <c r="I91" s="46">
        <v>3256653.12</v>
      </c>
      <c r="J91" s="46">
        <v>338431.11</v>
      </c>
      <c r="K91" s="46">
        <v>283407.89</v>
      </c>
      <c r="L91" s="46">
        <v>735460.44</v>
      </c>
      <c r="M91" s="46">
        <v>275744.25</v>
      </c>
      <c r="N91" s="46">
        <v>69691.73</v>
      </c>
      <c r="O91" s="46">
        <v>222998.65</v>
      </c>
      <c r="P91" s="46">
        <v>12971.03</v>
      </c>
      <c r="Q91" s="46">
        <v>11274.86</v>
      </c>
      <c r="R91" s="46">
        <v>48285.86</v>
      </c>
      <c r="S91" s="47">
        <f>SUM(C91:R91)</f>
        <v>6495886.4300000025</v>
      </c>
      <c r="T91" s="55"/>
      <c r="U91" s="302"/>
      <c r="V91" s="58"/>
      <c r="W91" s="58"/>
      <c r="X91" s="58"/>
      <c r="Y91" s="58"/>
      <c r="Z91" s="58"/>
      <c r="AA91" s="58"/>
      <c r="AB91" s="58"/>
      <c r="AC91" s="58"/>
      <c r="AD91" s="58"/>
      <c r="AE91" s="58"/>
      <c r="AF91" s="58"/>
      <c r="AG91" s="58"/>
      <c r="AH91" s="58"/>
      <c r="AI91" s="58"/>
      <c r="AJ91" s="58"/>
      <c r="AK91" s="58"/>
      <c r="AL91" s="58"/>
      <c r="AM91" s="58"/>
      <c r="AN91" s="58"/>
      <c r="AO91" s="58"/>
    </row>
    <row r="92" spans="1:41" ht="6" customHeight="1">
      <c r="A92" s="971"/>
      <c r="B92" s="304"/>
      <c r="C92" s="45"/>
      <c r="D92" s="45"/>
      <c r="E92" s="45"/>
      <c r="F92" s="45"/>
      <c r="G92" s="45"/>
      <c r="H92" s="45"/>
      <c r="I92" s="45"/>
      <c r="J92" s="45"/>
      <c r="K92" s="45"/>
      <c r="L92" s="45"/>
      <c r="M92" s="45"/>
      <c r="N92" s="45"/>
      <c r="O92" s="45"/>
      <c r="P92" s="45"/>
      <c r="Q92" s="45"/>
      <c r="R92" s="45"/>
      <c r="S92" s="47">
        <f>SUM(D92:R92)</f>
        <v>0</v>
      </c>
      <c r="T92" s="55"/>
      <c r="U92" s="302"/>
      <c r="V92" s="58"/>
      <c r="W92" s="58"/>
      <c r="X92" s="58"/>
      <c r="Y92" s="58"/>
      <c r="Z92" s="58"/>
      <c r="AA92" s="58"/>
      <c r="AB92" s="58"/>
      <c r="AC92" s="58"/>
      <c r="AD92" s="58"/>
      <c r="AE92" s="58"/>
      <c r="AF92" s="58"/>
      <c r="AG92" s="58"/>
      <c r="AH92" s="58"/>
      <c r="AI92" s="58"/>
      <c r="AJ92" s="58"/>
      <c r="AK92" s="58"/>
      <c r="AL92" s="58"/>
      <c r="AM92" s="58"/>
      <c r="AN92" s="58"/>
      <c r="AO92" s="58"/>
    </row>
    <row r="93" spans="1:41" ht="15">
      <c r="A93" s="971"/>
      <c r="B93" s="299" t="s">
        <v>1112</v>
      </c>
      <c r="C93" s="401">
        <f t="shared" ref="C93:R93" si="13">SUM(C94:C111)</f>
        <v>440545.79499999998</v>
      </c>
      <c r="D93" s="401">
        <f t="shared" si="13"/>
        <v>662836.54799999995</v>
      </c>
      <c r="E93" s="401">
        <f t="shared" si="13"/>
        <v>1466502.0910000002</v>
      </c>
      <c r="F93" s="401">
        <f t="shared" si="13"/>
        <v>542594.42000000004</v>
      </c>
      <c r="G93" s="401">
        <f t="shared" si="13"/>
        <v>2076229.8759999997</v>
      </c>
      <c r="H93" s="401">
        <f t="shared" si="13"/>
        <v>6137230.6909999996</v>
      </c>
      <c r="I93" s="401">
        <f t="shared" si="13"/>
        <v>26899078.265000001</v>
      </c>
      <c r="J93" s="401">
        <f t="shared" si="13"/>
        <v>2702829.5059999996</v>
      </c>
      <c r="K93" s="401">
        <f t="shared" si="13"/>
        <v>2966611.375</v>
      </c>
      <c r="L93" s="401">
        <f t="shared" si="13"/>
        <v>5037965.8059999999</v>
      </c>
      <c r="M93" s="401">
        <f t="shared" si="13"/>
        <v>1748568.558</v>
      </c>
      <c r="N93" s="401">
        <f t="shared" si="13"/>
        <v>768926.34400000004</v>
      </c>
      <c r="O93" s="401">
        <f t="shared" si="13"/>
        <v>1980012.5779999997</v>
      </c>
      <c r="P93" s="401">
        <f t="shared" si="13"/>
        <v>133548.33100000001</v>
      </c>
      <c r="Q93" s="401">
        <f t="shared" si="13"/>
        <v>302405.83599999995</v>
      </c>
      <c r="R93" s="401">
        <f t="shared" si="13"/>
        <v>371221.07199999999</v>
      </c>
      <c r="S93" s="401">
        <f t="shared" ref="S93:S111" si="14">SUM(C93:R93)</f>
        <v>54237107.092</v>
      </c>
      <c r="T93" s="375"/>
      <c r="U93" s="302"/>
      <c r="V93" s="302"/>
      <c r="W93" s="302"/>
      <c r="X93" s="302"/>
      <c r="Y93" s="302"/>
      <c r="Z93" s="302"/>
      <c r="AA93" s="302"/>
      <c r="AB93" s="302"/>
      <c r="AC93" s="302"/>
      <c r="AD93" s="302"/>
      <c r="AE93" s="302"/>
      <c r="AF93" s="302"/>
      <c r="AG93" s="302"/>
      <c r="AH93" s="302"/>
      <c r="AI93" s="302"/>
      <c r="AJ93" s="302"/>
      <c r="AK93" s="302"/>
      <c r="AL93" s="302"/>
      <c r="AM93" s="302"/>
      <c r="AN93" s="302"/>
      <c r="AO93" s="302"/>
    </row>
    <row r="94" spans="1:41" ht="15">
      <c r="A94" s="971"/>
      <c r="B94" s="304" t="s">
        <v>1113</v>
      </c>
      <c r="C94" s="46">
        <v>29240.62</v>
      </c>
      <c r="D94" s="46">
        <v>18725.16</v>
      </c>
      <c r="E94" s="46">
        <v>140969.44</v>
      </c>
      <c r="F94" s="46">
        <v>33941.83</v>
      </c>
      <c r="G94" s="46">
        <v>100221.44</v>
      </c>
      <c r="H94" s="46">
        <v>325706.08</v>
      </c>
      <c r="I94" s="46">
        <v>3247867.27</v>
      </c>
      <c r="J94" s="46">
        <v>150964.01999999999</v>
      </c>
      <c r="K94" s="46">
        <v>163309.04</v>
      </c>
      <c r="L94" s="46">
        <v>246378.99</v>
      </c>
      <c r="M94" s="46">
        <v>120100.82</v>
      </c>
      <c r="N94" s="46">
        <v>48591.63</v>
      </c>
      <c r="O94" s="46">
        <v>66095.679999999993</v>
      </c>
      <c r="P94" s="46">
        <v>312.69</v>
      </c>
      <c r="Q94" s="46">
        <v>10775.77</v>
      </c>
      <c r="R94" s="46">
        <v>62180.88</v>
      </c>
      <c r="S94" s="47">
        <f t="shared" si="14"/>
        <v>4765381.3599999994</v>
      </c>
      <c r="T94" s="55"/>
      <c r="U94" s="302"/>
      <c r="V94" s="58"/>
      <c r="W94" s="58"/>
      <c r="X94" s="58"/>
      <c r="Y94" s="58"/>
      <c r="Z94" s="58"/>
      <c r="AA94" s="58"/>
      <c r="AB94" s="58"/>
      <c r="AC94" s="58"/>
      <c r="AD94" s="58"/>
      <c r="AE94" s="58"/>
      <c r="AF94" s="58"/>
      <c r="AG94" s="58"/>
      <c r="AH94" s="58"/>
      <c r="AI94" s="58"/>
      <c r="AJ94" s="58"/>
      <c r="AK94" s="58"/>
      <c r="AL94" s="58"/>
      <c r="AM94" s="58"/>
      <c r="AN94" s="58"/>
      <c r="AO94" s="58"/>
    </row>
    <row r="95" spans="1:41" ht="15">
      <c r="A95" s="971"/>
      <c r="B95" s="304" t="s">
        <v>1114</v>
      </c>
      <c r="C95" s="46">
        <v>202712.31</v>
      </c>
      <c r="D95" s="46">
        <v>269805.48</v>
      </c>
      <c r="E95" s="46">
        <v>516548.59</v>
      </c>
      <c r="F95" s="46">
        <v>174006.04</v>
      </c>
      <c r="G95" s="46">
        <v>504425.18</v>
      </c>
      <c r="H95" s="46">
        <v>1697841.61</v>
      </c>
      <c r="I95" s="46">
        <v>6131687.3399999999</v>
      </c>
      <c r="J95" s="46">
        <v>600327.16</v>
      </c>
      <c r="K95" s="46">
        <v>1095322.44</v>
      </c>
      <c r="L95" s="46">
        <v>1419418.86</v>
      </c>
      <c r="M95" s="46">
        <v>426222.18</v>
      </c>
      <c r="N95" s="46">
        <v>218207.63</v>
      </c>
      <c r="O95" s="46">
        <v>400977.07</v>
      </c>
      <c r="P95" s="46">
        <v>41025.15</v>
      </c>
      <c r="Q95" s="46">
        <v>136619.72</v>
      </c>
      <c r="R95" s="46">
        <v>60101.8</v>
      </c>
      <c r="S95" s="47">
        <f t="shared" si="14"/>
        <v>13895248.560000002</v>
      </c>
      <c r="T95" s="55"/>
      <c r="U95" s="302"/>
      <c r="V95" s="58"/>
      <c r="W95" s="58"/>
      <c r="X95" s="58"/>
      <c r="Y95" s="58"/>
      <c r="Z95" s="58"/>
      <c r="AA95" s="58"/>
      <c r="AB95" s="58"/>
      <c r="AC95" s="58"/>
      <c r="AD95" s="58"/>
      <c r="AE95" s="58"/>
      <c r="AF95" s="58"/>
      <c r="AG95" s="58"/>
      <c r="AH95" s="58"/>
      <c r="AI95" s="58"/>
      <c r="AJ95" s="58"/>
      <c r="AK95" s="58"/>
      <c r="AL95" s="58"/>
      <c r="AM95" s="58"/>
      <c r="AN95" s="58"/>
      <c r="AO95" s="58"/>
    </row>
    <row r="96" spans="1:41" ht="15">
      <c r="A96" s="971"/>
      <c r="B96" s="304" t="s">
        <v>1115</v>
      </c>
      <c r="C96" s="46">
        <v>323.67</v>
      </c>
      <c r="D96" s="46">
        <v>48</v>
      </c>
      <c r="E96" s="46">
        <v>14636.73</v>
      </c>
      <c r="F96" s="46">
        <v>919.79</v>
      </c>
      <c r="G96" s="46">
        <v>1213.47</v>
      </c>
      <c r="H96" s="46">
        <v>16053.79</v>
      </c>
      <c r="I96" s="46">
        <v>151074.70000000001</v>
      </c>
      <c r="J96" s="46">
        <v>4375.92</v>
      </c>
      <c r="K96" s="46">
        <v>3310.49</v>
      </c>
      <c r="L96" s="46">
        <v>14308.24</v>
      </c>
      <c r="M96" s="46">
        <v>3478.37</v>
      </c>
      <c r="N96" s="46">
        <v>1867.82</v>
      </c>
      <c r="O96" s="46">
        <v>2711.47</v>
      </c>
      <c r="P96" s="46">
        <v>0</v>
      </c>
      <c r="Q96" s="46">
        <v>336.89</v>
      </c>
      <c r="R96" s="46">
        <v>603.6</v>
      </c>
      <c r="S96" s="47">
        <f t="shared" si="14"/>
        <v>215262.95000000004</v>
      </c>
      <c r="T96" s="55"/>
      <c r="U96" s="302"/>
      <c r="V96" s="58"/>
      <c r="W96" s="58"/>
      <c r="X96" s="58"/>
      <c r="Y96" s="58"/>
      <c r="Z96" s="58"/>
      <c r="AA96" s="58"/>
      <c r="AB96" s="58"/>
      <c r="AC96" s="58"/>
      <c r="AD96" s="58"/>
      <c r="AE96" s="58"/>
      <c r="AF96" s="58"/>
      <c r="AG96" s="58"/>
      <c r="AH96" s="58"/>
      <c r="AI96" s="58"/>
      <c r="AJ96" s="58"/>
      <c r="AK96" s="58"/>
      <c r="AL96" s="58"/>
      <c r="AM96" s="58"/>
      <c r="AN96" s="58"/>
      <c r="AO96" s="58"/>
    </row>
    <row r="97" spans="1:41" ht="15">
      <c r="A97" s="971"/>
      <c r="B97" s="304" t="s">
        <v>1116</v>
      </c>
      <c r="C97" s="46">
        <v>20624.099999999999</v>
      </c>
      <c r="D97" s="46">
        <v>14.86</v>
      </c>
      <c r="E97" s="46">
        <v>29.68</v>
      </c>
      <c r="F97" s="46">
        <v>446.08</v>
      </c>
      <c r="G97" s="46">
        <v>17519.98</v>
      </c>
      <c r="H97" s="46">
        <v>88487.98</v>
      </c>
      <c r="I97" s="46">
        <v>890454.95</v>
      </c>
      <c r="J97" s="46">
        <v>22146.44</v>
      </c>
      <c r="K97" s="46">
        <v>11677.51</v>
      </c>
      <c r="L97" s="46">
        <v>81043.34</v>
      </c>
      <c r="M97" s="46">
        <v>11330.38</v>
      </c>
      <c r="N97" s="46">
        <v>312.39999999999998</v>
      </c>
      <c r="O97" s="46">
        <v>1722.16</v>
      </c>
      <c r="P97" s="46">
        <v>0</v>
      </c>
      <c r="Q97" s="46">
        <v>0</v>
      </c>
      <c r="R97" s="46">
        <v>401.84</v>
      </c>
      <c r="S97" s="47">
        <f t="shared" si="14"/>
        <v>1146211.6999999997</v>
      </c>
      <c r="T97" s="55"/>
      <c r="U97" s="302"/>
      <c r="V97" s="58"/>
      <c r="W97" s="58"/>
      <c r="X97" s="58"/>
      <c r="Y97" s="58"/>
      <c r="Z97" s="58"/>
      <c r="AA97" s="58"/>
      <c r="AB97" s="58"/>
      <c r="AC97" s="58"/>
      <c r="AD97" s="58"/>
      <c r="AE97" s="58"/>
      <c r="AF97" s="58"/>
      <c r="AG97" s="58"/>
      <c r="AH97" s="58"/>
      <c r="AI97" s="58"/>
      <c r="AJ97" s="58"/>
      <c r="AK97" s="58"/>
      <c r="AL97" s="58"/>
      <c r="AM97" s="58"/>
      <c r="AN97" s="58"/>
      <c r="AO97" s="58"/>
    </row>
    <row r="98" spans="1:41" ht="14.25" customHeight="1">
      <c r="A98" s="971"/>
      <c r="B98" s="304" t="s">
        <v>1117</v>
      </c>
      <c r="C98" s="46">
        <v>52523.41</v>
      </c>
      <c r="D98" s="46">
        <v>51154.239999999998</v>
      </c>
      <c r="E98" s="46">
        <v>91966.76</v>
      </c>
      <c r="F98" s="46">
        <v>24713.5</v>
      </c>
      <c r="G98" s="46">
        <v>235654.74</v>
      </c>
      <c r="H98" s="46">
        <v>557015.74</v>
      </c>
      <c r="I98" s="46">
        <v>1528310.59</v>
      </c>
      <c r="J98" s="46">
        <v>203919.78</v>
      </c>
      <c r="K98" s="46">
        <v>282728.21000000002</v>
      </c>
      <c r="L98" s="46">
        <v>279999.59000000003</v>
      </c>
      <c r="M98" s="46">
        <v>139750.29999999999</v>
      </c>
      <c r="N98" s="46">
        <v>68734.740000000005</v>
      </c>
      <c r="O98" s="46">
        <v>115321.07</v>
      </c>
      <c r="P98" s="46">
        <v>3250.63</v>
      </c>
      <c r="Q98" s="46">
        <v>19162.240000000002</v>
      </c>
      <c r="R98" s="46">
        <v>7908.56</v>
      </c>
      <c r="S98" s="47">
        <f t="shared" si="14"/>
        <v>3662114.0999999996</v>
      </c>
      <c r="T98" s="55"/>
      <c r="U98" s="302"/>
      <c r="V98" s="58"/>
      <c r="W98" s="58"/>
      <c r="X98" s="58"/>
      <c r="Y98" s="58"/>
      <c r="Z98" s="58"/>
      <c r="AA98" s="58"/>
      <c r="AB98" s="58"/>
      <c r="AC98" s="58"/>
      <c r="AD98" s="58"/>
      <c r="AE98" s="58"/>
      <c r="AF98" s="58"/>
      <c r="AG98" s="58"/>
      <c r="AH98" s="58"/>
      <c r="AI98" s="58"/>
      <c r="AJ98" s="58"/>
      <c r="AK98" s="58"/>
      <c r="AL98" s="58"/>
      <c r="AM98" s="58"/>
      <c r="AN98" s="58"/>
      <c r="AO98" s="58"/>
    </row>
    <row r="99" spans="1:41" ht="15">
      <c r="A99" s="971"/>
      <c r="B99" s="304" t="s">
        <v>1118</v>
      </c>
      <c r="C99" s="46">
        <v>0</v>
      </c>
      <c r="D99" s="46">
        <v>4.6399999999999997</v>
      </c>
      <c r="E99" s="46">
        <v>0</v>
      </c>
      <c r="F99" s="46">
        <v>4.6399999999999997</v>
      </c>
      <c r="G99" s="46">
        <v>32.479999999999997</v>
      </c>
      <c r="H99" s="46">
        <v>13.92</v>
      </c>
      <c r="I99" s="46">
        <v>1104.9000000000001</v>
      </c>
      <c r="J99" s="46">
        <v>18.559999999999999</v>
      </c>
      <c r="K99" s="46">
        <v>208.8</v>
      </c>
      <c r="L99" s="46">
        <v>23.2</v>
      </c>
      <c r="M99" s="46">
        <v>4.6399999999999997</v>
      </c>
      <c r="N99" s="46">
        <v>0</v>
      </c>
      <c r="O99" s="46">
        <v>9.2799999999999994</v>
      </c>
      <c r="P99" s="46">
        <v>0</v>
      </c>
      <c r="Q99" s="46">
        <v>0</v>
      </c>
      <c r="R99" s="46">
        <v>0</v>
      </c>
      <c r="S99" s="47">
        <f t="shared" si="14"/>
        <v>1425.0600000000002</v>
      </c>
      <c r="T99" s="55"/>
      <c r="U99" s="302"/>
      <c r="V99" s="58"/>
      <c r="W99" s="58"/>
      <c r="X99" s="58"/>
      <c r="Y99" s="58"/>
      <c r="Z99" s="58"/>
      <c r="AA99" s="58"/>
      <c r="AB99" s="58"/>
      <c r="AC99" s="58"/>
      <c r="AD99" s="58"/>
      <c r="AE99" s="58"/>
      <c r="AF99" s="58"/>
      <c r="AG99" s="58"/>
      <c r="AH99" s="58"/>
      <c r="AI99" s="58"/>
      <c r="AJ99" s="58"/>
      <c r="AK99" s="58"/>
      <c r="AL99" s="58"/>
      <c r="AM99" s="58"/>
      <c r="AN99" s="58"/>
      <c r="AO99" s="58"/>
    </row>
    <row r="100" spans="1:41" ht="15">
      <c r="A100" s="971"/>
      <c r="B100" s="304" t="s">
        <v>1119</v>
      </c>
      <c r="C100" s="46">
        <v>8366.19</v>
      </c>
      <c r="D100" s="46">
        <v>3977.92</v>
      </c>
      <c r="E100" s="46">
        <v>31723.371999999999</v>
      </c>
      <c r="F100" s="46">
        <v>47448.86</v>
      </c>
      <c r="G100" s="46">
        <v>71152.28</v>
      </c>
      <c r="H100" s="46">
        <v>178715.74</v>
      </c>
      <c r="I100" s="46">
        <v>1109018.422</v>
      </c>
      <c r="J100" s="46">
        <v>132272.65</v>
      </c>
      <c r="K100" s="46">
        <v>73730.495999999999</v>
      </c>
      <c r="L100" s="46">
        <v>175722.454</v>
      </c>
      <c r="M100" s="46">
        <v>47329.9</v>
      </c>
      <c r="N100" s="46">
        <v>15276.37</v>
      </c>
      <c r="O100" s="46">
        <v>33790.01</v>
      </c>
      <c r="P100" s="46">
        <v>493.13</v>
      </c>
      <c r="Q100" s="46">
        <v>116.41</v>
      </c>
      <c r="R100" s="46">
        <v>348.78</v>
      </c>
      <c r="S100" s="47">
        <f t="shared" si="14"/>
        <v>1929482.9839999997</v>
      </c>
      <c r="T100" s="55"/>
      <c r="U100" s="302"/>
      <c r="V100" s="58"/>
      <c r="W100" s="58"/>
      <c r="X100" s="58"/>
      <c r="Y100" s="58"/>
      <c r="Z100" s="58"/>
      <c r="AA100" s="58"/>
      <c r="AB100" s="58"/>
      <c r="AC100" s="58"/>
      <c r="AD100" s="58"/>
      <c r="AE100" s="58"/>
      <c r="AF100" s="58"/>
      <c r="AG100" s="58"/>
      <c r="AH100" s="58"/>
      <c r="AI100" s="58"/>
      <c r="AJ100" s="58"/>
      <c r="AK100" s="58"/>
      <c r="AL100" s="58"/>
      <c r="AM100" s="58"/>
      <c r="AN100" s="58"/>
      <c r="AO100" s="58"/>
    </row>
    <row r="101" spans="1:41" ht="15">
      <c r="A101" s="971"/>
      <c r="B101" s="304" t="s">
        <v>1120</v>
      </c>
      <c r="C101" s="46">
        <v>40507.839999999997</v>
      </c>
      <c r="D101" s="46">
        <v>44724.78</v>
      </c>
      <c r="E101" s="46">
        <v>66836.481</v>
      </c>
      <c r="F101" s="46">
        <v>20411.273000000001</v>
      </c>
      <c r="G101" s="46">
        <v>164430.084</v>
      </c>
      <c r="H101" s="46">
        <v>540890.86600000004</v>
      </c>
      <c r="I101" s="46">
        <v>2458322.747</v>
      </c>
      <c r="J101" s="46">
        <v>235664.674</v>
      </c>
      <c r="K101" s="46">
        <v>233464.54800000001</v>
      </c>
      <c r="L101" s="46">
        <v>715455.91899999999</v>
      </c>
      <c r="M101" s="46">
        <v>117545.29</v>
      </c>
      <c r="N101" s="46">
        <v>68613.95</v>
      </c>
      <c r="O101" s="46">
        <v>158211.522</v>
      </c>
      <c r="P101" s="46">
        <v>6997.24</v>
      </c>
      <c r="Q101" s="46">
        <v>33008.353999999999</v>
      </c>
      <c r="R101" s="46">
        <v>63908.44</v>
      </c>
      <c r="S101" s="47">
        <f t="shared" si="14"/>
        <v>4968994.0080000013</v>
      </c>
      <c r="T101" s="55"/>
      <c r="U101" s="302"/>
      <c r="V101" s="58"/>
      <c r="W101" s="58"/>
      <c r="X101" s="58"/>
      <c r="Y101" s="58"/>
      <c r="Z101" s="58"/>
      <c r="AA101" s="58"/>
      <c r="AB101" s="58"/>
      <c r="AC101" s="58"/>
      <c r="AD101" s="58"/>
      <c r="AE101" s="58"/>
      <c r="AF101" s="58"/>
      <c r="AG101" s="58"/>
      <c r="AH101" s="58"/>
      <c r="AI101" s="58"/>
      <c r="AJ101" s="58"/>
      <c r="AK101" s="58"/>
      <c r="AL101" s="58"/>
      <c r="AM101" s="58"/>
      <c r="AN101" s="58"/>
      <c r="AO101" s="58"/>
    </row>
    <row r="102" spans="1:41" ht="15">
      <c r="A102" s="971"/>
      <c r="B102" s="304" t="s">
        <v>1121</v>
      </c>
      <c r="C102" s="46">
        <v>3858.88</v>
      </c>
      <c r="D102" s="46">
        <v>17582.759999999998</v>
      </c>
      <c r="E102" s="46">
        <v>74097.240000000005</v>
      </c>
      <c r="F102" s="46">
        <v>7945.2</v>
      </c>
      <c r="G102" s="46">
        <v>68769.56</v>
      </c>
      <c r="H102" s="46">
        <v>148149.389</v>
      </c>
      <c r="I102" s="46">
        <v>693908.63</v>
      </c>
      <c r="J102" s="46">
        <v>83201.86</v>
      </c>
      <c r="K102" s="46">
        <v>68458.89</v>
      </c>
      <c r="L102" s="46">
        <v>192975.02</v>
      </c>
      <c r="M102" s="46">
        <v>53378.1</v>
      </c>
      <c r="N102" s="46">
        <v>27238.44</v>
      </c>
      <c r="O102" s="46">
        <v>200296.59</v>
      </c>
      <c r="P102" s="46">
        <v>1736.39</v>
      </c>
      <c r="Q102" s="46">
        <v>9873.19</v>
      </c>
      <c r="R102" s="46">
        <v>2407.46</v>
      </c>
      <c r="S102" s="47">
        <f t="shared" si="14"/>
        <v>1653877.5989999999</v>
      </c>
      <c r="T102" s="55"/>
      <c r="U102" s="302"/>
      <c r="V102" s="58"/>
      <c r="W102" s="58"/>
      <c r="X102" s="58"/>
      <c r="Y102" s="58"/>
      <c r="Z102" s="58"/>
      <c r="AA102" s="58"/>
      <c r="AB102" s="58"/>
      <c r="AC102" s="58"/>
      <c r="AD102" s="58"/>
      <c r="AE102" s="58"/>
      <c r="AF102" s="58"/>
      <c r="AG102" s="58"/>
      <c r="AH102" s="58"/>
      <c r="AI102" s="58"/>
      <c r="AJ102" s="58"/>
      <c r="AK102" s="58"/>
      <c r="AL102" s="58"/>
      <c r="AM102" s="58"/>
      <c r="AN102" s="58"/>
      <c r="AO102" s="58"/>
    </row>
    <row r="103" spans="1:41" ht="15">
      <c r="A103" s="971"/>
      <c r="B103" s="304" t="s">
        <v>1122</v>
      </c>
      <c r="C103" s="46">
        <v>853.92</v>
      </c>
      <c r="D103" s="46">
        <v>1046.67</v>
      </c>
      <c r="E103" s="46">
        <v>6277.32</v>
      </c>
      <c r="F103" s="46">
        <v>1616.4</v>
      </c>
      <c r="G103" s="46">
        <v>7759.51</v>
      </c>
      <c r="H103" s="46">
        <v>15666.58</v>
      </c>
      <c r="I103" s="46">
        <v>58761.02</v>
      </c>
      <c r="J103" s="46">
        <v>8649.0300000000007</v>
      </c>
      <c r="K103" s="46">
        <v>9816.08</v>
      </c>
      <c r="L103" s="46">
        <v>13571.17</v>
      </c>
      <c r="M103" s="46">
        <v>5764.94</v>
      </c>
      <c r="N103" s="46">
        <v>2996.96</v>
      </c>
      <c r="O103" s="46">
        <v>9310.1299999999992</v>
      </c>
      <c r="P103" s="46">
        <v>65.680000000000007</v>
      </c>
      <c r="Q103" s="46">
        <v>2340.04</v>
      </c>
      <c r="R103" s="46">
        <v>617.37</v>
      </c>
      <c r="S103" s="47">
        <f t="shared" si="14"/>
        <v>145112.82</v>
      </c>
      <c r="T103" s="55"/>
      <c r="U103" s="302"/>
      <c r="V103" s="58"/>
      <c r="W103" s="58"/>
      <c r="X103" s="58"/>
      <c r="Y103" s="58"/>
      <c r="Z103" s="58"/>
      <c r="AA103" s="58"/>
      <c r="AB103" s="58"/>
      <c r="AC103" s="58"/>
      <c r="AD103" s="58"/>
      <c r="AE103" s="58"/>
      <c r="AF103" s="58"/>
      <c r="AG103" s="58"/>
      <c r="AH103" s="58"/>
      <c r="AI103" s="58"/>
      <c r="AJ103" s="58"/>
      <c r="AK103" s="58"/>
      <c r="AL103" s="58"/>
      <c r="AM103" s="58"/>
      <c r="AN103" s="58"/>
      <c r="AO103" s="58"/>
    </row>
    <row r="104" spans="1:41" ht="15">
      <c r="A104" s="971"/>
      <c r="B104" s="304" t="s">
        <v>1123</v>
      </c>
      <c r="C104" s="46">
        <v>0</v>
      </c>
      <c r="D104" s="46">
        <v>0</v>
      </c>
      <c r="E104" s="46">
        <v>18.062000000000001</v>
      </c>
      <c r="F104" s="46">
        <v>0</v>
      </c>
      <c r="G104" s="46">
        <v>32.840000000000003</v>
      </c>
      <c r="H104" s="46">
        <v>147.78</v>
      </c>
      <c r="I104" s="46">
        <v>12440.12</v>
      </c>
      <c r="J104" s="46">
        <v>262.72000000000003</v>
      </c>
      <c r="K104" s="46">
        <v>83.262</v>
      </c>
      <c r="L104" s="46">
        <v>0</v>
      </c>
      <c r="M104" s="46">
        <v>0</v>
      </c>
      <c r="N104" s="46">
        <v>0</v>
      </c>
      <c r="O104" s="46">
        <v>49.26</v>
      </c>
      <c r="P104" s="46">
        <v>21.545999999999999</v>
      </c>
      <c r="Q104" s="46">
        <v>0</v>
      </c>
      <c r="R104" s="46">
        <v>16.420000000000002</v>
      </c>
      <c r="S104" s="47">
        <f t="shared" si="14"/>
        <v>13072.010000000002</v>
      </c>
      <c r="T104" s="55"/>
      <c r="U104" s="302"/>
      <c r="V104" s="58"/>
      <c r="W104" s="58"/>
      <c r="X104" s="58"/>
      <c r="Y104" s="58"/>
      <c r="Z104" s="58"/>
      <c r="AA104" s="58"/>
      <c r="AB104" s="58"/>
      <c r="AC104" s="58"/>
      <c r="AD104" s="58"/>
      <c r="AE104" s="58"/>
      <c r="AF104" s="58"/>
      <c r="AG104" s="58"/>
      <c r="AH104" s="58"/>
      <c r="AI104" s="58"/>
      <c r="AJ104" s="58"/>
      <c r="AK104" s="58"/>
      <c r="AL104" s="58"/>
      <c r="AM104" s="58"/>
      <c r="AN104" s="58"/>
      <c r="AO104" s="58"/>
    </row>
    <row r="105" spans="1:41" ht="15">
      <c r="A105" s="971"/>
      <c r="B105" s="304" t="s">
        <v>1124</v>
      </c>
      <c r="C105" s="46">
        <v>5376.95</v>
      </c>
      <c r="D105" s="46">
        <v>14608.66</v>
      </c>
      <c r="E105" s="46">
        <v>18342.3</v>
      </c>
      <c r="F105" s="46">
        <v>7040</v>
      </c>
      <c r="G105" s="46">
        <v>14292.16</v>
      </c>
      <c r="H105" s="46">
        <v>146197.31099999999</v>
      </c>
      <c r="I105" s="46">
        <v>332202.42599999998</v>
      </c>
      <c r="J105" s="46">
        <v>10011.540000000001</v>
      </c>
      <c r="K105" s="46">
        <v>69820.585000000006</v>
      </c>
      <c r="L105" s="46">
        <v>34231.51</v>
      </c>
      <c r="M105" s="46">
        <v>39293.173000000003</v>
      </c>
      <c r="N105" s="46">
        <v>30868.240000000002</v>
      </c>
      <c r="O105" s="46">
        <v>20393.82</v>
      </c>
      <c r="P105" s="46">
        <v>4187.8100000000004</v>
      </c>
      <c r="Q105" s="46">
        <v>185.18</v>
      </c>
      <c r="R105" s="46">
        <v>547.89099999999996</v>
      </c>
      <c r="S105" s="47">
        <f t="shared" si="14"/>
        <v>747599.55599999998</v>
      </c>
      <c r="T105" s="55"/>
      <c r="U105" s="302"/>
      <c r="V105" s="58"/>
      <c r="W105" s="58"/>
      <c r="X105" s="58"/>
      <c r="Y105" s="58"/>
      <c r="Z105" s="58"/>
      <c r="AA105" s="58"/>
      <c r="AB105" s="58"/>
      <c r="AC105" s="58"/>
      <c r="AD105" s="58"/>
      <c r="AE105" s="58"/>
      <c r="AF105" s="58"/>
      <c r="AG105" s="58"/>
      <c r="AH105" s="58"/>
      <c r="AI105" s="58"/>
      <c r="AJ105" s="58"/>
      <c r="AK105" s="58"/>
      <c r="AL105" s="58"/>
      <c r="AM105" s="58"/>
      <c r="AN105" s="58"/>
      <c r="AO105" s="58"/>
    </row>
    <row r="106" spans="1:41" ht="15">
      <c r="A106" s="971"/>
      <c r="B106" s="304" t="s">
        <v>1125</v>
      </c>
      <c r="C106" s="46">
        <v>25260.44</v>
      </c>
      <c r="D106" s="46">
        <v>140572.60999999999</v>
      </c>
      <c r="E106" s="46">
        <v>281959.245</v>
      </c>
      <c r="F106" s="46">
        <v>132210.89000000001</v>
      </c>
      <c r="G106" s="46">
        <v>456441.83899999998</v>
      </c>
      <c r="H106" s="46">
        <v>1311015.1629999999</v>
      </c>
      <c r="I106" s="46">
        <v>5486303.4220000003</v>
      </c>
      <c r="J106" s="46">
        <v>698241.86100000003</v>
      </c>
      <c r="K106" s="46">
        <v>469016.31699999998</v>
      </c>
      <c r="L106" s="46">
        <v>1110127.46</v>
      </c>
      <c r="M106" s="46">
        <v>351048.55</v>
      </c>
      <c r="N106" s="46">
        <v>118675.745</v>
      </c>
      <c r="O106" s="46">
        <v>460141.34899999999</v>
      </c>
      <c r="P106" s="46">
        <v>32819.06</v>
      </c>
      <c r="Q106" s="46">
        <v>87068.95</v>
      </c>
      <c r="R106" s="46">
        <v>103284.715</v>
      </c>
      <c r="S106" s="47">
        <f t="shared" si="14"/>
        <v>11264187.616</v>
      </c>
      <c r="T106" s="55"/>
      <c r="U106" s="302"/>
      <c r="V106" s="58"/>
      <c r="W106" s="58"/>
      <c r="X106" s="58"/>
      <c r="Y106" s="58"/>
      <c r="Z106" s="58"/>
      <c r="AA106" s="58"/>
      <c r="AB106" s="58"/>
      <c r="AC106" s="58"/>
      <c r="AD106" s="58"/>
      <c r="AE106" s="58"/>
      <c r="AF106" s="58"/>
      <c r="AG106" s="58"/>
      <c r="AH106" s="58"/>
      <c r="AI106" s="58"/>
      <c r="AJ106" s="58"/>
      <c r="AK106" s="58"/>
      <c r="AL106" s="58"/>
      <c r="AM106" s="58"/>
      <c r="AN106" s="58"/>
      <c r="AO106" s="58"/>
    </row>
    <row r="107" spans="1:41" ht="15">
      <c r="A107" s="971"/>
      <c r="B107" s="304" t="s">
        <v>1126</v>
      </c>
      <c r="C107" s="46">
        <v>41762.902999999998</v>
      </c>
      <c r="D107" s="46">
        <v>87006.758000000002</v>
      </c>
      <c r="E107" s="46">
        <v>163619.916</v>
      </c>
      <c r="F107" s="46">
        <v>79266.725999999995</v>
      </c>
      <c r="G107" s="46">
        <v>396537.85499999998</v>
      </c>
      <c r="H107" s="46">
        <v>904766.35199999996</v>
      </c>
      <c r="I107" s="46">
        <v>4106523.821</v>
      </c>
      <c r="J107" s="46">
        <v>514912.272</v>
      </c>
      <c r="K107" s="46">
        <v>456598.00099999999</v>
      </c>
      <c r="L107" s="46">
        <v>704585.19200000004</v>
      </c>
      <c r="M107" s="46">
        <v>406003.57199999999</v>
      </c>
      <c r="N107" s="46">
        <v>160174.37700000001</v>
      </c>
      <c r="O107" s="46">
        <v>492350.46399999998</v>
      </c>
      <c r="P107" s="46">
        <v>41517.281999999999</v>
      </c>
      <c r="Q107" s="46">
        <v>213.11</v>
      </c>
      <c r="R107" s="46">
        <v>66144.861999999994</v>
      </c>
      <c r="S107" s="47">
        <f t="shared" si="14"/>
        <v>8621983.4629999995</v>
      </c>
      <c r="T107" s="55"/>
      <c r="U107" s="302"/>
      <c r="V107" s="58"/>
      <c r="W107" s="58"/>
      <c r="X107" s="58"/>
      <c r="Y107" s="58"/>
      <c r="Z107" s="58"/>
      <c r="AA107" s="58"/>
      <c r="AB107" s="58"/>
      <c r="AC107" s="58"/>
      <c r="AD107" s="58"/>
      <c r="AE107" s="58"/>
      <c r="AF107" s="58"/>
      <c r="AG107" s="58"/>
      <c r="AH107" s="58"/>
      <c r="AI107" s="58"/>
      <c r="AJ107" s="58"/>
      <c r="AK107" s="58"/>
      <c r="AL107" s="58"/>
      <c r="AM107" s="58"/>
      <c r="AN107" s="58"/>
      <c r="AO107" s="58"/>
    </row>
    <row r="108" spans="1:41" ht="15">
      <c r="A108" s="971"/>
      <c r="B108" s="304" t="s">
        <v>1127</v>
      </c>
      <c r="C108" s="46">
        <v>2601.0819999999999</v>
      </c>
      <c r="D108" s="46">
        <v>4059.43</v>
      </c>
      <c r="E108" s="46">
        <v>11739.377</v>
      </c>
      <c r="F108" s="46">
        <v>1798.885</v>
      </c>
      <c r="G108" s="46">
        <v>13984.815000000001</v>
      </c>
      <c r="H108" s="46">
        <v>104671.931</v>
      </c>
      <c r="I108" s="46">
        <v>283229.81900000002</v>
      </c>
      <c r="J108" s="46">
        <v>15275.446</v>
      </c>
      <c r="K108" s="46">
        <v>3469.9169999999999</v>
      </c>
      <c r="L108" s="46">
        <v>11182.227000000001</v>
      </c>
      <c r="M108" s="46">
        <v>5215.915</v>
      </c>
      <c r="N108" s="46">
        <v>2228.442</v>
      </c>
      <c r="O108" s="46">
        <v>2543.9850000000001</v>
      </c>
      <c r="P108" s="46">
        <v>130.768</v>
      </c>
      <c r="Q108" s="46">
        <v>590.87199999999996</v>
      </c>
      <c r="R108" s="46">
        <v>166.12700000000001</v>
      </c>
      <c r="S108" s="47">
        <f t="shared" si="14"/>
        <v>462889.03799999994</v>
      </c>
      <c r="T108" s="55"/>
      <c r="U108" s="302"/>
      <c r="V108" s="58"/>
      <c r="W108" s="58"/>
      <c r="X108" s="58"/>
      <c r="Y108" s="58"/>
      <c r="Z108" s="58"/>
      <c r="AA108" s="58"/>
      <c r="AB108" s="58"/>
      <c r="AC108" s="58"/>
      <c r="AD108" s="58"/>
      <c r="AE108" s="58"/>
      <c r="AF108" s="58"/>
      <c r="AG108" s="58"/>
      <c r="AH108" s="58"/>
      <c r="AI108" s="58"/>
      <c r="AJ108" s="58"/>
      <c r="AK108" s="58"/>
      <c r="AL108" s="58"/>
      <c r="AM108" s="58"/>
      <c r="AN108" s="58"/>
      <c r="AO108" s="58"/>
    </row>
    <row r="109" spans="1:41" ht="15">
      <c r="A109" s="971"/>
      <c r="B109" s="304" t="s">
        <v>1128</v>
      </c>
      <c r="C109" s="46">
        <v>2404.5700000000002</v>
      </c>
      <c r="D109" s="46">
        <v>3791.25</v>
      </c>
      <c r="E109" s="46">
        <v>37402.482000000004</v>
      </c>
      <c r="F109" s="46">
        <v>8604.3259999999991</v>
      </c>
      <c r="G109" s="46">
        <v>14126.963</v>
      </c>
      <c r="H109" s="46">
        <v>30985.712</v>
      </c>
      <c r="I109" s="46">
        <v>149291.99900000001</v>
      </c>
      <c r="J109" s="46">
        <v>14539.032999999999</v>
      </c>
      <c r="K109" s="46">
        <v>23024.828000000001</v>
      </c>
      <c r="L109" s="46">
        <v>26330.708999999999</v>
      </c>
      <c r="M109" s="46">
        <v>21803.887999999999</v>
      </c>
      <c r="N109" s="46">
        <v>4650.9799999999996</v>
      </c>
      <c r="O109" s="46">
        <v>13640.175999999999</v>
      </c>
      <c r="P109" s="46">
        <v>990.95500000000004</v>
      </c>
      <c r="Q109" s="46">
        <v>1787.99</v>
      </c>
      <c r="R109" s="46">
        <v>1489.0219999999999</v>
      </c>
      <c r="S109" s="47">
        <f t="shared" si="14"/>
        <v>354864.88299999991</v>
      </c>
      <c r="T109" s="55"/>
      <c r="U109" s="302"/>
      <c r="V109" s="58"/>
      <c r="W109" s="58"/>
      <c r="X109" s="58"/>
      <c r="Y109" s="58"/>
      <c r="Z109" s="58"/>
      <c r="AA109" s="58"/>
      <c r="AB109" s="58"/>
      <c r="AC109" s="58"/>
      <c r="AD109" s="58"/>
      <c r="AE109" s="58"/>
      <c r="AF109" s="58"/>
      <c r="AG109" s="58"/>
      <c r="AH109" s="58"/>
      <c r="AI109" s="58"/>
      <c r="AJ109" s="58"/>
      <c r="AK109" s="58"/>
      <c r="AL109" s="58"/>
      <c r="AM109" s="58"/>
      <c r="AN109" s="58"/>
      <c r="AO109" s="58"/>
    </row>
    <row r="110" spans="1:41" ht="15">
      <c r="A110" s="971"/>
      <c r="B110" s="304" t="s">
        <v>1129</v>
      </c>
      <c r="C110" s="46">
        <v>306.55</v>
      </c>
      <c r="D110" s="46">
        <v>0</v>
      </c>
      <c r="E110" s="46">
        <v>1480.01</v>
      </c>
      <c r="F110" s="46">
        <v>297.63</v>
      </c>
      <c r="G110" s="46">
        <v>975.25</v>
      </c>
      <c r="H110" s="46">
        <v>3177.511</v>
      </c>
      <c r="I110" s="46">
        <v>33720.659</v>
      </c>
      <c r="J110" s="46">
        <v>765.39</v>
      </c>
      <c r="K110" s="46">
        <v>1283.78</v>
      </c>
      <c r="L110" s="46">
        <v>600.05999999999995</v>
      </c>
      <c r="M110" s="46">
        <v>143.11000000000001</v>
      </c>
      <c r="N110" s="46">
        <v>0</v>
      </c>
      <c r="O110" s="46">
        <v>55.9</v>
      </c>
      <c r="P110" s="46">
        <v>0</v>
      </c>
      <c r="Q110" s="46">
        <v>0</v>
      </c>
      <c r="R110" s="46">
        <v>0</v>
      </c>
      <c r="S110" s="47">
        <f t="shared" si="14"/>
        <v>42805.85</v>
      </c>
      <c r="T110" s="55"/>
      <c r="U110" s="302"/>
      <c r="V110" s="58"/>
      <c r="W110" s="58"/>
      <c r="X110" s="58"/>
      <c r="Y110" s="58"/>
      <c r="Z110" s="58"/>
      <c r="AA110" s="58"/>
      <c r="AB110" s="58"/>
      <c r="AC110" s="58"/>
      <c r="AD110" s="58"/>
      <c r="AE110" s="58"/>
      <c r="AF110" s="58"/>
      <c r="AG110" s="58"/>
      <c r="AH110" s="58"/>
      <c r="AI110" s="58"/>
      <c r="AJ110" s="58"/>
      <c r="AK110" s="58"/>
      <c r="AL110" s="58"/>
      <c r="AM110" s="58"/>
      <c r="AN110" s="58"/>
      <c r="AO110" s="58"/>
    </row>
    <row r="111" spans="1:41" ht="15">
      <c r="A111" s="971"/>
      <c r="B111" s="304" t="s">
        <v>1130</v>
      </c>
      <c r="C111" s="46">
        <v>3822.36</v>
      </c>
      <c r="D111" s="46">
        <v>5713.33</v>
      </c>
      <c r="E111" s="46">
        <v>8855.0859999999993</v>
      </c>
      <c r="F111" s="46">
        <v>1922.35</v>
      </c>
      <c r="G111" s="46">
        <v>8659.43</v>
      </c>
      <c r="H111" s="46">
        <v>67727.236000000004</v>
      </c>
      <c r="I111" s="46">
        <v>224855.43</v>
      </c>
      <c r="J111" s="46">
        <v>7281.15</v>
      </c>
      <c r="K111" s="46">
        <v>1288.181</v>
      </c>
      <c r="L111" s="46">
        <v>12011.865</v>
      </c>
      <c r="M111" s="46">
        <v>155.43</v>
      </c>
      <c r="N111" s="46">
        <v>488.62</v>
      </c>
      <c r="O111" s="46">
        <v>2392.6419999999998</v>
      </c>
      <c r="P111" s="46">
        <v>0</v>
      </c>
      <c r="Q111" s="46">
        <v>327.12</v>
      </c>
      <c r="R111" s="46">
        <v>1093.3050000000001</v>
      </c>
      <c r="S111" s="47">
        <f t="shared" si="14"/>
        <v>346593.53499999997</v>
      </c>
      <c r="T111" s="55"/>
      <c r="U111" s="302"/>
      <c r="V111" s="58"/>
      <c r="W111" s="58"/>
      <c r="X111" s="58"/>
      <c r="Y111" s="58"/>
      <c r="Z111" s="58"/>
      <c r="AA111" s="58"/>
      <c r="AB111" s="58"/>
      <c r="AC111" s="58"/>
      <c r="AD111" s="58"/>
      <c r="AE111" s="58"/>
      <c r="AF111" s="58"/>
      <c r="AG111" s="58"/>
      <c r="AH111" s="58"/>
      <c r="AI111" s="58"/>
      <c r="AJ111" s="58"/>
      <c r="AK111" s="58"/>
      <c r="AL111" s="58"/>
      <c r="AM111" s="58"/>
      <c r="AN111" s="58"/>
      <c r="AO111" s="58"/>
    </row>
    <row r="112" spans="1:41" ht="6" customHeight="1">
      <c r="A112" s="971"/>
      <c r="B112" s="304"/>
      <c r="C112" s="46"/>
      <c r="D112" s="46"/>
      <c r="E112" s="46"/>
      <c r="F112" s="46"/>
      <c r="G112" s="46"/>
      <c r="H112" s="46"/>
      <c r="I112" s="46"/>
      <c r="J112" s="46"/>
      <c r="K112" s="46"/>
      <c r="L112" s="46"/>
      <c r="M112" s="46"/>
      <c r="N112" s="46"/>
      <c r="O112" s="46"/>
      <c r="P112" s="46"/>
      <c r="Q112" s="46"/>
      <c r="R112" s="46"/>
      <c r="S112" s="47">
        <f>SUM(D112:R112)</f>
        <v>0</v>
      </c>
      <c r="T112" s="55"/>
      <c r="U112" s="302"/>
      <c r="V112" s="58"/>
      <c r="W112" s="58"/>
      <c r="X112" s="58"/>
      <c r="Y112" s="58"/>
      <c r="Z112" s="58"/>
      <c r="AA112" s="58"/>
      <c r="AB112" s="58"/>
      <c r="AC112" s="58"/>
      <c r="AD112" s="58"/>
      <c r="AE112" s="58"/>
      <c r="AF112" s="58"/>
      <c r="AG112" s="58"/>
      <c r="AH112" s="58"/>
      <c r="AI112" s="58"/>
      <c r="AJ112" s="58"/>
      <c r="AK112" s="58"/>
      <c r="AL112" s="58"/>
      <c r="AM112" s="58"/>
      <c r="AN112" s="58"/>
      <c r="AO112" s="58"/>
    </row>
    <row r="113" spans="1:41" ht="15">
      <c r="A113" s="971"/>
      <c r="B113" s="299" t="s">
        <v>1131</v>
      </c>
      <c r="C113" s="406">
        <f t="shared" ref="C113:R113" si="15">SUM(C114:C128)</f>
        <v>212971.99</v>
      </c>
      <c r="D113" s="406">
        <f t="shared" si="15"/>
        <v>150323.25200000001</v>
      </c>
      <c r="E113" s="406">
        <f t="shared" si="15"/>
        <v>589638.05599999998</v>
      </c>
      <c r="F113" s="406">
        <f t="shared" si="15"/>
        <v>113798.69100000001</v>
      </c>
      <c r="G113" s="406">
        <f t="shared" si="15"/>
        <v>596750.05200000003</v>
      </c>
      <c r="H113" s="406">
        <f t="shared" si="15"/>
        <v>1983217.6090000002</v>
      </c>
      <c r="I113" s="406">
        <f t="shared" si="15"/>
        <v>7839003.6149999993</v>
      </c>
      <c r="J113" s="406">
        <f t="shared" si="15"/>
        <v>795686.77199999988</v>
      </c>
      <c r="K113" s="406">
        <f t="shared" si="15"/>
        <v>647561.32200000016</v>
      </c>
      <c r="L113" s="406">
        <f t="shared" si="15"/>
        <v>1217798.379</v>
      </c>
      <c r="M113" s="406">
        <f t="shared" si="15"/>
        <v>306941.17899999995</v>
      </c>
      <c r="N113" s="406">
        <f t="shared" si="15"/>
        <v>137456.86900000001</v>
      </c>
      <c r="O113" s="406">
        <f t="shared" si="15"/>
        <v>297273.11599999992</v>
      </c>
      <c r="P113" s="406">
        <f t="shared" si="15"/>
        <v>11891.379000000001</v>
      </c>
      <c r="Q113" s="406">
        <f t="shared" si="15"/>
        <v>66280.545000000013</v>
      </c>
      <c r="R113" s="406">
        <f t="shared" si="15"/>
        <v>117839.84800000001</v>
      </c>
      <c r="S113" s="401">
        <f t="shared" ref="S113:S136" si="16">SUM(C113:R113)</f>
        <v>15084432.674000002</v>
      </c>
      <c r="T113" s="375"/>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row>
    <row r="114" spans="1:41" ht="15">
      <c r="A114" s="971"/>
      <c r="B114" s="304" t="s">
        <v>1132</v>
      </c>
      <c r="C114" s="46">
        <v>857.27499999999998</v>
      </c>
      <c r="D114" s="46">
        <v>1511.354</v>
      </c>
      <c r="E114" s="46">
        <v>13323.987999999999</v>
      </c>
      <c r="F114" s="46">
        <v>2412.8339999999998</v>
      </c>
      <c r="G114" s="46">
        <v>15586.601000000001</v>
      </c>
      <c r="H114" s="46">
        <v>59600.857000000004</v>
      </c>
      <c r="I114" s="46">
        <v>426491.37099999998</v>
      </c>
      <c r="J114" s="46">
        <v>12716.413</v>
      </c>
      <c r="K114" s="46">
        <v>31424.28</v>
      </c>
      <c r="L114" s="46">
        <v>33939.038</v>
      </c>
      <c r="M114" s="46">
        <v>3178.7040000000002</v>
      </c>
      <c r="N114" s="46">
        <v>1980.788</v>
      </c>
      <c r="O114" s="46">
        <v>2912.1120000000001</v>
      </c>
      <c r="P114" s="46">
        <v>0</v>
      </c>
      <c r="Q114" s="46">
        <v>1503.1420000000001</v>
      </c>
      <c r="R114" s="46">
        <v>16255.235000000001</v>
      </c>
      <c r="S114" s="47">
        <f t="shared" si="16"/>
        <v>623693.99199999985</v>
      </c>
      <c r="T114" s="55"/>
      <c r="U114" s="302"/>
      <c r="V114" s="58"/>
      <c r="W114" s="58"/>
      <c r="X114" s="58"/>
      <c r="Y114" s="58"/>
      <c r="Z114" s="58"/>
      <c r="AA114" s="58"/>
      <c r="AB114" s="58"/>
      <c r="AC114" s="58"/>
      <c r="AD114" s="58"/>
      <c r="AE114" s="58"/>
      <c r="AF114" s="58"/>
      <c r="AG114" s="58"/>
      <c r="AH114" s="58"/>
      <c r="AI114" s="58"/>
      <c r="AJ114" s="58"/>
      <c r="AK114" s="58"/>
      <c r="AL114" s="58"/>
      <c r="AM114" s="58"/>
      <c r="AN114" s="58"/>
      <c r="AO114" s="58"/>
    </row>
    <row r="115" spans="1:41" ht="15">
      <c r="A115" s="971"/>
      <c r="B115" s="304" t="s">
        <v>1133</v>
      </c>
      <c r="C115" s="46">
        <v>40146.985000000001</v>
      </c>
      <c r="D115" s="46">
        <v>41942.561000000002</v>
      </c>
      <c r="E115" s="46">
        <v>102808.95600000001</v>
      </c>
      <c r="F115" s="46">
        <v>30378.521000000001</v>
      </c>
      <c r="G115" s="46">
        <v>199094.44200000001</v>
      </c>
      <c r="H115" s="46">
        <v>369591.64500000002</v>
      </c>
      <c r="I115" s="46">
        <v>1344336.46</v>
      </c>
      <c r="J115" s="46">
        <v>194538.299</v>
      </c>
      <c r="K115" s="46">
        <v>120265.367</v>
      </c>
      <c r="L115" s="46">
        <v>275565.77100000001</v>
      </c>
      <c r="M115" s="46">
        <v>106671.52</v>
      </c>
      <c r="N115" s="46">
        <v>26440.032999999999</v>
      </c>
      <c r="O115" s="46">
        <v>60921.177000000003</v>
      </c>
      <c r="P115" s="46">
        <v>163.416</v>
      </c>
      <c r="Q115" s="46">
        <v>22004.237000000001</v>
      </c>
      <c r="R115" s="46">
        <v>1625.2349999999999</v>
      </c>
      <c r="S115" s="47">
        <f t="shared" si="16"/>
        <v>2936494.6250000009</v>
      </c>
      <c r="T115" s="55"/>
      <c r="U115" s="302"/>
      <c r="V115" s="58"/>
      <c r="W115" s="58"/>
      <c r="X115" s="58"/>
      <c r="Y115" s="58"/>
      <c r="Z115" s="58"/>
      <c r="AA115" s="58"/>
      <c r="AB115" s="58"/>
      <c r="AC115" s="58"/>
      <c r="AD115" s="58"/>
      <c r="AE115" s="58"/>
      <c r="AF115" s="58"/>
      <c r="AG115" s="58"/>
      <c r="AH115" s="58"/>
      <c r="AI115" s="58"/>
      <c r="AJ115" s="58"/>
      <c r="AK115" s="58"/>
      <c r="AL115" s="58"/>
      <c r="AM115" s="58"/>
      <c r="AN115" s="58"/>
      <c r="AO115" s="58"/>
    </row>
    <row r="116" spans="1:41" ht="15">
      <c r="A116" s="971"/>
      <c r="B116" s="304" t="s">
        <v>1134</v>
      </c>
      <c r="C116" s="46">
        <v>2497.73</v>
      </c>
      <c r="D116" s="46">
        <v>2932.25</v>
      </c>
      <c r="E116" s="46">
        <v>18719.825000000001</v>
      </c>
      <c r="F116" s="46">
        <v>1812.653</v>
      </c>
      <c r="G116" s="46">
        <v>24029.929</v>
      </c>
      <c r="H116" s="46">
        <v>32925.332000000002</v>
      </c>
      <c r="I116" s="46">
        <v>166974.65900000001</v>
      </c>
      <c r="J116" s="46">
        <v>20299.264999999999</v>
      </c>
      <c r="K116" s="46">
        <v>13728.672</v>
      </c>
      <c r="L116" s="46">
        <v>57026.989000000001</v>
      </c>
      <c r="M116" s="46">
        <v>6658.72</v>
      </c>
      <c r="N116" s="46">
        <v>8093.8209999999999</v>
      </c>
      <c r="O116" s="46">
        <v>6804.4859999999999</v>
      </c>
      <c r="P116" s="46">
        <v>167.53</v>
      </c>
      <c r="Q116" s="46">
        <v>756.45500000000004</v>
      </c>
      <c r="R116" s="46">
        <v>3140.5770000000002</v>
      </c>
      <c r="S116" s="47">
        <f t="shared" si="16"/>
        <v>366568.89300000004</v>
      </c>
      <c r="T116" s="55"/>
      <c r="U116" s="302"/>
      <c r="V116" s="58"/>
      <c r="W116" s="58"/>
      <c r="X116" s="58"/>
      <c r="Y116" s="58"/>
      <c r="Z116" s="58"/>
      <c r="AA116" s="58"/>
      <c r="AB116" s="58"/>
      <c r="AC116" s="58"/>
      <c r="AD116" s="58"/>
      <c r="AE116" s="58"/>
      <c r="AF116" s="58"/>
      <c r="AG116" s="58"/>
      <c r="AH116" s="58"/>
      <c r="AI116" s="58"/>
      <c r="AJ116" s="58"/>
      <c r="AK116" s="58"/>
      <c r="AL116" s="58"/>
      <c r="AM116" s="58"/>
      <c r="AN116" s="58"/>
      <c r="AO116" s="58"/>
    </row>
    <row r="117" spans="1:41" ht="15">
      <c r="A117" s="971"/>
      <c r="B117" s="304" t="s">
        <v>1135</v>
      </c>
      <c r="C117" s="46">
        <v>2681.259</v>
      </c>
      <c r="D117" s="46">
        <v>110.566</v>
      </c>
      <c r="E117" s="46">
        <v>18390.333999999999</v>
      </c>
      <c r="F117" s="46">
        <v>4580.1409999999996</v>
      </c>
      <c r="G117" s="46">
        <v>10301.460999999999</v>
      </c>
      <c r="H117" s="46">
        <v>26607.585999999999</v>
      </c>
      <c r="I117" s="46">
        <v>438454.44099999999</v>
      </c>
      <c r="J117" s="46">
        <v>14467.339</v>
      </c>
      <c r="K117" s="46">
        <v>9723.2039999999997</v>
      </c>
      <c r="L117" s="46">
        <v>21169.089</v>
      </c>
      <c r="M117" s="46">
        <v>1553.88</v>
      </c>
      <c r="N117" s="46">
        <v>6175.7960000000003</v>
      </c>
      <c r="O117" s="46">
        <v>10831.041999999999</v>
      </c>
      <c r="P117" s="46">
        <v>257.63</v>
      </c>
      <c r="Q117" s="46">
        <v>98.15</v>
      </c>
      <c r="R117" s="46">
        <v>13339.932000000001</v>
      </c>
      <c r="S117" s="47">
        <f t="shared" si="16"/>
        <v>578741.85000000009</v>
      </c>
      <c r="T117" s="55"/>
      <c r="U117" s="302"/>
      <c r="V117" s="58"/>
      <c r="W117" s="58"/>
      <c r="X117" s="58"/>
      <c r="Y117" s="58"/>
      <c r="Z117" s="58"/>
      <c r="AA117" s="58"/>
      <c r="AB117" s="58"/>
      <c r="AC117" s="58"/>
      <c r="AD117" s="58"/>
      <c r="AE117" s="58"/>
      <c r="AF117" s="58"/>
      <c r="AG117" s="58"/>
      <c r="AH117" s="58"/>
      <c r="AI117" s="58"/>
      <c r="AJ117" s="58"/>
      <c r="AK117" s="58"/>
      <c r="AL117" s="58"/>
      <c r="AM117" s="58"/>
      <c r="AN117" s="58"/>
      <c r="AO117" s="58"/>
    </row>
    <row r="118" spans="1:41" ht="15">
      <c r="A118" s="971"/>
      <c r="B118" s="304" t="s">
        <v>1136</v>
      </c>
      <c r="C118" s="46">
        <v>2132.5920000000001</v>
      </c>
      <c r="D118" s="46">
        <v>1485.164</v>
      </c>
      <c r="E118" s="46">
        <v>4366.3490000000002</v>
      </c>
      <c r="F118" s="46">
        <v>1097.9380000000001</v>
      </c>
      <c r="G118" s="46">
        <v>5948.7749999999996</v>
      </c>
      <c r="H118" s="46">
        <v>61487.913</v>
      </c>
      <c r="I118" s="46">
        <v>163286.58600000001</v>
      </c>
      <c r="J118" s="46">
        <v>12414.630999999999</v>
      </c>
      <c r="K118" s="46">
        <v>5794.9229999999998</v>
      </c>
      <c r="L118" s="46">
        <v>17404.723000000002</v>
      </c>
      <c r="M118" s="46">
        <v>6323.0659999999998</v>
      </c>
      <c r="N118" s="46">
        <v>3100.5509999999999</v>
      </c>
      <c r="O118" s="46">
        <v>4557.66</v>
      </c>
      <c r="P118" s="46">
        <v>567.18100000000004</v>
      </c>
      <c r="Q118" s="46">
        <v>153.399</v>
      </c>
      <c r="R118" s="46">
        <v>1998.4770000000001</v>
      </c>
      <c r="S118" s="47">
        <f t="shared" si="16"/>
        <v>292119.92799999996</v>
      </c>
      <c r="T118" s="55"/>
      <c r="U118" s="302"/>
      <c r="V118" s="58"/>
      <c r="W118" s="58"/>
      <c r="X118" s="58"/>
      <c r="Y118" s="58"/>
      <c r="Z118" s="58"/>
      <c r="AA118" s="58"/>
      <c r="AB118" s="58"/>
      <c r="AC118" s="58"/>
      <c r="AD118" s="58"/>
      <c r="AE118" s="58"/>
      <c r="AF118" s="58"/>
      <c r="AG118" s="58"/>
      <c r="AH118" s="58"/>
      <c r="AI118" s="58"/>
      <c r="AJ118" s="58"/>
      <c r="AK118" s="58"/>
      <c r="AL118" s="58"/>
      <c r="AM118" s="58"/>
      <c r="AN118" s="58"/>
      <c r="AO118" s="58"/>
    </row>
    <row r="119" spans="1:41" ht="15">
      <c r="A119" s="971"/>
      <c r="B119" s="304" t="s">
        <v>1137</v>
      </c>
      <c r="C119" s="46">
        <v>97338.891000000003</v>
      </c>
      <c r="D119" s="46">
        <v>24809.123</v>
      </c>
      <c r="E119" s="46">
        <v>65146.273999999998</v>
      </c>
      <c r="F119" s="46">
        <v>13805.5</v>
      </c>
      <c r="G119" s="46">
        <v>93529.255999999994</v>
      </c>
      <c r="H119" s="46">
        <v>381343.67499999999</v>
      </c>
      <c r="I119" s="46">
        <v>1095677.2409999999</v>
      </c>
      <c r="J119" s="46">
        <v>96409.154999999999</v>
      </c>
      <c r="K119" s="46">
        <v>111219.356</v>
      </c>
      <c r="L119" s="46">
        <v>215491.995</v>
      </c>
      <c r="M119" s="46">
        <v>51807.635999999999</v>
      </c>
      <c r="N119" s="46">
        <v>39766.794999999998</v>
      </c>
      <c r="O119" s="46">
        <v>53026.932999999997</v>
      </c>
      <c r="P119" s="46">
        <v>4674.8909999999996</v>
      </c>
      <c r="Q119" s="46">
        <v>1875.6089999999999</v>
      </c>
      <c r="R119" s="46">
        <v>12663.816000000001</v>
      </c>
      <c r="S119" s="47">
        <f t="shared" si="16"/>
        <v>2358586.1460000002</v>
      </c>
      <c r="T119" s="55"/>
      <c r="U119" s="302"/>
      <c r="V119" s="58"/>
      <c r="W119" s="58"/>
      <c r="X119" s="58"/>
      <c r="Y119" s="58"/>
      <c r="Z119" s="58"/>
      <c r="AA119" s="58"/>
      <c r="AB119" s="58"/>
      <c r="AC119" s="58"/>
      <c r="AD119" s="58"/>
      <c r="AE119" s="58"/>
      <c r="AF119" s="58"/>
      <c r="AG119" s="58"/>
      <c r="AH119" s="58"/>
      <c r="AI119" s="58"/>
      <c r="AJ119" s="58"/>
      <c r="AK119" s="58"/>
      <c r="AL119" s="58"/>
      <c r="AM119" s="58"/>
      <c r="AN119" s="58"/>
      <c r="AO119" s="58"/>
    </row>
    <row r="120" spans="1:41" ht="15">
      <c r="A120" s="971"/>
      <c r="B120" s="304" t="s">
        <v>1138</v>
      </c>
      <c r="C120" s="46">
        <v>8215.6929999999993</v>
      </c>
      <c r="D120" s="46">
        <v>500.66800000000001</v>
      </c>
      <c r="E120" s="46">
        <v>10948.946</v>
      </c>
      <c r="F120" s="46">
        <v>2279.8290000000002</v>
      </c>
      <c r="G120" s="46">
        <v>37004.722000000002</v>
      </c>
      <c r="H120" s="46">
        <v>81740.914999999994</v>
      </c>
      <c r="I120" s="46">
        <v>673084.47</v>
      </c>
      <c r="J120" s="46">
        <v>43385.904000000002</v>
      </c>
      <c r="K120" s="46">
        <v>21203.296999999999</v>
      </c>
      <c r="L120" s="46">
        <v>38408.014000000003</v>
      </c>
      <c r="M120" s="46">
        <v>4331.57</v>
      </c>
      <c r="N120" s="46">
        <v>8322.0910000000003</v>
      </c>
      <c r="O120" s="46">
        <v>30077.396000000001</v>
      </c>
      <c r="P120" s="46">
        <v>1213.5930000000001</v>
      </c>
      <c r="Q120" s="46">
        <v>2779.0729999999999</v>
      </c>
      <c r="R120" s="46">
        <v>7083.3190000000004</v>
      </c>
      <c r="S120" s="47">
        <f t="shared" si="16"/>
        <v>970579.49999999988</v>
      </c>
      <c r="T120" s="55"/>
      <c r="U120" s="302"/>
      <c r="V120" s="58"/>
      <c r="W120" s="58"/>
      <c r="X120" s="58"/>
      <c r="Y120" s="58"/>
      <c r="Z120" s="58"/>
      <c r="AA120" s="58"/>
      <c r="AB120" s="58"/>
      <c r="AC120" s="58"/>
      <c r="AD120" s="58"/>
      <c r="AE120" s="58"/>
      <c r="AF120" s="58"/>
      <c r="AG120" s="58"/>
      <c r="AH120" s="58"/>
      <c r="AI120" s="58"/>
      <c r="AJ120" s="58"/>
      <c r="AK120" s="58"/>
      <c r="AL120" s="58"/>
      <c r="AM120" s="58"/>
      <c r="AN120" s="58"/>
      <c r="AO120" s="58"/>
    </row>
    <row r="121" spans="1:41" ht="15">
      <c r="A121" s="971"/>
      <c r="B121" s="304" t="s">
        <v>1139</v>
      </c>
      <c r="C121" s="46">
        <v>57.55</v>
      </c>
      <c r="D121" s="46">
        <v>0</v>
      </c>
      <c r="E121" s="46">
        <v>2067.6770000000001</v>
      </c>
      <c r="F121" s="46">
        <v>0</v>
      </c>
      <c r="G121" s="46">
        <v>1582.16</v>
      </c>
      <c r="H121" s="46">
        <v>6575.5720000000001</v>
      </c>
      <c r="I121" s="46">
        <v>34456.288999999997</v>
      </c>
      <c r="J121" s="46">
        <v>756.54600000000005</v>
      </c>
      <c r="K121" s="46">
        <v>199.29</v>
      </c>
      <c r="L121" s="46">
        <v>1940.41</v>
      </c>
      <c r="M121" s="46">
        <v>340.38400000000001</v>
      </c>
      <c r="N121" s="46">
        <v>739.40300000000002</v>
      </c>
      <c r="O121" s="46">
        <v>316.71800000000002</v>
      </c>
      <c r="P121" s="46">
        <v>77.849999999999994</v>
      </c>
      <c r="Q121" s="46">
        <v>53.854999999999997</v>
      </c>
      <c r="R121" s="46">
        <v>220.96799999999999</v>
      </c>
      <c r="S121" s="47">
        <f t="shared" si="16"/>
        <v>49384.672000000006</v>
      </c>
      <c r="T121" s="55"/>
      <c r="U121" s="302"/>
      <c r="V121" s="58"/>
      <c r="W121" s="58"/>
      <c r="X121" s="58"/>
      <c r="Y121" s="58"/>
      <c r="Z121" s="58"/>
      <c r="AA121" s="58"/>
      <c r="AB121" s="58"/>
      <c r="AC121" s="58"/>
      <c r="AD121" s="58"/>
      <c r="AE121" s="58"/>
      <c r="AF121" s="58"/>
      <c r="AG121" s="58"/>
      <c r="AH121" s="58"/>
      <c r="AI121" s="58"/>
      <c r="AJ121" s="58"/>
      <c r="AK121" s="58"/>
      <c r="AL121" s="58"/>
      <c r="AM121" s="58"/>
      <c r="AN121" s="58"/>
      <c r="AO121" s="58"/>
    </row>
    <row r="122" spans="1:41" ht="15">
      <c r="A122" s="971"/>
      <c r="B122" s="304" t="s">
        <v>1140</v>
      </c>
      <c r="C122" s="46">
        <v>6361.5209999999997</v>
      </c>
      <c r="D122" s="46">
        <v>3683.3829999999998</v>
      </c>
      <c r="E122" s="46">
        <v>68665.820000000007</v>
      </c>
      <c r="F122" s="46">
        <v>4053.7429999999999</v>
      </c>
      <c r="G122" s="46">
        <v>13669.879000000001</v>
      </c>
      <c r="H122" s="46">
        <v>200095.83600000001</v>
      </c>
      <c r="I122" s="46">
        <v>1017307.572</v>
      </c>
      <c r="J122" s="46">
        <v>66628.468999999997</v>
      </c>
      <c r="K122" s="46">
        <v>68095.384000000005</v>
      </c>
      <c r="L122" s="46">
        <v>83829.959000000003</v>
      </c>
      <c r="M122" s="46">
        <v>25595.142</v>
      </c>
      <c r="N122" s="46">
        <v>8638.7639999999992</v>
      </c>
      <c r="O122" s="46">
        <v>28186.767</v>
      </c>
      <c r="P122" s="46">
        <v>1807.0319999999999</v>
      </c>
      <c r="Q122" s="46">
        <v>5901.1419999999998</v>
      </c>
      <c r="R122" s="46">
        <v>9214.6239999999998</v>
      </c>
      <c r="S122" s="47">
        <f t="shared" si="16"/>
        <v>1611735.0370000002</v>
      </c>
      <c r="T122" s="55"/>
      <c r="U122" s="302"/>
      <c r="V122" s="58"/>
      <c r="W122" s="58"/>
      <c r="X122" s="58"/>
      <c r="Y122" s="58"/>
      <c r="Z122" s="58"/>
      <c r="AA122" s="58"/>
      <c r="AB122" s="58"/>
      <c r="AC122" s="58"/>
      <c r="AD122" s="58"/>
      <c r="AE122" s="58"/>
      <c r="AF122" s="58"/>
      <c r="AG122" s="58"/>
      <c r="AH122" s="58"/>
      <c r="AI122" s="58"/>
      <c r="AJ122" s="58"/>
      <c r="AK122" s="58"/>
      <c r="AL122" s="58"/>
      <c r="AM122" s="58"/>
      <c r="AN122" s="58"/>
      <c r="AO122" s="58"/>
    </row>
    <row r="123" spans="1:41" ht="15">
      <c r="A123" s="971"/>
      <c r="B123" s="304" t="s">
        <v>1141</v>
      </c>
      <c r="C123" s="46">
        <v>762.74199999999996</v>
      </c>
      <c r="D123" s="46">
        <v>840.45600000000002</v>
      </c>
      <c r="E123" s="46">
        <v>8343.43</v>
      </c>
      <c r="F123" s="46">
        <v>2375.4650000000001</v>
      </c>
      <c r="G123" s="46">
        <v>3420.6990000000001</v>
      </c>
      <c r="H123" s="46">
        <v>25516.942999999999</v>
      </c>
      <c r="I123" s="46">
        <v>92405.92</v>
      </c>
      <c r="J123" s="46">
        <v>12674.684999999999</v>
      </c>
      <c r="K123" s="46">
        <v>11248.999</v>
      </c>
      <c r="L123" s="46">
        <v>16947.448</v>
      </c>
      <c r="M123" s="46">
        <v>3251.9110000000001</v>
      </c>
      <c r="N123" s="46">
        <v>1200.9010000000001</v>
      </c>
      <c r="O123" s="46">
        <v>6148.71</v>
      </c>
      <c r="P123" s="46">
        <v>477.77600000000001</v>
      </c>
      <c r="Q123" s="46">
        <v>4286.8940000000002</v>
      </c>
      <c r="R123" s="46">
        <v>1550.6949999999999</v>
      </c>
      <c r="S123" s="47">
        <f t="shared" si="16"/>
        <v>191453.67400000003</v>
      </c>
      <c r="T123" s="55"/>
      <c r="U123" s="302"/>
      <c r="V123" s="58"/>
      <c r="W123" s="58"/>
      <c r="X123" s="58"/>
      <c r="Y123" s="58"/>
      <c r="Z123" s="58"/>
      <c r="AA123" s="58"/>
      <c r="AB123" s="58"/>
      <c r="AC123" s="58"/>
      <c r="AD123" s="58"/>
      <c r="AE123" s="58"/>
      <c r="AF123" s="58"/>
      <c r="AG123" s="58"/>
      <c r="AH123" s="58"/>
      <c r="AI123" s="58"/>
      <c r="AJ123" s="58"/>
      <c r="AK123" s="58"/>
      <c r="AL123" s="58"/>
      <c r="AM123" s="58"/>
      <c r="AN123" s="58"/>
      <c r="AO123" s="58"/>
    </row>
    <row r="124" spans="1:41" ht="15">
      <c r="A124" s="971"/>
      <c r="B124" s="304" t="s">
        <v>1142</v>
      </c>
      <c r="C124" s="46">
        <v>6021.6790000000001</v>
      </c>
      <c r="D124" s="46">
        <v>3386.297</v>
      </c>
      <c r="E124" s="46">
        <v>31673.522000000001</v>
      </c>
      <c r="F124" s="46">
        <v>2706.1640000000002</v>
      </c>
      <c r="G124" s="46">
        <v>25985.803</v>
      </c>
      <c r="H124" s="46">
        <v>80523.433000000005</v>
      </c>
      <c r="I124" s="46">
        <v>272409.05699999997</v>
      </c>
      <c r="J124" s="46">
        <v>21184.769</v>
      </c>
      <c r="K124" s="46">
        <v>42605.942999999999</v>
      </c>
      <c r="L124" s="46">
        <v>42220.017</v>
      </c>
      <c r="M124" s="46">
        <v>11042.826999999999</v>
      </c>
      <c r="N124" s="46">
        <v>4793.634</v>
      </c>
      <c r="O124" s="46">
        <v>7315.6819999999998</v>
      </c>
      <c r="P124" s="46">
        <v>20.29</v>
      </c>
      <c r="Q124" s="46">
        <v>683.58399999999995</v>
      </c>
      <c r="R124" s="46">
        <v>7218.83</v>
      </c>
      <c r="S124" s="47">
        <f t="shared" si="16"/>
        <v>559791.53099999996</v>
      </c>
      <c r="T124" s="55"/>
      <c r="U124" s="302"/>
      <c r="V124" s="58"/>
      <c r="W124" s="58"/>
      <c r="X124" s="58"/>
      <c r="Y124" s="58"/>
      <c r="Z124" s="58"/>
      <c r="AA124" s="58"/>
      <c r="AB124" s="58"/>
      <c r="AC124" s="58"/>
      <c r="AD124" s="58"/>
      <c r="AE124" s="58"/>
      <c r="AF124" s="58"/>
      <c r="AG124" s="58"/>
      <c r="AH124" s="58"/>
      <c r="AI124" s="58"/>
      <c r="AJ124" s="58"/>
      <c r="AK124" s="58"/>
      <c r="AL124" s="58"/>
      <c r="AM124" s="58"/>
      <c r="AN124" s="58"/>
      <c r="AO124" s="58"/>
    </row>
    <row r="125" spans="1:41" ht="15">
      <c r="A125" s="971"/>
      <c r="B125" s="304" t="s">
        <v>1143</v>
      </c>
      <c r="C125" s="46">
        <v>2204.558</v>
      </c>
      <c r="D125" s="46">
        <v>3441.7069999999999</v>
      </c>
      <c r="E125" s="46">
        <v>5870.07</v>
      </c>
      <c r="F125" s="46">
        <v>2843.5059999999999</v>
      </c>
      <c r="G125" s="46">
        <v>5386.73</v>
      </c>
      <c r="H125" s="46">
        <v>22715.325000000001</v>
      </c>
      <c r="I125" s="46">
        <v>145168.84099999999</v>
      </c>
      <c r="J125" s="46">
        <v>9375.4429999999993</v>
      </c>
      <c r="K125" s="46">
        <v>12945.290999999999</v>
      </c>
      <c r="L125" s="46">
        <v>13756.656999999999</v>
      </c>
      <c r="M125" s="46">
        <v>11947.739</v>
      </c>
      <c r="N125" s="46">
        <v>3170.0430000000001</v>
      </c>
      <c r="O125" s="46">
        <v>5461.4620000000004</v>
      </c>
      <c r="P125" s="46">
        <v>0</v>
      </c>
      <c r="Q125" s="46">
        <v>276.52600000000001</v>
      </c>
      <c r="R125" s="46">
        <v>1817.925</v>
      </c>
      <c r="S125" s="47">
        <f t="shared" si="16"/>
        <v>246381.82299999997</v>
      </c>
      <c r="T125" s="55"/>
      <c r="U125" s="302"/>
      <c r="V125" s="58"/>
      <c r="W125" s="58"/>
      <c r="X125" s="58"/>
      <c r="Y125" s="58"/>
      <c r="Z125" s="58"/>
      <c r="AA125" s="58"/>
      <c r="AB125" s="58"/>
      <c r="AC125" s="58"/>
      <c r="AD125" s="58"/>
      <c r="AE125" s="58"/>
      <c r="AF125" s="58"/>
      <c r="AG125" s="58"/>
      <c r="AH125" s="58"/>
      <c r="AI125" s="58"/>
      <c r="AJ125" s="58"/>
      <c r="AK125" s="58"/>
      <c r="AL125" s="58"/>
      <c r="AM125" s="58"/>
      <c r="AN125" s="58"/>
      <c r="AO125" s="58"/>
    </row>
    <row r="126" spans="1:41" ht="15">
      <c r="A126" s="971"/>
      <c r="B126" s="304" t="s">
        <v>1144</v>
      </c>
      <c r="C126" s="46">
        <v>20870.312000000002</v>
      </c>
      <c r="D126" s="46">
        <v>31084.616000000002</v>
      </c>
      <c r="E126" s="46">
        <v>134497.883</v>
      </c>
      <c r="F126" s="46">
        <v>30913.885999999999</v>
      </c>
      <c r="G126" s="46">
        <v>115810.924</v>
      </c>
      <c r="H126" s="46">
        <v>197079.72</v>
      </c>
      <c r="I126" s="46">
        <v>959530.26</v>
      </c>
      <c r="J126" s="46">
        <v>186351.90700000001</v>
      </c>
      <c r="K126" s="46">
        <v>101197.705</v>
      </c>
      <c r="L126" s="46">
        <v>255831.55300000001</v>
      </c>
      <c r="M126" s="46">
        <v>49097.163</v>
      </c>
      <c r="N126" s="46">
        <v>14121.072</v>
      </c>
      <c r="O126" s="46">
        <v>44253.313999999998</v>
      </c>
      <c r="P126" s="46">
        <v>1795.5450000000001</v>
      </c>
      <c r="Q126" s="46">
        <v>18593.662</v>
      </c>
      <c r="R126" s="46">
        <v>12800.404</v>
      </c>
      <c r="S126" s="47">
        <f t="shared" si="16"/>
        <v>2173829.926</v>
      </c>
      <c r="T126" s="55"/>
      <c r="U126" s="302"/>
      <c r="V126" s="58"/>
      <c r="W126" s="58"/>
      <c r="X126" s="58"/>
      <c r="Y126" s="58"/>
      <c r="Z126" s="58"/>
      <c r="AA126" s="58"/>
      <c r="AB126" s="58"/>
      <c r="AC126" s="58"/>
      <c r="AD126" s="58"/>
      <c r="AE126" s="58"/>
      <c r="AF126" s="58"/>
      <c r="AG126" s="58"/>
      <c r="AH126" s="58"/>
      <c r="AI126" s="58"/>
      <c r="AJ126" s="58"/>
      <c r="AK126" s="58"/>
      <c r="AL126" s="58"/>
      <c r="AM126" s="58"/>
      <c r="AN126" s="58"/>
      <c r="AO126" s="58"/>
    </row>
    <row r="127" spans="1:41" ht="15">
      <c r="A127" s="971"/>
      <c r="B127" s="304" t="s">
        <v>1145</v>
      </c>
      <c r="C127" s="46">
        <v>6243.65</v>
      </c>
      <c r="D127" s="46">
        <v>8218.6589999999997</v>
      </c>
      <c r="E127" s="46">
        <v>31117.089</v>
      </c>
      <c r="F127" s="46">
        <v>7277.1559999999999</v>
      </c>
      <c r="G127" s="46">
        <v>10553.456</v>
      </c>
      <c r="H127" s="46">
        <v>88060.884999999995</v>
      </c>
      <c r="I127" s="46">
        <v>287980.91800000001</v>
      </c>
      <c r="J127" s="46">
        <v>60087.964999999997</v>
      </c>
      <c r="K127" s="46">
        <v>33442.082000000002</v>
      </c>
      <c r="L127" s="46">
        <v>59717.811999999998</v>
      </c>
      <c r="M127" s="46">
        <v>12571.72</v>
      </c>
      <c r="N127" s="46">
        <v>2499.1909999999998</v>
      </c>
      <c r="O127" s="46">
        <v>12945.41</v>
      </c>
      <c r="P127" s="46">
        <v>556.07000000000005</v>
      </c>
      <c r="Q127" s="46">
        <v>1857.66</v>
      </c>
      <c r="R127" s="46">
        <v>1709.24</v>
      </c>
      <c r="S127" s="47">
        <f t="shared" si="16"/>
        <v>624838.96299999999</v>
      </c>
      <c r="T127" s="55"/>
      <c r="U127" s="302"/>
      <c r="V127" s="58"/>
      <c r="W127" s="58"/>
      <c r="X127" s="58"/>
      <c r="Y127" s="58"/>
      <c r="Z127" s="58"/>
      <c r="AA127" s="58"/>
      <c r="AB127" s="58"/>
      <c r="AC127" s="58"/>
      <c r="AD127" s="58"/>
      <c r="AE127" s="58"/>
      <c r="AF127" s="58"/>
      <c r="AG127" s="58"/>
      <c r="AH127" s="58"/>
      <c r="AI127" s="58"/>
      <c r="AJ127" s="58"/>
      <c r="AK127" s="58"/>
      <c r="AL127" s="58"/>
      <c r="AM127" s="58"/>
      <c r="AN127" s="58"/>
      <c r="AO127" s="58"/>
    </row>
    <row r="128" spans="1:41" ht="15">
      <c r="A128" s="971"/>
      <c r="B128" s="304" t="s">
        <v>1146</v>
      </c>
      <c r="C128" s="46">
        <v>16579.553</v>
      </c>
      <c r="D128" s="46">
        <v>26376.448</v>
      </c>
      <c r="E128" s="46">
        <v>73697.892999999996</v>
      </c>
      <c r="F128" s="46">
        <v>7261.3549999999996</v>
      </c>
      <c r="G128" s="46">
        <v>34845.214999999997</v>
      </c>
      <c r="H128" s="46">
        <v>349351.97200000001</v>
      </c>
      <c r="I128" s="46">
        <v>721439.53</v>
      </c>
      <c r="J128" s="46">
        <v>44395.982000000004</v>
      </c>
      <c r="K128" s="46">
        <v>64467.529000000002</v>
      </c>
      <c r="L128" s="46">
        <v>84548.903999999995</v>
      </c>
      <c r="M128" s="46">
        <v>12569.197</v>
      </c>
      <c r="N128" s="46">
        <v>8413.9860000000008</v>
      </c>
      <c r="O128" s="46">
        <v>23514.246999999999</v>
      </c>
      <c r="P128" s="46">
        <v>112.575</v>
      </c>
      <c r="Q128" s="46">
        <v>5457.1570000000002</v>
      </c>
      <c r="R128" s="46">
        <v>27200.571</v>
      </c>
      <c r="S128" s="47">
        <f t="shared" si="16"/>
        <v>1500232.1140000001</v>
      </c>
      <c r="T128" s="55"/>
      <c r="U128" s="302"/>
      <c r="V128" s="58"/>
      <c r="W128" s="58"/>
      <c r="X128" s="58"/>
      <c r="Y128" s="58"/>
      <c r="Z128" s="58"/>
      <c r="AA128" s="58"/>
      <c r="AB128" s="58"/>
      <c r="AC128" s="58"/>
      <c r="AD128" s="58"/>
      <c r="AE128" s="58"/>
      <c r="AF128" s="58"/>
      <c r="AG128" s="58"/>
      <c r="AH128" s="58"/>
      <c r="AI128" s="58"/>
      <c r="AJ128" s="58"/>
      <c r="AK128" s="58"/>
      <c r="AL128" s="58"/>
      <c r="AM128" s="58"/>
      <c r="AN128" s="58"/>
      <c r="AO128" s="58"/>
    </row>
    <row r="129" spans="1:41" ht="6" customHeight="1">
      <c r="A129" s="971"/>
      <c r="B129" s="304"/>
      <c r="C129" s="46"/>
      <c r="D129" s="46"/>
      <c r="E129" s="46"/>
      <c r="F129" s="46"/>
      <c r="G129" s="46"/>
      <c r="H129" s="46"/>
      <c r="I129" s="46"/>
      <c r="J129" s="46"/>
      <c r="K129" s="46"/>
      <c r="L129" s="46"/>
      <c r="M129" s="46"/>
      <c r="N129" s="46"/>
      <c r="O129" s="46"/>
      <c r="P129" s="46"/>
      <c r="Q129" s="46"/>
      <c r="R129" s="46"/>
      <c r="S129" s="47">
        <f t="shared" si="16"/>
        <v>0</v>
      </c>
      <c r="T129" s="55"/>
      <c r="U129" s="302"/>
      <c r="V129" s="58"/>
      <c r="W129" s="58"/>
      <c r="X129" s="58"/>
      <c r="Y129" s="58"/>
      <c r="Z129" s="58"/>
      <c r="AA129" s="58"/>
      <c r="AB129" s="58"/>
      <c r="AC129" s="58"/>
      <c r="AD129" s="58"/>
      <c r="AE129" s="58"/>
      <c r="AF129" s="58"/>
      <c r="AG129" s="58"/>
      <c r="AH129" s="58"/>
      <c r="AI129" s="58"/>
      <c r="AJ129" s="58"/>
      <c r="AK129" s="58"/>
      <c r="AL129" s="58"/>
      <c r="AM129" s="58"/>
      <c r="AN129" s="58"/>
      <c r="AO129" s="58"/>
    </row>
    <row r="130" spans="1:41" ht="15">
      <c r="A130" s="971"/>
      <c r="B130" s="299" t="s">
        <v>1147</v>
      </c>
      <c r="C130" s="406">
        <f t="shared" ref="C130:R130" si="17">SUM(C131:C136)</f>
        <v>5184.46</v>
      </c>
      <c r="D130" s="406">
        <f t="shared" si="17"/>
        <v>5530.48</v>
      </c>
      <c r="E130" s="406">
        <f t="shared" si="17"/>
        <v>36227.18</v>
      </c>
      <c r="F130" s="406">
        <f t="shared" si="17"/>
        <v>6558.8399999999992</v>
      </c>
      <c r="G130" s="406">
        <f t="shared" si="17"/>
        <v>14703.880000000001</v>
      </c>
      <c r="H130" s="406">
        <f t="shared" si="17"/>
        <v>101580.13</v>
      </c>
      <c r="I130" s="406">
        <f t="shared" si="17"/>
        <v>1882799.5499999998</v>
      </c>
      <c r="J130" s="406">
        <f t="shared" si="17"/>
        <v>34228.400000000009</v>
      </c>
      <c r="K130" s="406">
        <f t="shared" si="17"/>
        <v>32983.969999999994</v>
      </c>
      <c r="L130" s="406">
        <f t="shared" si="17"/>
        <v>77070.73000000001</v>
      </c>
      <c r="M130" s="406">
        <f t="shared" si="17"/>
        <v>32435.809999999998</v>
      </c>
      <c r="N130" s="406">
        <f t="shared" si="17"/>
        <v>11886.11</v>
      </c>
      <c r="O130" s="406">
        <f t="shared" si="17"/>
        <v>21202.109999999997</v>
      </c>
      <c r="P130" s="406">
        <f t="shared" si="17"/>
        <v>456.51</v>
      </c>
      <c r="Q130" s="406">
        <f t="shared" si="17"/>
        <v>5147.12</v>
      </c>
      <c r="R130" s="406">
        <f t="shared" si="17"/>
        <v>4364.3999999999996</v>
      </c>
      <c r="S130" s="401">
        <f t="shared" si="16"/>
        <v>2272359.6799999992</v>
      </c>
      <c r="T130" s="375"/>
      <c r="U130" s="302"/>
      <c r="V130" s="302"/>
      <c r="W130" s="302"/>
      <c r="X130" s="302"/>
      <c r="Y130" s="302"/>
      <c r="Z130" s="302"/>
      <c r="AA130" s="302"/>
      <c r="AB130" s="302"/>
      <c r="AC130" s="302"/>
      <c r="AD130" s="302"/>
      <c r="AE130" s="302"/>
      <c r="AF130" s="302"/>
      <c r="AG130" s="302"/>
      <c r="AH130" s="302"/>
      <c r="AI130" s="302"/>
      <c r="AJ130" s="302"/>
      <c r="AK130" s="302"/>
      <c r="AL130" s="302"/>
      <c r="AM130" s="302"/>
      <c r="AN130" s="302"/>
      <c r="AO130" s="302"/>
    </row>
    <row r="131" spans="1:41" ht="15">
      <c r="A131" s="971"/>
      <c r="B131" s="304" t="s">
        <v>1148</v>
      </c>
      <c r="C131" s="46">
        <v>4081.78</v>
      </c>
      <c r="D131" s="46">
        <v>4044.61</v>
      </c>
      <c r="E131" s="46">
        <v>23847.48</v>
      </c>
      <c r="F131" s="46">
        <v>5096.74</v>
      </c>
      <c r="G131" s="46">
        <v>9760.8700000000008</v>
      </c>
      <c r="H131" s="46">
        <v>73987.5</v>
      </c>
      <c r="I131" s="46">
        <v>301290.71000000002</v>
      </c>
      <c r="J131" s="46">
        <v>22589.200000000001</v>
      </c>
      <c r="K131" s="46">
        <v>21905.67</v>
      </c>
      <c r="L131" s="46">
        <v>54302.05</v>
      </c>
      <c r="M131" s="46">
        <v>17197.66</v>
      </c>
      <c r="N131" s="46">
        <v>9428.51</v>
      </c>
      <c r="O131" s="46">
        <v>14424.42</v>
      </c>
      <c r="P131" s="46">
        <v>419.12</v>
      </c>
      <c r="Q131" s="46">
        <v>3977.4</v>
      </c>
      <c r="R131" s="46">
        <v>2929.29</v>
      </c>
      <c r="S131" s="47">
        <f t="shared" si="16"/>
        <v>569283.01000000013</v>
      </c>
      <c r="T131" s="55"/>
      <c r="U131" s="302"/>
      <c r="V131" s="58"/>
      <c r="W131" s="58"/>
      <c r="X131" s="58"/>
      <c r="Y131" s="58"/>
      <c r="Z131" s="58"/>
      <c r="AA131" s="58"/>
      <c r="AB131" s="58"/>
      <c r="AC131" s="58"/>
      <c r="AD131" s="58"/>
      <c r="AE131" s="58"/>
      <c r="AF131" s="58"/>
      <c r="AG131" s="58"/>
      <c r="AH131" s="58"/>
      <c r="AI131" s="58"/>
      <c r="AJ131" s="58"/>
      <c r="AK131" s="58"/>
      <c r="AL131" s="58"/>
      <c r="AM131" s="58"/>
      <c r="AN131" s="58"/>
      <c r="AO131" s="58"/>
    </row>
    <row r="132" spans="1:41" ht="15">
      <c r="A132" s="971"/>
      <c r="B132" s="304" t="s">
        <v>1149</v>
      </c>
      <c r="C132" s="46">
        <v>409.98</v>
      </c>
      <c r="D132" s="46">
        <v>808.43</v>
      </c>
      <c r="E132" s="46">
        <v>8562.02</v>
      </c>
      <c r="F132" s="46">
        <v>1245.48</v>
      </c>
      <c r="G132" s="46">
        <v>3936.59</v>
      </c>
      <c r="H132" s="46">
        <v>24596.05</v>
      </c>
      <c r="I132" s="46">
        <v>228249.31</v>
      </c>
      <c r="J132" s="46">
        <v>7846.79</v>
      </c>
      <c r="K132" s="46">
        <v>10153.98</v>
      </c>
      <c r="L132" s="46">
        <v>14678.22</v>
      </c>
      <c r="M132" s="46">
        <v>14678.51</v>
      </c>
      <c r="N132" s="46">
        <v>2191.5700000000002</v>
      </c>
      <c r="O132" s="46">
        <v>4061.29</v>
      </c>
      <c r="P132" s="46">
        <v>0</v>
      </c>
      <c r="Q132" s="46">
        <v>935.37</v>
      </c>
      <c r="R132" s="46">
        <v>1326.36</v>
      </c>
      <c r="S132" s="47">
        <f t="shared" si="16"/>
        <v>323679.9499999999</v>
      </c>
      <c r="T132" s="55"/>
      <c r="U132" s="302"/>
      <c r="V132" s="58"/>
      <c r="W132" s="58"/>
      <c r="X132" s="58"/>
      <c r="Y132" s="58"/>
      <c r="Z132" s="58"/>
      <c r="AA132" s="58"/>
      <c r="AB132" s="58"/>
      <c r="AC132" s="58"/>
      <c r="AD132" s="58"/>
      <c r="AE132" s="58"/>
      <c r="AF132" s="58"/>
      <c r="AG132" s="58"/>
      <c r="AH132" s="58"/>
      <c r="AI132" s="58"/>
      <c r="AJ132" s="58"/>
      <c r="AK132" s="58"/>
      <c r="AL132" s="58"/>
      <c r="AM132" s="58"/>
      <c r="AN132" s="58"/>
      <c r="AO132" s="58"/>
    </row>
    <row r="133" spans="1:41" ht="15">
      <c r="A133" s="971"/>
      <c r="B133" s="304" t="s">
        <v>1150</v>
      </c>
      <c r="C133" s="46">
        <v>0</v>
      </c>
      <c r="D133" s="46">
        <v>0</v>
      </c>
      <c r="E133" s="46">
        <v>304.2</v>
      </c>
      <c r="F133" s="46">
        <v>0</v>
      </c>
      <c r="G133" s="46">
        <v>117</v>
      </c>
      <c r="H133" s="46">
        <v>136.5</v>
      </c>
      <c r="I133" s="46">
        <v>64175.21</v>
      </c>
      <c r="J133" s="46">
        <v>1401.24</v>
      </c>
      <c r="K133" s="46">
        <v>35.1</v>
      </c>
      <c r="L133" s="46">
        <v>5340.61</v>
      </c>
      <c r="M133" s="46">
        <v>0</v>
      </c>
      <c r="N133" s="46">
        <v>0</v>
      </c>
      <c r="O133" s="46">
        <v>0</v>
      </c>
      <c r="P133" s="46">
        <v>0</v>
      </c>
      <c r="Q133" s="46">
        <v>0</v>
      </c>
      <c r="R133" s="46">
        <v>0</v>
      </c>
      <c r="S133" s="47">
        <f t="shared" si="16"/>
        <v>71509.86</v>
      </c>
      <c r="T133" s="55"/>
      <c r="U133" s="302"/>
      <c r="V133" s="58"/>
      <c r="W133" s="58"/>
      <c r="X133" s="58"/>
      <c r="Y133" s="58"/>
      <c r="Z133" s="58"/>
      <c r="AA133" s="58"/>
      <c r="AB133" s="58"/>
      <c r="AC133" s="58"/>
      <c r="AD133" s="58"/>
      <c r="AE133" s="58"/>
      <c r="AF133" s="58"/>
      <c r="AG133" s="58"/>
      <c r="AH133" s="58"/>
      <c r="AI133" s="58"/>
      <c r="AJ133" s="58"/>
      <c r="AK133" s="58"/>
      <c r="AL133" s="58"/>
      <c r="AM133" s="58"/>
      <c r="AN133" s="58"/>
      <c r="AO133" s="58"/>
    </row>
    <row r="134" spans="1:41" ht="15">
      <c r="A134" s="971"/>
      <c r="B134" s="304" t="s">
        <v>1336</v>
      </c>
      <c r="C134" s="46">
        <v>17.8</v>
      </c>
      <c r="D134" s="46">
        <v>0</v>
      </c>
      <c r="E134" s="46">
        <v>0</v>
      </c>
      <c r="F134" s="46">
        <v>0</v>
      </c>
      <c r="G134" s="46">
        <v>0</v>
      </c>
      <c r="H134" s="46">
        <v>0</v>
      </c>
      <c r="I134" s="46">
        <v>1269372.8899999999</v>
      </c>
      <c r="J134" s="46">
        <v>0</v>
      </c>
      <c r="K134" s="46">
        <v>0</v>
      </c>
      <c r="L134" s="46">
        <v>3.56</v>
      </c>
      <c r="M134" s="46">
        <v>0</v>
      </c>
      <c r="N134" s="46">
        <v>0</v>
      </c>
      <c r="O134" s="46">
        <v>0</v>
      </c>
      <c r="P134" s="46">
        <v>0</v>
      </c>
      <c r="Q134" s="46">
        <v>0</v>
      </c>
      <c r="R134" s="46">
        <v>0</v>
      </c>
      <c r="S134" s="47">
        <f t="shared" si="16"/>
        <v>1269394.25</v>
      </c>
      <c r="T134" s="55"/>
      <c r="U134" s="302"/>
      <c r="V134" s="58"/>
      <c r="W134" s="58"/>
      <c r="X134" s="58"/>
      <c r="Y134" s="58"/>
      <c r="Z134" s="58"/>
      <c r="AA134" s="58"/>
      <c r="AB134" s="58"/>
      <c r="AC134" s="58"/>
      <c r="AD134" s="58"/>
      <c r="AE134" s="58"/>
      <c r="AF134" s="58"/>
      <c r="AG134" s="58"/>
      <c r="AH134" s="58"/>
      <c r="AI134" s="58"/>
      <c r="AJ134" s="58"/>
      <c r="AK134" s="58"/>
      <c r="AL134" s="58"/>
      <c r="AM134" s="58"/>
      <c r="AN134" s="58"/>
      <c r="AO134" s="58"/>
    </row>
    <row r="135" spans="1:41" ht="15">
      <c r="A135" s="971"/>
      <c r="B135" s="304" t="s">
        <v>1152</v>
      </c>
      <c r="C135" s="46">
        <v>544.20000000000005</v>
      </c>
      <c r="D135" s="46">
        <v>74.7</v>
      </c>
      <c r="E135" s="46">
        <v>3030.63</v>
      </c>
      <c r="F135" s="46">
        <v>0</v>
      </c>
      <c r="G135" s="46">
        <v>158.61000000000001</v>
      </c>
      <c r="H135" s="46">
        <v>448.2</v>
      </c>
      <c r="I135" s="46">
        <v>12328.93</v>
      </c>
      <c r="J135" s="46">
        <v>1424.55</v>
      </c>
      <c r="K135" s="46">
        <v>181.35</v>
      </c>
      <c r="L135" s="46">
        <v>734.55</v>
      </c>
      <c r="M135" s="46">
        <v>0</v>
      </c>
      <c r="N135" s="46">
        <v>0</v>
      </c>
      <c r="O135" s="46">
        <v>2154.7800000000002</v>
      </c>
      <c r="P135" s="46">
        <v>0</v>
      </c>
      <c r="Q135" s="46">
        <v>24.9</v>
      </c>
      <c r="R135" s="46">
        <v>0</v>
      </c>
      <c r="S135" s="47">
        <f t="shared" si="16"/>
        <v>21105.399999999998</v>
      </c>
      <c r="T135" s="55"/>
      <c r="U135" s="302"/>
      <c r="V135" s="58"/>
      <c r="W135" s="58"/>
      <c r="X135" s="58"/>
      <c r="Y135" s="58"/>
      <c r="Z135" s="58"/>
      <c r="AA135" s="58"/>
      <c r="AB135" s="58"/>
      <c r="AC135" s="58"/>
      <c r="AD135" s="58"/>
      <c r="AE135" s="58"/>
      <c r="AF135" s="58"/>
      <c r="AG135" s="58"/>
      <c r="AH135" s="58"/>
      <c r="AI135" s="58"/>
      <c r="AJ135" s="58"/>
      <c r="AK135" s="58"/>
      <c r="AL135" s="58"/>
      <c r="AM135" s="58"/>
      <c r="AN135" s="58"/>
      <c r="AO135" s="58"/>
    </row>
    <row r="136" spans="1:41" ht="15">
      <c r="A136" s="971"/>
      <c r="B136" s="304" t="s">
        <v>1153</v>
      </c>
      <c r="C136" s="46">
        <v>130.69999999999999</v>
      </c>
      <c r="D136" s="46">
        <v>602.74</v>
      </c>
      <c r="E136" s="46">
        <v>482.85</v>
      </c>
      <c r="F136" s="46">
        <v>216.62</v>
      </c>
      <c r="G136" s="46">
        <v>730.81</v>
      </c>
      <c r="H136" s="46">
        <v>2411.88</v>
      </c>
      <c r="I136" s="46">
        <v>7382.5</v>
      </c>
      <c r="J136" s="46">
        <v>966.62</v>
      </c>
      <c r="K136" s="46">
        <v>707.87</v>
      </c>
      <c r="L136" s="46">
        <v>2011.74</v>
      </c>
      <c r="M136" s="46">
        <v>559.64</v>
      </c>
      <c r="N136" s="46">
        <v>266.02999999999997</v>
      </c>
      <c r="O136" s="46">
        <v>561.62</v>
      </c>
      <c r="P136" s="46">
        <v>37.39</v>
      </c>
      <c r="Q136" s="46">
        <v>209.45</v>
      </c>
      <c r="R136" s="46">
        <v>108.75</v>
      </c>
      <c r="S136" s="47">
        <f t="shared" si="16"/>
        <v>17387.21</v>
      </c>
      <c r="T136" s="55"/>
      <c r="U136" s="302"/>
      <c r="V136" s="58"/>
      <c r="W136" s="58"/>
      <c r="X136" s="58"/>
      <c r="Y136" s="58"/>
      <c r="Z136" s="58"/>
      <c r="AA136" s="58"/>
      <c r="AB136" s="58"/>
      <c r="AC136" s="58"/>
      <c r="AD136" s="58"/>
      <c r="AE136" s="58"/>
      <c r="AF136" s="58"/>
      <c r="AG136" s="58"/>
      <c r="AH136" s="58"/>
      <c r="AI136" s="58"/>
      <c r="AJ136" s="58"/>
      <c r="AK136" s="58"/>
      <c r="AL136" s="58"/>
      <c r="AM136" s="58"/>
      <c r="AN136" s="58"/>
      <c r="AO136" s="58"/>
    </row>
    <row r="137" spans="1:41" ht="6" customHeight="1">
      <c r="A137" s="971"/>
      <c r="B137" s="304"/>
      <c r="C137" s="46"/>
      <c r="D137" s="46"/>
      <c r="E137" s="46"/>
      <c r="F137" s="46"/>
      <c r="G137" s="46"/>
      <c r="H137" s="46"/>
      <c r="I137" s="46"/>
      <c r="J137" s="46"/>
      <c r="K137" s="46"/>
      <c r="L137" s="46"/>
      <c r="M137" s="46"/>
      <c r="N137" s="46"/>
      <c r="O137" s="46"/>
      <c r="P137" s="46"/>
      <c r="Q137" s="46"/>
      <c r="R137" s="46"/>
      <c r="S137" s="47">
        <f>SUM(D137:R137)</f>
        <v>0</v>
      </c>
      <c r="T137" s="55"/>
      <c r="U137" s="302"/>
      <c r="V137" s="58"/>
      <c r="W137" s="58"/>
      <c r="X137" s="58"/>
      <c r="Y137" s="58"/>
      <c r="Z137" s="58"/>
      <c r="AA137" s="58"/>
      <c r="AB137" s="58"/>
      <c r="AC137" s="58"/>
      <c r="AD137" s="58"/>
      <c r="AE137" s="58"/>
      <c r="AF137" s="58"/>
      <c r="AG137" s="58"/>
      <c r="AH137" s="58"/>
      <c r="AI137" s="58"/>
      <c r="AJ137" s="58"/>
      <c r="AK137" s="58"/>
      <c r="AL137" s="58"/>
      <c r="AM137" s="58"/>
      <c r="AN137" s="58"/>
      <c r="AO137" s="58"/>
    </row>
    <row r="138" spans="1:41" ht="15">
      <c r="A138" s="971"/>
      <c r="B138" s="299" t="s">
        <v>1154</v>
      </c>
      <c r="C138" s="406">
        <f t="shared" ref="C138:R138" si="18">SUM(C139:C146)</f>
        <v>1424027.612</v>
      </c>
      <c r="D138" s="406">
        <f t="shared" si="18"/>
        <v>1867121.91</v>
      </c>
      <c r="E138" s="406">
        <f t="shared" si="18"/>
        <v>4574424.7459999993</v>
      </c>
      <c r="F138" s="406">
        <f t="shared" si="18"/>
        <v>2276869.3620000002</v>
      </c>
      <c r="G138" s="406">
        <f t="shared" si="18"/>
        <v>6823111.5379999997</v>
      </c>
      <c r="H138" s="406">
        <f t="shared" si="18"/>
        <v>16637264.098999999</v>
      </c>
      <c r="I138" s="406">
        <f t="shared" si="18"/>
        <v>59175489.208000004</v>
      </c>
      <c r="J138" s="406">
        <f t="shared" si="18"/>
        <v>7571186.8329999996</v>
      </c>
      <c r="K138" s="406">
        <f t="shared" si="18"/>
        <v>8396933.5899999999</v>
      </c>
      <c r="L138" s="406">
        <f t="shared" si="18"/>
        <v>14348615.270000001</v>
      </c>
      <c r="M138" s="406">
        <f t="shared" si="18"/>
        <v>5305091.53</v>
      </c>
      <c r="N138" s="406">
        <f t="shared" si="18"/>
        <v>2258749.145</v>
      </c>
      <c r="O138" s="406">
        <f t="shared" si="18"/>
        <v>4960123.807</v>
      </c>
      <c r="P138" s="406">
        <f t="shared" si="18"/>
        <v>349335.89</v>
      </c>
      <c r="Q138" s="406">
        <f t="shared" si="18"/>
        <v>1147746.6709999999</v>
      </c>
      <c r="R138" s="406">
        <f t="shared" si="18"/>
        <v>2736295.33</v>
      </c>
      <c r="S138" s="401">
        <f t="shared" ref="S138:S148" si="19">SUM(C138:R138)</f>
        <v>139852386.54100001</v>
      </c>
      <c r="T138" s="375"/>
      <c r="U138" s="302"/>
      <c r="V138" s="302"/>
      <c r="W138" s="302"/>
      <c r="X138" s="302"/>
      <c r="Y138" s="302"/>
      <c r="Z138" s="302"/>
      <c r="AA138" s="302"/>
      <c r="AB138" s="302"/>
      <c r="AC138" s="302"/>
      <c r="AD138" s="302"/>
      <c r="AE138" s="302"/>
      <c r="AF138" s="302"/>
      <c r="AG138" s="302"/>
      <c r="AH138" s="302"/>
      <c r="AI138" s="302"/>
      <c r="AJ138" s="302"/>
      <c r="AK138" s="302"/>
      <c r="AL138" s="302"/>
      <c r="AM138" s="302"/>
      <c r="AN138" s="302"/>
      <c r="AO138" s="302"/>
    </row>
    <row r="139" spans="1:41" ht="15">
      <c r="A139" s="971"/>
      <c r="B139" s="304" t="s">
        <v>1155</v>
      </c>
      <c r="C139" s="46">
        <v>1025.77</v>
      </c>
      <c r="D139" s="46">
        <v>896.62</v>
      </c>
      <c r="E139" s="46">
        <v>5973.5</v>
      </c>
      <c r="F139" s="46">
        <v>69.819999999999993</v>
      </c>
      <c r="G139" s="46">
        <v>1182.4000000000001</v>
      </c>
      <c r="H139" s="46">
        <v>8259.98</v>
      </c>
      <c r="I139" s="46">
        <v>44931.55</v>
      </c>
      <c r="J139" s="46">
        <v>678.71</v>
      </c>
      <c r="K139" s="46">
        <v>4501.18</v>
      </c>
      <c r="L139" s="46">
        <v>32958.519999999997</v>
      </c>
      <c r="M139" s="46">
        <v>104.73</v>
      </c>
      <c r="N139" s="46">
        <v>34.909999999999997</v>
      </c>
      <c r="O139" s="46">
        <v>1987.83</v>
      </c>
      <c r="P139" s="46">
        <v>0</v>
      </c>
      <c r="Q139" s="46">
        <v>879.4</v>
      </c>
      <c r="R139" s="46">
        <v>174.55</v>
      </c>
      <c r="S139" s="47">
        <f t="shared" si="19"/>
        <v>103659.46999999999</v>
      </c>
      <c r="T139" s="55"/>
      <c r="U139" s="302"/>
      <c r="V139" s="58"/>
      <c r="W139" s="58"/>
      <c r="X139" s="58"/>
      <c r="Y139" s="58"/>
      <c r="Z139" s="58"/>
      <c r="AA139" s="58"/>
      <c r="AB139" s="58"/>
      <c r="AC139" s="58"/>
      <c r="AD139" s="58"/>
      <c r="AE139" s="58"/>
      <c r="AF139" s="58"/>
      <c r="AG139" s="58"/>
      <c r="AH139" s="58"/>
      <c r="AI139" s="58"/>
      <c r="AJ139" s="58"/>
      <c r="AK139" s="58"/>
      <c r="AL139" s="58"/>
      <c r="AM139" s="58"/>
      <c r="AN139" s="58"/>
      <c r="AO139" s="58"/>
    </row>
    <row r="140" spans="1:41" ht="15">
      <c r="A140" s="971"/>
      <c r="B140" s="304" t="s">
        <v>1299</v>
      </c>
      <c r="C140" s="46">
        <v>45766.862000000001</v>
      </c>
      <c r="D140" s="46">
        <v>27379.66</v>
      </c>
      <c r="E140" s="46">
        <v>89744.766000000003</v>
      </c>
      <c r="F140" s="46">
        <v>39883.031999999999</v>
      </c>
      <c r="G140" s="46">
        <v>225752.068</v>
      </c>
      <c r="H140" s="46">
        <v>973177.71900000004</v>
      </c>
      <c r="I140" s="46">
        <v>2812948.2179999999</v>
      </c>
      <c r="J140" s="46">
        <v>363574.88299999997</v>
      </c>
      <c r="K140" s="46">
        <v>553949.27</v>
      </c>
      <c r="L140" s="46">
        <v>899148.31</v>
      </c>
      <c r="M140" s="46">
        <v>186960.28</v>
      </c>
      <c r="N140" s="46">
        <v>98964.824999999997</v>
      </c>
      <c r="O140" s="46">
        <v>161727.25700000001</v>
      </c>
      <c r="P140" s="46">
        <v>11981.63</v>
      </c>
      <c r="Q140" s="46">
        <v>54173.891000000003</v>
      </c>
      <c r="R140" s="46">
        <v>135994.07</v>
      </c>
      <c r="S140" s="47">
        <f t="shared" si="19"/>
        <v>6681126.7410000013</v>
      </c>
      <c r="T140" s="55"/>
      <c r="U140" s="302"/>
      <c r="V140" s="58"/>
      <c r="W140" s="58"/>
      <c r="X140" s="58"/>
      <c r="Y140" s="58"/>
      <c r="Z140" s="58"/>
      <c r="AA140" s="58"/>
      <c r="AB140" s="58"/>
      <c r="AC140" s="58"/>
      <c r="AD140" s="58"/>
      <c r="AE140" s="58"/>
      <c r="AF140" s="58"/>
      <c r="AG140" s="58"/>
      <c r="AH140" s="58"/>
      <c r="AI140" s="58"/>
      <c r="AJ140" s="58"/>
      <c r="AK140" s="58"/>
      <c r="AL140" s="58"/>
      <c r="AM140" s="58"/>
      <c r="AN140" s="58"/>
      <c r="AO140" s="58"/>
    </row>
    <row r="141" spans="1:41" ht="15">
      <c r="A141" s="971"/>
      <c r="B141" s="304" t="s">
        <v>1300</v>
      </c>
      <c r="C141" s="46">
        <v>0</v>
      </c>
      <c r="D141" s="46">
        <v>0</v>
      </c>
      <c r="E141" s="46">
        <v>0</v>
      </c>
      <c r="F141" s="46">
        <v>28.02</v>
      </c>
      <c r="G141" s="46">
        <v>4.67</v>
      </c>
      <c r="H141" s="46">
        <v>4.67</v>
      </c>
      <c r="I141" s="46">
        <v>9.06</v>
      </c>
      <c r="J141" s="46">
        <v>0</v>
      </c>
      <c r="K141" s="46">
        <v>0</v>
      </c>
      <c r="L141" s="46">
        <v>19.59</v>
      </c>
      <c r="M141" s="46">
        <v>0</v>
      </c>
      <c r="N141" s="46">
        <v>0</v>
      </c>
      <c r="O141" s="46">
        <v>0</v>
      </c>
      <c r="P141" s="46">
        <v>140.41999999999999</v>
      </c>
      <c r="Q141" s="46">
        <v>0</v>
      </c>
      <c r="R141" s="46">
        <v>0</v>
      </c>
      <c r="S141" s="47">
        <f t="shared" si="19"/>
        <v>206.43</v>
      </c>
      <c r="T141" s="55"/>
      <c r="U141" s="302"/>
      <c r="V141" s="58"/>
      <c r="W141" s="58"/>
      <c r="X141" s="58"/>
      <c r="Y141" s="58"/>
      <c r="Z141" s="58"/>
      <c r="AA141" s="58"/>
      <c r="AB141" s="58"/>
      <c r="AC141" s="58"/>
      <c r="AD141" s="58"/>
      <c r="AE141" s="58"/>
      <c r="AF141" s="58"/>
      <c r="AG141" s="58"/>
      <c r="AH141" s="58"/>
      <c r="AI141" s="58"/>
      <c r="AJ141" s="58"/>
      <c r="AK141" s="58"/>
      <c r="AL141" s="58"/>
      <c r="AM141" s="58"/>
      <c r="AN141" s="58"/>
      <c r="AO141" s="58"/>
    </row>
    <row r="142" spans="1:41" ht="15">
      <c r="A142" s="971"/>
      <c r="B142" s="304" t="s">
        <v>1158</v>
      </c>
      <c r="C142" s="46">
        <v>0</v>
      </c>
      <c r="D142" s="46">
        <v>0</v>
      </c>
      <c r="E142" s="46">
        <v>33.44</v>
      </c>
      <c r="F142" s="46">
        <v>0</v>
      </c>
      <c r="G142" s="46">
        <v>0</v>
      </c>
      <c r="H142" s="46">
        <v>0</v>
      </c>
      <c r="I142" s="46">
        <v>52.53</v>
      </c>
      <c r="J142" s="46">
        <v>4.5599999999999996</v>
      </c>
      <c r="K142" s="46">
        <v>0</v>
      </c>
      <c r="L142" s="46">
        <v>1.52</v>
      </c>
      <c r="M142" s="46">
        <v>0</v>
      </c>
      <c r="N142" s="46">
        <v>0</v>
      </c>
      <c r="O142" s="46">
        <v>3.04</v>
      </c>
      <c r="P142" s="46">
        <v>0</v>
      </c>
      <c r="Q142" s="46">
        <v>0</v>
      </c>
      <c r="R142" s="46">
        <v>0</v>
      </c>
      <c r="S142" s="47">
        <f t="shared" si="19"/>
        <v>95.09</v>
      </c>
      <c r="T142" s="55"/>
      <c r="U142" s="302"/>
      <c r="V142" s="58"/>
      <c r="W142" s="58"/>
      <c r="X142" s="58"/>
      <c r="Y142" s="58"/>
      <c r="Z142" s="58"/>
      <c r="AA142" s="58"/>
      <c r="AB142" s="58"/>
      <c r="AC142" s="58"/>
      <c r="AD142" s="58"/>
      <c r="AE142" s="58"/>
      <c r="AF142" s="58"/>
      <c r="AG142" s="58"/>
      <c r="AH142" s="58"/>
      <c r="AI142" s="58"/>
      <c r="AJ142" s="58"/>
      <c r="AK142" s="58"/>
      <c r="AL142" s="58"/>
      <c r="AM142" s="58"/>
      <c r="AN142" s="58"/>
      <c r="AO142" s="58"/>
    </row>
    <row r="143" spans="1:41" ht="15">
      <c r="A143" s="971"/>
      <c r="B143" s="304" t="s">
        <v>1337</v>
      </c>
      <c r="C143" s="46">
        <v>255.52</v>
      </c>
      <c r="D143" s="46">
        <v>447.16</v>
      </c>
      <c r="E143" s="46">
        <v>1396.04</v>
      </c>
      <c r="F143" s="46">
        <v>0</v>
      </c>
      <c r="G143" s="46">
        <v>2547.7399999999998</v>
      </c>
      <c r="H143" s="46">
        <v>5895.27</v>
      </c>
      <c r="I143" s="46">
        <v>38589.96</v>
      </c>
      <c r="J143" s="46">
        <v>3697.58</v>
      </c>
      <c r="K143" s="46">
        <v>2108.04</v>
      </c>
      <c r="L143" s="46">
        <v>4321.46</v>
      </c>
      <c r="M143" s="46">
        <v>251.79</v>
      </c>
      <c r="N143" s="46">
        <v>0</v>
      </c>
      <c r="O143" s="46">
        <v>0</v>
      </c>
      <c r="P143" s="46">
        <v>127.76</v>
      </c>
      <c r="Q143" s="46">
        <v>0</v>
      </c>
      <c r="R143" s="46">
        <v>127.76</v>
      </c>
      <c r="S143" s="47">
        <f t="shared" si="19"/>
        <v>59766.080000000009</v>
      </c>
      <c r="T143" s="55"/>
      <c r="U143" s="302"/>
      <c r="V143" s="58"/>
      <c r="W143" s="58"/>
      <c r="X143" s="58"/>
      <c r="Y143" s="58"/>
      <c r="Z143" s="58"/>
      <c r="AA143" s="58"/>
      <c r="AB143" s="58"/>
      <c r="AC143" s="58"/>
      <c r="AD143" s="58"/>
      <c r="AE143" s="58"/>
      <c r="AF143" s="58"/>
      <c r="AG143" s="58"/>
      <c r="AH143" s="58"/>
      <c r="AI143" s="58"/>
      <c r="AJ143" s="58"/>
      <c r="AK143" s="58"/>
      <c r="AL143" s="58"/>
      <c r="AM143" s="58"/>
      <c r="AN143" s="58"/>
      <c r="AO143" s="58"/>
    </row>
    <row r="144" spans="1:41" ht="15">
      <c r="A144" s="971"/>
      <c r="B144" s="304" t="s">
        <v>1160</v>
      </c>
      <c r="C144" s="46">
        <v>1366991.78</v>
      </c>
      <c r="D144" s="46">
        <v>1829462.16</v>
      </c>
      <c r="E144" s="46">
        <v>4193373.97</v>
      </c>
      <c r="F144" s="46">
        <v>2215255.9700000002</v>
      </c>
      <c r="G144" s="46">
        <v>6470828.1799999997</v>
      </c>
      <c r="H144" s="46">
        <v>14937294.619999999</v>
      </c>
      <c r="I144" s="46">
        <v>43264505.780000001</v>
      </c>
      <c r="J144" s="46">
        <v>7131250.4000000004</v>
      </c>
      <c r="K144" s="46">
        <v>7682302.3200000003</v>
      </c>
      <c r="L144" s="46">
        <v>12812128.140000001</v>
      </c>
      <c r="M144" s="46">
        <v>4731732.93</v>
      </c>
      <c r="N144" s="46">
        <v>2147443.89</v>
      </c>
      <c r="O144" s="46">
        <v>4751885.0999999996</v>
      </c>
      <c r="P144" s="46">
        <v>328612.26</v>
      </c>
      <c r="Q144" s="46">
        <v>1077766</v>
      </c>
      <c r="R144" s="46">
        <v>1243184.1100000001</v>
      </c>
      <c r="S144" s="47">
        <f t="shared" si="19"/>
        <v>116184017.61</v>
      </c>
      <c r="T144" s="55"/>
      <c r="U144" s="302"/>
      <c r="V144" s="58"/>
      <c r="W144" s="58"/>
      <c r="X144" s="58"/>
      <c r="Y144" s="58"/>
      <c r="Z144" s="58"/>
      <c r="AA144" s="58"/>
      <c r="AB144" s="58"/>
      <c r="AC144" s="58"/>
      <c r="AD144" s="58"/>
      <c r="AE144" s="58"/>
      <c r="AF144" s="58"/>
      <c r="AG144" s="58"/>
      <c r="AH144" s="58"/>
      <c r="AI144" s="58"/>
      <c r="AJ144" s="58"/>
      <c r="AK144" s="58"/>
      <c r="AL144" s="58"/>
      <c r="AM144" s="58"/>
      <c r="AN144" s="58"/>
      <c r="AO144" s="58"/>
    </row>
    <row r="145" spans="1:41" ht="15">
      <c r="A145" s="971"/>
      <c r="B145" s="304" t="s">
        <v>1162</v>
      </c>
      <c r="C145" s="46">
        <v>0</v>
      </c>
      <c r="D145" s="46">
        <v>0</v>
      </c>
      <c r="E145" s="46">
        <v>254768.35</v>
      </c>
      <c r="F145" s="46">
        <v>0</v>
      </c>
      <c r="G145" s="46">
        <v>44111.48</v>
      </c>
      <c r="H145" s="46">
        <v>544849.97</v>
      </c>
      <c r="I145" s="46">
        <v>12513507.66</v>
      </c>
      <c r="J145" s="46">
        <v>7093.85</v>
      </c>
      <c r="K145" s="46">
        <v>59123.53</v>
      </c>
      <c r="L145" s="46">
        <v>368619.38</v>
      </c>
      <c r="M145" s="46">
        <v>354846.44</v>
      </c>
      <c r="N145" s="46">
        <v>0</v>
      </c>
      <c r="O145" s="46">
        <v>0</v>
      </c>
      <c r="P145" s="46">
        <v>0</v>
      </c>
      <c r="Q145" s="46">
        <v>0</v>
      </c>
      <c r="R145" s="46">
        <v>1348249.38</v>
      </c>
      <c r="S145" s="47">
        <f t="shared" si="19"/>
        <v>15495170.039999999</v>
      </c>
      <c r="T145" s="55"/>
      <c r="U145" s="302"/>
      <c r="V145" s="58"/>
      <c r="W145" s="58"/>
      <c r="X145" s="58"/>
      <c r="Y145" s="58"/>
      <c r="Z145" s="58"/>
      <c r="AA145" s="58"/>
      <c r="AB145" s="58"/>
      <c r="AC145" s="58"/>
      <c r="AD145" s="58"/>
      <c r="AE145" s="58"/>
      <c r="AF145" s="58"/>
      <c r="AG145" s="58"/>
      <c r="AH145" s="58"/>
      <c r="AI145" s="58"/>
      <c r="AJ145" s="58"/>
      <c r="AK145" s="58"/>
      <c r="AL145" s="58"/>
      <c r="AM145" s="58"/>
      <c r="AN145" s="58"/>
      <c r="AO145" s="58"/>
    </row>
    <row r="146" spans="1:41" ht="15">
      <c r="A146" s="971"/>
      <c r="B146" s="304" t="s">
        <v>1161</v>
      </c>
      <c r="C146" s="46">
        <v>9987.68</v>
      </c>
      <c r="D146" s="46">
        <v>8936.31</v>
      </c>
      <c r="E146" s="46">
        <v>29134.68</v>
      </c>
      <c r="F146" s="46">
        <v>21632.52</v>
      </c>
      <c r="G146" s="46">
        <v>78685</v>
      </c>
      <c r="H146" s="46">
        <v>167781.87</v>
      </c>
      <c r="I146" s="46">
        <v>500944.45</v>
      </c>
      <c r="J146" s="46">
        <v>64886.85</v>
      </c>
      <c r="K146" s="46">
        <v>94949.25</v>
      </c>
      <c r="L146" s="46">
        <v>231418.35</v>
      </c>
      <c r="M146" s="46">
        <v>31195.360000000001</v>
      </c>
      <c r="N146" s="46">
        <v>12305.52</v>
      </c>
      <c r="O146" s="46">
        <v>44520.58</v>
      </c>
      <c r="P146" s="46">
        <v>8473.82</v>
      </c>
      <c r="Q146" s="46">
        <v>14927.38</v>
      </c>
      <c r="R146" s="46">
        <v>8565.4599999999991</v>
      </c>
      <c r="S146" s="47">
        <f t="shared" si="19"/>
        <v>1328345.08</v>
      </c>
      <c r="T146" s="55"/>
      <c r="U146" s="302"/>
      <c r="V146" s="58"/>
      <c r="W146" s="58"/>
      <c r="X146" s="58"/>
      <c r="Y146" s="58"/>
      <c r="Z146" s="58"/>
      <c r="AA146" s="58"/>
      <c r="AB146" s="58"/>
      <c r="AC146" s="58"/>
      <c r="AD146" s="58"/>
      <c r="AE146" s="58"/>
      <c r="AF146" s="58"/>
      <c r="AG146" s="58"/>
      <c r="AH146" s="58"/>
      <c r="AI146" s="58"/>
      <c r="AJ146" s="58"/>
      <c r="AK146" s="58"/>
      <c r="AL146" s="58"/>
      <c r="AM146" s="58"/>
      <c r="AN146" s="58"/>
      <c r="AO146" s="58"/>
    </row>
    <row r="147" spans="1:41" ht="5.25" customHeight="1">
      <c r="A147" s="515"/>
      <c r="B147" s="428"/>
      <c r="C147" s="94"/>
      <c r="D147" s="94"/>
      <c r="E147" s="94"/>
      <c r="F147" s="94"/>
      <c r="G147" s="523"/>
      <c r="H147" s="94"/>
      <c r="I147" s="94"/>
      <c r="J147" s="94"/>
      <c r="K147" s="94"/>
      <c r="L147" s="94"/>
      <c r="M147" s="94"/>
      <c r="N147" s="94"/>
      <c r="O147" s="523"/>
      <c r="P147" s="523"/>
      <c r="Q147" s="523"/>
      <c r="R147" s="94"/>
      <c r="S147" s="517">
        <f t="shared" si="19"/>
        <v>0</v>
      </c>
      <c r="T147" s="58"/>
      <c r="U147" s="302"/>
      <c r="V147" s="58"/>
      <c r="W147" s="58"/>
      <c r="X147" s="58"/>
      <c r="Y147" s="58"/>
      <c r="Z147" s="58"/>
      <c r="AA147" s="58"/>
      <c r="AB147" s="58"/>
      <c r="AC147" s="58"/>
      <c r="AD147" s="58"/>
      <c r="AE147" s="58"/>
      <c r="AF147" s="58"/>
      <c r="AG147" s="58"/>
      <c r="AH147" s="58"/>
      <c r="AI147" s="58"/>
      <c r="AJ147" s="58"/>
      <c r="AK147" s="58"/>
      <c r="AL147" s="58"/>
      <c r="AM147" s="58"/>
      <c r="AN147" s="58"/>
      <c r="AO147" s="58"/>
    </row>
    <row r="148" spans="1:41" ht="15">
      <c r="A148" s="498"/>
      <c r="B148" s="343" t="s">
        <v>27</v>
      </c>
      <c r="C148" s="401">
        <f t="shared" ref="C148:Q148" si="20">+C138+C130+C113+C93+C88+C83</f>
        <v>5208772.4869999997</v>
      </c>
      <c r="D148" s="401">
        <f t="shared" si="20"/>
        <v>6530851.3899999997</v>
      </c>
      <c r="E148" s="401">
        <f t="shared" si="20"/>
        <v>16659607.173</v>
      </c>
      <c r="F148" s="401">
        <f t="shared" si="20"/>
        <v>6606748.8029999994</v>
      </c>
      <c r="G148" s="401">
        <f t="shared" si="20"/>
        <v>22677270.195999999</v>
      </c>
      <c r="H148" s="401">
        <f t="shared" si="20"/>
        <v>62871421.168999992</v>
      </c>
      <c r="I148" s="401">
        <f t="shared" si="20"/>
        <v>248496164.00800002</v>
      </c>
      <c r="J148" s="401">
        <f t="shared" si="20"/>
        <v>28273239.030999996</v>
      </c>
      <c r="K148" s="401">
        <f t="shared" si="20"/>
        <v>27250183.667000003</v>
      </c>
      <c r="L148" s="401">
        <f t="shared" si="20"/>
        <v>51050159.635000005</v>
      </c>
      <c r="M148" s="401">
        <f t="shared" si="20"/>
        <v>17515533.296999998</v>
      </c>
      <c r="N148" s="401">
        <f t="shared" si="20"/>
        <v>7811512.6780000012</v>
      </c>
      <c r="O148" s="401">
        <f t="shared" si="20"/>
        <v>17424743.151000001</v>
      </c>
      <c r="P148" s="401">
        <f t="shared" si="20"/>
        <v>1016971.56</v>
      </c>
      <c r="Q148" s="401">
        <f t="shared" si="20"/>
        <v>3714482.0519999997</v>
      </c>
      <c r="R148" s="401">
        <f>+R138+R130+R113+R93+R88+R83</f>
        <v>7301965.0300000012</v>
      </c>
      <c r="S148" s="401">
        <f t="shared" si="19"/>
        <v>530409625.32700002</v>
      </c>
      <c r="T148" s="58"/>
      <c r="U148" s="302"/>
      <c r="V148" s="302"/>
      <c r="W148" s="302"/>
      <c r="X148" s="302"/>
      <c r="Y148" s="302"/>
      <c r="Z148" s="302"/>
      <c r="AA148" s="302"/>
      <c r="AB148" s="302"/>
      <c r="AC148" s="302"/>
      <c r="AD148" s="302"/>
      <c r="AE148" s="302"/>
      <c r="AF148" s="302"/>
      <c r="AG148" s="302"/>
      <c r="AH148" s="302"/>
      <c r="AI148" s="302"/>
      <c r="AJ148" s="302"/>
      <c r="AK148" s="302"/>
      <c r="AL148" s="302"/>
      <c r="AM148" s="302"/>
      <c r="AN148" s="302"/>
      <c r="AO148" s="302"/>
    </row>
    <row r="149" spans="1:41">
      <c r="U149" s="58"/>
      <c r="V149" s="55"/>
      <c r="W149" s="55"/>
      <c r="X149" s="55"/>
      <c r="Y149" s="55"/>
      <c r="Z149" s="55"/>
      <c r="AA149" s="55"/>
      <c r="AB149" s="55"/>
      <c r="AC149" s="55"/>
      <c r="AD149" s="55"/>
      <c r="AE149" s="55"/>
      <c r="AF149" s="55"/>
      <c r="AG149" s="55"/>
      <c r="AH149" s="55"/>
      <c r="AI149" s="55"/>
      <c r="AJ149" s="55"/>
      <c r="AK149" s="55"/>
      <c r="AL149" s="55"/>
      <c r="AM149" s="55"/>
      <c r="AN149" s="55"/>
      <c r="AO149" s="55"/>
    </row>
    <row r="150" spans="1:41">
      <c r="A150" s="320" t="s">
        <v>858</v>
      </c>
      <c r="C150" s="55"/>
      <c r="D150" s="55"/>
      <c r="E150" s="55"/>
      <c r="F150" s="55"/>
      <c r="G150" s="55"/>
      <c r="H150" s="55"/>
      <c r="I150" s="55"/>
      <c r="J150" s="55"/>
      <c r="K150" s="55"/>
      <c r="L150" s="55"/>
      <c r="M150" s="55"/>
      <c r="N150" s="55"/>
      <c r="O150" s="55"/>
      <c r="P150" s="55"/>
      <c r="Q150" s="55"/>
      <c r="R150" s="55"/>
      <c r="V150" s="55"/>
      <c r="W150" s="55"/>
      <c r="X150" s="55"/>
      <c r="Y150" s="55"/>
      <c r="Z150" s="55"/>
      <c r="AA150" s="55"/>
      <c r="AB150" s="55"/>
      <c r="AC150" s="55"/>
      <c r="AD150" s="55"/>
      <c r="AE150" s="55"/>
      <c r="AF150" s="55"/>
      <c r="AG150" s="55"/>
      <c r="AH150" s="55"/>
      <c r="AI150" s="55"/>
      <c r="AJ150" s="55"/>
      <c r="AK150" s="55"/>
      <c r="AL150" s="55"/>
      <c r="AM150" s="55"/>
      <c r="AN150" s="55"/>
    </row>
    <row r="151" spans="1:41">
      <c r="A151" s="7" t="s">
        <v>1922</v>
      </c>
      <c r="B151" s="518"/>
      <c r="H151" s="55"/>
      <c r="I151" s="55"/>
    </row>
    <row r="152" spans="1:41" ht="14.25" customHeight="1"/>
    <row r="154" spans="1:41">
      <c r="C154" s="519"/>
      <c r="D154" s="519"/>
      <c r="E154" s="519"/>
      <c r="F154" s="519"/>
      <c r="G154" s="519"/>
      <c r="H154" s="519"/>
      <c r="I154" s="519"/>
      <c r="J154" s="519"/>
      <c r="K154" s="519"/>
      <c r="L154" s="519"/>
      <c r="M154" s="519"/>
      <c r="N154" s="519"/>
      <c r="O154" s="519"/>
      <c r="P154" s="519"/>
      <c r="Q154" s="519"/>
      <c r="R154" s="519"/>
    </row>
  </sheetData>
  <mergeCells count="19">
    <mergeCell ref="A81:A82"/>
    <mergeCell ref="B81:B82"/>
    <mergeCell ref="C81:R81"/>
    <mergeCell ref="S81:S82"/>
    <mergeCell ref="A83:A146"/>
    <mergeCell ref="A79:S79"/>
    <mergeCell ref="A1:S1"/>
    <mergeCell ref="A2:S2"/>
    <mergeCell ref="A3:S3"/>
    <mergeCell ref="A4:S4"/>
    <mergeCell ref="A6:A7"/>
    <mergeCell ref="B6:B7"/>
    <mergeCell ref="C6:R6"/>
    <mergeCell ref="S6:S7"/>
    <mergeCell ref="A8:A71"/>
    <mergeCell ref="A75:S75"/>
    <mergeCell ref="A76:S76"/>
    <mergeCell ref="A77:S77"/>
    <mergeCell ref="A78:S78"/>
  </mergeCells>
  <hyperlinks>
    <hyperlink ref="B1:S1" location="'Seccion D MLE'!A4" display="TABLA D04A1"/>
    <hyperlink ref="B75:S75" location="'Seccion D MLE'!A4" display="TABLA D04A2"/>
    <hyperlink ref="A1:S1" location="'Sección D'!A1" display="TABLA D05a1 03"/>
    <hyperlink ref="A75:S75" location="'Sección D'!A1" display="TABLA D05a2 03"/>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O154"/>
  <sheetViews>
    <sheetView showGridLines="0" zoomScale="90" zoomScaleNormal="90" workbookViewId="0">
      <selection sqref="A1:S1"/>
    </sheetView>
  </sheetViews>
  <sheetFormatPr baseColWidth="10" defaultColWidth="11.42578125" defaultRowHeight="14.25"/>
  <cols>
    <col min="1" max="1" width="8.140625" style="40" customWidth="1"/>
    <col min="2" max="2" width="48.140625" style="40" customWidth="1"/>
    <col min="3" max="3" width="16.85546875" style="40" bestFit="1" customWidth="1"/>
    <col min="4" max="5" width="15.85546875" style="40" bestFit="1" customWidth="1"/>
    <col min="6" max="6" width="16.42578125" style="40" bestFit="1" customWidth="1"/>
    <col min="7" max="7" width="17.28515625" style="40" bestFit="1" customWidth="1"/>
    <col min="8" max="9" width="16.85546875" style="40" bestFit="1" customWidth="1"/>
    <col min="10" max="10" width="17.28515625" style="40" bestFit="1" customWidth="1"/>
    <col min="11" max="11" width="16.42578125" style="40" bestFit="1" customWidth="1"/>
    <col min="12" max="12" width="17.28515625" style="40" bestFit="1" customWidth="1"/>
    <col min="13" max="14" width="16.85546875" style="40" bestFit="1" customWidth="1"/>
    <col min="15" max="15" width="17.28515625" style="40" bestFit="1" customWidth="1"/>
    <col min="16" max="17" width="16.85546875" style="40" bestFit="1" customWidth="1"/>
    <col min="18" max="18" width="17.28515625" style="40" bestFit="1" customWidth="1"/>
    <col min="19" max="19" width="18.28515625" style="40" bestFit="1" customWidth="1"/>
    <col min="20" max="20" width="13.5703125" style="40" bestFit="1" customWidth="1"/>
    <col min="21" max="21" width="48.28515625" style="40" bestFit="1" customWidth="1"/>
    <col min="22" max="22" width="19" style="40" bestFit="1" customWidth="1"/>
    <col min="23" max="25" width="17.7109375" style="40" bestFit="1" customWidth="1"/>
    <col min="26" max="39" width="19" style="40" bestFit="1" customWidth="1"/>
    <col min="40" max="40" width="16.140625" style="40" bestFit="1" customWidth="1"/>
    <col min="41" max="41" width="20" style="40" bestFit="1" customWidth="1"/>
    <col min="42" max="16384" width="11.42578125" style="40"/>
  </cols>
  <sheetData>
    <row r="1" spans="1:22" ht="15">
      <c r="A1" s="886" t="s">
        <v>1382</v>
      </c>
      <c r="B1" s="886"/>
      <c r="C1" s="886"/>
      <c r="D1" s="886"/>
      <c r="E1" s="886"/>
      <c r="F1" s="886"/>
      <c r="G1" s="886"/>
      <c r="H1" s="886"/>
      <c r="I1" s="886"/>
      <c r="J1" s="886"/>
      <c r="K1" s="886"/>
      <c r="L1" s="886"/>
      <c r="M1" s="886"/>
      <c r="N1" s="886"/>
      <c r="O1" s="886"/>
      <c r="P1" s="886"/>
      <c r="Q1" s="886"/>
      <c r="R1" s="886"/>
      <c r="S1" s="886"/>
    </row>
    <row r="2" spans="1:22">
      <c r="A2" s="919" t="s">
        <v>1345</v>
      </c>
      <c r="B2" s="919"/>
      <c r="C2" s="919"/>
      <c r="D2" s="919"/>
      <c r="E2" s="919"/>
      <c r="F2" s="919"/>
      <c r="G2" s="919"/>
      <c r="H2" s="919"/>
      <c r="I2" s="919"/>
      <c r="J2" s="919"/>
      <c r="K2" s="919"/>
      <c r="L2" s="919"/>
      <c r="M2" s="919"/>
      <c r="N2" s="919"/>
      <c r="O2" s="919"/>
      <c r="P2" s="919"/>
      <c r="Q2" s="919"/>
      <c r="R2" s="919"/>
      <c r="S2" s="919"/>
    </row>
    <row r="3" spans="1:22">
      <c r="A3" s="920" t="s">
        <v>1289</v>
      </c>
      <c r="B3" s="920"/>
      <c r="C3" s="920"/>
      <c r="D3" s="920"/>
      <c r="E3" s="920"/>
      <c r="F3" s="920"/>
      <c r="G3" s="920"/>
      <c r="H3" s="920"/>
      <c r="I3" s="920"/>
      <c r="J3" s="920"/>
      <c r="K3" s="920"/>
      <c r="L3" s="920"/>
      <c r="M3" s="920"/>
      <c r="N3" s="920"/>
      <c r="O3" s="920"/>
      <c r="P3" s="920"/>
      <c r="Q3" s="920"/>
      <c r="R3" s="920"/>
      <c r="S3" s="920"/>
    </row>
    <row r="4" spans="1:22">
      <c r="A4" s="920" t="s">
        <v>1312</v>
      </c>
      <c r="B4" s="920"/>
      <c r="C4" s="920"/>
      <c r="D4" s="920"/>
      <c r="E4" s="920"/>
      <c r="F4" s="920"/>
      <c r="G4" s="920"/>
      <c r="H4" s="920"/>
      <c r="I4" s="920"/>
      <c r="J4" s="920"/>
      <c r="K4" s="920"/>
      <c r="L4" s="920"/>
      <c r="M4" s="920"/>
      <c r="N4" s="920"/>
      <c r="O4" s="920"/>
      <c r="P4" s="920"/>
      <c r="Q4" s="920"/>
      <c r="R4" s="920"/>
      <c r="S4" s="920"/>
    </row>
    <row r="5" spans="1:22" ht="15" thickBot="1">
      <c r="A5" s="174"/>
      <c r="B5" s="174"/>
      <c r="C5" s="174"/>
      <c r="D5" s="174"/>
      <c r="E5" s="174"/>
      <c r="F5" s="174"/>
      <c r="G5" s="174"/>
      <c r="H5" s="174"/>
      <c r="I5" s="174"/>
      <c r="J5" s="174"/>
      <c r="K5" s="174"/>
      <c r="L5" s="174"/>
      <c r="M5" s="174"/>
      <c r="N5" s="174"/>
      <c r="O5" s="174"/>
      <c r="P5" s="174"/>
      <c r="Q5" s="174"/>
      <c r="R5" s="174"/>
      <c r="S5" s="174"/>
    </row>
    <row r="6" spans="1:22">
      <c r="A6" s="967" t="s">
        <v>1291</v>
      </c>
      <c r="B6" s="967" t="s">
        <v>1292</v>
      </c>
      <c r="C6" s="969" t="s">
        <v>1448</v>
      </c>
      <c r="D6" s="969"/>
      <c r="E6" s="969"/>
      <c r="F6" s="969"/>
      <c r="G6" s="969"/>
      <c r="H6" s="969"/>
      <c r="I6" s="969"/>
      <c r="J6" s="969"/>
      <c r="K6" s="969"/>
      <c r="L6" s="969"/>
      <c r="M6" s="969"/>
      <c r="N6" s="969"/>
      <c r="O6" s="969"/>
      <c r="P6" s="969"/>
      <c r="Q6" s="969"/>
      <c r="R6" s="969"/>
      <c r="S6" s="967" t="s">
        <v>113</v>
      </c>
      <c r="U6" s="58"/>
      <c r="V6" s="55"/>
    </row>
    <row r="7" spans="1:22" ht="25.5">
      <c r="A7" s="968"/>
      <c r="B7" s="968"/>
      <c r="C7" s="522" t="s">
        <v>895</v>
      </c>
      <c r="D7" s="522" t="s">
        <v>896</v>
      </c>
      <c r="E7" s="522" t="s">
        <v>500</v>
      </c>
      <c r="F7" s="522" t="s">
        <v>510</v>
      </c>
      <c r="G7" s="522" t="s">
        <v>521</v>
      </c>
      <c r="H7" s="522" t="s">
        <v>897</v>
      </c>
      <c r="I7" s="522" t="s">
        <v>802</v>
      </c>
      <c r="J7" s="522" t="s">
        <v>1340</v>
      </c>
      <c r="K7" s="522" t="s">
        <v>612</v>
      </c>
      <c r="L7" s="522" t="s">
        <v>1341</v>
      </c>
      <c r="M7" s="522" t="s">
        <v>699</v>
      </c>
      <c r="N7" s="522" t="s">
        <v>767</v>
      </c>
      <c r="O7" s="522" t="s">
        <v>734</v>
      </c>
      <c r="P7" s="522" t="s">
        <v>1342</v>
      </c>
      <c r="Q7" s="522" t="s">
        <v>1343</v>
      </c>
      <c r="R7" s="522" t="s">
        <v>105</v>
      </c>
      <c r="S7" s="968"/>
      <c r="U7" s="58"/>
      <c r="V7" s="55"/>
    </row>
    <row r="8" spans="1:22" ht="15" customHeight="1">
      <c r="A8" s="970" t="s">
        <v>8</v>
      </c>
      <c r="B8" s="299" t="s">
        <v>1104</v>
      </c>
      <c r="C8" s="406">
        <f t="shared" ref="C8:Q8" si="0">SUM(C9:C11)</f>
        <v>58753</v>
      </c>
      <c r="D8" s="406">
        <f t="shared" si="0"/>
        <v>75300</v>
      </c>
      <c r="E8" s="406">
        <f t="shared" si="0"/>
        <v>161346</v>
      </c>
      <c r="F8" s="406">
        <f t="shared" si="0"/>
        <v>58754</v>
      </c>
      <c r="G8" s="406">
        <f t="shared" si="0"/>
        <v>232944</v>
      </c>
      <c r="H8" s="406">
        <f t="shared" si="0"/>
        <v>671986</v>
      </c>
      <c r="I8" s="406">
        <f t="shared" si="0"/>
        <v>2585958</v>
      </c>
      <c r="J8" s="406">
        <f t="shared" si="0"/>
        <v>304775</v>
      </c>
      <c r="K8" s="406">
        <f t="shared" si="0"/>
        <v>233547</v>
      </c>
      <c r="L8" s="406">
        <f t="shared" si="0"/>
        <v>486446</v>
      </c>
      <c r="M8" s="406">
        <f t="shared" si="0"/>
        <v>157778</v>
      </c>
      <c r="N8" s="406">
        <f t="shared" si="0"/>
        <v>78430</v>
      </c>
      <c r="O8" s="406">
        <f t="shared" si="0"/>
        <v>176354</v>
      </c>
      <c r="P8" s="406">
        <f t="shared" si="0"/>
        <v>6750</v>
      </c>
      <c r="Q8" s="406">
        <f t="shared" si="0"/>
        <v>39308</v>
      </c>
      <c r="R8" s="406">
        <f t="shared" ref="R8" si="1">SUM(R9:R11)</f>
        <v>53601</v>
      </c>
      <c r="S8" s="406">
        <f>SUM(C8:R8)</f>
        <v>5382030</v>
      </c>
      <c r="T8" s="375"/>
      <c r="U8" s="302"/>
      <c r="V8" s="55"/>
    </row>
    <row r="9" spans="1:22" ht="15">
      <c r="A9" s="971"/>
      <c r="B9" s="304" t="s">
        <v>1105</v>
      </c>
      <c r="C9" s="46">
        <v>58460</v>
      </c>
      <c r="D9" s="46">
        <v>75143</v>
      </c>
      <c r="E9" s="46">
        <v>160548</v>
      </c>
      <c r="F9" s="46">
        <v>58649</v>
      </c>
      <c r="G9" s="46">
        <v>232770</v>
      </c>
      <c r="H9" s="46">
        <v>667059</v>
      </c>
      <c r="I9" s="46">
        <v>2569546</v>
      </c>
      <c r="J9" s="46">
        <v>303640</v>
      </c>
      <c r="K9" s="46">
        <v>232831</v>
      </c>
      <c r="L9" s="46">
        <v>483831</v>
      </c>
      <c r="M9" s="46">
        <v>157243</v>
      </c>
      <c r="N9" s="46">
        <v>78071</v>
      </c>
      <c r="O9" s="46">
        <v>176011</v>
      </c>
      <c r="P9" s="46">
        <v>6733</v>
      </c>
      <c r="Q9" s="46">
        <v>39179</v>
      </c>
      <c r="R9" s="46">
        <v>53528</v>
      </c>
      <c r="S9" s="46">
        <f>SUM(C9:R9)</f>
        <v>5353242</v>
      </c>
      <c r="T9" s="55"/>
      <c r="U9" s="302"/>
      <c r="V9" s="55"/>
    </row>
    <row r="10" spans="1:22" ht="15">
      <c r="A10" s="971"/>
      <c r="B10" s="304" t="s">
        <v>1106</v>
      </c>
      <c r="C10" s="46">
        <v>2</v>
      </c>
      <c r="D10" s="46">
        <v>14</v>
      </c>
      <c r="E10" s="46">
        <v>9</v>
      </c>
      <c r="F10" s="46">
        <v>23</v>
      </c>
      <c r="G10" s="46">
        <v>40</v>
      </c>
      <c r="H10" s="46">
        <v>784</v>
      </c>
      <c r="I10" s="46">
        <v>1589</v>
      </c>
      <c r="J10" s="46">
        <v>151</v>
      </c>
      <c r="K10" s="46">
        <v>133</v>
      </c>
      <c r="L10" s="46">
        <v>372</v>
      </c>
      <c r="M10" s="46">
        <v>228</v>
      </c>
      <c r="N10" s="46">
        <v>135</v>
      </c>
      <c r="O10" s="46">
        <v>90</v>
      </c>
      <c r="P10" s="46">
        <v>3</v>
      </c>
      <c r="Q10" s="46">
        <v>96</v>
      </c>
      <c r="R10" s="46">
        <v>7</v>
      </c>
      <c r="S10" s="46">
        <f>SUM(C10:R10)</f>
        <v>3676</v>
      </c>
      <c r="T10" s="55"/>
      <c r="U10" s="302"/>
    </row>
    <row r="11" spans="1:22" ht="15">
      <c r="A11" s="971"/>
      <c r="B11" s="304" t="s">
        <v>1107</v>
      </c>
      <c r="C11" s="46">
        <v>291</v>
      </c>
      <c r="D11" s="46">
        <v>143</v>
      </c>
      <c r="E11" s="46">
        <v>789</v>
      </c>
      <c r="F11" s="46">
        <v>82</v>
      </c>
      <c r="G11" s="46">
        <v>134</v>
      </c>
      <c r="H11" s="46">
        <v>4143</v>
      </c>
      <c r="I11" s="46">
        <v>14823</v>
      </c>
      <c r="J11" s="46">
        <v>984</v>
      </c>
      <c r="K11" s="46">
        <v>583</v>
      </c>
      <c r="L11" s="46">
        <v>2243</v>
      </c>
      <c r="M11" s="46">
        <v>307</v>
      </c>
      <c r="N11" s="46">
        <v>224</v>
      </c>
      <c r="O11" s="46">
        <v>253</v>
      </c>
      <c r="P11" s="46">
        <v>14</v>
      </c>
      <c r="Q11" s="46">
        <v>33</v>
      </c>
      <c r="R11" s="46">
        <v>66</v>
      </c>
      <c r="S11" s="46">
        <f>SUM(C11:R11)</f>
        <v>25112</v>
      </c>
      <c r="T11" s="55"/>
      <c r="U11" s="302"/>
      <c r="V11" s="55"/>
    </row>
    <row r="12" spans="1:22" ht="6" customHeight="1">
      <c r="A12" s="971"/>
      <c r="B12" s="304"/>
      <c r="C12" s="45"/>
      <c r="D12" s="45"/>
      <c r="E12" s="45"/>
      <c r="F12" s="45"/>
      <c r="G12" s="45"/>
      <c r="H12" s="45"/>
      <c r="I12" s="45"/>
      <c r="J12" s="45"/>
      <c r="K12" s="45"/>
      <c r="L12" s="45"/>
      <c r="M12" s="45"/>
      <c r="N12" s="45"/>
      <c r="O12" s="45"/>
      <c r="P12" s="45"/>
      <c r="Q12" s="45"/>
      <c r="R12" s="45"/>
      <c r="S12" s="406"/>
      <c r="T12" s="55"/>
      <c r="U12" s="302"/>
      <c r="V12" s="55"/>
    </row>
    <row r="13" spans="1:22" ht="15">
      <c r="A13" s="971"/>
      <c r="B13" s="299" t="s">
        <v>1108</v>
      </c>
      <c r="C13" s="406">
        <f t="shared" ref="C13:Q13" si="2">SUM(C14:C16)</f>
        <v>86685</v>
      </c>
      <c r="D13" s="406">
        <f t="shared" si="2"/>
        <v>118656</v>
      </c>
      <c r="E13" s="406">
        <f t="shared" si="2"/>
        <v>284120</v>
      </c>
      <c r="F13" s="406">
        <f t="shared" si="2"/>
        <v>117592</v>
      </c>
      <c r="G13" s="406">
        <f t="shared" si="2"/>
        <v>396090</v>
      </c>
      <c r="H13" s="406">
        <f t="shared" si="2"/>
        <v>1027843</v>
      </c>
      <c r="I13" s="406">
        <f t="shared" si="2"/>
        <v>3307412</v>
      </c>
      <c r="J13" s="406">
        <f t="shared" si="2"/>
        <v>481716</v>
      </c>
      <c r="K13" s="406">
        <f t="shared" si="2"/>
        <v>466340</v>
      </c>
      <c r="L13" s="406">
        <f t="shared" si="2"/>
        <v>867704</v>
      </c>
      <c r="M13" s="406">
        <f t="shared" si="2"/>
        <v>256232</v>
      </c>
      <c r="N13" s="406">
        <f t="shared" si="2"/>
        <v>127567</v>
      </c>
      <c r="O13" s="406">
        <f t="shared" si="2"/>
        <v>298882</v>
      </c>
      <c r="P13" s="406">
        <f t="shared" si="2"/>
        <v>19533</v>
      </c>
      <c r="Q13" s="406">
        <f t="shared" si="2"/>
        <v>59092</v>
      </c>
      <c r="R13" s="406">
        <f t="shared" ref="R13" si="3">SUM(R14:R16)</f>
        <v>161991</v>
      </c>
      <c r="S13" s="406">
        <f t="shared" ref="S13:S36" si="4">SUM(C13:R13)</f>
        <v>8077455</v>
      </c>
      <c r="T13" s="375"/>
      <c r="U13" s="302"/>
      <c r="V13" s="55"/>
    </row>
    <row r="14" spans="1:22" ht="15">
      <c r="A14" s="971"/>
      <c r="B14" s="304" t="s">
        <v>1109</v>
      </c>
      <c r="C14" s="46">
        <v>75348</v>
      </c>
      <c r="D14" s="46">
        <v>101209</v>
      </c>
      <c r="E14" s="46">
        <v>241562</v>
      </c>
      <c r="F14" s="46">
        <v>100575</v>
      </c>
      <c r="G14" s="46">
        <v>335460</v>
      </c>
      <c r="H14" s="46">
        <v>832833</v>
      </c>
      <c r="I14" s="46">
        <v>2674763</v>
      </c>
      <c r="J14" s="46">
        <v>394025</v>
      </c>
      <c r="K14" s="46">
        <v>395663</v>
      </c>
      <c r="L14" s="46">
        <v>728905</v>
      </c>
      <c r="M14" s="46">
        <v>207563</v>
      </c>
      <c r="N14" s="46">
        <v>109979</v>
      </c>
      <c r="O14" s="46">
        <v>252613</v>
      </c>
      <c r="P14" s="46">
        <v>16882</v>
      </c>
      <c r="Q14" s="46">
        <v>49156</v>
      </c>
      <c r="R14" s="46">
        <v>146024</v>
      </c>
      <c r="S14" s="46">
        <f t="shared" si="4"/>
        <v>6662560</v>
      </c>
      <c r="T14" s="55"/>
      <c r="U14" s="302"/>
      <c r="V14" s="55"/>
    </row>
    <row r="15" spans="1:22" ht="15">
      <c r="A15" s="971"/>
      <c r="B15" s="304" t="s">
        <v>1110</v>
      </c>
      <c r="C15" s="46">
        <v>10563</v>
      </c>
      <c r="D15" s="46">
        <v>16764</v>
      </c>
      <c r="E15" s="46">
        <v>39459</v>
      </c>
      <c r="F15" s="46">
        <v>16051</v>
      </c>
      <c r="G15" s="46">
        <v>56557</v>
      </c>
      <c r="H15" s="46">
        <v>183993</v>
      </c>
      <c r="I15" s="46">
        <v>578299</v>
      </c>
      <c r="J15" s="46">
        <v>81196</v>
      </c>
      <c r="K15" s="46">
        <v>65818</v>
      </c>
      <c r="L15" s="46">
        <v>125759</v>
      </c>
      <c r="M15" s="46">
        <v>43497</v>
      </c>
      <c r="N15" s="46">
        <v>16452</v>
      </c>
      <c r="O15" s="46">
        <v>41404</v>
      </c>
      <c r="P15" s="46">
        <v>2321</v>
      </c>
      <c r="Q15" s="46">
        <v>9899</v>
      </c>
      <c r="R15" s="46">
        <v>15238</v>
      </c>
      <c r="S15" s="46">
        <f t="shared" si="4"/>
        <v>1303270</v>
      </c>
      <c r="T15" s="55"/>
      <c r="U15" s="302"/>
    </row>
    <row r="16" spans="1:22" ht="15">
      <c r="A16" s="971"/>
      <c r="B16" s="304" t="s">
        <v>1111</v>
      </c>
      <c r="C16" s="46">
        <v>774</v>
      </c>
      <c r="D16" s="46">
        <v>683</v>
      </c>
      <c r="E16" s="46">
        <v>3099</v>
      </c>
      <c r="F16" s="46">
        <v>966</v>
      </c>
      <c r="G16" s="46">
        <v>4073</v>
      </c>
      <c r="H16" s="46">
        <v>11017</v>
      </c>
      <c r="I16" s="46">
        <v>54350</v>
      </c>
      <c r="J16" s="46">
        <v>6495</v>
      </c>
      <c r="K16" s="46">
        <v>4859</v>
      </c>
      <c r="L16" s="46">
        <v>13040</v>
      </c>
      <c r="M16" s="46">
        <v>5172</v>
      </c>
      <c r="N16" s="46">
        <v>1136</v>
      </c>
      <c r="O16" s="46">
        <v>4865</v>
      </c>
      <c r="P16" s="46">
        <v>330</v>
      </c>
      <c r="Q16" s="46">
        <v>37</v>
      </c>
      <c r="R16" s="46">
        <v>729</v>
      </c>
      <c r="S16" s="46">
        <f t="shared" si="4"/>
        <v>111625</v>
      </c>
      <c r="T16" s="55"/>
      <c r="U16" s="302"/>
      <c r="V16" s="55"/>
    </row>
    <row r="17" spans="1:22" ht="6" customHeight="1">
      <c r="A17" s="971"/>
      <c r="B17" s="304"/>
      <c r="C17" s="46"/>
      <c r="D17" s="46"/>
      <c r="E17" s="46"/>
      <c r="F17" s="46"/>
      <c r="G17" s="46"/>
      <c r="H17" s="46"/>
      <c r="I17" s="46"/>
      <c r="J17" s="46"/>
      <c r="K17" s="46"/>
      <c r="L17" s="46"/>
      <c r="M17" s="46"/>
      <c r="N17" s="46"/>
      <c r="O17" s="46"/>
      <c r="P17" s="46"/>
      <c r="Q17" s="46"/>
      <c r="R17" s="46"/>
      <c r="S17" s="406">
        <f t="shared" si="4"/>
        <v>0</v>
      </c>
      <c r="T17" s="55"/>
      <c r="U17" s="302"/>
      <c r="V17" s="55"/>
    </row>
    <row r="18" spans="1:22" ht="15">
      <c r="A18" s="971"/>
      <c r="B18" s="299" t="s">
        <v>1112</v>
      </c>
      <c r="C18" s="406">
        <f t="shared" ref="C18:Q18" si="5">SUM(C19:C36)</f>
        <v>52516</v>
      </c>
      <c r="D18" s="406">
        <f t="shared" si="5"/>
        <v>80050</v>
      </c>
      <c r="E18" s="406">
        <f t="shared" si="5"/>
        <v>141262</v>
      </c>
      <c r="F18" s="406">
        <f t="shared" si="5"/>
        <v>61688</v>
      </c>
      <c r="G18" s="406">
        <f t="shared" si="5"/>
        <v>167725</v>
      </c>
      <c r="H18" s="406">
        <f t="shared" si="5"/>
        <v>509261</v>
      </c>
      <c r="I18" s="406">
        <f t="shared" si="5"/>
        <v>1750280</v>
      </c>
      <c r="J18" s="406">
        <f t="shared" si="5"/>
        <v>207259</v>
      </c>
      <c r="K18" s="406">
        <f t="shared" si="5"/>
        <v>253531</v>
      </c>
      <c r="L18" s="406">
        <f t="shared" si="5"/>
        <v>402020</v>
      </c>
      <c r="M18" s="406">
        <f t="shared" si="5"/>
        <v>116262</v>
      </c>
      <c r="N18" s="406">
        <f t="shared" si="5"/>
        <v>66291</v>
      </c>
      <c r="O18" s="406">
        <f t="shared" si="5"/>
        <v>146887</v>
      </c>
      <c r="P18" s="406">
        <f t="shared" si="5"/>
        <v>9803</v>
      </c>
      <c r="Q18" s="406">
        <f t="shared" si="5"/>
        <v>37174</v>
      </c>
      <c r="R18" s="406">
        <f t="shared" ref="R18" si="6">SUM(R19:R36)</f>
        <v>20958</v>
      </c>
      <c r="S18" s="406">
        <f t="shared" si="4"/>
        <v>4022967</v>
      </c>
      <c r="T18" s="375"/>
      <c r="U18" s="302"/>
      <c r="V18" s="55"/>
    </row>
    <row r="19" spans="1:22" ht="15">
      <c r="A19" s="971"/>
      <c r="B19" s="304" t="s">
        <v>1113</v>
      </c>
      <c r="C19" s="46">
        <v>90</v>
      </c>
      <c r="D19" s="46">
        <v>38</v>
      </c>
      <c r="E19" s="46">
        <v>334</v>
      </c>
      <c r="F19" s="46">
        <v>81</v>
      </c>
      <c r="G19" s="46">
        <v>159</v>
      </c>
      <c r="H19" s="46">
        <v>758</v>
      </c>
      <c r="I19" s="46">
        <v>7623</v>
      </c>
      <c r="J19" s="46">
        <v>346</v>
      </c>
      <c r="K19" s="46">
        <v>613</v>
      </c>
      <c r="L19" s="46">
        <v>568</v>
      </c>
      <c r="M19" s="46">
        <v>246</v>
      </c>
      <c r="N19" s="46">
        <v>63</v>
      </c>
      <c r="O19" s="46">
        <v>139</v>
      </c>
      <c r="P19" s="46">
        <v>1</v>
      </c>
      <c r="Q19" s="46">
        <v>35</v>
      </c>
      <c r="R19" s="46">
        <v>156</v>
      </c>
      <c r="S19" s="46">
        <f t="shared" si="4"/>
        <v>11250</v>
      </c>
      <c r="T19" s="55"/>
      <c r="U19" s="302"/>
      <c r="V19" s="55"/>
    </row>
    <row r="20" spans="1:22" ht="15">
      <c r="A20" s="971"/>
      <c r="B20" s="304" t="s">
        <v>1114</v>
      </c>
      <c r="C20" s="46">
        <v>44629</v>
      </c>
      <c r="D20" s="46">
        <v>66135</v>
      </c>
      <c r="E20" s="46">
        <v>113169</v>
      </c>
      <c r="F20" s="46">
        <v>51595</v>
      </c>
      <c r="G20" s="46">
        <v>116379</v>
      </c>
      <c r="H20" s="46">
        <v>377859</v>
      </c>
      <c r="I20" s="46">
        <v>1217425</v>
      </c>
      <c r="J20" s="46">
        <v>144932</v>
      </c>
      <c r="K20" s="46">
        <v>200198</v>
      </c>
      <c r="L20" s="46">
        <v>294164</v>
      </c>
      <c r="M20" s="46">
        <v>83198</v>
      </c>
      <c r="N20" s="46">
        <v>48900</v>
      </c>
      <c r="O20" s="46">
        <v>96237</v>
      </c>
      <c r="P20" s="46">
        <v>7588</v>
      </c>
      <c r="Q20" s="46">
        <v>31494</v>
      </c>
      <c r="R20" s="46">
        <v>10757</v>
      </c>
      <c r="S20" s="46">
        <f t="shared" si="4"/>
        <v>2904659</v>
      </c>
      <c r="T20" s="55"/>
      <c r="U20" s="302"/>
      <c r="V20" s="55"/>
    </row>
    <row r="21" spans="1:22" ht="15">
      <c r="A21" s="971"/>
      <c r="B21" s="304" t="s">
        <v>1115</v>
      </c>
      <c r="C21" s="46">
        <v>7</v>
      </c>
      <c r="D21" s="46">
        <v>56</v>
      </c>
      <c r="E21" s="46">
        <v>900</v>
      </c>
      <c r="F21" s="46">
        <v>7</v>
      </c>
      <c r="G21" s="46">
        <v>214</v>
      </c>
      <c r="H21" s="46">
        <v>718</v>
      </c>
      <c r="I21" s="46">
        <v>10500</v>
      </c>
      <c r="J21" s="46">
        <v>142</v>
      </c>
      <c r="K21" s="46">
        <v>175</v>
      </c>
      <c r="L21" s="46">
        <v>523</v>
      </c>
      <c r="M21" s="46">
        <v>643</v>
      </c>
      <c r="N21" s="46">
        <v>110</v>
      </c>
      <c r="O21" s="46">
        <v>199</v>
      </c>
      <c r="P21" s="46">
        <v>6</v>
      </c>
      <c r="Q21" s="46">
        <v>8</v>
      </c>
      <c r="R21" s="46">
        <v>6</v>
      </c>
      <c r="S21" s="46">
        <f t="shared" si="4"/>
        <v>14214</v>
      </c>
      <c r="T21" s="55"/>
      <c r="U21" s="302"/>
      <c r="V21" s="55"/>
    </row>
    <row r="22" spans="1:22" ht="15">
      <c r="A22" s="971"/>
      <c r="B22" s="304" t="s">
        <v>1116</v>
      </c>
      <c r="C22" s="46">
        <v>439</v>
      </c>
      <c r="D22" s="46">
        <v>2</v>
      </c>
      <c r="E22" s="46">
        <v>2</v>
      </c>
      <c r="F22" s="46">
        <v>14</v>
      </c>
      <c r="G22" s="46">
        <v>887</v>
      </c>
      <c r="H22" s="46">
        <v>1875</v>
      </c>
      <c r="I22" s="46">
        <v>23339</v>
      </c>
      <c r="J22" s="46">
        <v>1324</v>
      </c>
      <c r="K22" s="46">
        <v>264</v>
      </c>
      <c r="L22" s="46">
        <v>2208</v>
      </c>
      <c r="M22" s="46">
        <v>311</v>
      </c>
      <c r="N22" s="46">
        <v>45</v>
      </c>
      <c r="O22" s="46">
        <v>100</v>
      </c>
      <c r="P22" s="46">
        <v>0</v>
      </c>
      <c r="Q22" s="46">
        <v>0</v>
      </c>
      <c r="R22" s="46">
        <v>17</v>
      </c>
      <c r="S22" s="46">
        <f t="shared" si="4"/>
        <v>30827</v>
      </c>
      <c r="T22" s="55"/>
      <c r="U22" s="302"/>
      <c r="V22" s="55"/>
    </row>
    <row r="23" spans="1:22" ht="15">
      <c r="A23" s="971"/>
      <c r="B23" s="304" t="s">
        <v>1117</v>
      </c>
      <c r="C23" s="46">
        <v>2576</v>
      </c>
      <c r="D23" s="46">
        <v>2720</v>
      </c>
      <c r="E23" s="46">
        <v>3634</v>
      </c>
      <c r="F23" s="46">
        <v>1102</v>
      </c>
      <c r="G23" s="46">
        <v>10019</v>
      </c>
      <c r="H23" s="46">
        <v>25285</v>
      </c>
      <c r="I23" s="46">
        <v>63358</v>
      </c>
      <c r="J23" s="46">
        <v>9451</v>
      </c>
      <c r="K23" s="46">
        <v>12551</v>
      </c>
      <c r="L23" s="46">
        <v>11726</v>
      </c>
      <c r="M23" s="46">
        <v>5040</v>
      </c>
      <c r="N23" s="46">
        <v>2450</v>
      </c>
      <c r="O23" s="46">
        <v>4692</v>
      </c>
      <c r="P23" s="46">
        <v>127</v>
      </c>
      <c r="Q23" s="46">
        <v>619</v>
      </c>
      <c r="R23" s="46">
        <v>476</v>
      </c>
      <c r="S23" s="46">
        <f t="shared" si="4"/>
        <v>155826</v>
      </c>
      <c r="T23" s="55"/>
      <c r="U23" s="302"/>
      <c r="V23" s="55"/>
    </row>
    <row r="24" spans="1:22" ht="15">
      <c r="A24" s="971"/>
      <c r="B24" s="304" t="s">
        <v>1118</v>
      </c>
      <c r="C24" s="46">
        <v>0</v>
      </c>
      <c r="D24" s="46">
        <v>0</v>
      </c>
      <c r="E24" s="46">
        <v>0</v>
      </c>
      <c r="F24" s="46">
        <v>1</v>
      </c>
      <c r="G24" s="46">
        <v>2</v>
      </c>
      <c r="H24" s="46">
        <v>1</v>
      </c>
      <c r="I24" s="46">
        <v>62</v>
      </c>
      <c r="J24" s="46">
        <v>3</v>
      </c>
      <c r="K24" s="46">
        <v>7</v>
      </c>
      <c r="L24" s="46">
        <v>1</v>
      </c>
      <c r="M24" s="46"/>
      <c r="N24" s="46">
        <v>0</v>
      </c>
      <c r="O24" s="46">
        <v>1</v>
      </c>
      <c r="P24" s="46">
        <v>0</v>
      </c>
      <c r="Q24" s="46">
        <v>0</v>
      </c>
      <c r="R24" s="46">
        <v>0</v>
      </c>
      <c r="S24" s="46">
        <f t="shared" si="4"/>
        <v>78</v>
      </c>
      <c r="T24" s="55"/>
      <c r="U24" s="302"/>
      <c r="V24" s="55"/>
    </row>
    <row r="25" spans="1:22" ht="15">
      <c r="A25" s="971"/>
      <c r="B25" s="304" t="s">
        <v>1119</v>
      </c>
      <c r="C25" s="46">
        <v>178</v>
      </c>
      <c r="D25" s="46">
        <v>83</v>
      </c>
      <c r="E25" s="46">
        <v>823</v>
      </c>
      <c r="F25" s="46">
        <v>987</v>
      </c>
      <c r="G25" s="46">
        <v>1835</v>
      </c>
      <c r="H25" s="46">
        <v>3482</v>
      </c>
      <c r="I25" s="46">
        <v>23303</v>
      </c>
      <c r="J25" s="46">
        <v>3273</v>
      </c>
      <c r="K25" s="46">
        <v>1459</v>
      </c>
      <c r="L25" s="46">
        <v>3593</v>
      </c>
      <c r="M25" s="46">
        <v>843</v>
      </c>
      <c r="N25" s="46">
        <v>335</v>
      </c>
      <c r="O25" s="46">
        <v>691</v>
      </c>
      <c r="P25" s="46">
        <v>13</v>
      </c>
      <c r="Q25" s="46">
        <v>2</v>
      </c>
      <c r="R25" s="46">
        <v>13</v>
      </c>
      <c r="S25" s="46">
        <f t="shared" si="4"/>
        <v>40913</v>
      </c>
      <c r="T25" s="55"/>
      <c r="U25" s="302"/>
      <c r="V25" s="55"/>
    </row>
    <row r="26" spans="1:22" ht="15">
      <c r="A26" s="971"/>
      <c r="B26" s="304" t="s">
        <v>1120</v>
      </c>
      <c r="C26" s="46">
        <v>1618</v>
      </c>
      <c r="D26" s="46">
        <v>3281</v>
      </c>
      <c r="E26" s="46">
        <v>1873</v>
      </c>
      <c r="F26" s="46">
        <v>1107</v>
      </c>
      <c r="G26" s="46">
        <v>9323</v>
      </c>
      <c r="H26" s="46">
        <v>19007</v>
      </c>
      <c r="I26" s="46">
        <v>125668</v>
      </c>
      <c r="J26" s="46">
        <v>11161</v>
      </c>
      <c r="K26" s="46">
        <v>10339</v>
      </c>
      <c r="L26" s="46">
        <v>35443</v>
      </c>
      <c r="M26" s="46">
        <v>4283</v>
      </c>
      <c r="N26" s="46">
        <v>3353</v>
      </c>
      <c r="O26" s="46">
        <v>8180</v>
      </c>
      <c r="P26" s="46">
        <v>421</v>
      </c>
      <c r="Q26" s="46">
        <v>1332</v>
      </c>
      <c r="R26" s="46">
        <v>4671</v>
      </c>
      <c r="S26" s="46">
        <f t="shared" si="4"/>
        <v>241060</v>
      </c>
      <c r="T26" s="55"/>
      <c r="U26" s="302"/>
      <c r="V26" s="55"/>
    </row>
    <row r="27" spans="1:22" ht="15">
      <c r="A27" s="971"/>
      <c r="B27" s="304" t="s">
        <v>1121</v>
      </c>
      <c r="C27" s="46">
        <v>289</v>
      </c>
      <c r="D27" s="46">
        <v>1608</v>
      </c>
      <c r="E27" s="46">
        <v>4792</v>
      </c>
      <c r="F27" s="46">
        <v>556</v>
      </c>
      <c r="G27" s="46">
        <v>4347</v>
      </c>
      <c r="H27" s="46">
        <v>8935</v>
      </c>
      <c r="I27" s="46">
        <v>31932</v>
      </c>
      <c r="J27" s="46">
        <v>4641</v>
      </c>
      <c r="K27" s="46">
        <v>4396</v>
      </c>
      <c r="L27" s="46">
        <v>10403</v>
      </c>
      <c r="M27" s="46">
        <v>2993</v>
      </c>
      <c r="N27" s="46">
        <v>1339</v>
      </c>
      <c r="O27" s="46">
        <v>11467</v>
      </c>
      <c r="P27" s="46">
        <v>162</v>
      </c>
      <c r="Q27" s="46">
        <v>527</v>
      </c>
      <c r="R27" s="46">
        <v>131</v>
      </c>
      <c r="S27" s="46">
        <f t="shared" si="4"/>
        <v>88518</v>
      </c>
      <c r="T27" s="55"/>
      <c r="U27" s="302"/>
      <c r="V27" s="55"/>
    </row>
    <row r="28" spans="1:22" ht="15">
      <c r="A28" s="971"/>
      <c r="B28" s="304" t="s">
        <v>1122</v>
      </c>
      <c r="C28" s="46">
        <v>201</v>
      </c>
      <c r="D28" s="46">
        <v>267</v>
      </c>
      <c r="E28" s="46">
        <v>1569</v>
      </c>
      <c r="F28" s="46">
        <v>480</v>
      </c>
      <c r="G28" s="46">
        <v>2324</v>
      </c>
      <c r="H28" s="46">
        <v>4898</v>
      </c>
      <c r="I28" s="46">
        <v>14980</v>
      </c>
      <c r="J28" s="46">
        <v>2694</v>
      </c>
      <c r="K28" s="46">
        <v>3055</v>
      </c>
      <c r="L28" s="46">
        <v>3820</v>
      </c>
      <c r="M28" s="46">
        <v>1698</v>
      </c>
      <c r="N28" s="46">
        <v>1237</v>
      </c>
      <c r="O28" s="46">
        <v>3337</v>
      </c>
      <c r="P28" s="46">
        <v>38</v>
      </c>
      <c r="Q28" s="46">
        <v>574</v>
      </c>
      <c r="R28" s="46">
        <v>206</v>
      </c>
      <c r="S28" s="46">
        <f t="shared" si="4"/>
        <v>41378</v>
      </c>
      <c r="T28" s="55"/>
      <c r="U28" s="302"/>
      <c r="V28" s="55"/>
    </row>
    <row r="29" spans="1:22" ht="15">
      <c r="A29" s="971"/>
      <c r="B29" s="304" t="s">
        <v>1123</v>
      </c>
      <c r="C29" s="46">
        <v>0</v>
      </c>
      <c r="D29" s="46">
        <v>0</v>
      </c>
      <c r="E29" s="46">
        <v>0</v>
      </c>
      <c r="F29" s="46">
        <v>0</v>
      </c>
      <c r="G29" s="46">
        <v>0</v>
      </c>
      <c r="H29" s="46">
        <v>0</v>
      </c>
      <c r="I29" s="46">
        <v>83</v>
      </c>
      <c r="J29" s="46">
        <v>3</v>
      </c>
      <c r="K29" s="46">
        <v>1</v>
      </c>
      <c r="L29" s="46">
        <v>0</v>
      </c>
      <c r="M29" s="46">
        <v>0</v>
      </c>
      <c r="N29" s="46">
        <v>0</v>
      </c>
      <c r="O29" s="46">
        <v>0</v>
      </c>
      <c r="P29" s="46">
        <v>0</v>
      </c>
      <c r="Q29" s="46">
        <v>0</v>
      </c>
      <c r="R29" s="46">
        <v>0</v>
      </c>
      <c r="S29" s="46">
        <f t="shared" si="4"/>
        <v>87</v>
      </c>
      <c r="T29" s="55"/>
      <c r="U29" s="302"/>
      <c r="V29" s="55"/>
    </row>
    <row r="30" spans="1:22" ht="15">
      <c r="A30" s="971"/>
      <c r="B30" s="304" t="s">
        <v>1124</v>
      </c>
      <c r="C30" s="46">
        <v>365</v>
      </c>
      <c r="D30" s="46">
        <v>125</v>
      </c>
      <c r="E30" s="46">
        <v>647</v>
      </c>
      <c r="F30" s="46">
        <v>154</v>
      </c>
      <c r="G30" s="46">
        <v>248</v>
      </c>
      <c r="H30" s="46">
        <v>2434</v>
      </c>
      <c r="I30" s="46">
        <v>8029</v>
      </c>
      <c r="J30" s="46">
        <v>183</v>
      </c>
      <c r="K30" s="46">
        <v>1164</v>
      </c>
      <c r="L30" s="46">
        <v>928</v>
      </c>
      <c r="M30" s="46">
        <v>826</v>
      </c>
      <c r="N30" s="46">
        <v>962</v>
      </c>
      <c r="O30" s="46">
        <v>985</v>
      </c>
      <c r="P30" s="46">
        <v>20</v>
      </c>
      <c r="Q30" s="46">
        <v>0</v>
      </c>
      <c r="R30" s="46">
        <v>22</v>
      </c>
      <c r="S30" s="46">
        <f t="shared" si="4"/>
        <v>17092</v>
      </c>
      <c r="T30" s="55"/>
      <c r="U30" s="302"/>
      <c r="V30" s="55"/>
    </row>
    <row r="31" spans="1:22" ht="15">
      <c r="A31" s="971"/>
      <c r="B31" s="304" t="s">
        <v>1125</v>
      </c>
      <c r="C31" s="46">
        <v>742</v>
      </c>
      <c r="D31" s="46">
        <v>3986</v>
      </c>
      <c r="E31" s="46">
        <v>10103</v>
      </c>
      <c r="F31" s="46">
        <v>3790</v>
      </c>
      <c r="G31" s="46">
        <v>14322</v>
      </c>
      <c r="H31" s="46">
        <v>45851</v>
      </c>
      <c r="I31" s="46">
        <v>151991</v>
      </c>
      <c r="J31" s="46">
        <v>20124</v>
      </c>
      <c r="K31" s="46">
        <v>13017</v>
      </c>
      <c r="L31" s="46">
        <v>29040</v>
      </c>
      <c r="M31" s="46">
        <v>10267</v>
      </c>
      <c r="N31" s="46">
        <v>4109</v>
      </c>
      <c r="O31" s="46">
        <v>13960</v>
      </c>
      <c r="P31" s="46">
        <v>814</v>
      </c>
      <c r="Q31" s="46">
        <v>2555</v>
      </c>
      <c r="R31" s="46">
        <v>3234</v>
      </c>
      <c r="S31" s="46">
        <f t="shared" si="4"/>
        <v>327905</v>
      </c>
      <c r="T31" s="55"/>
      <c r="U31" s="302"/>
      <c r="V31" s="55"/>
    </row>
    <row r="32" spans="1:22" ht="15">
      <c r="A32" s="971"/>
      <c r="B32" s="304" t="s">
        <v>1126</v>
      </c>
      <c r="C32" s="46">
        <v>876</v>
      </c>
      <c r="D32" s="46">
        <v>1300</v>
      </c>
      <c r="E32" s="46">
        <v>2219</v>
      </c>
      <c r="F32" s="46">
        <v>1155</v>
      </c>
      <c r="G32" s="46">
        <v>5517</v>
      </c>
      <c r="H32" s="46">
        <v>11543</v>
      </c>
      <c r="I32" s="46">
        <v>54487</v>
      </c>
      <c r="J32" s="46">
        <v>7436</v>
      </c>
      <c r="K32" s="46">
        <v>5563</v>
      </c>
      <c r="L32" s="46">
        <v>8117</v>
      </c>
      <c r="M32" s="46">
        <v>5680</v>
      </c>
      <c r="N32" s="46">
        <v>2978</v>
      </c>
      <c r="O32" s="46">
        <v>6577</v>
      </c>
      <c r="P32" s="46">
        <v>603</v>
      </c>
      <c r="Q32" s="46">
        <v>2</v>
      </c>
      <c r="R32" s="46">
        <v>1217</v>
      </c>
      <c r="S32" s="46">
        <f t="shared" si="4"/>
        <v>115270</v>
      </c>
      <c r="T32" s="55"/>
      <c r="U32" s="302"/>
      <c r="V32" s="55"/>
    </row>
    <row r="33" spans="1:22" ht="15">
      <c r="A33" s="971"/>
      <c r="B33" s="304" t="s">
        <v>1335</v>
      </c>
      <c r="C33" s="46">
        <v>408</v>
      </c>
      <c r="D33" s="46">
        <v>96</v>
      </c>
      <c r="E33" s="46">
        <v>841</v>
      </c>
      <c r="F33" s="46">
        <v>601</v>
      </c>
      <c r="G33" s="46">
        <v>1723</v>
      </c>
      <c r="H33" s="46">
        <v>4385</v>
      </c>
      <c r="I33" s="46">
        <v>9823</v>
      </c>
      <c r="J33" s="46">
        <v>1119</v>
      </c>
      <c r="K33" s="46">
        <v>706</v>
      </c>
      <c r="L33" s="46">
        <v>1068</v>
      </c>
      <c r="M33" s="46">
        <v>227</v>
      </c>
      <c r="N33" s="46">
        <v>386</v>
      </c>
      <c r="O33" s="46">
        <v>235</v>
      </c>
      <c r="P33" s="46">
        <v>10</v>
      </c>
      <c r="Q33" s="46">
        <v>12</v>
      </c>
      <c r="R33" s="46">
        <v>26</v>
      </c>
      <c r="S33" s="46">
        <f t="shared" si="4"/>
        <v>21666</v>
      </c>
      <c r="T33" s="55"/>
      <c r="U33" s="302"/>
      <c r="V33" s="55"/>
    </row>
    <row r="34" spans="1:22" ht="15">
      <c r="A34" s="971"/>
      <c r="B34" s="304" t="s">
        <v>1128</v>
      </c>
      <c r="C34" s="46">
        <v>0</v>
      </c>
      <c r="D34" s="46">
        <v>0</v>
      </c>
      <c r="E34" s="46">
        <v>0</v>
      </c>
      <c r="F34" s="46">
        <v>0</v>
      </c>
      <c r="G34" s="46">
        <v>0</v>
      </c>
      <c r="H34" s="46">
        <v>0</v>
      </c>
      <c r="I34" s="46">
        <v>0</v>
      </c>
      <c r="J34" s="46">
        <v>0</v>
      </c>
      <c r="K34" s="46">
        <v>0</v>
      </c>
      <c r="L34" s="46">
        <v>0</v>
      </c>
      <c r="M34" s="46">
        <v>0</v>
      </c>
      <c r="N34" s="46">
        <v>0</v>
      </c>
      <c r="O34" s="46">
        <v>0</v>
      </c>
      <c r="P34" s="46">
        <v>0</v>
      </c>
      <c r="Q34" s="46">
        <v>0</v>
      </c>
      <c r="R34" s="46">
        <v>0</v>
      </c>
      <c r="S34" s="46">
        <f t="shared" si="4"/>
        <v>0</v>
      </c>
      <c r="T34" s="55"/>
      <c r="U34" s="302"/>
      <c r="V34" s="55"/>
    </row>
    <row r="35" spans="1:22" ht="15">
      <c r="A35" s="971"/>
      <c r="B35" s="304" t="s">
        <v>1129</v>
      </c>
      <c r="C35" s="46">
        <v>0</v>
      </c>
      <c r="D35" s="46">
        <v>0</v>
      </c>
      <c r="E35" s="46">
        <v>0</v>
      </c>
      <c r="F35" s="46">
        <v>0</v>
      </c>
      <c r="G35" s="46">
        <v>0</v>
      </c>
      <c r="H35" s="46">
        <v>0</v>
      </c>
      <c r="I35" s="46">
        <v>0</v>
      </c>
      <c r="J35" s="46">
        <v>0</v>
      </c>
      <c r="K35" s="46">
        <v>0</v>
      </c>
      <c r="L35" s="46">
        <v>0</v>
      </c>
      <c r="M35" s="46">
        <v>0</v>
      </c>
      <c r="N35" s="46">
        <v>0</v>
      </c>
      <c r="O35" s="46">
        <v>0</v>
      </c>
      <c r="P35" s="46">
        <v>0</v>
      </c>
      <c r="Q35" s="46">
        <v>0</v>
      </c>
      <c r="R35" s="46">
        <v>0</v>
      </c>
      <c r="S35" s="46">
        <f t="shared" si="4"/>
        <v>0</v>
      </c>
      <c r="T35" s="55"/>
      <c r="U35" s="302"/>
    </row>
    <row r="36" spans="1:22" ht="15">
      <c r="A36" s="971"/>
      <c r="B36" s="304" t="s">
        <v>1130</v>
      </c>
      <c r="C36" s="46">
        <v>98</v>
      </c>
      <c r="D36" s="46">
        <v>353</v>
      </c>
      <c r="E36" s="46">
        <v>356</v>
      </c>
      <c r="F36" s="46">
        <v>58</v>
      </c>
      <c r="G36" s="46">
        <v>426</v>
      </c>
      <c r="H36" s="46">
        <v>2230</v>
      </c>
      <c r="I36" s="46">
        <v>7677</v>
      </c>
      <c r="J36" s="46">
        <v>427</v>
      </c>
      <c r="K36" s="46">
        <v>23</v>
      </c>
      <c r="L36" s="46">
        <v>418</v>
      </c>
      <c r="M36" s="46">
        <v>7</v>
      </c>
      <c r="N36" s="46">
        <v>24</v>
      </c>
      <c r="O36" s="46">
        <v>87</v>
      </c>
      <c r="P36" s="46">
        <v>0</v>
      </c>
      <c r="Q36" s="46">
        <v>14</v>
      </c>
      <c r="R36" s="46">
        <v>26</v>
      </c>
      <c r="S36" s="46">
        <f t="shared" si="4"/>
        <v>12224</v>
      </c>
      <c r="T36" s="55"/>
      <c r="U36" s="302"/>
      <c r="V36" s="55"/>
    </row>
    <row r="37" spans="1:22" ht="6" customHeight="1">
      <c r="A37" s="971"/>
      <c r="B37" s="304"/>
      <c r="C37" s="45"/>
      <c r="D37" s="46"/>
      <c r="E37" s="45"/>
      <c r="F37" s="45"/>
      <c r="G37" s="45"/>
      <c r="H37" s="45"/>
      <c r="I37" s="45"/>
      <c r="J37" s="45"/>
      <c r="K37" s="45"/>
      <c r="L37" s="45"/>
      <c r="M37" s="45"/>
      <c r="N37" s="45"/>
      <c r="O37" s="45"/>
      <c r="P37" s="45"/>
      <c r="Q37" s="45"/>
      <c r="R37" s="45"/>
      <c r="S37" s="406"/>
      <c r="T37" s="55"/>
      <c r="U37" s="302"/>
      <c r="V37" s="55"/>
    </row>
    <row r="38" spans="1:22" ht="15">
      <c r="A38" s="971"/>
      <c r="B38" s="299" t="s">
        <v>1131</v>
      </c>
      <c r="C38" s="406">
        <f t="shared" ref="C38:Q38" si="7">SUM(C39:C53)</f>
        <v>987</v>
      </c>
      <c r="D38" s="406">
        <f t="shared" si="7"/>
        <v>617</v>
      </c>
      <c r="E38" s="406">
        <f t="shared" si="7"/>
        <v>2755</v>
      </c>
      <c r="F38" s="406">
        <f t="shared" si="7"/>
        <v>661</v>
      </c>
      <c r="G38" s="406">
        <f t="shared" si="7"/>
        <v>3157</v>
      </c>
      <c r="H38" s="406">
        <f t="shared" si="7"/>
        <v>8467</v>
      </c>
      <c r="I38" s="406">
        <f t="shared" si="7"/>
        <v>28656</v>
      </c>
      <c r="J38" s="406">
        <f t="shared" si="7"/>
        <v>3294</v>
      </c>
      <c r="K38" s="406">
        <f t="shared" si="7"/>
        <v>3186</v>
      </c>
      <c r="L38" s="406">
        <f t="shared" si="7"/>
        <v>5955</v>
      </c>
      <c r="M38" s="406">
        <f t="shared" si="7"/>
        <v>1655</v>
      </c>
      <c r="N38" s="406">
        <f t="shared" si="7"/>
        <v>816</v>
      </c>
      <c r="O38" s="406">
        <f t="shared" si="7"/>
        <v>1610</v>
      </c>
      <c r="P38" s="406">
        <f t="shared" si="7"/>
        <v>115</v>
      </c>
      <c r="Q38" s="406">
        <f t="shared" si="7"/>
        <v>325</v>
      </c>
      <c r="R38" s="406">
        <f t="shared" ref="R38" si="8">SUM(R39:R53)</f>
        <v>533</v>
      </c>
      <c r="S38" s="406">
        <f t="shared" ref="S38:S53" si="9">SUM(C38:R38)</f>
        <v>62789</v>
      </c>
      <c r="T38" s="375"/>
      <c r="U38" s="302"/>
      <c r="V38" s="55"/>
    </row>
    <row r="39" spans="1:22" ht="15">
      <c r="A39" s="971"/>
      <c r="B39" s="304" t="s">
        <v>1132</v>
      </c>
      <c r="C39" s="46">
        <v>15</v>
      </c>
      <c r="D39" s="46">
        <v>8</v>
      </c>
      <c r="E39" s="46">
        <v>125</v>
      </c>
      <c r="F39" s="46">
        <v>8</v>
      </c>
      <c r="G39" s="46">
        <v>52</v>
      </c>
      <c r="H39" s="46">
        <v>170</v>
      </c>
      <c r="I39" s="46">
        <v>792</v>
      </c>
      <c r="J39" s="46">
        <v>50</v>
      </c>
      <c r="K39" s="46">
        <v>98</v>
      </c>
      <c r="L39" s="46">
        <v>133</v>
      </c>
      <c r="M39" s="46">
        <v>7</v>
      </c>
      <c r="N39" s="46">
        <v>4</v>
      </c>
      <c r="O39" s="46">
        <v>17</v>
      </c>
      <c r="P39" s="46">
        <v>1</v>
      </c>
      <c r="Q39" s="46">
        <v>15</v>
      </c>
      <c r="R39" s="46">
        <v>33</v>
      </c>
      <c r="S39" s="46">
        <f t="shared" si="9"/>
        <v>1528</v>
      </c>
      <c r="T39" s="55"/>
      <c r="U39" s="302"/>
      <c r="V39" s="55"/>
    </row>
    <row r="40" spans="1:22" ht="15">
      <c r="A40" s="971"/>
      <c r="B40" s="304" t="s">
        <v>1133</v>
      </c>
      <c r="C40" s="46">
        <v>166</v>
      </c>
      <c r="D40" s="46">
        <v>129</v>
      </c>
      <c r="E40" s="46">
        <v>403</v>
      </c>
      <c r="F40" s="46">
        <v>118</v>
      </c>
      <c r="G40" s="46">
        <v>826</v>
      </c>
      <c r="H40" s="46">
        <v>1356</v>
      </c>
      <c r="I40" s="46">
        <v>4127</v>
      </c>
      <c r="J40" s="46">
        <v>775</v>
      </c>
      <c r="K40" s="46">
        <v>582</v>
      </c>
      <c r="L40" s="46">
        <v>1071</v>
      </c>
      <c r="M40" s="46">
        <v>384</v>
      </c>
      <c r="N40" s="46">
        <v>133</v>
      </c>
      <c r="O40" s="46">
        <v>280</v>
      </c>
      <c r="P40" s="46">
        <v>9</v>
      </c>
      <c r="Q40" s="46">
        <v>115</v>
      </c>
      <c r="R40" s="46">
        <v>11</v>
      </c>
      <c r="S40" s="46">
        <f t="shared" si="9"/>
        <v>10485</v>
      </c>
      <c r="T40" s="55"/>
      <c r="U40" s="302"/>
      <c r="V40" s="55"/>
    </row>
    <row r="41" spans="1:22" ht="15">
      <c r="A41" s="971"/>
      <c r="B41" s="304" t="s">
        <v>1134</v>
      </c>
      <c r="C41" s="46">
        <v>15</v>
      </c>
      <c r="D41" s="46">
        <v>20</v>
      </c>
      <c r="E41" s="46">
        <v>118</v>
      </c>
      <c r="F41" s="46">
        <v>62</v>
      </c>
      <c r="G41" s="46">
        <v>227</v>
      </c>
      <c r="H41" s="46">
        <v>393</v>
      </c>
      <c r="I41" s="46">
        <v>1268</v>
      </c>
      <c r="J41" s="46">
        <v>166</v>
      </c>
      <c r="K41" s="46">
        <v>186</v>
      </c>
      <c r="L41" s="46">
        <v>509</v>
      </c>
      <c r="M41" s="46">
        <v>132</v>
      </c>
      <c r="N41" s="46">
        <v>60</v>
      </c>
      <c r="O41" s="46">
        <v>123</v>
      </c>
      <c r="P41" s="46">
        <v>12</v>
      </c>
      <c r="Q41" s="46">
        <v>24</v>
      </c>
      <c r="R41" s="46">
        <v>39</v>
      </c>
      <c r="S41" s="46">
        <f t="shared" si="9"/>
        <v>3354</v>
      </c>
      <c r="T41" s="55"/>
      <c r="U41" s="302"/>
      <c r="V41" s="55"/>
    </row>
    <row r="42" spans="1:22" ht="15">
      <c r="A42" s="971"/>
      <c r="B42" s="304" t="s">
        <v>1135</v>
      </c>
      <c r="C42" s="46">
        <v>5</v>
      </c>
      <c r="D42" s="46">
        <v>5</v>
      </c>
      <c r="E42" s="46">
        <v>69</v>
      </c>
      <c r="F42" s="46">
        <v>16</v>
      </c>
      <c r="G42" s="46">
        <v>16</v>
      </c>
      <c r="H42" s="46">
        <v>64</v>
      </c>
      <c r="I42" s="46">
        <v>378</v>
      </c>
      <c r="J42" s="46">
        <v>28</v>
      </c>
      <c r="K42" s="46">
        <v>23</v>
      </c>
      <c r="L42" s="46">
        <v>70</v>
      </c>
      <c r="M42" s="46">
        <v>11</v>
      </c>
      <c r="N42" s="46">
        <v>9</v>
      </c>
      <c r="O42" s="46">
        <v>13</v>
      </c>
      <c r="P42" s="46">
        <v>0</v>
      </c>
      <c r="Q42" s="46">
        <v>2</v>
      </c>
      <c r="R42" s="46">
        <v>15</v>
      </c>
      <c r="S42" s="46">
        <f t="shared" si="9"/>
        <v>724</v>
      </c>
      <c r="T42" s="55"/>
      <c r="U42" s="302"/>
      <c r="V42" s="55"/>
    </row>
    <row r="43" spans="1:22" ht="15">
      <c r="A43" s="971"/>
      <c r="B43" s="304" t="s">
        <v>1136</v>
      </c>
      <c r="C43" s="46">
        <v>10</v>
      </c>
      <c r="D43" s="46">
        <v>16</v>
      </c>
      <c r="E43" s="46">
        <v>54</v>
      </c>
      <c r="F43" s="46">
        <v>5</v>
      </c>
      <c r="G43" s="46">
        <v>56</v>
      </c>
      <c r="H43" s="46">
        <v>231</v>
      </c>
      <c r="I43" s="46">
        <v>829</v>
      </c>
      <c r="J43" s="46">
        <v>72</v>
      </c>
      <c r="K43" s="46">
        <v>42</v>
      </c>
      <c r="L43" s="46">
        <v>182</v>
      </c>
      <c r="M43" s="46">
        <v>71</v>
      </c>
      <c r="N43" s="46">
        <v>26</v>
      </c>
      <c r="O43" s="46">
        <v>39</v>
      </c>
      <c r="P43" s="46">
        <v>6</v>
      </c>
      <c r="Q43" s="46">
        <v>4</v>
      </c>
      <c r="R43" s="46">
        <v>8</v>
      </c>
      <c r="S43" s="46">
        <f t="shared" si="9"/>
        <v>1651</v>
      </c>
      <c r="T43" s="55"/>
      <c r="U43" s="302"/>
      <c r="V43" s="55"/>
    </row>
    <row r="44" spans="1:22" ht="15">
      <c r="A44" s="971"/>
      <c r="B44" s="304" t="s">
        <v>1137</v>
      </c>
      <c r="C44" s="46">
        <v>486</v>
      </c>
      <c r="D44" s="46">
        <v>167</v>
      </c>
      <c r="E44" s="46">
        <v>649</v>
      </c>
      <c r="F44" s="46">
        <v>166</v>
      </c>
      <c r="G44" s="46">
        <v>977</v>
      </c>
      <c r="H44" s="46">
        <v>2850</v>
      </c>
      <c r="I44" s="46">
        <v>8430</v>
      </c>
      <c r="J44" s="46">
        <v>831</v>
      </c>
      <c r="K44" s="46">
        <v>793</v>
      </c>
      <c r="L44" s="46">
        <v>1693</v>
      </c>
      <c r="M44" s="46">
        <v>420</v>
      </c>
      <c r="N44" s="46">
        <v>303</v>
      </c>
      <c r="O44" s="46">
        <v>488</v>
      </c>
      <c r="P44" s="46">
        <v>42</v>
      </c>
      <c r="Q44" s="46">
        <v>32</v>
      </c>
      <c r="R44" s="46">
        <v>117</v>
      </c>
      <c r="S44" s="46">
        <f t="shared" si="9"/>
        <v>18444</v>
      </c>
      <c r="T44" s="55"/>
      <c r="U44" s="302"/>
      <c r="V44" s="55"/>
    </row>
    <row r="45" spans="1:22" ht="15">
      <c r="A45" s="971"/>
      <c r="B45" s="304" t="s">
        <v>1138</v>
      </c>
      <c r="C45" s="46">
        <v>20</v>
      </c>
      <c r="D45" s="46">
        <v>4</v>
      </c>
      <c r="E45" s="46">
        <v>75</v>
      </c>
      <c r="F45" s="46">
        <v>11</v>
      </c>
      <c r="G45" s="46">
        <v>96</v>
      </c>
      <c r="H45" s="46">
        <v>317</v>
      </c>
      <c r="I45" s="46">
        <v>2143</v>
      </c>
      <c r="J45" s="46">
        <v>114</v>
      </c>
      <c r="K45" s="46">
        <v>71</v>
      </c>
      <c r="L45" s="46">
        <v>189</v>
      </c>
      <c r="M45" s="46">
        <v>91</v>
      </c>
      <c r="N45" s="46">
        <v>37</v>
      </c>
      <c r="O45" s="46">
        <v>130</v>
      </c>
      <c r="P45" s="46">
        <v>4</v>
      </c>
      <c r="Q45" s="46">
        <v>15</v>
      </c>
      <c r="R45" s="46">
        <v>70</v>
      </c>
      <c r="S45" s="46">
        <f t="shared" si="9"/>
        <v>3387</v>
      </c>
      <c r="T45" s="55"/>
      <c r="U45" s="302"/>
      <c r="V45" s="55"/>
    </row>
    <row r="46" spans="1:22" ht="15">
      <c r="A46" s="971"/>
      <c r="B46" s="304" t="s">
        <v>1139</v>
      </c>
      <c r="C46" s="46">
        <v>0</v>
      </c>
      <c r="D46" s="46">
        <v>0</v>
      </c>
      <c r="E46" s="46">
        <v>7</v>
      </c>
      <c r="F46" s="46">
        <v>4</v>
      </c>
      <c r="G46" s="46">
        <v>6</v>
      </c>
      <c r="H46" s="46">
        <v>25</v>
      </c>
      <c r="I46" s="46">
        <v>152</v>
      </c>
      <c r="J46" s="46">
        <v>13</v>
      </c>
      <c r="K46" s="46">
        <v>2</v>
      </c>
      <c r="L46" s="46">
        <v>12</v>
      </c>
      <c r="M46" s="46">
        <v>5</v>
      </c>
      <c r="N46" s="46">
        <v>6</v>
      </c>
      <c r="O46" s="46">
        <v>6</v>
      </c>
      <c r="P46" s="46">
        <v>1</v>
      </c>
      <c r="Q46" s="46">
        <v>0</v>
      </c>
      <c r="R46" s="46">
        <v>3</v>
      </c>
      <c r="S46" s="46">
        <f t="shared" si="9"/>
        <v>242</v>
      </c>
      <c r="T46" s="55"/>
      <c r="U46" s="302"/>
      <c r="V46" s="55"/>
    </row>
    <row r="47" spans="1:22" ht="15">
      <c r="A47" s="971"/>
      <c r="B47" s="304" t="s">
        <v>1140</v>
      </c>
      <c r="C47" s="46">
        <v>14</v>
      </c>
      <c r="D47" s="46">
        <v>25</v>
      </c>
      <c r="E47" s="46">
        <v>247</v>
      </c>
      <c r="F47" s="46">
        <v>31</v>
      </c>
      <c r="G47" s="46">
        <v>66</v>
      </c>
      <c r="H47" s="46">
        <v>633</v>
      </c>
      <c r="I47" s="46">
        <v>2374</v>
      </c>
      <c r="J47" s="46">
        <v>239</v>
      </c>
      <c r="K47" s="46">
        <v>267</v>
      </c>
      <c r="L47" s="46">
        <v>436</v>
      </c>
      <c r="M47" s="46">
        <v>126</v>
      </c>
      <c r="N47" s="46">
        <v>27</v>
      </c>
      <c r="O47" s="46">
        <v>82</v>
      </c>
      <c r="P47" s="46">
        <v>10</v>
      </c>
      <c r="Q47" s="46">
        <v>17</v>
      </c>
      <c r="R47" s="46">
        <v>43</v>
      </c>
      <c r="S47" s="46">
        <f t="shared" si="9"/>
        <v>4637</v>
      </c>
      <c r="T47" s="55"/>
      <c r="U47" s="302"/>
      <c r="V47" s="55"/>
    </row>
    <row r="48" spans="1:22" ht="15">
      <c r="A48" s="971"/>
      <c r="B48" s="304" t="s">
        <v>1141</v>
      </c>
      <c r="C48" s="46">
        <v>11</v>
      </c>
      <c r="D48" s="46">
        <v>24</v>
      </c>
      <c r="E48" s="46">
        <v>85</v>
      </c>
      <c r="F48" s="46">
        <v>15</v>
      </c>
      <c r="G48" s="46">
        <v>53</v>
      </c>
      <c r="H48" s="46">
        <v>193</v>
      </c>
      <c r="I48" s="46">
        <v>702</v>
      </c>
      <c r="J48" s="46">
        <v>100</v>
      </c>
      <c r="K48" s="46">
        <v>105</v>
      </c>
      <c r="L48" s="46">
        <v>215</v>
      </c>
      <c r="M48" s="46">
        <v>33</v>
      </c>
      <c r="N48" s="46">
        <v>24</v>
      </c>
      <c r="O48" s="46">
        <v>66</v>
      </c>
      <c r="P48" s="46">
        <v>6</v>
      </c>
      <c r="Q48" s="46">
        <v>9</v>
      </c>
      <c r="R48" s="46">
        <v>18</v>
      </c>
      <c r="S48" s="46">
        <f t="shared" si="9"/>
        <v>1659</v>
      </c>
      <c r="T48" s="55"/>
      <c r="U48" s="302"/>
      <c r="V48" s="55"/>
    </row>
    <row r="49" spans="1:38" ht="15">
      <c r="A49" s="971"/>
      <c r="B49" s="304" t="s">
        <v>1142</v>
      </c>
      <c r="C49" s="46">
        <v>148</v>
      </c>
      <c r="D49" s="46">
        <v>68</v>
      </c>
      <c r="E49" s="46">
        <v>456</v>
      </c>
      <c r="F49" s="46">
        <v>137</v>
      </c>
      <c r="G49" s="46">
        <v>526</v>
      </c>
      <c r="H49" s="46">
        <v>968</v>
      </c>
      <c r="I49" s="46">
        <v>4118</v>
      </c>
      <c r="J49" s="46">
        <v>483</v>
      </c>
      <c r="K49" s="46">
        <v>534</v>
      </c>
      <c r="L49" s="46">
        <v>804</v>
      </c>
      <c r="M49" s="46">
        <v>266</v>
      </c>
      <c r="N49" s="46">
        <v>92</v>
      </c>
      <c r="O49" s="46">
        <v>193</v>
      </c>
      <c r="P49" s="46">
        <v>20</v>
      </c>
      <c r="Q49" s="46">
        <v>36</v>
      </c>
      <c r="R49" s="46">
        <v>80</v>
      </c>
      <c r="S49" s="46">
        <f t="shared" si="9"/>
        <v>8929</v>
      </c>
      <c r="T49" s="55"/>
      <c r="U49" s="302"/>
      <c r="V49" s="55"/>
    </row>
    <row r="50" spans="1:38" ht="15">
      <c r="A50" s="971"/>
      <c r="B50" s="304" t="s">
        <v>1143</v>
      </c>
      <c r="C50" s="46">
        <v>0</v>
      </c>
      <c r="D50" s="46">
        <v>0</v>
      </c>
      <c r="E50" s="46">
        <v>4</v>
      </c>
      <c r="F50" s="46">
        <v>0</v>
      </c>
      <c r="G50" s="46">
        <v>4</v>
      </c>
      <c r="H50" s="46">
        <v>7</v>
      </c>
      <c r="I50" s="46">
        <v>21</v>
      </c>
      <c r="J50" s="46">
        <v>2</v>
      </c>
      <c r="K50" s="46">
        <v>0</v>
      </c>
      <c r="L50" s="46">
        <v>0</v>
      </c>
      <c r="M50" s="46">
        <v>0</v>
      </c>
      <c r="N50" s="46">
        <v>0</v>
      </c>
      <c r="O50" s="46">
        <v>2</v>
      </c>
      <c r="P50" s="46">
        <v>0</v>
      </c>
      <c r="Q50" s="46">
        <v>0</v>
      </c>
      <c r="R50" s="46">
        <v>0</v>
      </c>
      <c r="S50" s="46">
        <f t="shared" si="9"/>
        <v>40</v>
      </c>
      <c r="T50" s="55"/>
      <c r="U50" s="302"/>
      <c r="V50" s="55"/>
    </row>
    <row r="51" spans="1:38" ht="15">
      <c r="A51" s="971"/>
      <c r="B51" s="304" t="s">
        <v>1144</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f t="shared" si="9"/>
        <v>0</v>
      </c>
      <c r="T51" s="55"/>
      <c r="U51" s="302"/>
      <c r="V51" s="55"/>
    </row>
    <row r="52" spans="1:38" ht="15">
      <c r="A52" s="971"/>
      <c r="B52" s="304" t="s">
        <v>1145</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f t="shared" si="9"/>
        <v>0</v>
      </c>
      <c r="T52" s="55"/>
      <c r="U52" s="302"/>
    </row>
    <row r="53" spans="1:38" ht="15">
      <c r="A53" s="971"/>
      <c r="B53" s="304" t="s">
        <v>1146</v>
      </c>
      <c r="C53" s="46">
        <v>97</v>
      </c>
      <c r="D53" s="46">
        <v>151</v>
      </c>
      <c r="E53" s="46">
        <v>463</v>
      </c>
      <c r="F53" s="46">
        <v>88</v>
      </c>
      <c r="G53" s="46">
        <v>252</v>
      </c>
      <c r="H53" s="46">
        <v>1260</v>
      </c>
      <c r="I53" s="46">
        <v>3322</v>
      </c>
      <c r="J53" s="46">
        <v>421</v>
      </c>
      <c r="K53" s="46">
        <v>483</v>
      </c>
      <c r="L53" s="46">
        <v>641</v>
      </c>
      <c r="M53" s="46">
        <v>109</v>
      </c>
      <c r="N53" s="46">
        <v>95</v>
      </c>
      <c r="O53" s="46">
        <v>171</v>
      </c>
      <c r="P53" s="46">
        <v>4</v>
      </c>
      <c r="Q53" s="46">
        <v>56</v>
      </c>
      <c r="R53" s="46">
        <v>96</v>
      </c>
      <c r="S53" s="46">
        <f t="shared" si="9"/>
        <v>7709</v>
      </c>
      <c r="T53" s="55"/>
      <c r="U53" s="302"/>
      <c r="V53" s="55"/>
    </row>
    <row r="54" spans="1:38" ht="13.5" customHeight="1">
      <c r="A54" s="971"/>
      <c r="B54" s="304"/>
      <c r="C54" s="45"/>
      <c r="D54" s="45"/>
      <c r="E54" s="45"/>
      <c r="F54" s="45"/>
      <c r="G54" s="45"/>
      <c r="H54" s="45"/>
      <c r="I54" s="45"/>
      <c r="J54" s="45"/>
      <c r="K54" s="45"/>
      <c r="L54" s="45"/>
      <c r="M54" s="45"/>
      <c r="N54" s="45"/>
      <c r="O54" s="45"/>
      <c r="P54" s="45"/>
      <c r="Q54" s="45"/>
      <c r="R54" s="45"/>
      <c r="S54" s="406"/>
      <c r="T54" s="55"/>
      <c r="U54" s="302"/>
      <c r="V54" s="58"/>
      <c r="W54" s="58"/>
      <c r="X54" s="58"/>
      <c r="Y54" s="58"/>
      <c r="Z54" s="58"/>
      <c r="AA54" s="58"/>
      <c r="AB54" s="58"/>
      <c r="AC54" s="58"/>
      <c r="AD54" s="58"/>
      <c r="AE54" s="58"/>
      <c r="AF54" s="58"/>
      <c r="AG54" s="58"/>
      <c r="AH54" s="58"/>
      <c r="AI54" s="58"/>
      <c r="AJ54" s="58"/>
      <c r="AK54" s="58"/>
      <c r="AL54" s="58"/>
    </row>
    <row r="55" spans="1:38" ht="15">
      <c r="A55" s="971"/>
      <c r="B55" s="299" t="s">
        <v>1147</v>
      </c>
      <c r="C55" s="406">
        <f t="shared" ref="C55:Q55" si="10">SUM(C56:C61)</f>
        <v>784</v>
      </c>
      <c r="D55" s="406">
        <f t="shared" si="10"/>
        <v>493</v>
      </c>
      <c r="E55" s="406">
        <f t="shared" si="10"/>
        <v>3306</v>
      </c>
      <c r="F55" s="406">
        <f t="shared" si="10"/>
        <v>778</v>
      </c>
      <c r="G55" s="406">
        <f t="shared" si="10"/>
        <v>2166</v>
      </c>
      <c r="H55" s="406">
        <f t="shared" si="10"/>
        <v>10552</v>
      </c>
      <c r="I55" s="406">
        <f t="shared" si="10"/>
        <v>324638</v>
      </c>
      <c r="J55" s="406">
        <f t="shared" si="10"/>
        <v>3470</v>
      </c>
      <c r="K55" s="406">
        <f t="shared" si="10"/>
        <v>4154</v>
      </c>
      <c r="L55" s="406">
        <f t="shared" si="10"/>
        <v>8477</v>
      </c>
      <c r="M55" s="406">
        <f t="shared" si="10"/>
        <v>2237</v>
      </c>
      <c r="N55" s="406">
        <f t="shared" si="10"/>
        <v>1289</v>
      </c>
      <c r="O55" s="406">
        <f t="shared" si="10"/>
        <v>1653</v>
      </c>
      <c r="P55" s="406">
        <f t="shared" si="10"/>
        <v>83</v>
      </c>
      <c r="Q55" s="406">
        <f t="shared" si="10"/>
        <v>409</v>
      </c>
      <c r="R55" s="406">
        <f t="shared" ref="R55" si="11">SUM(R56:R61)</f>
        <v>435</v>
      </c>
      <c r="S55" s="406">
        <f t="shared" ref="S55:S71" si="12">SUM(C55:R55)</f>
        <v>364924</v>
      </c>
      <c r="T55" s="375"/>
      <c r="U55" s="302"/>
      <c r="V55" s="55"/>
    </row>
    <row r="56" spans="1:38" ht="15">
      <c r="A56" s="971"/>
      <c r="B56" s="304" t="s">
        <v>1148</v>
      </c>
      <c r="C56" s="46">
        <v>701</v>
      </c>
      <c r="D56" s="46">
        <v>366</v>
      </c>
      <c r="E56" s="46">
        <v>2704</v>
      </c>
      <c r="F56" s="46">
        <v>655</v>
      </c>
      <c r="G56" s="46">
        <v>1029</v>
      </c>
      <c r="H56" s="46">
        <v>8173</v>
      </c>
      <c r="I56" s="46">
        <v>32699</v>
      </c>
      <c r="J56" s="46">
        <v>2439</v>
      </c>
      <c r="K56" s="46">
        <v>2491</v>
      </c>
      <c r="L56" s="46">
        <v>5603</v>
      </c>
      <c r="M56" s="46">
        <v>1880</v>
      </c>
      <c r="N56" s="46">
        <v>816</v>
      </c>
      <c r="O56" s="46">
        <v>1388</v>
      </c>
      <c r="P56" s="46">
        <v>76</v>
      </c>
      <c r="Q56" s="46">
        <v>302</v>
      </c>
      <c r="R56" s="46">
        <v>347</v>
      </c>
      <c r="S56" s="46">
        <f t="shared" si="12"/>
        <v>61669</v>
      </c>
      <c r="T56" s="55"/>
      <c r="U56" s="302"/>
      <c r="V56" s="55"/>
    </row>
    <row r="57" spans="1:38" ht="15">
      <c r="A57" s="971"/>
      <c r="B57" s="304" t="s">
        <v>1149</v>
      </c>
      <c r="C57" s="46">
        <v>26</v>
      </c>
      <c r="D57" s="46">
        <v>28</v>
      </c>
      <c r="E57" s="46">
        <v>302</v>
      </c>
      <c r="F57" s="46">
        <v>80</v>
      </c>
      <c r="G57" s="46">
        <v>167</v>
      </c>
      <c r="H57" s="46">
        <v>794</v>
      </c>
      <c r="I57" s="46">
        <v>7717</v>
      </c>
      <c r="J57" s="46">
        <v>218</v>
      </c>
      <c r="K57" s="46">
        <v>364</v>
      </c>
      <c r="L57" s="46">
        <v>499</v>
      </c>
      <c r="M57" s="46">
        <v>239</v>
      </c>
      <c r="N57" s="46">
        <v>77</v>
      </c>
      <c r="O57" s="46">
        <v>94</v>
      </c>
      <c r="P57" s="46">
        <v>2</v>
      </c>
      <c r="Q57" s="46">
        <v>41</v>
      </c>
      <c r="R57" s="46">
        <v>40</v>
      </c>
      <c r="S57" s="46">
        <f t="shared" si="12"/>
        <v>10688</v>
      </c>
      <c r="T57" s="55"/>
      <c r="U57" s="302"/>
      <c r="V57" s="55"/>
    </row>
    <row r="58" spans="1:38" ht="15">
      <c r="A58" s="971"/>
      <c r="B58" s="304" t="s">
        <v>1150</v>
      </c>
      <c r="C58" s="46">
        <v>0</v>
      </c>
      <c r="D58" s="46">
        <v>0</v>
      </c>
      <c r="E58" s="46">
        <v>26</v>
      </c>
      <c r="F58" s="46">
        <v>0</v>
      </c>
      <c r="G58" s="46">
        <v>406</v>
      </c>
      <c r="H58" s="46">
        <v>1089</v>
      </c>
      <c r="I58" s="46">
        <v>24946</v>
      </c>
      <c r="J58" s="46">
        <v>570</v>
      </c>
      <c r="K58" s="46">
        <v>1146</v>
      </c>
      <c r="L58" s="46">
        <v>1956</v>
      </c>
      <c r="M58" s="46">
        <v>19</v>
      </c>
      <c r="N58" s="46">
        <v>356</v>
      </c>
      <c r="O58" s="46">
        <v>0</v>
      </c>
      <c r="P58" s="46">
        <v>0</v>
      </c>
      <c r="Q58" s="46">
        <v>0</v>
      </c>
      <c r="R58" s="46">
        <v>30</v>
      </c>
      <c r="S58" s="46">
        <f t="shared" si="12"/>
        <v>30544</v>
      </c>
      <c r="T58" s="55"/>
      <c r="U58" s="302"/>
      <c r="V58" s="55"/>
    </row>
    <row r="59" spans="1:38" ht="15">
      <c r="A59" s="971"/>
      <c r="B59" s="304" t="s">
        <v>1336</v>
      </c>
      <c r="C59" s="46">
        <v>6</v>
      </c>
      <c r="D59" s="46">
        <v>0</v>
      </c>
      <c r="E59" s="46">
        <v>0</v>
      </c>
      <c r="F59" s="46">
        <v>0</v>
      </c>
      <c r="G59" s="46">
        <v>363</v>
      </c>
      <c r="H59" s="46">
        <v>0</v>
      </c>
      <c r="I59" s="46">
        <v>257082</v>
      </c>
      <c r="J59" s="46">
        <v>0</v>
      </c>
      <c r="K59" s="46">
        <v>0</v>
      </c>
      <c r="L59" s="46">
        <v>0</v>
      </c>
      <c r="M59" s="46">
        <v>0</v>
      </c>
      <c r="N59" s="46">
        <v>0</v>
      </c>
      <c r="O59" s="46">
        <v>0</v>
      </c>
      <c r="P59" s="46">
        <v>0</v>
      </c>
      <c r="Q59" s="46">
        <v>0</v>
      </c>
      <c r="R59" s="46">
        <v>0</v>
      </c>
      <c r="S59" s="46">
        <f t="shared" si="12"/>
        <v>257451</v>
      </c>
      <c r="T59" s="55"/>
      <c r="U59" s="302"/>
      <c r="V59" s="55"/>
    </row>
    <row r="60" spans="1:38" ht="15">
      <c r="A60" s="971"/>
      <c r="B60" s="304" t="s">
        <v>1152</v>
      </c>
      <c r="C60" s="46">
        <v>32</v>
      </c>
      <c r="D60" s="46">
        <v>1</v>
      </c>
      <c r="E60" s="46">
        <v>185</v>
      </c>
      <c r="F60" s="46">
        <v>4</v>
      </c>
      <c r="G60" s="46">
        <v>0</v>
      </c>
      <c r="H60" s="46">
        <v>2</v>
      </c>
      <c r="I60" s="46">
        <v>947</v>
      </c>
      <c r="J60" s="46">
        <v>84</v>
      </c>
      <c r="K60" s="46">
        <v>25</v>
      </c>
      <c r="L60" s="46">
        <v>19</v>
      </c>
      <c r="M60" s="46">
        <v>3</v>
      </c>
      <c r="N60" s="46">
        <v>3</v>
      </c>
      <c r="O60" s="46">
        <v>70</v>
      </c>
      <c r="P60" s="46">
        <v>0</v>
      </c>
      <c r="Q60" s="46">
        <v>13</v>
      </c>
      <c r="R60" s="46">
        <v>0</v>
      </c>
      <c r="S60" s="46">
        <f t="shared" si="12"/>
        <v>1388</v>
      </c>
      <c r="T60" s="55"/>
      <c r="U60" s="302"/>
    </row>
    <row r="61" spans="1:38" ht="15">
      <c r="A61" s="971"/>
      <c r="B61" s="304" t="s">
        <v>1153</v>
      </c>
      <c r="C61" s="46">
        <v>19</v>
      </c>
      <c r="D61" s="46">
        <v>98</v>
      </c>
      <c r="E61" s="46">
        <v>89</v>
      </c>
      <c r="F61" s="46">
        <v>39</v>
      </c>
      <c r="G61" s="46">
        <v>201</v>
      </c>
      <c r="H61" s="46">
        <v>494</v>
      </c>
      <c r="I61" s="46">
        <v>1247</v>
      </c>
      <c r="J61" s="46">
        <v>159</v>
      </c>
      <c r="K61" s="46">
        <v>128</v>
      </c>
      <c r="L61" s="46">
        <v>400</v>
      </c>
      <c r="M61" s="46">
        <v>96</v>
      </c>
      <c r="N61" s="46">
        <v>37</v>
      </c>
      <c r="O61" s="46">
        <v>101</v>
      </c>
      <c r="P61" s="46">
        <v>5</v>
      </c>
      <c r="Q61" s="46">
        <v>53</v>
      </c>
      <c r="R61" s="46">
        <v>18</v>
      </c>
      <c r="S61" s="46">
        <f t="shared" si="12"/>
        <v>3184</v>
      </c>
      <c r="T61" s="55"/>
      <c r="U61" s="302"/>
      <c r="V61" s="55"/>
    </row>
    <row r="62" spans="1:38" ht="6" customHeight="1">
      <c r="A62" s="971"/>
      <c r="B62" s="304"/>
      <c r="C62" s="45"/>
      <c r="D62" s="45"/>
      <c r="E62" s="45"/>
      <c r="F62" s="45"/>
      <c r="G62" s="45"/>
      <c r="H62" s="45"/>
      <c r="I62" s="45"/>
      <c r="J62" s="45"/>
      <c r="K62" s="45"/>
      <c r="L62" s="45"/>
      <c r="M62" s="45"/>
      <c r="N62" s="45"/>
      <c r="O62" s="45"/>
      <c r="P62" s="45"/>
      <c r="Q62" s="45"/>
      <c r="R62" s="45"/>
      <c r="S62" s="406">
        <f t="shared" si="12"/>
        <v>0</v>
      </c>
      <c r="T62" s="55"/>
      <c r="U62" s="302"/>
      <c r="V62" s="55"/>
    </row>
    <row r="63" spans="1:38" ht="15">
      <c r="A63" s="971"/>
      <c r="B63" s="299" t="s">
        <v>1154</v>
      </c>
      <c r="C63" s="406">
        <f t="shared" ref="C63:R63" si="13">SUM(C64:C71)</f>
        <v>1797</v>
      </c>
      <c r="D63" s="406">
        <f t="shared" si="13"/>
        <v>1742</v>
      </c>
      <c r="E63" s="406">
        <f t="shared" si="13"/>
        <v>4560</v>
      </c>
      <c r="F63" s="406">
        <f t="shared" si="13"/>
        <v>2633</v>
      </c>
      <c r="G63" s="406">
        <f t="shared" si="13"/>
        <v>7701</v>
      </c>
      <c r="H63" s="406">
        <f t="shared" si="13"/>
        <v>29327</v>
      </c>
      <c r="I63" s="406">
        <f t="shared" si="13"/>
        <v>154288</v>
      </c>
      <c r="J63" s="406">
        <f t="shared" si="13"/>
        <v>11905</v>
      </c>
      <c r="K63" s="406">
        <f t="shared" si="13"/>
        <v>19036</v>
      </c>
      <c r="L63" s="406">
        <f t="shared" si="13"/>
        <v>30432</v>
      </c>
      <c r="M63" s="406">
        <f t="shared" si="13"/>
        <v>7991</v>
      </c>
      <c r="N63" s="406">
        <f t="shared" si="13"/>
        <v>3540</v>
      </c>
      <c r="O63" s="406">
        <f t="shared" si="13"/>
        <v>6482</v>
      </c>
      <c r="P63" s="406">
        <f t="shared" si="13"/>
        <v>414</v>
      </c>
      <c r="Q63" s="406">
        <f t="shared" si="13"/>
        <v>1898</v>
      </c>
      <c r="R63" s="406">
        <f t="shared" si="13"/>
        <v>7471</v>
      </c>
      <c r="S63" s="406">
        <f t="shared" si="12"/>
        <v>291217</v>
      </c>
      <c r="T63" s="375"/>
      <c r="U63" s="302"/>
      <c r="V63" s="55"/>
    </row>
    <row r="64" spans="1:38" ht="15">
      <c r="A64" s="971"/>
      <c r="B64" s="304" t="s">
        <v>1155</v>
      </c>
      <c r="C64" s="46">
        <v>23</v>
      </c>
      <c r="D64" s="46">
        <v>20</v>
      </c>
      <c r="E64" s="46">
        <v>171</v>
      </c>
      <c r="F64" s="46">
        <v>3</v>
      </c>
      <c r="G64" s="46">
        <v>23</v>
      </c>
      <c r="H64" s="46">
        <v>213</v>
      </c>
      <c r="I64" s="46">
        <v>798</v>
      </c>
      <c r="J64" s="46">
        <v>2</v>
      </c>
      <c r="K64" s="46">
        <v>112</v>
      </c>
      <c r="L64" s="46">
        <v>435</v>
      </c>
      <c r="M64" s="46">
        <v>1</v>
      </c>
      <c r="N64" s="46">
        <v>0</v>
      </c>
      <c r="O64" s="46">
        <v>36</v>
      </c>
      <c r="P64" s="46">
        <v>0</v>
      </c>
      <c r="Q64" s="46">
        <v>22</v>
      </c>
      <c r="R64" s="46">
        <v>4</v>
      </c>
      <c r="S64" s="46">
        <f t="shared" si="12"/>
        <v>1863</v>
      </c>
      <c r="T64" s="55"/>
      <c r="U64" s="302"/>
      <c r="V64" s="55"/>
    </row>
    <row r="65" spans="1:22" ht="15">
      <c r="A65" s="971"/>
      <c r="B65" s="304" t="s">
        <v>1299</v>
      </c>
      <c r="C65" s="46">
        <v>1188</v>
      </c>
      <c r="D65" s="46">
        <v>883</v>
      </c>
      <c r="E65" s="46">
        <v>1407</v>
      </c>
      <c r="F65" s="46">
        <v>902</v>
      </c>
      <c r="G65" s="46">
        <v>4044</v>
      </c>
      <c r="H65" s="46">
        <v>18606</v>
      </c>
      <c r="I65" s="46">
        <v>46379</v>
      </c>
      <c r="J65" s="46">
        <v>6853</v>
      </c>
      <c r="K65" s="46">
        <v>14887</v>
      </c>
      <c r="L65" s="46">
        <v>17674</v>
      </c>
      <c r="M65" s="46">
        <v>3677</v>
      </c>
      <c r="N65" s="46">
        <v>2428</v>
      </c>
      <c r="O65" s="46">
        <v>3775</v>
      </c>
      <c r="P65" s="46">
        <v>275</v>
      </c>
      <c r="Q65" s="46">
        <v>1273</v>
      </c>
      <c r="R65" s="46">
        <v>2930</v>
      </c>
      <c r="S65" s="46">
        <f t="shared" si="12"/>
        <v>127181</v>
      </c>
      <c r="T65" s="55"/>
      <c r="U65" s="302"/>
      <c r="V65" s="55"/>
    </row>
    <row r="66" spans="1:22" ht="15">
      <c r="A66" s="971"/>
      <c r="B66" s="304" t="s">
        <v>1300</v>
      </c>
      <c r="C66" s="46">
        <v>2</v>
      </c>
      <c r="D66" s="46">
        <v>0</v>
      </c>
      <c r="E66" s="46">
        <v>0</v>
      </c>
      <c r="F66" s="46">
        <v>0</v>
      </c>
      <c r="G66" s="46">
        <v>0</v>
      </c>
      <c r="H66" s="46">
        <v>1</v>
      </c>
      <c r="I66" s="46">
        <v>9</v>
      </c>
      <c r="J66" s="46">
        <v>0</v>
      </c>
      <c r="K66" s="46">
        <v>0</v>
      </c>
      <c r="L66" s="46">
        <v>0</v>
      </c>
      <c r="M66" s="46">
        <v>0</v>
      </c>
      <c r="N66" s="46">
        <v>0</v>
      </c>
      <c r="O66" s="46">
        <v>0</v>
      </c>
      <c r="P66" s="46">
        <v>0</v>
      </c>
      <c r="Q66" s="46">
        <v>0</v>
      </c>
      <c r="R66" s="46">
        <v>0</v>
      </c>
      <c r="S66" s="46">
        <f t="shared" si="12"/>
        <v>12</v>
      </c>
      <c r="T66" s="55"/>
      <c r="U66" s="302"/>
      <c r="V66" s="55"/>
    </row>
    <row r="67" spans="1:22" ht="15">
      <c r="A67" s="971"/>
      <c r="B67" s="304" t="s">
        <v>1158</v>
      </c>
      <c r="C67" s="46">
        <v>0</v>
      </c>
      <c r="D67" s="46">
        <v>0</v>
      </c>
      <c r="E67" s="46">
        <v>25</v>
      </c>
      <c r="F67" s="46">
        <v>0</v>
      </c>
      <c r="G67" s="46">
        <v>0</v>
      </c>
      <c r="H67" s="46">
        <v>5</v>
      </c>
      <c r="I67" s="46">
        <v>38</v>
      </c>
      <c r="J67" s="46">
        <v>0</v>
      </c>
      <c r="K67" s="46">
        <v>0</v>
      </c>
      <c r="L67" s="46">
        <v>4</v>
      </c>
      <c r="M67" s="46">
        <v>0</v>
      </c>
      <c r="N67" s="46">
        <v>0</v>
      </c>
      <c r="O67" s="46">
        <v>2</v>
      </c>
      <c r="P67" s="46">
        <v>0</v>
      </c>
      <c r="Q67" s="46">
        <v>0</v>
      </c>
      <c r="R67" s="46">
        <v>0</v>
      </c>
      <c r="S67" s="46">
        <f t="shared" si="12"/>
        <v>74</v>
      </c>
      <c r="T67" s="55"/>
      <c r="U67" s="302"/>
      <c r="V67" s="55"/>
    </row>
    <row r="68" spans="1:22" ht="15">
      <c r="A68" s="971"/>
      <c r="B68" s="304" t="s">
        <v>1337</v>
      </c>
      <c r="C68" s="46">
        <v>0</v>
      </c>
      <c r="D68" s="46">
        <v>0</v>
      </c>
      <c r="E68" s="46">
        <v>0</v>
      </c>
      <c r="F68" s="46">
        <v>0</v>
      </c>
      <c r="G68" s="46">
        <v>0</v>
      </c>
      <c r="H68" s="46">
        <v>0</v>
      </c>
      <c r="I68" s="46">
        <v>0</v>
      </c>
      <c r="J68" s="46">
        <v>0</v>
      </c>
      <c r="K68" s="46">
        <v>0</v>
      </c>
      <c r="L68" s="46">
        <v>0</v>
      </c>
      <c r="M68" s="46">
        <v>0</v>
      </c>
      <c r="N68" s="46">
        <v>0</v>
      </c>
      <c r="O68" s="46">
        <v>0</v>
      </c>
      <c r="P68" s="46">
        <v>0</v>
      </c>
      <c r="Q68" s="46">
        <v>0</v>
      </c>
      <c r="R68" s="46">
        <v>0</v>
      </c>
      <c r="S68" s="46">
        <f t="shared" si="12"/>
        <v>0</v>
      </c>
      <c r="T68" s="55"/>
      <c r="U68" s="302"/>
      <c r="V68" s="55"/>
    </row>
    <row r="69" spans="1:22" ht="15">
      <c r="A69" s="971"/>
      <c r="B69" s="304" t="s">
        <v>1160</v>
      </c>
      <c r="C69" s="46">
        <v>399</v>
      </c>
      <c r="D69" s="46">
        <v>569</v>
      </c>
      <c r="E69" s="46">
        <v>1105</v>
      </c>
      <c r="F69" s="46">
        <v>689</v>
      </c>
      <c r="G69" s="46">
        <v>2437</v>
      </c>
      <c r="H69" s="46">
        <v>6375</v>
      </c>
      <c r="I69" s="46">
        <v>16815</v>
      </c>
      <c r="J69" s="46">
        <v>3056</v>
      </c>
      <c r="K69" s="46">
        <v>2315</v>
      </c>
      <c r="L69" s="46">
        <v>4665</v>
      </c>
      <c r="M69" s="46">
        <v>1777</v>
      </c>
      <c r="N69" s="46">
        <v>799</v>
      </c>
      <c r="O69" s="46">
        <v>1944</v>
      </c>
      <c r="P69" s="46">
        <v>22</v>
      </c>
      <c r="Q69" s="46">
        <v>411</v>
      </c>
      <c r="R69" s="46">
        <v>477</v>
      </c>
      <c r="S69" s="46">
        <f t="shared" si="12"/>
        <v>43855</v>
      </c>
      <c r="T69" s="55"/>
      <c r="U69" s="302"/>
      <c r="V69" s="55"/>
    </row>
    <row r="70" spans="1:22" ht="15">
      <c r="A70" s="971"/>
      <c r="B70" s="304" t="s">
        <v>1162</v>
      </c>
      <c r="C70" s="46">
        <v>0</v>
      </c>
      <c r="D70" s="46">
        <v>0</v>
      </c>
      <c r="E70" s="46">
        <v>1269</v>
      </c>
      <c r="F70" s="46">
        <v>13</v>
      </c>
      <c r="G70" s="46">
        <v>102</v>
      </c>
      <c r="H70" s="46">
        <v>1561</v>
      </c>
      <c r="I70" s="46">
        <v>77961</v>
      </c>
      <c r="J70" s="46">
        <v>3</v>
      </c>
      <c r="K70" s="46">
        <v>260</v>
      </c>
      <c r="L70" s="46">
        <v>1872</v>
      </c>
      <c r="M70" s="46">
        <v>1887</v>
      </c>
      <c r="N70" s="46">
        <v>0</v>
      </c>
      <c r="O70" s="46">
        <v>0</v>
      </c>
      <c r="P70" s="46">
        <v>0</v>
      </c>
      <c r="Q70" s="46">
        <v>0</v>
      </c>
      <c r="R70" s="46">
        <v>3879</v>
      </c>
      <c r="S70" s="46">
        <f t="shared" si="12"/>
        <v>88807</v>
      </c>
      <c r="T70" s="55"/>
      <c r="U70" s="302"/>
      <c r="V70" s="55"/>
    </row>
    <row r="71" spans="1:22" ht="15">
      <c r="A71" s="971"/>
      <c r="B71" s="304" t="s">
        <v>1161</v>
      </c>
      <c r="C71" s="46">
        <v>185</v>
      </c>
      <c r="D71" s="46">
        <v>270</v>
      </c>
      <c r="E71" s="46">
        <v>583</v>
      </c>
      <c r="F71" s="46">
        <v>1026</v>
      </c>
      <c r="G71" s="46">
        <v>1095</v>
      </c>
      <c r="H71" s="46">
        <v>2566</v>
      </c>
      <c r="I71" s="46">
        <v>12288</v>
      </c>
      <c r="J71" s="46">
        <v>1991</v>
      </c>
      <c r="K71" s="46">
        <v>1462</v>
      </c>
      <c r="L71" s="46">
        <v>5782</v>
      </c>
      <c r="M71" s="46">
        <v>649</v>
      </c>
      <c r="N71" s="46">
        <v>313</v>
      </c>
      <c r="O71" s="46">
        <v>725</v>
      </c>
      <c r="P71" s="46">
        <v>117</v>
      </c>
      <c r="Q71" s="46">
        <v>192</v>
      </c>
      <c r="R71" s="46">
        <v>181</v>
      </c>
      <c r="S71" s="46">
        <f t="shared" si="12"/>
        <v>29425</v>
      </c>
      <c r="T71" s="55"/>
      <c r="U71" s="302"/>
    </row>
    <row r="72" spans="1:22">
      <c r="A72" s="515"/>
      <c r="B72" s="428"/>
      <c r="C72" s="94"/>
      <c r="D72" s="94"/>
      <c r="E72" s="94"/>
      <c r="F72" s="94"/>
      <c r="G72" s="94"/>
      <c r="H72" s="94"/>
      <c r="I72" s="94"/>
      <c r="J72" s="94"/>
      <c r="K72" s="94"/>
      <c r="L72" s="94"/>
      <c r="M72" s="94"/>
      <c r="N72" s="94"/>
      <c r="O72" s="94"/>
      <c r="P72" s="94"/>
      <c r="Q72" s="94"/>
      <c r="R72" s="94"/>
      <c r="S72" s="94"/>
      <c r="T72" s="55"/>
    </row>
    <row r="73" spans="1:22" ht="15">
      <c r="A73" s="498"/>
      <c r="B73" s="343" t="s">
        <v>27</v>
      </c>
      <c r="C73" s="406">
        <f t="shared" ref="C73:S73" si="14">+C63+C55+C38+C18+C13+C8</f>
        <v>201522</v>
      </c>
      <c r="D73" s="406">
        <f t="shared" si="14"/>
        <v>276858</v>
      </c>
      <c r="E73" s="406">
        <f t="shared" si="14"/>
        <v>597349</v>
      </c>
      <c r="F73" s="406">
        <f t="shared" si="14"/>
        <v>242106</v>
      </c>
      <c r="G73" s="406">
        <f t="shared" si="14"/>
        <v>809783</v>
      </c>
      <c r="H73" s="406">
        <f t="shared" si="14"/>
        <v>2257436</v>
      </c>
      <c r="I73" s="406">
        <f t="shared" si="14"/>
        <v>8151232</v>
      </c>
      <c r="J73" s="406">
        <f t="shared" si="14"/>
        <v>1012419</v>
      </c>
      <c r="K73" s="406">
        <f t="shared" si="14"/>
        <v>979794</v>
      </c>
      <c r="L73" s="406">
        <f t="shared" si="14"/>
        <v>1801034</v>
      </c>
      <c r="M73" s="406">
        <f t="shared" si="14"/>
        <v>542155</v>
      </c>
      <c r="N73" s="406">
        <f t="shared" si="14"/>
        <v>277933</v>
      </c>
      <c r="O73" s="406">
        <f t="shared" si="14"/>
        <v>631868</v>
      </c>
      <c r="P73" s="406">
        <f t="shared" si="14"/>
        <v>36698</v>
      </c>
      <c r="Q73" s="406">
        <f t="shared" si="14"/>
        <v>138206</v>
      </c>
      <c r="R73" s="406">
        <f t="shared" si="14"/>
        <v>244989</v>
      </c>
      <c r="S73" s="406">
        <f t="shared" si="14"/>
        <v>18201382</v>
      </c>
      <c r="T73" s="55"/>
      <c r="U73" s="516"/>
    </row>
    <row r="75" spans="1:22" ht="15">
      <c r="A75" s="886" t="s">
        <v>1383</v>
      </c>
      <c r="B75" s="886"/>
      <c r="C75" s="886"/>
      <c r="D75" s="886"/>
      <c r="E75" s="886"/>
      <c r="F75" s="886"/>
      <c r="G75" s="886"/>
      <c r="H75" s="886"/>
      <c r="I75" s="886"/>
      <c r="J75" s="886"/>
      <c r="K75" s="886"/>
      <c r="L75" s="886"/>
      <c r="M75" s="886"/>
      <c r="N75" s="886"/>
      <c r="O75" s="886"/>
      <c r="P75" s="886"/>
      <c r="Q75" s="886"/>
      <c r="R75" s="886"/>
      <c r="S75" s="886"/>
    </row>
    <row r="76" spans="1:22">
      <c r="A76" s="919" t="s">
        <v>1346</v>
      </c>
      <c r="B76" s="919"/>
      <c r="C76" s="919"/>
      <c r="D76" s="919"/>
      <c r="E76" s="919"/>
      <c r="F76" s="919"/>
      <c r="G76" s="919"/>
      <c r="H76" s="919"/>
      <c r="I76" s="919"/>
      <c r="J76" s="919"/>
      <c r="K76" s="919"/>
      <c r="L76" s="919"/>
      <c r="M76" s="919"/>
      <c r="N76" s="919"/>
      <c r="O76" s="919"/>
      <c r="P76" s="919"/>
      <c r="Q76" s="919"/>
      <c r="R76" s="919"/>
      <c r="S76" s="919"/>
    </row>
    <row r="77" spans="1:22">
      <c r="A77" s="920" t="s">
        <v>1289</v>
      </c>
      <c r="B77" s="920"/>
      <c r="C77" s="920"/>
      <c r="D77" s="920"/>
      <c r="E77" s="920"/>
      <c r="F77" s="920"/>
      <c r="G77" s="920"/>
      <c r="H77" s="920"/>
      <c r="I77" s="920"/>
      <c r="J77" s="920"/>
      <c r="K77" s="920"/>
      <c r="L77" s="920"/>
      <c r="M77" s="920"/>
      <c r="N77" s="920"/>
      <c r="O77" s="920"/>
      <c r="P77" s="920"/>
      <c r="Q77" s="920"/>
      <c r="R77" s="920"/>
      <c r="S77" s="920"/>
    </row>
    <row r="78" spans="1:22">
      <c r="A78" s="919" t="s">
        <v>1312</v>
      </c>
      <c r="B78" s="919"/>
      <c r="C78" s="919"/>
      <c r="D78" s="919"/>
      <c r="E78" s="919"/>
      <c r="F78" s="919"/>
      <c r="G78" s="919"/>
      <c r="H78" s="919"/>
      <c r="I78" s="919"/>
      <c r="J78" s="919"/>
      <c r="K78" s="919"/>
      <c r="L78" s="919"/>
      <c r="M78" s="919"/>
      <c r="N78" s="919"/>
      <c r="O78" s="919"/>
      <c r="P78" s="919"/>
      <c r="Q78" s="919"/>
      <c r="R78" s="919"/>
      <c r="S78" s="919"/>
    </row>
    <row r="79" spans="1:22">
      <c r="A79" s="959"/>
      <c r="B79" s="959"/>
      <c r="C79" s="959"/>
      <c r="D79" s="959"/>
      <c r="E79" s="959"/>
      <c r="F79" s="959"/>
      <c r="G79" s="959"/>
      <c r="H79" s="959"/>
      <c r="I79" s="959"/>
      <c r="J79" s="959"/>
      <c r="K79" s="959"/>
      <c r="L79" s="959"/>
      <c r="M79" s="959"/>
      <c r="N79" s="959"/>
      <c r="O79" s="959"/>
      <c r="P79" s="959"/>
      <c r="Q79" s="959"/>
      <c r="R79" s="959"/>
      <c r="S79" s="959"/>
    </row>
    <row r="80" spans="1:22" ht="15" thickBot="1">
      <c r="A80" s="174"/>
      <c r="B80" s="174"/>
      <c r="C80" s="524"/>
      <c r="D80" s="524"/>
      <c r="E80" s="524"/>
      <c r="F80" s="524"/>
      <c r="G80" s="524"/>
      <c r="H80" s="524"/>
      <c r="I80" s="524"/>
      <c r="J80" s="524"/>
      <c r="K80" s="524"/>
      <c r="L80" s="524"/>
      <c r="M80" s="524"/>
      <c r="N80" s="524"/>
      <c r="O80" s="524"/>
      <c r="P80" s="524"/>
      <c r="Q80" s="524"/>
      <c r="R80" s="524"/>
      <c r="S80" s="174"/>
    </row>
    <row r="81" spans="1:41">
      <c r="A81" s="967" t="s">
        <v>1291</v>
      </c>
      <c r="B81" s="967" t="s">
        <v>1303</v>
      </c>
      <c r="C81" s="969" t="s">
        <v>1448</v>
      </c>
      <c r="D81" s="969"/>
      <c r="E81" s="969"/>
      <c r="F81" s="969"/>
      <c r="G81" s="969"/>
      <c r="H81" s="969"/>
      <c r="I81" s="969"/>
      <c r="J81" s="969"/>
      <c r="K81" s="969"/>
      <c r="L81" s="969"/>
      <c r="M81" s="969"/>
      <c r="N81" s="969"/>
      <c r="O81" s="969"/>
      <c r="P81" s="969"/>
      <c r="Q81" s="969"/>
      <c r="R81" s="969"/>
      <c r="S81" s="967" t="s">
        <v>113</v>
      </c>
      <c r="U81" s="58"/>
      <c r="V81" s="55"/>
    </row>
    <row r="82" spans="1:41" ht="25.5">
      <c r="A82" s="968"/>
      <c r="B82" s="968"/>
      <c r="C82" s="522" t="s">
        <v>895</v>
      </c>
      <c r="D82" s="522" t="s">
        <v>896</v>
      </c>
      <c r="E82" s="522" t="s">
        <v>500</v>
      </c>
      <c r="F82" s="522" t="s">
        <v>510</v>
      </c>
      <c r="G82" s="522" t="s">
        <v>521</v>
      </c>
      <c r="H82" s="522" t="s">
        <v>897</v>
      </c>
      <c r="I82" s="522" t="s">
        <v>802</v>
      </c>
      <c r="J82" s="522" t="s">
        <v>1340</v>
      </c>
      <c r="K82" s="522" t="s">
        <v>612</v>
      </c>
      <c r="L82" s="522" t="s">
        <v>1341</v>
      </c>
      <c r="M82" s="522" t="s">
        <v>699</v>
      </c>
      <c r="N82" s="522" t="s">
        <v>767</v>
      </c>
      <c r="O82" s="522" t="s">
        <v>734</v>
      </c>
      <c r="P82" s="522" t="s">
        <v>1342</v>
      </c>
      <c r="Q82" s="522" t="s">
        <v>1343</v>
      </c>
      <c r="R82" s="522" t="s">
        <v>105</v>
      </c>
      <c r="S82" s="968"/>
      <c r="U82" s="58"/>
      <c r="V82" s="55"/>
    </row>
    <row r="83" spans="1:41" ht="15" customHeight="1">
      <c r="A83" s="970" t="s">
        <v>8</v>
      </c>
      <c r="B83" s="299" t="s">
        <v>1104</v>
      </c>
      <c r="C83" s="401">
        <f t="shared" ref="C83:Q83" si="15">SUM(C84:C86)</f>
        <v>865688.4</v>
      </c>
      <c r="D83" s="401">
        <f t="shared" si="15"/>
        <v>1102717.7899999998</v>
      </c>
      <c r="E83" s="401">
        <f t="shared" si="15"/>
        <v>2340102.5400000005</v>
      </c>
      <c r="F83" s="401">
        <f t="shared" si="15"/>
        <v>817863.3</v>
      </c>
      <c r="G83" s="401">
        <f t="shared" si="15"/>
        <v>3400616.9</v>
      </c>
      <c r="H83" s="401">
        <f t="shared" si="15"/>
        <v>9904023.3599999994</v>
      </c>
      <c r="I83" s="401">
        <f t="shared" si="15"/>
        <v>36777153.990000002</v>
      </c>
      <c r="J83" s="401">
        <f t="shared" si="15"/>
        <v>4365605.26</v>
      </c>
      <c r="K83" s="401">
        <f t="shared" si="15"/>
        <v>3407175.25</v>
      </c>
      <c r="L83" s="401">
        <f t="shared" si="15"/>
        <v>7208906.6799999988</v>
      </c>
      <c r="M83" s="401">
        <f t="shared" si="15"/>
        <v>2354126.08</v>
      </c>
      <c r="N83" s="401">
        <f t="shared" si="15"/>
        <v>1137691.3400000001</v>
      </c>
      <c r="O83" s="401">
        <f t="shared" si="15"/>
        <v>2445188.39</v>
      </c>
      <c r="P83" s="401">
        <f t="shared" si="15"/>
        <v>102699.76</v>
      </c>
      <c r="Q83" s="401">
        <f t="shared" si="15"/>
        <v>549369.62</v>
      </c>
      <c r="R83" s="401">
        <f t="shared" ref="R83" si="16">SUM(R84:R86)</f>
        <v>697528.99</v>
      </c>
      <c r="S83" s="401">
        <f>SUM(C83:R83)</f>
        <v>77476457.650000006</v>
      </c>
      <c r="T83" s="375"/>
      <c r="U83" s="302"/>
      <c r="V83" s="302"/>
      <c r="W83" s="302"/>
      <c r="X83" s="302"/>
      <c r="Y83" s="302"/>
      <c r="Z83" s="302"/>
      <c r="AA83" s="302"/>
      <c r="AB83" s="302"/>
      <c r="AC83" s="302"/>
      <c r="AD83" s="302"/>
      <c r="AE83" s="302"/>
      <c r="AF83" s="302"/>
      <c r="AG83" s="302"/>
      <c r="AH83" s="302"/>
      <c r="AI83" s="302"/>
      <c r="AJ83" s="302"/>
      <c r="AK83" s="302"/>
      <c r="AL83" s="302"/>
      <c r="AM83" s="302"/>
      <c r="AN83" s="302"/>
      <c r="AO83" s="302"/>
    </row>
    <row r="84" spans="1:41" ht="15">
      <c r="A84" s="971"/>
      <c r="B84" s="304" t="s">
        <v>1105</v>
      </c>
      <c r="C84" s="46">
        <v>859631.66</v>
      </c>
      <c r="D84" s="46">
        <v>1099432.6299999999</v>
      </c>
      <c r="E84" s="46">
        <v>2324381.7200000002</v>
      </c>
      <c r="F84" s="46">
        <v>815619.54</v>
      </c>
      <c r="G84" s="46">
        <v>3397361.98</v>
      </c>
      <c r="H84" s="46">
        <v>9798917.0700000003</v>
      </c>
      <c r="I84" s="46">
        <v>36475906.289999999</v>
      </c>
      <c r="J84" s="46">
        <v>4341090.57</v>
      </c>
      <c r="K84" s="46">
        <v>3392139.68</v>
      </c>
      <c r="L84" s="46">
        <v>7153433.7699999996</v>
      </c>
      <c r="M84" s="46">
        <v>2342474.84</v>
      </c>
      <c r="N84" s="46">
        <v>1129904.46</v>
      </c>
      <c r="O84" s="46">
        <v>2438111.75</v>
      </c>
      <c r="P84" s="46">
        <v>102336.18</v>
      </c>
      <c r="Q84" s="46">
        <v>546587.56000000006</v>
      </c>
      <c r="R84" s="46">
        <v>695995.08</v>
      </c>
      <c r="S84" s="47">
        <f>SUM(C84:R84)</f>
        <v>76913324.780000001</v>
      </c>
      <c r="T84" s="55"/>
      <c r="U84" s="302"/>
      <c r="V84" s="58"/>
      <c r="W84" s="58"/>
      <c r="X84" s="58"/>
      <c r="Y84" s="58"/>
      <c r="Z84" s="58"/>
      <c r="AA84" s="58"/>
      <c r="AB84" s="58"/>
      <c r="AC84" s="58"/>
      <c r="AD84" s="58"/>
      <c r="AE84" s="58"/>
      <c r="AF84" s="58"/>
      <c r="AG84" s="58"/>
      <c r="AH84" s="58"/>
      <c r="AI84" s="58"/>
      <c r="AJ84" s="58"/>
      <c r="AK84" s="58"/>
      <c r="AL84" s="58"/>
      <c r="AM84" s="58"/>
      <c r="AN84" s="58"/>
      <c r="AO84" s="58"/>
    </row>
    <row r="85" spans="1:41" ht="15">
      <c r="A85" s="971"/>
      <c r="B85" s="304" t="s">
        <v>1106</v>
      </c>
      <c r="C85" s="46">
        <v>41.54</v>
      </c>
      <c r="D85" s="46">
        <v>322.25</v>
      </c>
      <c r="E85" s="46">
        <v>186.93</v>
      </c>
      <c r="F85" s="46">
        <v>551.14</v>
      </c>
      <c r="G85" s="46">
        <v>975.82</v>
      </c>
      <c r="H85" s="46">
        <v>19367.759999999998</v>
      </c>
      <c r="I85" s="46">
        <v>37360.379999999997</v>
      </c>
      <c r="J85" s="46">
        <v>4174.18</v>
      </c>
      <c r="K85" s="46">
        <v>3391.81</v>
      </c>
      <c r="L85" s="46">
        <v>9036.35</v>
      </c>
      <c r="M85" s="46">
        <v>5434.37</v>
      </c>
      <c r="N85" s="46">
        <v>3126.61</v>
      </c>
      <c r="O85" s="46">
        <v>2037.14</v>
      </c>
      <c r="P85" s="46">
        <v>72.8</v>
      </c>
      <c r="Q85" s="46">
        <v>2077.84</v>
      </c>
      <c r="R85" s="46">
        <v>155.88</v>
      </c>
      <c r="S85" s="47">
        <f>SUM(C85:R85)</f>
        <v>88312.8</v>
      </c>
      <c r="T85" s="55"/>
      <c r="U85" s="302"/>
      <c r="V85" s="58"/>
      <c r="W85" s="58"/>
      <c r="X85" s="58"/>
      <c r="Y85" s="58"/>
      <c r="Z85" s="58"/>
      <c r="AA85" s="58"/>
      <c r="AB85" s="58"/>
      <c r="AC85" s="58"/>
      <c r="AD85" s="58"/>
      <c r="AE85" s="58"/>
      <c r="AF85" s="58"/>
      <c r="AG85" s="58"/>
      <c r="AH85" s="58"/>
      <c r="AI85" s="58"/>
      <c r="AJ85" s="58"/>
      <c r="AK85" s="58"/>
      <c r="AL85" s="58"/>
      <c r="AM85" s="58"/>
      <c r="AN85" s="58"/>
      <c r="AO85" s="58"/>
    </row>
    <row r="86" spans="1:41" ht="15">
      <c r="A86" s="971"/>
      <c r="B86" s="304" t="s">
        <v>1107</v>
      </c>
      <c r="C86" s="46">
        <v>6015.2</v>
      </c>
      <c r="D86" s="46">
        <v>2962.91</v>
      </c>
      <c r="E86" s="46">
        <v>15533.89</v>
      </c>
      <c r="F86" s="46">
        <v>1692.62</v>
      </c>
      <c r="G86" s="46">
        <v>2279.1</v>
      </c>
      <c r="H86" s="46">
        <v>85738.53</v>
      </c>
      <c r="I86" s="46">
        <v>263887.32</v>
      </c>
      <c r="J86" s="46">
        <v>20340.509999999998</v>
      </c>
      <c r="K86" s="46">
        <v>11643.76</v>
      </c>
      <c r="L86" s="46">
        <v>46436.56</v>
      </c>
      <c r="M86" s="46">
        <v>6216.87</v>
      </c>
      <c r="N86" s="46">
        <v>4660.2700000000004</v>
      </c>
      <c r="O86" s="46">
        <v>5039.5</v>
      </c>
      <c r="P86" s="46">
        <v>290.77999999999997</v>
      </c>
      <c r="Q86" s="46">
        <v>704.22</v>
      </c>
      <c r="R86" s="46">
        <v>1378.03</v>
      </c>
      <c r="S86" s="47">
        <f>SUM(C86:R86)</f>
        <v>474820.07000000007</v>
      </c>
      <c r="T86" s="55"/>
      <c r="U86" s="302"/>
      <c r="V86" s="58"/>
      <c r="W86" s="58"/>
      <c r="X86" s="58"/>
      <c r="Y86" s="58"/>
      <c r="Z86" s="58"/>
      <c r="AA86" s="58"/>
      <c r="AB86" s="58"/>
      <c r="AC86" s="58"/>
      <c r="AD86" s="58"/>
      <c r="AE86" s="58"/>
      <c r="AF86" s="58"/>
      <c r="AG86" s="58"/>
      <c r="AH86" s="58"/>
      <c r="AI86" s="58"/>
      <c r="AJ86" s="58"/>
      <c r="AK86" s="58"/>
      <c r="AL86" s="58"/>
      <c r="AM86" s="58"/>
      <c r="AN86" s="58"/>
      <c r="AO86" s="58"/>
    </row>
    <row r="87" spans="1:41" ht="6" customHeight="1">
      <c r="A87" s="971"/>
      <c r="B87" s="304"/>
      <c r="C87" s="45"/>
      <c r="D87" s="45"/>
      <c r="E87" s="45"/>
      <c r="F87" s="45"/>
      <c r="G87" s="45"/>
      <c r="H87" s="45"/>
      <c r="I87" s="45"/>
      <c r="J87" s="45"/>
      <c r="K87" s="45"/>
      <c r="L87" s="45"/>
      <c r="M87" s="45"/>
      <c r="N87" s="45"/>
      <c r="O87" s="45"/>
      <c r="P87" s="45"/>
      <c r="Q87" s="45"/>
      <c r="R87" s="45"/>
      <c r="S87" s="47">
        <f>SUM(D87:R87)</f>
        <v>0</v>
      </c>
      <c r="T87" s="55"/>
      <c r="U87" s="302"/>
      <c r="V87" s="58"/>
      <c r="W87" s="58"/>
      <c r="X87" s="58"/>
      <c r="Y87" s="58"/>
      <c r="Z87" s="58"/>
      <c r="AA87" s="58"/>
      <c r="AB87" s="58"/>
      <c r="AC87" s="58"/>
      <c r="AD87" s="58"/>
      <c r="AE87" s="58"/>
      <c r="AF87" s="58"/>
      <c r="AG87" s="58"/>
      <c r="AH87" s="58"/>
      <c r="AI87" s="58"/>
      <c r="AJ87" s="58"/>
      <c r="AK87" s="58"/>
      <c r="AL87" s="58"/>
      <c r="AM87" s="58"/>
      <c r="AN87" s="58"/>
      <c r="AO87" s="58"/>
    </row>
    <row r="88" spans="1:41" ht="15">
      <c r="A88" s="971"/>
      <c r="B88" s="299" t="s">
        <v>1108</v>
      </c>
      <c r="C88" s="401">
        <f t="shared" ref="C88:Q88" si="17">SUM(C89:C91)</f>
        <v>709901.93</v>
      </c>
      <c r="D88" s="401">
        <f t="shared" si="17"/>
        <v>985635.92</v>
      </c>
      <c r="E88" s="401">
        <f t="shared" si="17"/>
        <v>2473564.25</v>
      </c>
      <c r="F88" s="401">
        <f t="shared" si="17"/>
        <v>1134752.26</v>
      </c>
      <c r="G88" s="401">
        <f t="shared" si="17"/>
        <v>3662794.3499999996</v>
      </c>
      <c r="H88" s="401">
        <f t="shared" si="17"/>
        <v>9689076.4199999999</v>
      </c>
      <c r="I88" s="401">
        <f t="shared" si="17"/>
        <v>32403663.879999999</v>
      </c>
      <c r="J88" s="401">
        <f t="shared" si="17"/>
        <v>4780070.4800000004</v>
      </c>
      <c r="K88" s="401">
        <f t="shared" si="17"/>
        <v>4333043.1899999995</v>
      </c>
      <c r="L88" s="401">
        <f t="shared" si="17"/>
        <v>8364748.5499999998</v>
      </c>
      <c r="M88" s="401">
        <f t="shared" si="17"/>
        <v>2585996.17</v>
      </c>
      <c r="N88" s="401">
        <f t="shared" si="17"/>
        <v>1099170.3399999999</v>
      </c>
      <c r="O88" s="401">
        <f t="shared" si="17"/>
        <v>2882186.95</v>
      </c>
      <c r="P88" s="401">
        <f t="shared" si="17"/>
        <v>158715.87999999998</v>
      </c>
      <c r="Q88" s="401">
        <f t="shared" si="17"/>
        <v>554269.8899999999</v>
      </c>
      <c r="R88" s="401">
        <f t="shared" ref="R88" si="18">SUM(R89:R91)</f>
        <v>1167128.2599999998</v>
      </c>
      <c r="S88" s="401">
        <f>SUM(C88:R88)</f>
        <v>76984718.720000014</v>
      </c>
      <c r="T88" s="375"/>
      <c r="U88" s="302"/>
      <c r="V88" s="302"/>
      <c r="W88" s="302"/>
      <c r="X88" s="302"/>
      <c r="Y88" s="302"/>
      <c r="Z88" s="302"/>
      <c r="AA88" s="302"/>
      <c r="AB88" s="302"/>
      <c r="AC88" s="302"/>
      <c r="AD88" s="302"/>
      <c r="AE88" s="302"/>
      <c r="AF88" s="302"/>
      <c r="AG88" s="302"/>
      <c r="AH88" s="302"/>
      <c r="AI88" s="302"/>
      <c r="AJ88" s="302"/>
      <c r="AK88" s="302"/>
      <c r="AL88" s="302"/>
      <c r="AM88" s="302"/>
      <c r="AN88" s="302"/>
      <c r="AO88" s="302"/>
    </row>
    <row r="89" spans="1:41" ht="15">
      <c r="A89" s="971"/>
      <c r="B89" s="304" t="s">
        <v>1109</v>
      </c>
      <c r="C89" s="46">
        <v>322431.40999999997</v>
      </c>
      <c r="D89" s="46">
        <v>419049.4</v>
      </c>
      <c r="E89" s="46">
        <v>1026286.39</v>
      </c>
      <c r="F89" s="46">
        <v>475208.08</v>
      </c>
      <c r="G89" s="46">
        <v>1523546.93</v>
      </c>
      <c r="H89" s="46">
        <v>3785000.73</v>
      </c>
      <c r="I89" s="46">
        <v>11897980.41</v>
      </c>
      <c r="J89" s="46">
        <v>1743563.58</v>
      </c>
      <c r="K89" s="46">
        <v>1786705.03</v>
      </c>
      <c r="L89" s="46">
        <v>3410200.84</v>
      </c>
      <c r="M89" s="46">
        <v>956983.77</v>
      </c>
      <c r="N89" s="46">
        <v>519635.66</v>
      </c>
      <c r="O89" s="46">
        <v>1138801.6100000001</v>
      </c>
      <c r="P89" s="46">
        <v>71856</v>
      </c>
      <c r="Q89" s="46">
        <v>222420.2</v>
      </c>
      <c r="R89" s="46">
        <v>630896.19999999995</v>
      </c>
      <c r="S89" s="47">
        <f>SUM(C89:R89)</f>
        <v>29930566.239999998</v>
      </c>
      <c r="T89" s="55"/>
      <c r="U89" s="302"/>
      <c r="V89" s="58"/>
      <c r="W89" s="58"/>
      <c r="X89" s="58"/>
      <c r="Y89" s="58"/>
      <c r="Z89" s="58"/>
      <c r="AA89" s="58"/>
      <c r="AB89" s="58"/>
      <c r="AC89" s="58"/>
      <c r="AD89" s="58"/>
      <c r="AE89" s="58"/>
      <c r="AF89" s="58"/>
      <c r="AG89" s="58"/>
      <c r="AH89" s="58"/>
      <c r="AI89" s="58"/>
      <c r="AJ89" s="58"/>
      <c r="AK89" s="58"/>
      <c r="AL89" s="58"/>
      <c r="AM89" s="58"/>
      <c r="AN89" s="58"/>
      <c r="AO89" s="58"/>
    </row>
    <row r="90" spans="1:41" ht="15">
      <c r="A90" s="971"/>
      <c r="B90" s="304" t="s">
        <v>1110</v>
      </c>
      <c r="C90" s="46">
        <v>371488.38</v>
      </c>
      <c r="D90" s="46">
        <v>551131.51</v>
      </c>
      <c r="E90" s="46">
        <v>1381214.36</v>
      </c>
      <c r="F90" s="46">
        <v>637918.98</v>
      </c>
      <c r="G90" s="46">
        <v>2043490.66</v>
      </c>
      <c r="H90" s="46">
        <v>5666994.4100000001</v>
      </c>
      <c r="I90" s="46">
        <v>19303188.57</v>
      </c>
      <c r="J90" s="46">
        <v>2893818.29</v>
      </c>
      <c r="K90" s="46">
        <v>2441840.48</v>
      </c>
      <c r="L90" s="46">
        <v>4652164.46</v>
      </c>
      <c r="M90" s="46">
        <v>1513422.87</v>
      </c>
      <c r="N90" s="46">
        <v>558266.77</v>
      </c>
      <c r="O90" s="46">
        <v>1640087.2</v>
      </c>
      <c r="P90" s="46">
        <v>79552.23</v>
      </c>
      <c r="Q90" s="46">
        <v>331001.23</v>
      </c>
      <c r="R90" s="46">
        <v>520227.42</v>
      </c>
      <c r="S90" s="47">
        <f>SUM(C90:R90)</f>
        <v>44585807.82</v>
      </c>
      <c r="T90" s="55"/>
      <c r="U90" s="302"/>
      <c r="V90" s="58"/>
      <c r="W90" s="58"/>
      <c r="X90" s="58"/>
      <c r="Y90" s="58"/>
      <c r="Z90" s="58"/>
      <c r="AA90" s="58"/>
      <c r="AB90" s="58"/>
      <c r="AC90" s="58"/>
      <c r="AD90" s="58"/>
      <c r="AE90" s="58"/>
      <c r="AF90" s="58"/>
      <c r="AG90" s="58"/>
      <c r="AH90" s="58"/>
      <c r="AI90" s="58"/>
      <c r="AJ90" s="58"/>
      <c r="AK90" s="58"/>
      <c r="AL90" s="58"/>
      <c r="AM90" s="58"/>
      <c r="AN90" s="58"/>
      <c r="AO90" s="58"/>
    </row>
    <row r="91" spans="1:41" ht="15">
      <c r="A91" s="971"/>
      <c r="B91" s="304" t="s">
        <v>1111</v>
      </c>
      <c r="C91" s="46">
        <v>15982.14</v>
      </c>
      <c r="D91" s="46">
        <v>15455.01</v>
      </c>
      <c r="E91" s="46">
        <v>66063.5</v>
      </c>
      <c r="F91" s="46">
        <v>21625.200000000001</v>
      </c>
      <c r="G91" s="46">
        <v>95756.76</v>
      </c>
      <c r="H91" s="46">
        <v>237081.28</v>
      </c>
      <c r="I91" s="46">
        <v>1202494.8999999999</v>
      </c>
      <c r="J91" s="46">
        <v>142688.60999999999</v>
      </c>
      <c r="K91" s="46">
        <v>104497.68</v>
      </c>
      <c r="L91" s="46">
        <v>302383.25</v>
      </c>
      <c r="M91" s="46">
        <v>115589.53</v>
      </c>
      <c r="N91" s="46">
        <v>21267.91</v>
      </c>
      <c r="O91" s="46">
        <v>103298.14</v>
      </c>
      <c r="P91" s="46">
        <v>7307.65</v>
      </c>
      <c r="Q91" s="46">
        <v>848.46</v>
      </c>
      <c r="R91" s="46">
        <v>16004.64</v>
      </c>
      <c r="S91" s="47">
        <f>SUM(C91:R91)</f>
        <v>2468344.66</v>
      </c>
      <c r="T91" s="55"/>
      <c r="U91" s="302"/>
      <c r="V91" s="58"/>
      <c r="W91" s="58"/>
      <c r="X91" s="58"/>
      <c r="Y91" s="58"/>
      <c r="Z91" s="58"/>
      <c r="AA91" s="58"/>
      <c r="AB91" s="58"/>
      <c r="AC91" s="58"/>
      <c r="AD91" s="58"/>
      <c r="AE91" s="58"/>
      <c r="AF91" s="58"/>
      <c r="AG91" s="58"/>
      <c r="AH91" s="58"/>
      <c r="AI91" s="58"/>
      <c r="AJ91" s="58"/>
      <c r="AK91" s="58"/>
      <c r="AL91" s="58"/>
      <c r="AM91" s="58"/>
      <c r="AN91" s="58"/>
      <c r="AO91" s="58"/>
    </row>
    <row r="92" spans="1:41" ht="6" customHeight="1">
      <c r="A92" s="971"/>
      <c r="B92" s="304"/>
      <c r="C92" s="45"/>
      <c r="D92" s="45"/>
      <c r="E92" s="45"/>
      <c r="F92" s="45"/>
      <c r="G92" s="45"/>
      <c r="H92" s="45"/>
      <c r="I92" s="45"/>
      <c r="J92" s="45"/>
      <c r="K92" s="45"/>
      <c r="L92" s="45"/>
      <c r="M92" s="45"/>
      <c r="N92" s="45"/>
      <c r="O92" s="45"/>
      <c r="P92" s="45"/>
      <c r="Q92" s="45"/>
      <c r="R92" s="45"/>
      <c r="S92" s="47">
        <f>SUM(D92:R92)</f>
        <v>0</v>
      </c>
      <c r="T92" s="55"/>
      <c r="U92" s="302"/>
      <c r="V92" s="58"/>
      <c r="W92" s="58"/>
      <c r="X92" s="58"/>
      <c r="Y92" s="58"/>
      <c r="Z92" s="58"/>
      <c r="AA92" s="58"/>
      <c r="AB92" s="58"/>
      <c r="AC92" s="58"/>
      <c r="AD92" s="58"/>
      <c r="AE92" s="58"/>
      <c r="AF92" s="58"/>
      <c r="AG92" s="58"/>
      <c r="AH92" s="58"/>
      <c r="AI92" s="58"/>
      <c r="AJ92" s="58"/>
      <c r="AK92" s="58"/>
      <c r="AL92" s="58"/>
      <c r="AM92" s="58"/>
      <c r="AN92" s="58"/>
      <c r="AO92" s="58"/>
    </row>
    <row r="93" spans="1:41" ht="15">
      <c r="A93" s="971"/>
      <c r="B93" s="299" t="s">
        <v>1112</v>
      </c>
      <c r="C93" s="401">
        <f t="shared" ref="C93:Q93" si="19">SUM(C94:C111)</f>
        <v>265653.18200000003</v>
      </c>
      <c r="D93" s="401">
        <f t="shared" si="19"/>
        <v>447698.08299999998</v>
      </c>
      <c r="E93" s="401">
        <f t="shared" si="19"/>
        <v>913450.55999999994</v>
      </c>
      <c r="F93" s="401">
        <f t="shared" si="19"/>
        <v>362038.12500000006</v>
      </c>
      <c r="G93" s="401">
        <f t="shared" si="19"/>
        <v>1344728.2209999999</v>
      </c>
      <c r="H93" s="401">
        <f t="shared" si="19"/>
        <v>3786639.56</v>
      </c>
      <c r="I93" s="401">
        <f t="shared" si="19"/>
        <v>14361225.085000001</v>
      </c>
      <c r="J93" s="401">
        <f t="shared" si="19"/>
        <v>1804996.2789999999</v>
      </c>
      <c r="K93" s="401">
        <f t="shared" si="19"/>
        <v>1682476.73</v>
      </c>
      <c r="L93" s="401">
        <f t="shared" si="19"/>
        <v>3068238.6859999998</v>
      </c>
      <c r="M93" s="401">
        <f t="shared" si="19"/>
        <v>1027398.0719999999</v>
      </c>
      <c r="N93" s="401">
        <f t="shared" si="19"/>
        <v>449753.467</v>
      </c>
      <c r="O93" s="401">
        <f t="shared" si="19"/>
        <v>1258327.142</v>
      </c>
      <c r="P93" s="401">
        <f t="shared" si="19"/>
        <v>72906.866999999998</v>
      </c>
      <c r="Q93" s="401">
        <f t="shared" si="19"/>
        <v>218819.54399999997</v>
      </c>
      <c r="R93" s="401">
        <f t="shared" ref="R93" si="20">SUM(R94:R111)</f>
        <v>193483.72200000001</v>
      </c>
      <c r="S93" s="401">
        <f t="shared" ref="S93:S111" si="21">SUM(C93:R93)</f>
        <v>31257833.324999999</v>
      </c>
      <c r="T93" s="375"/>
      <c r="U93" s="302"/>
      <c r="V93" s="302"/>
      <c r="W93" s="302"/>
      <c r="X93" s="302"/>
      <c r="Y93" s="302"/>
      <c r="Z93" s="302"/>
      <c r="AA93" s="302"/>
      <c r="AB93" s="302"/>
      <c r="AC93" s="302"/>
      <c r="AD93" s="302"/>
      <c r="AE93" s="302"/>
      <c r="AF93" s="302"/>
      <c r="AG93" s="302"/>
      <c r="AH93" s="302"/>
      <c r="AI93" s="302"/>
      <c r="AJ93" s="302"/>
      <c r="AK93" s="302"/>
      <c r="AL93" s="302"/>
      <c r="AM93" s="302"/>
      <c r="AN93" s="302"/>
      <c r="AO93" s="302"/>
    </row>
    <row r="94" spans="1:41" ht="15">
      <c r="A94" s="971"/>
      <c r="B94" s="304" t="s">
        <v>1113</v>
      </c>
      <c r="C94" s="46">
        <v>4576.09</v>
      </c>
      <c r="D94" s="46">
        <v>3031.13</v>
      </c>
      <c r="E94" s="46">
        <v>50463.57</v>
      </c>
      <c r="F94" s="46">
        <v>6911.78</v>
      </c>
      <c r="G94" s="46">
        <v>12969.7</v>
      </c>
      <c r="H94" s="46">
        <v>134354.1</v>
      </c>
      <c r="I94" s="46">
        <v>1508789.35</v>
      </c>
      <c r="J94" s="46">
        <v>49013.78</v>
      </c>
      <c r="K94" s="46">
        <v>53990.720000000001</v>
      </c>
      <c r="L94" s="46">
        <v>83185.91</v>
      </c>
      <c r="M94" s="46">
        <v>35433</v>
      </c>
      <c r="N94" s="46">
        <v>5320.91</v>
      </c>
      <c r="O94" s="46">
        <v>13435.93</v>
      </c>
      <c r="P94" s="46">
        <v>80.400000000000006</v>
      </c>
      <c r="Q94" s="46">
        <v>4450.24</v>
      </c>
      <c r="R94" s="46">
        <v>6798.44</v>
      </c>
      <c r="S94" s="47">
        <f t="shared" si="21"/>
        <v>1972805.0499999998</v>
      </c>
      <c r="T94" s="55"/>
      <c r="U94" s="302"/>
      <c r="V94" s="58"/>
      <c r="W94" s="58"/>
      <c r="X94" s="58"/>
      <c r="Y94" s="58"/>
      <c r="Z94" s="58"/>
      <c r="AA94" s="58"/>
      <c r="AB94" s="58"/>
      <c r="AC94" s="58"/>
      <c r="AD94" s="58"/>
      <c r="AE94" s="58"/>
      <c r="AF94" s="58"/>
      <c r="AG94" s="58"/>
      <c r="AH94" s="58"/>
      <c r="AI94" s="58"/>
      <c r="AJ94" s="58"/>
      <c r="AK94" s="58"/>
      <c r="AL94" s="58"/>
      <c r="AM94" s="58"/>
      <c r="AN94" s="58"/>
      <c r="AO94" s="58"/>
    </row>
    <row r="95" spans="1:41" ht="15">
      <c r="A95" s="971"/>
      <c r="B95" s="304" t="s">
        <v>1114</v>
      </c>
      <c r="C95" s="46">
        <v>128820.39</v>
      </c>
      <c r="D95" s="46">
        <v>164250.26</v>
      </c>
      <c r="E95" s="46">
        <v>312862.81</v>
      </c>
      <c r="F95" s="46">
        <v>132608.76</v>
      </c>
      <c r="G95" s="46">
        <v>321743.18</v>
      </c>
      <c r="H95" s="46">
        <v>1016468.04</v>
      </c>
      <c r="I95" s="46">
        <v>3089675.03</v>
      </c>
      <c r="J95" s="46">
        <v>390917.47</v>
      </c>
      <c r="K95" s="46">
        <v>560069.68999999994</v>
      </c>
      <c r="L95" s="46">
        <v>837926.46</v>
      </c>
      <c r="M95" s="46">
        <v>236962.36</v>
      </c>
      <c r="N95" s="46">
        <v>132354.32</v>
      </c>
      <c r="O95" s="46">
        <v>256655.86</v>
      </c>
      <c r="P95" s="46">
        <v>24511.19</v>
      </c>
      <c r="Q95" s="46">
        <v>98134.18</v>
      </c>
      <c r="R95" s="46">
        <v>29816.46</v>
      </c>
      <c r="S95" s="47">
        <f t="shared" si="21"/>
        <v>7733776.46</v>
      </c>
      <c r="T95" s="55"/>
      <c r="U95" s="302"/>
      <c r="V95" s="58"/>
      <c r="W95" s="58"/>
      <c r="X95" s="58"/>
      <c r="Y95" s="58"/>
      <c r="Z95" s="58"/>
      <c r="AA95" s="58"/>
      <c r="AB95" s="58"/>
      <c r="AC95" s="58"/>
      <c r="AD95" s="58"/>
      <c r="AE95" s="58"/>
      <c r="AF95" s="58"/>
      <c r="AG95" s="58"/>
      <c r="AH95" s="58"/>
      <c r="AI95" s="58"/>
      <c r="AJ95" s="58"/>
      <c r="AK95" s="58"/>
      <c r="AL95" s="58"/>
      <c r="AM95" s="58"/>
      <c r="AN95" s="58"/>
      <c r="AO95" s="58"/>
    </row>
    <row r="96" spans="1:41" ht="15">
      <c r="A96" s="971"/>
      <c r="B96" s="304" t="s">
        <v>1115</v>
      </c>
      <c r="C96" s="46">
        <v>17.149999999999999</v>
      </c>
      <c r="D96" s="46">
        <v>759.94</v>
      </c>
      <c r="E96" s="46">
        <v>8012.57</v>
      </c>
      <c r="F96" s="46">
        <v>21.36</v>
      </c>
      <c r="G96" s="46">
        <v>2055.21</v>
      </c>
      <c r="H96" s="46">
        <v>7094.73</v>
      </c>
      <c r="I96" s="46">
        <v>110173.07</v>
      </c>
      <c r="J96" s="46">
        <v>1375.41</v>
      </c>
      <c r="K96" s="46">
        <v>1700.07</v>
      </c>
      <c r="L96" s="46">
        <v>5195.46</v>
      </c>
      <c r="M96" s="46">
        <v>10932.33</v>
      </c>
      <c r="N96" s="46">
        <v>874.67</v>
      </c>
      <c r="O96" s="46">
        <v>1905.41</v>
      </c>
      <c r="P96" s="46">
        <v>29.72</v>
      </c>
      <c r="Q96" s="46">
        <v>86.94</v>
      </c>
      <c r="R96" s="46">
        <v>62.62</v>
      </c>
      <c r="S96" s="47">
        <f t="shared" si="21"/>
        <v>150296.66</v>
      </c>
      <c r="T96" s="55"/>
      <c r="U96" s="302"/>
      <c r="V96" s="58"/>
      <c r="W96" s="58"/>
      <c r="X96" s="58"/>
      <c r="Y96" s="58"/>
      <c r="Z96" s="58"/>
      <c r="AA96" s="58"/>
      <c r="AB96" s="58"/>
      <c r="AC96" s="58"/>
      <c r="AD96" s="58"/>
      <c r="AE96" s="58"/>
      <c r="AF96" s="58"/>
      <c r="AG96" s="58"/>
      <c r="AH96" s="58"/>
      <c r="AI96" s="58"/>
      <c r="AJ96" s="58"/>
      <c r="AK96" s="58"/>
      <c r="AL96" s="58"/>
      <c r="AM96" s="58"/>
      <c r="AN96" s="58"/>
      <c r="AO96" s="58"/>
    </row>
    <row r="97" spans="1:41" ht="15">
      <c r="A97" s="971"/>
      <c r="B97" s="304" t="s">
        <v>1116</v>
      </c>
      <c r="C97" s="46">
        <v>6516.57</v>
      </c>
      <c r="D97" s="46">
        <v>29.72</v>
      </c>
      <c r="E97" s="46">
        <v>29.72</v>
      </c>
      <c r="F97" s="46">
        <v>207.72</v>
      </c>
      <c r="G97" s="46">
        <v>13187.57</v>
      </c>
      <c r="H97" s="46">
        <v>27839.69</v>
      </c>
      <c r="I97" s="46">
        <v>346023.89</v>
      </c>
      <c r="J97" s="46">
        <v>19621.71</v>
      </c>
      <c r="K97" s="46">
        <v>3938.71</v>
      </c>
      <c r="L97" s="46">
        <v>32659.84</v>
      </c>
      <c r="M97" s="46">
        <v>4616.66</v>
      </c>
      <c r="N97" s="46">
        <v>668.58</v>
      </c>
      <c r="O97" s="46">
        <v>1483.92</v>
      </c>
      <c r="P97" s="46">
        <v>0</v>
      </c>
      <c r="Q97" s="46">
        <v>0</v>
      </c>
      <c r="R97" s="46">
        <v>252.56</v>
      </c>
      <c r="S97" s="47">
        <f t="shared" si="21"/>
        <v>457076.86000000004</v>
      </c>
      <c r="T97" s="55"/>
      <c r="U97" s="302"/>
      <c r="V97" s="58"/>
      <c r="W97" s="58"/>
      <c r="X97" s="58"/>
      <c r="Y97" s="58"/>
      <c r="Z97" s="58"/>
      <c r="AA97" s="58"/>
      <c r="AB97" s="58"/>
      <c r="AC97" s="58"/>
      <c r="AD97" s="58"/>
      <c r="AE97" s="58"/>
      <c r="AF97" s="58"/>
      <c r="AG97" s="58"/>
      <c r="AH97" s="58"/>
      <c r="AI97" s="58"/>
      <c r="AJ97" s="58"/>
      <c r="AK97" s="58"/>
      <c r="AL97" s="58"/>
      <c r="AM97" s="58"/>
      <c r="AN97" s="58"/>
      <c r="AO97" s="58"/>
    </row>
    <row r="98" spans="1:41" ht="15">
      <c r="A98" s="971"/>
      <c r="B98" s="304" t="s">
        <v>1117</v>
      </c>
      <c r="C98" s="46">
        <v>34013.5</v>
      </c>
      <c r="D98" s="46">
        <v>36323.93</v>
      </c>
      <c r="E98" s="46">
        <v>54161.79</v>
      </c>
      <c r="F98" s="46">
        <v>17743.259999999998</v>
      </c>
      <c r="G98" s="46">
        <v>144813.07999999999</v>
      </c>
      <c r="H98" s="46">
        <v>358967.58</v>
      </c>
      <c r="I98" s="46">
        <v>857625.39</v>
      </c>
      <c r="J98" s="46">
        <v>124723.56</v>
      </c>
      <c r="K98" s="46">
        <v>168099</v>
      </c>
      <c r="L98" s="46">
        <v>169046.15</v>
      </c>
      <c r="M98" s="46">
        <v>72292.52</v>
      </c>
      <c r="N98" s="46">
        <v>32149.97</v>
      </c>
      <c r="O98" s="46">
        <v>61648.4</v>
      </c>
      <c r="P98" s="46">
        <v>1629.46</v>
      </c>
      <c r="Q98" s="46">
        <v>8458.2000000000007</v>
      </c>
      <c r="R98" s="46">
        <v>5820.9</v>
      </c>
      <c r="S98" s="47">
        <f t="shared" si="21"/>
        <v>2147516.69</v>
      </c>
      <c r="T98" s="55"/>
      <c r="U98" s="302"/>
      <c r="V98" s="58"/>
      <c r="W98" s="58"/>
      <c r="X98" s="58"/>
      <c r="Y98" s="58"/>
      <c r="Z98" s="58"/>
      <c r="AA98" s="58"/>
      <c r="AB98" s="58"/>
      <c r="AC98" s="58"/>
      <c r="AD98" s="58"/>
      <c r="AE98" s="58"/>
      <c r="AF98" s="58"/>
      <c r="AG98" s="58"/>
      <c r="AH98" s="58"/>
      <c r="AI98" s="58"/>
      <c r="AJ98" s="58"/>
      <c r="AK98" s="58"/>
      <c r="AL98" s="58"/>
      <c r="AM98" s="58"/>
      <c r="AN98" s="58"/>
      <c r="AO98" s="58"/>
    </row>
    <row r="99" spans="1:41" ht="15">
      <c r="A99" s="971"/>
      <c r="B99" s="304" t="s">
        <v>1118</v>
      </c>
      <c r="C99" s="46">
        <v>0</v>
      </c>
      <c r="D99" s="46">
        <v>0</v>
      </c>
      <c r="E99" s="46">
        <v>0</v>
      </c>
      <c r="F99" s="46">
        <v>4.6399999999999997</v>
      </c>
      <c r="G99" s="46">
        <v>9.2799999999999994</v>
      </c>
      <c r="H99" s="46">
        <v>4.6399999999999997</v>
      </c>
      <c r="I99" s="46">
        <v>287.55</v>
      </c>
      <c r="J99" s="46">
        <v>13.92</v>
      </c>
      <c r="K99" s="46">
        <v>32.479999999999997</v>
      </c>
      <c r="L99" s="46">
        <v>4.6399999999999997</v>
      </c>
      <c r="M99" s="46">
        <v>0</v>
      </c>
      <c r="N99" s="46">
        <v>0</v>
      </c>
      <c r="O99" s="46">
        <v>4.6399999999999997</v>
      </c>
      <c r="P99" s="46">
        <v>0</v>
      </c>
      <c r="Q99" s="46">
        <v>0</v>
      </c>
      <c r="R99" s="46">
        <v>0</v>
      </c>
      <c r="S99" s="47">
        <f t="shared" si="21"/>
        <v>361.79</v>
      </c>
      <c r="T99" s="55"/>
      <c r="U99" s="302"/>
      <c r="V99" s="58"/>
      <c r="W99" s="58"/>
      <c r="X99" s="58"/>
      <c r="Y99" s="58"/>
      <c r="Z99" s="58"/>
      <c r="AA99" s="58"/>
      <c r="AB99" s="58"/>
      <c r="AC99" s="58"/>
      <c r="AD99" s="58"/>
      <c r="AE99" s="58"/>
      <c r="AF99" s="58"/>
      <c r="AG99" s="58"/>
      <c r="AH99" s="58"/>
      <c r="AI99" s="58"/>
      <c r="AJ99" s="58"/>
      <c r="AK99" s="58"/>
      <c r="AL99" s="58"/>
      <c r="AM99" s="58"/>
      <c r="AN99" s="58"/>
      <c r="AO99" s="58"/>
    </row>
    <row r="100" spans="1:41" ht="15">
      <c r="A100" s="971"/>
      <c r="B100" s="304" t="s">
        <v>1119</v>
      </c>
      <c r="C100" s="46">
        <v>4887.62</v>
      </c>
      <c r="D100" s="46">
        <v>4225.4399999999996</v>
      </c>
      <c r="E100" s="46">
        <v>27188.84</v>
      </c>
      <c r="F100" s="46">
        <v>23892.06</v>
      </c>
      <c r="G100" s="46">
        <v>40721.519999999997</v>
      </c>
      <c r="H100" s="46">
        <v>95737.22</v>
      </c>
      <c r="I100" s="46">
        <v>580381.23800000001</v>
      </c>
      <c r="J100" s="46">
        <v>90501.91</v>
      </c>
      <c r="K100" s="46">
        <v>34531.254000000001</v>
      </c>
      <c r="L100" s="46">
        <v>93370.39</v>
      </c>
      <c r="M100" s="46">
        <v>25220.38</v>
      </c>
      <c r="N100" s="46">
        <v>8657.07</v>
      </c>
      <c r="O100" s="46">
        <v>21679.18</v>
      </c>
      <c r="P100" s="46">
        <v>433.42</v>
      </c>
      <c r="Q100" s="46">
        <v>37.96</v>
      </c>
      <c r="R100" s="46">
        <v>254.34</v>
      </c>
      <c r="S100" s="47">
        <f t="shared" si="21"/>
        <v>1051719.8419999999</v>
      </c>
      <c r="T100" s="55"/>
      <c r="U100" s="302"/>
      <c r="V100" s="58"/>
      <c r="W100" s="58"/>
      <c r="X100" s="58"/>
      <c r="Y100" s="58"/>
      <c r="Z100" s="58"/>
      <c r="AA100" s="58"/>
      <c r="AB100" s="58"/>
      <c r="AC100" s="58"/>
      <c r="AD100" s="58"/>
      <c r="AE100" s="58"/>
      <c r="AF100" s="58"/>
      <c r="AG100" s="58"/>
      <c r="AH100" s="58"/>
      <c r="AI100" s="58"/>
      <c r="AJ100" s="58"/>
      <c r="AK100" s="58"/>
      <c r="AL100" s="58"/>
      <c r="AM100" s="58"/>
      <c r="AN100" s="58"/>
      <c r="AO100" s="58"/>
    </row>
    <row r="101" spans="1:41" ht="15">
      <c r="A101" s="971"/>
      <c r="B101" s="304" t="s">
        <v>1120</v>
      </c>
      <c r="C101" s="46">
        <v>26593.58</v>
      </c>
      <c r="D101" s="46">
        <v>33797.980000000003</v>
      </c>
      <c r="E101" s="46">
        <v>44324.000999999997</v>
      </c>
      <c r="F101" s="46">
        <v>15461.245000000001</v>
      </c>
      <c r="G101" s="46">
        <v>110948.886</v>
      </c>
      <c r="H101" s="46">
        <v>300163.408</v>
      </c>
      <c r="I101" s="46">
        <v>1366286.5519999999</v>
      </c>
      <c r="J101" s="46">
        <v>146405.08799999999</v>
      </c>
      <c r="K101" s="46">
        <v>136264.28</v>
      </c>
      <c r="L101" s="46">
        <v>434594.799</v>
      </c>
      <c r="M101" s="46">
        <v>63042.73</v>
      </c>
      <c r="N101" s="46">
        <v>38327.89</v>
      </c>
      <c r="O101" s="46">
        <v>93700.214999999997</v>
      </c>
      <c r="P101" s="46">
        <v>3772.5</v>
      </c>
      <c r="Q101" s="46">
        <v>20023.414000000001</v>
      </c>
      <c r="R101" s="46">
        <v>44213.82</v>
      </c>
      <c r="S101" s="47">
        <f t="shared" si="21"/>
        <v>2877920.3879999993</v>
      </c>
      <c r="T101" s="55"/>
      <c r="U101" s="302"/>
      <c r="V101" s="58"/>
      <c r="W101" s="58"/>
      <c r="X101" s="58"/>
      <c r="Y101" s="58"/>
      <c r="Z101" s="58"/>
      <c r="AA101" s="58"/>
      <c r="AB101" s="58"/>
      <c r="AC101" s="58"/>
      <c r="AD101" s="58"/>
      <c r="AE101" s="58"/>
      <c r="AF101" s="58"/>
      <c r="AG101" s="58"/>
      <c r="AH101" s="58"/>
      <c r="AI101" s="58"/>
      <c r="AJ101" s="58"/>
      <c r="AK101" s="58"/>
      <c r="AL101" s="58"/>
      <c r="AM101" s="58"/>
      <c r="AN101" s="58"/>
      <c r="AO101" s="58"/>
    </row>
    <row r="102" spans="1:41" ht="15">
      <c r="A102" s="971"/>
      <c r="B102" s="304" t="s">
        <v>1121</v>
      </c>
      <c r="C102" s="46">
        <v>3106.61</v>
      </c>
      <c r="D102" s="46">
        <v>15904.25</v>
      </c>
      <c r="E102" s="46">
        <v>54824.008000000002</v>
      </c>
      <c r="F102" s="46">
        <v>6363.74</v>
      </c>
      <c r="G102" s="46">
        <v>49396.87</v>
      </c>
      <c r="H102" s="46">
        <v>101246.762</v>
      </c>
      <c r="I102" s="46">
        <v>387021.234</v>
      </c>
      <c r="J102" s="46">
        <v>56523.41</v>
      </c>
      <c r="K102" s="46">
        <v>48764.54</v>
      </c>
      <c r="L102" s="46">
        <v>127197.3</v>
      </c>
      <c r="M102" s="46">
        <v>36617.35</v>
      </c>
      <c r="N102" s="46">
        <v>15955.832</v>
      </c>
      <c r="O102" s="46">
        <v>134436.53</v>
      </c>
      <c r="P102" s="46">
        <v>1557.89</v>
      </c>
      <c r="Q102" s="46">
        <v>5805.08</v>
      </c>
      <c r="R102" s="46">
        <v>1494.64</v>
      </c>
      <c r="S102" s="47">
        <f t="shared" si="21"/>
        <v>1046216.0460000001</v>
      </c>
      <c r="T102" s="55"/>
      <c r="U102" s="302"/>
      <c r="V102" s="58"/>
      <c r="W102" s="58"/>
      <c r="X102" s="58"/>
      <c r="Y102" s="58"/>
      <c r="Z102" s="58"/>
      <c r="AA102" s="58"/>
      <c r="AB102" s="58"/>
      <c r="AC102" s="58"/>
      <c r="AD102" s="58"/>
      <c r="AE102" s="58"/>
      <c r="AF102" s="58"/>
      <c r="AG102" s="58"/>
      <c r="AH102" s="58"/>
      <c r="AI102" s="58"/>
      <c r="AJ102" s="58"/>
      <c r="AK102" s="58"/>
      <c r="AL102" s="58"/>
      <c r="AM102" s="58"/>
      <c r="AN102" s="58"/>
      <c r="AO102" s="58"/>
    </row>
    <row r="103" spans="1:41" ht="15">
      <c r="A103" s="971"/>
      <c r="B103" s="304" t="s">
        <v>1122</v>
      </c>
      <c r="C103" s="46">
        <v>1379.28</v>
      </c>
      <c r="D103" s="46">
        <v>1420.79</v>
      </c>
      <c r="E103" s="46">
        <v>9641.94</v>
      </c>
      <c r="F103" s="46">
        <v>2669.94</v>
      </c>
      <c r="G103" s="46">
        <v>13978.01</v>
      </c>
      <c r="H103" s="46">
        <v>29835.59</v>
      </c>
      <c r="I103" s="46">
        <v>99577.13</v>
      </c>
      <c r="J103" s="46">
        <v>17012.580000000002</v>
      </c>
      <c r="K103" s="46">
        <v>18835.53</v>
      </c>
      <c r="L103" s="46">
        <v>23872.91</v>
      </c>
      <c r="M103" s="46">
        <v>10640.87</v>
      </c>
      <c r="N103" s="46">
        <v>7304.23</v>
      </c>
      <c r="O103" s="46">
        <v>19883.32</v>
      </c>
      <c r="P103" s="46">
        <v>257.25</v>
      </c>
      <c r="Q103" s="46">
        <v>3507.11</v>
      </c>
      <c r="R103" s="46">
        <v>1248.25</v>
      </c>
      <c r="S103" s="47">
        <f t="shared" si="21"/>
        <v>261064.73</v>
      </c>
      <c r="T103" s="55"/>
      <c r="U103" s="302"/>
      <c r="V103" s="58"/>
      <c r="W103" s="58"/>
      <c r="X103" s="58"/>
      <c r="Y103" s="58"/>
      <c r="Z103" s="58"/>
      <c r="AA103" s="58"/>
      <c r="AB103" s="58"/>
      <c r="AC103" s="58"/>
      <c r="AD103" s="58"/>
      <c r="AE103" s="58"/>
      <c r="AF103" s="58"/>
      <c r="AG103" s="58"/>
      <c r="AH103" s="58"/>
      <c r="AI103" s="58"/>
      <c r="AJ103" s="58"/>
      <c r="AK103" s="58"/>
      <c r="AL103" s="58"/>
      <c r="AM103" s="58"/>
      <c r="AN103" s="58"/>
      <c r="AO103" s="58"/>
    </row>
    <row r="104" spans="1:41" ht="15">
      <c r="A104" s="971"/>
      <c r="B104" s="304" t="s">
        <v>1123</v>
      </c>
      <c r="C104" s="46">
        <v>0</v>
      </c>
      <c r="D104" s="46">
        <v>0</v>
      </c>
      <c r="E104" s="46">
        <v>0</v>
      </c>
      <c r="F104" s="46">
        <v>0</v>
      </c>
      <c r="G104" s="46">
        <v>0</v>
      </c>
      <c r="H104" s="46">
        <v>0</v>
      </c>
      <c r="I104" s="46">
        <v>1361.9</v>
      </c>
      <c r="J104" s="46">
        <v>49.26</v>
      </c>
      <c r="K104" s="46">
        <v>16.420000000000002</v>
      </c>
      <c r="L104" s="46">
        <v>0</v>
      </c>
      <c r="M104" s="46">
        <v>0</v>
      </c>
      <c r="N104" s="46">
        <v>0</v>
      </c>
      <c r="O104" s="46">
        <v>0</v>
      </c>
      <c r="P104" s="46">
        <v>0</v>
      </c>
      <c r="Q104" s="46">
        <v>0</v>
      </c>
      <c r="R104" s="46">
        <v>0</v>
      </c>
      <c r="S104" s="47">
        <f t="shared" si="21"/>
        <v>1427.5800000000002</v>
      </c>
      <c r="T104" s="55"/>
      <c r="U104" s="302"/>
      <c r="V104" s="58"/>
      <c r="W104" s="58"/>
      <c r="X104" s="58"/>
      <c r="Y104" s="58"/>
      <c r="Z104" s="58"/>
      <c r="AA104" s="58"/>
      <c r="AB104" s="58"/>
      <c r="AC104" s="58"/>
      <c r="AD104" s="58"/>
      <c r="AE104" s="58"/>
      <c r="AF104" s="58"/>
      <c r="AG104" s="58"/>
      <c r="AH104" s="58"/>
      <c r="AI104" s="58"/>
      <c r="AJ104" s="58"/>
      <c r="AK104" s="58"/>
      <c r="AL104" s="58"/>
      <c r="AM104" s="58"/>
      <c r="AN104" s="58"/>
      <c r="AO104" s="58"/>
    </row>
    <row r="105" spans="1:41" ht="15">
      <c r="A105" s="971"/>
      <c r="B105" s="304" t="s">
        <v>1124</v>
      </c>
      <c r="C105" s="46">
        <v>4043.9</v>
      </c>
      <c r="D105" s="46">
        <v>4418.1899999999996</v>
      </c>
      <c r="E105" s="46">
        <v>12816.975</v>
      </c>
      <c r="F105" s="46">
        <v>6698.16</v>
      </c>
      <c r="G105" s="46">
        <v>6241.97</v>
      </c>
      <c r="H105" s="46">
        <v>67976.157000000007</v>
      </c>
      <c r="I105" s="46">
        <v>160073.329</v>
      </c>
      <c r="J105" s="46">
        <v>5090.99</v>
      </c>
      <c r="K105" s="46">
        <v>25363.42</v>
      </c>
      <c r="L105" s="46">
        <v>26422.42</v>
      </c>
      <c r="M105" s="46">
        <v>17492.853999999999</v>
      </c>
      <c r="N105" s="46">
        <v>14281.69</v>
      </c>
      <c r="O105" s="46">
        <v>8961.98</v>
      </c>
      <c r="P105" s="46">
        <v>653.96</v>
      </c>
      <c r="Q105" s="46">
        <v>0</v>
      </c>
      <c r="R105" s="46">
        <v>540.29999999999995</v>
      </c>
      <c r="S105" s="47">
        <f t="shared" si="21"/>
        <v>361076.29499999993</v>
      </c>
      <c r="T105" s="55"/>
      <c r="U105" s="302"/>
      <c r="V105" s="58"/>
      <c r="W105" s="58"/>
      <c r="X105" s="58"/>
      <c r="Y105" s="58"/>
      <c r="Z105" s="58"/>
      <c r="AA105" s="58"/>
      <c r="AB105" s="58"/>
      <c r="AC105" s="58"/>
      <c r="AD105" s="58"/>
      <c r="AE105" s="58"/>
      <c r="AF105" s="58"/>
      <c r="AG105" s="58"/>
      <c r="AH105" s="58"/>
      <c r="AI105" s="58"/>
      <c r="AJ105" s="58"/>
      <c r="AK105" s="58"/>
      <c r="AL105" s="58"/>
      <c r="AM105" s="58"/>
      <c r="AN105" s="58"/>
      <c r="AO105" s="58"/>
    </row>
    <row r="106" spans="1:41" ht="15">
      <c r="A106" s="971"/>
      <c r="B106" s="304" t="s">
        <v>1125</v>
      </c>
      <c r="C106" s="46">
        <v>17358.7</v>
      </c>
      <c r="D106" s="46">
        <v>121311.84</v>
      </c>
      <c r="E106" s="46">
        <v>223170.44500000001</v>
      </c>
      <c r="F106" s="46">
        <v>93352.375</v>
      </c>
      <c r="G106" s="46">
        <v>346326.91100000002</v>
      </c>
      <c r="H106" s="46">
        <v>999498.92500000005</v>
      </c>
      <c r="I106" s="46">
        <v>3678161.9720000001</v>
      </c>
      <c r="J106" s="46">
        <v>574336.42799999996</v>
      </c>
      <c r="K106" s="46">
        <v>362358.625</v>
      </c>
      <c r="L106" s="46">
        <v>836397.821</v>
      </c>
      <c r="M106" s="46">
        <v>289186.21500000003</v>
      </c>
      <c r="N106" s="46">
        <v>98443.574999999997</v>
      </c>
      <c r="O106" s="46">
        <v>379657.592</v>
      </c>
      <c r="P106" s="46">
        <v>19241.05</v>
      </c>
      <c r="Q106" s="46">
        <v>77810.22</v>
      </c>
      <c r="R106" s="46">
        <v>73826.244999999995</v>
      </c>
      <c r="S106" s="47">
        <f t="shared" si="21"/>
        <v>8190438.9389999993</v>
      </c>
      <c r="T106" s="55"/>
      <c r="U106" s="302"/>
      <c r="V106" s="58"/>
      <c r="W106" s="58"/>
      <c r="X106" s="58"/>
      <c r="Y106" s="58"/>
      <c r="Z106" s="58"/>
      <c r="AA106" s="58"/>
      <c r="AB106" s="58"/>
      <c r="AC106" s="58"/>
      <c r="AD106" s="58"/>
      <c r="AE106" s="58"/>
      <c r="AF106" s="58"/>
      <c r="AG106" s="58"/>
      <c r="AH106" s="58"/>
      <c r="AI106" s="58"/>
      <c r="AJ106" s="58"/>
      <c r="AK106" s="58"/>
      <c r="AL106" s="58"/>
      <c r="AM106" s="58"/>
      <c r="AN106" s="58"/>
      <c r="AO106" s="58"/>
    </row>
    <row r="107" spans="1:41" ht="15">
      <c r="A107" s="971"/>
      <c r="B107" s="304" t="s">
        <v>1126</v>
      </c>
      <c r="C107" s="46">
        <v>25224.062999999998</v>
      </c>
      <c r="D107" s="46">
        <v>54390.26</v>
      </c>
      <c r="E107" s="46">
        <v>89876.506999999998</v>
      </c>
      <c r="F107" s="46">
        <v>45300.612999999998</v>
      </c>
      <c r="G107" s="46">
        <v>235576.83199999999</v>
      </c>
      <c r="H107" s="46">
        <v>461021.451</v>
      </c>
      <c r="I107" s="46">
        <v>1757469.4550000001</v>
      </c>
      <c r="J107" s="46">
        <v>283974.80300000001</v>
      </c>
      <c r="K107" s="46">
        <v>242335.48800000001</v>
      </c>
      <c r="L107" s="46">
        <v>357454.50599999999</v>
      </c>
      <c r="M107" s="46">
        <v>214254.73199999999</v>
      </c>
      <c r="N107" s="46">
        <v>83680.100999999995</v>
      </c>
      <c r="O107" s="46">
        <v>257907.56</v>
      </c>
      <c r="P107" s="46">
        <v>20375.080000000002</v>
      </c>
      <c r="Q107" s="46">
        <v>32.93</v>
      </c>
      <c r="R107" s="46">
        <v>28258.396000000001</v>
      </c>
      <c r="S107" s="47">
        <f t="shared" si="21"/>
        <v>4157132.7769999998</v>
      </c>
      <c r="T107" s="55"/>
      <c r="U107" s="302"/>
      <c r="V107" s="58"/>
      <c r="W107" s="58"/>
      <c r="X107" s="58"/>
      <c r="Y107" s="58"/>
      <c r="Z107" s="58"/>
      <c r="AA107" s="58"/>
      <c r="AB107" s="58"/>
      <c r="AC107" s="58"/>
      <c r="AD107" s="58"/>
      <c r="AE107" s="58"/>
      <c r="AF107" s="58"/>
      <c r="AG107" s="58"/>
      <c r="AH107" s="58"/>
      <c r="AI107" s="58"/>
      <c r="AJ107" s="58"/>
      <c r="AK107" s="58"/>
      <c r="AL107" s="58"/>
      <c r="AM107" s="58"/>
      <c r="AN107" s="58"/>
      <c r="AO107" s="58"/>
    </row>
    <row r="108" spans="1:41" ht="15">
      <c r="A108" s="971"/>
      <c r="B108" s="304" t="s">
        <v>1127</v>
      </c>
      <c r="C108" s="46">
        <v>7027.7089999999998</v>
      </c>
      <c r="D108" s="46">
        <v>4033.518</v>
      </c>
      <c r="E108" s="46">
        <v>20897.514999999999</v>
      </c>
      <c r="F108" s="46">
        <v>9674.8220000000001</v>
      </c>
      <c r="G108" s="46">
        <v>42240.142</v>
      </c>
      <c r="H108" s="46">
        <v>152763.378</v>
      </c>
      <c r="I108" s="46">
        <v>313516.90700000001</v>
      </c>
      <c r="J108" s="46">
        <v>40057.74</v>
      </c>
      <c r="K108" s="46">
        <v>25679.761999999999</v>
      </c>
      <c r="L108" s="46">
        <v>35692.088000000003</v>
      </c>
      <c r="M108" s="46">
        <v>10638.175999999999</v>
      </c>
      <c r="N108" s="46">
        <v>11521.539000000001</v>
      </c>
      <c r="O108" s="46">
        <v>5760.4279999999999</v>
      </c>
      <c r="P108" s="46">
        <v>364.947</v>
      </c>
      <c r="Q108" s="46">
        <v>346</v>
      </c>
      <c r="R108" s="46">
        <v>471.791</v>
      </c>
      <c r="S108" s="47">
        <f t="shared" si="21"/>
        <v>680686.46199999994</v>
      </c>
      <c r="T108" s="55"/>
      <c r="U108" s="302"/>
      <c r="V108" s="58"/>
      <c r="W108" s="58"/>
      <c r="X108" s="58"/>
      <c r="Y108" s="58"/>
      <c r="Z108" s="58"/>
      <c r="AA108" s="58"/>
      <c r="AB108" s="58"/>
      <c r="AC108" s="58"/>
      <c r="AD108" s="58"/>
      <c r="AE108" s="58"/>
      <c r="AF108" s="58"/>
      <c r="AG108" s="58"/>
      <c r="AH108" s="58"/>
      <c r="AI108" s="58"/>
      <c r="AJ108" s="58"/>
      <c r="AK108" s="58"/>
      <c r="AL108" s="58"/>
      <c r="AM108" s="58"/>
      <c r="AN108" s="58"/>
      <c r="AO108" s="58"/>
    </row>
    <row r="109" spans="1:41" ht="15">
      <c r="A109" s="971"/>
      <c r="B109" s="304" t="s">
        <v>1128</v>
      </c>
      <c r="C109" s="46">
        <v>0</v>
      </c>
      <c r="D109" s="46">
        <v>0</v>
      </c>
      <c r="E109" s="46">
        <v>0</v>
      </c>
      <c r="F109" s="46">
        <v>0</v>
      </c>
      <c r="G109" s="46">
        <v>0</v>
      </c>
      <c r="H109" s="46">
        <v>0</v>
      </c>
      <c r="I109" s="46">
        <v>0</v>
      </c>
      <c r="J109" s="46">
        <v>0</v>
      </c>
      <c r="K109" s="46">
        <v>0</v>
      </c>
      <c r="L109" s="46">
        <v>0</v>
      </c>
      <c r="M109" s="46">
        <v>0</v>
      </c>
      <c r="N109" s="46">
        <v>0</v>
      </c>
      <c r="O109" s="46">
        <v>0</v>
      </c>
      <c r="P109" s="46">
        <v>0</v>
      </c>
      <c r="Q109" s="46">
        <v>0</v>
      </c>
      <c r="R109" s="46">
        <v>0</v>
      </c>
      <c r="S109" s="47">
        <f t="shared" si="21"/>
        <v>0</v>
      </c>
      <c r="T109" s="55"/>
      <c r="U109" s="302"/>
      <c r="V109" s="58"/>
      <c r="W109" s="58"/>
      <c r="X109" s="58"/>
      <c r="Y109" s="58"/>
      <c r="Z109" s="58"/>
      <c r="AA109" s="58"/>
      <c r="AB109" s="58"/>
      <c r="AC109" s="58"/>
      <c r="AD109" s="58"/>
      <c r="AE109" s="58"/>
      <c r="AF109" s="58"/>
      <c r="AG109" s="58"/>
      <c r="AH109" s="58"/>
      <c r="AI109" s="58"/>
      <c r="AJ109" s="58"/>
      <c r="AK109" s="58"/>
      <c r="AL109" s="58"/>
      <c r="AM109" s="58"/>
      <c r="AN109" s="58"/>
      <c r="AO109" s="58"/>
    </row>
    <row r="110" spans="1:41" ht="15">
      <c r="A110" s="971"/>
      <c r="B110" s="304" t="s">
        <v>1129</v>
      </c>
      <c r="C110" s="46">
        <v>0</v>
      </c>
      <c r="D110" s="46">
        <v>0</v>
      </c>
      <c r="E110" s="46">
        <v>0</v>
      </c>
      <c r="F110" s="46">
        <v>0</v>
      </c>
      <c r="G110" s="46">
        <v>0</v>
      </c>
      <c r="H110" s="46">
        <v>0</v>
      </c>
      <c r="I110" s="46">
        <v>0</v>
      </c>
      <c r="J110" s="46">
        <v>0</v>
      </c>
      <c r="K110" s="46">
        <v>0</v>
      </c>
      <c r="L110" s="46">
        <v>0</v>
      </c>
      <c r="M110" s="46">
        <v>0</v>
      </c>
      <c r="N110" s="46">
        <v>0</v>
      </c>
      <c r="O110" s="46">
        <v>0</v>
      </c>
      <c r="P110" s="46">
        <v>0</v>
      </c>
      <c r="Q110" s="46">
        <v>0</v>
      </c>
      <c r="R110" s="46">
        <v>0</v>
      </c>
      <c r="S110" s="47">
        <f t="shared" si="21"/>
        <v>0</v>
      </c>
      <c r="T110" s="55"/>
      <c r="U110" s="302"/>
      <c r="V110" s="58"/>
      <c r="W110" s="58"/>
      <c r="X110" s="58"/>
      <c r="Y110" s="58"/>
      <c r="Z110" s="58"/>
      <c r="AA110" s="58"/>
      <c r="AB110" s="58"/>
      <c r="AC110" s="58"/>
      <c r="AD110" s="58"/>
      <c r="AE110" s="58"/>
      <c r="AF110" s="58"/>
      <c r="AG110" s="58"/>
      <c r="AH110" s="58"/>
      <c r="AI110" s="58"/>
      <c r="AJ110" s="58"/>
      <c r="AK110" s="58"/>
      <c r="AL110" s="58"/>
      <c r="AM110" s="58"/>
      <c r="AN110" s="58"/>
      <c r="AO110" s="58"/>
    </row>
    <row r="111" spans="1:41" ht="15">
      <c r="A111" s="971"/>
      <c r="B111" s="304" t="s">
        <v>1130</v>
      </c>
      <c r="C111" s="46">
        <v>2088.02</v>
      </c>
      <c r="D111" s="46">
        <v>3800.835</v>
      </c>
      <c r="E111" s="46">
        <v>5179.8689999999997</v>
      </c>
      <c r="F111" s="46">
        <v>1127.6500000000001</v>
      </c>
      <c r="G111" s="46">
        <v>4519.0600000000004</v>
      </c>
      <c r="H111" s="46">
        <v>33667.889000000003</v>
      </c>
      <c r="I111" s="46">
        <v>104801.088</v>
      </c>
      <c r="J111" s="46">
        <v>5378.22</v>
      </c>
      <c r="K111" s="46">
        <v>496.74099999999999</v>
      </c>
      <c r="L111" s="46">
        <v>5217.9920000000002</v>
      </c>
      <c r="M111" s="46">
        <v>67.894999999999996</v>
      </c>
      <c r="N111" s="46">
        <v>213.09</v>
      </c>
      <c r="O111" s="46">
        <v>1206.1769999999999</v>
      </c>
      <c r="P111" s="46">
        <v>0</v>
      </c>
      <c r="Q111" s="46">
        <v>127.27</v>
      </c>
      <c r="R111" s="46">
        <v>424.96</v>
      </c>
      <c r="S111" s="47">
        <f t="shared" si="21"/>
        <v>168316.75599999999</v>
      </c>
      <c r="T111" s="55"/>
      <c r="U111" s="302"/>
      <c r="V111" s="58"/>
      <c r="W111" s="58"/>
      <c r="X111" s="58"/>
      <c r="Y111" s="58"/>
      <c r="Z111" s="58"/>
      <c r="AA111" s="58"/>
      <c r="AB111" s="58"/>
      <c r="AC111" s="58"/>
      <c r="AD111" s="58"/>
      <c r="AE111" s="58"/>
      <c r="AF111" s="58"/>
      <c r="AG111" s="58"/>
      <c r="AH111" s="58"/>
      <c r="AI111" s="58"/>
      <c r="AJ111" s="58"/>
      <c r="AK111" s="58"/>
      <c r="AL111" s="58"/>
      <c r="AM111" s="58"/>
      <c r="AN111" s="58"/>
      <c r="AO111" s="58"/>
    </row>
    <row r="112" spans="1:41" ht="6" customHeight="1">
      <c r="A112" s="971"/>
      <c r="B112" s="304"/>
      <c r="C112" s="46"/>
      <c r="D112" s="46"/>
      <c r="E112" s="46"/>
      <c r="F112" s="46"/>
      <c r="G112" s="46"/>
      <c r="H112" s="46"/>
      <c r="I112" s="46"/>
      <c r="J112" s="46"/>
      <c r="K112" s="46"/>
      <c r="L112" s="46"/>
      <c r="M112" s="46"/>
      <c r="N112" s="46"/>
      <c r="O112" s="46"/>
      <c r="P112" s="46"/>
      <c r="Q112" s="46"/>
      <c r="R112" s="46"/>
      <c r="S112" s="47">
        <f>SUM(D112:R112)</f>
        <v>0</v>
      </c>
      <c r="T112" s="55"/>
      <c r="U112" s="302"/>
      <c r="V112" s="58"/>
      <c r="W112" s="58"/>
      <c r="X112" s="58"/>
      <c r="Y112" s="58"/>
      <c r="Z112" s="58"/>
      <c r="AA112" s="58"/>
      <c r="AB112" s="58"/>
      <c r="AC112" s="58"/>
      <c r="AD112" s="58"/>
      <c r="AE112" s="58"/>
      <c r="AF112" s="58"/>
      <c r="AG112" s="58"/>
      <c r="AH112" s="58"/>
      <c r="AI112" s="58"/>
      <c r="AJ112" s="58"/>
      <c r="AK112" s="58"/>
      <c r="AL112" s="58"/>
      <c r="AM112" s="58"/>
      <c r="AN112" s="58"/>
      <c r="AO112" s="58"/>
    </row>
    <row r="113" spans="1:41" ht="15">
      <c r="A113" s="971"/>
      <c r="B113" s="299" t="s">
        <v>1131</v>
      </c>
      <c r="C113" s="406">
        <f t="shared" ref="C113:Q113" si="22">SUM(C114:C128)</f>
        <v>156760.837</v>
      </c>
      <c r="D113" s="406">
        <f t="shared" si="22"/>
        <v>87113.410999999993</v>
      </c>
      <c r="E113" s="406">
        <f t="shared" si="22"/>
        <v>440612.21900000004</v>
      </c>
      <c r="F113" s="406">
        <f t="shared" si="22"/>
        <v>72180.952999999994</v>
      </c>
      <c r="G113" s="406">
        <f t="shared" si="22"/>
        <v>461380.0639999999</v>
      </c>
      <c r="H113" s="406">
        <f t="shared" si="22"/>
        <v>1371123.8930000002</v>
      </c>
      <c r="I113" s="406">
        <f t="shared" si="22"/>
        <v>4774200.5749999993</v>
      </c>
      <c r="J113" s="406">
        <f t="shared" si="22"/>
        <v>465298.96899999998</v>
      </c>
      <c r="K113" s="406">
        <f t="shared" si="22"/>
        <v>491031.78700000001</v>
      </c>
      <c r="L113" s="406">
        <f t="shared" si="22"/>
        <v>782216.98100000003</v>
      </c>
      <c r="M113" s="406">
        <f t="shared" si="22"/>
        <v>213993.04300000001</v>
      </c>
      <c r="N113" s="406">
        <f t="shared" si="22"/>
        <v>94633.602000000014</v>
      </c>
      <c r="O113" s="406">
        <f t="shared" si="22"/>
        <v>185505.00899999999</v>
      </c>
      <c r="P113" s="406">
        <f t="shared" si="22"/>
        <v>15033.797999999999</v>
      </c>
      <c r="Q113" s="406">
        <f t="shared" si="22"/>
        <v>46702.881999999998</v>
      </c>
      <c r="R113" s="406">
        <f t="shared" ref="R113" si="23">SUM(R114:R128)</f>
        <v>107804.21900000001</v>
      </c>
      <c r="S113" s="401">
        <f t="shared" ref="S113:S128" si="24">SUM(C113:R113)</f>
        <v>9765592.2419999987</v>
      </c>
      <c r="T113" s="375"/>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row>
    <row r="114" spans="1:41" ht="15">
      <c r="A114" s="971"/>
      <c r="B114" s="304" t="s">
        <v>1132</v>
      </c>
      <c r="C114" s="46">
        <v>2503.047</v>
      </c>
      <c r="D114" s="46">
        <v>999.48</v>
      </c>
      <c r="E114" s="46">
        <v>25603.552</v>
      </c>
      <c r="F114" s="46">
        <v>1560.0450000000001</v>
      </c>
      <c r="G114" s="46">
        <v>12209.141</v>
      </c>
      <c r="H114" s="46">
        <v>45083.690999999999</v>
      </c>
      <c r="I114" s="46">
        <v>210727.34700000001</v>
      </c>
      <c r="J114" s="46">
        <v>9369.4189999999999</v>
      </c>
      <c r="K114" s="46">
        <v>19031.258999999998</v>
      </c>
      <c r="L114" s="46">
        <v>17453.054</v>
      </c>
      <c r="M114" s="46">
        <v>1382.22</v>
      </c>
      <c r="N114" s="46">
        <v>690.31</v>
      </c>
      <c r="O114" s="46">
        <v>2195.2950000000001</v>
      </c>
      <c r="P114" s="46">
        <v>40.6</v>
      </c>
      <c r="Q114" s="46">
        <v>1540.721</v>
      </c>
      <c r="R114" s="46">
        <v>10492.087</v>
      </c>
      <c r="S114" s="47">
        <f t="shared" si="24"/>
        <v>360881.26799999998</v>
      </c>
      <c r="T114" s="55"/>
      <c r="U114" s="302"/>
      <c r="V114" s="58"/>
      <c r="W114" s="58"/>
      <c r="X114" s="58"/>
      <c r="Y114" s="58"/>
      <c r="Z114" s="58"/>
      <c r="AA114" s="58"/>
      <c r="AB114" s="58"/>
      <c r="AC114" s="58"/>
      <c r="AD114" s="58"/>
      <c r="AE114" s="58"/>
      <c r="AF114" s="58"/>
      <c r="AG114" s="58"/>
      <c r="AH114" s="58"/>
      <c r="AI114" s="58"/>
      <c r="AJ114" s="58"/>
      <c r="AK114" s="58"/>
      <c r="AL114" s="58"/>
      <c r="AM114" s="58"/>
      <c r="AN114" s="58"/>
      <c r="AO114" s="58"/>
    </row>
    <row r="115" spans="1:41" ht="15">
      <c r="A115" s="971"/>
      <c r="B115" s="304" t="s">
        <v>1133</v>
      </c>
      <c r="C115" s="46">
        <v>22640.123</v>
      </c>
      <c r="D115" s="46">
        <v>20229.525000000001</v>
      </c>
      <c r="E115" s="46">
        <v>74789.262000000002</v>
      </c>
      <c r="F115" s="46">
        <v>25608.058000000001</v>
      </c>
      <c r="G115" s="46">
        <v>174813.48699999999</v>
      </c>
      <c r="H115" s="46">
        <v>251590.96599999999</v>
      </c>
      <c r="I115" s="46">
        <v>850164.99800000002</v>
      </c>
      <c r="J115" s="46">
        <v>137081.307</v>
      </c>
      <c r="K115" s="46">
        <v>97124.032000000007</v>
      </c>
      <c r="L115" s="46">
        <v>190165.02299999999</v>
      </c>
      <c r="M115" s="46">
        <v>70305.917000000001</v>
      </c>
      <c r="N115" s="46">
        <v>19538.234</v>
      </c>
      <c r="O115" s="46">
        <v>46032.273000000001</v>
      </c>
      <c r="P115" s="46">
        <v>2912.1179999999999</v>
      </c>
      <c r="Q115" s="46">
        <v>20385.484</v>
      </c>
      <c r="R115" s="46">
        <v>2280.681</v>
      </c>
      <c r="S115" s="47">
        <f t="shared" si="24"/>
        <v>2005661.4879999999</v>
      </c>
      <c r="T115" s="55"/>
      <c r="U115" s="302"/>
      <c r="V115" s="58"/>
      <c r="W115" s="58"/>
      <c r="X115" s="58"/>
      <c r="Y115" s="58"/>
      <c r="Z115" s="58"/>
      <c r="AA115" s="58"/>
      <c r="AB115" s="58"/>
      <c r="AC115" s="58"/>
      <c r="AD115" s="58"/>
      <c r="AE115" s="58"/>
      <c r="AF115" s="58"/>
      <c r="AG115" s="58"/>
      <c r="AH115" s="58"/>
      <c r="AI115" s="58"/>
      <c r="AJ115" s="58"/>
      <c r="AK115" s="58"/>
      <c r="AL115" s="58"/>
      <c r="AM115" s="58"/>
      <c r="AN115" s="58"/>
      <c r="AO115" s="58"/>
    </row>
    <row r="116" spans="1:41" ht="15">
      <c r="A116" s="971"/>
      <c r="B116" s="304" t="s">
        <v>1134</v>
      </c>
      <c r="C116" s="46">
        <v>2183.7600000000002</v>
      </c>
      <c r="D116" s="46">
        <v>2237.3000000000002</v>
      </c>
      <c r="E116" s="46">
        <v>13298.797</v>
      </c>
      <c r="F116" s="46">
        <v>3336.39</v>
      </c>
      <c r="G116" s="46">
        <v>25820.138999999999</v>
      </c>
      <c r="H116" s="46">
        <v>32041.523000000001</v>
      </c>
      <c r="I116" s="46">
        <v>147928.712</v>
      </c>
      <c r="J116" s="46">
        <v>16469.538</v>
      </c>
      <c r="K116" s="46">
        <v>18911.692999999999</v>
      </c>
      <c r="L116" s="46">
        <v>49863.58</v>
      </c>
      <c r="M116" s="46">
        <v>11909.933000000001</v>
      </c>
      <c r="N116" s="46">
        <v>6039.8069999999998</v>
      </c>
      <c r="O116" s="46">
        <v>8744.5669999999991</v>
      </c>
      <c r="P116" s="46">
        <v>249.83</v>
      </c>
      <c r="Q116" s="46">
        <v>566.245</v>
      </c>
      <c r="R116" s="46">
        <v>5346.0829999999996</v>
      </c>
      <c r="S116" s="47">
        <f t="shared" si="24"/>
        <v>344947.89699999994</v>
      </c>
      <c r="T116" s="55"/>
      <c r="U116" s="302"/>
      <c r="V116" s="58"/>
      <c r="W116" s="58"/>
      <c r="X116" s="58"/>
      <c r="Y116" s="58"/>
      <c r="Z116" s="58"/>
      <c r="AA116" s="58"/>
      <c r="AB116" s="58"/>
      <c r="AC116" s="58"/>
      <c r="AD116" s="58"/>
      <c r="AE116" s="58"/>
      <c r="AF116" s="58"/>
      <c r="AG116" s="58"/>
      <c r="AH116" s="58"/>
      <c r="AI116" s="58"/>
      <c r="AJ116" s="58"/>
      <c r="AK116" s="58"/>
      <c r="AL116" s="58"/>
      <c r="AM116" s="58"/>
      <c r="AN116" s="58"/>
      <c r="AO116" s="58"/>
    </row>
    <row r="117" spans="1:41" ht="15">
      <c r="A117" s="971"/>
      <c r="B117" s="304" t="s">
        <v>1135</v>
      </c>
      <c r="C117" s="46">
        <v>507.52600000000001</v>
      </c>
      <c r="D117" s="46">
        <v>399.01499999999999</v>
      </c>
      <c r="E117" s="46">
        <v>8699.4779999999992</v>
      </c>
      <c r="F117" s="46">
        <v>2315.7570000000001</v>
      </c>
      <c r="G117" s="46">
        <v>2105.8890000000001</v>
      </c>
      <c r="H117" s="46">
        <v>9844.0439999999999</v>
      </c>
      <c r="I117" s="46">
        <v>87571.418000000005</v>
      </c>
      <c r="J117" s="46">
        <v>2660.3420000000001</v>
      </c>
      <c r="K117" s="46">
        <v>2972.8820000000001</v>
      </c>
      <c r="L117" s="46">
        <v>5888.4350000000004</v>
      </c>
      <c r="M117" s="46">
        <v>1143.6949999999999</v>
      </c>
      <c r="N117" s="46">
        <v>1088.1679999999999</v>
      </c>
      <c r="O117" s="46">
        <v>1430.575</v>
      </c>
      <c r="P117" s="46">
        <v>0</v>
      </c>
      <c r="Q117" s="46">
        <v>50.665999999999997</v>
      </c>
      <c r="R117" s="46">
        <v>3288.6419999999998</v>
      </c>
      <c r="S117" s="47">
        <f t="shared" si="24"/>
        <v>129966.53200000001</v>
      </c>
      <c r="T117" s="55"/>
      <c r="U117" s="302"/>
      <c r="V117" s="58"/>
      <c r="W117" s="58"/>
      <c r="X117" s="58"/>
      <c r="Y117" s="58"/>
      <c r="Z117" s="58"/>
      <c r="AA117" s="58"/>
      <c r="AB117" s="58"/>
      <c r="AC117" s="58"/>
      <c r="AD117" s="58"/>
      <c r="AE117" s="58"/>
      <c r="AF117" s="58"/>
      <c r="AG117" s="58"/>
      <c r="AH117" s="58"/>
      <c r="AI117" s="58"/>
      <c r="AJ117" s="58"/>
      <c r="AK117" s="58"/>
      <c r="AL117" s="58"/>
      <c r="AM117" s="58"/>
      <c r="AN117" s="58"/>
      <c r="AO117" s="58"/>
    </row>
    <row r="118" spans="1:41" ht="15">
      <c r="A118" s="971"/>
      <c r="B118" s="304" t="s">
        <v>1136</v>
      </c>
      <c r="C118" s="46">
        <v>1297.2439999999999</v>
      </c>
      <c r="D118" s="46">
        <v>1796.48</v>
      </c>
      <c r="E118" s="46">
        <v>6849.7330000000002</v>
      </c>
      <c r="F118" s="46">
        <v>424.41199999999998</v>
      </c>
      <c r="G118" s="46">
        <v>7811.058</v>
      </c>
      <c r="H118" s="46">
        <v>23377.65</v>
      </c>
      <c r="I118" s="46">
        <v>111107.18700000001</v>
      </c>
      <c r="J118" s="46">
        <v>6852.8360000000002</v>
      </c>
      <c r="K118" s="46">
        <v>5410.4290000000001</v>
      </c>
      <c r="L118" s="46">
        <v>17406.453000000001</v>
      </c>
      <c r="M118" s="46">
        <v>7617.2979999999998</v>
      </c>
      <c r="N118" s="46">
        <v>3136.6970000000001</v>
      </c>
      <c r="O118" s="46">
        <v>4284.1809999999996</v>
      </c>
      <c r="P118" s="46">
        <v>529.58799999999997</v>
      </c>
      <c r="Q118" s="46">
        <v>739.33500000000004</v>
      </c>
      <c r="R118" s="46">
        <v>1347.223</v>
      </c>
      <c r="S118" s="47">
        <f t="shared" si="24"/>
        <v>199987.80400000006</v>
      </c>
      <c r="T118" s="55"/>
      <c r="U118" s="302"/>
      <c r="V118" s="58"/>
      <c r="W118" s="58"/>
      <c r="X118" s="58"/>
      <c r="Y118" s="58"/>
      <c r="Z118" s="58"/>
      <c r="AA118" s="58"/>
      <c r="AB118" s="58"/>
      <c r="AC118" s="58"/>
      <c r="AD118" s="58"/>
      <c r="AE118" s="58"/>
      <c r="AF118" s="58"/>
      <c r="AG118" s="58"/>
      <c r="AH118" s="58"/>
      <c r="AI118" s="58"/>
      <c r="AJ118" s="58"/>
      <c r="AK118" s="58"/>
      <c r="AL118" s="58"/>
      <c r="AM118" s="58"/>
      <c r="AN118" s="58"/>
      <c r="AO118" s="58"/>
    </row>
    <row r="119" spans="1:41" ht="15">
      <c r="A119" s="971"/>
      <c r="B119" s="304" t="s">
        <v>1137</v>
      </c>
      <c r="C119" s="46">
        <v>62961.851999999999</v>
      </c>
      <c r="D119" s="46">
        <v>17108.056</v>
      </c>
      <c r="E119" s="46">
        <v>54233.356</v>
      </c>
      <c r="F119" s="46">
        <v>11694.618</v>
      </c>
      <c r="G119" s="46">
        <v>97350.971000000005</v>
      </c>
      <c r="H119" s="46">
        <v>268153.26799999998</v>
      </c>
      <c r="I119" s="46">
        <v>795697.75699999998</v>
      </c>
      <c r="J119" s="46">
        <v>74476.070999999996</v>
      </c>
      <c r="K119" s="46">
        <v>81925.214999999997</v>
      </c>
      <c r="L119" s="46">
        <v>155503.071</v>
      </c>
      <c r="M119" s="46">
        <v>36433.216</v>
      </c>
      <c r="N119" s="46">
        <v>25514.050999999999</v>
      </c>
      <c r="O119" s="46">
        <v>44883.298999999999</v>
      </c>
      <c r="P119" s="46">
        <v>3691.6680000000001</v>
      </c>
      <c r="Q119" s="46">
        <v>2088.1909999999998</v>
      </c>
      <c r="R119" s="46">
        <v>11236.298000000001</v>
      </c>
      <c r="S119" s="47">
        <f t="shared" si="24"/>
        <v>1742950.9580000001</v>
      </c>
      <c r="T119" s="55"/>
      <c r="U119" s="302"/>
      <c r="V119" s="58"/>
      <c r="W119" s="58"/>
      <c r="X119" s="58"/>
      <c r="Y119" s="58"/>
      <c r="Z119" s="58"/>
      <c r="AA119" s="58"/>
      <c r="AB119" s="58"/>
      <c r="AC119" s="58"/>
      <c r="AD119" s="58"/>
      <c r="AE119" s="58"/>
      <c r="AF119" s="58"/>
      <c r="AG119" s="58"/>
      <c r="AH119" s="58"/>
      <c r="AI119" s="58"/>
      <c r="AJ119" s="58"/>
      <c r="AK119" s="58"/>
      <c r="AL119" s="58"/>
      <c r="AM119" s="58"/>
      <c r="AN119" s="58"/>
      <c r="AO119" s="58"/>
    </row>
    <row r="120" spans="1:41" ht="15">
      <c r="A120" s="971"/>
      <c r="B120" s="304" t="s">
        <v>1138</v>
      </c>
      <c r="C120" s="46">
        <v>3046.4679999999998</v>
      </c>
      <c r="D120" s="46">
        <v>106.63</v>
      </c>
      <c r="E120" s="46">
        <v>8624.7260000000006</v>
      </c>
      <c r="F120" s="46">
        <v>1253.5350000000001</v>
      </c>
      <c r="G120" s="46">
        <v>11392.627</v>
      </c>
      <c r="H120" s="46">
        <v>49055.381999999998</v>
      </c>
      <c r="I120" s="46">
        <v>336780.83500000002</v>
      </c>
      <c r="J120" s="46">
        <v>16043.245999999999</v>
      </c>
      <c r="K120" s="46">
        <v>8777.3670000000002</v>
      </c>
      <c r="L120" s="46">
        <v>21875.705000000002</v>
      </c>
      <c r="M120" s="46">
        <v>5786.3609999999999</v>
      </c>
      <c r="N120" s="46">
        <v>4576.6589999999997</v>
      </c>
      <c r="O120" s="46">
        <v>12654.227000000001</v>
      </c>
      <c r="P120" s="46">
        <v>374.49400000000003</v>
      </c>
      <c r="Q120" s="46">
        <v>2014.4690000000001</v>
      </c>
      <c r="R120" s="46">
        <v>11462.643</v>
      </c>
      <c r="S120" s="47">
        <f t="shared" si="24"/>
        <v>493825.37400000001</v>
      </c>
      <c r="T120" s="55"/>
      <c r="U120" s="302"/>
      <c r="V120" s="58"/>
      <c r="W120" s="58"/>
      <c r="X120" s="58"/>
      <c r="Y120" s="58"/>
      <c r="Z120" s="58"/>
      <c r="AA120" s="58"/>
      <c r="AB120" s="58"/>
      <c r="AC120" s="58"/>
      <c r="AD120" s="58"/>
      <c r="AE120" s="58"/>
      <c r="AF120" s="58"/>
      <c r="AG120" s="58"/>
      <c r="AH120" s="58"/>
      <c r="AI120" s="58"/>
      <c r="AJ120" s="58"/>
      <c r="AK120" s="58"/>
      <c r="AL120" s="58"/>
      <c r="AM120" s="58"/>
      <c r="AN120" s="58"/>
      <c r="AO120" s="58"/>
    </row>
    <row r="121" spans="1:41" ht="15">
      <c r="A121" s="971"/>
      <c r="B121" s="304" t="s">
        <v>1139</v>
      </c>
      <c r="C121" s="46">
        <v>0</v>
      </c>
      <c r="D121" s="46">
        <v>0</v>
      </c>
      <c r="E121" s="46">
        <v>404.65499999999997</v>
      </c>
      <c r="F121" s="46">
        <v>230.52600000000001</v>
      </c>
      <c r="G121" s="46">
        <v>902.47799999999995</v>
      </c>
      <c r="H121" s="46">
        <v>5571.9759999999997</v>
      </c>
      <c r="I121" s="46">
        <v>30918.205999999998</v>
      </c>
      <c r="J121" s="46">
        <v>1760.3119999999999</v>
      </c>
      <c r="K121" s="46">
        <v>453.86</v>
      </c>
      <c r="L121" s="46">
        <v>738.41</v>
      </c>
      <c r="M121" s="46">
        <v>304.24</v>
      </c>
      <c r="N121" s="46">
        <v>963.12099999999998</v>
      </c>
      <c r="O121" s="46">
        <v>1436.4860000000001</v>
      </c>
      <c r="P121" s="46">
        <v>259.16800000000001</v>
      </c>
      <c r="Q121" s="46">
        <v>0</v>
      </c>
      <c r="R121" s="46">
        <v>1003.752</v>
      </c>
      <c r="S121" s="47">
        <f t="shared" si="24"/>
        <v>44947.189999999995</v>
      </c>
      <c r="T121" s="55"/>
      <c r="U121" s="302"/>
      <c r="V121" s="58"/>
      <c r="W121" s="58"/>
      <c r="X121" s="58"/>
      <c r="Y121" s="58"/>
      <c r="Z121" s="58"/>
      <c r="AA121" s="58"/>
      <c r="AB121" s="58"/>
      <c r="AC121" s="58"/>
      <c r="AD121" s="58"/>
      <c r="AE121" s="58"/>
      <c r="AF121" s="58"/>
      <c r="AG121" s="58"/>
      <c r="AH121" s="58"/>
      <c r="AI121" s="58"/>
      <c r="AJ121" s="58"/>
      <c r="AK121" s="58"/>
      <c r="AL121" s="58"/>
      <c r="AM121" s="58"/>
      <c r="AN121" s="58"/>
      <c r="AO121" s="58"/>
    </row>
    <row r="122" spans="1:41" ht="15">
      <c r="A122" s="971"/>
      <c r="B122" s="304" t="s">
        <v>1140</v>
      </c>
      <c r="C122" s="46">
        <v>5274.991</v>
      </c>
      <c r="D122" s="46">
        <v>4765.7449999999999</v>
      </c>
      <c r="E122" s="46">
        <v>60847.665000000001</v>
      </c>
      <c r="F122" s="46">
        <v>5904.4859999999999</v>
      </c>
      <c r="G122" s="46">
        <v>10014.996999999999</v>
      </c>
      <c r="H122" s="46">
        <v>175700.18700000001</v>
      </c>
      <c r="I122" s="46">
        <v>645224.397</v>
      </c>
      <c r="J122" s="46">
        <v>46728.241999999998</v>
      </c>
      <c r="K122" s="46">
        <v>62882.493999999999</v>
      </c>
      <c r="L122" s="46">
        <v>82878.202999999994</v>
      </c>
      <c r="M122" s="46">
        <v>17692.945</v>
      </c>
      <c r="N122" s="46">
        <v>4753.6670000000004</v>
      </c>
      <c r="O122" s="46">
        <v>13990.352999999999</v>
      </c>
      <c r="P122" s="46">
        <v>3057.174</v>
      </c>
      <c r="Q122" s="46">
        <v>4950.634</v>
      </c>
      <c r="R122" s="46">
        <v>15488.754999999999</v>
      </c>
      <c r="S122" s="47">
        <f t="shared" si="24"/>
        <v>1160154.9349999998</v>
      </c>
      <c r="T122" s="55"/>
      <c r="U122" s="302"/>
      <c r="V122" s="58"/>
      <c r="W122" s="58"/>
      <c r="X122" s="58"/>
      <c r="Y122" s="58"/>
      <c r="Z122" s="58"/>
      <c r="AA122" s="58"/>
      <c r="AB122" s="58"/>
      <c r="AC122" s="58"/>
      <c r="AD122" s="58"/>
      <c r="AE122" s="58"/>
      <c r="AF122" s="58"/>
      <c r="AG122" s="58"/>
      <c r="AH122" s="58"/>
      <c r="AI122" s="58"/>
      <c r="AJ122" s="58"/>
      <c r="AK122" s="58"/>
      <c r="AL122" s="58"/>
      <c r="AM122" s="58"/>
      <c r="AN122" s="58"/>
      <c r="AO122" s="58"/>
    </row>
    <row r="123" spans="1:41" ht="15">
      <c r="A123" s="971"/>
      <c r="B123" s="304" t="s">
        <v>1141</v>
      </c>
      <c r="C123" s="46">
        <v>2027.6379999999999</v>
      </c>
      <c r="D123" s="46">
        <v>2688.4679999999998</v>
      </c>
      <c r="E123" s="46">
        <v>11058.692999999999</v>
      </c>
      <c r="F123" s="46">
        <v>1762.4829999999999</v>
      </c>
      <c r="G123" s="46">
        <v>3685.8339999999998</v>
      </c>
      <c r="H123" s="46">
        <v>30586.800999999999</v>
      </c>
      <c r="I123" s="46">
        <v>115503.299</v>
      </c>
      <c r="J123" s="46">
        <v>14700.195</v>
      </c>
      <c r="K123" s="46">
        <v>16453.971000000001</v>
      </c>
      <c r="L123" s="46">
        <v>20711.475999999999</v>
      </c>
      <c r="M123" s="46">
        <v>3310.5279999999998</v>
      </c>
      <c r="N123" s="46">
        <v>1364.501</v>
      </c>
      <c r="O123" s="46">
        <v>7821.875</v>
      </c>
      <c r="P123" s="46">
        <v>473.31700000000001</v>
      </c>
      <c r="Q123" s="46">
        <v>1975.7059999999999</v>
      </c>
      <c r="R123" s="46">
        <v>2998.7429999999999</v>
      </c>
      <c r="S123" s="47">
        <f t="shared" si="24"/>
        <v>237123.52799999999</v>
      </c>
      <c r="T123" s="55"/>
      <c r="U123" s="302"/>
      <c r="V123" s="58"/>
      <c r="W123" s="58"/>
      <c r="X123" s="58"/>
      <c r="Y123" s="58"/>
      <c r="Z123" s="58"/>
      <c r="AA123" s="58"/>
      <c r="AB123" s="58"/>
      <c r="AC123" s="58"/>
      <c r="AD123" s="58"/>
      <c r="AE123" s="58"/>
      <c r="AF123" s="58"/>
      <c r="AG123" s="58"/>
      <c r="AH123" s="58"/>
      <c r="AI123" s="58"/>
      <c r="AJ123" s="58"/>
      <c r="AK123" s="58"/>
      <c r="AL123" s="58"/>
      <c r="AM123" s="58"/>
      <c r="AN123" s="58"/>
      <c r="AO123" s="58"/>
    </row>
    <row r="124" spans="1:41" ht="15">
      <c r="A124" s="971"/>
      <c r="B124" s="304" t="s">
        <v>1142</v>
      </c>
      <c r="C124" s="46">
        <v>40658.51</v>
      </c>
      <c r="D124" s="46">
        <v>9149.2250000000004</v>
      </c>
      <c r="E124" s="46">
        <v>103155.701</v>
      </c>
      <c r="F124" s="46">
        <v>13429.407999999999</v>
      </c>
      <c r="G124" s="46">
        <v>77143.338000000003</v>
      </c>
      <c r="H124" s="46">
        <v>238117.82500000001</v>
      </c>
      <c r="I124" s="46">
        <v>953526.13899999997</v>
      </c>
      <c r="J124" s="46">
        <v>91169.797999999995</v>
      </c>
      <c r="K124" s="46">
        <v>123456.34</v>
      </c>
      <c r="L124" s="46">
        <v>148036.73699999999</v>
      </c>
      <c r="M124" s="46">
        <v>50156.858</v>
      </c>
      <c r="N124" s="46">
        <v>21391.778999999999</v>
      </c>
      <c r="O124" s="46">
        <v>24656.133000000002</v>
      </c>
      <c r="P124" s="46">
        <v>3246.4659999999999</v>
      </c>
      <c r="Q124" s="46">
        <v>6978.3860000000004</v>
      </c>
      <c r="R124" s="46">
        <v>21814.322</v>
      </c>
      <c r="S124" s="47">
        <f t="shared" si="24"/>
        <v>1926086.9649999999</v>
      </c>
      <c r="T124" s="55"/>
      <c r="U124" s="302"/>
      <c r="V124" s="58"/>
      <c r="W124" s="58"/>
      <c r="X124" s="58"/>
      <c r="Y124" s="58"/>
      <c r="Z124" s="58"/>
      <c r="AA124" s="58"/>
      <c r="AB124" s="58"/>
      <c r="AC124" s="58"/>
      <c r="AD124" s="58"/>
      <c r="AE124" s="58"/>
      <c r="AF124" s="58"/>
      <c r="AG124" s="58"/>
      <c r="AH124" s="58"/>
      <c r="AI124" s="58"/>
      <c r="AJ124" s="58"/>
      <c r="AK124" s="58"/>
      <c r="AL124" s="58"/>
      <c r="AM124" s="58"/>
      <c r="AN124" s="58"/>
      <c r="AO124" s="58"/>
    </row>
    <row r="125" spans="1:41" ht="15">
      <c r="A125" s="971"/>
      <c r="B125" s="304" t="s">
        <v>1143</v>
      </c>
      <c r="C125" s="46">
        <v>0</v>
      </c>
      <c r="D125" s="46">
        <v>0</v>
      </c>
      <c r="E125" s="46">
        <v>294.202</v>
      </c>
      <c r="F125" s="46">
        <v>0</v>
      </c>
      <c r="G125" s="46">
        <v>195.58199999999999</v>
      </c>
      <c r="H125" s="46">
        <v>1612.44</v>
      </c>
      <c r="I125" s="46">
        <v>3666.9810000000002</v>
      </c>
      <c r="J125" s="46">
        <v>366.59</v>
      </c>
      <c r="K125" s="46">
        <v>0</v>
      </c>
      <c r="L125" s="46">
        <v>0</v>
      </c>
      <c r="M125" s="46">
        <v>0</v>
      </c>
      <c r="N125" s="46">
        <v>0</v>
      </c>
      <c r="O125" s="46">
        <v>421.6</v>
      </c>
      <c r="P125" s="46">
        <v>0</v>
      </c>
      <c r="Q125" s="46">
        <v>0</v>
      </c>
      <c r="R125" s="46">
        <v>0</v>
      </c>
      <c r="S125" s="47">
        <f t="shared" si="24"/>
        <v>6557.3950000000004</v>
      </c>
      <c r="T125" s="55"/>
      <c r="U125" s="302"/>
      <c r="V125" s="58"/>
      <c r="W125" s="58"/>
      <c r="X125" s="58"/>
      <c r="Y125" s="58"/>
      <c r="Z125" s="58"/>
      <c r="AA125" s="58"/>
      <c r="AB125" s="58"/>
      <c r="AC125" s="58"/>
      <c r="AD125" s="58"/>
      <c r="AE125" s="58"/>
      <c r="AF125" s="58"/>
      <c r="AG125" s="58"/>
      <c r="AH125" s="58"/>
      <c r="AI125" s="58"/>
      <c r="AJ125" s="58"/>
      <c r="AK125" s="58"/>
      <c r="AL125" s="58"/>
      <c r="AM125" s="58"/>
      <c r="AN125" s="58"/>
      <c r="AO125" s="58"/>
    </row>
    <row r="126" spans="1:41" ht="15">
      <c r="A126" s="971"/>
      <c r="B126" s="304" t="s">
        <v>1144</v>
      </c>
      <c r="C126" s="46">
        <v>0</v>
      </c>
      <c r="D126" s="46">
        <v>0</v>
      </c>
      <c r="E126" s="46">
        <v>0</v>
      </c>
      <c r="F126" s="46">
        <v>0</v>
      </c>
      <c r="G126" s="46">
        <v>0</v>
      </c>
      <c r="H126" s="46">
        <v>0</v>
      </c>
      <c r="I126" s="46">
        <v>0</v>
      </c>
      <c r="J126" s="46">
        <v>0</v>
      </c>
      <c r="K126" s="46">
        <v>0</v>
      </c>
      <c r="L126" s="46">
        <v>0</v>
      </c>
      <c r="M126" s="46">
        <v>0</v>
      </c>
      <c r="N126" s="46">
        <v>0</v>
      </c>
      <c r="O126" s="46">
        <v>0</v>
      </c>
      <c r="P126" s="46">
        <v>0</v>
      </c>
      <c r="Q126" s="46">
        <v>0</v>
      </c>
      <c r="R126" s="46">
        <v>0</v>
      </c>
      <c r="S126" s="47">
        <f t="shared" si="24"/>
        <v>0</v>
      </c>
      <c r="T126" s="55"/>
      <c r="U126" s="302"/>
      <c r="V126" s="58"/>
      <c r="W126" s="58"/>
      <c r="X126" s="58"/>
      <c r="Y126" s="58"/>
      <c r="Z126" s="58"/>
      <c r="AA126" s="58"/>
      <c r="AB126" s="58"/>
      <c r="AC126" s="58"/>
      <c r="AD126" s="58"/>
      <c r="AE126" s="58"/>
      <c r="AF126" s="58"/>
      <c r="AG126" s="58"/>
      <c r="AH126" s="58"/>
      <c r="AI126" s="58"/>
      <c r="AJ126" s="58"/>
      <c r="AK126" s="58"/>
      <c r="AL126" s="58"/>
      <c r="AM126" s="58"/>
      <c r="AN126" s="58"/>
      <c r="AO126" s="58"/>
    </row>
    <row r="127" spans="1:41" ht="15">
      <c r="A127" s="971"/>
      <c r="B127" s="304" t="s">
        <v>1145</v>
      </c>
      <c r="C127" s="46">
        <v>0</v>
      </c>
      <c r="D127" s="46">
        <v>0</v>
      </c>
      <c r="E127" s="46">
        <v>0</v>
      </c>
      <c r="F127" s="46">
        <v>0</v>
      </c>
      <c r="G127" s="46">
        <v>0</v>
      </c>
      <c r="H127" s="46">
        <v>0</v>
      </c>
      <c r="I127" s="46">
        <v>0</v>
      </c>
      <c r="J127" s="46">
        <v>0</v>
      </c>
      <c r="K127" s="46">
        <v>0</v>
      </c>
      <c r="L127" s="46">
        <v>0</v>
      </c>
      <c r="M127" s="46">
        <v>0</v>
      </c>
      <c r="N127" s="46">
        <v>0</v>
      </c>
      <c r="O127" s="46">
        <v>0</v>
      </c>
      <c r="P127" s="46">
        <v>0</v>
      </c>
      <c r="Q127" s="46">
        <v>0</v>
      </c>
      <c r="R127" s="46">
        <v>0</v>
      </c>
      <c r="S127" s="47">
        <f t="shared" si="24"/>
        <v>0</v>
      </c>
      <c r="T127" s="55"/>
      <c r="U127" s="302"/>
      <c r="V127" s="58"/>
      <c r="W127" s="58"/>
      <c r="X127" s="58"/>
      <c r="Y127" s="58"/>
      <c r="Z127" s="58"/>
      <c r="AA127" s="58"/>
      <c r="AB127" s="58"/>
      <c r="AC127" s="58"/>
      <c r="AD127" s="58"/>
      <c r="AE127" s="58"/>
      <c r="AF127" s="58"/>
      <c r="AG127" s="58"/>
      <c r="AH127" s="58"/>
      <c r="AI127" s="58"/>
      <c r="AJ127" s="58"/>
      <c r="AK127" s="58"/>
      <c r="AL127" s="58"/>
      <c r="AM127" s="58"/>
      <c r="AN127" s="58"/>
      <c r="AO127" s="58"/>
    </row>
    <row r="128" spans="1:41" ht="15">
      <c r="A128" s="971"/>
      <c r="B128" s="304" t="s">
        <v>1146</v>
      </c>
      <c r="C128" s="46">
        <v>13659.678</v>
      </c>
      <c r="D128" s="46">
        <v>27633.487000000001</v>
      </c>
      <c r="E128" s="46">
        <v>72752.399000000005</v>
      </c>
      <c r="F128" s="46">
        <v>4661.2349999999997</v>
      </c>
      <c r="G128" s="46">
        <v>37934.523000000001</v>
      </c>
      <c r="H128" s="46">
        <v>240388.14</v>
      </c>
      <c r="I128" s="46">
        <v>485383.299</v>
      </c>
      <c r="J128" s="46">
        <v>47621.072999999997</v>
      </c>
      <c r="K128" s="46">
        <v>53632.245000000003</v>
      </c>
      <c r="L128" s="46">
        <v>71696.834000000003</v>
      </c>
      <c r="M128" s="46">
        <v>7949.8320000000003</v>
      </c>
      <c r="N128" s="46">
        <v>5576.6080000000002</v>
      </c>
      <c r="O128" s="46">
        <v>16954.145</v>
      </c>
      <c r="P128" s="46">
        <v>199.375</v>
      </c>
      <c r="Q128" s="46">
        <v>5413.0450000000001</v>
      </c>
      <c r="R128" s="46">
        <v>21044.99</v>
      </c>
      <c r="S128" s="47">
        <f t="shared" si="24"/>
        <v>1112500.9079999998</v>
      </c>
      <c r="T128" s="55"/>
      <c r="U128" s="302"/>
      <c r="V128" s="58"/>
      <c r="W128" s="58"/>
      <c r="X128" s="58"/>
      <c r="Y128" s="58"/>
      <c r="Z128" s="58"/>
      <c r="AA128" s="58"/>
      <c r="AB128" s="58"/>
      <c r="AC128" s="58"/>
      <c r="AD128" s="58"/>
      <c r="AE128" s="58"/>
      <c r="AF128" s="58"/>
      <c r="AG128" s="58"/>
      <c r="AH128" s="58"/>
      <c r="AI128" s="58"/>
      <c r="AJ128" s="58"/>
      <c r="AK128" s="58"/>
      <c r="AL128" s="58"/>
      <c r="AM128" s="58"/>
      <c r="AN128" s="58"/>
      <c r="AO128" s="58"/>
    </row>
    <row r="129" spans="1:41" ht="6" customHeight="1">
      <c r="A129" s="971"/>
      <c r="B129" s="304"/>
      <c r="C129" s="46"/>
      <c r="D129" s="46"/>
      <c r="E129" s="46"/>
      <c r="F129" s="46"/>
      <c r="G129" s="46"/>
      <c r="H129" s="46"/>
      <c r="I129" s="46"/>
      <c r="J129" s="46"/>
      <c r="K129" s="46"/>
      <c r="L129" s="46"/>
      <c r="M129" s="46"/>
      <c r="N129" s="46"/>
      <c r="O129" s="46"/>
      <c r="P129" s="46"/>
      <c r="Q129" s="46"/>
      <c r="R129" s="46"/>
      <c r="S129" s="47">
        <f>SUM(D129:R129)</f>
        <v>0</v>
      </c>
      <c r="T129" s="55"/>
      <c r="U129" s="302"/>
      <c r="V129" s="58"/>
      <c r="W129" s="58"/>
      <c r="X129" s="58"/>
      <c r="Y129" s="58"/>
      <c r="Z129" s="58"/>
      <c r="AA129" s="58"/>
      <c r="AB129" s="58"/>
      <c r="AC129" s="58"/>
      <c r="AD129" s="58"/>
      <c r="AE129" s="58"/>
      <c r="AF129" s="58"/>
      <c r="AG129" s="58"/>
      <c r="AH129" s="58"/>
      <c r="AI129" s="58"/>
      <c r="AJ129" s="58"/>
      <c r="AK129" s="58"/>
      <c r="AL129" s="58"/>
      <c r="AM129" s="58"/>
      <c r="AN129" s="58"/>
      <c r="AO129" s="58"/>
    </row>
    <row r="130" spans="1:41" ht="15">
      <c r="A130" s="971"/>
      <c r="B130" s="299" t="s">
        <v>1147</v>
      </c>
      <c r="C130" s="406">
        <f t="shared" ref="C130:Q130" si="25">SUM(C131:C136)</f>
        <v>5825.1999999999989</v>
      </c>
      <c r="D130" s="406">
        <f t="shared" si="25"/>
        <v>3322.52</v>
      </c>
      <c r="E130" s="406">
        <f t="shared" si="25"/>
        <v>27931.300000000003</v>
      </c>
      <c r="F130" s="406">
        <f t="shared" si="25"/>
        <v>6166.93</v>
      </c>
      <c r="G130" s="406">
        <f t="shared" si="25"/>
        <v>16176.94</v>
      </c>
      <c r="H130" s="406">
        <f t="shared" si="25"/>
        <v>78537.84</v>
      </c>
      <c r="I130" s="406">
        <f t="shared" si="25"/>
        <v>1439058.4</v>
      </c>
      <c r="J130" s="406">
        <f t="shared" si="25"/>
        <v>24326.960000000003</v>
      </c>
      <c r="K130" s="406">
        <f t="shared" si="25"/>
        <v>29892.59</v>
      </c>
      <c r="L130" s="406">
        <f t="shared" si="25"/>
        <v>57979.67</v>
      </c>
      <c r="M130" s="406">
        <f t="shared" si="25"/>
        <v>18581.21</v>
      </c>
      <c r="N130" s="406">
        <f t="shared" si="25"/>
        <v>9298.52</v>
      </c>
      <c r="O130" s="406">
        <f t="shared" si="25"/>
        <v>12103.36</v>
      </c>
      <c r="P130" s="406">
        <f t="shared" si="25"/>
        <v>586.85</v>
      </c>
      <c r="Q130" s="406">
        <f t="shared" si="25"/>
        <v>3504.2599999999998</v>
      </c>
      <c r="R130" s="406">
        <f t="shared" ref="R130" si="26">SUM(R131:R136)</f>
        <v>3313.4300000000003</v>
      </c>
      <c r="S130" s="401">
        <f t="shared" ref="S130:S136" si="27">SUM(C130:R130)</f>
        <v>1736605.98</v>
      </c>
      <c r="T130" s="375"/>
      <c r="U130" s="302"/>
      <c r="V130" s="302"/>
      <c r="W130" s="302"/>
      <c r="X130" s="302"/>
      <c r="Y130" s="302"/>
      <c r="Z130" s="302"/>
      <c r="AA130" s="302"/>
      <c r="AB130" s="302"/>
      <c r="AC130" s="302"/>
      <c r="AD130" s="302"/>
      <c r="AE130" s="302"/>
      <c r="AF130" s="302"/>
      <c r="AG130" s="302"/>
      <c r="AH130" s="302"/>
      <c r="AI130" s="302"/>
      <c r="AJ130" s="302"/>
      <c r="AK130" s="302"/>
      <c r="AL130" s="302"/>
      <c r="AM130" s="302"/>
      <c r="AN130" s="302"/>
      <c r="AO130" s="302"/>
    </row>
    <row r="131" spans="1:41" ht="15">
      <c r="A131" s="971"/>
      <c r="B131" s="304" t="s">
        <v>1148</v>
      </c>
      <c r="C131" s="46">
        <v>4342.74</v>
      </c>
      <c r="D131" s="46">
        <v>2246.6</v>
      </c>
      <c r="E131" s="46">
        <v>16726.490000000002</v>
      </c>
      <c r="F131" s="46">
        <v>4071.87</v>
      </c>
      <c r="G131" s="46">
        <v>6393.43</v>
      </c>
      <c r="H131" s="46">
        <v>50647.14</v>
      </c>
      <c r="I131" s="46">
        <v>202690.81</v>
      </c>
      <c r="J131" s="46">
        <v>15125.43</v>
      </c>
      <c r="K131" s="46">
        <v>15489.63</v>
      </c>
      <c r="L131" s="46">
        <v>34817.199999999997</v>
      </c>
      <c r="M131" s="46">
        <v>11665.79</v>
      </c>
      <c r="N131" s="46">
        <v>5058.6899999999996</v>
      </c>
      <c r="O131" s="46">
        <v>8632.52</v>
      </c>
      <c r="P131" s="46">
        <v>474.68</v>
      </c>
      <c r="Q131" s="46">
        <v>1864.15</v>
      </c>
      <c r="R131" s="46">
        <v>2158.15</v>
      </c>
      <c r="S131" s="47">
        <f t="shared" si="27"/>
        <v>382405.32000000007</v>
      </c>
      <c r="T131" s="55"/>
      <c r="U131" s="302"/>
      <c r="V131" s="58"/>
      <c r="W131" s="58"/>
      <c r="X131" s="58"/>
      <c r="Y131" s="58"/>
      <c r="Z131" s="58"/>
      <c r="AA131" s="58"/>
      <c r="AB131" s="58"/>
      <c r="AC131" s="58"/>
      <c r="AD131" s="58"/>
      <c r="AE131" s="58"/>
      <c r="AF131" s="58"/>
      <c r="AG131" s="58"/>
      <c r="AH131" s="58"/>
      <c r="AI131" s="58"/>
      <c r="AJ131" s="58"/>
      <c r="AK131" s="58"/>
      <c r="AL131" s="58"/>
      <c r="AM131" s="58"/>
      <c r="AN131" s="58"/>
      <c r="AO131" s="58"/>
    </row>
    <row r="132" spans="1:41" ht="15">
      <c r="A132" s="971"/>
      <c r="B132" s="304" t="s">
        <v>1149</v>
      </c>
      <c r="C132" s="46">
        <v>992</v>
      </c>
      <c r="D132" s="46">
        <v>696.65</v>
      </c>
      <c r="E132" s="46">
        <v>8472.11</v>
      </c>
      <c r="F132" s="46">
        <v>1899.34</v>
      </c>
      <c r="G132" s="46">
        <v>6164.93</v>
      </c>
      <c r="H132" s="46">
        <v>21785.45</v>
      </c>
      <c r="I132" s="46">
        <v>212437.54</v>
      </c>
      <c r="J132" s="46">
        <v>5342.82</v>
      </c>
      <c r="K132" s="46">
        <v>9170.7999999999993</v>
      </c>
      <c r="L132" s="46">
        <v>13837.34</v>
      </c>
      <c r="M132" s="46">
        <v>6446.04</v>
      </c>
      <c r="N132" s="46">
        <v>2679.18</v>
      </c>
      <c r="O132" s="46">
        <v>2227.6999999999998</v>
      </c>
      <c r="P132" s="46">
        <v>93.42</v>
      </c>
      <c r="Q132" s="46">
        <v>1279.6199999999999</v>
      </c>
      <c r="R132" s="46">
        <v>970.78</v>
      </c>
      <c r="S132" s="47">
        <f t="shared" si="27"/>
        <v>294495.72000000003</v>
      </c>
      <c r="T132" s="55"/>
      <c r="U132" s="302"/>
      <c r="V132" s="58"/>
      <c r="W132" s="58"/>
      <c r="X132" s="58"/>
      <c r="Y132" s="58"/>
      <c r="Z132" s="58"/>
      <c r="AA132" s="58"/>
      <c r="AB132" s="58"/>
      <c r="AC132" s="58"/>
      <c r="AD132" s="58"/>
      <c r="AE132" s="58"/>
      <c r="AF132" s="58"/>
      <c r="AG132" s="58"/>
      <c r="AH132" s="58"/>
      <c r="AI132" s="58"/>
      <c r="AJ132" s="58"/>
      <c r="AK132" s="58"/>
      <c r="AL132" s="58"/>
      <c r="AM132" s="58"/>
      <c r="AN132" s="58"/>
      <c r="AO132" s="58"/>
    </row>
    <row r="133" spans="1:41" ht="15">
      <c r="A133" s="971"/>
      <c r="B133" s="304" t="s">
        <v>1150</v>
      </c>
      <c r="C133" s="46">
        <v>0</v>
      </c>
      <c r="D133" s="46">
        <v>0</v>
      </c>
      <c r="E133" s="46">
        <v>101.4</v>
      </c>
      <c r="F133" s="46">
        <v>0</v>
      </c>
      <c r="G133" s="46">
        <v>1573.28</v>
      </c>
      <c r="H133" s="46">
        <v>4232.3599999999997</v>
      </c>
      <c r="I133" s="46">
        <v>96382.35</v>
      </c>
      <c r="J133" s="46">
        <v>2219.2600000000002</v>
      </c>
      <c r="K133" s="46">
        <v>4441.68</v>
      </c>
      <c r="L133" s="46">
        <v>7590.78</v>
      </c>
      <c r="M133" s="46">
        <v>74.099999999999994</v>
      </c>
      <c r="N133" s="46">
        <v>1384.77</v>
      </c>
      <c r="O133" s="46">
        <v>0</v>
      </c>
      <c r="P133" s="46">
        <v>0</v>
      </c>
      <c r="Q133" s="46">
        <v>0</v>
      </c>
      <c r="R133" s="46">
        <v>117</v>
      </c>
      <c r="S133" s="47">
        <f t="shared" si="27"/>
        <v>118116.98</v>
      </c>
      <c r="T133" s="55"/>
      <c r="U133" s="302"/>
      <c r="V133" s="58"/>
      <c r="W133" s="58"/>
      <c r="X133" s="58"/>
      <c r="Y133" s="58"/>
      <c r="Z133" s="58"/>
      <c r="AA133" s="58"/>
      <c r="AB133" s="58"/>
      <c r="AC133" s="58"/>
      <c r="AD133" s="58"/>
      <c r="AE133" s="58"/>
      <c r="AF133" s="58"/>
      <c r="AG133" s="58"/>
      <c r="AH133" s="58"/>
      <c r="AI133" s="58"/>
      <c r="AJ133" s="58"/>
      <c r="AK133" s="58"/>
      <c r="AL133" s="58"/>
      <c r="AM133" s="58"/>
      <c r="AN133" s="58"/>
      <c r="AO133" s="58"/>
    </row>
    <row r="134" spans="1:41" ht="15">
      <c r="A134" s="971"/>
      <c r="B134" s="304" t="s">
        <v>1336</v>
      </c>
      <c r="C134" s="46">
        <v>21.36</v>
      </c>
      <c r="D134" s="46">
        <v>0</v>
      </c>
      <c r="E134" s="46">
        <v>0</v>
      </c>
      <c r="F134" s="46">
        <v>0</v>
      </c>
      <c r="G134" s="46">
        <v>1291.8800000000001</v>
      </c>
      <c r="H134" s="46">
        <v>0</v>
      </c>
      <c r="I134" s="46">
        <v>911157.43</v>
      </c>
      <c r="J134" s="46">
        <v>0</v>
      </c>
      <c r="K134" s="46">
        <v>0</v>
      </c>
      <c r="L134" s="46">
        <v>0</v>
      </c>
      <c r="M134" s="46">
        <v>0</v>
      </c>
      <c r="N134" s="46">
        <v>0</v>
      </c>
      <c r="O134" s="46">
        <v>0</v>
      </c>
      <c r="P134" s="46">
        <v>0</v>
      </c>
      <c r="Q134" s="46">
        <v>0</v>
      </c>
      <c r="R134" s="46">
        <v>0</v>
      </c>
      <c r="S134" s="47">
        <f t="shared" si="27"/>
        <v>912470.67</v>
      </c>
      <c r="T134" s="55"/>
      <c r="U134" s="302"/>
      <c r="V134" s="58"/>
      <c r="W134" s="58"/>
      <c r="X134" s="58"/>
      <c r="Y134" s="58"/>
      <c r="Z134" s="58"/>
      <c r="AA134" s="58"/>
      <c r="AB134" s="58"/>
      <c r="AC134" s="58"/>
      <c r="AD134" s="58"/>
      <c r="AE134" s="58"/>
      <c r="AF134" s="58"/>
      <c r="AG134" s="58"/>
      <c r="AH134" s="58"/>
      <c r="AI134" s="58"/>
      <c r="AJ134" s="58"/>
      <c r="AK134" s="58"/>
      <c r="AL134" s="58"/>
      <c r="AM134" s="58"/>
      <c r="AN134" s="58"/>
      <c r="AO134" s="58"/>
    </row>
    <row r="135" spans="1:41" ht="15">
      <c r="A135" s="971"/>
      <c r="B135" s="304" t="s">
        <v>1152</v>
      </c>
      <c r="C135" s="46">
        <v>398.4</v>
      </c>
      <c r="D135" s="46">
        <v>12.45</v>
      </c>
      <c r="E135" s="46">
        <v>2298.21</v>
      </c>
      <c r="F135" s="46">
        <v>49.8</v>
      </c>
      <c r="G135" s="46">
        <v>0</v>
      </c>
      <c r="H135" s="46">
        <v>24.9</v>
      </c>
      <c r="I135" s="46">
        <v>11727.07</v>
      </c>
      <c r="J135" s="46">
        <v>1043.6400000000001</v>
      </c>
      <c r="K135" s="46">
        <v>311.25</v>
      </c>
      <c r="L135" s="46">
        <v>236.55</v>
      </c>
      <c r="M135" s="46">
        <v>36.270000000000003</v>
      </c>
      <c r="N135" s="46">
        <v>37.35</v>
      </c>
      <c r="O135" s="46">
        <v>865.38</v>
      </c>
      <c r="P135" s="46">
        <v>0</v>
      </c>
      <c r="Q135" s="46">
        <v>161.85</v>
      </c>
      <c r="R135" s="46">
        <v>0</v>
      </c>
      <c r="S135" s="47">
        <f t="shared" si="27"/>
        <v>17203.12</v>
      </c>
      <c r="T135" s="55"/>
      <c r="U135" s="302"/>
      <c r="V135" s="58"/>
      <c r="W135" s="58"/>
      <c r="X135" s="58"/>
      <c r="Y135" s="58"/>
      <c r="Z135" s="58"/>
      <c r="AA135" s="58"/>
      <c r="AB135" s="58"/>
      <c r="AC135" s="58"/>
      <c r="AD135" s="58"/>
      <c r="AE135" s="58"/>
      <c r="AF135" s="58"/>
      <c r="AG135" s="58"/>
      <c r="AH135" s="58"/>
      <c r="AI135" s="58"/>
      <c r="AJ135" s="58"/>
      <c r="AK135" s="58"/>
      <c r="AL135" s="58"/>
      <c r="AM135" s="58"/>
      <c r="AN135" s="58"/>
      <c r="AO135" s="58"/>
    </row>
    <row r="136" spans="1:41" ht="15">
      <c r="A136" s="971"/>
      <c r="B136" s="304" t="s">
        <v>1153</v>
      </c>
      <c r="C136" s="46">
        <v>70.7</v>
      </c>
      <c r="D136" s="46">
        <v>366.82</v>
      </c>
      <c r="E136" s="46">
        <v>333.09</v>
      </c>
      <c r="F136" s="46">
        <v>145.91999999999999</v>
      </c>
      <c r="G136" s="46">
        <v>753.42</v>
      </c>
      <c r="H136" s="46">
        <v>1847.99</v>
      </c>
      <c r="I136" s="46">
        <v>4663.2</v>
      </c>
      <c r="J136" s="46">
        <v>595.80999999999995</v>
      </c>
      <c r="K136" s="46">
        <v>479.23</v>
      </c>
      <c r="L136" s="46">
        <v>1497.8</v>
      </c>
      <c r="M136" s="46">
        <v>359.01</v>
      </c>
      <c r="N136" s="46">
        <v>138.53</v>
      </c>
      <c r="O136" s="46">
        <v>377.76</v>
      </c>
      <c r="P136" s="46">
        <v>18.75</v>
      </c>
      <c r="Q136" s="46">
        <v>198.64</v>
      </c>
      <c r="R136" s="46">
        <v>67.5</v>
      </c>
      <c r="S136" s="47">
        <f t="shared" si="27"/>
        <v>11914.169999999998</v>
      </c>
      <c r="T136" s="55"/>
      <c r="U136" s="302"/>
      <c r="V136" s="58"/>
      <c r="W136" s="58"/>
      <c r="X136" s="58"/>
      <c r="Y136" s="58"/>
      <c r="Z136" s="58"/>
      <c r="AA136" s="58"/>
      <c r="AB136" s="58"/>
      <c r="AC136" s="58"/>
      <c r="AD136" s="58"/>
      <c r="AE136" s="58"/>
      <c r="AF136" s="58"/>
      <c r="AG136" s="58"/>
      <c r="AH136" s="58"/>
      <c r="AI136" s="58"/>
      <c r="AJ136" s="58"/>
      <c r="AK136" s="58"/>
      <c r="AL136" s="58"/>
      <c r="AM136" s="58"/>
      <c r="AN136" s="58"/>
      <c r="AO136" s="58"/>
    </row>
    <row r="137" spans="1:41" ht="6" customHeight="1">
      <c r="A137" s="971"/>
      <c r="B137" s="304"/>
      <c r="C137" s="46"/>
      <c r="D137" s="46"/>
      <c r="E137" s="46"/>
      <c r="F137" s="46"/>
      <c r="G137" s="46"/>
      <c r="H137" s="46"/>
      <c r="I137" s="46"/>
      <c r="J137" s="46"/>
      <c r="K137" s="46"/>
      <c r="L137" s="46"/>
      <c r="M137" s="46"/>
      <c r="N137" s="46"/>
      <c r="O137" s="46"/>
      <c r="P137" s="46"/>
      <c r="Q137" s="46"/>
      <c r="R137" s="46"/>
      <c r="S137" s="47">
        <f>SUM(D137:R137)</f>
        <v>0</v>
      </c>
      <c r="T137" s="55"/>
      <c r="U137" s="302"/>
      <c r="V137" s="58"/>
      <c r="W137" s="58"/>
      <c r="X137" s="58"/>
      <c r="Y137" s="58"/>
      <c r="Z137" s="58"/>
      <c r="AA137" s="58"/>
      <c r="AB137" s="58"/>
      <c r="AC137" s="58"/>
      <c r="AD137" s="58"/>
      <c r="AE137" s="58"/>
      <c r="AF137" s="58"/>
      <c r="AG137" s="58"/>
      <c r="AH137" s="58"/>
      <c r="AI137" s="58"/>
      <c r="AJ137" s="58"/>
      <c r="AK137" s="58"/>
      <c r="AL137" s="58"/>
      <c r="AM137" s="58"/>
      <c r="AN137" s="58"/>
      <c r="AO137" s="58"/>
    </row>
    <row r="138" spans="1:41" ht="15">
      <c r="A138" s="971"/>
      <c r="B138" s="299" t="s">
        <v>1154</v>
      </c>
      <c r="C138" s="406">
        <f t="shared" ref="C138:Q138" si="28">SUM(C139:C146)</f>
        <v>366928.05</v>
      </c>
      <c r="D138" s="406">
        <f t="shared" si="28"/>
        <v>484821.54000000004</v>
      </c>
      <c r="E138" s="406">
        <f t="shared" si="28"/>
        <v>1320675.719</v>
      </c>
      <c r="F138" s="406">
        <f t="shared" si="28"/>
        <v>644754.73</v>
      </c>
      <c r="G138" s="406">
        <f t="shared" si="28"/>
        <v>2569195.0760000004</v>
      </c>
      <c r="H138" s="406">
        <f t="shared" si="28"/>
        <v>7011905.2310000006</v>
      </c>
      <c r="I138" s="406">
        <f t="shared" si="28"/>
        <v>29176202.862</v>
      </c>
      <c r="J138" s="406">
        <f t="shared" si="28"/>
        <v>3020391.9140000003</v>
      </c>
      <c r="K138" s="406">
        <f t="shared" si="28"/>
        <v>2235120.86</v>
      </c>
      <c r="L138" s="406">
        <f t="shared" si="28"/>
        <v>4745677.9750000006</v>
      </c>
      <c r="M138" s="406">
        <f t="shared" si="28"/>
        <v>2031482.0000000002</v>
      </c>
      <c r="N138" s="406">
        <f t="shared" si="28"/>
        <v>646660.53500000003</v>
      </c>
      <c r="O138" s="406">
        <f t="shared" si="28"/>
        <v>1929539.4949999999</v>
      </c>
      <c r="P138" s="406">
        <f t="shared" si="28"/>
        <v>28992.39</v>
      </c>
      <c r="Q138" s="406">
        <f t="shared" si="28"/>
        <v>411425.78100000002</v>
      </c>
      <c r="R138" s="406">
        <f t="shared" ref="R138" si="29">SUM(R139:R146)</f>
        <v>1748957.1300000001</v>
      </c>
      <c r="S138" s="401">
        <f t="shared" ref="S138:S147" si="30">SUM(C138:R138)</f>
        <v>58372731.288000003</v>
      </c>
      <c r="T138" s="375"/>
      <c r="U138" s="302"/>
      <c r="V138" s="302"/>
      <c r="W138" s="302"/>
      <c r="X138" s="302"/>
      <c r="Y138" s="302"/>
      <c r="Z138" s="302"/>
      <c r="AA138" s="302"/>
      <c r="AB138" s="302"/>
      <c r="AC138" s="302"/>
      <c r="AD138" s="302"/>
      <c r="AE138" s="302"/>
      <c r="AF138" s="302"/>
      <c r="AG138" s="302"/>
      <c r="AH138" s="302"/>
      <c r="AI138" s="302"/>
      <c r="AJ138" s="302"/>
      <c r="AK138" s="302"/>
      <c r="AL138" s="302"/>
      <c r="AM138" s="302"/>
      <c r="AN138" s="302"/>
      <c r="AO138" s="302"/>
    </row>
    <row r="139" spans="1:41" ht="15">
      <c r="A139" s="971"/>
      <c r="B139" s="304" t="s">
        <v>1155</v>
      </c>
      <c r="C139" s="46">
        <v>797.83</v>
      </c>
      <c r="D139" s="46">
        <v>695.14</v>
      </c>
      <c r="E139" s="46">
        <v>5998.41</v>
      </c>
      <c r="F139" s="46">
        <v>104.73</v>
      </c>
      <c r="G139" s="46">
        <v>801.91</v>
      </c>
      <c r="H139" s="46">
        <v>7767.65</v>
      </c>
      <c r="I139" s="46">
        <v>28744.14</v>
      </c>
      <c r="J139" s="46">
        <v>69.819999999999993</v>
      </c>
      <c r="K139" s="46">
        <v>3917.89</v>
      </c>
      <c r="L139" s="46">
        <v>15221.54</v>
      </c>
      <c r="M139" s="46">
        <v>21.82</v>
      </c>
      <c r="N139" s="46">
        <v>0</v>
      </c>
      <c r="O139" s="46">
        <v>1252.68</v>
      </c>
      <c r="P139" s="46">
        <v>0</v>
      </c>
      <c r="Q139" s="46">
        <v>795.12</v>
      </c>
      <c r="R139" s="46">
        <v>139.63999999999999</v>
      </c>
      <c r="S139" s="47">
        <f t="shared" si="30"/>
        <v>66328.319999999992</v>
      </c>
      <c r="T139" s="55"/>
      <c r="U139" s="302"/>
      <c r="V139" s="58"/>
      <c r="W139" s="58"/>
      <c r="X139" s="58"/>
      <c r="Y139" s="58"/>
      <c r="Z139" s="58"/>
      <c r="AA139" s="58"/>
      <c r="AB139" s="58"/>
      <c r="AC139" s="58"/>
      <c r="AD139" s="58"/>
      <c r="AE139" s="58"/>
      <c r="AF139" s="58"/>
      <c r="AG139" s="58"/>
      <c r="AH139" s="58"/>
      <c r="AI139" s="58"/>
      <c r="AJ139" s="58"/>
      <c r="AK139" s="58"/>
      <c r="AL139" s="58"/>
      <c r="AM139" s="58"/>
      <c r="AN139" s="58"/>
      <c r="AO139" s="58"/>
    </row>
    <row r="140" spans="1:41" ht="15">
      <c r="A140" s="971"/>
      <c r="B140" s="304" t="s">
        <v>1299</v>
      </c>
      <c r="C140" s="46">
        <v>34038.14</v>
      </c>
      <c r="D140" s="46">
        <v>19999.59</v>
      </c>
      <c r="E140" s="46">
        <v>57526.688999999998</v>
      </c>
      <c r="F140" s="46">
        <v>28755.11</v>
      </c>
      <c r="G140" s="46">
        <v>140506.50599999999</v>
      </c>
      <c r="H140" s="46">
        <v>594513.98100000003</v>
      </c>
      <c r="I140" s="46">
        <v>1494910.152</v>
      </c>
      <c r="J140" s="46">
        <v>218806.584</v>
      </c>
      <c r="K140" s="46">
        <v>305965.01</v>
      </c>
      <c r="L140" s="46">
        <v>483049.19500000001</v>
      </c>
      <c r="M140" s="46">
        <v>100167.05</v>
      </c>
      <c r="N140" s="46">
        <v>56682.394999999997</v>
      </c>
      <c r="O140" s="46">
        <v>97407.845000000001</v>
      </c>
      <c r="P140" s="46">
        <v>7660.05</v>
      </c>
      <c r="Q140" s="46">
        <v>34772.771000000001</v>
      </c>
      <c r="R140" s="46">
        <v>71908.509999999995</v>
      </c>
      <c r="S140" s="47">
        <f t="shared" si="30"/>
        <v>3746669.5779999997</v>
      </c>
      <c r="T140" s="55"/>
      <c r="U140" s="302"/>
      <c r="V140" s="58"/>
      <c r="W140" s="58"/>
      <c r="X140" s="58"/>
      <c r="Y140" s="58"/>
      <c r="Z140" s="58"/>
      <c r="AA140" s="58"/>
      <c r="AB140" s="58"/>
      <c r="AC140" s="58"/>
      <c r="AD140" s="58"/>
      <c r="AE140" s="58"/>
      <c r="AF140" s="58"/>
      <c r="AG140" s="58"/>
      <c r="AH140" s="58"/>
      <c r="AI140" s="58"/>
      <c r="AJ140" s="58"/>
      <c r="AK140" s="58"/>
      <c r="AL140" s="58"/>
      <c r="AM140" s="58"/>
      <c r="AN140" s="58"/>
      <c r="AO140" s="58"/>
    </row>
    <row r="141" spans="1:41" ht="15">
      <c r="A141" s="971"/>
      <c r="B141" s="304" t="s">
        <v>1300</v>
      </c>
      <c r="C141" s="46">
        <v>56.18</v>
      </c>
      <c r="D141" s="46">
        <v>0</v>
      </c>
      <c r="E141" s="46">
        <v>0</v>
      </c>
      <c r="F141" s="46">
        <v>0</v>
      </c>
      <c r="G141" s="46">
        <v>0</v>
      </c>
      <c r="H141" s="46">
        <v>4.67</v>
      </c>
      <c r="I141" s="46">
        <v>42.03</v>
      </c>
      <c r="J141" s="46">
        <v>0</v>
      </c>
      <c r="K141" s="46">
        <v>0</v>
      </c>
      <c r="L141" s="46">
        <v>0</v>
      </c>
      <c r="M141" s="46">
        <v>0</v>
      </c>
      <c r="N141" s="46">
        <v>0</v>
      </c>
      <c r="O141" s="46">
        <v>0</v>
      </c>
      <c r="P141" s="46">
        <v>0</v>
      </c>
      <c r="Q141" s="46">
        <v>0</v>
      </c>
      <c r="R141" s="46">
        <v>0</v>
      </c>
      <c r="S141" s="47">
        <f t="shared" si="30"/>
        <v>102.88</v>
      </c>
      <c r="T141" s="55"/>
      <c r="U141" s="302"/>
      <c r="V141" s="58"/>
      <c r="W141" s="58"/>
      <c r="X141" s="58"/>
      <c r="Y141" s="58"/>
      <c r="Z141" s="58"/>
      <c r="AA141" s="58"/>
      <c r="AB141" s="58"/>
      <c r="AC141" s="58"/>
      <c r="AD141" s="58"/>
      <c r="AE141" s="58"/>
      <c r="AF141" s="58"/>
      <c r="AG141" s="58"/>
      <c r="AH141" s="58"/>
      <c r="AI141" s="58"/>
      <c r="AJ141" s="58"/>
      <c r="AK141" s="58"/>
      <c r="AL141" s="58"/>
      <c r="AM141" s="58"/>
      <c r="AN141" s="58"/>
      <c r="AO141" s="58"/>
    </row>
    <row r="142" spans="1:41" ht="15">
      <c r="A142" s="971"/>
      <c r="B142" s="304" t="s">
        <v>1158</v>
      </c>
      <c r="C142" s="46">
        <v>0</v>
      </c>
      <c r="D142" s="46">
        <v>0</v>
      </c>
      <c r="E142" s="46">
        <v>38</v>
      </c>
      <c r="F142" s="46">
        <v>0</v>
      </c>
      <c r="G142" s="46">
        <v>0</v>
      </c>
      <c r="H142" s="46">
        <v>8.36</v>
      </c>
      <c r="I142" s="46">
        <v>58.98</v>
      </c>
      <c r="J142" s="46">
        <v>0</v>
      </c>
      <c r="K142" s="46">
        <v>0</v>
      </c>
      <c r="L142" s="46">
        <v>6.08</v>
      </c>
      <c r="M142" s="46">
        <v>0</v>
      </c>
      <c r="N142" s="46">
        <v>0</v>
      </c>
      <c r="O142" s="46">
        <v>3.04</v>
      </c>
      <c r="P142" s="46">
        <v>0</v>
      </c>
      <c r="Q142" s="46">
        <v>0</v>
      </c>
      <c r="R142" s="46">
        <v>0</v>
      </c>
      <c r="S142" s="47">
        <f t="shared" si="30"/>
        <v>114.46000000000001</v>
      </c>
      <c r="T142" s="55"/>
      <c r="U142" s="302"/>
      <c r="V142" s="58"/>
      <c r="W142" s="58"/>
      <c r="X142" s="58"/>
      <c r="Y142" s="58"/>
      <c r="Z142" s="58"/>
      <c r="AA142" s="58"/>
      <c r="AB142" s="58"/>
      <c r="AC142" s="58"/>
      <c r="AD142" s="58"/>
      <c r="AE142" s="58"/>
      <c r="AF142" s="58"/>
      <c r="AG142" s="58"/>
      <c r="AH142" s="58"/>
      <c r="AI142" s="58"/>
      <c r="AJ142" s="58"/>
      <c r="AK142" s="58"/>
      <c r="AL142" s="58"/>
      <c r="AM142" s="58"/>
      <c r="AN142" s="58"/>
      <c r="AO142" s="58"/>
    </row>
    <row r="143" spans="1:41" ht="15">
      <c r="A143" s="971"/>
      <c r="B143" s="304" t="s">
        <v>1337</v>
      </c>
      <c r="C143" s="46">
        <v>0</v>
      </c>
      <c r="D143" s="46">
        <v>0</v>
      </c>
      <c r="E143" s="46">
        <v>0</v>
      </c>
      <c r="F143" s="46">
        <v>0</v>
      </c>
      <c r="G143" s="46">
        <v>0</v>
      </c>
      <c r="H143" s="46">
        <v>0</v>
      </c>
      <c r="I143" s="46">
        <v>0</v>
      </c>
      <c r="J143" s="46">
        <v>0</v>
      </c>
      <c r="K143" s="46">
        <v>0</v>
      </c>
      <c r="L143" s="46">
        <v>0</v>
      </c>
      <c r="M143" s="46">
        <v>0</v>
      </c>
      <c r="N143" s="46">
        <v>0</v>
      </c>
      <c r="O143" s="46">
        <v>0</v>
      </c>
      <c r="P143" s="46">
        <v>0</v>
      </c>
      <c r="Q143" s="46">
        <v>0</v>
      </c>
      <c r="R143" s="46">
        <v>0</v>
      </c>
      <c r="S143" s="47">
        <f t="shared" si="30"/>
        <v>0</v>
      </c>
      <c r="T143" s="55"/>
      <c r="U143" s="302"/>
      <c r="V143" s="58"/>
      <c r="W143" s="58"/>
      <c r="X143" s="58"/>
      <c r="Y143" s="58"/>
      <c r="Z143" s="58"/>
      <c r="AA143" s="58"/>
      <c r="AB143" s="58"/>
      <c r="AC143" s="58"/>
      <c r="AD143" s="58"/>
      <c r="AE143" s="58"/>
      <c r="AF143" s="58"/>
      <c r="AG143" s="58"/>
      <c r="AH143" s="58"/>
      <c r="AI143" s="58"/>
      <c r="AJ143" s="58"/>
      <c r="AK143" s="58"/>
      <c r="AL143" s="58"/>
      <c r="AM143" s="58"/>
      <c r="AN143" s="58"/>
      <c r="AO143" s="58"/>
    </row>
    <row r="144" spans="1:41" ht="15">
      <c r="A144" s="971"/>
      <c r="B144" s="304" t="s">
        <v>1160</v>
      </c>
      <c r="C144" s="46">
        <v>328042.15999999997</v>
      </c>
      <c r="D144" s="46">
        <v>458116.03</v>
      </c>
      <c r="E144" s="46">
        <v>974372.64</v>
      </c>
      <c r="F144" s="46">
        <v>599807.49</v>
      </c>
      <c r="G144" s="46">
        <v>2379305.83</v>
      </c>
      <c r="H144" s="46">
        <v>5650976.5300000003</v>
      </c>
      <c r="I144" s="46">
        <v>14953197.82</v>
      </c>
      <c r="J144" s="46">
        <v>2765754.06</v>
      </c>
      <c r="K144" s="46">
        <v>1864244.67</v>
      </c>
      <c r="L144" s="46">
        <v>3906388.29</v>
      </c>
      <c r="M144" s="46">
        <v>1499452.86</v>
      </c>
      <c r="N144" s="46">
        <v>584046.27</v>
      </c>
      <c r="O144" s="46">
        <v>1813665.68</v>
      </c>
      <c r="P144" s="46">
        <v>18537.91</v>
      </c>
      <c r="Q144" s="46">
        <v>372177.65</v>
      </c>
      <c r="R144" s="46">
        <v>520878.92</v>
      </c>
      <c r="S144" s="47">
        <f t="shared" si="30"/>
        <v>38688964.809999995</v>
      </c>
      <c r="T144" s="55"/>
      <c r="U144" s="302"/>
      <c r="V144" s="58"/>
      <c r="W144" s="58"/>
      <c r="X144" s="58"/>
      <c r="Y144" s="58"/>
      <c r="Z144" s="58"/>
      <c r="AA144" s="58"/>
      <c r="AB144" s="58"/>
      <c r="AC144" s="58"/>
      <c r="AD144" s="58"/>
      <c r="AE144" s="58"/>
      <c r="AF144" s="58"/>
      <c r="AG144" s="58"/>
      <c r="AH144" s="58"/>
      <c r="AI144" s="58"/>
      <c r="AJ144" s="58"/>
      <c r="AK144" s="58"/>
      <c r="AL144" s="58"/>
      <c r="AM144" s="58"/>
      <c r="AN144" s="58"/>
      <c r="AO144" s="58"/>
    </row>
    <row r="145" spans="1:41" ht="15">
      <c r="A145" s="971"/>
      <c r="B145" s="304" t="s">
        <v>1162</v>
      </c>
      <c r="C145" s="46">
        <v>0</v>
      </c>
      <c r="D145" s="46">
        <v>0</v>
      </c>
      <c r="E145" s="46">
        <v>270090.06</v>
      </c>
      <c r="F145" s="46">
        <v>859.34</v>
      </c>
      <c r="G145" s="46">
        <v>25667.200000000001</v>
      </c>
      <c r="H145" s="46">
        <v>704625.8</v>
      </c>
      <c r="I145" s="46">
        <v>12495769.42</v>
      </c>
      <c r="J145" s="46">
        <v>6849.6</v>
      </c>
      <c r="K145" s="46">
        <v>32477.27</v>
      </c>
      <c r="L145" s="46">
        <v>253662.41</v>
      </c>
      <c r="M145" s="46">
        <v>420600.97</v>
      </c>
      <c r="N145" s="46">
        <v>0</v>
      </c>
      <c r="O145" s="46">
        <v>0</v>
      </c>
      <c r="P145" s="46">
        <v>0</v>
      </c>
      <c r="Q145" s="46">
        <v>0</v>
      </c>
      <c r="R145" s="46">
        <v>1151705.97</v>
      </c>
      <c r="S145" s="47">
        <f t="shared" si="30"/>
        <v>15362308.040000001</v>
      </c>
      <c r="T145" s="55"/>
      <c r="U145" s="302"/>
      <c r="V145" s="58"/>
      <c r="W145" s="58"/>
      <c r="X145" s="58"/>
      <c r="Y145" s="58"/>
      <c r="Z145" s="58"/>
      <c r="AA145" s="58"/>
      <c r="AB145" s="58"/>
      <c r="AC145" s="58"/>
      <c r="AD145" s="58"/>
      <c r="AE145" s="58"/>
      <c r="AF145" s="58"/>
      <c r="AG145" s="58"/>
      <c r="AH145" s="58"/>
      <c r="AI145" s="58"/>
      <c r="AJ145" s="58"/>
      <c r="AK145" s="58"/>
      <c r="AL145" s="58"/>
      <c r="AM145" s="58"/>
      <c r="AN145" s="58"/>
      <c r="AO145" s="58"/>
    </row>
    <row r="146" spans="1:41" ht="15">
      <c r="A146" s="971"/>
      <c r="B146" s="304" t="s">
        <v>1161</v>
      </c>
      <c r="C146" s="46">
        <v>3993.74</v>
      </c>
      <c r="D146" s="46">
        <v>6010.78</v>
      </c>
      <c r="E146" s="46">
        <v>12649.92</v>
      </c>
      <c r="F146" s="46">
        <v>15228.06</v>
      </c>
      <c r="G146" s="46">
        <v>22913.63</v>
      </c>
      <c r="H146" s="46">
        <v>54008.24</v>
      </c>
      <c r="I146" s="46">
        <v>203480.32000000001</v>
      </c>
      <c r="J146" s="46">
        <v>28911.85</v>
      </c>
      <c r="K146" s="46">
        <v>28516.02</v>
      </c>
      <c r="L146" s="46">
        <v>87350.46</v>
      </c>
      <c r="M146" s="46">
        <v>11239.3</v>
      </c>
      <c r="N146" s="46">
        <v>5931.87</v>
      </c>
      <c r="O146" s="46">
        <v>17210.25</v>
      </c>
      <c r="P146" s="46">
        <v>2794.43</v>
      </c>
      <c r="Q146" s="46">
        <v>3680.24</v>
      </c>
      <c r="R146" s="46">
        <v>4324.09</v>
      </c>
      <c r="S146" s="47">
        <f t="shared" si="30"/>
        <v>508243.20000000001</v>
      </c>
      <c r="T146" s="55"/>
      <c r="U146" s="302"/>
      <c r="V146" s="58"/>
      <c r="W146" s="58"/>
      <c r="X146" s="58"/>
      <c r="Y146" s="58"/>
      <c r="Z146" s="58"/>
      <c r="AA146" s="58"/>
      <c r="AB146" s="58"/>
      <c r="AC146" s="58"/>
      <c r="AD146" s="58"/>
      <c r="AE146" s="58"/>
      <c r="AF146" s="58"/>
      <c r="AG146" s="58"/>
      <c r="AH146" s="58"/>
      <c r="AI146" s="58"/>
      <c r="AJ146" s="58"/>
      <c r="AK146" s="58"/>
      <c r="AL146" s="58"/>
      <c r="AM146" s="58"/>
      <c r="AN146" s="58"/>
      <c r="AO146" s="58"/>
    </row>
    <row r="147" spans="1:41" ht="5.25" customHeight="1">
      <c r="A147" s="515"/>
      <c r="B147" s="428"/>
      <c r="C147" s="94"/>
      <c r="D147" s="94"/>
      <c r="E147" s="94"/>
      <c r="F147" s="94"/>
      <c r="G147" s="523"/>
      <c r="H147" s="94"/>
      <c r="I147" s="94"/>
      <c r="J147" s="94"/>
      <c r="K147" s="94"/>
      <c r="L147" s="94"/>
      <c r="M147" s="94"/>
      <c r="N147" s="94"/>
      <c r="O147" s="94"/>
      <c r="P147" s="94"/>
      <c r="Q147" s="94"/>
      <c r="R147" s="94"/>
      <c r="S147" s="517">
        <f t="shared" si="30"/>
        <v>0</v>
      </c>
      <c r="T147" s="58"/>
      <c r="U147" s="302"/>
      <c r="V147" s="58"/>
      <c r="W147" s="58"/>
      <c r="X147" s="58"/>
      <c r="Y147" s="58"/>
      <c r="Z147" s="58"/>
      <c r="AA147" s="58"/>
      <c r="AB147" s="58"/>
      <c r="AC147" s="58"/>
      <c r="AD147" s="58"/>
      <c r="AE147" s="58"/>
      <c r="AF147" s="58"/>
      <c r="AG147" s="58"/>
      <c r="AH147" s="58"/>
      <c r="AI147" s="58"/>
      <c r="AJ147" s="58"/>
      <c r="AK147" s="58"/>
      <c r="AL147" s="58"/>
      <c r="AM147" s="58"/>
      <c r="AN147" s="58"/>
      <c r="AO147" s="58"/>
    </row>
    <row r="148" spans="1:41" ht="15">
      <c r="A148" s="498"/>
      <c r="B148" s="343" t="s">
        <v>27</v>
      </c>
      <c r="C148" s="401">
        <f t="shared" ref="C148:Q148" si="31">+C138+C130+C113+C93+C88+C83</f>
        <v>2370757.5989999999</v>
      </c>
      <c r="D148" s="401">
        <f t="shared" si="31"/>
        <v>3111309.2639999995</v>
      </c>
      <c r="E148" s="401">
        <f t="shared" si="31"/>
        <v>7516336.5880000014</v>
      </c>
      <c r="F148" s="401">
        <f t="shared" si="31"/>
        <v>3037756.2980000004</v>
      </c>
      <c r="G148" s="401">
        <f t="shared" si="31"/>
        <v>11454891.550999999</v>
      </c>
      <c r="H148" s="401">
        <f t="shared" si="31"/>
        <v>31841306.304000001</v>
      </c>
      <c r="I148" s="401">
        <f t="shared" si="31"/>
        <v>118931504.792</v>
      </c>
      <c r="J148" s="401">
        <f t="shared" si="31"/>
        <v>14460689.862000002</v>
      </c>
      <c r="K148" s="401">
        <f t="shared" si="31"/>
        <v>12178740.407</v>
      </c>
      <c r="L148" s="401">
        <f t="shared" si="31"/>
        <v>24227768.541999999</v>
      </c>
      <c r="M148" s="401">
        <f t="shared" si="31"/>
        <v>8231576.5750000002</v>
      </c>
      <c r="N148" s="401">
        <f t="shared" si="31"/>
        <v>3437207.8039999995</v>
      </c>
      <c r="O148" s="401">
        <f t="shared" si="31"/>
        <v>8712850.3460000008</v>
      </c>
      <c r="P148" s="401">
        <f t="shared" si="31"/>
        <v>378935.54499999998</v>
      </c>
      <c r="Q148" s="401">
        <f t="shared" si="31"/>
        <v>1784091.977</v>
      </c>
      <c r="R148" s="401">
        <f>+R138+R130+R113+R93+R88+R83</f>
        <v>3918215.7510000002</v>
      </c>
      <c r="S148" s="401">
        <f>+S138+S130+S113+S93+S88+S83</f>
        <v>255593939.20500001</v>
      </c>
      <c r="T148" s="58"/>
      <c r="U148" s="302"/>
      <c r="V148" s="302"/>
      <c r="W148" s="302"/>
      <c r="X148" s="302"/>
      <c r="Y148" s="302"/>
      <c r="Z148" s="302"/>
      <c r="AA148" s="302"/>
      <c r="AB148" s="302"/>
      <c r="AC148" s="302"/>
      <c r="AD148" s="302"/>
      <c r="AE148" s="302"/>
      <c r="AF148" s="302"/>
      <c r="AG148" s="302"/>
      <c r="AH148" s="302"/>
      <c r="AI148" s="302"/>
      <c r="AJ148" s="302"/>
      <c r="AK148" s="302"/>
      <c r="AL148" s="302"/>
      <c r="AM148" s="302"/>
      <c r="AN148" s="302"/>
      <c r="AO148" s="302"/>
    </row>
    <row r="149" spans="1:41">
      <c r="U149" s="58"/>
      <c r="V149" s="55"/>
      <c r="W149" s="55"/>
      <c r="X149" s="55"/>
      <c r="Y149" s="55"/>
      <c r="Z149" s="55"/>
      <c r="AA149" s="55"/>
      <c r="AB149" s="55"/>
      <c r="AC149" s="55"/>
      <c r="AD149" s="55"/>
      <c r="AE149" s="55"/>
      <c r="AF149" s="55"/>
      <c r="AG149" s="55"/>
      <c r="AH149" s="55"/>
      <c r="AI149" s="55"/>
      <c r="AJ149" s="55"/>
      <c r="AK149" s="55"/>
      <c r="AL149" s="55"/>
      <c r="AM149" s="55"/>
      <c r="AN149" s="55"/>
      <c r="AO149" s="55"/>
    </row>
    <row r="150" spans="1:41">
      <c r="A150" s="320" t="s">
        <v>858</v>
      </c>
      <c r="C150" s="55"/>
      <c r="D150" s="55"/>
      <c r="E150" s="55"/>
      <c r="F150" s="55"/>
      <c r="G150" s="55"/>
      <c r="H150" s="55"/>
      <c r="I150" s="55"/>
      <c r="J150" s="55"/>
      <c r="K150" s="55"/>
      <c r="L150" s="55"/>
      <c r="M150" s="55"/>
      <c r="N150" s="55"/>
      <c r="O150" s="55"/>
      <c r="P150" s="55"/>
      <c r="Q150" s="55"/>
      <c r="R150" s="55"/>
      <c r="V150" s="55"/>
      <c r="W150" s="55"/>
      <c r="X150" s="55"/>
      <c r="Y150" s="55"/>
      <c r="Z150" s="55"/>
      <c r="AA150" s="55"/>
      <c r="AB150" s="55"/>
      <c r="AC150" s="55"/>
      <c r="AD150" s="55"/>
      <c r="AE150" s="55"/>
      <c r="AF150" s="55"/>
      <c r="AG150" s="55"/>
      <c r="AH150" s="55"/>
      <c r="AI150" s="55"/>
      <c r="AJ150" s="55"/>
      <c r="AK150" s="55"/>
      <c r="AL150" s="55"/>
      <c r="AM150" s="55"/>
      <c r="AN150" s="55"/>
    </row>
    <row r="151" spans="1:41">
      <c r="A151" s="7" t="s">
        <v>1922</v>
      </c>
      <c r="B151" s="518"/>
      <c r="H151" s="55"/>
    </row>
    <row r="152" spans="1:41" ht="14.25" customHeight="1"/>
    <row r="154" spans="1:41">
      <c r="C154" s="519"/>
      <c r="D154" s="519"/>
      <c r="E154" s="519"/>
      <c r="F154" s="519"/>
      <c r="G154" s="519"/>
      <c r="H154" s="519"/>
      <c r="I154" s="519"/>
      <c r="J154" s="519"/>
      <c r="K154" s="519"/>
      <c r="L154" s="519"/>
      <c r="M154" s="519"/>
      <c r="N154" s="519"/>
      <c r="O154" s="519"/>
      <c r="P154" s="519"/>
      <c r="Q154" s="519"/>
      <c r="R154" s="519"/>
    </row>
  </sheetData>
  <mergeCells count="19">
    <mergeCell ref="A81:A82"/>
    <mergeCell ref="B81:B82"/>
    <mergeCell ref="C81:R81"/>
    <mergeCell ref="S81:S82"/>
    <mergeCell ref="A83:A146"/>
    <mergeCell ref="A79:S79"/>
    <mergeCell ref="A1:S1"/>
    <mergeCell ref="A2:S2"/>
    <mergeCell ref="A3:S3"/>
    <mergeCell ref="A4:S4"/>
    <mergeCell ref="A6:A7"/>
    <mergeCell ref="B6:B7"/>
    <mergeCell ref="C6:R6"/>
    <mergeCell ref="S6:S7"/>
    <mergeCell ref="A8:A71"/>
    <mergeCell ref="A75:S75"/>
    <mergeCell ref="A76:S76"/>
    <mergeCell ref="A77:S77"/>
    <mergeCell ref="A78:S78"/>
  </mergeCells>
  <hyperlinks>
    <hyperlink ref="B1:S1" location="'Seccion D MLE'!A4" display="TABLA D04A1"/>
    <hyperlink ref="B75:S75" location="'Seccion D MLE'!A4" display="TABLA D04A2"/>
    <hyperlink ref="A1:S1" location="'Sección D'!A1" display="TABLA D05b1 03"/>
    <hyperlink ref="A75:S75" location="'Sección D'!A1" display="TABLA D05b2 03"/>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O154"/>
  <sheetViews>
    <sheetView showGridLines="0" zoomScale="90" zoomScaleNormal="90" workbookViewId="0">
      <selection sqref="A1:S1"/>
    </sheetView>
  </sheetViews>
  <sheetFormatPr baseColWidth="10" defaultColWidth="11.42578125" defaultRowHeight="14.25"/>
  <cols>
    <col min="1" max="1" width="8.140625" style="40" customWidth="1"/>
    <col min="2" max="2" width="48.140625" style="40" customWidth="1"/>
    <col min="3" max="3" width="16.85546875" style="40" bestFit="1" customWidth="1"/>
    <col min="4" max="5" width="15.85546875" style="40" bestFit="1" customWidth="1"/>
    <col min="6" max="6" width="16.42578125" style="40" bestFit="1" customWidth="1"/>
    <col min="7" max="7" width="17.28515625" style="40" bestFit="1" customWidth="1"/>
    <col min="8" max="9" width="16.85546875" style="40" bestFit="1" customWidth="1"/>
    <col min="10" max="10" width="17.28515625" style="40" bestFit="1" customWidth="1"/>
    <col min="11" max="11" width="16.42578125" style="40" bestFit="1" customWidth="1"/>
    <col min="12" max="12" width="17.28515625" style="40" bestFit="1" customWidth="1"/>
    <col min="13" max="14" width="16.85546875" style="40" bestFit="1" customWidth="1"/>
    <col min="15" max="15" width="17.28515625" style="40" bestFit="1" customWidth="1"/>
    <col min="16" max="17" width="16.85546875" style="40" bestFit="1" customWidth="1"/>
    <col min="18" max="18" width="17.28515625" style="40" bestFit="1" customWidth="1"/>
    <col min="19" max="19" width="18.28515625" style="40" bestFit="1" customWidth="1"/>
    <col min="20" max="20" width="13.5703125" style="40" bestFit="1" customWidth="1"/>
    <col min="21" max="21" width="48.28515625" style="40" bestFit="1" customWidth="1"/>
    <col min="22" max="22" width="19" style="40" bestFit="1" customWidth="1"/>
    <col min="23" max="25" width="17.7109375" style="40" bestFit="1" customWidth="1"/>
    <col min="26" max="39" width="19" style="40" bestFit="1" customWidth="1"/>
    <col min="40" max="40" width="16.140625" style="40" bestFit="1" customWidth="1"/>
    <col min="41" max="41" width="20" style="40" bestFit="1" customWidth="1"/>
    <col min="42" max="16384" width="11.42578125" style="40"/>
  </cols>
  <sheetData>
    <row r="1" spans="1:22" ht="15">
      <c r="A1" s="886" t="s">
        <v>1384</v>
      </c>
      <c r="B1" s="886"/>
      <c r="C1" s="886"/>
      <c r="D1" s="886"/>
      <c r="E1" s="886"/>
      <c r="F1" s="886"/>
      <c r="G1" s="886"/>
      <c r="H1" s="886"/>
      <c r="I1" s="886"/>
      <c r="J1" s="886"/>
      <c r="K1" s="886"/>
      <c r="L1" s="886"/>
      <c r="M1" s="886"/>
      <c r="N1" s="886"/>
      <c r="O1" s="886"/>
      <c r="P1" s="886"/>
      <c r="Q1" s="886"/>
      <c r="R1" s="886"/>
      <c r="S1" s="886"/>
    </row>
    <row r="2" spans="1:22">
      <c r="A2" s="919" t="s">
        <v>1347</v>
      </c>
      <c r="B2" s="919"/>
      <c r="C2" s="919"/>
      <c r="D2" s="919"/>
      <c r="E2" s="919"/>
      <c r="F2" s="919"/>
      <c r="G2" s="919"/>
      <c r="H2" s="919"/>
      <c r="I2" s="919"/>
      <c r="J2" s="919"/>
      <c r="K2" s="919"/>
      <c r="L2" s="919"/>
      <c r="M2" s="919"/>
      <c r="N2" s="919"/>
      <c r="O2" s="919"/>
      <c r="P2" s="919"/>
      <c r="Q2" s="919"/>
      <c r="R2" s="919"/>
      <c r="S2" s="919"/>
    </row>
    <row r="3" spans="1:22">
      <c r="A3" s="920" t="s">
        <v>1289</v>
      </c>
      <c r="B3" s="920"/>
      <c r="C3" s="920"/>
      <c r="D3" s="920"/>
      <c r="E3" s="920"/>
      <c r="F3" s="920"/>
      <c r="G3" s="920"/>
      <c r="H3" s="920"/>
      <c r="I3" s="920"/>
      <c r="J3" s="920"/>
      <c r="K3" s="920"/>
      <c r="L3" s="920"/>
      <c r="M3" s="920"/>
      <c r="N3" s="920"/>
      <c r="O3" s="920"/>
      <c r="P3" s="920"/>
      <c r="Q3" s="920"/>
      <c r="R3" s="920"/>
      <c r="S3" s="920"/>
    </row>
    <row r="4" spans="1:22">
      <c r="A4" s="920" t="s">
        <v>1312</v>
      </c>
      <c r="B4" s="920"/>
      <c r="C4" s="920"/>
      <c r="D4" s="920"/>
      <c r="E4" s="920"/>
      <c r="F4" s="920"/>
      <c r="G4" s="920"/>
      <c r="H4" s="920"/>
      <c r="I4" s="920"/>
      <c r="J4" s="920"/>
      <c r="K4" s="920"/>
      <c r="L4" s="920"/>
      <c r="M4" s="920"/>
      <c r="N4" s="920"/>
      <c r="O4" s="920"/>
      <c r="P4" s="920"/>
      <c r="Q4" s="920"/>
      <c r="R4" s="920"/>
      <c r="S4" s="920"/>
    </row>
    <row r="5" spans="1:22" ht="15" thickBot="1">
      <c r="A5" s="174"/>
      <c r="B5" s="174"/>
      <c r="C5" s="174"/>
      <c r="D5" s="174"/>
      <c r="E5" s="174"/>
      <c r="F5" s="174"/>
      <c r="G5" s="174"/>
      <c r="H5" s="174"/>
      <c r="I5" s="174"/>
      <c r="J5" s="174"/>
      <c r="K5" s="174"/>
      <c r="L5" s="174"/>
      <c r="M5" s="174"/>
      <c r="N5" s="174"/>
      <c r="O5" s="174"/>
      <c r="P5" s="174"/>
      <c r="Q5" s="174"/>
      <c r="R5" s="174"/>
      <c r="S5" s="174"/>
    </row>
    <row r="6" spans="1:22">
      <c r="A6" s="967" t="s">
        <v>1291</v>
      </c>
      <c r="B6" s="967" t="s">
        <v>1292</v>
      </c>
      <c r="C6" s="969" t="s">
        <v>1448</v>
      </c>
      <c r="D6" s="969"/>
      <c r="E6" s="969"/>
      <c r="F6" s="969"/>
      <c r="G6" s="969"/>
      <c r="H6" s="969"/>
      <c r="I6" s="969"/>
      <c r="J6" s="969"/>
      <c r="K6" s="969"/>
      <c r="L6" s="969"/>
      <c r="M6" s="969"/>
      <c r="N6" s="969"/>
      <c r="O6" s="969"/>
      <c r="P6" s="969"/>
      <c r="Q6" s="969"/>
      <c r="R6" s="969"/>
      <c r="S6" s="967" t="s">
        <v>113</v>
      </c>
      <c r="U6" s="58"/>
      <c r="V6" s="55"/>
    </row>
    <row r="7" spans="1:22" ht="25.5">
      <c r="A7" s="968"/>
      <c r="B7" s="968"/>
      <c r="C7" s="522" t="s">
        <v>895</v>
      </c>
      <c r="D7" s="522" t="s">
        <v>896</v>
      </c>
      <c r="E7" s="522" t="s">
        <v>500</v>
      </c>
      <c r="F7" s="522" t="s">
        <v>510</v>
      </c>
      <c r="G7" s="522" t="s">
        <v>521</v>
      </c>
      <c r="H7" s="522" t="s">
        <v>897</v>
      </c>
      <c r="I7" s="522" t="s">
        <v>802</v>
      </c>
      <c r="J7" s="522" t="s">
        <v>1340</v>
      </c>
      <c r="K7" s="522" t="s">
        <v>612</v>
      </c>
      <c r="L7" s="522" t="s">
        <v>1341</v>
      </c>
      <c r="M7" s="522" t="s">
        <v>699</v>
      </c>
      <c r="N7" s="522" t="s">
        <v>767</v>
      </c>
      <c r="O7" s="522" t="s">
        <v>734</v>
      </c>
      <c r="P7" s="522" t="s">
        <v>1342</v>
      </c>
      <c r="Q7" s="522" t="s">
        <v>1343</v>
      </c>
      <c r="R7" s="522" t="s">
        <v>105</v>
      </c>
      <c r="S7" s="968"/>
      <c r="U7" s="58"/>
      <c r="V7" s="55"/>
    </row>
    <row r="8" spans="1:22" ht="15" customHeight="1">
      <c r="A8" s="970" t="s">
        <v>1173</v>
      </c>
      <c r="B8" s="299" t="s">
        <v>1104</v>
      </c>
      <c r="C8" s="406">
        <f t="shared" ref="C8:Q8" si="0">SUM(C9:C11)</f>
        <v>165179</v>
      </c>
      <c r="D8" s="406">
        <f t="shared" si="0"/>
        <v>201276</v>
      </c>
      <c r="E8" s="406">
        <f t="shared" si="0"/>
        <v>452219</v>
      </c>
      <c r="F8" s="406">
        <f t="shared" si="0"/>
        <v>166802</v>
      </c>
      <c r="G8" s="406">
        <f t="shared" si="0"/>
        <v>668751</v>
      </c>
      <c r="H8" s="406">
        <f t="shared" si="0"/>
        <v>1971509</v>
      </c>
      <c r="I8" s="406">
        <f t="shared" si="0"/>
        <v>7923447</v>
      </c>
      <c r="J8" s="406">
        <f t="shared" si="0"/>
        <v>853608</v>
      </c>
      <c r="K8" s="406">
        <f t="shared" si="0"/>
        <v>694326</v>
      </c>
      <c r="L8" s="406">
        <f t="shared" si="0"/>
        <v>1395948</v>
      </c>
      <c r="M8" s="406">
        <f t="shared" si="0"/>
        <v>478068</v>
      </c>
      <c r="N8" s="406">
        <f t="shared" si="0"/>
        <v>243401</v>
      </c>
      <c r="O8" s="406">
        <f t="shared" si="0"/>
        <v>506691</v>
      </c>
      <c r="P8" s="406">
        <f t="shared" si="0"/>
        <v>21813</v>
      </c>
      <c r="Q8" s="406">
        <f t="shared" si="0"/>
        <v>114543</v>
      </c>
      <c r="R8" s="406">
        <f t="shared" ref="R8" si="1">SUM(R9:R11)</f>
        <v>155230</v>
      </c>
      <c r="S8" s="406">
        <f>SUM(C8:R8)</f>
        <v>16012811</v>
      </c>
      <c r="T8" s="375"/>
      <c r="U8" s="302"/>
      <c r="V8" s="55"/>
    </row>
    <row r="9" spans="1:22" ht="15">
      <c r="A9" s="971"/>
      <c r="B9" s="304" t="s">
        <v>1105</v>
      </c>
      <c r="C9" s="46">
        <v>164533</v>
      </c>
      <c r="D9" s="46">
        <v>200854</v>
      </c>
      <c r="E9" s="46">
        <v>449767</v>
      </c>
      <c r="F9" s="46">
        <v>166562</v>
      </c>
      <c r="G9" s="46">
        <v>668224</v>
      </c>
      <c r="H9" s="46">
        <v>1958486</v>
      </c>
      <c r="I9" s="46">
        <v>7881215</v>
      </c>
      <c r="J9" s="46">
        <v>850755</v>
      </c>
      <c r="K9" s="46">
        <v>692219</v>
      </c>
      <c r="L9" s="46">
        <v>1388675</v>
      </c>
      <c r="M9" s="46">
        <v>476216</v>
      </c>
      <c r="N9" s="46">
        <v>242489</v>
      </c>
      <c r="O9" s="46">
        <v>505535</v>
      </c>
      <c r="P9" s="46">
        <v>21783</v>
      </c>
      <c r="Q9" s="46">
        <v>114044</v>
      </c>
      <c r="R9" s="46">
        <v>155051</v>
      </c>
      <c r="S9" s="46">
        <f>SUM(C9:R9)</f>
        <v>15936408</v>
      </c>
      <c r="T9" s="55"/>
      <c r="U9" s="302"/>
      <c r="V9" s="55"/>
    </row>
    <row r="10" spans="1:22" ht="15">
      <c r="A10" s="971"/>
      <c r="B10" s="304" t="s">
        <v>1106</v>
      </c>
      <c r="C10" s="46">
        <v>3</v>
      </c>
      <c r="D10" s="46">
        <v>54</v>
      </c>
      <c r="E10" s="46">
        <v>52</v>
      </c>
      <c r="F10" s="46">
        <v>71</v>
      </c>
      <c r="G10" s="46">
        <v>263</v>
      </c>
      <c r="H10" s="46">
        <v>2967</v>
      </c>
      <c r="I10" s="46">
        <v>6243</v>
      </c>
      <c r="J10" s="46">
        <v>571</v>
      </c>
      <c r="K10" s="46">
        <v>498</v>
      </c>
      <c r="L10" s="46">
        <v>1465</v>
      </c>
      <c r="M10" s="46">
        <v>858</v>
      </c>
      <c r="N10" s="46">
        <v>451</v>
      </c>
      <c r="O10" s="46">
        <v>255</v>
      </c>
      <c r="P10" s="46">
        <v>4</v>
      </c>
      <c r="Q10" s="46">
        <v>419</v>
      </c>
      <c r="R10" s="46">
        <v>19</v>
      </c>
      <c r="S10" s="46">
        <f>SUM(C10:R10)</f>
        <v>14193</v>
      </c>
      <c r="T10" s="55"/>
      <c r="U10" s="302"/>
    </row>
    <row r="11" spans="1:22" ht="15">
      <c r="A11" s="971"/>
      <c r="B11" s="304" t="s">
        <v>1107</v>
      </c>
      <c r="C11" s="46">
        <v>643</v>
      </c>
      <c r="D11" s="46">
        <v>368</v>
      </c>
      <c r="E11" s="46">
        <v>2400</v>
      </c>
      <c r="F11" s="46">
        <v>169</v>
      </c>
      <c r="G11" s="46">
        <v>264</v>
      </c>
      <c r="H11" s="46">
        <v>10056</v>
      </c>
      <c r="I11" s="46">
        <v>35989</v>
      </c>
      <c r="J11" s="46">
        <v>2282</v>
      </c>
      <c r="K11" s="46">
        <v>1609</v>
      </c>
      <c r="L11" s="46">
        <v>5808</v>
      </c>
      <c r="M11" s="46">
        <v>994</v>
      </c>
      <c r="N11" s="46">
        <v>461</v>
      </c>
      <c r="O11" s="46">
        <v>901</v>
      </c>
      <c r="P11" s="46">
        <v>26</v>
      </c>
      <c r="Q11" s="46">
        <v>80</v>
      </c>
      <c r="R11" s="46">
        <v>160</v>
      </c>
      <c r="S11" s="46">
        <f>SUM(C11:R11)</f>
        <v>62210</v>
      </c>
      <c r="T11" s="55"/>
      <c r="U11" s="302"/>
      <c r="V11" s="55"/>
    </row>
    <row r="12" spans="1:22" ht="6" customHeight="1">
      <c r="A12" s="971"/>
      <c r="B12" s="304"/>
      <c r="C12" s="45"/>
      <c r="D12" s="45"/>
      <c r="E12" s="45"/>
      <c r="F12" s="45"/>
      <c r="G12" s="45"/>
      <c r="H12" s="45"/>
      <c r="I12" s="45"/>
      <c r="J12" s="45"/>
      <c r="K12" s="45"/>
      <c r="L12" s="45"/>
      <c r="M12" s="45"/>
      <c r="N12" s="45"/>
      <c r="O12" s="45"/>
      <c r="P12" s="45"/>
      <c r="Q12" s="45"/>
      <c r="R12" s="45"/>
      <c r="S12" s="406"/>
      <c r="T12" s="55"/>
      <c r="U12" s="302"/>
      <c r="V12" s="55"/>
    </row>
    <row r="13" spans="1:22" ht="15">
      <c r="A13" s="971"/>
      <c r="B13" s="299" t="s">
        <v>1108</v>
      </c>
      <c r="C13" s="406">
        <f t="shared" ref="C13:Q13" si="2">SUM(C14:C16)</f>
        <v>287462</v>
      </c>
      <c r="D13" s="406">
        <f t="shared" si="2"/>
        <v>366773</v>
      </c>
      <c r="E13" s="406">
        <f t="shared" si="2"/>
        <v>984323</v>
      </c>
      <c r="F13" s="406">
        <f t="shared" si="2"/>
        <v>374604</v>
      </c>
      <c r="G13" s="406">
        <f t="shared" si="2"/>
        <v>1202873</v>
      </c>
      <c r="H13" s="406">
        <f t="shared" si="2"/>
        <v>3178014</v>
      </c>
      <c r="I13" s="406">
        <f t="shared" si="2"/>
        <v>11303900</v>
      </c>
      <c r="J13" s="406">
        <f t="shared" si="2"/>
        <v>1496930</v>
      </c>
      <c r="K13" s="406">
        <f t="shared" si="2"/>
        <v>1421075</v>
      </c>
      <c r="L13" s="406">
        <f t="shared" si="2"/>
        <v>2674620</v>
      </c>
      <c r="M13" s="406">
        <f t="shared" si="2"/>
        <v>831022</v>
      </c>
      <c r="N13" s="406">
        <f t="shared" si="2"/>
        <v>401788</v>
      </c>
      <c r="O13" s="406">
        <f t="shared" si="2"/>
        <v>916555</v>
      </c>
      <c r="P13" s="406">
        <f t="shared" si="2"/>
        <v>61247</v>
      </c>
      <c r="Q13" s="406">
        <f t="shared" si="2"/>
        <v>187003</v>
      </c>
      <c r="R13" s="406">
        <f t="shared" ref="R13" si="3">SUM(R14:R16)</f>
        <v>549235</v>
      </c>
      <c r="S13" s="406">
        <f>SUM(C13:R13)</f>
        <v>26237424</v>
      </c>
      <c r="T13" s="375"/>
      <c r="U13" s="302"/>
      <c r="V13" s="55"/>
    </row>
    <row r="14" spans="1:22" ht="15">
      <c r="A14" s="971"/>
      <c r="B14" s="304" t="s">
        <v>1109</v>
      </c>
      <c r="C14" s="46">
        <v>245702</v>
      </c>
      <c r="D14" s="46">
        <v>305266</v>
      </c>
      <c r="E14" s="46">
        <v>830917</v>
      </c>
      <c r="F14" s="46">
        <v>321854</v>
      </c>
      <c r="G14" s="46">
        <v>1009798</v>
      </c>
      <c r="H14" s="46">
        <v>2542013</v>
      </c>
      <c r="I14" s="46">
        <v>8770808</v>
      </c>
      <c r="J14" s="46">
        <v>1201403</v>
      </c>
      <c r="K14" s="46">
        <v>1177683</v>
      </c>
      <c r="L14" s="46">
        <v>2192564</v>
      </c>
      <c r="M14" s="46">
        <v>661083</v>
      </c>
      <c r="N14" s="46">
        <v>336627</v>
      </c>
      <c r="O14" s="46">
        <v>762007</v>
      </c>
      <c r="P14" s="46">
        <v>53514</v>
      </c>
      <c r="Q14" s="46">
        <v>152736</v>
      </c>
      <c r="R14" s="46">
        <v>484294</v>
      </c>
      <c r="S14" s="46">
        <f>SUM(C14:R14)</f>
        <v>21048269</v>
      </c>
      <c r="T14" s="55"/>
      <c r="U14" s="302"/>
      <c r="V14" s="55"/>
    </row>
    <row r="15" spans="1:22" ht="15">
      <c r="A15" s="971"/>
      <c r="B15" s="304" t="s">
        <v>1110</v>
      </c>
      <c r="C15" s="46">
        <v>37350</v>
      </c>
      <c r="D15" s="46">
        <v>57157</v>
      </c>
      <c r="E15" s="46">
        <v>135985</v>
      </c>
      <c r="F15" s="46">
        <v>46986</v>
      </c>
      <c r="G15" s="46">
        <v>169800</v>
      </c>
      <c r="H15" s="46">
        <v>579580</v>
      </c>
      <c r="I15" s="46">
        <v>2273558</v>
      </c>
      <c r="J15" s="46">
        <v>265324</v>
      </c>
      <c r="K15" s="46">
        <v>216894</v>
      </c>
      <c r="L15" s="46">
        <v>422253</v>
      </c>
      <c r="M15" s="46">
        <v>146491</v>
      </c>
      <c r="N15" s="46">
        <v>57890</v>
      </c>
      <c r="O15" s="46">
        <v>133964</v>
      </c>
      <c r="P15" s="46">
        <v>6413</v>
      </c>
      <c r="Q15" s="46">
        <v>32945</v>
      </c>
      <c r="R15" s="46">
        <v>60357</v>
      </c>
      <c r="S15" s="46">
        <f>SUM(C15:R15)</f>
        <v>4642947</v>
      </c>
      <c r="T15" s="55"/>
      <c r="U15" s="302"/>
    </row>
    <row r="16" spans="1:22" ht="15">
      <c r="A16" s="971"/>
      <c r="B16" s="304" t="s">
        <v>1111</v>
      </c>
      <c r="C16" s="46">
        <v>4410</v>
      </c>
      <c r="D16" s="46">
        <v>4350</v>
      </c>
      <c r="E16" s="46">
        <v>17421</v>
      </c>
      <c r="F16" s="46">
        <v>5764</v>
      </c>
      <c r="G16" s="46">
        <v>23275</v>
      </c>
      <c r="H16" s="46">
        <v>56421</v>
      </c>
      <c r="I16" s="46">
        <v>259534</v>
      </c>
      <c r="J16" s="46">
        <v>30203</v>
      </c>
      <c r="K16" s="46">
        <v>26498</v>
      </c>
      <c r="L16" s="46">
        <v>59803</v>
      </c>
      <c r="M16" s="46">
        <v>23448</v>
      </c>
      <c r="N16" s="46">
        <v>7271</v>
      </c>
      <c r="O16" s="46">
        <v>20584</v>
      </c>
      <c r="P16" s="46">
        <v>1320</v>
      </c>
      <c r="Q16" s="46">
        <v>1322</v>
      </c>
      <c r="R16" s="46">
        <v>4584</v>
      </c>
      <c r="S16" s="46">
        <f>SUM(C16:R16)</f>
        <v>546208</v>
      </c>
      <c r="T16" s="55"/>
      <c r="U16" s="302"/>
      <c r="V16" s="55"/>
    </row>
    <row r="17" spans="1:22" ht="6" customHeight="1">
      <c r="A17" s="971"/>
      <c r="B17" s="304"/>
      <c r="C17" s="46"/>
      <c r="D17" s="46"/>
      <c r="E17" s="46"/>
      <c r="F17" s="46"/>
      <c r="G17" s="46"/>
      <c r="H17" s="46"/>
      <c r="I17" s="46"/>
      <c r="J17" s="46"/>
      <c r="K17" s="46"/>
      <c r="L17" s="46"/>
      <c r="M17" s="46"/>
      <c r="N17" s="46"/>
      <c r="O17" s="46"/>
      <c r="P17" s="46"/>
      <c r="Q17" s="46"/>
      <c r="R17" s="46"/>
      <c r="S17" s="406"/>
      <c r="T17" s="55"/>
      <c r="U17" s="302"/>
      <c r="V17" s="55"/>
    </row>
    <row r="18" spans="1:22" ht="15">
      <c r="A18" s="971"/>
      <c r="B18" s="299" t="s">
        <v>1112</v>
      </c>
      <c r="C18" s="406">
        <f t="shared" ref="C18:Q18" si="4">SUM(C19:C36)</f>
        <v>136410</v>
      </c>
      <c r="D18" s="406">
        <f t="shared" si="4"/>
        <v>207765</v>
      </c>
      <c r="E18" s="406">
        <f t="shared" si="4"/>
        <v>371820</v>
      </c>
      <c r="F18" s="406">
        <f t="shared" si="4"/>
        <v>147222</v>
      </c>
      <c r="G18" s="406">
        <f t="shared" si="4"/>
        <v>424296</v>
      </c>
      <c r="H18" s="406">
        <f t="shared" si="4"/>
        <v>1345855</v>
      </c>
      <c r="I18" s="406">
        <f t="shared" si="4"/>
        <v>5146584</v>
      </c>
      <c r="J18" s="406">
        <f t="shared" si="4"/>
        <v>521789</v>
      </c>
      <c r="K18" s="406">
        <f t="shared" si="4"/>
        <v>719239</v>
      </c>
      <c r="L18" s="406">
        <f t="shared" si="4"/>
        <v>1067485</v>
      </c>
      <c r="M18" s="406">
        <f t="shared" si="4"/>
        <v>322381</v>
      </c>
      <c r="N18" s="406">
        <f t="shared" si="4"/>
        <v>175617</v>
      </c>
      <c r="O18" s="406">
        <f t="shared" si="4"/>
        <v>372015</v>
      </c>
      <c r="P18" s="406">
        <f t="shared" si="4"/>
        <v>26903</v>
      </c>
      <c r="Q18" s="406">
        <f t="shared" si="4"/>
        <v>90977</v>
      </c>
      <c r="R18" s="406">
        <f t="shared" ref="R18" si="5">SUM(R19:R36)</f>
        <v>59993</v>
      </c>
      <c r="S18" s="406">
        <f t="shared" ref="S18:S36" si="6">SUM(C18:R18)</f>
        <v>11136351</v>
      </c>
      <c r="T18" s="375"/>
      <c r="U18" s="302"/>
      <c r="V18" s="55"/>
    </row>
    <row r="19" spans="1:22" ht="15">
      <c r="A19" s="971"/>
      <c r="B19" s="304" t="s">
        <v>1113</v>
      </c>
      <c r="C19" s="46">
        <v>728</v>
      </c>
      <c r="D19" s="46">
        <v>449</v>
      </c>
      <c r="E19" s="46">
        <v>2412</v>
      </c>
      <c r="F19" s="46">
        <v>753</v>
      </c>
      <c r="G19" s="46">
        <v>2267</v>
      </c>
      <c r="H19" s="46">
        <v>5259</v>
      </c>
      <c r="I19" s="46">
        <v>52120</v>
      </c>
      <c r="J19" s="46">
        <v>2860</v>
      </c>
      <c r="K19" s="46">
        <v>3890</v>
      </c>
      <c r="L19" s="46">
        <v>4454</v>
      </c>
      <c r="M19" s="46">
        <v>1887</v>
      </c>
      <c r="N19" s="46">
        <v>1184</v>
      </c>
      <c r="O19" s="46">
        <v>1413</v>
      </c>
      <c r="P19" s="46">
        <v>8</v>
      </c>
      <c r="Q19" s="46">
        <v>245</v>
      </c>
      <c r="R19" s="46">
        <v>1736</v>
      </c>
      <c r="S19" s="46">
        <f t="shared" si="6"/>
        <v>81665</v>
      </c>
      <c r="T19" s="55"/>
      <c r="U19" s="302"/>
      <c r="V19" s="55"/>
    </row>
    <row r="20" spans="1:22" ht="15">
      <c r="A20" s="971"/>
      <c r="B20" s="304" t="s">
        <v>1114</v>
      </c>
      <c r="C20" s="46">
        <v>115499</v>
      </c>
      <c r="D20" s="46">
        <v>174959</v>
      </c>
      <c r="E20" s="46">
        <v>299365</v>
      </c>
      <c r="F20" s="46">
        <v>121381</v>
      </c>
      <c r="G20" s="46">
        <v>296653</v>
      </c>
      <c r="H20" s="46">
        <v>1009702</v>
      </c>
      <c r="I20" s="46">
        <v>3634624</v>
      </c>
      <c r="J20" s="46">
        <v>366490</v>
      </c>
      <c r="K20" s="46">
        <v>578946</v>
      </c>
      <c r="L20" s="46">
        <v>786017</v>
      </c>
      <c r="M20" s="46">
        <v>234195</v>
      </c>
      <c r="N20" s="46">
        <v>129456</v>
      </c>
      <c r="O20" s="46">
        <v>243824</v>
      </c>
      <c r="P20" s="46">
        <v>20461</v>
      </c>
      <c r="Q20" s="46">
        <v>76603</v>
      </c>
      <c r="R20" s="46">
        <v>32780</v>
      </c>
      <c r="S20" s="46">
        <f t="shared" si="6"/>
        <v>8120955</v>
      </c>
      <c r="T20" s="55"/>
      <c r="U20" s="302"/>
      <c r="V20" s="55"/>
    </row>
    <row r="21" spans="1:22" ht="15">
      <c r="A21" s="971"/>
      <c r="B21" s="304" t="s">
        <v>1115</v>
      </c>
      <c r="C21" s="46">
        <v>63</v>
      </c>
      <c r="D21" s="46">
        <v>62</v>
      </c>
      <c r="E21" s="46">
        <v>2294</v>
      </c>
      <c r="F21" s="46">
        <v>84</v>
      </c>
      <c r="G21" s="46">
        <v>334</v>
      </c>
      <c r="H21" s="46">
        <v>2220</v>
      </c>
      <c r="I21" s="46">
        <v>24833</v>
      </c>
      <c r="J21" s="46">
        <v>606</v>
      </c>
      <c r="K21" s="46">
        <v>512</v>
      </c>
      <c r="L21" s="46">
        <v>1749</v>
      </c>
      <c r="M21" s="46">
        <v>950</v>
      </c>
      <c r="N21" s="46">
        <v>331</v>
      </c>
      <c r="O21" s="46">
        <v>473</v>
      </c>
      <c r="P21" s="46">
        <v>6</v>
      </c>
      <c r="Q21" s="46">
        <v>41</v>
      </c>
      <c r="R21" s="46">
        <v>57</v>
      </c>
      <c r="S21" s="46">
        <f t="shared" si="6"/>
        <v>34615</v>
      </c>
      <c r="T21" s="55"/>
      <c r="U21" s="302"/>
      <c r="V21" s="55"/>
    </row>
    <row r="22" spans="1:22" ht="15">
      <c r="A22" s="971"/>
      <c r="B22" s="304" t="s">
        <v>1116</v>
      </c>
      <c r="C22" s="46">
        <v>1829</v>
      </c>
      <c r="D22" s="46">
        <v>3</v>
      </c>
      <c r="E22" s="46">
        <v>4</v>
      </c>
      <c r="F22" s="46">
        <v>44</v>
      </c>
      <c r="G22" s="46">
        <v>2064</v>
      </c>
      <c r="H22" s="46">
        <v>7831</v>
      </c>
      <c r="I22" s="46">
        <v>83393</v>
      </c>
      <c r="J22" s="46">
        <v>2819</v>
      </c>
      <c r="K22" s="46">
        <v>1047</v>
      </c>
      <c r="L22" s="46">
        <v>7668</v>
      </c>
      <c r="M22" s="46">
        <v>1074</v>
      </c>
      <c r="N22" s="46">
        <v>66</v>
      </c>
      <c r="O22" s="46">
        <v>216</v>
      </c>
      <c r="P22" s="46">
        <v>0</v>
      </c>
      <c r="Q22" s="46">
        <v>0</v>
      </c>
      <c r="R22" s="46">
        <v>44</v>
      </c>
      <c r="S22" s="46">
        <f t="shared" si="6"/>
        <v>108102</v>
      </c>
      <c r="T22" s="55"/>
      <c r="U22" s="302"/>
      <c r="V22" s="55"/>
    </row>
    <row r="23" spans="1:22" ht="15">
      <c r="A23" s="971"/>
      <c r="B23" s="304" t="s">
        <v>1117</v>
      </c>
      <c r="C23" s="46">
        <v>6578</v>
      </c>
      <c r="D23" s="46">
        <v>6671</v>
      </c>
      <c r="E23" s="46">
        <v>10062</v>
      </c>
      <c r="F23" s="46">
        <v>2750</v>
      </c>
      <c r="G23" s="46">
        <v>26710</v>
      </c>
      <c r="H23" s="46">
        <v>65094</v>
      </c>
      <c r="I23" s="46">
        <v>177671</v>
      </c>
      <c r="J23" s="46">
        <v>25056</v>
      </c>
      <c r="K23" s="46">
        <v>33941</v>
      </c>
      <c r="L23" s="46">
        <v>31710</v>
      </c>
      <c r="M23" s="46">
        <v>14951</v>
      </c>
      <c r="N23" s="46">
        <v>7678</v>
      </c>
      <c r="O23" s="46">
        <v>13581</v>
      </c>
      <c r="P23" s="46">
        <v>375</v>
      </c>
      <c r="Q23" s="46">
        <v>2018</v>
      </c>
      <c r="R23" s="46">
        <v>1125</v>
      </c>
      <c r="S23" s="46">
        <f t="shared" si="6"/>
        <v>425971</v>
      </c>
      <c r="T23" s="55"/>
      <c r="U23" s="302"/>
      <c r="V23" s="55"/>
    </row>
    <row r="24" spans="1:22" ht="15">
      <c r="A24" s="971"/>
      <c r="B24" s="304" t="s">
        <v>1118</v>
      </c>
      <c r="C24" s="46">
        <v>0</v>
      </c>
      <c r="D24" s="46">
        <v>1</v>
      </c>
      <c r="E24" s="46">
        <v>0</v>
      </c>
      <c r="F24" s="46">
        <v>2</v>
      </c>
      <c r="G24" s="46">
        <v>9</v>
      </c>
      <c r="H24" s="46">
        <v>4</v>
      </c>
      <c r="I24" s="46">
        <v>299</v>
      </c>
      <c r="J24" s="46">
        <v>7</v>
      </c>
      <c r="K24" s="46">
        <v>52</v>
      </c>
      <c r="L24" s="46">
        <v>6</v>
      </c>
      <c r="M24" s="46">
        <v>1</v>
      </c>
      <c r="N24" s="46">
        <v>0</v>
      </c>
      <c r="O24" s="46">
        <v>3</v>
      </c>
      <c r="P24" s="46">
        <v>0</v>
      </c>
      <c r="Q24" s="46">
        <v>0</v>
      </c>
      <c r="R24" s="46">
        <v>0</v>
      </c>
      <c r="S24" s="46">
        <f t="shared" si="6"/>
        <v>384</v>
      </c>
      <c r="T24" s="55"/>
      <c r="U24" s="302"/>
      <c r="V24" s="55"/>
    </row>
    <row r="25" spans="1:22" ht="15">
      <c r="A25" s="971"/>
      <c r="B25" s="304" t="s">
        <v>1119</v>
      </c>
      <c r="C25" s="46">
        <v>522</v>
      </c>
      <c r="D25" s="46">
        <v>161</v>
      </c>
      <c r="E25" s="46">
        <v>1910</v>
      </c>
      <c r="F25" s="46">
        <v>3100</v>
      </c>
      <c r="G25" s="46">
        <v>5456</v>
      </c>
      <c r="H25" s="46">
        <v>11133</v>
      </c>
      <c r="I25" s="46">
        <v>75924</v>
      </c>
      <c r="J25" s="46">
        <v>9390</v>
      </c>
      <c r="K25" s="46">
        <v>4922</v>
      </c>
      <c r="L25" s="46">
        <v>11595</v>
      </c>
      <c r="M25" s="46">
        <v>2768</v>
      </c>
      <c r="N25" s="46">
        <v>1050</v>
      </c>
      <c r="O25" s="46">
        <v>2090</v>
      </c>
      <c r="P25" s="46">
        <v>24</v>
      </c>
      <c r="Q25" s="46">
        <v>4</v>
      </c>
      <c r="R25" s="46">
        <v>28</v>
      </c>
      <c r="S25" s="46">
        <f t="shared" si="6"/>
        <v>130077</v>
      </c>
      <c r="T25" s="55"/>
      <c r="U25" s="302"/>
      <c r="V25" s="55"/>
    </row>
    <row r="26" spans="1:22" ht="15">
      <c r="A26" s="971"/>
      <c r="B26" s="304" t="s">
        <v>1120</v>
      </c>
      <c r="C26" s="46">
        <v>4237</v>
      </c>
      <c r="D26" s="46">
        <v>7457</v>
      </c>
      <c r="E26" s="46">
        <v>4850</v>
      </c>
      <c r="F26" s="46">
        <v>2628</v>
      </c>
      <c r="G26" s="46">
        <v>23574</v>
      </c>
      <c r="H26" s="46">
        <v>53590</v>
      </c>
      <c r="I26" s="46">
        <v>345703</v>
      </c>
      <c r="J26" s="46">
        <v>28936</v>
      </c>
      <c r="K26" s="46">
        <v>28384</v>
      </c>
      <c r="L26" s="46">
        <v>94828</v>
      </c>
      <c r="M26" s="46">
        <v>12555</v>
      </c>
      <c r="N26" s="46">
        <v>9269</v>
      </c>
      <c r="O26" s="46">
        <v>22342</v>
      </c>
      <c r="P26" s="46">
        <v>1186</v>
      </c>
      <c r="Q26" s="46">
        <v>3523</v>
      </c>
      <c r="R26" s="46">
        <v>11160</v>
      </c>
      <c r="S26" s="46">
        <f t="shared" si="6"/>
        <v>654222</v>
      </c>
      <c r="T26" s="55"/>
      <c r="U26" s="302"/>
      <c r="V26" s="55"/>
    </row>
    <row r="27" spans="1:22" ht="15">
      <c r="A27" s="971"/>
      <c r="B27" s="304" t="s">
        <v>1121</v>
      </c>
      <c r="C27" s="46">
        <v>648</v>
      </c>
      <c r="D27" s="46">
        <v>3240</v>
      </c>
      <c r="E27" s="46">
        <v>10758</v>
      </c>
      <c r="F27" s="46">
        <v>1174</v>
      </c>
      <c r="G27" s="46">
        <v>9918</v>
      </c>
      <c r="H27" s="46">
        <v>21170</v>
      </c>
      <c r="I27" s="46">
        <v>84332</v>
      </c>
      <c r="J27" s="46">
        <v>10744</v>
      </c>
      <c r="K27" s="46">
        <v>10078</v>
      </c>
      <c r="L27" s="46">
        <v>24524</v>
      </c>
      <c r="M27" s="46">
        <v>6917</v>
      </c>
      <c r="N27" s="46">
        <v>3455</v>
      </c>
      <c r="O27" s="46">
        <v>28038</v>
      </c>
      <c r="P27" s="46">
        <v>345</v>
      </c>
      <c r="Q27" s="46">
        <v>1284</v>
      </c>
      <c r="R27" s="46">
        <v>309</v>
      </c>
      <c r="S27" s="46">
        <f t="shared" si="6"/>
        <v>216934</v>
      </c>
      <c r="T27" s="55"/>
      <c r="U27" s="302"/>
      <c r="V27" s="55"/>
    </row>
    <row r="28" spans="1:22" ht="15">
      <c r="A28" s="971"/>
      <c r="B28" s="304" t="s">
        <v>1122</v>
      </c>
      <c r="C28" s="46">
        <v>325</v>
      </c>
      <c r="D28" s="46">
        <v>462</v>
      </c>
      <c r="E28" s="46">
        <v>2635</v>
      </c>
      <c r="F28" s="46">
        <v>769</v>
      </c>
      <c r="G28" s="46">
        <v>3622</v>
      </c>
      <c r="H28" s="46">
        <v>7532</v>
      </c>
      <c r="I28" s="46">
        <v>23705</v>
      </c>
      <c r="J28" s="46">
        <v>4106</v>
      </c>
      <c r="K28" s="46">
        <v>4597</v>
      </c>
      <c r="L28" s="46">
        <v>5965</v>
      </c>
      <c r="M28" s="46">
        <v>2654</v>
      </c>
      <c r="N28" s="46">
        <v>1759</v>
      </c>
      <c r="O28" s="46">
        <v>4902</v>
      </c>
      <c r="P28" s="46">
        <v>47</v>
      </c>
      <c r="Q28" s="46">
        <v>956</v>
      </c>
      <c r="R28" s="46">
        <v>302</v>
      </c>
      <c r="S28" s="46">
        <f t="shared" si="6"/>
        <v>64338</v>
      </c>
      <c r="T28" s="55"/>
      <c r="U28" s="302"/>
      <c r="V28" s="55"/>
    </row>
    <row r="29" spans="1:22" ht="15">
      <c r="A29" s="971"/>
      <c r="B29" s="304" t="s">
        <v>1123</v>
      </c>
      <c r="C29" s="46">
        <v>0</v>
      </c>
      <c r="D29" s="46">
        <v>0</v>
      </c>
      <c r="E29" s="46">
        <v>1</v>
      </c>
      <c r="F29" s="46">
        <v>0</v>
      </c>
      <c r="G29" s="46">
        <v>2</v>
      </c>
      <c r="H29" s="46">
        <v>9</v>
      </c>
      <c r="I29" s="46">
        <v>841</v>
      </c>
      <c r="J29" s="46">
        <v>19</v>
      </c>
      <c r="K29" s="46">
        <v>6</v>
      </c>
      <c r="L29" s="46">
        <v>0</v>
      </c>
      <c r="M29" s="46">
        <v>0</v>
      </c>
      <c r="N29" s="46">
        <v>0</v>
      </c>
      <c r="O29" s="46">
        <v>3</v>
      </c>
      <c r="P29" s="46">
        <v>2</v>
      </c>
      <c r="Q29" s="46">
        <v>0</v>
      </c>
      <c r="R29" s="46">
        <v>1</v>
      </c>
      <c r="S29" s="46">
        <f t="shared" si="6"/>
        <v>884</v>
      </c>
      <c r="T29" s="55"/>
      <c r="U29" s="302"/>
      <c r="V29" s="55"/>
    </row>
    <row r="30" spans="1:22" ht="15">
      <c r="A30" s="971"/>
      <c r="B30" s="304" t="s">
        <v>1124</v>
      </c>
      <c r="C30" s="46">
        <v>851</v>
      </c>
      <c r="D30" s="46">
        <v>567</v>
      </c>
      <c r="E30" s="46">
        <v>1398</v>
      </c>
      <c r="F30" s="46">
        <v>323</v>
      </c>
      <c r="G30" s="46">
        <v>769</v>
      </c>
      <c r="H30" s="46">
        <v>7157</v>
      </c>
      <c r="I30" s="46">
        <v>21118</v>
      </c>
      <c r="J30" s="46">
        <v>510</v>
      </c>
      <c r="K30" s="46">
        <v>3086</v>
      </c>
      <c r="L30" s="46">
        <v>2069</v>
      </c>
      <c r="M30" s="46">
        <v>2381</v>
      </c>
      <c r="N30" s="46">
        <v>2527</v>
      </c>
      <c r="O30" s="46">
        <v>2173</v>
      </c>
      <c r="P30" s="46">
        <v>117</v>
      </c>
      <c r="Q30" s="46">
        <v>7</v>
      </c>
      <c r="R30" s="46">
        <v>40</v>
      </c>
      <c r="S30" s="46">
        <f t="shared" si="6"/>
        <v>45093</v>
      </c>
      <c r="T30" s="55"/>
      <c r="U30" s="302"/>
      <c r="V30" s="55"/>
    </row>
    <row r="31" spans="1:22" ht="15">
      <c r="A31" s="971"/>
      <c r="B31" s="304" t="s">
        <v>1125</v>
      </c>
      <c r="C31" s="46">
        <v>1779</v>
      </c>
      <c r="D31" s="46">
        <v>8719</v>
      </c>
      <c r="E31" s="46">
        <v>23364</v>
      </c>
      <c r="F31" s="46">
        <v>9117</v>
      </c>
      <c r="G31" s="46">
        <v>33661</v>
      </c>
      <c r="H31" s="46">
        <v>104620</v>
      </c>
      <c r="I31" s="46">
        <v>380943</v>
      </c>
      <c r="J31" s="46">
        <v>45078</v>
      </c>
      <c r="K31" s="46">
        <v>30095</v>
      </c>
      <c r="L31" s="46">
        <v>67706</v>
      </c>
      <c r="M31" s="46">
        <v>23620</v>
      </c>
      <c r="N31" s="46">
        <v>9207</v>
      </c>
      <c r="O31" s="46">
        <v>31411</v>
      </c>
      <c r="P31" s="46">
        <v>2224</v>
      </c>
      <c r="Q31" s="46">
        <v>6003</v>
      </c>
      <c r="R31" s="46">
        <v>7980</v>
      </c>
      <c r="S31" s="46">
        <f t="shared" si="6"/>
        <v>785527</v>
      </c>
      <c r="T31" s="55"/>
      <c r="U31" s="302"/>
      <c r="V31" s="55"/>
    </row>
    <row r="32" spans="1:22" ht="15">
      <c r="A32" s="971"/>
      <c r="B32" s="304" t="s">
        <v>1126</v>
      </c>
      <c r="C32" s="46">
        <v>2309</v>
      </c>
      <c r="D32" s="46">
        <v>3436</v>
      </c>
      <c r="E32" s="46">
        <v>6461</v>
      </c>
      <c r="F32" s="46">
        <v>3223</v>
      </c>
      <c r="G32" s="46">
        <v>14888</v>
      </c>
      <c r="H32" s="46">
        <v>34152</v>
      </c>
      <c r="I32" s="46">
        <v>184723</v>
      </c>
      <c r="J32" s="46">
        <v>20920</v>
      </c>
      <c r="K32" s="46">
        <v>16066</v>
      </c>
      <c r="L32" s="46">
        <v>23838</v>
      </c>
      <c r="M32" s="46">
        <v>16388</v>
      </c>
      <c r="N32" s="46">
        <v>8591</v>
      </c>
      <c r="O32" s="46">
        <v>19332</v>
      </c>
      <c r="P32" s="46">
        <v>1855</v>
      </c>
      <c r="Q32" s="46">
        <v>13</v>
      </c>
      <c r="R32" s="46">
        <v>4157</v>
      </c>
      <c r="S32" s="46">
        <f t="shared" si="6"/>
        <v>360352</v>
      </c>
      <c r="T32" s="55"/>
      <c r="U32" s="302"/>
      <c r="V32" s="55"/>
    </row>
    <row r="33" spans="1:22" ht="15">
      <c r="A33" s="971"/>
      <c r="B33" s="304" t="s">
        <v>1335</v>
      </c>
      <c r="C33" s="46">
        <v>473</v>
      </c>
      <c r="D33" s="46">
        <v>226</v>
      </c>
      <c r="E33" s="46">
        <v>1076</v>
      </c>
      <c r="F33" s="46">
        <v>691</v>
      </c>
      <c r="G33" s="46">
        <v>2038</v>
      </c>
      <c r="H33" s="46">
        <v>6865</v>
      </c>
      <c r="I33" s="46">
        <v>18409</v>
      </c>
      <c r="J33" s="46">
        <v>1443</v>
      </c>
      <c r="K33" s="46">
        <v>786</v>
      </c>
      <c r="L33" s="46">
        <v>1316</v>
      </c>
      <c r="M33" s="46">
        <v>338</v>
      </c>
      <c r="N33" s="46">
        <v>451</v>
      </c>
      <c r="O33" s="46">
        <v>291</v>
      </c>
      <c r="P33" s="46">
        <v>12</v>
      </c>
      <c r="Q33" s="46">
        <v>21</v>
      </c>
      <c r="R33" s="46">
        <v>34</v>
      </c>
      <c r="S33" s="46">
        <f t="shared" si="6"/>
        <v>34470</v>
      </c>
      <c r="T33" s="55"/>
      <c r="U33" s="302"/>
      <c r="V33" s="55"/>
    </row>
    <row r="34" spans="1:22" ht="15">
      <c r="A34" s="971"/>
      <c r="B34" s="304" t="s">
        <v>1128</v>
      </c>
      <c r="C34" s="46">
        <v>253</v>
      </c>
      <c r="D34" s="46">
        <v>428</v>
      </c>
      <c r="E34" s="46">
        <v>4164</v>
      </c>
      <c r="F34" s="46">
        <v>1025</v>
      </c>
      <c r="G34" s="46">
        <v>1066</v>
      </c>
      <c r="H34" s="46">
        <v>2787</v>
      </c>
      <c r="I34" s="46">
        <v>12053</v>
      </c>
      <c r="J34" s="46">
        <v>1752</v>
      </c>
      <c r="K34" s="46">
        <v>2729</v>
      </c>
      <c r="L34" s="46">
        <v>2535</v>
      </c>
      <c r="M34" s="46">
        <v>1679</v>
      </c>
      <c r="N34" s="46">
        <v>515</v>
      </c>
      <c r="O34" s="46">
        <v>1666</v>
      </c>
      <c r="P34" s="46">
        <v>241</v>
      </c>
      <c r="Q34" s="46">
        <v>211</v>
      </c>
      <c r="R34" s="46">
        <v>142</v>
      </c>
      <c r="S34" s="46">
        <f t="shared" si="6"/>
        <v>33246</v>
      </c>
      <c r="T34" s="55"/>
      <c r="U34" s="302"/>
      <c r="V34" s="55"/>
    </row>
    <row r="35" spans="1:22" ht="15">
      <c r="A35" s="971"/>
      <c r="B35" s="304" t="s">
        <v>1129</v>
      </c>
      <c r="C35" s="46">
        <v>1</v>
      </c>
      <c r="D35" s="46">
        <v>0</v>
      </c>
      <c r="E35" s="46">
        <v>5</v>
      </c>
      <c r="F35" s="46">
        <v>1</v>
      </c>
      <c r="G35" s="46">
        <v>4</v>
      </c>
      <c r="H35" s="46">
        <v>15</v>
      </c>
      <c r="I35" s="46">
        <v>184</v>
      </c>
      <c r="J35" s="46">
        <v>2</v>
      </c>
      <c r="K35" s="46">
        <v>8</v>
      </c>
      <c r="L35" s="46">
        <v>4</v>
      </c>
      <c r="M35" s="46">
        <v>5</v>
      </c>
      <c r="N35" s="46">
        <v>0</v>
      </c>
      <c r="O35" s="46">
        <v>2</v>
      </c>
      <c r="P35" s="46">
        <v>0</v>
      </c>
      <c r="Q35" s="46">
        <v>0</v>
      </c>
      <c r="R35" s="46">
        <v>0</v>
      </c>
      <c r="S35" s="46">
        <f t="shared" si="6"/>
        <v>231</v>
      </c>
      <c r="T35" s="55"/>
      <c r="U35" s="302"/>
    </row>
    <row r="36" spans="1:22" ht="15">
      <c r="A36" s="971"/>
      <c r="B36" s="304" t="s">
        <v>1130</v>
      </c>
      <c r="C36" s="46">
        <v>315</v>
      </c>
      <c r="D36" s="46">
        <v>924</v>
      </c>
      <c r="E36" s="46">
        <v>1061</v>
      </c>
      <c r="F36" s="46">
        <v>157</v>
      </c>
      <c r="G36" s="46">
        <v>1261</v>
      </c>
      <c r="H36" s="46">
        <v>6715</v>
      </c>
      <c r="I36" s="46">
        <v>25709</v>
      </c>
      <c r="J36" s="46">
        <v>1051</v>
      </c>
      <c r="K36" s="46">
        <v>94</v>
      </c>
      <c r="L36" s="46">
        <v>1501</v>
      </c>
      <c r="M36" s="46">
        <v>18</v>
      </c>
      <c r="N36" s="46">
        <v>78</v>
      </c>
      <c r="O36" s="46">
        <v>255</v>
      </c>
      <c r="P36" s="46">
        <v>0</v>
      </c>
      <c r="Q36" s="46">
        <v>48</v>
      </c>
      <c r="R36" s="46">
        <v>98</v>
      </c>
      <c r="S36" s="46">
        <f t="shared" si="6"/>
        <v>39285</v>
      </c>
      <c r="T36" s="55"/>
      <c r="U36" s="302"/>
      <c r="V36" s="55"/>
    </row>
    <row r="37" spans="1:22" ht="6" customHeight="1">
      <c r="A37" s="971"/>
      <c r="B37" s="304"/>
      <c r="C37" s="45"/>
      <c r="D37" s="46"/>
      <c r="E37" s="45"/>
      <c r="F37" s="45"/>
      <c r="G37" s="45"/>
      <c r="H37" s="45"/>
      <c r="I37" s="45"/>
      <c r="J37" s="45"/>
      <c r="K37" s="45"/>
      <c r="L37" s="45"/>
      <c r="M37" s="45"/>
      <c r="N37" s="45"/>
      <c r="O37" s="45"/>
      <c r="P37" s="45"/>
      <c r="Q37" s="45"/>
      <c r="R37" s="45"/>
      <c r="S37" s="406"/>
      <c r="T37" s="55"/>
      <c r="U37" s="302"/>
      <c r="V37" s="55"/>
    </row>
    <row r="38" spans="1:22" ht="15">
      <c r="A38" s="971"/>
      <c r="B38" s="299" t="s">
        <v>1131</v>
      </c>
      <c r="C38" s="406">
        <f t="shared" ref="C38:Q38" si="7">SUM(C39:C53)</f>
        <v>2441</v>
      </c>
      <c r="D38" s="406">
        <f t="shared" si="7"/>
        <v>1600</v>
      </c>
      <c r="E38" s="406">
        <f t="shared" si="7"/>
        <v>6378</v>
      </c>
      <c r="F38" s="406">
        <f t="shared" si="7"/>
        <v>1526</v>
      </c>
      <c r="G38" s="406">
        <f t="shared" si="7"/>
        <v>6821</v>
      </c>
      <c r="H38" s="406">
        <f t="shared" si="7"/>
        <v>21110</v>
      </c>
      <c r="I38" s="406">
        <f t="shared" si="7"/>
        <v>75520</v>
      </c>
      <c r="J38" s="406">
        <f t="shared" si="7"/>
        <v>8315</v>
      </c>
      <c r="K38" s="406">
        <f t="shared" si="7"/>
        <v>7518</v>
      </c>
      <c r="L38" s="406">
        <f t="shared" si="7"/>
        <v>14805</v>
      </c>
      <c r="M38" s="406">
        <f t="shared" si="7"/>
        <v>4099</v>
      </c>
      <c r="N38" s="406">
        <f t="shared" si="7"/>
        <v>2079</v>
      </c>
      <c r="O38" s="406">
        <f t="shared" si="7"/>
        <v>3894</v>
      </c>
      <c r="P38" s="406">
        <f t="shared" si="7"/>
        <v>232</v>
      </c>
      <c r="Q38" s="406">
        <f t="shared" si="7"/>
        <v>773</v>
      </c>
      <c r="R38" s="406">
        <f t="shared" ref="R38" si="8">SUM(R39:R53)</f>
        <v>1158</v>
      </c>
      <c r="S38" s="406">
        <f t="shared" ref="S38:S53" si="9">SUM(C38:R38)</f>
        <v>158269</v>
      </c>
      <c r="T38" s="375"/>
      <c r="U38" s="302"/>
      <c r="V38" s="55"/>
    </row>
    <row r="39" spans="1:22" ht="15">
      <c r="A39" s="971"/>
      <c r="B39" s="304" t="s">
        <v>1132</v>
      </c>
      <c r="C39" s="46">
        <v>21</v>
      </c>
      <c r="D39" s="46">
        <v>22</v>
      </c>
      <c r="E39" s="46">
        <v>205</v>
      </c>
      <c r="F39" s="46">
        <v>35</v>
      </c>
      <c r="G39" s="46">
        <v>133</v>
      </c>
      <c r="H39" s="46">
        <v>476</v>
      </c>
      <c r="I39" s="46">
        <v>2638</v>
      </c>
      <c r="J39" s="46">
        <v>116</v>
      </c>
      <c r="K39" s="46">
        <v>286</v>
      </c>
      <c r="L39" s="46">
        <v>367</v>
      </c>
      <c r="M39" s="46">
        <v>37</v>
      </c>
      <c r="N39" s="46">
        <v>17</v>
      </c>
      <c r="O39" s="46">
        <v>45</v>
      </c>
      <c r="P39" s="46">
        <v>1</v>
      </c>
      <c r="Q39" s="46">
        <v>35</v>
      </c>
      <c r="R39" s="46">
        <v>86</v>
      </c>
      <c r="S39" s="46">
        <f t="shared" si="9"/>
        <v>4520</v>
      </c>
      <c r="T39" s="55"/>
      <c r="U39" s="302"/>
      <c r="V39" s="55"/>
    </row>
    <row r="40" spans="1:22" ht="15">
      <c r="A40" s="971"/>
      <c r="B40" s="304" t="s">
        <v>1133</v>
      </c>
      <c r="C40" s="46">
        <v>438</v>
      </c>
      <c r="D40" s="46">
        <v>428</v>
      </c>
      <c r="E40" s="46">
        <v>1011</v>
      </c>
      <c r="F40" s="46">
        <v>270</v>
      </c>
      <c r="G40" s="46">
        <v>1832</v>
      </c>
      <c r="H40" s="46">
        <v>3726</v>
      </c>
      <c r="I40" s="46">
        <v>11773</v>
      </c>
      <c r="J40" s="46">
        <v>1948</v>
      </c>
      <c r="K40" s="46">
        <v>1385</v>
      </c>
      <c r="L40" s="46">
        <v>2904</v>
      </c>
      <c r="M40" s="46">
        <v>1020</v>
      </c>
      <c r="N40" s="46">
        <v>376</v>
      </c>
      <c r="O40" s="46">
        <v>684</v>
      </c>
      <c r="P40" s="46">
        <v>10</v>
      </c>
      <c r="Q40" s="46">
        <v>279</v>
      </c>
      <c r="R40" s="46">
        <v>26</v>
      </c>
      <c r="S40" s="46">
        <f t="shared" si="9"/>
        <v>28110</v>
      </c>
      <c r="T40" s="55"/>
      <c r="U40" s="302"/>
      <c r="V40" s="55"/>
    </row>
    <row r="41" spans="1:22" ht="15">
      <c r="A41" s="971"/>
      <c r="B41" s="304" t="s">
        <v>1134</v>
      </c>
      <c r="C41" s="46">
        <v>37</v>
      </c>
      <c r="D41" s="46">
        <v>48</v>
      </c>
      <c r="E41" s="46">
        <v>273</v>
      </c>
      <c r="F41" s="46">
        <v>89</v>
      </c>
      <c r="G41" s="46">
        <v>434</v>
      </c>
      <c r="H41" s="46">
        <v>779</v>
      </c>
      <c r="I41" s="46">
        <v>2661</v>
      </c>
      <c r="J41" s="46">
        <v>339</v>
      </c>
      <c r="K41" s="46">
        <v>330</v>
      </c>
      <c r="L41" s="46">
        <v>1070</v>
      </c>
      <c r="M41" s="46">
        <v>227</v>
      </c>
      <c r="N41" s="46">
        <v>152</v>
      </c>
      <c r="O41" s="46">
        <v>227</v>
      </c>
      <c r="P41" s="46">
        <v>20</v>
      </c>
      <c r="Q41" s="46">
        <v>54</v>
      </c>
      <c r="R41" s="46">
        <v>80</v>
      </c>
      <c r="S41" s="46">
        <f t="shared" si="9"/>
        <v>6820</v>
      </c>
      <c r="T41" s="55"/>
      <c r="U41" s="302"/>
      <c r="V41" s="55"/>
    </row>
    <row r="42" spans="1:22" ht="15">
      <c r="A42" s="971"/>
      <c r="B42" s="304" t="s">
        <v>1135</v>
      </c>
      <c r="C42" s="46">
        <v>19</v>
      </c>
      <c r="D42" s="46">
        <v>8</v>
      </c>
      <c r="E42" s="46">
        <v>189</v>
      </c>
      <c r="F42" s="46">
        <v>45</v>
      </c>
      <c r="G42" s="46">
        <v>62</v>
      </c>
      <c r="H42" s="46">
        <v>182</v>
      </c>
      <c r="I42" s="46">
        <v>1925</v>
      </c>
      <c r="J42" s="46">
        <v>94</v>
      </c>
      <c r="K42" s="46">
        <v>79</v>
      </c>
      <c r="L42" s="46">
        <v>243</v>
      </c>
      <c r="M42" s="46">
        <v>28</v>
      </c>
      <c r="N42" s="46">
        <v>50</v>
      </c>
      <c r="O42" s="46">
        <v>55</v>
      </c>
      <c r="P42" s="46">
        <v>2</v>
      </c>
      <c r="Q42" s="46">
        <v>4</v>
      </c>
      <c r="R42" s="46">
        <v>56</v>
      </c>
      <c r="S42" s="46">
        <f t="shared" si="9"/>
        <v>3041</v>
      </c>
      <c r="T42" s="55"/>
      <c r="U42" s="302"/>
      <c r="V42" s="55"/>
    </row>
    <row r="43" spans="1:22" ht="15">
      <c r="A43" s="971"/>
      <c r="B43" s="304" t="s">
        <v>1136</v>
      </c>
      <c r="C43" s="46">
        <v>29</v>
      </c>
      <c r="D43" s="46">
        <v>33</v>
      </c>
      <c r="E43" s="46">
        <v>87</v>
      </c>
      <c r="F43" s="46">
        <v>17</v>
      </c>
      <c r="G43" s="46">
        <v>99</v>
      </c>
      <c r="H43" s="46">
        <v>693</v>
      </c>
      <c r="I43" s="46">
        <v>2093</v>
      </c>
      <c r="J43" s="46">
        <v>200</v>
      </c>
      <c r="K43" s="46">
        <v>150</v>
      </c>
      <c r="L43" s="46">
        <v>436</v>
      </c>
      <c r="M43" s="46">
        <v>147</v>
      </c>
      <c r="N43" s="46">
        <v>59</v>
      </c>
      <c r="O43" s="46">
        <v>87</v>
      </c>
      <c r="P43" s="46">
        <v>13</v>
      </c>
      <c r="Q43" s="46">
        <v>5</v>
      </c>
      <c r="R43" s="46">
        <v>22</v>
      </c>
      <c r="S43" s="46">
        <f t="shared" si="9"/>
        <v>4170</v>
      </c>
      <c r="T43" s="55"/>
      <c r="U43" s="302"/>
      <c r="V43" s="55"/>
    </row>
    <row r="44" spans="1:22" ht="15">
      <c r="A44" s="971"/>
      <c r="B44" s="304" t="s">
        <v>1137</v>
      </c>
      <c r="C44" s="46">
        <v>1259</v>
      </c>
      <c r="D44" s="46">
        <v>414</v>
      </c>
      <c r="E44" s="46">
        <v>1468</v>
      </c>
      <c r="F44" s="46">
        <v>348</v>
      </c>
      <c r="G44" s="46">
        <v>1945</v>
      </c>
      <c r="H44" s="46">
        <v>6799</v>
      </c>
      <c r="I44" s="46">
        <v>20962</v>
      </c>
      <c r="J44" s="46">
        <v>1969</v>
      </c>
      <c r="K44" s="46">
        <v>1817</v>
      </c>
      <c r="L44" s="46">
        <v>4064</v>
      </c>
      <c r="M44" s="46">
        <v>1026</v>
      </c>
      <c r="N44" s="46">
        <v>733</v>
      </c>
      <c r="O44" s="46">
        <v>1096</v>
      </c>
      <c r="P44" s="46">
        <v>97</v>
      </c>
      <c r="Q44" s="46">
        <v>73</v>
      </c>
      <c r="R44" s="46">
        <v>253</v>
      </c>
      <c r="S44" s="46">
        <f t="shared" si="9"/>
        <v>44323</v>
      </c>
      <c r="T44" s="55"/>
      <c r="U44" s="302"/>
      <c r="V44" s="55"/>
    </row>
    <row r="45" spans="1:22" ht="15">
      <c r="A45" s="971"/>
      <c r="B45" s="304" t="s">
        <v>1138</v>
      </c>
      <c r="C45" s="46">
        <v>80</v>
      </c>
      <c r="D45" s="46">
        <v>11</v>
      </c>
      <c r="E45" s="46">
        <v>173</v>
      </c>
      <c r="F45" s="46">
        <v>32</v>
      </c>
      <c r="G45" s="46">
        <v>410</v>
      </c>
      <c r="H45" s="46">
        <v>949</v>
      </c>
      <c r="I45" s="46">
        <v>6973</v>
      </c>
      <c r="J45" s="46">
        <v>398</v>
      </c>
      <c r="K45" s="46">
        <v>219</v>
      </c>
      <c r="L45" s="46">
        <v>519</v>
      </c>
      <c r="M45" s="46">
        <v>213</v>
      </c>
      <c r="N45" s="46">
        <v>98</v>
      </c>
      <c r="O45" s="46">
        <v>435</v>
      </c>
      <c r="P45" s="46">
        <v>13</v>
      </c>
      <c r="Q45" s="46">
        <v>31</v>
      </c>
      <c r="R45" s="46">
        <v>116</v>
      </c>
      <c r="S45" s="46">
        <f t="shared" si="9"/>
        <v>10670</v>
      </c>
      <c r="T45" s="55"/>
      <c r="U45" s="302"/>
      <c r="V45" s="55"/>
    </row>
    <row r="46" spans="1:22" ht="15">
      <c r="A46" s="971"/>
      <c r="B46" s="304" t="s">
        <v>1139</v>
      </c>
      <c r="C46" s="46">
        <v>1</v>
      </c>
      <c r="D46" s="46">
        <v>0</v>
      </c>
      <c r="E46" s="46">
        <v>18</v>
      </c>
      <c r="F46" s="46">
        <v>4</v>
      </c>
      <c r="G46" s="46">
        <v>14</v>
      </c>
      <c r="H46" s="46">
        <v>61</v>
      </c>
      <c r="I46" s="46">
        <v>308</v>
      </c>
      <c r="J46" s="46">
        <v>18</v>
      </c>
      <c r="K46" s="46">
        <v>5</v>
      </c>
      <c r="L46" s="46">
        <v>30</v>
      </c>
      <c r="M46" s="46">
        <v>12</v>
      </c>
      <c r="N46" s="46">
        <v>11</v>
      </c>
      <c r="O46" s="46">
        <v>9</v>
      </c>
      <c r="P46" s="46">
        <v>2</v>
      </c>
      <c r="Q46" s="46">
        <v>2</v>
      </c>
      <c r="R46" s="46">
        <v>5</v>
      </c>
      <c r="S46" s="46">
        <f t="shared" si="9"/>
        <v>500</v>
      </c>
      <c r="T46" s="55"/>
      <c r="U46" s="302"/>
      <c r="V46" s="55"/>
    </row>
    <row r="47" spans="1:22" ht="15">
      <c r="A47" s="971"/>
      <c r="B47" s="304" t="s">
        <v>1140</v>
      </c>
      <c r="C47" s="46">
        <v>35</v>
      </c>
      <c r="D47" s="46">
        <v>46</v>
      </c>
      <c r="E47" s="46">
        <v>545</v>
      </c>
      <c r="F47" s="46">
        <v>57</v>
      </c>
      <c r="G47" s="46">
        <v>158</v>
      </c>
      <c r="H47" s="46">
        <v>1380</v>
      </c>
      <c r="I47" s="46">
        <v>5987</v>
      </c>
      <c r="J47" s="46">
        <v>561</v>
      </c>
      <c r="K47" s="46">
        <v>566</v>
      </c>
      <c r="L47" s="46">
        <v>910</v>
      </c>
      <c r="M47" s="46">
        <v>291</v>
      </c>
      <c r="N47" s="46">
        <v>98</v>
      </c>
      <c r="O47" s="46">
        <v>221</v>
      </c>
      <c r="P47" s="46">
        <v>21</v>
      </c>
      <c r="Q47" s="46">
        <v>41</v>
      </c>
      <c r="R47" s="46">
        <v>83</v>
      </c>
      <c r="S47" s="46">
        <f t="shared" si="9"/>
        <v>11000</v>
      </c>
      <c r="T47" s="55"/>
      <c r="U47" s="302"/>
      <c r="V47" s="55"/>
    </row>
    <row r="48" spans="1:22" ht="15">
      <c r="A48" s="971"/>
      <c r="B48" s="304" t="s">
        <v>1141</v>
      </c>
      <c r="C48" s="46">
        <v>15</v>
      </c>
      <c r="D48" s="46">
        <v>30</v>
      </c>
      <c r="E48" s="46">
        <v>143</v>
      </c>
      <c r="F48" s="46">
        <v>39</v>
      </c>
      <c r="G48" s="46">
        <v>94</v>
      </c>
      <c r="H48" s="46">
        <v>353</v>
      </c>
      <c r="I48" s="46">
        <v>1218</v>
      </c>
      <c r="J48" s="46">
        <v>175</v>
      </c>
      <c r="K48" s="46">
        <v>182</v>
      </c>
      <c r="L48" s="46">
        <v>396</v>
      </c>
      <c r="M48" s="46">
        <v>64</v>
      </c>
      <c r="N48" s="46">
        <v>47</v>
      </c>
      <c r="O48" s="46">
        <v>116</v>
      </c>
      <c r="P48" s="46">
        <v>9</v>
      </c>
      <c r="Q48" s="46">
        <v>30</v>
      </c>
      <c r="R48" s="46">
        <v>29</v>
      </c>
      <c r="S48" s="46">
        <f t="shared" si="9"/>
        <v>2940</v>
      </c>
      <c r="T48" s="55"/>
      <c r="U48" s="302"/>
      <c r="V48" s="55"/>
    </row>
    <row r="49" spans="1:38" ht="15">
      <c r="A49" s="971"/>
      <c r="B49" s="304" t="s">
        <v>1142</v>
      </c>
      <c r="C49" s="46">
        <v>163</v>
      </c>
      <c r="D49" s="46">
        <v>80</v>
      </c>
      <c r="E49" s="46">
        <v>556</v>
      </c>
      <c r="F49" s="46">
        <v>163</v>
      </c>
      <c r="G49" s="46">
        <v>635</v>
      </c>
      <c r="H49" s="46">
        <v>1201</v>
      </c>
      <c r="I49" s="46">
        <v>4945</v>
      </c>
      <c r="J49" s="46">
        <v>546</v>
      </c>
      <c r="K49" s="46">
        <v>643</v>
      </c>
      <c r="L49" s="46">
        <v>946</v>
      </c>
      <c r="M49" s="46">
        <v>308</v>
      </c>
      <c r="N49" s="46">
        <v>108</v>
      </c>
      <c r="O49" s="46">
        <v>229</v>
      </c>
      <c r="P49" s="46">
        <v>21</v>
      </c>
      <c r="Q49" s="46">
        <v>38</v>
      </c>
      <c r="R49" s="46">
        <v>100</v>
      </c>
      <c r="S49" s="46">
        <f t="shared" si="9"/>
        <v>10682</v>
      </c>
      <c r="T49" s="55"/>
      <c r="U49" s="302"/>
      <c r="V49" s="55"/>
    </row>
    <row r="50" spans="1:38" ht="15">
      <c r="A50" s="971"/>
      <c r="B50" s="304" t="s">
        <v>1143</v>
      </c>
      <c r="C50" s="46">
        <v>11</v>
      </c>
      <c r="D50" s="46">
        <v>19</v>
      </c>
      <c r="E50" s="46">
        <v>48</v>
      </c>
      <c r="F50" s="46">
        <v>21</v>
      </c>
      <c r="G50" s="46">
        <v>45</v>
      </c>
      <c r="H50" s="46">
        <v>171</v>
      </c>
      <c r="I50" s="46">
        <v>693</v>
      </c>
      <c r="J50" s="46">
        <v>75</v>
      </c>
      <c r="K50" s="46">
        <v>87</v>
      </c>
      <c r="L50" s="46">
        <v>79</v>
      </c>
      <c r="M50" s="46">
        <v>62</v>
      </c>
      <c r="N50" s="46">
        <v>20</v>
      </c>
      <c r="O50" s="46">
        <v>36</v>
      </c>
      <c r="P50" s="46">
        <v>0</v>
      </c>
      <c r="Q50" s="46">
        <v>2</v>
      </c>
      <c r="R50" s="46">
        <v>10</v>
      </c>
      <c r="S50" s="46">
        <f t="shared" si="9"/>
        <v>1379</v>
      </c>
      <c r="T50" s="55"/>
      <c r="U50" s="302"/>
      <c r="V50" s="55"/>
    </row>
    <row r="51" spans="1:38" ht="15">
      <c r="A51" s="971"/>
      <c r="B51" s="304" t="s">
        <v>1144</v>
      </c>
      <c r="C51" s="46">
        <v>74</v>
      </c>
      <c r="D51" s="46">
        <v>117</v>
      </c>
      <c r="E51" s="46">
        <v>535</v>
      </c>
      <c r="F51" s="46">
        <v>145</v>
      </c>
      <c r="G51" s="46">
        <v>393</v>
      </c>
      <c r="H51" s="46">
        <v>876</v>
      </c>
      <c r="I51" s="46">
        <v>3553</v>
      </c>
      <c r="J51" s="46">
        <v>609</v>
      </c>
      <c r="K51" s="46">
        <v>508</v>
      </c>
      <c r="L51" s="46">
        <v>1016</v>
      </c>
      <c r="M51" s="46">
        <v>286</v>
      </c>
      <c r="N51" s="46">
        <v>69</v>
      </c>
      <c r="O51" s="46">
        <v>187</v>
      </c>
      <c r="P51" s="46">
        <v>12</v>
      </c>
      <c r="Q51" s="46">
        <v>69</v>
      </c>
      <c r="R51" s="46">
        <v>43</v>
      </c>
      <c r="S51" s="46">
        <f t="shared" si="9"/>
        <v>8492</v>
      </c>
      <c r="T51" s="55"/>
      <c r="U51" s="302"/>
      <c r="V51" s="55"/>
    </row>
    <row r="52" spans="1:38" ht="15">
      <c r="A52" s="971"/>
      <c r="B52" s="304" t="s">
        <v>1145</v>
      </c>
      <c r="C52" s="46">
        <v>41</v>
      </c>
      <c r="D52" s="46">
        <v>58</v>
      </c>
      <c r="E52" s="46">
        <v>222</v>
      </c>
      <c r="F52" s="46">
        <v>61</v>
      </c>
      <c r="G52" s="46">
        <v>60</v>
      </c>
      <c r="H52" s="46">
        <v>483</v>
      </c>
      <c r="I52" s="46">
        <v>1684</v>
      </c>
      <c r="J52" s="46">
        <v>421</v>
      </c>
      <c r="K52" s="46">
        <v>213</v>
      </c>
      <c r="L52" s="46">
        <v>434</v>
      </c>
      <c r="M52" s="46">
        <v>108</v>
      </c>
      <c r="N52" s="46">
        <v>25</v>
      </c>
      <c r="O52" s="46">
        <v>93</v>
      </c>
      <c r="P52" s="46">
        <v>3</v>
      </c>
      <c r="Q52" s="46">
        <v>19</v>
      </c>
      <c r="R52" s="46">
        <v>14</v>
      </c>
      <c r="S52" s="46">
        <f t="shared" si="9"/>
        <v>3939</v>
      </c>
      <c r="T52" s="55"/>
      <c r="U52" s="302"/>
    </row>
    <row r="53" spans="1:38" ht="15">
      <c r="A53" s="971"/>
      <c r="B53" s="304" t="s">
        <v>1146</v>
      </c>
      <c r="C53" s="46">
        <v>218</v>
      </c>
      <c r="D53" s="46">
        <v>286</v>
      </c>
      <c r="E53" s="46">
        <v>905</v>
      </c>
      <c r="F53" s="46">
        <v>200</v>
      </c>
      <c r="G53" s="46">
        <v>507</v>
      </c>
      <c r="H53" s="46">
        <v>2981</v>
      </c>
      <c r="I53" s="46">
        <v>8107</v>
      </c>
      <c r="J53" s="46">
        <v>846</v>
      </c>
      <c r="K53" s="46">
        <v>1048</v>
      </c>
      <c r="L53" s="46">
        <v>1391</v>
      </c>
      <c r="M53" s="46">
        <v>270</v>
      </c>
      <c r="N53" s="46">
        <v>216</v>
      </c>
      <c r="O53" s="46">
        <v>374</v>
      </c>
      <c r="P53" s="46">
        <v>8</v>
      </c>
      <c r="Q53" s="46">
        <v>91</v>
      </c>
      <c r="R53" s="46">
        <v>235</v>
      </c>
      <c r="S53" s="46">
        <f t="shared" si="9"/>
        <v>17683</v>
      </c>
      <c r="T53" s="55"/>
      <c r="U53" s="302"/>
      <c r="V53" s="55"/>
    </row>
    <row r="54" spans="1:38" ht="13.5" customHeight="1">
      <c r="A54" s="971"/>
      <c r="B54" s="304"/>
      <c r="C54" s="45"/>
      <c r="D54" s="45"/>
      <c r="E54" s="45"/>
      <c r="F54" s="45"/>
      <c r="G54" s="45"/>
      <c r="H54" s="45"/>
      <c r="I54" s="45"/>
      <c r="J54" s="45"/>
      <c r="K54" s="45"/>
      <c r="L54" s="45"/>
      <c r="M54" s="45"/>
      <c r="N54" s="45"/>
      <c r="O54" s="45"/>
      <c r="P54" s="45"/>
      <c r="Q54" s="45"/>
      <c r="R54" s="45"/>
      <c r="S54" s="406"/>
      <c r="T54" s="55"/>
      <c r="U54" s="302"/>
      <c r="V54" s="58"/>
      <c r="W54" s="58"/>
      <c r="X54" s="58"/>
      <c r="Y54" s="58"/>
      <c r="Z54" s="58"/>
      <c r="AA54" s="58"/>
      <c r="AB54" s="58"/>
      <c r="AC54" s="58"/>
      <c r="AD54" s="58"/>
      <c r="AE54" s="58"/>
      <c r="AF54" s="58"/>
      <c r="AG54" s="58"/>
      <c r="AH54" s="58"/>
      <c r="AI54" s="58"/>
      <c r="AJ54" s="58"/>
      <c r="AK54" s="58"/>
      <c r="AL54" s="58"/>
    </row>
    <row r="55" spans="1:38" ht="15">
      <c r="A55" s="971"/>
      <c r="B55" s="299" t="s">
        <v>1147</v>
      </c>
      <c r="C55" s="406">
        <f t="shared" ref="C55:Q55" si="10">SUM(C56:C61)</f>
        <v>1540</v>
      </c>
      <c r="D55" s="406">
        <f t="shared" si="10"/>
        <v>1354</v>
      </c>
      <c r="E55" s="406">
        <f t="shared" si="10"/>
        <v>7958</v>
      </c>
      <c r="F55" s="406">
        <f t="shared" si="10"/>
        <v>1709</v>
      </c>
      <c r="G55" s="406">
        <f t="shared" si="10"/>
        <v>4108</v>
      </c>
      <c r="H55" s="406">
        <f t="shared" si="10"/>
        <v>24145</v>
      </c>
      <c r="I55" s="406">
        <f t="shared" si="10"/>
        <v>759834</v>
      </c>
      <c r="J55" s="406">
        <f t="shared" si="10"/>
        <v>8128</v>
      </c>
      <c r="K55" s="406">
        <f t="shared" si="10"/>
        <v>8271</v>
      </c>
      <c r="L55" s="406">
        <f t="shared" si="10"/>
        <v>19719</v>
      </c>
      <c r="M55" s="406">
        <f t="shared" si="10"/>
        <v>5650</v>
      </c>
      <c r="N55" s="406">
        <f t="shared" si="10"/>
        <v>2943</v>
      </c>
      <c r="O55" s="406">
        <f t="shared" si="10"/>
        <v>4440</v>
      </c>
      <c r="P55" s="406">
        <f t="shared" si="10"/>
        <v>162</v>
      </c>
      <c r="Q55" s="406">
        <f t="shared" si="10"/>
        <v>1136</v>
      </c>
      <c r="R55" s="406">
        <f t="shared" ref="R55" si="11">SUM(R56:R61)</f>
        <v>992</v>
      </c>
      <c r="S55" s="406">
        <f t="shared" ref="S55:S61" si="12">SUM(C55:R55)</f>
        <v>852089</v>
      </c>
      <c r="T55" s="375"/>
      <c r="U55" s="302"/>
      <c r="V55" s="55"/>
    </row>
    <row r="56" spans="1:38" ht="15">
      <c r="A56" s="971"/>
      <c r="B56" s="304" t="s">
        <v>1148</v>
      </c>
      <c r="C56" s="46">
        <v>1359</v>
      </c>
      <c r="D56" s="46">
        <v>1027</v>
      </c>
      <c r="E56" s="46">
        <v>6550</v>
      </c>
      <c r="F56" s="46">
        <v>1474</v>
      </c>
      <c r="G56" s="46">
        <v>2611</v>
      </c>
      <c r="H56" s="46">
        <v>20096</v>
      </c>
      <c r="I56" s="46">
        <v>81502</v>
      </c>
      <c r="J56" s="46">
        <v>6080</v>
      </c>
      <c r="K56" s="46">
        <v>6009</v>
      </c>
      <c r="L56" s="46">
        <v>14343</v>
      </c>
      <c r="M56" s="46">
        <v>4654</v>
      </c>
      <c r="N56" s="46">
        <v>2338</v>
      </c>
      <c r="O56" s="46">
        <v>3713</v>
      </c>
      <c r="P56" s="46">
        <v>145</v>
      </c>
      <c r="Q56" s="46">
        <v>942</v>
      </c>
      <c r="R56" s="46">
        <v>817</v>
      </c>
      <c r="S56" s="46">
        <f t="shared" si="12"/>
        <v>153660</v>
      </c>
      <c r="T56" s="55"/>
      <c r="U56" s="302"/>
      <c r="V56" s="55"/>
    </row>
    <row r="57" spans="1:38" ht="15">
      <c r="A57" s="971"/>
      <c r="B57" s="304" t="s">
        <v>1149</v>
      </c>
      <c r="C57" s="46">
        <v>40</v>
      </c>
      <c r="D57" s="46">
        <v>61</v>
      </c>
      <c r="E57" s="46">
        <v>656</v>
      </c>
      <c r="F57" s="46">
        <v>134</v>
      </c>
      <c r="G57" s="46">
        <v>289</v>
      </c>
      <c r="H57" s="46">
        <v>1748</v>
      </c>
      <c r="I57" s="46">
        <v>16315</v>
      </c>
      <c r="J57" s="46">
        <v>500</v>
      </c>
      <c r="K57" s="46">
        <v>750</v>
      </c>
      <c r="L57" s="46">
        <v>1028</v>
      </c>
      <c r="M57" s="46">
        <v>728</v>
      </c>
      <c r="N57" s="46">
        <v>138</v>
      </c>
      <c r="O57" s="46">
        <v>232</v>
      </c>
      <c r="P57" s="46">
        <v>2</v>
      </c>
      <c r="Q57" s="46">
        <v>70</v>
      </c>
      <c r="R57" s="46">
        <v>98</v>
      </c>
      <c r="S57" s="46">
        <f t="shared" si="12"/>
        <v>22789</v>
      </c>
      <c r="T57" s="55"/>
      <c r="U57" s="302"/>
      <c r="V57" s="55"/>
    </row>
    <row r="58" spans="1:38" ht="15">
      <c r="A58" s="971"/>
      <c r="B58" s="304" t="s">
        <v>1150</v>
      </c>
      <c r="C58" s="46">
        <v>0</v>
      </c>
      <c r="D58" s="46">
        <v>0</v>
      </c>
      <c r="E58" s="46">
        <v>104</v>
      </c>
      <c r="F58" s="46">
        <v>0</v>
      </c>
      <c r="G58" s="46">
        <v>436</v>
      </c>
      <c r="H58" s="46">
        <v>1124</v>
      </c>
      <c r="I58" s="46">
        <v>41521</v>
      </c>
      <c r="J58" s="46">
        <v>932</v>
      </c>
      <c r="K58" s="46">
        <v>1155</v>
      </c>
      <c r="L58" s="46">
        <v>3331</v>
      </c>
      <c r="M58" s="46">
        <v>19</v>
      </c>
      <c r="N58" s="46">
        <v>356</v>
      </c>
      <c r="O58" s="46">
        <v>0</v>
      </c>
      <c r="P58" s="46">
        <v>0</v>
      </c>
      <c r="Q58" s="46">
        <v>0</v>
      </c>
      <c r="R58" s="46">
        <v>30</v>
      </c>
      <c r="S58" s="46">
        <f t="shared" si="12"/>
        <v>49008</v>
      </c>
      <c r="T58" s="55"/>
      <c r="U58" s="302"/>
      <c r="V58" s="55"/>
    </row>
    <row r="59" spans="1:38" ht="15">
      <c r="A59" s="971"/>
      <c r="B59" s="304" t="s">
        <v>1336</v>
      </c>
      <c r="C59" s="46">
        <v>11</v>
      </c>
      <c r="D59" s="46">
        <v>0</v>
      </c>
      <c r="E59" s="46">
        <v>0</v>
      </c>
      <c r="F59" s="46">
        <v>0</v>
      </c>
      <c r="G59" s="46">
        <v>363</v>
      </c>
      <c r="H59" s="46">
        <v>0</v>
      </c>
      <c r="I59" s="46">
        <v>615335</v>
      </c>
      <c r="J59" s="46">
        <v>0</v>
      </c>
      <c r="K59" s="46">
        <v>0</v>
      </c>
      <c r="L59" s="46">
        <v>1</v>
      </c>
      <c r="M59" s="46">
        <v>0</v>
      </c>
      <c r="N59" s="46">
        <v>0</v>
      </c>
      <c r="O59" s="46">
        <v>0</v>
      </c>
      <c r="P59" s="46">
        <v>0</v>
      </c>
      <c r="Q59" s="46">
        <v>0</v>
      </c>
      <c r="R59" s="46">
        <v>0</v>
      </c>
      <c r="S59" s="46">
        <f t="shared" si="12"/>
        <v>615710</v>
      </c>
      <c r="T59" s="55"/>
      <c r="U59" s="302"/>
      <c r="V59" s="55"/>
    </row>
    <row r="60" spans="1:38" ht="15">
      <c r="A60" s="971"/>
      <c r="B60" s="304" t="s">
        <v>1152</v>
      </c>
      <c r="C60" s="46">
        <v>76</v>
      </c>
      <c r="D60" s="46">
        <v>7</v>
      </c>
      <c r="E60" s="46">
        <v>430</v>
      </c>
      <c r="F60" s="46">
        <v>4</v>
      </c>
      <c r="G60" s="46">
        <v>13</v>
      </c>
      <c r="H60" s="46">
        <v>38</v>
      </c>
      <c r="I60" s="46">
        <v>1940</v>
      </c>
      <c r="J60" s="46">
        <v>199</v>
      </c>
      <c r="K60" s="46">
        <v>40</v>
      </c>
      <c r="L60" s="46">
        <v>78</v>
      </c>
      <c r="M60" s="46">
        <v>3</v>
      </c>
      <c r="N60" s="46">
        <v>3</v>
      </c>
      <c r="O60" s="46">
        <v>244</v>
      </c>
      <c r="P60" s="46">
        <v>0</v>
      </c>
      <c r="Q60" s="46">
        <v>15</v>
      </c>
      <c r="R60" s="46">
        <v>0</v>
      </c>
      <c r="S60" s="46">
        <f t="shared" si="12"/>
        <v>3090</v>
      </c>
      <c r="T60" s="55"/>
      <c r="U60" s="302"/>
    </row>
    <row r="61" spans="1:38" ht="15">
      <c r="A61" s="971"/>
      <c r="B61" s="304" t="s">
        <v>1153</v>
      </c>
      <c r="C61" s="46">
        <v>54</v>
      </c>
      <c r="D61" s="46">
        <v>259</v>
      </c>
      <c r="E61" s="46">
        <v>218</v>
      </c>
      <c r="F61" s="46">
        <v>97</v>
      </c>
      <c r="G61" s="46">
        <v>396</v>
      </c>
      <c r="H61" s="46">
        <v>1139</v>
      </c>
      <c r="I61" s="46">
        <v>3221</v>
      </c>
      <c r="J61" s="46">
        <v>417</v>
      </c>
      <c r="K61" s="46">
        <v>317</v>
      </c>
      <c r="L61" s="46">
        <v>938</v>
      </c>
      <c r="M61" s="46">
        <v>246</v>
      </c>
      <c r="N61" s="46">
        <v>108</v>
      </c>
      <c r="O61" s="46">
        <v>251</v>
      </c>
      <c r="P61" s="46">
        <v>15</v>
      </c>
      <c r="Q61" s="46">
        <v>109</v>
      </c>
      <c r="R61" s="46">
        <v>47</v>
      </c>
      <c r="S61" s="46">
        <f t="shared" si="12"/>
        <v>7832</v>
      </c>
      <c r="T61" s="55"/>
      <c r="U61" s="302"/>
      <c r="V61" s="55"/>
    </row>
    <row r="62" spans="1:38" ht="6" customHeight="1">
      <c r="A62" s="971"/>
      <c r="B62" s="304"/>
      <c r="C62" s="45"/>
      <c r="D62" s="45"/>
      <c r="E62" s="45"/>
      <c r="F62" s="45"/>
      <c r="G62" s="45"/>
      <c r="H62" s="45"/>
      <c r="I62" s="45"/>
      <c r="J62" s="45"/>
      <c r="K62" s="45"/>
      <c r="L62" s="45"/>
      <c r="M62" s="45"/>
      <c r="N62" s="45"/>
      <c r="O62" s="45"/>
      <c r="P62" s="45"/>
      <c r="Q62" s="45"/>
      <c r="R62" s="45"/>
      <c r="S62" s="406"/>
      <c r="T62" s="55"/>
      <c r="U62" s="302"/>
      <c r="V62" s="55"/>
    </row>
    <row r="63" spans="1:38" ht="15">
      <c r="A63" s="971"/>
      <c r="B63" s="299" t="s">
        <v>1154</v>
      </c>
      <c r="C63" s="406">
        <f t="shared" ref="C63:R63" si="13">SUM(C64:C71)</f>
        <v>5277</v>
      </c>
      <c r="D63" s="406">
        <f t="shared" si="13"/>
        <v>5005</v>
      </c>
      <c r="E63" s="406">
        <f t="shared" si="13"/>
        <v>13499</v>
      </c>
      <c r="F63" s="406">
        <f t="shared" si="13"/>
        <v>7380</v>
      </c>
      <c r="G63" s="406">
        <f t="shared" si="13"/>
        <v>23920</v>
      </c>
      <c r="H63" s="406">
        <f t="shared" si="13"/>
        <v>85029</v>
      </c>
      <c r="I63" s="406">
        <f t="shared" si="13"/>
        <v>397739</v>
      </c>
      <c r="J63" s="406">
        <f t="shared" si="13"/>
        <v>35562</v>
      </c>
      <c r="K63" s="406">
        <f t="shared" si="13"/>
        <v>58050</v>
      </c>
      <c r="L63" s="406">
        <f t="shared" si="13"/>
        <v>89990</v>
      </c>
      <c r="M63" s="406">
        <f t="shared" si="13"/>
        <v>23113</v>
      </c>
      <c r="N63" s="406">
        <f t="shared" si="13"/>
        <v>10591</v>
      </c>
      <c r="O63" s="406">
        <f t="shared" si="13"/>
        <v>19084</v>
      </c>
      <c r="P63" s="406">
        <f t="shared" si="13"/>
        <v>1577</v>
      </c>
      <c r="Q63" s="406">
        <f t="shared" si="13"/>
        <v>5939</v>
      </c>
      <c r="R63" s="406">
        <f t="shared" si="13"/>
        <v>19261</v>
      </c>
      <c r="S63" s="406">
        <f t="shared" ref="S63:S71" si="14">SUM(C63:R63)</f>
        <v>801016</v>
      </c>
      <c r="T63" s="375"/>
      <c r="U63" s="302"/>
      <c r="V63" s="55"/>
    </row>
    <row r="64" spans="1:38" ht="15">
      <c r="A64" s="971"/>
      <c r="B64" s="304" t="s">
        <v>1155</v>
      </c>
      <c r="C64" s="46">
        <v>52</v>
      </c>
      <c r="D64" s="46">
        <v>45</v>
      </c>
      <c r="E64" s="46">
        <v>342</v>
      </c>
      <c r="F64" s="46">
        <v>5</v>
      </c>
      <c r="G64" s="46">
        <v>57</v>
      </c>
      <c r="H64" s="46">
        <v>440</v>
      </c>
      <c r="I64" s="46">
        <v>2044</v>
      </c>
      <c r="J64" s="46">
        <v>21</v>
      </c>
      <c r="K64" s="46">
        <v>240</v>
      </c>
      <c r="L64" s="46">
        <v>1377</v>
      </c>
      <c r="M64" s="46">
        <v>4</v>
      </c>
      <c r="N64" s="46">
        <v>1</v>
      </c>
      <c r="O64" s="46">
        <v>93</v>
      </c>
      <c r="P64" s="46">
        <v>0</v>
      </c>
      <c r="Q64" s="46">
        <v>46</v>
      </c>
      <c r="R64" s="46">
        <v>9</v>
      </c>
      <c r="S64" s="46">
        <f t="shared" si="14"/>
        <v>4776</v>
      </c>
      <c r="T64" s="55"/>
      <c r="U64" s="302"/>
      <c r="V64" s="55"/>
    </row>
    <row r="65" spans="1:22" ht="15">
      <c r="A65" s="971"/>
      <c r="B65" s="304" t="s">
        <v>1299</v>
      </c>
      <c r="C65" s="46">
        <v>2834</v>
      </c>
      <c r="D65" s="46">
        <v>1995</v>
      </c>
      <c r="E65" s="46">
        <v>3587</v>
      </c>
      <c r="F65" s="46">
        <v>2170</v>
      </c>
      <c r="G65" s="46">
        <v>10262</v>
      </c>
      <c r="H65" s="46">
        <v>50268</v>
      </c>
      <c r="I65" s="46">
        <v>132146</v>
      </c>
      <c r="J65" s="46">
        <v>19033</v>
      </c>
      <c r="K65" s="46">
        <v>41546</v>
      </c>
      <c r="L65" s="46">
        <v>47693</v>
      </c>
      <c r="M65" s="46">
        <v>10582</v>
      </c>
      <c r="N65" s="46">
        <v>6729</v>
      </c>
      <c r="O65" s="46">
        <v>9901</v>
      </c>
      <c r="P65" s="46">
        <v>758</v>
      </c>
      <c r="Q65" s="46">
        <v>3317</v>
      </c>
      <c r="R65" s="46">
        <v>8392</v>
      </c>
      <c r="S65" s="46">
        <f t="shared" si="14"/>
        <v>351213</v>
      </c>
      <c r="T65" s="55"/>
      <c r="U65" s="302"/>
      <c r="V65" s="55"/>
    </row>
    <row r="66" spans="1:22" ht="15">
      <c r="A66" s="971"/>
      <c r="B66" s="304" t="s">
        <v>1300</v>
      </c>
      <c r="C66" s="46">
        <v>2</v>
      </c>
      <c r="D66" s="46">
        <v>0</v>
      </c>
      <c r="E66" s="46">
        <v>0</v>
      </c>
      <c r="F66" s="46">
        <v>6</v>
      </c>
      <c r="G66" s="46">
        <v>1</v>
      </c>
      <c r="H66" s="46">
        <v>2</v>
      </c>
      <c r="I66" s="46">
        <v>11</v>
      </c>
      <c r="J66" s="46">
        <v>0</v>
      </c>
      <c r="K66" s="46">
        <v>0</v>
      </c>
      <c r="L66" s="46">
        <v>4</v>
      </c>
      <c r="M66" s="46">
        <v>0</v>
      </c>
      <c r="N66" s="46">
        <v>0</v>
      </c>
      <c r="O66" s="46">
        <v>0</v>
      </c>
      <c r="P66" s="46">
        <v>6</v>
      </c>
      <c r="Q66" s="46">
        <v>0</v>
      </c>
      <c r="R66" s="46">
        <v>0</v>
      </c>
      <c r="S66" s="46">
        <f t="shared" si="14"/>
        <v>32</v>
      </c>
      <c r="T66" s="55"/>
      <c r="U66" s="302"/>
      <c r="V66" s="55"/>
    </row>
    <row r="67" spans="1:22" ht="15">
      <c r="A67" s="971"/>
      <c r="B67" s="304" t="s">
        <v>1158</v>
      </c>
      <c r="C67" s="46">
        <v>0</v>
      </c>
      <c r="D67" s="46">
        <v>0</v>
      </c>
      <c r="E67" s="46">
        <v>47</v>
      </c>
      <c r="F67" s="46">
        <v>0</v>
      </c>
      <c r="G67" s="46">
        <v>0</v>
      </c>
      <c r="H67" s="46">
        <v>5</v>
      </c>
      <c r="I67" s="46">
        <v>72</v>
      </c>
      <c r="J67" s="46">
        <v>3</v>
      </c>
      <c r="K67" s="46">
        <v>0</v>
      </c>
      <c r="L67" s="46">
        <v>5</v>
      </c>
      <c r="M67" s="46">
        <v>0</v>
      </c>
      <c r="N67" s="46">
        <v>0</v>
      </c>
      <c r="O67" s="46">
        <v>4</v>
      </c>
      <c r="P67" s="46">
        <v>0</v>
      </c>
      <c r="Q67" s="46">
        <v>0</v>
      </c>
      <c r="R67" s="46">
        <v>0</v>
      </c>
      <c r="S67" s="46">
        <f t="shared" si="14"/>
        <v>136</v>
      </c>
      <c r="T67" s="55"/>
      <c r="U67" s="302"/>
      <c r="V67" s="55"/>
    </row>
    <row r="68" spans="1:22" ht="15">
      <c r="A68" s="971"/>
      <c r="B68" s="304" t="s">
        <v>1337</v>
      </c>
      <c r="C68" s="46">
        <v>2</v>
      </c>
      <c r="D68" s="46">
        <v>3</v>
      </c>
      <c r="E68" s="46">
        <v>10</v>
      </c>
      <c r="F68" s="46">
        <v>0</v>
      </c>
      <c r="G68" s="46">
        <v>19</v>
      </c>
      <c r="H68" s="46">
        <v>45</v>
      </c>
      <c r="I68" s="46">
        <v>290</v>
      </c>
      <c r="J68" s="46">
        <v>22</v>
      </c>
      <c r="K68" s="46">
        <v>16</v>
      </c>
      <c r="L68" s="46">
        <v>34</v>
      </c>
      <c r="M68" s="46">
        <v>2</v>
      </c>
      <c r="N68" s="46">
        <v>0</v>
      </c>
      <c r="O68" s="46">
        <v>0</v>
      </c>
      <c r="P68" s="46">
        <v>1</v>
      </c>
      <c r="Q68" s="46">
        <v>0</v>
      </c>
      <c r="R68" s="46">
        <v>1</v>
      </c>
      <c r="S68" s="46">
        <f t="shared" si="14"/>
        <v>445</v>
      </c>
      <c r="T68" s="55"/>
      <c r="U68" s="302"/>
      <c r="V68" s="55"/>
    </row>
    <row r="69" spans="1:22" ht="15">
      <c r="A69" s="971"/>
      <c r="B69" s="304" t="s">
        <v>1160</v>
      </c>
      <c r="C69" s="46">
        <v>1717</v>
      </c>
      <c r="D69" s="46">
        <v>2313</v>
      </c>
      <c r="E69" s="46">
        <v>5119</v>
      </c>
      <c r="F69" s="46">
        <v>2852</v>
      </c>
      <c r="G69" s="46">
        <v>8645</v>
      </c>
      <c r="H69" s="46">
        <v>21255</v>
      </c>
      <c r="I69" s="46">
        <v>59572</v>
      </c>
      <c r="J69" s="46">
        <v>10044</v>
      </c>
      <c r="K69" s="46">
        <v>9882</v>
      </c>
      <c r="L69" s="46">
        <v>17370</v>
      </c>
      <c r="M69" s="46">
        <v>6377</v>
      </c>
      <c r="N69" s="46">
        <v>2980</v>
      </c>
      <c r="O69" s="46">
        <v>6459</v>
      </c>
      <c r="P69" s="46">
        <v>339</v>
      </c>
      <c r="Q69" s="46">
        <v>1495</v>
      </c>
      <c r="R69" s="46">
        <v>1600</v>
      </c>
      <c r="S69" s="46">
        <f t="shared" si="14"/>
        <v>158019</v>
      </c>
      <c r="T69" s="55"/>
      <c r="U69" s="302"/>
      <c r="V69" s="55"/>
    </row>
    <row r="70" spans="1:22" ht="15">
      <c r="A70" s="971"/>
      <c r="B70" s="304" t="s">
        <v>1162</v>
      </c>
      <c r="C70" s="46">
        <v>0</v>
      </c>
      <c r="D70" s="46">
        <v>0</v>
      </c>
      <c r="E70" s="46">
        <v>2448</v>
      </c>
      <c r="F70" s="46">
        <v>13</v>
      </c>
      <c r="G70" s="46">
        <v>227</v>
      </c>
      <c r="H70" s="46">
        <v>2929</v>
      </c>
      <c r="I70" s="46">
        <v>161486</v>
      </c>
      <c r="J70" s="46">
        <v>49</v>
      </c>
      <c r="K70" s="46">
        <v>581</v>
      </c>
      <c r="L70" s="46">
        <v>3724</v>
      </c>
      <c r="M70" s="46">
        <v>3834</v>
      </c>
      <c r="N70" s="46">
        <v>0</v>
      </c>
      <c r="O70" s="46">
        <v>0</v>
      </c>
      <c r="P70" s="46">
        <v>0</v>
      </c>
      <c r="Q70" s="46">
        <v>0</v>
      </c>
      <c r="R70" s="46">
        <v>8716</v>
      </c>
      <c r="S70" s="46">
        <f>SUM(C70:R70)</f>
        <v>184007</v>
      </c>
      <c r="T70" s="55"/>
      <c r="U70" s="302"/>
      <c r="V70" s="55"/>
    </row>
    <row r="71" spans="1:22" ht="15">
      <c r="A71" s="971"/>
      <c r="B71" s="304" t="s">
        <v>1161</v>
      </c>
      <c r="C71" s="46">
        <v>670</v>
      </c>
      <c r="D71" s="46">
        <v>649</v>
      </c>
      <c r="E71" s="46">
        <v>1946</v>
      </c>
      <c r="F71" s="46">
        <v>2334</v>
      </c>
      <c r="G71" s="46">
        <v>4709</v>
      </c>
      <c r="H71" s="46">
        <v>10085</v>
      </c>
      <c r="I71" s="46">
        <v>42118</v>
      </c>
      <c r="J71" s="46">
        <v>6390</v>
      </c>
      <c r="K71" s="46">
        <v>5785</v>
      </c>
      <c r="L71" s="46">
        <v>19783</v>
      </c>
      <c r="M71" s="46">
        <v>2314</v>
      </c>
      <c r="N71" s="46">
        <v>881</v>
      </c>
      <c r="O71" s="46">
        <v>2627</v>
      </c>
      <c r="P71" s="46">
        <v>473</v>
      </c>
      <c r="Q71" s="46">
        <v>1081</v>
      </c>
      <c r="R71" s="46">
        <v>543</v>
      </c>
      <c r="S71" s="46">
        <f t="shared" si="14"/>
        <v>102388</v>
      </c>
      <c r="T71" s="55"/>
      <c r="U71" s="302"/>
    </row>
    <row r="72" spans="1:22">
      <c r="A72" s="515"/>
      <c r="B72" s="428"/>
      <c r="C72" s="94"/>
      <c r="D72" s="94"/>
      <c r="E72" s="94"/>
      <c r="F72" s="94"/>
      <c r="G72" s="94"/>
      <c r="H72" s="94"/>
      <c r="I72" s="94"/>
      <c r="J72" s="94"/>
      <c r="K72" s="94"/>
      <c r="L72" s="94"/>
      <c r="M72" s="94"/>
      <c r="N72" s="94"/>
      <c r="O72" s="94"/>
      <c r="P72" s="94"/>
      <c r="Q72" s="94"/>
      <c r="R72" s="94"/>
      <c r="S72" s="94"/>
      <c r="T72" s="55"/>
    </row>
    <row r="73" spans="1:22" ht="15">
      <c r="A73" s="498"/>
      <c r="B73" s="343" t="s">
        <v>27</v>
      </c>
      <c r="C73" s="406">
        <f t="shared" ref="C73:S73" si="15">+C63+C55+C38+C18+C13+C8</f>
        <v>598309</v>
      </c>
      <c r="D73" s="406">
        <f t="shared" si="15"/>
        <v>783773</v>
      </c>
      <c r="E73" s="406">
        <f t="shared" si="15"/>
        <v>1836197</v>
      </c>
      <c r="F73" s="406">
        <f t="shared" si="15"/>
        <v>699243</v>
      </c>
      <c r="G73" s="406">
        <f t="shared" si="15"/>
        <v>2330769</v>
      </c>
      <c r="H73" s="406">
        <f t="shared" si="15"/>
        <v>6625662</v>
      </c>
      <c r="I73" s="406">
        <f t="shared" si="15"/>
        <v>25607024</v>
      </c>
      <c r="J73" s="406">
        <f t="shared" si="15"/>
        <v>2924332</v>
      </c>
      <c r="K73" s="406">
        <f t="shared" si="15"/>
        <v>2908479</v>
      </c>
      <c r="L73" s="406">
        <f t="shared" si="15"/>
        <v>5262567</v>
      </c>
      <c r="M73" s="406">
        <f t="shared" si="15"/>
        <v>1664333</v>
      </c>
      <c r="N73" s="406">
        <f t="shared" si="15"/>
        <v>836419</v>
      </c>
      <c r="O73" s="406">
        <f t="shared" si="15"/>
        <v>1822679</v>
      </c>
      <c r="P73" s="406">
        <f t="shared" si="15"/>
        <v>111934</v>
      </c>
      <c r="Q73" s="406">
        <f t="shared" si="15"/>
        <v>400371</v>
      </c>
      <c r="R73" s="406">
        <f t="shared" si="15"/>
        <v>785869</v>
      </c>
      <c r="S73" s="406">
        <f t="shared" si="15"/>
        <v>55197960</v>
      </c>
      <c r="T73" s="55"/>
      <c r="U73" s="516"/>
    </row>
    <row r="75" spans="1:22" ht="15">
      <c r="A75" s="886" t="s">
        <v>1385</v>
      </c>
      <c r="B75" s="886"/>
      <c r="C75" s="886"/>
      <c r="D75" s="886"/>
      <c r="E75" s="886"/>
      <c r="F75" s="886"/>
      <c r="G75" s="886"/>
      <c r="H75" s="886"/>
      <c r="I75" s="886"/>
      <c r="J75" s="886"/>
      <c r="K75" s="886"/>
      <c r="L75" s="886"/>
      <c r="M75" s="886"/>
      <c r="N75" s="886"/>
      <c r="O75" s="886"/>
      <c r="P75" s="886"/>
      <c r="Q75" s="886"/>
      <c r="R75" s="886"/>
      <c r="S75" s="886"/>
    </row>
    <row r="76" spans="1:22">
      <c r="A76" s="919" t="s">
        <v>1348</v>
      </c>
      <c r="B76" s="919"/>
      <c r="C76" s="919"/>
      <c r="D76" s="919"/>
      <c r="E76" s="919"/>
      <c r="F76" s="919"/>
      <c r="G76" s="919"/>
      <c r="H76" s="919"/>
      <c r="I76" s="919"/>
      <c r="J76" s="919"/>
      <c r="K76" s="919"/>
      <c r="L76" s="919"/>
      <c r="M76" s="919"/>
      <c r="N76" s="919"/>
      <c r="O76" s="919"/>
      <c r="P76" s="919"/>
      <c r="Q76" s="919"/>
      <c r="R76" s="919"/>
      <c r="S76" s="919"/>
    </row>
    <row r="77" spans="1:22">
      <c r="A77" s="920" t="s">
        <v>1289</v>
      </c>
      <c r="B77" s="920"/>
      <c r="C77" s="920"/>
      <c r="D77" s="920"/>
      <c r="E77" s="920"/>
      <c r="F77" s="920"/>
      <c r="G77" s="920"/>
      <c r="H77" s="920"/>
      <c r="I77" s="920"/>
      <c r="J77" s="920"/>
      <c r="K77" s="920"/>
      <c r="L77" s="920"/>
      <c r="M77" s="920"/>
      <c r="N77" s="920"/>
      <c r="O77" s="920"/>
      <c r="P77" s="920"/>
      <c r="Q77" s="920"/>
      <c r="R77" s="920"/>
      <c r="S77" s="920"/>
    </row>
    <row r="78" spans="1:22">
      <c r="A78" s="919" t="s">
        <v>1312</v>
      </c>
      <c r="B78" s="919"/>
      <c r="C78" s="919"/>
      <c r="D78" s="919"/>
      <c r="E78" s="919"/>
      <c r="F78" s="919"/>
      <c r="G78" s="919"/>
      <c r="H78" s="919"/>
      <c r="I78" s="919"/>
      <c r="J78" s="919"/>
      <c r="K78" s="919"/>
      <c r="L78" s="919"/>
      <c r="M78" s="919"/>
      <c r="N78" s="919"/>
      <c r="O78" s="919"/>
      <c r="P78" s="919"/>
      <c r="Q78" s="919"/>
      <c r="R78" s="919"/>
      <c r="S78" s="919"/>
    </row>
    <row r="79" spans="1:22">
      <c r="A79" s="959" t="s">
        <v>1176</v>
      </c>
      <c r="B79" s="959"/>
      <c r="C79" s="959"/>
      <c r="D79" s="959"/>
      <c r="E79" s="959"/>
      <c r="F79" s="959"/>
      <c r="G79" s="959"/>
      <c r="H79" s="959"/>
      <c r="I79" s="959"/>
      <c r="J79" s="959"/>
      <c r="K79" s="959"/>
      <c r="L79" s="959"/>
      <c r="M79" s="959"/>
      <c r="N79" s="959"/>
      <c r="O79" s="959"/>
      <c r="P79" s="959"/>
      <c r="Q79" s="959"/>
      <c r="R79" s="959"/>
      <c r="S79" s="959"/>
    </row>
    <row r="80" spans="1:22" ht="15" thickBot="1">
      <c r="A80" s="174"/>
      <c r="B80" s="174"/>
      <c r="C80" s="524"/>
      <c r="D80" s="524"/>
      <c r="E80" s="524"/>
      <c r="F80" s="524"/>
      <c r="G80" s="524"/>
      <c r="H80" s="524"/>
      <c r="I80" s="524"/>
      <c r="J80" s="524"/>
      <c r="K80" s="524"/>
      <c r="L80" s="524"/>
      <c r="M80" s="524"/>
      <c r="N80" s="524"/>
      <c r="O80" s="524"/>
      <c r="P80" s="524"/>
      <c r="Q80" s="524"/>
      <c r="R80" s="524"/>
      <c r="S80" s="174"/>
    </row>
    <row r="81" spans="1:41">
      <c r="A81" s="967" t="s">
        <v>1291</v>
      </c>
      <c r="B81" s="967" t="s">
        <v>1303</v>
      </c>
      <c r="C81" s="969" t="s">
        <v>1448</v>
      </c>
      <c r="D81" s="969"/>
      <c r="E81" s="969"/>
      <c r="F81" s="969"/>
      <c r="G81" s="969"/>
      <c r="H81" s="969"/>
      <c r="I81" s="969"/>
      <c r="J81" s="969"/>
      <c r="K81" s="969"/>
      <c r="L81" s="969"/>
      <c r="M81" s="969"/>
      <c r="N81" s="969"/>
      <c r="O81" s="969"/>
      <c r="P81" s="969"/>
      <c r="Q81" s="969"/>
      <c r="R81" s="969"/>
      <c r="S81" s="967" t="s">
        <v>113</v>
      </c>
      <c r="U81" s="58"/>
      <c r="V81" s="55"/>
    </row>
    <row r="82" spans="1:41" ht="25.5">
      <c r="A82" s="968"/>
      <c r="B82" s="968"/>
      <c r="C82" s="522" t="s">
        <v>895</v>
      </c>
      <c r="D82" s="522" t="s">
        <v>896</v>
      </c>
      <c r="E82" s="522" t="s">
        <v>500</v>
      </c>
      <c r="F82" s="522" t="s">
        <v>510</v>
      </c>
      <c r="G82" s="522" t="s">
        <v>521</v>
      </c>
      <c r="H82" s="522" t="s">
        <v>897</v>
      </c>
      <c r="I82" s="522" t="s">
        <v>802</v>
      </c>
      <c r="J82" s="522" t="s">
        <v>1340</v>
      </c>
      <c r="K82" s="522" t="s">
        <v>612</v>
      </c>
      <c r="L82" s="522" t="s">
        <v>1341</v>
      </c>
      <c r="M82" s="522" t="s">
        <v>699</v>
      </c>
      <c r="N82" s="522" t="s">
        <v>767</v>
      </c>
      <c r="O82" s="522" t="s">
        <v>734</v>
      </c>
      <c r="P82" s="522" t="s">
        <v>1342</v>
      </c>
      <c r="Q82" s="522" t="s">
        <v>1343</v>
      </c>
      <c r="R82" s="522" t="s">
        <v>105</v>
      </c>
      <c r="S82" s="968"/>
      <c r="U82" s="58"/>
      <c r="V82" s="55"/>
    </row>
    <row r="83" spans="1:41" ht="15" customHeight="1">
      <c r="A83" s="970" t="s">
        <v>1173</v>
      </c>
      <c r="B83" s="299" t="s">
        <v>1104</v>
      </c>
      <c r="C83" s="401">
        <f t="shared" ref="C83:Q83" si="16">SUM(C84:C86)</f>
        <v>2390950.38</v>
      </c>
      <c r="D83" s="401">
        <f t="shared" si="16"/>
        <v>2912003.4200000004</v>
      </c>
      <c r="E83" s="401">
        <f t="shared" si="16"/>
        <v>6460838.7699999996</v>
      </c>
      <c r="F83" s="401">
        <f t="shared" si="16"/>
        <v>2300599.0000000005</v>
      </c>
      <c r="G83" s="401">
        <f t="shared" si="16"/>
        <v>9501775.4100000001</v>
      </c>
      <c r="H83" s="401">
        <f t="shared" si="16"/>
        <v>28489741.080000002</v>
      </c>
      <c r="I83" s="401">
        <f t="shared" si="16"/>
        <v>110988492.39999999</v>
      </c>
      <c r="J83" s="401">
        <f t="shared" si="16"/>
        <v>11983058.120000001</v>
      </c>
      <c r="K83" s="401">
        <f t="shared" si="16"/>
        <v>9906088.9900000002</v>
      </c>
      <c r="L83" s="401">
        <f t="shared" si="16"/>
        <v>20231503.919999998</v>
      </c>
      <c r="M83" s="401">
        <f t="shared" si="16"/>
        <v>6986526.5999999996</v>
      </c>
      <c r="N83" s="401">
        <f t="shared" si="16"/>
        <v>3441427.0500000003</v>
      </c>
      <c r="O83" s="401">
        <f t="shared" si="16"/>
        <v>6916393.1399999997</v>
      </c>
      <c r="P83" s="401">
        <f t="shared" si="16"/>
        <v>323375.37</v>
      </c>
      <c r="Q83" s="401">
        <f t="shared" si="16"/>
        <v>1575302.9600000002</v>
      </c>
      <c r="R83" s="401">
        <f t="shared" ref="R83" si="17">SUM(R84:R86)</f>
        <v>2010357.6300000001</v>
      </c>
      <c r="S83" s="401">
        <f>SUM(C83:R83)</f>
        <v>226418434.23999998</v>
      </c>
      <c r="T83" s="375"/>
      <c r="U83" s="302"/>
      <c r="V83" s="302"/>
      <c r="W83" s="302"/>
      <c r="X83" s="302"/>
      <c r="Y83" s="302"/>
      <c r="Z83" s="302"/>
      <c r="AA83" s="302"/>
      <c r="AB83" s="302"/>
      <c r="AC83" s="302"/>
      <c r="AD83" s="302"/>
      <c r="AE83" s="302"/>
      <c r="AF83" s="302"/>
      <c r="AG83" s="302"/>
      <c r="AH83" s="302"/>
      <c r="AI83" s="302"/>
      <c r="AJ83" s="302"/>
      <c r="AK83" s="302"/>
      <c r="AL83" s="302"/>
      <c r="AM83" s="302"/>
      <c r="AN83" s="302"/>
      <c r="AO83" s="302"/>
    </row>
    <row r="84" spans="1:41" ht="15">
      <c r="A84" s="971"/>
      <c r="B84" s="304" t="s">
        <v>1105</v>
      </c>
      <c r="C84" s="46">
        <v>2377611.65</v>
      </c>
      <c r="D84" s="46">
        <v>2903069.54</v>
      </c>
      <c r="E84" s="46">
        <v>6413829.8300000001</v>
      </c>
      <c r="F84" s="46">
        <v>2295408.37</v>
      </c>
      <c r="G84" s="46">
        <v>9490293.2400000002</v>
      </c>
      <c r="H84" s="46">
        <v>28206692.800000001</v>
      </c>
      <c r="I84" s="46">
        <v>110199098.86</v>
      </c>
      <c r="J84" s="46">
        <v>11920065.9</v>
      </c>
      <c r="K84" s="46">
        <v>9861195.6099999994</v>
      </c>
      <c r="L84" s="46">
        <v>20076552.609999999</v>
      </c>
      <c r="M84" s="46">
        <v>6946465.5499999998</v>
      </c>
      <c r="N84" s="46">
        <v>3421715.41</v>
      </c>
      <c r="O84" s="46">
        <v>6892764.8899999997</v>
      </c>
      <c r="P84" s="46">
        <v>322724.08</v>
      </c>
      <c r="Q84" s="46">
        <v>1564713.27</v>
      </c>
      <c r="R84" s="46">
        <v>2006607.68</v>
      </c>
      <c r="S84" s="47">
        <f t="shared" ref="S84:S86" si="18">SUM(C84:R84)</f>
        <v>224898809.29000005</v>
      </c>
      <c r="T84" s="55"/>
      <c r="U84" s="302"/>
      <c r="V84" s="58"/>
      <c r="W84" s="58"/>
      <c r="X84" s="58"/>
      <c r="Y84" s="58"/>
      <c r="Z84" s="58"/>
      <c r="AA84" s="58"/>
      <c r="AB84" s="58"/>
      <c r="AC84" s="58"/>
      <c r="AD84" s="58"/>
      <c r="AE84" s="58"/>
      <c r="AF84" s="58"/>
      <c r="AG84" s="58"/>
      <c r="AH84" s="58"/>
      <c r="AI84" s="58"/>
      <c r="AJ84" s="58"/>
      <c r="AK84" s="58"/>
      <c r="AL84" s="58"/>
      <c r="AM84" s="58"/>
      <c r="AN84" s="58"/>
      <c r="AO84" s="58"/>
    </row>
    <row r="85" spans="1:41" ht="15">
      <c r="A85" s="971"/>
      <c r="B85" s="304" t="s">
        <v>1106</v>
      </c>
      <c r="C85" s="46">
        <v>62.31</v>
      </c>
      <c r="D85" s="46">
        <v>1298.99</v>
      </c>
      <c r="E85" s="46">
        <v>1184.3399999999999</v>
      </c>
      <c r="F85" s="46">
        <v>1705.45</v>
      </c>
      <c r="G85" s="46">
        <v>6498.26</v>
      </c>
      <c r="H85" s="46">
        <v>74457.25</v>
      </c>
      <c r="I85" s="46">
        <v>148551.91</v>
      </c>
      <c r="J85" s="46">
        <v>15485.71</v>
      </c>
      <c r="K85" s="46">
        <v>12065.8</v>
      </c>
      <c r="L85" s="46">
        <v>34807.11</v>
      </c>
      <c r="M85" s="46">
        <v>20353</v>
      </c>
      <c r="N85" s="46">
        <v>10278.23</v>
      </c>
      <c r="O85" s="46">
        <v>5694.97</v>
      </c>
      <c r="P85" s="46">
        <v>104.06</v>
      </c>
      <c r="Q85" s="46">
        <v>8963.08</v>
      </c>
      <c r="R85" s="46">
        <v>405.12</v>
      </c>
      <c r="S85" s="47">
        <f t="shared" si="18"/>
        <v>341915.58999999997</v>
      </c>
      <c r="T85" s="55"/>
      <c r="U85" s="302"/>
      <c r="V85" s="58"/>
      <c r="W85" s="58"/>
      <c r="X85" s="58"/>
      <c r="Y85" s="58"/>
      <c r="Z85" s="58"/>
      <c r="AA85" s="58"/>
      <c r="AB85" s="58"/>
      <c r="AC85" s="58"/>
      <c r="AD85" s="58"/>
      <c r="AE85" s="58"/>
      <c r="AF85" s="58"/>
      <c r="AG85" s="58"/>
      <c r="AH85" s="58"/>
      <c r="AI85" s="58"/>
      <c r="AJ85" s="58"/>
      <c r="AK85" s="58"/>
      <c r="AL85" s="58"/>
      <c r="AM85" s="58"/>
      <c r="AN85" s="58"/>
      <c r="AO85" s="58"/>
    </row>
    <row r="86" spans="1:41" ht="15">
      <c r="A86" s="971"/>
      <c r="B86" s="304" t="s">
        <v>1107</v>
      </c>
      <c r="C86" s="46">
        <v>13276.42</v>
      </c>
      <c r="D86" s="46">
        <v>7634.89</v>
      </c>
      <c r="E86" s="46">
        <v>45824.6</v>
      </c>
      <c r="F86" s="46">
        <v>3485.18</v>
      </c>
      <c r="G86" s="46">
        <v>4983.91</v>
      </c>
      <c r="H86" s="46">
        <v>208591.03</v>
      </c>
      <c r="I86" s="46">
        <v>640841.63</v>
      </c>
      <c r="J86" s="46">
        <v>47506.51</v>
      </c>
      <c r="K86" s="46">
        <v>32827.58</v>
      </c>
      <c r="L86" s="46">
        <v>120144.2</v>
      </c>
      <c r="M86" s="46">
        <v>19708.05</v>
      </c>
      <c r="N86" s="46">
        <v>9433.41</v>
      </c>
      <c r="O86" s="46">
        <v>17933.28</v>
      </c>
      <c r="P86" s="46">
        <v>547.23</v>
      </c>
      <c r="Q86" s="46">
        <v>1626.61</v>
      </c>
      <c r="R86" s="46">
        <v>3344.83</v>
      </c>
      <c r="S86" s="47">
        <f t="shared" si="18"/>
        <v>1177709.3600000001</v>
      </c>
      <c r="T86" s="55"/>
      <c r="U86" s="302"/>
      <c r="V86" s="58"/>
      <c r="W86" s="58"/>
      <c r="X86" s="58"/>
      <c r="Y86" s="58"/>
      <c r="Z86" s="58"/>
      <c r="AA86" s="58"/>
      <c r="AB86" s="58"/>
      <c r="AC86" s="58"/>
      <c r="AD86" s="58"/>
      <c r="AE86" s="58"/>
      <c r="AF86" s="58"/>
      <c r="AG86" s="58"/>
      <c r="AH86" s="58"/>
      <c r="AI86" s="58"/>
      <c r="AJ86" s="58"/>
      <c r="AK86" s="58"/>
      <c r="AL86" s="58"/>
      <c r="AM86" s="58"/>
      <c r="AN86" s="58"/>
      <c r="AO86" s="58"/>
    </row>
    <row r="87" spans="1:41" ht="6" customHeight="1">
      <c r="A87" s="971"/>
      <c r="B87" s="304"/>
      <c r="C87" s="45"/>
      <c r="D87" s="45"/>
      <c r="E87" s="45"/>
      <c r="F87" s="45"/>
      <c r="G87" s="45"/>
      <c r="H87" s="45"/>
      <c r="I87" s="45"/>
      <c r="J87" s="45"/>
      <c r="K87" s="45"/>
      <c r="L87" s="45"/>
      <c r="M87" s="45"/>
      <c r="N87" s="45"/>
      <c r="O87" s="45"/>
      <c r="P87" s="45"/>
      <c r="Q87" s="45"/>
      <c r="R87" s="45"/>
      <c r="S87" s="47">
        <f>SUM(D87:R87)</f>
        <v>0</v>
      </c>
      <c r="T87" s="55"/>
      <c r="U87" s="302"/>
      <c r="V87" s="58"/>
      <c r="W87" s="58"/>
      <c r="X87" s="58"/>
      <c r="Y87" s="58"/>
      <c r="Z87" s="58"/>
      <c r="AA87" s="58"/>
      <c r="AB87" s="58"/>
      <c r="AC87" s="58"/>
      <c r="AD87" s="58"/>
      <c r="AE87" s="58"/>
      <c r="AF87" s="58"/>
      <c r="AG87" s="58"/>
      <c r="AH87" s="58"/>
      <c r="AI87" s="58"/>
      <c r="AJ87" s="58"/>
      <c r="AK87" s="58"/>
      <c r="AL87" s="58"/>
      <c r="AM87" s="58"/>
      <c r="AN87" s="58"/>
      <c r="AO87" s="58"/>
    </row>
    <row r="88" spans="1:41" ht="15">
      <c r="A88" s="971"/>
      <c r="B88" s="299" t="s">
        <v>1108</v>
      </c>
      <c r="C88" s="401">
        <f t="shared" ref="C88:Q88" si="19">SUM(C89:C91)</f>
        <v>2310791.79</v>
      </c>
      <c r="D88" s="401">
        <f t="shared" si="19"/>
        <v>3021389.49</v>
      </c>
      <c r="E88" s="401">
        <f t="shared" si="19"/>
        <v>8345643.1200000001</v>
      </c>
      <c r="F88" s="401">
        <f t="shared" si="19"/>
        <v>3318964.07</v>
      </c>
      <c r="G88" s="401">
        <f t="shared" si="19"/>
        <v>10728124.669999998</v>
      </c>
      <c r="H88" s="401">
        <f t="shared" si="19"/>
        <v>29115523.509999998</v>
      </c>
      <c r="I88" s="401">
        <f t="shared" si="19"/>
        <v>110892455.88</v>
      </c>
      <c r="J88" s="401">
        <f t="shared" si="19"/>
        <v>14331925.140000001</v>
      </c>
      <c r="K88" s="401">
        <f t="shared" si="19"/>
        <v>13040240.91</v>
      </c>
      <c r="L88" s="401">
        <f t="shared" si="19"/>
        <v>25710924.260000002</v>
      </c>
      <c r="M88" s="401">
        <f t="shared" si="19"/>
        <v>8076091.8700000001</v>
      </c>
      <c r="N88" s="401">
        <f t="shared" si="19"/>
        <v>3429928.8400000003</v>
      </c>
      <c r="O88" s="401">
        <f t="shared" si="19"/>
        <v>8577113.7399999984</v>
      </c>
      <c r="P88" s="401">
        <f t="shared" si="19"/>
        <v>459779.72</v>
      </c>
      <c r="Q88" s="401">
        <f t="shared" si="19"/>
        <v>1721238.43</v>
      </c>
      <c r="R88" s="401">
        <f t="shared" ref="R88" si="20">SUM(R89:R91)</f>
        <v>3926544</v>
      </c>
      <c r="S88" s="401">
        <f t="shared" ref="S88:S91" si="21">SUM(C88:R88)</f>
        <v>247006679.43999997</v>
      </c>
      <c r="T88" s="375"/>
      <c r="U88" s="302"/>
      <c r="V88" s="302"/>
      <c r="W88" s="302"/>
      <c r="X88" s="302"/>
      <c r="Y88" s="302"/>
      <c r="Z88" s="302"/>
      <c r="AA88" s="302"/>
      <c r="AB88" s="302"/>
      <c r="AC88" s="302"/>
      <c r="AD88" s="302"/>
      <c r="AE88" s="302"/>
      <c r="AF88" s="302"/>
      <c r="AG88" s="302"/>
      <c r="AH88" s="302"/>
      <c r="AI88" s="302"/>
      <c r="AJ88" s="302"/>
      <c r="AK88" s="302"/>
      <c r="AL88" s="302"/>
      <c r="AM88" s="302"/>
      <c r="AN88" s="302"/>
      <c r="AO88" s="302"/>
    </row>
    <row r="89" spans="1:41" ht="15">
      <c r="A89" s="971"/>
      <c r="B89" s="304" t="s">
        <v>1109</v>
      </c>
      <c r="C89" s="46">
        <v>1074598.53</v>
      </c>
      <c r="D89" s="46">
        <v>1279185.32</v>
      </c>
      <c r="E89" s="46">
        <v>3620231.47</v>
      </c>
      <c r="F89" s="46">
        <v>1528006.54</v>
      </c>
      <c r="G89" s="46">
        <v>4608830.84</v>
      </c>
      <c r="H89" s="46">
        <v>11368324.689999999</v>
      </c>
      <c r="I89" s="46">
        <v>39129575.219999999</v>
      </c>
      <c r="J89" s="46">
        <v>5294381.4800000004</v>
      </c>
      <c r="K89" s="46">
        <v>5305385.57</v>
      </c>
      <c r="L89" s="46">
        <v>10159685.189999999</v>
      </c>
      <c r="M89" s="46">
        <v>2993690.12</v>
      </c>
      <c r="N89" s="46">
        <v>1521749.36</v>
      </c>
      <c r="O89" s="46">
        <v>3378468.78</v>
      </c>
      <c r="P89" s="46">
        <v>229487.11</v>
      </c>
      <c r="Q89" s="46">
        <v>707049.92</v>
      </c>
      <c r="R89" s="46">
        <v>2141694.7400000002</v>
      </c>
      <c r="S89" s="47">
        <f t="shared" si="21"/>
        <v>94340344.879999995</v>
      </c>
      <c r="T89" s="55"/>
      <c r="U89" s="302"/>
      <c r="V89" s="58"/>
      <c r="W89" s="58"/>
      <c r="X89" s="58"/>
      <c r="Y89" s="58"/>
      <c r="Z89" s="58"/>
      <c r="AA89" s="58"/>
      <c r="AB89" s="58"/>
      <c r="AC89" s="58"/>
      <c r="AD89" s="58"/>
      <c r="AE89" s="58"/>
      <c r="AF89" s="58"/>
      <c r="AG89" s="58"/>
      <c r="AH89" s="58"/>
      <c r="AI89" s="58"/>
      <c r="AJ89" s="58"/>
      <c r="AK89" s="58"/>
      <c r="AL89" s="58"/>
      <c r="AM89" s="58"/>
      <c r="AN89" s="58"/>
      <c r="AO89" s="58"/>
    </row>
    <row r="90" spans="1:41" ht="15">
      <c r="A90" s="971"/>
      <c r="B90" s="304" t="s">
        <v>1110</v>
      </c>
      <c r="C90" s="46">
        <v>1176093.47</v>
      </c>
      <c r="D90" s="46">
        <v>1678278.58</v>
      </c>
      <c r="E90" s="46">
        <v>4463915.34</v>
      </c>
      <c r="F90" s="46">
        <v>1710091.63</v>
      </c>
      <c r="G90" s="46">
        <v>5765231.9699999997</v>
      </c>
      <c r="H90" s="46">
        <v>16874708.68</v>
      </c>
      <c r="I90" s="46">
        <v>67303732.640000001</v>
      </c>
      <c r="J90" s="46">
        <v>8556423.9399999995</v>
      </c>
      <c r="K90" s="46">
        <v>7346949.7699999996</v>
      </c>
      <c r="L90" s="46">
        <v>14513395.380000001</v>
      </c>
      <c r="M90" s="46">
        <v>4691067.97</v>
      </c>
      <c r="N90" s="46">
        <v>1817219.84</v>
      </c>
      <c r="O90" s="46">
        <v>4872348.17</v>
      </c>
      <c r="P90" s="46">
        <v>210013.93</v>
      </c>
      <c r="Q90" s="46">
        <v>1002065.19</v>
      </c>
      <c r="R90" s="46">
        <v>1720558.76</v>
      </c>
      <c r="S90" s="47">
        <f t="shared" si="21"/>
        <v>143702095.25999996</v>
      </c>
      <c r="T90" s="55"/>
      <c r="U90" s="302"/>
      <c r="V90" s="58"/>
      <c r="W90" s="58"/>
      <c r="X90" s="58"/>
      <c r="Y90" s="58"/>
      <c r="Z90" s="58"/>
      <c r="AA90" s="58"/>
      <c r="AB90" s="58"/>
      <c r="AC90" s="58"/>
      <c r="AD90" s="58"/>
      <c r="AE90" s="58"/>
      <c r="AF90" s="58"/>
      <c r="AG90" s="58"/>
      <c r="AH90" s="58"/>
      <c r="AI90" s="58"/>
      <c r="AJ90" s="58"/>
      <c r="AK90" s="58"/>
      <c r="AL90" s="58"/>
      <c r="AM90" s="58"/>
      <c r="AN90" s="58"/>
      <c r="AO90" s="58"/>
    </row>
    <row r="91" spans="1:41" ht="15">
      <c r="A91" s="971"/>
      <c r="B91" s="304" t="s">
        <v>1111</v>
      </c>
      <c r="C91" s="46">
        <v>60099.79</v>
      </c>
      <c r="D91" s="46">
        <v>63925.59</v>
      </c>
      <c r="E91" s="46">
        <v>261496.31</v>
      </c>
      <c r="F91" s="46">
        <v>80865.899999999994</v>
      </c>
      <c r="G91" s="46">
        <v>354061.86</v>
      </c>
      <c r="H91" s="46">
        <v>872490.14</v>
      </c>
      <c r="I91" s="46">
        <v>4459148.0199999996</v>
      </c>
      <c r="J91" s="46">
        <v>481119.72</v>
      </c>
      <c r="K91" s="46">
        <v>387905.57</v>
      </c>
      <c r="L91" s="46">
        <v>1037843.69</v>
      </c>
      <c r="M91" s="46">
        <v>391333.78</v>
      </c>
      <c r="N91" s="46">
        <v>90959.64</v>
      </c>
      <c r="O91" s="46">
        <v>326296.78999999998</v>
      </c>
      <c r="P91" s="46">
        <v>20278.68</v>
      </c>
      <c r="Q91" s="46">
        <v>12123.32</v>
      </c>
      <c r="R91" s="46">
        <v>64290.5</v>
      </c>
      <c r="S91" s="47">
        <f t="shared" si="21"/>
        <v>8964239.2999999989</v>
      </c>
      <c r="T91" s="55"/>
      <c r="U91" s="302"/>
      <c r="V91" s="58"/>
      <c r="W91" s="58"/>
      <c r="X91" s="58"/>
      <c r="Y91" s="58"/>
      <c r="Z91" s="58"/>
      <c r="AA91" s="58"/>
      <c r="AB91" s="58"/>
      <c r="AC91" s="58"/>
      <c r="AD91" s="58"/>
      <c r="AE91" s="58"/>
      <c r="AF91" s="58"/>
      <c r="AG91" s="58"/>
      <c r="AH91" s="58"/>
      <c r="AI91" s="58"/>
      <c r="AJ91" s="58"/>
      <c r="AK91" s="58"/>
      <c r="AL91" s="58"/>
      <c r="AM91" s="58"/>
      <c r="AN91" s="58"/>
      <c r="AO91" s="58"/>
    </row>
    <row r="92" spans="1:41" ht="6" customHeight="1">
      <c r="A92" s="971"/>
      <c r="B92" s="304"/>
      <c r="C92" s="45"/>
      <c r="D92" s="45"/>
      <c r="E92" s="45"/>
      <c r="F92" s="45"/>
      <c r="G92" s="45"/>
      <c r="H92" s="45"/>
      <c r="I92" s="45"/>
      <c r="J92" s="45"/>
      <c r="K92" s="45"/>
      <c r="L92" s="45"/>
      <c r="M92" s="45"/>
      <c r="N92" s="45"/>
      <c r="O92" s="45"/>
      <c r="P92" s="45"/>
      <c r="Q92" s="45"/>
      <c r="R92" s="45"/>
      <c r="S92" s="47">
        <f>SUM(D92:R92)</f>
        <v>0</v>
      </c>
      <c r="T92" s="55"/>
      <c r="U92" s="302"/>
      <c r="V92" s="58"/>
      <c r="W92" s="58"/>
      <c r="X92" s="58"/>
      <c r="Y92" s="58"/>
      <c r="Z92" s="58"/>
      <c r="AA92" s="58"/>
      <c r="AB92" s="58"/>
      <c r="AC92" s="58"/>
      <c r="AD92" s="58"/>
      <c r="AE92" s="58"/>
      <c r="AF92" s="58"/>
      <c r="AG92" s="58"/>
      <c r="AH92" s="58"/>
      <c r="AI92" s="58"/>
      <c r="AJ92" s="58"/>
      <c r="AK92" s="58"/>
      <c r="AL92" s="58"/>
      <c r="AM92" s="58"/>
      <c r="AN92" s="58"/>
      <c r="AO92" s="58"/>
    </row>
    <row r="93" spans="1:41" ht="15">
      <c r="A93" s="971"/>
      <c r="B93" s="299" t="s">
        <v>1112</v>
      </c>
      <c r="C93" s="401">
        <f t="shared" ref="C93:Q93" si="22">SUM(C94:C111)</f>
        <v>706198.97699999996</v>
      </c>
      <c r="D93" s="401">
        <f t="shared" si="22"/>
        <v>1110534.6310000001</v>
      </c>
      <c r="E93" s="401">
        <f t="shared" si="22"/>
        <v>2379952.6509999996</v>
      </c>
      <c r="F93" s="401">
        <f t="shared" si="22"/>
        <v>904632.54500000016</v>
      </c>
      <c r="G93" s="401">
        <f t="shared" si="22"/>
        <v>3420958.0970000001</v>
      </c>
      <c r="H93" s="401">
        <f t="shared" si="22"/>
        <v>9923870.2509999983</v>
      </c>
      <c r="I93" s="401">
        <f t="shared" si="22"/>
        <v>41260330.079999998</v>
      </c>
      <c r="J93" s="401">
        <f t="shared" si="22"/>
        <v>4507825.7849999992</v>
      </c>
      <c r="K93" s="401">
        <f t="shared" si="22"/>
        <v>4649088.1049999995</v>
      </c>
      <c r="L93" s="401">
        <f t="shared" si="22"/>
        <v>8106204.4919999996</v>
      </c>
      <c r="M93" s="401">
        <f t="shared" si="22"/>
        <v>2775966.63</v>
      </c>
      <c r="N93" s="401">
        <f t="shared" si="22"/>
        <v>1218679.811</v>
      </c>
      <c r="O93" s="401">
        <f t="shared" si="22"/>
        <v>3238339.7199999997</v>
      </c>
      <c r="P93" s="401">
        <f t="shared" si="22"/>
        <v>206464.87799999997</v>
      </c>
      <c r="Q93" s="401">
        <f t="shared" si="22"/>
        <v>521225.37999999995</v>
      </c>
      <c r="R93" s="401">
        <f t="shared" ref="R93" si="23">SUM(R94:R111)</f>
        <v>564704.79399999988</v>
      </c>
      <c r="S93" s="401">
        <f t="shared" ref="S93:S111" si="24">SUM(C93:R93)</f>
        <v>85494976.826999992</v>
      </c>
      <c r="T93" s="375"/>
      <c r="U93" s="302"/>
      <c r="V93" s="302"/>
      <c r="W93" s="302"/>
      <c r="X93" s="302"/>
      <c r="Y93" s="302"/>
      <c r="Z93" s="302"/>
      <c r="AA93" s="302"/>
      <c r="AB93" s="302"/>
      <c r="AC93" s="302"/>
      <c r="AD93" s="302"/>
      <c r="AE93" s="302"/>
      <c r="AF93" s="302"/>
      <c r="AG93" s="302"/>
      <c r="AH93" s="302"/>
      <c r="AI93" s="302"/>
      <c r="AJ93" s="302"/>
      <c r="AK93" s="302"/>
      <c r="AL93" s="302"/>
      <c r="AM93" s="302"/>
      <c r="AN93" s="302"/>
      <c r="AO93" s="302"/>
    </row>
    <row r="94" spans="1:41" ht="15">
      <c r="A94" s="971"/>
      <c r="B94" s="304" t="s">
        <v>1113</v>
      </c>
      <c r="C94" s="46">
        <v>33816.71</v>
      </c>
      <c r="D94" s="46">
        <v>21756.29</v>
      </c>
      <c r="E94" s="46">
        <v>191433.01</v>
      </c>
      <c r="F94" s="46">
        <v>40853.61</v>
      </c>
      <c r="G94" s="46">
        <v>113191.14</v>
      </c>
      <c r="H94" s="46">
        <v>460060.18</v>
      </c>
      <c r="I94" s="46">
        <v>4756656.62</v>
      </c>
      <c r="J94" s="46">
        <v>199977.8</v>
      </c>
      <c r="K94" s="46">
        <v>217299.76</v>
      </c>
      <c r="L94" s="46">
        <v>329564.90000000002</v>
      </c>
      <c r="M94" s="46">
        <v>155533.82</v>
      </c>
      <c r="N94" s="46">
        <v>53912.54</v>
      </c>
      <c r="O94" s="46">
        <v>79531.61</v>
      </c>
      <c r="P94" s="46">
        <v>393.09</v>
      </c>
      <c r="Q94" s="46">
        <v>15226.01</v>
      </c>
      <c r="R94" s="46">
        <v>68979.320000000007</v>
      </c>
      <c r="S94" s="47">
        <f t="shared" si="24"/>
        <v>6738186.4100000011</v>
      </c>
      <c r="T94" s="55"/>
      <c r="U94" s="302"/>
      <c r="V94" s="58"/>
      <c r="W94" s="58"/>
      <c r="X94" s="58"/>
      <c r="Y94" s="58"/>
      <c r="Z94" s="58"/>
      <c r="AA94" s="58"/>
      <c r="AB94" s="58"/>
      <c r="AC94" s="58"/>
      <c r="AD94" s="58"/>
      <c r="AE94" s="58"/>
      <c r="AF94" s="58"/>
      <c r="AG94" s="58"/>
      <c r="AH94" s="58"/>
      <c r="AI94" s="58"/>
      <c r="AJ94" s="58"/>
      <c r="AK94" s="58"/>
      <c r="AL94" s="58"/>
      <c r="AM94" s="58"/>
      <c r="AN94" s="58"/>
      <c r="AO94" s="58"/>
    </row>
    <row r="95" spans="1:41" ht="15">
      <c r="A95" s="971"/>
      <c r="B95" s="304" t="s">
        <v>1114</v>
      </c>
      <c r="C95" s="46">
        <v>331532.7</v>
      </c>
      <c r="D95" s="46">
        <v>434055.74</v>
      </c>
      <c r="E95" s="46">
        <v>829411.4</v>
      </c>
      <c r="F95" s="46">
        <v>306614.8</v>
      </c>
      <c r="G95" s="46">
        <v>826168.36</v>
      </c>
      <c r="H95" s="46">
        <v>2714309.65</v>
      </c>
      <c r="I95" s="46">
        <v>9221362.3699999992</v>
      </c>
      <c r="J95" s="46">
        <v>991244.63</v>
      </c>
      <c r="K95" s="46">
        <v>1655392.13</v>
      </c>
      <c r="L95" s="46">
        <v>2257345.3199999998</v>
      </c>
      <c r="M95" s="46">
        <v>663184.54</v>
      </c>
      <c r="N95" s="46">
        <v>350561.95</v>
      </c>
      <c r="O95" s="46">
        <v>657632.93000000005</v>
      </c>
      <c r="P95" s="46">
        <v>65536.34</v>
      </c>
      <c r="Q95" s="46">
        <v>234753.9</v>
      </c>
      <c r="R95" s="46">
        <v>89918.26</v>
      </c>
      <c r="S95" s="47">
        <f t="shared" si="24"/>
        <v>21629025.02</v>
      </c>
      <c r="T95" s="55"/>
      <c r="U95" s="302"/>
      <c r="V95" s="58"/>
      <c r="W95" s="58"/>
      <c r="X95" s="58"/>
      <c r="Y95" s="58"/>
      <c r="Z95" s="58"/>
      <c r="AA95" s="58"/>
      <c r="AB95" s="58"/>
      <c r="AC95" s="58"/>
      <c r="AD95" s="58"/>
      <c r="AE95" s="58"/>
      <c r="AF95" s="58"/>
      <c r="AG95" s="58"/>
      <c r="AH95" s="58"/>
      <c r="AI95" s="58"/>
      <c r="AJ95" s="58"/>
      <c r="AK95" s="58"/>
      <c r="AL95" s="58"/>
      <c r="AM95" s="58"/>
      <c r="AN95" s="58"/>
      <c r="AO95" s="58"/>
    </row>
    <row r="96" spans="1:41" ht="15">
      <c r="A96" s="971"/>
      <c r="B96" s="304" t="s">
        <v>1115</v>
      </c>
      <c r="C96" s="46">
        <v>340.82</v>
      </c>
      <c r="D96" s="46">
        <v>807.94</v>
      </c>
      <c r="E96" s="46">
        <v>22649.3</v>
      </c>
      <c r="F96" s="46">
        <v>941.15</v>
      </c>
      <c r="G96" s="46">
        <v>3268.68</v>
      </c>
      <c r="H96" s="46">
        <v>23148.52</v>
      </c>
      <c r="I96" s="46">
        <v>261247.77</v>
      </c>
      <c r="J96" s="46">
        <v>5751.33</v>
      </c>
      <c r="K96" s="46">
        <v>5010.5600000000004</v>
      </c>
      <c r="L96" s="46">
        <v>19503.7</v>
      </c>
      <c r="M96" s="46">
        <v>14410.7</v>
      </c>
      <c r="N96" s="46">
        <v>2742.49</v>
      </c>
      <c r="O96" s="46">
        <v>4616.88</v>
      </c>
      <c r="P96" s="46">
        <v>29.72</v>
      </c>
      <c r="Q96" s="46">
        <v>423.83</v>
      </c>
      <c r="R96" s="46">
        <v>666.22</v>
      </c>
      <c r="S96" s="47">
        <f t="shared" si="24"/>
        <v>365559.61</v>
      </c>
      <c r="T96" s="55"/>
      <c r="U96" s="302"/>
      <c r="V96" s="58"/>
      <c r="W96" s="58"/>
      <c r="X96" s="58"/>
      <c r="Y96" s="58"/>
      <c r="Z96" s="58"/>
      <c r="AA96" s="58"/>
      <c r="AB96" s="58"/>
      <c r="AC96" s="58"/>
      <c r="AD96" s="58"/>
      <c r="AE96" s="58"/>
      <c r="AF96" s="58"/>
      <c r="AG96" s="58"/>
      <c r="AH96" s="58"/>
      <c r="AI96" s="58"/>
      <c r="AJ96" s="58"/>
      <c r="AK96" s="58"/>
      <c r="AL96" s="58"/>
      <c r="AM96" s="58"/>
      <c r="AN96" s="58"/>
      <c r="AO96" s="58"/>
    </row>
    <row r="97" spans="1:41" ht="15">
      <c r="A97" s="971"/>
      <c r="B97" s="304" t="s">
        <v>1116</v>
      </c>
      <c r="C97" s="46">
        <v>27140.67</v>
      </c>
      <c r="D97" s="46">
        <v>44.58</v>
      </c>
      <c r="E97" s="46">
        <v>59.4</v>
      </c>
      <c r="F97" s="46">
        <v>653.79999999999995</v>
      </c>
      <c r="G97" s="46">
        <v>30707.55</v>
      </c>
      <c r="H97" s="46">
        <v>116327.67</v>
      </c>
      <c r="I97" s="46">
        <v>1236478.8400000001</v>
      </c>
      <c r="J97" s="46">
        <v>41768.15</v>
      </c>
      <c r="K97" s="46">
        <v>15616.22</v>
      </c>
      <c r="L97" s="46">
        <v>113703.18</v>
      </c>
      <c r="M97" s="46">
        <v>15947.04</v>
      </c>
      <c r="N97" s="46">
        <v>980.98</v>
      </c>
      <c r="O97" s="46">
        <v>3206.08</v>
      </c>
      <c r="P97" s="46">
        <v>0</v>
      </c>
      <c r="Q97" s="46">
        <v>0</v>
      </c>
      <c r="R97" s="46">
        <v>654.4</v>
      </c>
      <c r="S97" s="47">
        <f t="shared" si="24"/>
        <v>1603288.5599999998</v>
      </c>
      <c r="T97" s="55"/>
      <c r="U97" s="302"/>
      <c r="V97" s="58"/>
      <c r="W97" s="58"/>
      <c r="X97" s="58"/>
      <c r="Y97" s="58"/>
      <c r="Z97" s="58"/>
      <c r="AA97" s="58"/>
      <c r="AB97" s="58"/>
      <c r="AC97" s="58"/>
      <c r="AD97" s="58"/>
      <c r="AE97" s="58"/>
      <c r="AF97" s="58"/>
      <c r="AG97" s="58"/>
      <c r="AH97" s="58"/>
      <c r="AI97" s="58"/>
      <c r="AJ97" s="58"/>
      <c r="AK97" s="58"/>
      <c r="AL97" s="58"/>
      <c r="AM97" s="58"/>
      <c r="AN97" s="58"/>
      <c r="AO97" s="58"/>
    </row>
    <row r="98" spans="1:41" ht="15">
      <c r="A98" s="971"/>
      <c r="B98" s="304" t="s">
        <v>1117</v>
      </c>
      <c r="C98" s="46">
        <v>86536.91</v>
      </c>
      <c r="D98" s="46">
        <v>87478.17</v>
      </c>
      <c r="E98" s="46">
        <v>146128.54999999999</v>
      </c>
      <c r="F98" s="46">
        <v>42456.76</v>
      </c>
      <c r="G98" s="46">
        <v>380467.82</v>
      </c>
      <c r="H98" s="46">
        <v>915983.32</v>
      </c>
      <c r="I98" s="46">
        <v>2385935.98</v>
      </c>
      <c r="J98" s="46">
        <v>328643.34000000003</v>
      </c>
      <c r="K98" s="46">
        <v>450827.21</v>
      </c>
      <c r="L98" s="46">
        <v>449045.74</v>
      </c>
      <c r="M98" s="46">
        <v>212042.82</v>
      </c>
      <c r="N98" s="46">
        <v>100884.71</v>
      </c>
      <c r="O98" s="46">
        <v>176969.47</v>
      </c>
      <c r="P98" s="46">
        <v>4880.09</v>
      </c>
      <c r="Q98" s="46">
        <v>27620.44</v>
      </c>
      <c r="R98" s="46">
        <v>13729.46</v>
      </c>
      <c r="S98" s="47">
        <f t="shared" si="24"/>
        <v>5809630.79</v>
      </c>
      <c r="T98" s="55"/>
      <c r="U98" s="302"/>
      <c r="V98" s="58"/>
      <c r="W98" s="58"/>
      <c r="X98" s="58"/>
      <c r="Y98" s="58"/>
      <c r="Z98" s="58"/>
      <c r="AA98" s="58"/>
      <c r="AB98" s="58"/>
      <c r="AC98" s="58"/>
      <c r="AD98" s="58"/>
      <c r="AE98" s="58"/>
      <c r="AF98" s="58"/>
      <c r="AG98" s="58"/>
      <c r="AH98" s="58"/>
      <c r="AI98" s="58"/>
      <c r="AJ98" s="58"/>
      <c r="AK98" s="58"/>
      <c r="AL98" s="58"/>
      <c r="AM98" s="58"/>
      <c r="AN98" s="58"/>
      <c r="AO98" s="58"/>
    </row>
    <row r="99" spans="1:41" ht="15">
      <c r="A99" s="971"/>
      <c r="B99" s="304" t="s">
        <v>1118</v>
      </c>
      <c r="C99" s="46">
        <v>0</v>
      </c>
      <c r="D99" s="46">
        <v>4.6399999999999997</v>
      </c>
      <c r="E99" s="46">
        <v>0</v>
      </c>
      <c r="F99" s="46">
        <v>9.2799999999999994</v>
      </c>
      <c r="G99" s="46">
        <v>41.76</v>
      </c>
      <c r="H99" s="46">
        <v>18.559999999999999</v>
      </c>
      <c r="I99" s="46">
        <v>1392.45</v>
      </c>
      <c r="J99" s="46">
        <v>32.479999999999997</v>
      </c>
      <c r="K99" s="46">
        <v>241.28</v>
      </c>
      <c r="L99" s="46">
        <v>27.84</v>
      </c>
      <c r="M99" s="46">
        <v>4.6399999999999997</v>
      </c>
      <c r="N99" s="46">
        <v>0</v>
      </c>
      <c r="O99" s="46">
        <v>13.92</v>
      </c>
      <c r="P99" s="46">
        <v>0</v>
      </c>
      <c r="Q99" s="46">
        <v>0</v>
      </c>
      <c r="R99" s="46">
        <v>0</v>
      </c>
      <c r="S99" s="47">
        <f t="shared" si="24"/>
        <v>1786.8500000000001</v>
      </c>
      <c r="T99" s="55"/>
      <c r="U99" s="302"/>
      <c r="V99" s="58"/>
      <c r="W99" s="58"/>
      <c r="X99" s="58"/>
      <c r="Y99" s="58"/>
      <c r="Z99" s="58"/>
      <c r="AA99" s="58"/>
      <c r="AB99" s="58"/>
      <c r="AC99" s="58"/>
      <c r="AD99" s="58"/>
      <c r="AE99" s="58"/>
      <c r="AF99" s="58"/>
      <c r="AG99" s="58"/>
      <c r="AH99" s="58"/>
      <c r="AI99" s="58"/>
      <c r="AJ99" s="58"/>
      <c r="AK99" s="58"/>
      <c r="AL99" s="58"/>
      <c r="AM99" s="58"/>
      <c r="AN99" s="58"/>
      <c r="AO99" s="58"/>
    </row>
    <row r="100" spans="1:41" ht="15">
      <c r="A100" s="971"/>
      <c r="B100" s="304" t="s">
        <v>1119</v>
      </c>
      <c r="C100" s="46">
        <v>13253.81</v>
      </c>
      <c r="D100" s="46">
        <v>8203.36</v>
      </c>
      <c r="E100" s="46">
        <v>58912.212</v>
      </c>
      <c r="F100" s="46">
        <v>71340.92</v>
      </c>
      <c r="G100" s="46">
        <v>111873.8</v>
      </c>
      <c r="H100" s="46">
        <v>274452.96000000002</v>
      </c>
      <c r="I100" s="46">
        <v>1689399.66</v>
      </c>
      <c r="J100" s="46">
        <v>222774.56</v>
      </c>
      <c r="K100" s="46">
        <v>108261.75</v>
      </c>
      <c r="L100" s="46">
        <v>269092.84399999998</v>
      </c>
      <c r="M100" s="46">
        <v>72550.28</v>
      </c>
      <c r="N100" s="46">
        <v>23933.439999999999</v>
      </c>
      <c r="O100" s="46">
        <v>55469.19</v>
      </c>
      <c r="P100" s="46">
        <v>926.55</v>
      </c>
      <c r="Q100" s="46">
        <v>154.37</v>
      </c>
      <c r="R100" s="46">
        <v>603.12</v>
      </c>
      <c r="S100" s="47">
        <f t="shared" si="24"/>
        <v>2981202.8259999999</v>
      </c>
      <c r="T100" s="55"/>
      <c r="U100" s="302"/>
      <c r="V100" s="58"/>
      <c r="W100" s="58"/>
      <c r="X100" s="58"/>
      <c r="Y100" s="58"/>
      <c r="Z100" s="58"/>
      <c r="AA100" s="58"/>
      <c r="AB100" s="58"/>
      <c r="AC100" s="58"/>
      <c r="AD100" s="58"/>
      <c r="AE100" s="58"/>
      <c r="AF100" s="58"/>
      <c r="AG100" s="58"/>
      <c r="AH100" s="58"/>
      <c r="AI100" s="58"/>
      <c r="AJ100" s="58"/>
      <c r="AK100" s="58"/>
      <c r="AL100" s="58"/>
      <c r="AM100" s="58"/>
      <c r="AN100" s="58"/>
      <c r="AO100" s="58"/>
    </row>
    <row r="101" spans="1:41" ht="15">
      <c r="A101" s="971"/>
      <c r="B101" s="304" t="s">
        <v>1120</v>
      </c>
      <c r="C101" s="46">
        <v>67101.42</v>
      </c>
      <c r="D101" s="46">
        <v>78522.759999999995</v>
      </c>
      <c r="E101" s="46">
        <v>111160.482</v>
      </c>
      <c r="F101" s="46">
        <v>35872.517999999996</v>
      </c>
      <c r="G101" s="46">
        <v>275378.96999999997</v>
      </c>
      <c r="H101" s="46">
        <v>841054.27399999998</v>
      </c>
      <c r="I101" s="46">
        <v>3824617.679</v>
      </c>
      <c r="J101" s="46">
        <v>382069.76199999999</v>
      </c>
      <c r="K101" s="46">
        <v>369728.82799999998</v>
      </c>
      <c r="L101" s="46">
        <v>1150050.7180000001</v>
      </c>
      <c r="M101" s="46">
        <v>180588.02</v>
      </c>
      <c r="N101" s="46">
        <v>106941.84</v>
      </c>
      <c r="O101" s="46">
        <v>251911.73699999999</v>
      </c>
      <c r="P101" s="46">
        <v>10779.42</v>
      </c>
      <c r="Q101" s="46">
        <v>53031.767999999996</v>
      </c>
      <c r="R101" s="46">
        <v>108122.26</v>
      </c>
      <c r="S101" s="47">
        <f t="shared" si="24"/>
        <v>7846932.4559999993</v>
      </c>
      <c r="T101" s="55"/>
      <c r="U101" s="302"/>
      <c r="V101" s="58"/>
      <c r="W101" s="58"/>
      <c r="X101" s="58"/>
      <c r="Y101" s="58"/>
      <c r="Z101" s="58"/>
      <c r="AA101" s="58"/>
      <c r="AB101" s="58"/>
      <c r="AC101" s="58"/>
      <c r="AD101" s="58"/>
      <c r="AE101" s="58"/>
      <c r="AF101" s="58"/>
      <c r="AG101" s="58"/>
      <c r="AH101" s="58"/>
      <c r="AI101" s="58"/>
      <c r="AJ101" s="58"/>
      <c r="AK101" s="58"/>
      <c r="AL101" s="58"/>
      <c r="AM101" s="58"/>
      <c r="AN101" s="58"/>
      <c r="AO101" s="58"/>
    </row>
    <row r="102" spans="1:41" ht="15">
      <c r="A102" s="971"/>
      <c r="B102" s="304" t="s">
        <v>1121</v>
      </c>
      <c r="C102" s="46">
        <v>6965.49</v>
      </c>
      <c r="D102" s="46">
        <v>33487.01</v>
      </c>
      <c r="E102" s="46">
        <v>128921.24800000001</v>
      </c>
      <c r="F102" s="46">
        <v>14308.94</v>
      </c>
      <c r="G102" s="46">
        <v>118166.43</v>
      </c>
      <c r="H102" s="46">
        <v>249396.15100000001</v>
      </c>
      <c r="I102" s="46">
        <v>1080929.8640000001</v>
      </c>
      <c r="J102" s="46">
        <v>139725.26999999999</v>
      </c>
      <c r="K102" s="46">
        <v>117223.43</v>
      </c>
      <c r="L102" s="46">
        <v>320172.32</v>
      </c>
      <c r="M102" s="46">
        <v>89995.45</v>
      </c>
      <c r="N102" s="46">
        <v>43194.271999999997</v>
      </c>
      <c r="O102" s="46">
        <v>334733.12</v>
      </c>
      <c r="P102" s="46">
        <v>3294.28</v>
      </c>
      <c r="Q102" s="46">
        <v>15678.27</v>
      </c>
      <c r="R102" s="46">
        <v>3902.1</v>
      </c>
      <c r="S102" s="47">
        <f t="shared" si="24"/>
        <v>2700093.645</v>
      </c>
      <c r="T102" s="55"/>
      <c r="U102" s="302"/>
      <c r="V102" s="58"/>
      <c r="W102" s="58"/>
      <c r="X102" s="58"/>
      <c r="Y102" s="58"/>
      <c r="Z102" s="58"/>
      <c r="AA102" s="58"/>
      <c r="AB102" s="58"/>
      <c r="AC102" s="58"/>
      <c r="AD102" s="58"/>
      <c r="AE102" s="58"/>
      <c r="AF102" s="58"/>
      <c r="AG102" s="58"/>
      <c r="AH102" s="58"/>
      <c r="AI102" s="58"/>
      <c r="AJ102" s="58"/>
      <c r="AK102" s="58"/>
      <c r="AL102" s="58"/>
      <c r="AM102" s="58"/>
      <c r="AN102" s="58"/>
      <c r="AO102" s="58"/>
    </row>
    <row r="103" spans="1:41" ht="15">
      <c r="A103" s="971"/>
      <c r="B103" s="304" t="s">
        <v>1122</v>
      </c>
      <c r="C103" s="46">
        <v>2233.1999999999998</v>
      </c>
      <c r="D103" s="46">
        <v>2467.46</v>
      </c>
      <c r="E103" s="46">
        <v>15919.26</v>
      </c>
      <c r="F103" s="46">
        <v>4286.34</v>
      </c>
      <c r="G103" s="46">
        <v>21737.52</v>
      </c>
      <c r="H103" s="46">
        <v>45502.17</v>
      </c>
      <c r="I103" s="46">
        <v>158338.15</v>
      </c>
      <c r="J103" s="46">
        <v>25661.61</v>
      </c>
      <c r="K103" s="46">
        <v>28651.61</v>
      </c>
      <c r="L103" s="46">
        <v>37444.080000000002</v>
      </c>
      <c r="M103" s="46">
        <v>16405.810000000001</v>
      </c>
      <c r="N103" s="46">
        <v>10301.19</v>
      </c>
      <c r="O103" s="46">
        <v>29193.45</v>
      </c>
      <c r="P103" s="46">
        <v>322.93</v>
      </c>
      <c r="Q103" s="46">
        <v>5847.15</v>
      </c>
      <c r="R103" s="46">
        <v>1865.62</v>
      </c>
      <c r="S103" s="47">
        <f t="shared" si="24"/>
        <v>406177.55</v>
      </c>
      <c r="T103" s="55"/>
      <c r="U103" s="302"/>
      <c r="V103" s="58"/>
      <c r="W103" s="58"/>
      <c r="X103" s="58"/>
      <c r="Y103" s="58"/>
      <c r="Z103" s="58"/>
      <c r="AA103" s="58"/>
      <c r="AB103" s="58"/>
      <c r="AC103" s="58"/>
      <c r="AD103" s="58"/>
      <c r="AE103" s="58"/>
      <c r="AF103" s="58"/>
      <c r="AG103" s="58"/>
      <c r="AH103" s="58"/>
      <c r="AI103" s="58"/>
      <c r="AJ103" s="58"/>
      <c r="AK103" s="58"/>
      <c r="AL103" s="58"/>
      <c r="AM103" s="58"/>
      <c r="AN103" s="58"/>
      <c r="AO103" s="58"/>
    </row>
    <row r="104" spans="1:41" ht="15">
      <c r="A104" s="971"/>
      <c r="B104" s="304" t="s">
        <v>1123</v>
      </c>
      <c r="C104" s="46">
        <v>0</v>
      </c>
      <c r="D104" s="46">
        <v>0</v>
      </c>
      <c r="E104" s="46">
        <v>18.062000000000001</v>
      </c>
      <c r="F104" s="46">
        <v>0</v>
      </c>
      <c r="G104" s="46">
        <v>32.840000000000003</v>
      </c>
      <c r="H104" s="46">
        <v>147.78</v>
      </c>
      <c r="I104" s="46">
        <v>13802.02</v>
      </c>
      <c r="J104" s="46">
        <v>311.98</v>
      </c>
      <c r="K104" s="46">
        <v>99.682000000000002</v>
      </c>
      <c r="L104" s="46">
        <v>0</v>
      </c>
      <c r="M104" s="46">
        <v>0</v>
      </c>
      <c r="N104" s="46">
        <v>0</v>
      </c>
      <c r="O104" s="46">
        <v>49.26</v>
      </c>
      <c r="P104" s="46">
        <v>21.545999999999999</v>
      </c>
      <c r="Q104" s="46">
        <v>0</v>
      </c>
      <c r="R104" s="46">
        <v>16.420000000000002</v>
      </c>
      <c r="S104" s="47">
        <f t="shared" si="24"/>
        <v>14499.590000000002</v>
      </c>
      <c r="T104" s="55"/>
      <c r="U104" s="302"/>
      <c r="V104" s="58"/>
      <c r="W104" s="58"/>
      <c r="X104" s="58"/>
      <c r="Y104" s="58"/>
      <c r="Z104" s="58"/>
      <c r="AA104" s="58"/>
      <c r="AB104" s="58"/>
      <c r="AC104" s="58"/>
      <c r="AD104" s="58"/>
      <c r="AE104" s="58"/>
      <c r="AF104" s="58"/>
      <c r="AG104" s="58"/>
      <c r="AH104" s="58"/>
      <c r="AI104" s="58"/>
      <c r="AJ104" s="58"/>
      <c r="AK104" s="58"/>
      <c r="AL104" s="58"/>
      <c r="AM104" s="58"/>
      <c r="AN104" s="58"/>
      <c r="AO104" s="58"/>
    </row>
    <row r="105" spans="1:41" ht="15">
      <c r="A105" s="971"/>
      <c r="B105" s="304" t="s">
        <v>1124</v>
      </c>
      <c r="C105" s="46">
        <v>9420.85</v>
      </c>
      <c r="D105" s="46">
        <v>19026.849999999999</v>
      </c>
      <c r="E105" s="46">
        <v>31159.275000000001</v>
      </c>
      <c r="F105" s="46">
        <v>13738.16</v>
      </c>
      <c r="G105" s="46">
        <v>20534.13</v>
      </c>
      <c r="H105" s="46">
        <v>214173.46799999999</v>
      </c>
      <c r="I105" s="46">
        <v>492275.755</v>
      </c>
      <c r="J105" s="46">
        <v>15102.53</v>
      </c>
      <c r="K105" s="46">
        <v>95184.005000000005</v>
      </c>
      <c r="L105" s="46">
        <v>60653.93</v>
      </c>
      <c r="M105" s="46">
        <v>56786.027000000002</v>
      </c>
      <c r="N105" s="46">
        <v>45149.93</v>
      </c>
      <c r="O105" s="46">
        <v>29355.8</v>
      </c>
      <c r="P105" s="46">
        <v>4841.7700000000004</v>
      </c>
      <c r="Q105" s="46">
        <v>185.18</v>
      </c>
      <c r="R105" s="46">
        <v>1088.191</v>
      </c>
      <c r="S105" s="47">
        <f t="shared" si="24"/>
        <v>1108675.8510000003</v>
      </c>
      <c r="T105" s="55"/>
      <c r="U105" s="302"/>
      <c r="V105" s="58"/>
      <c r="W105" s="58"/>
      <c r="X105" s="58"/>
      <c r="Y105" s="58"/>
      <c r="Z105" s="58"/>
      <c r="AA105" s="58"/>
      <c r="AB105" s="58"/>
      <c r="AC105" s="58"/>
      <c r="AD105" s="58"/>
      <c r="AE105" s="58"/>
      <c r="AF105" s="58"/>
      <c r="AG105" s="58"/>
      <c r="AH105" s="58"/>
      <c r="AI105" s="58"/>
      <c r="AJ105" s="58"/>
      <c r="AK105" s="58"/>
      <c r="AL105" s="58"/>
      <c r="AM105" s="58"/>
      <c r="AN105" s="58"/>
      <c r="AO105" s="58"/>
    </row>
    <row r="106" spans="1:41" ht="15">
      <c r="A106" s="971"/>
      <c r="B106" s="304" t="s">
        <v>1125</v>
      </c>
      <c r="C106" s="46">
        <v>42619.14</v>
      </c>
      <c r="D106" s="46">
        <v>261884.45</v>
      </c>
      <c r="E106" s="46">
        <v>505129.69</v>
      </c>
      <c r="F106" s="46">
        <v>225563.26500000001</v>
      </c>
      <c r="G106" s="46">
        <v>802768.75</v>
      </c>
      <c r="H106" s="46">
        <v>2310514.088</v>
      </c>
      <c r="I106" s="46">
        <v>9164483.7440000009</v>
      </c>
      <c r="J106" s="46">
        <v>1272578.2890000001</v>
      </c>
      <c r="K106" s="46">
        <v>831374.94200000004</v>
      </c>
      <c r="L106" s="46">
        <v>1946525.281</v>
      </c>
      <c r="M106" s="46">
        <v>640234.76500000001</v>
      </c>
      <c r="N106" s="46">
        <v>217119.32</v>
      </c>
      <c r="O106" s="46">
        <v>839798.94099999999</v>
      </c>
      <c r="P106" s="46">
        <v>52060.11</v>
      </c>
      <c r="Q106" s="46">
        <v>164879.17000000001</v>
      </c>
      <c r="R106" s="46">
        <v>177110.96</v>
      </c>
      <c r="S106" s="47">
        <f t="shared" si="24"/>
        <v>19454644.905000005</v>
      </c>
      <c r="T106" s="55"/>
      <c r="U106" s="302"/>
      <c r="V106" s="58"/>
      <c r="W106" s="58"/>
      <c r="X106" s="58"/>
      <c r="Y106" s="58"/>
      <c r="Z106" s="58"/>
      <c r="AA106" s="58"/>
      <c r="AB106" s="58"/>
      <c r="AC106" s="58"/>
      <c r="AD106" s="58"/>
      <c r="AE106" s="58"/>
      <c r="AF106" s="58"/>
      <c r="AG106" s="58"/>
      <c r="AH106" s="58"/>
      <c r="AI106" s="58"/>
      <c r="AJ106" s="58"/>
      <c r="AK106" s="58"/>
      <c r="AL106" s="58"/>
      <c r="AM106" s="58"/>
      <c r="AN106" s="58"/>
      <c r="AO106" s="58"/>
    </row>
    <row r="107" spans="1:41" ht="15">
      <c r="A107" s="971"/>
      <c r="B107" s="304" t="s">
        <v>1126</v>
      </c>
      <c r="C107" s="46">
        <v>66986.966</v>
      </c>
      <c r="D107" s="46">
        <v>141397.01800000001</v>
      </c>
      <c r="E107" s="46">
        <v>253496.42300000001</v>
      </c>
      <c r="F107" s="46">
        <v>124567.33900000001</v>
      </c>
      <c r="G107" s="46">
        <v>632114.68700000003</v>
      </c>
      <c r="H107" s="46">
        <v>1365787.8030000001</v>
      </c>
      <c r="I107" s="46">
        <v>5863993.2759999996</v>
      </c>
      <c r="J107" s="46">
        <v>798887.07499999995</v>
      </c>
      <c r="K107" s="46">
        <v>698933.48899999994</v>
      </c>
      <c r="L107" s="46">
        <v>1062039.6980000001</v>
      </c>
      <c r="M107" s="46">
        <v>620258.304</v>
      </c>
      <c r="N107" s="46">
        <v>243854.478</v>
      </c>
      <c r="O107" s="46">
        <v>750258.02399999998</v>
      </c>
      <c r="P107" s="46">
        <v>61892.362000000001</v>
      </c>
      <c r="Q107" s="46">
        <v>246.04</v>
      </c>
      <c r="R107" s="46">
        <v>94403.258000000002</v>
      </c>
      <c r="S107" s="47">
        <f t="shared" si="24"/>
        <v>12779116.239999998</v>
      </c>
      <c r="T107" s="55"/>
      <c r="U107" s="302"/>
      <c r="V107" s="58"/>
      <c r="W107" s="58"/>
      <c r="X107" s="58"/>
      <c r="Y107" s="58"/>
      <c r="Z107" s="58"/>
      <c r="AA107" s="58"/>
      <c r="AB107" s="58"/>
      <c r="AC107" s="58"/>
      <c r="AD107" s="58"/>
      <c r="AE107" s="58"/>
      <c r="AF107" s="58"/>
      <c r="AG107" s="58"/>
      <c r="AH107" s="58"/>
      <c r="AI107" s="58"/>
      <c r="AJ107" s="58"/>
      <c r="AK107" s="58"/>
      <c r="AL107" s="58"/>
      <c r="AM107" s="58"/>
      <c r="AN107" s="58"/>
      <c r="AO107" s="58"/>
    </row>
    <row r="108" spans="1:41" ht="15">
      <c r="A108" s="971"/>
      <c r="B108" s="304" t="s">
        <v>1127</v>
      </c>
      <c r="C108" s="46">
        <v>9628.7909999999993</v>
      </c>
      <c r="D108" s="46">
        <v>8092.9480000000003</v>
      </c>
      <c r="E108" s="46">
        <v>32636.892</v>
      </c>
      <c r="F108" s="46">
        <v>11473.707</v>
      </c>
      <c r="G108" s="46">
        <v>56224.957000000002</v>
      </c>
      <c r="H108" s="46">
        <v>257435.30900000001</v>
      </c>
      <c r="I108" s="46">
        <v>596746.72600000002</v>
      </c>
      <c r="J108" s="46">
        <v>55333.186000000002</v>
      </c>
      <c r="K108" s="46">
        <v>29149.679</v>
      </c>
      <c r="L108" s="46">
        <v>46874.315000000002</v>
      </c>
      <c r="M108" s="46">
        <v>15854.091</v>
      </c>
      <c r="N108" s="46">
        <v>13749.981</v>
      </c>
      <c r="O108" s="46">
        <v>8304.4130000000005</v>
      </c>
      <c r="P108" s="46">
        <v>495.71499999999997</v>
      </c>
      <c r="Q108" s="46">
        <v>936.87199999999996</v>
      </c>
      <c r="R108" s="46">
        <v>637.91800000000001</v>
      </c>
      <c r="S108" s="47">
        <f t="shared" si="24"/>
        <v>1143575.5</v>
      </c>
      <c r="T108" s="55"/>
      <c r="U108" s="302"/>
      <c r="V108" s="58"/>
      <c r="W108" s="58"/>
      <c r="X108" s="58"/>
      <c r="Y108" s="58"/>
      <c r="Z108" s="58"/>
      <c r="AA108" s="58"/>
      <c r="AB108" s="58"/>
      <c r="AC108" s="58"/>
      <c r="AD108" s="58"/>
      <c r="AE108" s="58"/>
      <c r="AF108" s="58"/>
      <c r="AG108" s="58"/>
      <c r="AH108" s="58"/>
      <c r="AI108" s="58"/>
      <c r="AJ108" s="58"/>
      <c r="AK108" s="58"/>
      <c r="AL108" s="58"/>
      <c r="AM108" s="58"/>
      <c r="AN108" s="58"/>
      <c r="AO108" s="58"/>
    </row>
    <row r="109" spans="1:41" ht="15">
      <c r="A109" s="971"/>
      <c r="B109" s="304" t="s">
        <v>1128</v>
      </c>
      <c r="C109" s="46">
        <v>2404.5700000000002</v>
      </c>
      <c r="D109" s="46">
        <v>3791.25</v>
      </c>
      <c r="E109" s="46">
        <v>37402.482000000004</v>
      </c>
      <c r="F109" s="46">
        <v>8604.3259999999991</v>
      </c>
      <c r="G109" s="46">
        <v>14126.963</v>
      </c>
      <c r="H109" s="46">
        <v>30985.712</v>
      </c>
      <c r="I109" s="46">
        <v>149291.99900000001</v>
      </c>
      <c r="J109" s="46">
        <v>14539.032999999999</v>
      </c>
      <c r="K109" s="46">
        <v>23024.828000000001</v>
      </c>
      <c r="L109" s="46">
        <v>26330.708999999999</v>
      </c>
      <c r="M109" s="46">
        <v>21803.887999999999</v>
      </c>
      <c r="N109" s="46">
        <v>4650.9799999999996</v>
      </c>
      <c r="O109" s="46">
        <v>13640.175999999999</v>
      </c>
      <c r="P109" s="46">
        <v>990.95500000000004</v>
      </c>
      <c r="Q109" s="46">
        <v>1787.99</v>
      </c>
      <c r="R109" s="46">
        <v>1489.0219999999999</v>
      </c>
      <c r="S109" s="47">
        <f t="shared" si="24"/>
        <v>354864.88299999991</v>
      </c>
      <c r="T109" s="55"/>
      <c r="U109" s="302"/>
      <c r="V109" s="58"/>
      <c r="W109" s="58"/>
      <c r="X109" s="58"/>
      <c r="Y109" s="58"/>
      <c r="Z109" s="58"/>
      <c r="AA109" s="58"/>
      <c r="AB109" s="58"/>
      <c r="AC109" s="58"/>
      <c r="AD109" s="58"/>
      <c r="AE109" s="58"/>
      <c r="AF109" s="58"/>
      <c r="AG109" s="58"/>
      <c r="AH109" s="58"/>
      <c r="AI109" s="58"/>
      <c r="AJ109" s="58"/>
      <c r="AK109" s="58"/>
      <c r="AL109" s="58"/>
      <c r="AM109" s="58"/>
      <c r="AN109" s="58"/>
      <c r="AO109" s="58"/>
    </row>
    <row r="110" spans="1:41" ht="15">
      <c r="A110" s="971"/>
      <c r="B110" s="304" t="s">
        <v>1129</v>
      </c>
      <c r="C110" s="46">
        <v>306.55</v>
      </c>
      <c r="D110" s="46">
        <v>0</v>
      </c>
      <c r="E110" s="46">
        <v>1480.01</v>
      </c>
      <c r="F110" s="46">
        <v>297.63</v>
      </c>
      <c r="G110" s="46">
        <v>975.25</v>
      </c>
      <c r="H110" s="46">
        <v>3177.511</v>
      </c>
      <c r="I110" s="46">
        <v>33720.659</v>
      </c>
      <c r="J110" s="46">
        <v>765.39</v>
      </c>
      <c r="K110" s="46">
        <v>1283.78</v>
      </c>
      <c r="L110" s="46">
        <v>600.05999999999995</v>
      </c>
      <c r="M110" s="46">
        <v>143.11000000000001</v>
      </c>
      <c r="N110" s="46">
        <v>0</v>
      </c>
      <c r="O110" s="46">
        <v>55.9</v>
      </c>
      <c r="P110" s="46">
        <v>0</v>
      </c>
      <c r="Q110" s="46">
        <v>0</v>
      </c>
      <c r="R110" s="46">
        <v>0</v>
      </c>
      <c r="S110" s="47">
        <f t="shared" si="24"/>
        <v>42805.85</v>
      </c>
      <c r="T110" s="55"/>
      <c r="U110" s="302"/>
      <c r="V110" s="58"/>
      <c r="W110" s="58"/>
      <c r="X110" s="58"/>
      <c r="Y110" s="58"/>
      <c r="Z110" s="58"/>
      <c r="AA110" s="58"/>
      <c r="AB110" s="58"/>
      <c r="AC110" s="58"/>
      <c r="AD110" s="58"/>
      <c r="AE110" s="58"/>
      <c r="AF110" s="58"/>
      <c r="AG110" s="58"/>
      <c r="AH110" s="58"/>
      <c r="AI110" s="58"/>
      <c r="AJ110" s="58"/>
      <c r="AK110" s="58"/>
      <c r="AL110" s="58"/>
      <c r="AM110" s="58"/>
      <c r="AN110" s="58"/>
      <c r="AO110" s="58"/>
    </row>
    <row r="111" spans="1:41" ht="15">
      <c r="A111" s="971"/>
      <c r="B111" s="304" t="s">
        <v>1130</v>
      </c>
      <c r="C111" s="46">
        <v>5910.38</v>
      </c>
      <c r="D111" s="46">
        <v>9514.1650000000009</v>
      </c>
      <c r="E111" s="46">
        <v>14034.955</v>
      </c>
      <c r="F111" s="46">
        <v>3050</v>
      </c>
      <c r="G111" s="46">
        <v>13178.49</v>
      </c>
      <c r="H111" s="46">
        <v>101395.125</v>
      </c>
      <c r="I111" s="46">
        <v>329656.51799999998</v>
      </c>
      <c r="J111" s="46">
        <v>12659.37</v>
      </c>
      <c r="K111" s="46">
        <v>1784.922</v>
      </c>
      <c r="L111" s="46">
        <v>17229.857</v>
      </c>
      <c r="M111" s="46">
        <v>223.32499999999999</v>
      </c>
      <c r="N111" s="46">
        <v>701.71</v>
      </c>
      <c r="O111" s="46">
        <v>3598.819</v>
      </c>
      <c r="P111" s="46">
        <v>0</v>
      </c>
      <c r="Q111" s="46">
        <v>454.39</v>
      </c>
      <c r="R111" s="46">
        <v>1518.2650000000001</v>
      </c>
      <c r="S111" s="47">
        <f t="shared" si="24"/>
        <v>514910.29100000008</v>
      </c>
      <c r="T111" s="55"/>
      <c r="U111" s="302"/>
      <c r="V111" s="58"/>
      <c r="W111" s="58"/>
      <c r="X111" s="58"/>
      <c r="Y111" s="58"/>
      <c r="Z111" s="58"/>
      <c r="AA111" s="58"/>
      <c r="AB111" s="58"/>
      <c r="AC111" s="58"/>
      <c r="AD111" s="58"/>
      <c r="AE111" s="58"/>
      <c r="AF111" s="58"/>
      <c r="AG111" s="58"/>
      <c r="AH111" s="58"/>
      <c r="AI111" s="58"/>
      <c r="AJ111" s="58"/>
      <c r="AK111" s="58"/>
      <c r="AL111" s="58"/>
      <c r="AM111" s="58"/>
      <c r="AN111" s="58"/>
      <c r="AO111" s="58"/>
    </row>
    <row r="112" spans="1:41" ht="6" customHeight="1">
      <c r="A112" s="971"/>
      <c r="B112" s="304"/>
      <c r="C112" s="46"/>
      <c r="D112" s="46"/>
      <c r="E112" s="46"/>
      <c r="F112" s="46"/>
      <c r="G112" s="46"/>
      <c r="H112" s="46"/>
      <c r="I112" s="46"/>
      <c r="J112" s="46"/>
      <c r="K112" s="46"/>
      <c r="L112" s="46"/>
      <c r="M112" s="46"/>
      <c r="N112" s="46"/>
      <c r="O112" s="46"/>
      <c r="P112" s="46"/>
      <c r="Q112" s="46"/>
      <c r="R112" s="46"/>
      <c r="S112" s="47">
        <f>SUM(D112:R112)</f>
        <v>0</v>
      </c>
      <c r="T112" s="55"/>
      <c r="U112" s="302"/>
      <c r="V112" s="58"/>
      <c r="W112" s="58"/>
      <c r="X112" s="58"/>
      <c r="Y112" s="58"/>
      <c r="Z112" s="58"/>
      <c r="AA112" s="58"/>
      <c r="AB112" s="58"/>
      <c r="AC112" s="58"/>
      <c r="AD112" s="58"/>
      <c r="AE112" s="58"/>
      <c r="AF112" s="58"/>
      <c r="AG112" s="58"/>
      <c r="AH112" s="58"/>
      <c r="AI112" s="58"/>
      <c r="AJ112" s="58"/>
      <c r="AK112" s="58"/>
      <c r="AL112" s="58"/>
      <c r="AM112" s="58"/>
      <c r="AN112" s="58"/>
      <c r="AO112" s="58"/>
    </row>
    <row r="113" spans="1:41" ht="15">
      <c r="A113" s="971"/>
      <c r="B113" s="299" t="s">
        <v>1131</v>
      </c>
      <c r="C113" s="406">
        <f t="shared" ref="C113:Q113" si="25">SUM(C114:C128)</f>
        <v>369732.82699999993</v>
      </c>
      <c r="D113" s="406">
        <f t="shared" si="25"/>
        <v>237436.663</v>
      </c>
      <c r="E113" s="406">
        <f t="shared" si="25"/>
        <v>1030250.2750000001</v>
      </c>
      <c r="F113" s="406">
        <f t="shared" si="25"/>
        <v>185979.64399999997</v>
      </c>
      <c r="G113" s="406">
        <f t="shared" si="25"/>
        <v>1058130.1160000002</v>
      </c>
      <c r="H113" s="406">
        <f t="shared" si="25"/>
        <v>3354341.5020000003</v>
      </c>
      <c r="I113" s="406">
        <f t="shared" si="25"/>
        <v>12613204.190000001</v>
      </c>
      <c r="J113" s="406">
        <f t="shared" si="25"/>
        <v>1260985.7410000002</v>
      </c>
      <c r="K113" s="406">
        <f t="shared" si="25"/>
        <v>1138593.1089999999</v>
      </c>
      <c r="L113" s="406">
        <f t="shared" si="25"/>
        <v>2000015.3599999999</v>
      </c>
      <c r="M113" s="406">
        <f t="shared" si="25"/>
        <v>520934.22199999995</v>
      </c>
      <c r="N113" s="406">
        <f t="shared" si="25"/>
        <v>232090.47099999999</v>
      </c>
      <c r="O113" s="406">
        <f t="shared" si="25"/>
        <v>482778.12500000006</v>
      </c>
      <c r="P113" s="406">
        <f t="shared" si="25"/>
        <v>26925.177</v>
      </c>
      <c r="Q113" s="406">
        <f t="shared" si="25"/>
        <v>112983.42700000001</v>
      </c>
      <c r="R113" s="406">
        <f t="shared" ref="R113" si="26">SUM(R114:R128)</f>
        <v>225644.06699999998</v>
      </c>
      <c r="S113" s="401">
        <f t="shared" ref="S113:S128" si="27">SUM(C113:R113)</f>
        <v>24850024.916000005</v>
      </c>
      <c r="T113" s="375"/>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row>
    <row r="114" spans="1:41" ht="15">
      <c r="A114" s="971"/>
      <c r="B114" s="304" t="s">
        <v>1132</v>
      </c>
      <c r="C114" s="46">
        <v>3360.3220000000001</v>
      </c>
      <c r="D114" s="46">
        <v>2510.8339999999998</v>
      </c>
      <c r="E114" s="46">
        <v>38927.54</v>
      </c>
      <c r="F114" s="46">
        <v>3972.8789999999999</v>
      </c>
      <c r="G114" s="46">
        <v>27795.741999999998</v>
      </c>
      <c r="H114" s="46">
        <v>104684.548</v>
      </c>
      <c r="I114" s="46">
        <v>637218.71799999999</v>
      </c>
      <c r="J114" s="46">
        <v>22085.831999999999</v>
      </c>
      <c r="K114" s="46">
        <v>50455.538999999997</v>
      </c>
      <c r="L114" s="46">
        <v>51392.091999999997</v>
      </c>
      <c r="M114" s="46">
        <v>4560.924</v>
      </c>
      <c r="N114" s="46">
        <v>2671.098</v>
      </c>
      <c r="O114" s="46">
        <v>5107.4070000000002</v>
      </c>
      <c r="P114" s="46">
        <v>40.6</v>
      </c>
      <c r="Q114" s="46">
        <v>3043.8629999999998</v>
      </c>
      <c r="R114" s="46">
        <v>26747.322</v>
      </c>
      <c r="S114" s="47">
        <f t="shared" si="27"/>
        <v>984575.26</v>
      </c>
      <c r="T114" s="55"/>
      <c r="U114" s="302"/>
      <c r="V114" s="58"/>
      <c r="W114" s="58"/>
      <c r="X114" s="58"/>
      <c r="Y114" s="58"/>
      <c r="Z114" s="58"/>
      <c r="AA114" s="58"/>
      <c r="AB114" s="58"/>
      <c r="AC114" s="58"/>
      <c r="AD114" s="58"/>
      <c r="AE114" s="58"/>
      <c r="AF114" s="58"/>
      <c r="AG114" s="58"/>
      <c r="AH114" s="58"/>
      <c r="AI114" s="58"/>
      <c r="AJ114" s="58"/>
      <c r="AK114" s="58"/>
      <c r="AL114" s="58"/>
      <c r="AM114" s="58"/>
      <c r="AN114" s="58"/>
      <c r="AO114" s="58"/>
    </row>
    <row r="115" spans="1:41" ht="15">
      <c r="A115" s="971"/>
      <c r="B115" s="304" t="s">
        <v>1133</v>
      </c>
      <c r="C115" s="46">
        <v>62787.108</v>
      </c>
      <c r="D115" s="46">
        <v>62172.086000000003</v>
      </c>
      <c r="E115" s="46">
        <v>177598.21799999999</v>
      </c>
      <c r="F115" s="46">
        <v>55986.578999999998</v>
      </c>
      <c r="G115" s="46">
        <v>373907.929</v>
      </c>
      <c r="H115" s="46">
        <v>621182.61100000003</v>
      </c>
      <c r="I115" s="46">
        <v>2194501.4580000001</v>
      </c>
      <c r="J115" s="46">
        <v>331619.60600000003</v>
      </c>
      <c r="K115" s="46">
        <v>217389.399</v>
      </c>
      <c r="L115" s="46">
        <v>465730.79399999999</v>
      </c>
      <c r="M115" s="46">
        <v>176977.43700000001</v>
      </c>
      <c r="N115" s="46">
        <v>45978.267</v>
      </c>
      <c r="O115" s="46">
        <v>106953.45</v>
      </c>
      <c r="P115" s="46">
        <v>3075.5340000000001</v>
      </c>
      <c r="Q115" s="46">
        <v>42389.720999999998</v>
      </c>
      <c r="R115" s="46">
        <v>3905.9160000000002</v>
      </c>
      <c r="S115" s="47">
        <f t="shared" si="27"/>
        <v>4942156.1130000008</v>
      </c>
      <c r="T115" s="55"/>
      <c r="U115" s="302"/>
      <c r="V115" s="58"/>
      <c r="W115" s="58"/>
      <c r="X115" s="58"/>
      <c r="Y115" s="58"/>
      <c r="Z115" s="58"/>
      <c r="AA115" s="58"/>
      <c r="AB115" s="58"/>
      <c r="AC115" s="58"/>
      <c r="AD115" s="58"/>
      <c r="AE115" s="58"/>
      <c r="AF115" s="58"/>
      <c r="AG115" s="58"/>
      <c r="AH115" s="58"/>
      <c r="AI115" s="58"/>
      <c r="AJ115" s="58"/>
      <c r="AK115" s="58"/>
      <c r="AL115" s="58"/>
      <c r="AM115" s="58"/>
      <c r="AN115" s="58"/>
      <c r="AO115" s="58"/>
    </row>
    <row r="116" spans="1:41" ht="15">
      <c r="A116" s="971"/>
      <c r="B116" s="304" t="s">
        <v>1134</v>
      </c>
      <c r="C116" s="46">
        <v>4681.49</v>
      </c>
      <c r="D116" s="46">
        <v>5169.55</v>
      </c>
      <c r="E116" s="46">
        <v>32018.621999999999</v>
      </c>
      <c r="F116" s="46">
        <v>5149.0429999999997</v>
      </c>
      <c r="G116" s="46">
        <v>49850.067999999999</v>
      </c>
      <c r="H116" s="46">
        <v>64966.855000000003</v>
      </c>
      <c r="I116" s="46">
        <v>314903.37099999998</v>
      </c>
      <c r="J116" s="46">
        <v>36768.803</v>
      </c>
      <c r="K116" s="46">
        <v>32640.365000000002</v>
      </c>
      <c r="L116" s="46">
        <v>106890.569</v>
      </c>
      <c r="M116" s="46">
        <v>18568.652999999998</v>
      </c>
      <c r="N116" s="46">
        <v>14133.628000000001</v>
      </c>
      <c r="O116" s="46">
        <v>15549.053</v>
      </c>
      <c r="P116" s="46">
        <v>417.36</v>
      </c>
      <c r="Q116" s="46">
        <v>1322.7</v>
      </c>
      <c r="R116" s="46">
        <v>8486.66</v>
      </c>
      <c r="S116" s="47">
        <f t="shared" si="27"/>
        <v>711516.79</v>
      </c>
      <c r="T116" s="55"/>
      <c r="U116" s="302"/>
      <c r="V116" s="58"/>
      <c r="W116" s="58"/>
      <c r="X116" s="58"/>
      <c r="Y116" s="58"/>
      <c r="Z116" s="58"/>
      <c r="AA116" s="58"/>
      <c r="AB116" s="58"/>
      <c r="AC116" s="58"/>
      <c r="AD116" s="58"/>
      <c r="AE116" s="58"/>
      <c r="AF116" s="58"/>
      <c r="AG116" s="58"/>
      <c r="AH116" s="58"/>
      <c r="AI116" s="58"/>
      <c r="AJ116" s="58"/>
      <c r="AK116" s="58"/>
      <c r="AL116" s="58"/>
      <c r="AM116" s="58"/>
      <c r="AN116" s="58"/>
      <c r="AO116" s="58"/>
    </row>
    <row r="117" spans="1:41" ht="15">
      <c r="A117" s="971"/>
      <c r="B117" s="304" t="s">
        <v>1135</v>
      </c>
      <c r="C117" s="46">
        <v>3188.7849999999999</v>
      </c>
      <c r="D117" s="46">
        <v>509.58100000000002</v>
      </c>
      <c r="E117" s="46">
        <v>27089.812000000002</v>
      </c>
      <c r="F117" s="46">
        <v>6895.8980000000001</v>
      </c>
      <c r="G117" s="46">
        <v>12407.35</v>
      </c>
      <c r="H117" s="46">
        <v>36451.629999999997</v>
      </c>
      <c r="I117" s="46">
        <v>526025.85900000005</v>
      </c>
      <c r="J117" s="46">
        <v>17127.681</v>
      </c>
      <c r="K117" s="46">
        <v>12696.085999999999</v>
      </c>
      <c r="L117" s="46">
        <v>27057.524000000001</v>
      </c>
      <c r="M117" s="46">
        <v>2697.5749999999998</v>
      </c>
      <c r="N117" s="46">
        <v>7263.9639999999999</v>
      </c>
      <c r="O117" s="46">
        <v>12261.617</v>
      </c>
      <c r="P117" s="46">
        <v>257.63</v>
      </c>
      <c r="Q117" s="46">
        <v>148.816</v>
      </c>
      <c r="R117" s="46">
        <v>16628.574000000001</v>
      </c>
      <c r="S117" s="47">
        <f t="shared" si="27"/>
        <v>708708.38199999998</v>
      </c>
      <c r="T117" s="55"/>
      <c r="U117" s="302"/>
      <c r="V117" s="58"/>
      <c r="W117" s="58"/>
      <c r="X117" s="58"/>
      <c r="Y117" s="58"/>
      <c r="Z117" s="58"/>
      <c r="AA117" s="58"/>
      <c r="AB117" s="58"/>
      <c r="AC117" s="58"/>
      <c r="AD117" s="58"/>
      <c r="AE117" s="58"/>
      <c r="AF117" s="58"/>
      <c r="AG117" s="58"/>
      <c r="AH117" s="58"/>
      <c r="AI117" s="58"/>
      <c r="AJ117" s="58"/>
      <c r="AK117" s="58"/>
      <c r="AL117" s="58"/>
      <c r="AM117" s="58"/>
      <c r="AN117" s="58"/>
      <c r="AO117" s="58"/>
    </row>
    <row r="118" spans="1:41" ht="15">
      <c r="A118" s="971"/>
      <c r="B118" s="304" t="s">
        <v>1136</v>
      </c>
      <c r="C118" s="46">
        <v>3429.8359999999998</v>
      </c>
      <c r="D118" s="46">
        <v>3281.6439999999998</v>
      </c>
      <c r="E118" s="46">
        <v>11216.082</v>
      </c>
      <c r="F118" s="46">
        <v>1522.35</v>
      </c>
      <c r="G118" s="46">
        <v>13759.833000000001</v>
      </c>
      <c r="H118" s="46">
        <v>84865.562999999995</v>
      </c>
      <c r="I118" s="46">
        <v>274393.77299999999</v>
      </c>
      <c r="J118" s="46">
        <v>19267.467000000001</v>
      </c>
      <c r="K118" s="46">
        <v>11205.352000000001</v>
      </c>
      <c r="L118" s="46">
        <v>34811.175999999999</v>
      </c>
      <c r="M118" s="46">
        <v>13940.364</v>
      </c>
      <c r="N118" s="46">
        <v>6237.2479999999996</v>
      </c>
      <c r="O118" s="46">
        <v>8841.8410000000003</v>
      </c>
      <c r="P118" s="46">
        <v>1096.769</v>
      </c>
      <c r="Q118" s="46">
        <v>892.73400000000004</v>
      </c>
      <c r="R118" s="46">
        <v>3345.7</v>
      </c>
      <c r="S118" s="47">
        <f t="shared" si="27"/>
        <v>492107.73200000002</v>
      </c>
      <c r="T118" s="55"/>
      <c r="U118" s="302"/>
      <c r="V118" s="58"/>
      <c r="W118" s="58"/>
      <c r="X118" s="58"/>
      <c r="Y118" s="58"/>
      <c r="Z118" s="58"/>
      <c r="AA118" s="58"/>
      <c r="AB118" s="58"/>
      <c r="AC118" s="58"/>
      <c r="AD118" s="58"/>
      <c r="AE118" s="58"/>
      <c r="AF118" s="58"/>
      <c r="AG118" s="58"/>
      <c r="AH118" s="58"/>
      <c r="AI118" s="58"/>
      <c r="AJ118" s="58"/>
      <c r="AK118" s="58"/>
      <c r="AL118" s="58"/>
      <c r="AM118" s="58"/>
      <c r="AN118" s="58"/>
      <c r="AO118" s="58"/>
    </row>
    <row r="119" spans="1:41" ht="15">
      <c r="A119" s="971"/>
      <c r="B119" s="304" t="s">
        <v>1137</v>
      </c>
      <c r="C119" s="46">
        <v>160300.74299999999</v>
      </c>
      <c r="D119" s="46">
        <v>41917.178999999996</v>
      </c>
      <c r="E119" s="46">
        <v>119379.63</v>
      </c>
      <c r="F119" s="46">
        <v>25500.117999999999</v>
      </c>
      <c r="G119" s="46">
        <v>190880.22700000001</v>
      </c>
      <c r="H119" s="46">
        <v>649496.94299999997</v>
      </c>
      <c r="I119" s="46">
        <v>1891374.9979999999</v>
      </c>
      <c r="J119" s="46">
        <v>170885.226</v>
      </c>
      <c r="K119" s="46">
        <v>193144.571</v>
      </c>
      <c r="L119" s="46">
        <v>370995.06599999999</v>
      </c>
      <c r="M119" s="46">
        <v>88240.851999999999</v>
      </c>
      <c r="N119" s="46">
        <v>65280.845999999998</v>
      </c>
      <c r="O119" s="46">
        <v>97910.232000000004</v>
      </c>
      <c r="P119" s="46">
        <v>8366.5589999999993</v>
      </c>
      <c r="Q119" s="46">
        <v>3963.8</v>
      </c>
      <c r="R119" s="46">
        <v>23900.114000000001</v>
      </c>
      <c r="S119" s="47">
        <f t="shared" si="27"/>
        <v>4101537.1039999994</v>
      </c>
      <c r="T119" s="55"/>
      <c r="U119" s="302"/>
      <c r="V119" s="58"/>
      <c r="W119" s="58"/>
      <c r="X119" s="58"/>
      <c r="Y119" s="58"/>
      <c r="Z119" s="58"/>
      <c r="AA119" s="58"/>
      <c r="AB119" s="58"/>
      <c r="AC119" s="58"/>
      <c r="AD119" s="58"/>
      <c r="AE119" s="58"/>
      <c r="AF119" s="58"/>
      <c r="AG119" s="58"/>
      <c r="AH119" s="58"/>
      <c r="AI119" s="58"/>
      <c r="AJ119" s="58"/>
      <c r="AK119" s="58"/>
      <c r="AL119" s="58"/>
      <c r="AM119" s="58"/>
      <c r="AN119" s="58"/>
      <c r="AO119" s="58"/>
    </row>
    <row r="120" spans="1:41" ht="15">
      <c r="A120" s="971"/>
      <c r="B120" s="304" t="s">
        <v>1138</v>
      </c>
      <c r="C120" s="46">
        <v>11262.161</v>
      </c>
      <c r="D120" s="46">
        <v>607.298</v>
      </c>
      <c r="E120" s="46">
        <v>19573.671999999999</v>
      </c>
      <c r="F120" s="46">
        <v>3533.364</v>
      </c>
      <c r="G120" s="46">
        <v>48397.349000000002</v>
      </c>
      <c r="H120" s="46">
        <v>130796.29700000001</v>
      </c>
      <c r="I120" s="46">
        <v>1009865.3050000001</v>
      </c>
      <c r="J120" s="46">
        <v>59429.15</v>
      </c>
      <c r="K120" s="46">
        <v>29980.664000000001</v>
      </c>
      <c r="L120" s="46">
        <v>60283.718999999997</v>
      </c>
      <c r="M120" s="46">
        <v>10117.931</v>
      </c>
      <c r="N120" s="46">
        <v>12898.75</v>
      </c>
      <c r="O120" s="46">
        <v>42731.623</v>
      </c>
      <c r="P120" s="46">
        <v>1588.087</v>
      </c>
      <c r="Q120" s="46">
        <v>4793.5420000000004</v>
      </c>
      <c r="R120" s="46">
        <v>18545.962</v>
      </c>
      <c r="S120" s="47">
        <f t="shared" si="27"/>
        <v>1464404.8740000001</v>
      </c>
      <c r="T120" s="55"/>
      <c r="U120" s="302"/>
      <c r="V120" s="58"/>
      <c r="W120" s="58"/>
      <c r="X120" s="58"/>
      <c r="Y120" s="58"/>
      <c r="Z120" s="58"/>
      <c r="AA120" s="58"/>
      <c r="AB120" s="58"/>
      <c r="AC120" s="58"/>
      <c r="AD120" s="58"/>
      <c r="AE120" s="58"/>
      <c r="AF120" s="58"/>
      <c r="AG120" s="58"/>
      <c r="AH120" s="58"/>
      <c r="AI120" s="58"/>
      <c r="AJ120" s="58"/>
      <c r="AK120" s="58"/>
      <c r="AL120" s="58"/>
      <c r="AM120" s="58"/>
      <c r="AN120" s="58"/>
      <c r="AO120" s="58"/>
    </row>
    <row r="121" spans="1:41" ht="15">
      <c r="A121" s="971"/>
      <c r="B121" s="304" t="s">
        <v>1139</v>
      </c>
      <c r="C121" s="46">
        <v>57.55</v>
      </c>
      <c r="D121" s="46">
        <v>0</v>
      </c>
      <c r="E121" s="46">
        <v>2472.3319999999999</v>
      </c>
      <c r="F121" s="46">
        <v>230.52600000000001</v>
      </c>
      <c r="G121" s="46">
        <v>2484.6379999999999</v>
      </c>
      <c r="H121" s="46">
        <v>12147.548000000001</v>
      </c>
      <c r="I121" s="46">
        <v>65374.495000000003</v>
      </c>
      <c r="J121" s="46">
        <v>2516.8580000000002</v>
      </c>
      <c r="K121" s="46">
        <v>653.15</v>
      </c>
      <c r="L121" s="46">
        <v>2678.82</v>
      </c>
      <c r="M121" s="46">
        <v>644.62400000000002</v>
      </c>
      <c r="N121" s="46">
        <v>1702.5239999999999</v>
      </c>
      <c r="O121" s="46">
        <v>1753.204</v>
      </c>
      <c r="P121" s="46">
        <v>337.01799999999997</v>
      </c>
      <c r="Q121" s="46">
        <v>53.854999999999997</v>
      </c>
      <c r="R121" s="46">
        <v>1224.72</v>
      </c>
      <c r="S121" s="47">
        <f t="shared" si="27"/>
        <v>94331.862000000008</v>
      </c>
      <c r="T121" s="55"/>
      <c r="U121" s="302"/>
      <c r="V121" s="58"/>
      <c r="W121" s="58"/>
      <c r="X121" s="58"/>
      <c r="Y121" s="58"/>
      <c r="Z121" s="58"/>
      <c r="AA121" s="58"/>
      <c r="AB121" s="58"/>
      <c r="AC121" s="58"/>
      <c r="AD121" s="58"/>
      <c r="AE121" s="58"/>
      <c r="AF121" s="58"/>
      <c r="AG121" s="58"/>
      <c r="AH121" s="58"/>
      <c r="AI121" s="58"/>
      <c r="AJ121" s="58"/>
      <c r="AK121" s="58"/>
      <c r="AL121" s="58"/>
      <c r="AM121" s="58"/>
      <c r="AN121" s="58"/>
      <c r="AO121" s="58"/>
    </row>
    <row r="122" spans="1:41" ht="15">
      <c r="A122" s="971"/>
      <c r="B122" s="304" t="s">
        <v>1140</v>
      </c>
      <c r="C122" s="46">
        <v>11636.512000000001</v>
      </c>
      <c r="D122" s="46">
        <v>8449.1280000000006</v>
      </c>
      <c r="E122" s="46">
        <v>129513.485</v>
      </c>
      <c r="F122" s="46">
        <v>9958.2289999999994</v>
      </c>
      <c r="G122" s="46">
        <v>23684.876</v>
      </c>
      <c r="H122" s="46">
        <v>375796.02299999999</v>
      </c>
      <c r="I122" s="46">
        <v>1662531.969</v>
      </c>
      <c r="J122" s="46">
        <v>113356.711</v>
      </c>
      <c r="K122" s="46">
        <v>130977.878</v>
      </c>
      <c r="L122" s="46">
        <v>166708.16200000001</v>
      </c>
      <c r="M122" s="46">
        <v>43288.087</v>
      </c>
      <c r="N122" s="46">
        <v>13392.431</v>
      </c>
      <c r="O122" s="46">
        <v>42177.120000000003</v>
      </c>
      <c r="P122" s="46">
        <v>4864.2060000000001</v>
      </c>
      <c r="Q122" s="46">
        <v>10851.776</v>
      </c>
      <c r="R122" s="46">
        <v>24703.379000000001</v>
      </c>
      <c r="S122" s="47">
        <f t="shared" si="27"/>
        <v>2771889.9720000001</v>
      </c>
      <c r="T122" s="55"/>
      <c r="U122" s="302"/>
      <c r="V122" s="58"/>
      <c r="W122" s="58"/>
      <c r="X122" s="58"/>
      <c r="Y122" s="58"/>
      <c r="Z122" s="58"/>
      <c r="AA122" s="58"/>
      <c r="AB122" s="58"/>
      <c r="AC122" s="58"/>
      <c r="AD122" s="58"/>
      <c r="AE122" s="58"/>
      <c r="AF122" s="58"/>
      <c r="AG122" s="58"/>
      <c r="AH122" s="58"/>
      <c r="AI122" s="58"/>
      <c r="AJ122" s="58"/>
      <c r="AK122" s="58"/>
      <c r="AL122" s="58"/>
      <c r="AM122" s="58"/>
      <c r="AN122" s="58"/>
      <c r="AO122" s="58"/>
    </row>
    <row r="123" spans="1:41" ht="15">
      <c r="A123" s="971"/>
      <c r="B123" s="304" t="s">
        <v>1141</v>
      </c>
      <c r="C123" s="46">
        <v>2790.38</v>
      </c>
      <c r="D123" s="46">
        <v>3528.924</v>
      </c>
      <c r="E123" s="46">
        <v>19402.123</v>
      </c>
      <c r="F123" s="46">
        <v>4137.9480000000003</v>
      </c>
      <c r="G123" s="46">
        <v>7106.5330000000004</v>
      </c>
      <c r="H123" s="46">
        <v>56103.743999999999</v>
      </c>
      <c r="I123" s="46">
        <v>207909.21900000001</v>
      </c>
      <c r="J123" s="46">
        <v>27374.880000000001</v>
      </c>
      <c r="K123" s="46">
        <v>27702.97</v>
      </c>
      <c r="L123" s="46">
        <v>37658.923999999999</v>
      </c>
      <c r="M123" s="46">
        <v>6562.4390000000003</v>
      </c>
      <c r="N123" s="46">
        <v>2565.402</v>
      </c>
      <c r="O123" s="46">
        <v>13970.584999999999</v>
      </c>
      <c r="P123" s="46">
        <v>951.09299999999996</v>
      </c>
      <c r="Q123" s="46">
        <v>6262.6</v>
      </c>
      <c r="R123" s="46">
        <v>4549.4380000000001</v>
      </c>
      <c r="S123" s="47">
        <f t="shared" si="27"/>
        <v>428577.20200000005</v>
      </c>
      <c r="T123" s="55"/>
      <c r="U123" s="302"/>
      <c r="V123" s="58"/>
      <c r="W123" s="58"/>
      <c r="X123" s="58"/>
      <c r="Y123" s="58"/>
      <c r="Z123" s="58"/>
      <c r="AA123" s="58"/>
      <c r="AB123" s="58"/>
      <c r="AC123" s="58"/>
      <c r="AD123" s="58"/>
      <c r="AE123" s="58"/>
      <c r="AF123" s="58"/>
      <c r="AG123" s="58"/>
      <c r="AH123" s="58"/>
      <c r="AI123" s="58"/>
      <c r="AJ123" s="58"/>
      <c r="AK123" s="58"/>
      <c r="AL123" s="58"/>
      <c r="AM123" s="58"/>
      <c r="AN123" s="58"/>
      <c r="AO123" s="58"/>
    </row>
    <row r="124" spans="1:41" ht="15">
      <c r="A124" s="971"/>
      <c r="B124" s="304" t="s">
        <v>1142</v>
      </c>
      <c r="C124" s="46">
        <v>46680.188999999998</v>
      </c>
      <c r="D124" s="46">
        <v>12535.522000000001</v>
      </c>
      <c r="E124" s="46">
        <v>134829.223</v>
      </c>
      <c r="F124" s="46">
        <v>16135.572</v>
      </c>
      <c r="G124" s="46">
        <v>103129.141</v>
      </c>
      <c r="H124" s="46">
        <v>318641.25799999997</v>
      </c>
      <c r="I124" s="46">
        <v>1225935.196</v>
      </c>
      <c r="J124" s="46">
        <v>112354.567</v>
      </c>
      <c r="K124" s="46">
        <v>166062.283</v>
      </c>
      <c r="L124" s="46">
        <v>190256.75399999999</v>
      </c>
      <c r="M124" s="46">
        <v>61199.684999999998</v>
      </c>
      <c r="N124" s="46">
        <v>26185.413</v>
      </c>
      <c r="O124" s="46">
        <v>31971.814999999999</v>
      </c>
      <c r="P124" s="46">
        <v>3266.7559999999999</v>
      </c>
      <c r="Q124" s="46">
        <v>7661.97</v>
      </c>
      <c r="R124" s="46">
        <v>29033.151999999998</v>
      </c>
      <c r="S124" s="47">
        <f t="shared" si="27"/>
        <v>2485878.4960000003</v>
      </c>
      <c r="T124" s="55"/>
      <c r="U124" s="302"/>
      <c r="V124" s="58"/>
      <c r="W124" s="58"/>
      <c r="X124" s="58"/>
      <c r="Y124" s="58"/>
      <c r="Z124" s="58"/>
      <c r="AA124" s="58"/>
      <c r="AB124" s="58"/>
      <c r="AC124" s="58"/>
      <c r="AD124" s="58"/>
      <c r="AE124" s="58"/>
      <c r="AF124" s="58"/>
      <c r="AG124" s="58"/>
      <c r="AH124" s="58"/>
      <c r="AI124" s="58"/>
      <c r="AJ124" s="58"/>
      <c r="AK124" s="58"/>
      <c r="AL124" s="58"/>
      <c r="AM124" s="58"/>
      <c r="AN124" s="58"/>
      <c r="AO124" s="58"/>
    </row>
    <row r="125" spans="1:41" ht="15">
      <c r="A125" s="971"/>
      <c r="B125" s="304" t="s">
        <v>1143</v>
      </c>
      <c r="C125" s="46">
        <v>2204.558</v>
      </c>
      <c r="D125" s="46">
        <v>3441.7069999999999</v>
      </c>
      <c r="E125" s="46">
        <v>6164.2719999999999</v>
      </c>
      <c r="F125" s="46">
        <v>2843.5059999999999</v>
      </c>
      <c r="G125" s="46">
        <v>5582.3119999999999</v>
      </c>
      <c r="H125" s="46">
        <v>24327.764999999999</v>
      </c>
      <c r="I125" s="46">
        <v>148835.82199999999</v>
      </c>
      <c r="J125" s="46">
        <v>9742.0329999999994</v>
      </c>
      <c r="K125" s="46">
        <v>12945.290999999999</v>
      </c>
      <c r="L125" s="46">
        <v>13756.656999999999</v>
      </c>
      <c r="M125" s="46">
        <v>11947.739</v>
      </c>
      <c r="N125" s="46">
        <v>3170.0430000000001</v>
      </c>
      <c r="O125" s="46">
        <v>5883.0619999999999</v>
      </c>
      <c r="P125" s="46">
        <v>0</v>
      </c>
      <c r="Q125" s="46">
        <v>276.52600000000001</v>
      </c>
      <c r="R125" s="46">
        <v>1817.925</v>
      </c>
      <c r="S125" s="47">
        <f t="shared" si="27"/>
        <v>252939.21799999999</v>
      </c>
      <c r="T125" s="55"/>
      <c r="U125" s="302"/>
      <c r="V125" s="58"/>
      <c r="W125" s="58"/>
      <c r="X125" s="58"/>
      <c r="Y125" s="58"/>
      <c r="Z125" s="58"/>
      <c r="AA125" s="58"/>
      <c r="AB125" s="58"/>
      <c r="AC125" s="58"/>
      <c r="AD125" s="58"/>
      <c r="AE125" s="58"/>
      <c r="AF125" s="58"/>
      <c r="AG125" s="58"/>
      <c r="AH125" s="58"/>
      <c r="AI125" s="58"/>
      <c r="AJ125" s="58"/>
      <c r="AK125" s="58"/>
      <c r="AL125" s="58"/>
      <c r="AM125" s="58"/>
      <c r="AN125" s="58"/>
      <c r="AO125" s="58"/>
    </row>
    <row r="126" spans="1:41" ht="15">
      <c r="A126" s="971"/>
      <c r="B126" s="304" t="s">
        <v>1144</v>
      </c>
      <c r="C126" s="46">
        <v>20870.312000000002</v>
      </c>
      <c r="D126" s="46">
        <v>31084.616000000002</v>
      </c>
      <c r="E126" s="46">
        <v>134497.883</v>
      </c>
      <c r="F126" s="46">
        <v>30913.885999999999</v>
      </c>
      <c r="G126" s="46">
        <v>115810.924</v>
      </c>
      <c r="H126" s="46">
        <v>197079.72</v>
      </c>
      <c r="I126" s="46">
        <v>959530.26</v>
      </c>
      <c r="J126" s="46">
        <v>186351.90700000001</v>
      </c>
      <c r="K126" s="46">
        <v>101197.705</v>
      </c>
      <c r="L126" s="46">
        <v>255831.55300000001</v>
      </c>
      <c r="M126" s="46">
        <v>49097.163</v>
      </c>
      <c r="N126" s="46">
        <v>14121.072</v>
      </c>
      <c r="O126" s="46">
        <v>44253.313999999998</v>
      </c>
      <c r="P126" s="46">
        <v>1795.5450000000001</v>
      </c>
      <c r="Q126" s="46">
        <v>18593.662</v>
      </c>
      <c r="R126" s="46">
        <v>12800.404</v>
      </c>
      <c r="S126" s="47">
        <f t="shared" si="27"/>
        <v>2173829.926</v>
      </c>
      <c r="T126" s="55"/>
      <c r="U126" s="302"/>
      <c r="V126" s="58"/>
      <c r="W126" s="58"/>
      <c r="X126" s="58"/>
      <c r="Y126" s="58"/>
      <c r="Z126" s="58"/>
      <c r="AA126" s="58"/>
      <c r="AB126" s="58"/>
      <c r="AC126" s="58"/>
      <c r="AD126" s="58"/>
      <c r="AE126" s="58"/>
      <c r="AF126" s="58"/>
      <c r="AG126" s="58"/>
      <c r="AH126" s="58"/>
      <c r="AI126" s="58"/>
      <c r="AJ126" s="58"/>
      <c r="AK126" s="58"/>
      <c r="AL126" s="58"/>
      <c r="AM126" s="58"/>
      <c r="AN126" s="58"/>
      <c r="AO126" s="58"/>
    </row>
    <row r="127" spans="1:41" ht="15">
      <c r="A127" s="971"/>
      <c r="B127" s="304" t="s">
        <v>1145</v>
      </c>
      <c r="C127" s="46">
        <v>6243.65</v>
      </c>
      <c r="D127" s="46">
        <v>8218.6589999999997</v>
      </c>
      <c r="E127" s="46">
        <v>31117.089</v>
      </c>
      <c r="F127" s="46">
        <v>7277.1559999999999</v>
      </c>
      <c r="G127" s="46">
        <v>10553.456</v>
      </c>
      <c r="H127" s="46">
        <v>88060.884999999995</v>
      </c>
      <c r="I127" s="46">
        <v>287980.91800000001</v>
      </c>
      <c r="J127" s="46">
        <v>60087.964999999997</v>
      </c>
      <c r="K127" s="46">
        <v>33442.082000000002</v>
      </c>
      <c r="L127" s="46">
        <v>59717.811999999998</v>
      </c>
      <c r="M127" s="46">
        <v>12571.72</v>
      </c>
      <c r="N127" s="46">
        <v>2499.1909999999998</v>
      </c>
      <c r="O127" s="46">
        <v>12945.41</v>
      </c>
      <c r="P127" s="46">
        <v>556.07000000000005</v>
      </c>
      <c r="Q127" s="46">
        <v>1857.66</v>
      </c>
      <c r="R127" s="46">
        <v>1709.24</v>
      </c>
      <c r="S127" s="47">
        <f t="shared" si="27"/>
        <v>624838.96299999999</v>
      </c>
      <c r="T127" s="55"/>
      <c r="U127" s="302"/>
      <c r="V127" s="58"/>
      <c r="W127" s="58"/>
      <c r="X127" s="58"/>
      <c r="Y127" s="58"/>
      <c r="Z127" s="58"/>
      <c r="AA127" s="58"/>
      <c r="AB127" s="58"/>
      <c r="AC127" s="58"/>
      <c r="AD127" s="58"/>
      <c r="AE127" s="58"/>
      <c r="AF127" s="58"/>
      <c r="AG127" s="58"/>
      <c r="AH127" s="58"/>
      <c r="AI127" s="58"/>
      <c r="AJ127" s="58"/>
      <c r="AK127" s="58"/>
      <c r="AL127" s="58"/>
      <c r="AM127" s="58"/>
      <c r="AN127" s="58"/>
      <c r="AO127" s="58"/>
    </row>
    <row r="128" spans="1:41" ht="15">
      <c r="A128" s="971"/>
      <c r="B128" s="304" t="s">
        <v>1146</v>
      </c>
      <c r="C128" s="46">
        <v>30239.231</v>
      </c>
      <c r="D128" s="46">
        <v>54009.934999999998</v>
      </c>
      <c r="E128" s="46">
        <v>146450.29199999999</v>
      </c>
      <c r="F128" s="46">
        <v>11922.59</v>
      </c>
      <c r="G128" s="46">
        <v>72779.737999999998</v>
      </c>
      <c r="H128" s="46">
        <v>589740.11199999996</v>
      </c>
      <c r="I128" s="46">
        <v>1206822.8289999999</v>
      </c>
      <c r="J128" s="46">
        <v>92017.054999999993</v>
      </c>
      <c r="K128" s="46">
        <v>118099.774</v>
      </c>
      <c r="L128" s="46">
        <v>156245.73800000001</v>
      </c>
      <c r="M128" s="46">
        <v>20519.028999999999</v>
      </c>
      <c r="N128" s="46">
        <v>13990.593999999999</v>
      </c>
      <c r="O128" s="46">
        <v>40468.392</v>
      </c>
      <c r="P128" s="46">
        <v>311.95</v>
      </c>
      <c r="Q128" s="46">
        <v>10870.201999999999</v>
      </c>
      <c r="R128" s="46">
        <v>48245.561000000002</v>
      </c>
      <c r="S128" s="47">
        <f t="shared" si="27"/>
        <v>2612733.0220000008</v>
      </c>
      <c r="T128" s="55"/>
      <c r="U128" s="302"/>
      <c r="V128" s="58"/>
      <c r="W128" s="58"/>
      <c r="X128" s="58"/>
      <c r="Y128" s="58"/>
      <c r="Z128" s="58"/>
      <c r="AA128" s="58"/>
      <c r="AB128" s="58"/>
      <c r="AC128" s="58"/>
      <c r="AD128" s="58"/>
      <c r="AE128" s="58"/>
      <c r="AF128" s="58"/>
      <c r="AG128" s="58"/>
      <c r="AH128" s="58"/>
      <c r="AI128" s="58"/>
      <c r="AJ128" s="58"/>
      <c r="AK128" s="58"/>
      <c r="AL128" s="58"/>
      <c r="AM128" s="58"/>
      <c r="AN128" s="58"/>
      <c r="AO128" s="58"/>
    </row>
    <row r="129" spans="1:41" ht="6" customHeight="1">
      <c r="A129" s="971"/>
      <c r="B129" s="304"/>
      <c r="C129" s="46"/>
      <c r="D129" s="46"/>
      <c r="E129" s="46"/>
      <c r="F129" s="46"/>
      <c r="G129" s="46"/>
      <c r="H129" s="46"/>
      <c r="I129" s="46"/>
      <c r="J129" s="46"/>
      <c r="K129" s="46"/>
      <c r="L129" s="46"/>
      <c r="M129" s="46"/>
      <c r="N129" s="46"/>
      <c r="O129" s="46"/>
      <c r="P129" s="46"/>
      <c r="Q129" s="46"/>
      <c r="R129" s="46"/>
      <c r="S129" s="47">
        <f>SUM(D129:R129)</f>
        <v>0</v>
      </c>
      <c r="T129" s="55"/>
      <c r="U129" s="302"/>
      <c r="V129" s="58"/>
      <c r="W129" s="58"/>
      <c r="X129" s="58"/>
      <c r="Y129" s="58"/>
      <c r="Z129" s="58"/>
      <c r="AA129" s="58"/>
      <c r="AB129" s="58"/>
      <c r="AC129" s="58"/>
      <c r="AD129" s="58"/>
      <c r="AE129" s="58"/>
      <c r="AF129" s="58"/>
      <c r="AG129" s="58"/>
      <c r="AH129" s="58"/>
      <c r="AI129" s="58"/>
      <c r="AJ129" s="58"/>
      <c r="AK129" s="58"/>
      <c r="AL129" s="58"/>
      <c r="AM129" s="58"/>
      <c r="AN129" s="58"/>
      <c r="AO129" s="58"/>
    </row>
    <row r="130" spans="1:41" ht="15">
      <c r="A130" s="971"/>
      <c r="B130" s="299" t="s">
        <v>1147</v>
      </c>
      <c r="C130" s="406">
        <f t="shared" ref="C130:Q130" si="28">SUM(C131:C136)</f>
        <v>11009.66</v>
      </c>
      <c r="D130" s="406">
        <f t="shared" si="28"/>
        <v>8853</v>
      </c>
      <c r="E130" s="406">
        <f t="shared" si="28"/>
        <v>64158.48000000001</v>
      </c>
      <c r="F130" s="406">
        <f t="shared" si="28"/>
        <v>12725.77</v>
      </c>
      <c r="G130" s="406">
        <f t="shared" si="28"/>
        <v>30880.82</v>
      </c>
      <c r="H130" s="406">
        <f t="shared" si="28"/>
        <v>180117.97</v>
      </c>
      <c r="I130" s="406">
        <f t="shared" si="28"/>
        <v>3321857.95</v>
      </c>
      <c r="J130" s="406">
        <f t="shared" si="28"/>
        <v>58555.360000000001</v>
      </c>
      <c r="K130" s="406">
        <f t="shared" si="28"/>
        <v>62876.56</v>
      </c>
      <c r="L130" s="406">
        <f t="shared" si="28"/>
        <v>135050.4</v>
      </c>
      <c r="M130" s="406">
        <f t="shared" si="28"/>
        <v>51017.02</v>
      </c>
      <c r="N130" s="406">
        <f t="shared" si="28"/>
        <v>21184.63</v>
      </c>
      <c r="O130" s="406">
        <f t="shared" si="28"/>
        <v>33305.47</v>
      </c>
      <c r="P130" s="406">
        <f t="shared" si="28"/>
        <v>1043.3599999999999</v>
      </c>
      <c r="Q130" s="406">
        <f t="shared" si="28"/>
        <v>8651.380000000001</v>
      </c>
      <c r="R130" s="406">
        <f t="shared" ref="R130" si="29">SUM(R131:R136)</f>
        <v>7677.83</v>
      </c>
      <c r="S130" s="401">
        <f t="shared" ref="S130:S136" si="30">SUM(C130:R130)</f>
        <v>4008965.66</v>
      </c>
      <c r="T130" s="375"/>
      <c r="U130" s="302"/>
      <c r="V130" s="302"/>
      <c r="W130" s="302"/>
      <c r="X130" s="302"/>
      <c r="Y130" s="302"/>
      <c r="Z130" s="302"/>
      <c r="AA130" s="302"/>
      <c r="AB130" s="302"/>
      <c r="AC130" s="302"/>
      <c r="AD130" s="302"/>
      <c r="AE130" s="302"/>
      <c r="AF130" s="302"/>
      <c r="AG130" s="302"/>
      <c r="AH130" s="302"/>
      <c r="AI130" s="302"/>
      <c r="AJ130" s="302"/>
      <c r="AK130" s="302"/>
      <c r="AL130" s="302"/>
      <c r="AM130" s="302"/>
      <c r="AN130" s="302"/>
      <c r="AO130" s="302"/>
    </row>
    <row r="131" spans="1:41" ht="15">
      <c r="A131" s="971"/>
      <c r="B131" s="304" t="s">
        <v>1148</v>
      </c>
      <c r="C131" s="46">
        <v>8424.52</v>
      </c>
      <c r="D131" s="46">
        <v>6291.21</v>
      </c>
      <c r="E131" s="46">
        <v>40573.97</v>
      </c>
      <c r="F131" s="46">
        <v>9168.61</v>
      </c>
      <c r="G131" s="46">
        <v>16154.3</v>
      </c>
      <c r="H131" s="46">
        <v>124634.64</v>
      </c>
      <c r="I131" s="46">
        <v>503981.52</v>
      </c>
      <c r="J131" s="46">
        <v>37714.629999999997</v>
      </c>
      <c r="K131" s="46">
        <v>37395.300000000003</v>
      </c>
      <c r="L131" s="46">
        <v>89119.25</v>
      </c>
      <c r="M131" s="46">
        <v>28863.45</v>
      </c>
      <c r="N131" s="46">
        <v>14487.2</v>
      </c>
      <c r="O131" s="46">
        <v>23056.94</v>
      </c>
      <c r="P131" s="46">
        <v>893.8</v>
      </c>
      <c r="Q131" s="46">
        <v>5841.55</v>
      </c>
      <c r="R131" s="46">
        <v>5087.4399999999996</v>
      </c>
      <c r="S131" s="47">
        <f t="shared" si="30"/>
        <v>951688.33</v>
      </c>
      <c r="T131" s="55"/>
      <c r="U131" s="302"/>
      <c r="V131" s="58"/>
      <c r="W131" s="58"/>
      <c r="X131" s="58"/>
      <c r="Y131" s="58"/>
      <c r="Z131" s="58"/>
      <c r="AA131" s="58"/>
      <c r="AB131" s="58"/>
      <c r="AC131" s="58"/>
      <c r="AD131" s="58"/>
      <c r="AE131" s="58"/>
      <c r="AF131" s="58"/>
      <c r="AG131" s="58"/>
      <c r="AH131" s="58"/>
      <c r="AI131" s="58"/>
      <c r="AJ131" s="58"/>
      <c r="AK131" s="58"/>
      <c r="AL131" s="58"/>
      <c r="AM131" s="58"/>
      <c r="AN131" s="58"/>
      <c r="AO131" s="58"/>
    </row>
    <row r="132" spans="1:41" ht="15">
      <c r="A132" s="971"/>
      <c r="B132" s="304" t="s">
        <v>1149</v>
      </c>
      <c r="C132" s="46">
        <v>1401.98</v>
      </c>
      <c r="D132" s="46">
        <v>1505.08</v>
      </c>
      <c r="E132" s="46">
        <v>17034.13</v>
      </c>
      <c r="F132" s="46">
        <v>3144.82</v>
      </c>
      <c r="G132" s="46">
        <v>10101.52</v>
      </c>
      <c r="H132" s="46">
        <v>46381.5</v>
      </c>
      <c r="I132" s="46">
        <v>440686.85</v>
      </c>
      <c r="J132" s="46">
        <v>13189.61</v>
      </c>
      <c r="K132" s="46">
        <v>19324.78</v>
      </c>
      <c r="L132" s="46">
        <v>28515.56</v>
      </c>
      <c r="M132" s="46">
        <v>21124.55</v>
      </c>
      <c r="N132" s="46">
        <v>4870.75</v>
      </c>
      <c r="O132" s="46">
        <v>6288.99</v>
      </c>
      <c r="P132" s="46">
        <v>93.42</v>
      </c>
      <c r="Q132" s="46">
        <v>2214.9899999999998</v>
      </c>
      <c r="R132" s="46">
        <v>2297.14</v>
      </c>
      <c r="S132" s="47">
        <f t="shared" si="30"/>
        <v>618175.67000000016</v>
      </c>
      <c r="T132" s="55"/>
      <c r="U132" s="302"/>
      <c r="V132" s="58"/>
      <c r="W132" s="58"/>
      <c r="X132" s="58"/>
      <c r="Y132" s="58"/>
      <c r="Z132" s="58"/>
      <c r="AA132" s="58"/>
      <c r="AB132" s="58"/>
      <c r="AC132" s="58"/>
      <c r="AD132" s="58"/>
      <c r="AE132" s="58"/>
      <c r="AF132" s="58"/>
      <c r="AG132" s="58"/>
      <c r="AH132" s="58"/>
      <c r="AI132" s="58"/>
      <c r="AJ132" s="58"/>
      <c r="AK132" s="58"/>
      <c r="AL132" s="58"/>
      <c r="AM132" s="58"/>
      <c r="AN132" s="58"/>
      <c r="AO132" s="58"/>
    </row>
    <row r="133" spans="1:41" ht="15">
      <c r="A133" s="971"/>
      <c r="B133" s="304" t="s">
        <v>1150</v>
      </c>
      <c r="C133" s="46">
        <v>0</v>
      </c>
      <c r="D133" s="46">
        <v>0</v>
      </c>
      <c r="E133" s="46">
        <v>405.6</v>
      </c>
      <c r="F133" s="46">
        <v>0</v>
      </c>
      <c r="G133" s="46">
        <v>1690.28</v>
      </c>
      <c r="H133" s="46">
        <v>4368.8599999999997</v>
      </c>
      <c r="I133" s="46">
        <v>160557.56</v>
      </c>
      <c r="J133" s="46">
        <v>3620.5</v>
      </c>
      <c r="K133" s="46">
        <v>4476.78</v>
      </c>
      <c r="L133" s="46">
        <v>12931.39</v>
      </c>
      <c r="M133" s="46">
        <v>74.099999999999994</v>
      </c>
      <c r="N133" s="46">
        <v>1384.77</v>
      </c>
      <c r="O133" s="46">
        <v>0</v>
      </c>
      <c r="P133" s="46">
        <v>0</v>
      </c>
      <c r="Q133" s="46">
        <v>0</v>
      </c>
      <c r="R133" s="46">
        <v>117</v>
      </c>
      <c r="S133" s="47">
        <f t="shared" si="30"/>
        <v>189626.83999999997</v>
      </c>
      <c r="T133" s="55"/>
      <c r="U133" s="302"/>
      <c r="V133" s="58"/>
      <c r="W133" s="58"/>
      <c r="X133" s="58"/>
      <c r="Y133" s="58"/>
      <c r="Z133" s="58"/>
      <c r="AA133" s="58"/>
      <c r="AB133" s="58"/>
      <c r="AC133" s="58"/>
      <c r="AD133" s="58"/>
      <c r="AE133" s="58"/>
      <c r="AF133" s="58"/>
      <c r="AG133" s="58"/>
      <c r="AH133" s="58"/>
      <c r="AI133" s="58"/>
      <c r="AJ133" s="58"/>
      <c r="AK133" s="58"/>
      <c r="AL133" s="58"/>
      <c r="AM133" s="58"/>
      <c r="AN133" s="58"/>
      <c r="AO133" s="58"/>
    </row>
    <row r="134" spans="1:41" ht="15">
      <c r="A134" s="971"/>
      <c r="B134" s="304" t="s">
        <v>1336</v>
      </c>
      <c r="C134" s="46">
        <v>39.159999999999997</v>
      </c>
      <c r="D134" s="46">
        <v>0</v>
      </c>
      <c r="E134" s="46">
        <v>0</v>
      </c>
      <c r="F134" s="46">
        <v>0</v>
      </c>
      <c r="G134" s="46">
        <v>1291.8800000000001</v>
      </c>
      <c r="H134" s="46">
        <v>0</v>
      </c>
      <c r="I134" s="46">
        <v>2180530.3199999998</v>
      </c>
      <c r="J134" s="46">
        <v>0</v>
      </c>
      <c r="K134" s="46">
        <v>0</v>
      </c>
      <c r="L134" s="46">
        <v>3.56</v>
      </c>
      <c r="M134" s="46">
        <v>0</v>
      </c>
      <c r="N134" s="46">
        <v>0</v>
      </c>
      <c r="O134" s="46">
        <v>0</v>
      </c>
      <c r="P134" s="46">
        <v>0</v>
      </c>
      <c r="Q134" s="46">
        <v>0</v>
      </c>
      <c r="R134" s="46">
        <v>0</v>
      </c>
      <c r="S134" s="47">
        <f t="shared" si="30"/>
        <v>2181864.92</v>
      </c>
      <c r="T134" s="55"/>
      <c r="U134" s="302"/>
      <c r="V134" s="58"/>
      <c r="W134" s="58"/>
      <c r="X134" s="58"/>
      <c r="Y134" s="58"/>
      <c r="Z134" s="58"/>
      <c r="AA134" s="58"/>
      <c r="AB134" s="58"/>
      <c r="AC134" s="58"/>
      <c r="AD134" s="58"/>
      <c r="AE134" s="58"/>
      <c r="AF134" s="58"/>
      <c r="AG134" s="58"/>
      <c r="AH134" s="58"/>
      <c r="AI134" s="58"/>
      <c r="AJ134" s="58"/>
      <c r="AK134" s="58"/>
      <c r="AL134" s="58"/>
      <c r="AM134" s="58"/>
      <c r="AN134" s="58"/>
      <c r="AO134" s="58"/>
    </row>
    <row r="135" spans="1:41" ht="15">
      <c r="A135" s="971"/>
      <c r="B135" s="304" t="s">
        <v>1152</v>
      </c>
      <c r="C135" s="46">
        <v>942.6</v>
      </c>
      <c r="D135" s="46">
        <v>87.15</v>
      </c>
      <c r="E135" s="46">
        <v>5328.84</v>
      </c>
      <c r="F135" s="46">
        <v>49.8</v>
      </c>
      <c r="G135" s="46">
        <v>158.61000000000001</v>
      </c>
      <c r="H135" s="46">
        <v>473.1</v>
      </c>
      <c r="I135" s="46">
        <v>24056</v>
      </c>
      <c r="J135" s="46">
        <v>2468.19</v>
      </c>
      <c r="K135" s="46">
        <v>492.6</v>
      </c>
      <c r="L135" s="46">
        <v>971.1</v>
      </c>
      <c r="M135" s="46">
        <v>36.270000000000003</v>
      </c>
      <c r="N135" s="46">
        <v>37.35</v>
      </c>
      <c r="O135" s="46">
        <v>3020.16</v>
      </c>
      <c r="P135" s="46">
        <v>0</v>
      </c>
      <c r="Q135" s="46">
        <v>186.75</v>
      </c>
      <c r="R135" s="46">
        <v>0</v>
      </c>
      <c r="S135" s="47">
        <f t="shared" si="30"/>
        <v>38308.51999999999</v>
      </c>
      <c r="T135" s="55"/>
      <c r="U135" s="302"/>
      <c r="V135" s="58"/>
      <c r="W135" s="58"/>
      <c r="X135" s="58"/>
      <c r="Y135" s="58"/>
      <c r="Z135" s="58"/>
      <c r="AA135" s="58"/>
      <c r="AB135" s="58"/>
      <c r="AC135" s="58"/>
      <c r="AD135" s="58"/>
      <c r="AE135" s="58"/>
      <c r="AF135" s="58"/>
      <c r="AG135" s="58"/>
      <c r="AH135" s="58"/>
      <c r="AI135" s="58"/>
      <c r="AJ135" s="58"/>
      <c r="AK135" s="58"/>
      <c r="AL135" s="58"/>
      <c r="AM135" s="58"/>
      <c r="AN135" s="58"/>
      <c r="AO135" s="58"/>
    </row>
    <row r="136" spans="1:41" ht="15">
      <c r="A136" s="971"/>
      <c r="B136" s="304" t="s">
        <v>1153</v>
      </c>
      <c r="C136" s="46">
        <v>201.4</v>
      </c>
      <c r="D136" s="46">
        <v>969.56</v>
      </c>
      <c r="E136" s="46">
        <v>815.94</v>
      </c>
      <c r="F136" s="46">
        <v>362.54</v>
      </c>
      <c r="G136" s="46">
        <v>1484.23</v>
      </c>
      <c r="H136" s="46">
        <v>4259.87</v>
      </c>
      <c r="I136" s="46">
        <v>12045.7</v>
      </c>
      <c r="J136" s="46">
        <v>1562.43</v>
      </c>
      <c r="K136" s="46">
        <v>1187.0999999999999</v>
      </c>
      <c r="L136" s="46">
        <v>3509.54</v>
      </c>
      <c r="M136" s="46">
        <v>918.65</v>
      </c>
      <c r="N136" s="46">
        <v>404.56</v>
      </c>
      <c r="O136" s="46">
        <v>939.38</v>
      </c>
      <c r="P136" s="46">
        <v>56.14</v>
      </c>
      <c r="Q136" s="46">
        <v>408.09</v>
      </c>
      <c r="R136" s="46">
        <v>176.25</v>
      </c>
      <c r="S136" s="47">
        <f t="shared" si="30"/>
        <v>29301.380000000005</v>
      </c>
      <c r="T136" s="55"/>
      <c r="U136" s="302"/>
      <c r="V136" s="58"/>
      <c r="W136" s="58"/>
      <c r="X136" s="58"/>
      <c r="Y136" s="58"/>
      <c r="Z136" s="58"/>
      <c r="AA136" s="58"/>
      <c r="AB136" s="58"/>
      <c r="AC136" s="58"/>
      <c r="AD136" s="58"/>
      <c r="AE136" s="58"/>
      <c r="AF136" s="58"/>
      <c r="AG136" s="58"/>
      <c r="AH136" s="58"/>
      <c r="AI136" s="58"/>
      <c r="AJ136" s="58"/>
      <c r="AK136" s="58"/>
      <c r="AL136" s="58"/>
      <c r="AM136" s="58"/>
      <c r="AN136" s="58"/>
      <c r="AO136" s="58"/>
    </row>
    <row r="137" spans="1:41" ht="6" customHeight="1">
      <c r="A137" s="971"/>
      <c r="B137" s="304"/>
      <c r="C137" s="46"/>
      <c r="D137" s="46"/>
      <c r="E137" s="46"/>
      <c r="F137" s="46"/>
      <c r="G137" s="46"/>
      <c r="H137" s="46"/>
      <c r="I137" s="46"/>
      <c r="J137" s="46"/>
      <c r="K137" s="46"/>
      <c r="L137" s="46"/>
      <c r="M137" s="46"/>
      <c r="N137" s="46"/>
      <c r="O137" s="46"/>
      <c r="P137" s="46"/>
      <c r="Q137" s="46"/>
      <c r="R137" s="46"/>
      <c r="S137" s="47">
        <f>SUM(D137:R137)</f>
        <v>0</v>
      </c>
      <c r="T137" s="55"/>
      <c r="U137" s="302"/>
      <c r="V137" s="58"/>
      <c r="W137" s="58"/>
      <c r="X137" s="58"/>
      <c r="Y137" s="58"/>
      <c r="Z137" s="58"/>
      <c r="AA137" s="58"/>
      <c r="AB137" s="58"/>
      <c r="AC137" s="58"/>
      <c r="AD137" s="58"/>
      <c r="AE137" s="58"/>
      <c r="AF137" s="58"/>
      <c r="AG137" s="58"/>
      <c r="AH137" s="58"/>
      <c r="AI137" s="58"/>
      <c r="AJ137" s="58"/>
      <c r="AK137" s="58"/>
      <c r="AL137" s="58"/>
      <c r="AM137" s="58"/>
      <c r="AN137" s="58"/>
      <c r="AO137" s="58"/>
    </row>
    <row r="138" spans="1:41" ht="15">
      <c r="A138" s="971"/>
      <c r="B138" s="299" t="s">
        <v>1154</v>
      </c>
      <c r="C138" s="406">
        <f t="shared" ref="C138:Q138" si="31">SUM(C139:C146)</f>
        <v>1790955.6619999998</v>
      </c>
      <c r="D138" s="406">
        <f t="shared" si="31"/>
        <v>2351943.4499999997</v>
      </c>
      <c r="E138" s="406">
        <f t="shared" si="31"/>
        <v>5895100.4649999999</v>
      </c>
      <c r="F138" s="406">
        <f t="shared" si="31"/>
        <v>2921624.0919999997</v>
      </c>
      <c r="G138" s="406">
        <f t="shared" si="31"/>
        <v>9392306.6140000001</v>
      </c>
      <c r="H138" s="406">
        <f t="shared" si="31"/>
        <v>23649169.329999998</v>
      </c>
      <c r="I138" s="406">
        <f t="shared" si="31"/>
        <v>88351692.069999993</v>
      </c>
      <c r="J138" s="406">
        <f t="shared" si="31"/>
        <v>10591578.747</v>
      </c>
      <c r="K138" s="406">
        <f t="shared" si="31"/>
        <v>10632054.450000001</v>
      </c>
      <c r="L138" s="406">
        <f t="shared" si="31"/>
        <v>19094293.244999997</v>
      </c>
      <c r="M138" s="406">
        <f t="shared" si="31"/>
        <v>7336573.5300000003</v>
      </c>
      <c r="N138" s="406">
        <f t="shared" si="31"/>
        <v>2905409.68</v>
      </c>
      <c r="O138" s="406">
        <f t="shared" si="31"/>
        <v>6889663.3020000001</v>
      </c>
      <c r="P138" s="406">
        <f t="shared" si="31"/>
        <v>378328.27999999997</v>
      </c>
      <c r="Q138" s="406">
        <f t="shared" si="31"/>
        <v>1559172.452</v>
      </c>
      <c r="R138" s="406">
        <f t="shared" ref="R138" si="32">SUM(R139:R146)</f>
        <v>4485252.46</v>
      </c>
      <c r="S138" s="401">
        <f t="shared" ref="S138:S146" si="33">SUM(C138:R138)</f>
        <v>198225117.829</v>
      </c>
      <c r="T138" s="375"/>
      <c r="U138" s="302"/>
      <c r="V138" s="302"/>
      <c r="W138" s="302"/>
      <c r="X138" s="302"/>
      <c r="Y138" s="302"/>
      <c r="Z138" s="302"/>
      <c r="AA138" s="302"/>
      <c r="AB138" s="302"/>
      <c r="AC138" s="302"/>
      <c r="AD138" s="302"/>
      <c r="AE138" s="302"/>
      <c r="AF138" s="302"/>
      <c r="AG138" s="302"/>
      <c r="AH138" s="302"/>
      <c r="AI138" s="302"/>
      <c r="AJ138" s="302"/>
      <c r="AK138" s="302"/>
      <c r="AL138" s="302"/>
      <c r="AM138" s="302"/>
      <c r="AN138" s="302"/>
      <c r="AO138" s="302"/>
    </row>
    <row r="139" spans="1:41" ht="15">
      <c r="A139" s="971"/>
      <c r="B139" s="304" t="s">
        <v>1155</v>
      </c>
      <c r="C139" s="46">
        <v>1823.6</v>
      </c>
      <c r="D139" s="46">
        <v>1591.76</v>
      </c>
      <c r="E139" s="46">
        <v>11971.91</v>
      </c>
      <c r="F139" s="46">
        <v>174.55</v>
      </c>
      <c r="G139" s="46">
        <v>1984.31</v>
      </c>
      <c r="H139" s="46">
        <v>16027.63</v>
      </c>
      <c r="I139" s="46">
        <v>73675.69</v>
      </c>
      <c r="J139" s="46">
        <v>748.53</v>
      </c>
      <c r="K139" s="46">
        <v>8419.07</v>
      </c>
      <c r="L139" s="46">
        <v>48180.06</v>
      </c>
      <c r="M139" s="46">
        <v>126.55</v>
      </c>
      <c r="N139" s="46">
        <v>34.909999999999997</v>
      </c>
      <c r="O139" s="46">
        <v>3240.51</v>
      </c>
      <c r="P139" s="46">
        <v>0</v>
      </c>
      <c r="Q139" s="46">
        <v>1674.52</v>
      </c>
      <c r="R139" s="46">
        <v>314.19</v>
      </c>
      <c r="S139" s="47">
        <f t="shared" si="33"/>
        <v>169987.79</v>
      </c>
      <c r="T139" s="55"/>
      <c r="U139" s="302"/>
      <c r="V139" s="58"/>
      <c r="W139" s="58"/>
      <c r="X139" s="58"/>
      <c r="Y139" s="58"/>
      <c r="Z139" s="58"/>
      <c r="AA139" s="58"/>
      <c r="AB139" s="58"/>
      <c r="AC139" s="58"/>
      <c r="AD139" s="58"/>
      <c r="AE139" s="58"/>
      <c r="AF139" s="58"/>
      <c r="AG139" s="58"/>
      <c r="AH139" s="58"/>
      <c r="AI139" s="58"/>
      <c r="AJ139" s="58"/>
      <c r="AK139" s="58"/>
      <c r="AL139" s="58"/>
      <c r="AM139" s="58"/>
      <c r="AN139" s="58"/>
      <c r="AO139" s="58"/>
    </row>
    <row r="140" spans="1:41" ht="15">
      <c r="A140" s="971"/>
      <c r="B140" s="304" t="s">
        <v>1299</v>
      </c>
      <c r="C140" s="46">
        <v>79805.001999999993</v>
      </c>
      <c r="D140" s="46">
        <v>47379.25</v>
      </c>
      <c r="E140" s="46">
        <v>147271.45499999999</v>
      </c>
      <c r="F140" s="46">
        <v>68638.142000000007</v>
      </c>
      <c r="G140" s="46">
        <v>366258.57400000002</v>
      </c>
      <c r="H140" s="46">
        <v>1567691.7</v>
      </c>
      <c r="I140" s="46">
        <v>4307858.37</v>
      </c>
      <c r="J140" s="46">
        <v>582381.46699999995</v>
      </c>
      <c r="K140" s="46">
        <v>859914.28</v>
      </c>
      <c r="L140" s="46">
        <v>1382197.5049999999</v>
      </c>
      <c r="M140" s="46">
        <v>287127.33</v>
      </c>
      <c r="N140" s="46">
        <v>155647.22</v>
      </c>
      <c r="O140" s="46">
        <v>259135.10200000001</v>
      </c>
      <c r="P140" s="46">
        <v>19641.68</v>
      </c>
      <c r="Q140" s="46">
        <v>88946.661999999997</v>
      </c>
      <c r="R140" s="46">
        <v>207902.58</v>
      </c>
      <c r="S140" s="47">
        <f t="shared" si="33"/>
        <v>10427796.319000002</v>
      </c>
      <c r="T140" s="55"/>
      <c r="U140" s="302"/>
      <c r="V140" s="58"/>
      <c r="W140" s="58"/>
      <c r="X140" s="58"/>
      <c r="Y140" s="58"/>
      <c r="Z140" s="58"/>
      <c r="AA140" s="58"/>
      <c r="AB140" s="58"/>
      <c r="AC140" s="58"/>
      <c r="AD140" s="58"/>
      <c r="AE140" s="58"/>
      <c r="AF140" s="58"/>
      <c r="AG140" s="58"/>
      <c r="AH140" s="58"/>
      <c r="AI140" s="58"/>
      <c r="AJ140" s="58"/>
      <c r="AK140" s="58"/>
      <c r="AL140" s="58"/>
      <c r="AM140" s="58"/>
      <c r="AN140" s="58"/>
      <c r="AO140" s="58"/>
    </row>
    <row r="141" spans="1:41" ht="15">
      <c r="A141" s="971"/>
      <c r="B141" s="304" t="s">
        <v>1300</v>
      </c>
      <c r="C141" s="46">
        <v>56.18</v>
      </c>
      <c r="D141" s="46">
        <v>0</v>
      </c>
      <c r="E141" s="46">
        <v>0</v>
      </c>
      <c r="F141" s="46">
        <v>28.02</v>
      </c>
      <c r="G141" s="46">
        <v>4.67</v>
      </c>
      <c r="H141" s="46">
        <v>9.34</v>
      </c>
      <c r="I141" s="46">
        <v>51.09</v>
      </c>
      <c r="J141" s="46">
        <v>0</v>
      </c>
      <c r="K141" s="46">
        <v>0</v>
      </c>
      <c r="L141" s="46">
        <v>19.59</v>
      </c>
      <c r="M141" s="46">
        <v>0</v>
      </c>
      <c r="N141" s="46">
        <v>0</v>
      </c>
      <c r="O141" s="46">
        <v>0</v>
      </c>
      <c r="P141" s="46">
        <v>140.41999999999999</v>
      </c>
      <c r="Q141" s="46">
        <v>0</v>
      </c>
      <c r="R141" s="46">
        <v>0</v>
      </c>
      <c r="S141" s="47">
        <f t="shared" si="33"/>
        <v>309.31</v>
      </c>
      <c r="T141" s="55"/>
      <c r="U141" s="302"/>
      <c r="V141" s="58"/>
      <c r="W141" s="58"/>
      <c r="X141" s="58"/>
      <c r="Y141" s="58"/>
      <c r="Z141" s="58"/>
      <c r="AA141" s="58"/>
      <c r="AB141" s="58"/>
      <c r="AC141" s="58"/>
      <c r="AD141" s="58"/>
      <c r="AE141" s="58"/>
      <c r="AF141" s="58"/>
      <c r="AG141" s="58"/>
      <c r="AH141" s="58"/>
      <c r="AI141" s="58"/>
      <c r="AJ141" s="58"/>
      <c r="AK141" s="58"/>
      <c r="AL141" s="58"/>
      <c r="AM141" s="58"/>
      <c r="AN141" s="58"/>
      <c r="AO141" s="58"/>
    </row>
    <row r="142" spans="1:41" ht="15">
      <c r="A142" s="971"/>
      <c r="B142" s="304" t="s">
        <v>1158</v>
      </c>
      <c r="C142" s="46">
        <v>0</v>
      </c>
      <c r="D142" s="46">
        <v>0</v>
      </c>
      <c r="E142" s="46">
        <v>71.44</v>
      </c>
      <c r="F142" s="46">
        <v>0</v>
      </c>
      <c r="G142" s="46">
        <v>0</v>
      </c>
      <c r="H142" s="46">
        <v>8.36</v>
      </c>
      <c r="I142" s="46">
        <v>111.51</v>
      </c>
      <c r="J142" s="46">
        <v>4.5599999999999996</v>
      </c>
      <c r="K142" s="46">
        <v>0</v>
      </c>
      <c r="L142" s="46">
        <v>7.6</v>
      </c>
      <c r="M142" s="46">
        <v>0</v>
      </c>
      <c r="N142" s="46">
        <v>0</v>
      </c>
      <c r="O142" s="46">
        <v>6.08</v>
      </c>
      <c r="P142" s="46">
        <v>0</v>
      </c>
      <c r="Q142" s="46">
        <v>0</v>
      </c>
      <c r="R142" s="46">
        <v>0</v>
      </c>
      <c r="S142" s="47">
        <f t="shared" si="33"/>
        <v>209.55</v>
      </c>
      <c r="T142" s="55"/>
      <c r="U142" s="302"/>
      <c r="V142" s="58"/>
      <c r="W142" s="58"/>
      <c r="X142" s="58"/>
      <c r="Y142" s="58"/>
      <c r="Z142" s="58"/>
      <c r="AA142" s="58"/>
      <c r="AB142" s="58"/>
      <c r="AC142" s="58"/>
      <c r="AD142" s="58"/>
      <c r="AE142" s="58"/>
      <c r="AF142" s="58"/>
      <c r="AG142" s="58"/>
      <c r="AH142" s="58"/>
      <c r="AI142" s="58"/>
      <c r="AJ142" s="58"/>
      <c r="AK142" s="58"/>
      <c r="AL142" s="58"/>
      <c r="AM142" s="58"/>
      <c r="AN142" s="58"/>
      <c r="AO142" s="58"/>
    </row>
    <row r="143" spans="1:41" ht="15">
      <c r="A143" s="971"/>
      <c r="B143" s="304" t="s">
        <v>1337</v>
      </c>
      <c r="C143" s="46">
        <v>255.52</v>
      </c>
      <c r="D143" s="46">
        <v>447.16</v>
      </c>
      <c r="E143" s="46">
        <v>1396.04</v>
      </c>
      <c r="F143" s="46">
        <v>0</v>
      </c>
      <c r="G143" s="46">
        <v>2547.7399999999998</v>
      </c>
      <c r="H143" s="46">
        <v>5895.27</v>
      </c>
      <c r="I143" s="46">
        <v>38589.96</v>
      </c>
      <c r="J143" s="46">
        <v>3697.58</v>
      </c>
      <c r="K143" s="46">
        <v>2108.04</v>
      </c>
      <c r="L143" s="46">
        <v>4321.46</v>
      </c>
      <c r="M143" s="46">
        <v>251.79</v>
      </c>
      <c r="N143" s="46">
        <v>0</v>
      </c>
      <c r="O143" s="46">
        <v>0</v>
      </c>
      <c r="P143" s="46">
        <v>127.76</v>
      </c>
      <c r="Q143" s="46">
        <v>0</v>
      </c>
      <c r="R143" s="46">
        <v>127.76</v>
      </c>
      <c r="S143" s="47">
        <f t="shared" si="33"/>
        <v>59766.080000000009</v>
      </c>
      <c r="T143" s="55"/>
      <c r="U143" s="302"/>
      <c r="V143" s="58"/>
      <c r="W143" s="58"/>
      <c r="X143" s="58"/>
      <c r="Y143" s="58"/>
      <c r="Z143" s="58"/>
      <c r="AA143" s="58"/>
      <c r="AB143" s="58"/>
      <c r="AC143" s="58"/>
      <c r="AD143" s="58"/>
      <c r="AE143" s="58"/>
      <c r="AF143" s="58"/>
      <c r="AG143" s="58"/>
      <c r="AH143" s="58"/>
      <c r="AI143" s="58"/>
      <c r="AJ143" s="58"/>
      <c r="AK143" s="58"/>
      <c r="AL143" s="58"/>
      <c r="AM143" s="58"/>
      <c r="AN143" s="58"/>
      <c r="AO143" s="58"/>
    </row>
    <row r="144" spans="1:41" ht="15">
      <c r="A144" s="971"/>
      <c r="B144" s="304" t="s">
        <v>1160</v>
      </c>
      <c r="C144" s="46">
        <v>1695033.94</v>
      </c>
      <c r="D144" s="46">
        <v>2287578.19</v>
      </c>
      <c r="E144" s="46">
        <v>5167746.6100000003</v>
      </c>
      <c r="F144" s="46">
        <v>2815063.46</v>
      </c>
      <c r="G144" s="46">
        <v>8850134.0099999998</v>
      </c>
      <c r="H144" s="46">
        <v>20588271.149999999</v>
      </c>
      <c r="I144" s="46">
        <v>58217703.600000001</v>
      </c>
      <c r="J144" s="46">
        <v>9897004.4600000009</v>
      </c>
      <c r="K144" s="46">
        <v>9546546.9900000002</v>
      </c>
      <c r="L144" s="46">
        <v>16718516.43</v>
      </c>
      <c r="M144" s="46">
        <v>6231185.79</v>
      </c>
      <c r="N144" s="46">
        <v>2731490.16</v>
      </c>
      <c r="O144" s="46">
        <v>6565550.7800000003</v>
      </c>
      <c r="P144" s="46">
        <v>347150.17</v>
      </c>
      <c r="Q144" s="46">
        <v>1449943.65</v>
      </c>
      <c r="R144" s="46">
        <v>1764063.03</v>
      </c>
      <c r="S144" s="47">
        <f t="shared" si="33"/>
        <v>154872982.41999999</v>
      </c>
      <c r="T144" s="55"/>
      <c r="U144" s="302"/>
      <c r="V144" s="58"/>
      <c r="W144" s="58"/>
      <c r="X144" s="58"/>
      <c r="Y144" s="58"/>
      <c r="Z144" s="58"/>
      <c r="AA144" s="58"/>
      <c r="AB144" s="58"/>
      <c r="AC144" s="58"/>
      <c r="AD144" s="58"/>
      <c r="AE144" s="58"/>
      <c r="AF144" s="58"/>
      <c r="AG144" s="58"/>
      <c r="AH144" s="58"/>
      <c r="AI144" s="58"/>
      <c r="AJ144" s="58"/>
      <c r="AK144" s="58"/>
      <c r="AL144" s="58"/>
      <c r="AM144" s="58"/>
      <c r="AN144" s="58"/>
      <c r="AO144" s="58"/>
    </row>
    <row r="145" spans="1:41" ht="15">
      <c r="A145" s="971"/>
      <c r="B145" s="304" t="s">
        <v>1162</v>
      </c>
      <c r="C145" s="46">
        <v>0</v>
      </c>
      <c r="D145" s="46">
        <v>0</v>
      </c>
      <c r="E145" s="46">
        <v>524858.41</v>
      </c>
      <c r="F145" s="46">
        <v>859.34</v>
      </c>
      <c r="G145" s="46">
        <v>69778.679999999993</v>
      </c>
      <c r="H145" s="46">
        <v>1249475.77</v>
      </c>
      <c r="I145" s="46">
        <v>25009277.079999998</v>
      </c>
      <c r="J145" s="46">
        <v>13943.45</v>
      </c>
      <c r="K145" s="46">
        <v>91600.8</v>
      </c>
      <c r="L145" s="46">
        <v>622281.79</v>
      </c>
      <c r="M145" s="46">
        <v>775447.41</v>
      </c>
      <c r="N145" s="46">
        <v>0</v>
      </c>
      <c r="O145" s="46">
        <v>0</v>
      </c>
      <c r="P145" s="46">
        <v>0</v>
      </c>
      <c r="Q145" s="46">
        <v>0</v>
      </c>
      <c r="R145" s="46">
        <v>2499955.35</v>
      </c>
      <c r="S145" s="47">
        <f t="shared" si="33"/>
        <v>30857478.079999998</v>
      </c>
      <c r="T145" s="55"/>
      <c r="U145" s="302"/>
      <c r="V145" s="58"/>
      <c r="W145" s="58"/>
      <c r="X145" s="58"/>
      <c r="Y145" s="58"/>
      <c r="Z145" s="58"/>
      <c r="AA145" s="58"/>
      <c r="AB145" s="58"/>
      <c r="AC145" s="58"/>
      <c r="AD145" s="58"/>
      <c r="AE145" s="58"/>
      <c r="AF145" s="58"/>
      <c r="AG145" s="58"/>
      <c r="AH145" s="58"/>
      <c r="AI145" s="58"/>
      <c r="AJ145" s="58"/>
      <c r="AK145" s="58"/>
      <c r="AL145" s="58"/>
      <c r="AM145" s="58"/>
      <c r="AN145" s="58"/>
      <c r="AO145" s="58"/>
    </row>
    <row r="146" spans="1:41" ht="15">
      <c r="A146" s="971"/>
      <c r="B146" s="304" t="s">
        <v>1161</v>
      </c>
      <c r="C146" s="449">
        <v>13981.42</v>
      </c>
      <c r="D146" s="449">
        <v>14947.09</v>
      </c>
      <c r="E146" s="449">
        <v>41784.6</v>
      </c>
      <c r="F146" s="449">
        <v>36860.58</v>
      </c>
      <c r="G146" s="449">
        <v>101598.63</v>
      </c>
      <c r="H146" s="449">
        <v>221790.11</v>
      </c>
      <c r="I146" s="449">
        <v>704424.77</v>
      </c>
      <c r="J146" s="449">
        <v>93798.7</v>
      </c>
      <c r="K146" s="449">
        <v>123465.27</v>
      </c>
      <c r="L146" s="449">
        <v>318768.81</v>
      </c>
      <c r="M146" s="449">
        <v>42434.66</v>
      </c>
      <c r="N146" s="449">
        <v>18237.39</v>
      </c>
      <c r="O146" s="449">
        <v>61730.83</v>
      </c>
      <c r="P146" s="449">
        <v>11268.25</v>
      </c>
      <c r="Q146" s="449">
        <v>18607.62</v>
      </c>
      <c r="R146" s="449">
        <v>12889.55</v>
      </c>
      <c r="S146" s="59">
        <f t="shared" si="33"/>
        <v>1836588.28</v>
      </c>
      <c r="T146" s="55"/>
      <c r="U146" s="302"/>
      <c r="V146" s="58"/>
      <c r="W146" s="58"/>
      <c r="X146" s="58"/>
      <c r="Y146" s="58"/>
      <c r="Z146" s="58"/>
      <c r="AA146" s="58"/>
      <c r="AB146" s="58"/>
      <c r="AC146" s="58"/>
      <c r="AD146" s="58"/>
      <c r="AE146" s="58"/>
      <c r="AF146" s="58"/>
      <c r="AG146" s="58"/>
      <c r="AH146" s="58"/>
      <c r="AI146" s="58"/>
      <c r="AJ146" s="58"/>
      <c r="AK146" s="58"/>
      <c r="AL146" s="58"/>
      <c r="AM146" s="58"/>
      <c r="AN146" s="58"/>
      <c r="AO146" s="58"/>
    </row>
    <row r="147" spans="1:41" ht="5.25" customHeight="1">
      <c r="A147" s="515"/>
      <c r="B147" s="428"/>
      <c r="C147" s="94"/>
      <c r="D147" s="94"/>
      <c r="E147" s="94"/>
      <c r="F147" s="94"/>
      <c r="G147" s="94"/>
      <c r="H147" s="94"/>
      <c r="I147" s="94"/>
      <c r="J147" s="94"/>
      <c r="K147" s="94"/>
      <c r="L147" s="94"/>
      <c r="M147" s="94"/>
      <c r="N147" s="94"/>
      <c r="O147" s="523"/>
      <c r="P147" s="523"/>
      <c r="Q147" s="523"/>
      <c r="R147" s="94"/>
      <c r="S147" s="517">
        <f>SUM(C147:R147)</f>
        <v>0</v>
      </c>
      <c r="T147" s="58"/>
      <c r="V147" s="58"/>
      <c r="W147" s="58"/>
      <c r="X147" s="58"/>
      <c r="Y147" s="58"/>
      <c r="Z147" s="58"/>
      <c r="AA147" s="58"/>
      <c r="AB147" s="58"/>
      <c r="AC147" s="58"/>
      <c r="AD147" s="58"/>
      <c r="AE147" s="58"/>
      <c r="AF147" s="58"/>
      <c r="AG147" s="58"/>
      <c r="AH147" s="58"/>
      <c r="AI147" s="58"/>
      <c r="AJ147" s="58"/>
      <c r="AK147" s="58"/>
      <c r="AL147" s="58"/>
      <c r="AM147" s="58"/>
      <c r="AN147" s="58"/>
      <c r="AO147" s="58"/>
    </row>
    <row r="148" spans="1:41" ht="15">
      <c r="A148" s="498"/>
      <c r="B148" s="343" t="s">
        <v>27</v>
      </c>
      <c r="C148" s="401">
        <f t="shared" ref="C148:Q148" si="34">+C138+C130+C113+C93+C88+C83</f>
        <v>7579639.2959999992</v>
      </c>
      <c r="D148" s="401">
        <f t="shared" si="34"/>
        <v>9642160.654000001</v>
      </c>
      <c r="E148" s="401">
        <f t="shared" si="34"/>
        <v>24175943.761</v>
      </c>
      <c r="F148" s="401">
        <f t="shared" si="34"/>
        <v>9644525.1209999993</v>
      </c>
      <c r="G148" s="401">
        <f t="shared" si="34"/>
        <v>34132175.726999998</v>
      </c>
      <c r="H148" s="401">
        <f t="shared" si="34"/>
        <v>94712763.642999992</v>
      </c>
      <c r="I148" s="401">
        <f t="shared" si="34"/>
        <v>367428032.56999999</v>
      </c>
      <c r="J148" s="401">
        <f t="shared" si="34"/>
        <v>42733928.892999999</v>
      </c>
      <c r="K148" s="401">
        <f t="shared" si="34"/>
        <v>39428942.123999998</v>
      </c>
      <c r="L148" s="401">
        <f t="shared" si="34"/>
        <v>75277991.677000001</v>
      </c>
      <c r="M148" s="401">
        <f t="shared" si="34"/>
        <v>25747109.872000001</v>
      </c>
      <c r="N148" s="401">
        <f t="shared" si="34"/>
        <v>11248720.482000001</v>
      </c>
      <c r="O148" s="401">
        <f t="shared" si="34"/>
        <v>26137593.496999998</v>
      </c>
      <c r="P148" s="401">
        <f t="shared" si="34"/>
        <v>1395916.7850000001</v>
      </c>
      <c r="Q148" s="401">
        <f t="shared" si="34"/>
        <v>5498574.0290000001</v>
      </c>
      <c r="R148" s="401">
        <f>+R138+R130+R113+R93+R88+R83</f>
        <v>11220180.781000001</v>
      </c>
      <c r="S148" s="401">
        <f>+S138+S130+S113+S93+S88+S83</f>
        <v>786004198.91199994</v>
      </c>
      <c r="T148" s="58"/>
      <c r="U148" s="516"/>
      <c r="V148" s="302"/>
      <c r="W148" s="302"/>
      <c r="X148" s="302"/>
      <c r="Y148" s="302"/>
      <c r="Z148" s="302"/>
      <c r="AA148" s="302"/>
      <c r="AB148" s="302"/>
      <c r="AC148" s="302"/>
      <c r="AD148" s="302"/>
      <c r="AE148" s="302"/>
      <c r="AF148" s="302"/>
      <c r="AG148" s="302"/>
      <c r="AH148" s="302"/>
      <c r="AI148" s="302"/>
      <c r="AJ148" s="302"/>
      <c r="AK148" s="302"/>
      <c r="AL148" s="302"/>
      <c r="AM148" s="302"/>
      <c r="AN148" s="302"/>
      <c r="AO148" s="302"/>
    </row>
    <row r="149" spans="1:41">
      <c r="U149" s="58"/>
      <c r="V149" s="55"/>
      <c r="W149" s="55"/>
      <c r="X149" s="55"/>
      <c r="Y149" s="55"/>
      <c r="Z149" s="55"/>
      <c r="AA149" s="55"/>
      <c r="AB149" s="55"/>
      <c r="AC149" s="55"/>
      <c r="AD149" s="55"/>
      <c r="AE149" s="55"/>
      <c r="AF149" s="55"/>
      <c r="AG149" s="55"/>
      <c r="AH149" s="55"/>
      <c r="AI149" s="55"/>
      <c r="AJ149" s="55"/>
      <c r="AK149" s="55"/>
      <c r="AL149" s="55"/>
      <c r="AM149" s="55"/>
      <c r="AN149" s="55"/>
      <c r="AO149" s="55"/>
    </row>
    <row r="150" spans="1:41">
      <c r="A150" s="320" t="s">
        <v>858</v>
      </c>
      <c r="C150" s="55"/>
      <c r="D150" s="55"/>
      <c r="E150" s="55"/>
      <c r="F150" s="55"/>
      <c r="G150" s="55"/>
      <c r="H150" s="55"/>
      <c r="I150" s="55"/>
      <c r="J150" s="55"/>
      <c r="K150" s="55"/>
      <c r="L150" s="55"/>
      <c r="M150" s="55"/>
      <c r="N150" s="55"/>
      <c r="O150" s="55"/>
      <c r="P150" s="55"/>
      <c r="Q150" s="55"/>
      <c r="R150" s="55"/>
      <c r="V150" s="55"/>
      <c r="W150" s="55"/>
      <c r="X150" s="55"/>
      <c r="Y150" s="55"/>
      <c r="Z150" s="55"/>
      <c r="AA150" s="55"/>
      <c r="AB150" s="55"/>
      <c r="AC150" s="55"/>
      <c r="AD150" s="55"/>
      <c r="AE150" s="55"/>
      <c r="AF150" s="55"/>
      <c r="AG150" s="55"/>
      <c r="AH150" s="55"/>
      <c r="AI150" s="55"/>
      <c r="AJ150" s="55"/>
      <c r="AK150" s="55"/>
      <c r="AL150" s="55"/>
      <c r="AM150" s="55"/>
      <c r="AN150" s="55"/>
    </row>
    <row r="151" spans="1:41">
      <c r="A151" s="7" t="s">
        <v>1922</v>
      </c>
      <c r="B151" s="518"/>
      <c r="H151" s="55"/>
    </row>
    <row r="152" spans="1:41" ht="14.25" customHeight="1"/>
    <row r="154" spans="1:41">
      <c r="C154" s="519"/>
      <c r="D154" s="519"/>
      <c r="E154" s="519"/>
      <c r="F154" s="519"/>
      <c r="G154" s="519"/>
      <c r="H154" s="519"/>
      <c r="I154" s="519"/>
      <c r="J154" s="519"/>
      <c r="K154" s="519"/>
      <c r="L154" s="519"/>
      <c r="M154" s="519"/>
      <c r="N154" s="519"/>
      <c r="O154" s="519"/>
      <c r="P154" s="519"/>
      <c r="Q154" s="519"/>
      <c r="R154" s="519"/>
    </row>
  </sheetData>
  <mergeCells count="19">
    <mergeCell ref="A81:A82"/>
    <mergeCell ref="B81:B82"/>
    <mergeCell ref="C81:R81"/>
    <mergeCell ref="S81:S82"/>
    <mergeCell ref="A83:A146"/>
    <mergeCell ref="A79:S79"/>
    <mergeCell ref="A1:S1"/>
    <mergeCell ref="A2:S2"/>
    <mergeCell ref="A3:S3"/>
    <mergeCell ref="A4:S4"/>
    <mergeCell ref="A6:A7"/>
    <mergeCell ref="B6:B7"/>
    <mergeCell ref="C6:R6"/>
    <mergeCell ref="S6:S7"/>
    <mergeCell ref="A8:A71"/>
    <mergeCell ref="A75:S75"/>
    <mergeCell ref="A76:S76"/>
    <mergeCell ref="A77:S77"/>
    <mergeCell ref="A78:S78"/>
  </mergeCells>
  <hyperlinks>
    <hyperlink ref="B1:S1" location="'Seccion D MLE'!A4" display="TABLA D04A1"/>
    <hyperlink ref="B75:S75" location="'Seccion D MLE'!A4" display="TABLA D04A2"/>
    <hyperlink ref="A1:S1" location="'Sección D'!A1" display="TABLA D05c1 03"/>
    <hyperlink ref="A75:S75" location="'Sección D'!A1" display="TABLA D05c2 03"/>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13"/>
  <sheetViews>
    <sheetView showGridLines="0" zoomScale="90" zoomScaleNormal="90" workbookViewId="0">
      <selection sqref="A1:I1"/>
    </sheetView>
  </sheetViews>
  <sheetFormatPr baseColWidth="10" defaultRowHeight="15"/>
  <sheetData>
    <row r="1" spans="1:9">
      <c r="A1" s="887" t="s">
        <v>1349</v>
      </c>
      <c r="B1" s="888"/>
      <c r="C1" s="888"/>
      <c r="D1" s="888"/>
      <c r="E1" s="888"/>
      <c r="F1" s="888"/>
      <c r="G1" s="888"/>
      <c r="H1" s="888"/>
      <c r="I1" s="889"/>
    </row>
    <row r="2" spans="1:9">
      <c r="A2" s="523"/>
      <c r="B2" s="523"/>
      <c r="C2" s="523"/>
      <c r="D2" s="523"/>
      <c r="E2" s="523"/>
      <c r="F2" s="523"/>
      <c r="G2" s="523"/>
      <c r="H2" s="523"/>
    </row>
    <row r="3" spans="1:9" ht="39">
      <c r="A3" s="538" t="s">
        <v>1447</v>
      </c>
      <c r="B3" s="538" t="s">
        <v>1350</v>
      </c>
      <c r="C3" s="538" t="s">
        <v>1351</v>
      </c>
      <c r="D3" s="538" t="s">
        <v>1352</v>
      </c>
      <c r="E3" s="538" t="s">
        <v>1353</v>
      </c>
      <c r="F3" s="538" t="s">
        <v>1354</v>
      </c>
      <c r="G3" s="538" t="s">
        <v>1355</v>
      </c>
      <c r="H3" s="538" t="s">
        <v>1356</v>
      </c>
      <c r="I3" s="538" t="s">
        <v>1357</v>
      </c>
    </row>
    <row r="4" spans="1:9">
      <c r="A4" s="525">
        <v>2009</v>
      </c>
      <c r="B4" s="526">
        <v>90.28</v>
      </c>
      <c r="C4" s="527">
        <f t="shared" ref="C4:C7" si="0">+ROUND(B5/B4,3)</f>
        <v>1.03</v>
      </c>
      <c r="D4" s="527">
        <f t="shared" ref="D4:D12" si="1">+ROUND(B$7/B4,3)</f>
        <v>1.091</v>
      </c>
      <c r="E4" s="527">
        <f t="shared" ref="E4:E12" si="2">+ROUND(B$8/B4,3)</f>
        <v>1.1240000000000001</v>
      </c>
      <c r="F4" s="527">
        <f>+ROUND(B$9/$B4,3)</f>
        <v>1.177</v>
      </c>
      <c r="G4" s="527">
        <f>+ROUND(B$10/B4,3)</f>
        <v>1.228</v>
      </c>
      <c r="H4" s="527">
        <f>+ROUND(B$11/B4,3)</f>
        <v>1.2609999999999999</v>
      </c>
      <c r="I4" s="527">
        <f>ROUND($B$12/B4,3)</f>
        <v>1.29</v>
      </c>
    </row>
    <row r="5" spans="1:9">
      <c r="A5" s="525">
        <v>2010</v>
      </c>
      <c r="B5" s="526">
        <v>92.97</v>
      </c>
      <c r="C5" s="527">
        <f t="shared" si="0"/>
        <v>1.044</v>
      </c>
      <c r="D5" s="527">
        <f t="shared" si="1"/>
        <v>1.06</v>
      </c>
      <c r="E5" s="527">
        <f t="shared" si="2"/>
        <v>1.0920000000000001</v>
      </c>
      <c r="F5" s="527">
        <f t="shared" ref="F5:F12" si="3">+ROUND(B$9/$B5,3)</f>
        <v>1.143</v>
      </c>
      <c r="G5" s="527">
        <f t="shared" ref="G5:G9" si="4">+ROUND(B$10/B5,3)</f>
        <v>1.1930000000000001</v>
      </c>
      <c r="H5" s="527">
        <f t="shared" ref="H5:H9" si="5">+ROUND(B$11/B5,3)</f>
        <v>1.2250000000000001</v>
      </c>
      <c r="I5" s="527">
        <f t="shared" ref="I5:I12" si="6">ROUND($B$12/B5,3)</f>
        <v>1.2529999999999999</v>
      </c>
    </row>
    <row r="6" spans="1:9">
      <c r="A6" s="525">
        <v>2011</v>
      </c>
      <c r="B6" s="526">
        <v>97.09</v>
      </c>
      <c r="C6" s="527">
        <f t="shared" si="0"/>
        <v>1.0149999999999999</v>
      </c>
      <c r="D6" s="527">
        <f t="shared" si="1"/>
        <v>1.0149999999999999</v>
      </c>
      <c r="E6" s="527">
        <f t="shared" si="2"/>
        <v>1.046</v>
      </c>
      <c r="F6" s="527">
        <f t="shared" si="3"/>
        <v>1.0940000000000001</v>
      </c>
      <c r="G6" s="527">
        <f t="shared" si="4"/>
        <v>1.1419999999999999</v>
      </c>
      <c r="H6" s="527">
        <f t="shared" si="5"/>
        <v>1.173</v>
      </c>
      <c r="I6" s="527">
        <f t="shared" si="6"/>
        <v>1.2</v>
      </c>
    </row>
    <row r="7" spans="1:9">
      <c r="A7" s="525">
        <v>2012</v>
      </c>
      <c r="B7" s="526">
        <v>98.53</v>
      </c>
      <c r="C7" s="527">
        <f t="shared" si="0"/>
        <v>1.03</v>
      </c>
      <c r="D7" s="539">
        <f t="shared" si="1"/>
        <v>1</v>
      </c>
      <c r="E7" s="527">
        <f t="shared" si="2"/>
        <v>1.03</v>
      </c>
      <c r="F7" s="527">
        <f t="shared" si="3"/>
        <v>1.0780000000000001</v>
      </c>
      <c r="G7" s="527">
        <f t="shared" si="4"/>
        <v>1.125</v>
      </c>
      <c r="H7" s="527">
        <f t="shared" si="5"/>
        <v>1.1559999999999999</v>
      </c>
      <c r="I7" s="527">
        <f t="shared" si="6"/>
        <v>1.1819999999999999</v>
      </c>
    </row>
    <row r="8" spans="1:9">
      <c r="A8" s="525">
        <v>2013</v>
      </c>
      <c r="B8" s="526">
        <v>101.51</v>
      </c>
      <c r="C8" s="527">
        <f>+ROUND(B9/B8,3)</f>
        <v>1.046</v>
      </c>
      <c r="D8" s="527">
        <f t="shared" si="1"/>
        <v>0.97099999999999997</v>
      </c>
      <c r="E8" s="539">
        <f t="shared" si="2"/>
        <v>1</v>
      </c>
      <c r="F8" s="527">
        <f t="shared" si="3"/>
        <v>1.046</v>
      </c>
      <c r="G8" s="527">
        <f t="shared" si="4"/>
        <v>1.0920000000000001</v>
      </c>
      <c r="H8" s="527">
        <f t="shared" si="5"/>
        <v>1.1220000000000001</v>
      </c>
      <c r="I8" s="527">
        <f t="shared" si="6"/>
        <v>1.147</v>
      </c>
    </row>
    <row r="9" spans="1:9">
      <c r="A9" s="525">
        <v>2014</v>
      </c>
      <c r="B9" s="526">
        <v>106.22</v>
      </c>
      <c r="C9" s="527">
        <f t="shared" ref="C9" si="7">+ROUND(B10/B9,3)</f>
        <v>1.044</v>
      </c>
      <c r="D9" s="527">
        <f t="shared" si="1"/>
        <v>0.92800000000000005</v>
      </c>
      <c r="E9" s="527">
        <f t="shared" si="2"/>
        <v>0.95599999999999996</v>
      </c>
      <c r="F9" s="539">
        <f t="shared" si="3"/>
        <v>1</v>
      </c>
      <c r="G9" s="527">
        <f t="shared" si="4"/>
        <v>1.044</v>
      </c>
      <c r="H9" s="527">
        <f t="shared" si="5"/>
        <v>1.0720000000000001</v>
      </c>
      <c r="I9" s="527">
        <f t="shared" si="6"/>
        <v>1.0960000000000001</v>
      </c>
    </row>
    <row r="10" spans="1:9">
      <c r="A10" s="525">
        <v>2015</v>
      </c>
      <c r="B10" s="526">
        <v>110.87</v>
      </c>
      <c r="C10" s="527">
        <f>+ROUND(B11/B10,3)</f>
        <v>1.0269999999999999</v>
      </c>
      <c r="D10" s="527">
        <f t="shared" si="1"/>
        <v>0.88900000000000001</v>
      </c>
      <c r="E10" s="527">
        <f t="shared" si="2"/>
        <v>0.91600000000000004</v>
      </c>
      <c r="F10" s="527">
        <f t="shared" si="3"/>
        <v>0.95799999999999996</v>
      </c>
      <c r="G10" s="539">
        <f>+B$10/B10</f>
        <v>1</v>
      </c>
      <c r="H10" s="527">
        <f>+ROUND(B$11/B10,3)</f>
        <v>1.0269999999999999</v>
      </c>
      <c r="I10" s="527">
        <f t="shared" si="6"/>
        <v>1.05</v>
      </c>
    </row>
    <row r="11" spans="1:9">
      <c r="A11" s="525">
        <v>2016</v>
      </c>
      <c r="B11" s="526">
        <v>113.88</v>
      </c>
      <c r="C11" s="527">
        <f>+ROUND(B12/B11,3)</f>
        <v>1.0229999999999999</v>
      </c>
      <c r="D11" s="527">
        <f t="shared" si="1"/>
        <v>0.86499999999999999</v>
      </c>
      <c r="E11" s="527">
        <f t="shared" si="2"/>
        <v>0.89100000000000001</v>
      </c>
      <c r="F11" s="527">
        <f t="shared" si="3"/>
        <v>0.93300000000000005</v>
      </c>
      <c r="G11" s="527">
        <f>+B$10/B11</f>
        <v>0.97356866877414827</v>
      </c>
      <c r="H11" s="539">
        <f>+ROUND(B$11/B11,3)</f>
        <v>1</v>
      </c>
      <c r="I11" s="527">
        <f>ROUND($B$12/B11,3)</f>
        <v>1.0229999999999999</v>
      </c>
    </row>
    <row r="12" spans="1:9">
      <c r="A12" s="525">
        <v>2017</v>
      </c>
      <c r="B12" s="526">
        <v>116.46</v>
      </c>
      <c r="C12" s="527">
        <v>1</v>
      </c>
      <c r="D12" s="527">
        <f t="shared" si="1"/>
        <v>0.84599999999999997</v>
      </c>
      <c r="E12" s="527">
        <f t="shared" si="2"/>
        <v>0.872</v>
      </c>
      <c r="F12" s="527">
        <f t="shared" si="3"/>
        <v>0.91200000000000003</v>
      </c>
      <c r="G12" s="527">
        <f>+B$10/B12</f>
        <v>0.95200068693113526</v>
      </c>
      <c r="H12" s="527">
        <f t="shared" ref="H12" si="8">+ROUND(B$11/B12,3)</f>
        <v>0.97799999999999998</v>
      </c>
      <c r="I12" s="539">
        <f t="shared" si="6"/>
        <v>1</v>
      </c>
    </row>
    <row r="13" spans="1:9">
      <c r="A13" s="394" t="s">
        <v>1358</v>
      </c>
      <c r="B13" s="64"/>
      <c r="C13" s="528"/>
      <c r="D13" s="64"/>
      <c r="E13" s="64"/>
      <c r="F13" s="64"/>
      <c r="G13" s="64"/>
      <c r="H13" s="64"/>
    </row>
  </sheetData>
  <mergeCells count="1">
    <mergeCell ref="A1:I1"/>
  </mergeCells>
  <hyperlinks>
    <hyperlink ref="A1:G1" location="'Sección A'!A4" display="CORRECTOR MONETARIO"/>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2060"/>
  </sheetPr>
  <dimension ref="A1:N3027"/>
  <sheetViews>
    <sheetView showFormulas="1" zoomScale="95" zoomScaleNormal="95" workbookViewId="0">
      <selection activeCell="B19" sqref="B19:M19"/>
    </sheetView>
  </sheetViews>
  <sheetFormatPr baseColWidth="10" defaultRowHeight="14.25"/>
  <cols>
    <col min="1" max="1" width="2.85546875" style="165" customWidth="1"/>
    <col min="2" max="13" width="7" style="165" customWidth="1"/>
    <col min="14" max="16384" width="11.42578125" style="40"/>
  </cols>
  <sheetData>
    <row r="1" spans="1:14">
      <c r="A1" s="231"/>
      <c r="B1" s="232"/>
      <c r="C1" s="232"/>
      <c r="D1" s="232"/>
      <c r="E1" s="232"/>
      <c r="F1" s="232"/>
      <c r="G1" s="232"/>
      <c r="H1" s="232"/>
      <c r="I1" s="232"/>
      <c r="J1" s="232"/>
      <c r="K1" s="232"/>
      <c r="L1" s="232"/>
      <c r="M1" s="233"/>
    </row>
    <row r="2" spans="1:14" ht="34.5">
      <c r="A2" s="234"/>
      <c r="B2" s="877" t="s">
        <v>1935</v>
      </c>
      <c r="C2" s="877"/>
      <c r="D2" s="877"/>
      <c r="E2" s="877"/>
      <c r="F2" s="877"/>
      <c r="G2" s="877"/>
      <c r="H2" s="877"/>
      <c r="I2" s="877"/>
      <c r="J2" s="877"/>
      <c r="K2" s="877"/>
      <c r="L2" s="877"/>
      <c r="M2" s="878"/>
    </row>
    <row r="3" spans="1:14" ht="25.5">
      <c r="A3" s="234"/>
      <c r="B3" s="879" t="s">
        <v>1548</v>
      </c>
      <c r="C3" s="879"/>
      <c r="D3" s="879"/>
      <c r="E3" s="879"/>
      <c r="F3" s="879"/>
      <c r="G3" s="879"/>
      <c r="H3" s="879"/>
      <c r="I3" s="879"/>
      <c r="J3" s="879"/>
      <c r="K3" s="879"/>
      <c r="L3" s="879"/>
      <c r="M3" s="880"/>
    </row>
    <row r="4" spans="1:14" ht="20.25">
      <c r="A4" s="247"/>
      <c r="B4" s="976" t="s">
        <v>1549</v>
      </c>
      <c r="C4" s="976"/>
      <c r="D4" s="976"/>
      <c r="E4" s="976"/>
      <c r="F4" s="976"/>
      <c r="G4" s="976"/>
      <c r="H4" s="976"/>
      <c r="I4" s="976"/>
      <c r="J4" s="976"/>
      <c r="K4" s="976"/>
      <c r="L4" s="976"/>
      <c r="M4" s="250"/>
    </row>
    <row r="5" spans="1:14">
      <c r="A5" s="172"/>
      <c r="B5" s="166"/>
      <c r="C5" s="166"/>
      <c r="D5" s="166"/>
      <c r="E5" s="166"/>
      <c r="F5" s="166"/>
      <c r="G5" s="166"/>
      <c r="H5" s="166"/>
      <c r="I5" s="166"/>
      <c r="J5" s="166"/>
      <c r="K5" s="166"/>
      <c r="L5" s="166"/>
      <c r="M5" s="173"/>
    </row>
    <row r="6" spans="1:14" ht="45.75" customHeight="1">
      <c r="A6" s="172"/>
      <c r="B6" s="892" t="s">
        <v>1550</v>
      </c>
      <c r="C6" s="892"/>
      <c r="D6" s="892"/>
      <c r="E6" s="892"/>
      <c r="F6" s="892"/>
      <c r="G6" s="892"/>
      <c r="H6" s="892"/>
      <c r="I6" s="892"/>
      <c r="J6" s="892"/>
      <c r="K6" s="892"/>
      <c r="L6" s="892"/>
      <c r="M6" s="893"/>
    </row>
    <row r="7" spans="1:14">
      <c r="A7" s="172"/>
      <c r="B7" s="166"/>
      <c r="C7" s="166"/>
      <c r="D7" s="166"/>
      <c r="E7" s="166"/>
      <c r="F7" s="166"/>
      <c r="G7" s="166"/>
      <c r="H7" s="166"/>
      <c r="I7" s="166"/>
      <c r="J7" s="166"/>
      <c r="K7" s="166"/>
      <c r="L7" s="166"/>
      <c r="M7" s="173"/>
    </row>
    <row r="8" spans="1:14">
      <c r="A8" s="540" t="s">
        <v>1551</v>
      </c>
      <c r="B8" s="946" t="s">
        <v>1841</v>
      </c>
      <c r="C8" s="947"/>
      <c r="D8" s="947"/>
      <c r="E8" s="947"/>
      <c r="F8" s="947"/>
      <c r="G8" s="947"/>
      <c r="H8" s="947"/>
      <c r="I8" s="947"/>
      <c r="J8" s="947"/>
      <c r="K8" s="947"/>
      <c r="L8" s="947"/>
      <c r="M8" s="948"/>
      <c r="N8" s="64"/>
    </row>
    <row r="9" spans="1:14">
      <c r="A9" s="540" t="s">
        <v>1552</v>
      </c>
      <c r="B9" s="946" t="s">
        <v>1842</v>
      </c>
      <c r="C9" s="947"/>
      <c r="D9" s="947"/>
      <c r="E9" s="947"/>
      <c r="F9" s="947"/>
      <c r="G9" s="947"/>
      <c r="H9" s="947"/>
      <c r="I9" s="947"/>
      <c r="J9" s="947"/>
      <c r="K9" s="947"/>
      <c r="L9" s="947"/>
      <c r="M9" s="948"/>
      <c r="N9" s="64"/>
    </row>
    <row r="10" spans="1:14">
      <c r="A10" s="540" t="s">
        <v>1840</v>
      </c>
      <c r="B10" s="946" t="s">
        <v>1843</v>
      </c>
      <c r="C10" s="947"/>
      <c r="D10" s="947"/>
      <c r="E10" s="947"/>
      <c r="F10" s="947"/>
      <c r="G10" s="947"/>
      <c r="H10" s="947"/>
      <c r="I10" s="947"/>
      <c r="J10" s="947"/>
      <c r="K10" s="947"/>
      <c r="L10" s="947"/>
      <c r="M10" s="948"/>
      <c r="N10" s="64"/>
    </row>
    <row r="11" spans="1:14">
      <c r="A11" s="540" t="s">
        <v>1553</v>
      </c>
      <c r="B11" s="946" t="s">
        <v>1844</v>
      </c>
      <c r="C11" s="947"/>
      <c r="D11" s="947"/>
      <c r="E11" s="947"/>
      <c r="F11" s="947"/>
      <c r="G11" s="947"/>
      <c r="H11" s="947"/>
      <c r="I11" s="947"/>
      <c r="J11" s="947"/>
      <c r="K11" s="947"/>
      <c r="L11" s="947"/>
      <c r="M11" s="948"/>
      <c r="N11" s="64"/>
    </row>
    <row r="12" spans="1:14">
      <c r="A12" s="540" t="s">
        <v>1554</v>
      </c>
      <c r="B12" s="946" t="s">
        <v>1845</v>
      </c>
      <c r="C12" s="947"/>
      <c r="D12" s="947"/>
      <c r="E12" s="947"/>
      <c r="F12" s="947"/>
      <c r="G12" s="947"/>
      <c r="H12" s="947"/>
      <c r="I12" s="947"/>
      <c r="J12" s="947"/>
      <c r="K12" s="947"/>
      <c r="L12" s="947"/>
      <c r="M12" s="948"/>
      <c r="N12" s="64"/>
    </row>
    <row r="13" spans="1:14">
      <c r="A13" s="540" t="s">
        <v>1555</v>
      </c>
      <c r="B13" s="946" t="s">
        <v>1846</v>
      </c>
      <c r="C13" s="947"/>
      <c r="D13" s="947"/>
      <c r="E13" s="947"/>
      <c r="F13" s="947"/>
      <c r="G13" s="947"/>
      <c r="H13" s="947"/>
      <c r="I13" s="947"/>
      <c r="J13" s="947"/>
      <c r="K13" s="947"/>
      <c r="L13" s="947"/>
      <c r="M13" s="948"/>
      <c r="N13" s="64"/>
    </row>
    <row r="14" spans="1:14">
      <c r="A14" s="540" t="s">
        <v>1556</v>
      </c>
      <c r="B14" s="946" t="s">
        <v>1847</v>
      </c>
      <c r="C14" s="947"/>
      <c r="D14" s="947"/>
      <c r="E14" s="947"/>
      <c r="F14" s="947"/>
      <c r="G14" s="947"/>
      <c r="H14" s="947"/>
      <c r="I14" s="947"/>
      <c r="J14" s="947"/>
      <c r="K14" s="947"/>
      <c r="L14" s="947"/>
      <c r="M14" s="948"/>
      <c r="N14" s="64"/>
    </row>
    <row r="15" spans="1:14">
      <c r="A15" s="540" t="s">
        <v>1557</v>
      </c>
      <c r="B15" s="946" t="s">
        <v>1848</v>
      </c>
      <c r="C15" s="947"/>
      <c r="D15" s="947"/>
      <c r="E15" s="947"/>
      <c r="F15" s="947"/>
      <c r="G15" s="947"/>
      <c r="H15" s="947"/>
      <c r="I15" s="947"/>
      <c r="J15" s="947"/>
      <c r="K15" s="947"/>
      <c r="L15" s="947"/>
      <c r="M15" s="948"/>
      <c r="N15" s="64"/>
    </row>
    <row r="16" spans="1:14">
      <c r="A16" s="540" t="s">
        <v>1558</v>
      </c>
      <c r="B16" s="946" t="s">
        <v>1849</v>
      </c>
      <c r="C16" s="947"/>
      <c r="D16" s="947"/>
      <c r="E16" s="947"/>
      <c r="F16" s="947"/>
      <c r="G16" s="947"/>
      <c r="H16" s="947"/>
      <c r="I16" s="947"/>
      <c r="J16" s="947"/>
      <c r="K16" s="947"/>
      <c r="L16" s="947"/>
      <c r="M16" s="948"/>
      <c r="N16" s="64"/>
    </row>
    <row r="17" spans="1:14">
      <c r="A17" s="540" t="s">
        <v>1559</v>
      </c>
      <c r="B17" s="946" t="s">
        <v>1850</v>
      </c>
      <c r="C17" s="947"/>
      <c r="D17" s="947"/>
      <c r="E17" s="947"/>
      <c r="F17" s="947"/>
      <c r="G17" s="947"/>
      <c r="H17" s="947"/>
      <c r="I17" s="947"/>
      <c r="J17" s="947"/>
      <c r="K17" s="947"/>
      <c r="L17" s="947"/>
      <c r="M17" s="948"/>
      <c r="N17" s="64"/>
    </row>
    <row r="18" spans="1:14">
      <c r="A18" s="540" t="s">
        <v>1560</v>
      </c>
      <c r="B18" s="946" t="s">
        <v>1851</v>
      </c>
      <c r="C18" s="947"/>
      <c r="D18" s="947"/>
      <c r="E18" s="947"/>
      <c r="F18" s="947"/>
      <c r="G18" s="947"/>
      <c r="H18" s="947"/>
      <c r="I18" s="947"/>
      <c r="J18" s="947"/>
      <c r="K18" s="947"/>
      <c r="L18" s="947"/>
      <c r="M18" s="948"/>
      <c r="N18" s="64"/>
    </row>
    <row r="19" spans="1:14">
      <c r="A19" s="540" t="s">
        <v>1561</v>
      </c>
      <c r="B19" s="946" t="s">
        <v>1852</v>
      </c>
      <c r="C19" s="947"/>
      <c r="D19" s="947"/>
      <c r="E19" s="947"/>
      <c r="F19" s="947"/>
      <c r="G19" s="947"/>
      <c r="H19" s="947"/>
      <c r="I19" s="947"/>
      <c r="J19" s="947"/>
      <c r="K19" s="947"/>
      <c r="L19" s="947"/>
      <c r="M19" s="948"/>
      <c r="N19" s="64"/>
    </row>
    <row r="20" spans="1:14">
      <c r="A20" s="174"/>
      <c r="B20" s="174"/>
      <c r="C20" s="174"/>
      <c r="D20" s="174"/>
      <c r="E20" s="174"/>
      <c r="F20" s="174"/>
      <c r="G20" s="174"/>
      <c r="H20" s="174"/>
      <c r="I20" s="174"/>
      <c r="J20" s="174"/>
      <c r="K20" s="174"/>
      <c r="L20" s="174"/>
      <c r="M20" s="174"/>
    </row>
    <row r="21" spans="1:14">
      <c r="A21" s="535" t="s">
        <v>77</v>
      </c>
      <c r="B21" s="600"/>
      <c r="C21" s="600"/>
      <c r="D21" s="600"/>
      <c r="E21" s="600"/>
      <c r="F21" s="600"/>
      <c r="G21" s="600"/>
      <c r="H21" s="600"/>
      <c r="I21" s="600"/>
      <c r="J21" s="600"/>
      <c r="K21" s="600"/>
      <c r="L21" s="600"/>
      <c r="M21" s="600"/>
    </row>
    <row r="22" spans="1:14">
      <c r="A22" s="978" t="s">
        <v>1562</v>
      </c>
      <c r="B22" s="978"/>
      <c r="C22" s="978"/>
      <c r="D22" s="978"/>
      <c r="E22" s="978"/>
      <c r="F22" s="978"/>
      <c r="G22" s="978"/>
      <c r="H22" s="978"/>
      <c r="I22" s="978"/>
      <c r="J22" s="978"/>
      <c r="K22" s="978"/>
      <c r="L22" s="978"/>
      <c r="M22" s="978"/>
    </row>
    <row r="23" spans="1:14">
      <c r="A23" s="977" t="s">
        <v>1563</v>
      </c>
      <c r="B23" s="977"/>
      <c r="C23" s="977"/>
      <c r="D23" s="977"/>
      <c r="E23" s="977"/>
      <c r="F23" s="977"/>
      <c r="G23" s="977"/>
      <c r="H23" s="977"/>
      <c r="I23" s="977"/>
      <c r="J23" s="977"/>
      <c r="K23" s="977"/>
      <c r="L23" s="977"/>
      <c r="M23" s="977"/>
    </row>
    <row r="24" spans="1:14">
      <c r="A24" s="40"/>
      <c r="B24" s="40"/>
      <c r="C24" s="40"/>
      <c r="D24" s="40"/>
      <c r="E24" s="40"/>
      <c r="F24" s="40"/>
      <c r="G24" s="40"/>
      <c r="H24" s="40"/>
      <c r="I24" s="40"/>
      <c r="J24" s="40"/>
      <c r="K24" s="40"/>
      <c r="L24" s="40"/>
      <c r="M24" s="40"/>
    </row>
    <row r="25" spans="1:14">
      <c r="A25" s="40"/>
      <c r="B25" s="40"/>
      <c r="C25" s="40"/>
      <c r="D25" s="40"/>
      <c r="E25" s="40"/>
      <c r="F25" s="40"/>
      <c r="G25" s="40"/>
      <c r="H25" s="40"/>
      <c r="I25" s="40"/>
      <c r="J25" s="40"/>
      <c r="K25" s="40"/>
      <c r="L25" s="40"/>
      <c r="M25" s="40"/>
    </row>
    <row r="26" spans="1:14">
      <c r="A26" s="40"/>
      <c r="B26" s="40"/>
      <c r="C26" s="40"/>
      <c r="D26" s="40"/>
      <c r="E26" s="40"/>
      <c r="F26" s="40"/>
      <c r="G26" s="40"/>
      <c r="H26" s="40"/>
      <c r="I26" s="40"/>
      <c r="J26" s="40"/>
      <c r="K26" s="40"/>
      <c r="L26" s="40"/>
      <c r="M26" s="40"/>
    </row>
    <row r="27" spans="1:14">
      <c r="A27" s="40"/>
      <c r="B27" s="40"/>
      <c r="C27" s="40"/>
      <c r="D27" s="40"/>
      <c r="E27" s="40"/>
      <c r="F27" s="40"/>
      <c r="G27" s="40"/>
      <c r="H27" s="40"/>
      <c r="I27" s="40"/>
      <c r="J27" s="40"/>
      <c r="K27" s="40"/>
      <c r="L27" s="40"/>
      <c r="M27" s="40"/>
    </row>
    <row r="28" spans="1:14">
      <c r="A28" s="40"/>
      <c r="B28" s="40"/>
      <c r="C28" s="40"/>
      <c r="D28" s="40"/>
      <c r="E28" s="40"/>
      <c r="F28" s="40"/>
      <c r="G28" s="40"/>
      <c r="H28" s="40"/>
      <c r="I28" s="40"/>
      <c r="J28" s="40"/>
      <c r="K28" s="40"/>
      <c r="L28" s="40"/>
      <c r="M28" s="40"/>
    </row>
    <row r="29" spans="1:14">
      <c r="A29" s="40"/>
      <c r="B29" s="40"/>
      <c r="C29" s="40"/>
      <c r="D29" s="40"/>
      <c r="E29" s="40"/>
      <c r="F29" s="40"/>
      <c r="G29" s="40"/>
      <c r="H29" s="40"/>
      <c r="I29" s="40"/>
      <c r="J29" s="40"/>
      <c r="K29" s="40"/>
      <c r="L29" s="40"/>
      <c r="M29" s="40"/>
    </row>
    <row r="30" spans="1:14">
      <c r="A30" s="40"/>
      <c r="B30" s="40"/>
      <c r="C30" s="40"/>
      <c r="D30" s="40"/>
      <c r="E30" s="40"/>
      <c r="F30" s="40"/>
      <c r="G30" s="40"/>
      <c r="H30" s="40"/>
      <c r="I30" s="40"/>
      <c r="J30" s="40"/>
      <c r="K30" s="40"/>
      <c r="L30" s="40"/>
      <c r="M30" s="40"/>
    </row>
    <row r="31" spans="1:14">
      <c r="A31" s="40"/>
      <c r="B31" s="40"/>
      <c r="C31" s="40"/>
      <c r="D31" s="40"/>
      <c r="E31" s="40"/>
      <c r="F31" s="40"/>
      <c r="G31" s="40"/>
      <c r="H31" s="40"/>
      <c r="I31" s="40"/>
      <c r="J31" s="40"/>
      <c r="K31" s="40"/>
      <c r="L31" s="40"/>
      <c r="M31" s="40"/>
    </row>
    <row r="32" spans="1:14">
      <c r="A32" s="40"/>
      <c r="B32" s="40"/>
      <c r="C32" s="40"/>
      <c r="D32" s="40"/>
      <c r="E32" s="40"/>
      <c r="F32" s="40"/>
      <c r="G32" s="40"/>
      <c r="H32" s="40"/>
      <c r="I32" s="40"/>
      <c r="J32" s="40"/>
      <c r="K32" s="40"/>
      <c r="L32" s="40"/>
      <c r="M32" s="40"/>
    </row>
    <row r="33" spans="1:13">
      <c r="A33" s="40"/>
      <c r="B33" s="40"/>
      <c r="C33" s="40"/>
      <c r="D33" s="40"/>
      <c r="E33" s="40"/>
      <c r="F33" s="40"/>
      <c r="G33" s="40"/>
      <c r="H33" s="40"/>
      <c r="I33" s="40"/>
      <c r="J33" s="40"/>
      <c r="K33" s="40"/>
      <c r="L33" s="40"/>
      <c r="M33" s="40"/>
    </row>
    <row r="34" spans="1:13">
      <c r="A34" s="40"/>
      <c r="B34" s="40"/>
      <c r="C34" s="40"/>
      <c r="D34" s="40"/>
      <c r="E34" s="40"/>
      <c r="F34" s="40"/>
      <c r="G34" s="40"/>
      <c r="H34" s="40"/>
      <c r="I34" s="40"/>
      <c r="J34" s="40"/>
      <c r="K34" s="40"/>
      <c r="L34" s="40"/>
      <c r="M34" s="40"/>
    </row>
    <row r="35" spans="1:13">
      <c r="A35" s="40"/>
      <c r="B35" s="40"/>
      <c r="C35" s="40"/>
      <c r="D35" s="40"/>
      <c r="E35" s="40"/>
      <c r="F35" s="40"/>
      <c r="G35" s="40"/>
      <c r="H35" s="40"/>
      <c r="I35" s="40"/>
      <c r="J35" s="40"/>
      <c r="K35" s="40"/>
      <c r="L35" s="40"/>
      <c r="M35" s="40"/>
    </row>
    <row r="36" spans="1:13">
      <c r="A36" s="40"/>
      <c r="B36" s="40"/>
      <c r="C36" s="40"/>
      <c r="D36" s="40"/>
      <c r="E36" s="40"/>
      <c r="F36" s="40"/>
      <c r="G36" s="40"/>
      <c r="H36" s="40"/>
      <c r="I36" s="40"/>
      <c r="J36" s="40"/>
      <c r="K36" s="40"/>
      <c r="L36" s="40"/>
      <c r="M36" s="40"/>
    </row>
    <row r="37" spans="1:13">
      <c r="A37" s="40"/>
      <c r="B37" s="40"/>
      <c r="C37" s="40"/>
      <c r="D37" s="40"/>
      <c r="E37" s="40"/>
      <c r="F37" s="40"/>
      <c r="G37" s="40"/>
      <c r="H37" s="40"/>
      <c r="I37" s="40"/>
      <c r="J37" s="40"/>
      <c r="K37" s="40"/>
      <c r="L37" s="40"/>
      <c r="M37" s="40"/>
    </row>
    <row r="38" spans="1:13">
      <c r="A38" s="40"/>
      <c r="B38" s="40"/>
      <c r="C38" s="40"/>
      <c r="D38" s="40"/>
      <c r="E38" s="40"/>
      <c r="F38" s="40"/>
      <c r="G38" s="40"/>
      <c r="H38" s="40"/>
      <c r="I38" s="40"/>
      <c r="J38" s="40"/>
      <c r="K38" s="40"/>
      <c r="L38" s="40"/>
      <c r="M38" s="40"/>
    </row>
    <row r="39" spans="1:13">
      <c r="A39" s="40"/>
      <c r="B39" s="40"/>
      <c r="C39" s="40"/>
      <c r="D39" s="40"/>
      <c r="E39" s="40"/>
      <c r="F39" s="40"/>
      <c r="G39" s="40"/>
      <c r="H39" s="40"/>
      <c r="I39" s="40"/>
      <c r="J39" s="40"/>
      <c r="K39" s="40"/>
      <c r="L39" s="40"/>
      <c r="M39" s="40"/>
    </row>
    <row r="40" spans="1:13">
      <c r="A40" s="40"/>
      <c r="B40" s="40"/>
      <c r="C40" s="40"/>
      <c r="D40" s="40"/>
      <c r="E40" s="40"/>
      <c r="F40" s="40"/>
      <c r="G40" s="40"/>
      <c r="H40" s="40"/>
      <c r="I40" s="40"/>
      <c r="J40" s="40"/>
      <c r="K40" s="40"/>
      <c r="L40" s="40"/>
      <c r="M40" s="40"/>
    </row>
    <row r="41" spans="1:13">
      <c r="A41" s="40"/>
      <c r="B41" s="40"/>
      <c r="C41" s="40"/>
      <c r="D41" s="40"/>
      <c r="E41" s="40"/>
      <c r="F41" s="40"/>
      <c r="G41" s="40"/>
      <c r="H41" s="40"/>
      <c r="I41" s="40"/>
      <c r="J41" s="40"/>
      <c r="K41" s="40"/>
      <c r="L41" s="40"/>
      <c r="M41" s="40"/>
    </row>
    <row r="42" spans="1:13">
      <c r="A42" s="40"/>
      <c r="B42" s="40"/>
      <c r="C42" s="40"/>
      <c r="D42" s="40"/>
      <c r="E42" s="40"/>
      <c r="F42" s="40"/>
      <c r="G42" s="40"/>
      <c r="H42" s="40"/>
      <c r="I42" s="40"/>
      <c r="J42" s="40"/>
      <c r="K42" s="40"/>
      <c r="L42" s="40"/>
      <c r="M42" s="40"/>
    </row>
    <row r="43" spans="1:13">
      <c r="A43" s="40"/>
      <c r="B43" s="40"/>
      <c r="C43" s="40"/>
      <c r="D43" s="40"/>
      <c r="E43" s="40"/>
      <c r="F43" s="40"/>
      <c r="G43" s="40"/>
      <c r="H43" s="40"/>
      <c r="I43" s="40"/>
      <c r="J43" s="40"/>
      <c r="K43" s="40"/>
      <c r="L43" s="40"/>
      <c r="M43" s="40"/>
    </row>
    <row r="44" spans="1:13">
      <c r="A44" s="40"/>
      <c r="B44" s="40"/>
      <c r="C44" s="40"/>
      <c r="D44" s="40"/>
      <c r="E44" s="40"/>
      <c r="F44" s="40"/>
      <c r="G44" s="40"/>
      <c r="H44" s="40"/>
      <c r="I44" s="40"/>
      <c r="J44" s="40"/>
      <c r="K44" s="40"/>
      <c r="L44" s="40"/>
      <c r="M44" s="40"/>
    </row>
    <row r="45" spans="1:13">
      <c r="A45" s="40"/>
      <c r="B45" s="40"/>
      <c r="C45" s="40"/>
      <c r="D45" s="40"/>
      <c r="E45" s="40"/>
      <c r="F45" s="40"/>
      <c r="G45" s="40"/>
      <c r="H45" s="40"/>
      <c r="I45" s="40"/>
      <c r="J45" s="40"/>
      <c r="K45" s="40"/>
      <c r="L45" s="40"/>
      <c r="M45" s="40"/>
    </row>
    <row r="46" spans="1:13">
      <c r="A46" s="40"/>
      <c r="B46" s="40"/>
      <c r="C46" s="40"/>
      <c r="D46" s="40"/>
      <c r="E46" s="40"/>
      <c r="F46" s="40"/>
      <c r="G46" s="40"/>
      <c r="H46" s="40"/>
      <c r="I46" s="40"/>
      <c r="J46" s="40"/>
      <c r="K46" s="40"/>
      <c r="L46" s="40"/>
      <c r="M46" s="40"/>
    </row>
    <row r="47" spans="1:13">
      <c r="A47" s="40"/>
      <c r="B47" s="40"/>
      <c r="C47" s="40"/>
      <c r="D47" s="40"/>
      <c r="E47" s="40"/>
      <c r="F47" s="40"/>
      <c r="G47" s="40"/>
      <c r="H47" s="40"/>
      <c r="I47" s="40"/>
      <c r="J47" s="40"/>
      <c r="K47" s="40"/>
      <c r="L47" s="40"/>
      <c r="M47" s="40"/>
    </row>
    <row r="48" spans="1:13">
      <c r="A48" s="40"/>
      <c r="B48" s="40"/>
      <c r="C48" s="40"/>
      <c r="D48" s="40"/>
      <c r="E48" s="40"/>
      <c r="F48" s="40"/>
      <c r="G48" s="40"/>
      <c r="H48" s="40"/>
      <c r="I48" s="40"/>
      <c r="J48" s="40"/>
      <c r="K48" s="40"/>
      <c r="L48" s="40"/>
      <c r="M48" s="40"/>
    </row>
    <row r="49" spans="1:13">
      <c r="A49" s="40"/>
      <c r="B49" s="40"/>
      <c r="C49" s="40"/>
      <c r="D49" s="40"/>
      <c r="E49" s="40"/>
      <c r="F49" s="40"/>
      <c r="G49" s="40"/>
      <c r="H49" s="40"/>
      <c r="I49" s="40"/>
      <c r="J49" s="40"/>
      <c r="K49" s="40"/>
      <c r="L49" s="40"/>
      <c r="M49" s="40"/>
    </row>
    <row r="50" spans="1:13">
      <c r="A50" s="40"/>
      <c r="B50" s="40"/>
      <c r="C50" s="40"/>
      <c r="D50" s="40"/>
      <c r="E50" s="40"/>
      <c r="F50" s="40"/>
      <c r="G50" s="40"/>
      <c r="H50" s="40"/>
      <c r="I50" s="40"/>
      <c r="J50" s="40"/>
      <c r="K50" s="40"/>
      <c r="L50" s="40"/>
      <c r="M50" s="40"/>
    </row>
    <row r="51" spans="1:13">
      <c r="A51" s="40"/>
      <c r="B51" s="40"/>
      <c r="C51" s="40"/>
      <c r="D51" s="40"/>
      <c r="E51" s="40"/>
      <c r="F51" s="40"/>
      <c r="G51" s="40"/>
      <c r="H51" s="40"/>
      <c r="I51" s="40"/>
      <c r="J51" s="40"/>
      <c r="K51" s="40"/>
      <c r="L51" s="40"/>
      <c r="M51" s="40"/>
    </row>
    <row r="52" spans="1:13">
      <c r="A52" s="40"/>
      <c r="B52" s="40"/>
      <c r="C52" s="40"/>
      <c r="D52" s="40"/>
      <c r="E52" s="40"/>
      <c r="F52" s="40"/>
      <c r="G52" s="40"/>
      <c r="H52" s="40"/>
      <c r="I52" s="40"/>
      <c r="J52" s="40"/>
      <c r="K52" s="40"/>
      <c r="L52" s="40"/>
      <c r="M52" s="40"/>
    </row>
    <row r="53" spans="1:13">
      <c r="A53" s="40"/>
      <c r="B53" s="40"/>
      <c r="C53" s="40"/>
      <c r="D53" s="40"/>
      <c r="E53" s="40"/>
      <c r="F53" s="40"/>
      <c r="G53" s="40"/>
      <c r="H53" s="40"/>
      <c r="I53" s="40"/>
      <c r="J53" s="40"/>
      <c r="K53" s="40"/>
      <c r="L53" s="40"/>
      <c r="M53" s="40"/>
    </row>
    <row r="54" spans="1:13">
      <c r="A54" s="40"/>
      <c r="B54" s="40"/>
      <c r="C54" s="40"/>
      <c r="D54" s="40"/>
      <c r="E54" s="40"/>
      <c r="F54" s="40"/>
      <c r="G54" s="40"/>
      <c r="H54" s="40"/>
      <c r="I54" s="40"/>
      <c r="J54" s="40"/>
      <c r="K54" s="40"/>
      <c r="L54" s="40"/>
      <c r="M54" s="40"/>
    </row>
    <row r="55" spans="1:13">
      <c r="A55" s="40"/>
      <c r="B55" s="40"/>
      <c r="C55" s="40"/>
      <c r="D55" s="40"/>
      <c r="E55" s="40"/>
      <c r="F55" s="40"/>
      <c r="G55" s="40"/>
      <c r="H55" s="40"/>
      <c r="I55" s="40"/>
      <c r="J55" s="40"/>
      <c r="K55" s="40"/>
      <c r="L55" s="40"/>
      <c r="M55" s="40"/>
    </row>
    <row r="56" spans="1:13">
      <c r="A56" s="40"/>
      <c r="B56" s="40"/>
      <c r="C56" s="40"/>
      <c r="D56" s="40"/>
      <c r="E56" s="40"/>
      <c r="F56" s="40"/>
      <c r="G56" s="40"/>
      <c r="H56" s="40"/>
      <c r="I56" s="40"/>
      <c r="J56" s="40"/>
      <c r="K56" s="40"/>
      <c r="L56" s="40"/>
      <c r="M56" s="40"/>
    </row>
    <row r="57" spans="1:13">
      <c r="A57" s="40"/>
      <c r="B57" s="40"/>
      <c r="C57" s="40"/>
      <c r="D57" s="40"/>
      <c r="E57" s="40"/>
      <c r="F57" s="40"/>
      <c r="G57" s="40"/>
      <c r="H57" s="40"/>
      <c r="I57" s="40"/>
      <c r="J57" s="40"/>
      <c r="K57" s="40"/>
      <c r="L57" s="40"/>
      <c r="M57" s="40"/>
    </row>
    <row r="58" spans="1:13">
      <c r="A58" s="40"/>
      <c r="B58" s="40"/>
      <c r="C58" s="40"/>
      <c r="D58" s="40"/>
      <c r="E58" s="40"/>
      <c r="F58" s="40"/>
      <c r="G58" s="40"/>
      <c r="H58" s="40"/>
      <c r="I58" s="40"/>
      <c r="J58" s="40"/>
      <c r="K58" s="40"/>
      <c r="L58" s="40"/>
      <c r="M58" s="40"/>
    </row>
    <row r="59" spans="1:13">
      <c r="A59" s="40"/>
      <c r="B59" s="40"/>
      <c r="C59" s="40"/>
      <c r="D59" s="40"/>
      <c r="E59" s="40"/>
      <c r="F59" s="40"/>
      <c r="G59" s="40"/>
      <c r="H59" s="40"/>
      <c r="I59" s="40"/>
      <c r="J59" s="40"/>
      <c r="K59" s="40"/>
      <c r="L59" s="40"/>
      <c r="M59" s="40"/>
    </row>
    <row r="60" spans="1:13">
      <c r="A60" s="40"/>
      <c r="B60" s="40"/>
      <c r="C60" s="40"/>
      <c r="D60" s="40"/>
      <c r="E60" s="40"/>
      <c r="F60" s="40"/>
      <c r="G60" s="40"/>
      <c r="H60" s="40"/>
      <c r="I60" s="40"/>
      <c r="J60" s="40"/>
      <c r="K60" s="40"/>
      <c r="L60" s="40"/>
      <c r="M60" s="40"/>
    </row>
    <row r="61" spans="1:13">
      <c r="A61" s="40"/>
      <c r="B61" s="40"/>
      <c r="C61" s="40"/>
      <c r="D61" s="40"/>
      <c r="E61" s="40"/>
      <c r="F61" s="40"/>
      <c r="G61" s="40"/>
      <c r="H61" s="40"/>
      <c r="I61" s="40"/>
      <c r="J61" s="40"/>
      <c r="K61" s="40"/>
      <c r="L61" s="40"/>
      <c r="M61" s="40"/>
    </row>
    <row r="62" spans="1:13">
      <c r="A62" s="40"/>
      <c r="B62" s="40"/>
      <c r="C62" s="40"/>
      <c r="D62" s="40"/>
      <c r="E62" s="40"/>
      <c r="F62" s="40"/>
      <c r="G62" s="40"/>
      <c r="H62" s="40"/>
      <c r="I62" s="40"/>
      <c r="J62" s="40"/>
      <c r="K62" s="40"/>
      <c r="L62" s="40"/>
      <c r="M62" s="40"/>
    </row>
    <row r="63" spans="1:13">
      <c r="A63" s="40"/>
      <c r="B63" s="40"/>
      <c r="C63" s="40"/>
      <c r="D63" s="40"/>
      <c r="E63" s="40"/>
      <c r="F63" s="40"/>
      <c r="G63" s="40"/>
      <c r="H63" s="40"/>
      <c r="I63" s="40"/>
      <c r="J63" s="40"/>
      <c r="K63" s="40"/>
      <c r="L63" s="40"/>
      <c r="M63" s="40"/>
    </row>
    <row r="64" spans="1:13">
      <c r="A64" s="40"/>
      <c r="B64" s="40"/>
      <c r="C64" s="40"/>
      <c r="D64" s="40"/>
      <c r="E64" s="40"/>
      <c r="F64" s="40"/>
      <c r="G64" s="40"/>
      <c r="H64" s="40"/>
      <c r="I64" s="40"/>
      <c r="J64" s="40"/>
      <c r="K64" s="40"/>
      <c r="L64" s="40"/>
      <c r="M64" s="40"/>
    </row>
    <row r="65" spans="1:13">
      <c r="A65" s="40"/>
      <c r="B65" s="40"/>
      <c r="C65" s="40"/>
      <c r="D65" s="40"/>
      <c r="E65" s="40"/>
      <c r="F65" s="40"/>
      <c r="G65" s="40"/>
      <c r="H65" s="40"/>
      <c r="I65" s="40"/>
      <c r="J65" s="40"/>
      <c r="K65" s="40"/>
      <c r="L65" s="40"/>
      <c r="M65" s="40"/>
    </row>
    <row r="66" spans="1:13">
      <c r="A66" s="40"/>
      <c r="B66" s="40"/>
      <c r="C66" s="40"/>
      <c r="D66" s="40"/>
      <c r="E66" s="40"/>
      <c r="F66" s="40"/>
      <c r="G66" s="40"/>
      <c r="H66" s="40"/>
      <c r="I66" s="40"/>
      <c r="J66" s="40"/>
      <c r="K66" s="40"/>
      <c r="L66" s="40"/>
      <c r="M66" s="40"/>
    </row>
    <row r="67" spans="1:13">
      <c r="A67" s="40"/>
      <c r="B67" s="40"/>
      <c r="C67" s="40"/>
      <c r="D67" s="40"/>
      <c r="E67" s="40"/>
      <c r="F67" s="40"/>
      <c r="G67" s="40"/>
      <c r="H67" s="40"/>
      <c r="I67" s="40"/>
      <c r="J67" s="40"/>
      <c r="K67" s="40"/>
      <c r="L67" s="40"/>
      <c r="M67" s="40"/>
    </row>
    <row r="68" spans="1:13">
      <c r="A68" s="40"/>
      <c r="B68" s="40"/>
      <c r="C68" s="40"/>
      <c r="D68" s="40"/>
      <c r="E68" s="40"/>
      <c r="F68" s="40"/>
      <c r="G68" s="40"/>
      <c r="H68" s="40"/>
      <c r="I68" s="40"/>
      <c r="J68" s="40"/>
      <c r="K68" s="40"/>
      <c r="L68" s="40"/>
      <c r="M68" s="40"/>
    </row>
    <row r="69" spans="1:13">
      <c r="A69" s="40"/>
      <c r="B69" s="40"/>
      <c r="C69" s="40"/>
      <c r="D69" s="40"/>
      <c r="E69" s="40"/>
      <c r="F69" s="40"/>
      <c r="G69" s="40"/>
      <c r="H69" s="40"/>
      <c r="I69" s="40"/>
      <c r="J69" s="40"/>
      <c r="K69" s="40"/>
      <c r="L69" s="40"/>
      <c r="M69" s="40"/>
    </row>
    <row r="70" spans="1:13">
      <c r="A70" s="40"/>
      <c r="B70" s="40"/>
      <c r="C70" s="40"/>
      <c r="D70" s="40"/>
      <c r="E70" s="40"/>
      <c r="F70" s="40"/>
      <c r="G70" s="40"/>
      <c r="H70" s="40"/>
      <c r="I70" s="40"/>
      <c r="J70" s="40"/>
      <c r="K70" s="40"/>
      <c r="L70" s="40"/>
      <c r="M70" s="40"/>
    </row>
    <row r="71" spans="1:13">
      <c r="A71" s="40"/>
      <c r="B71" s="40"/>
      <c r="C71" s="40"/>
      <c r="D71" s="40"/>
      <c r="E71" s="40"/>
      <c r="F71" s="40"/>
      <c r="G71" s="40"/>
      <c r="H71" s="40"/>
      <c r="I71" s="40"/>
      <c r="J71" s="40"/>
      <c r="K71" s="40"/>
      <c r="L71" s="40"/>
      <c r="M71" s="40"/>
    </row>
    <row r="72" spans="1:13">
      <c r="A72" s="40"/>
      <c r="B72" s="40"/>
      <c r="C72" s="40"/>
      <c r="D72" s="40"/>
      <c r="E72" s="40"/>
      <c r="F72" s="40"/>
      <c r="G72" s="40"/>
      <c r="H72" s="40"/>
      <c r="I72" s="40"/>
      <c r="J72" s="40"/>
      <c r="K72" s="40"/>
      <c r="L72" s="40"/>
      <c r="M72" s="40"/>
    </row>
    <row r="73" spans="1:13">
      <c r="A73" s="40"/>
      <c r="B73" s="40"/>
      <c r="C73" s="40"/>
      <c r="D73" s="40"/>
      <c r="E73" s="40"/>
      <c r="F73" s="40"/>
      <c r="G73" s="40"/>
      <c r="H73" s="40"/>
      <c r="I73" s="40"/>
      <c r="J73" s="40"/>
      <c r="K73" s="40"/>
      <c r="L73" s="40"/>
      <c r="M73" s="40"/>
    </row>
    <row r="74" spans="1:13">
      <c r="A74" s="40"/>
      <c r="B74" s="40"/>
      <c r="C74" s="40"/>
      <c r="D74" s="40"/>
      <c r="E74" s="40"/>
      <c r="F74" s="40"/>
      <c r="G74" s="40"/>
      <c r="H74" s="40"/>
      <c r="I74" s="40"/>
      <c r="J74" s="40"/>
      <c r="K74" s="40"/>
      <c r="L74" s="40"/>
      <c r="M74" s="40"/>
    </row>
    <row r="75" spans="1:13">
      <c r="A75" s="40"/>
      <c r="B75" s="40"/>
      <c r="C75" s="40"/>
      <c r="D75" s="40"/>
      <c r="E75" s="40"/>
      <c r="F75" s="40"/>
      <c r="G75" s="40"/>
      <c r="H75" s="40"/>
      <c r="I75" s="40"/>
      <c r="J75" s="40"/>
      <c r="K75" s="40"/>
      <c r="L75" s="40"/>
      <c r="M75" s="40"/>
    </row>
    <row r="76" spans="1:13">
      <c r="A76" s="40"/>
      <c r="B76" s="40"/>
      <c r="C76" s="40"/>
      <c r="D76" s="40"/>
      <c r="E76" s="40"/>
      <c r="F76" s="40"/>
      <c r="G76" s="40"/>
      <c r="H76" s="40"/>
      <c r="I76" s="40"/>
      <c r="J76" s="40"/>
      <c r="K76" s="40"/>
      <c r="L76" s="40"/>
      <c r="M76" s="40"/>
    </row>
    <row r="77" spans="1:13">
      <c r="A77" s="40"/>
      <c r="B77" s="40"/>
      <c r="C77" s="40"/>
      <c r="D77" s="40"/>
      <c r="E77" s="40"/>
      <c r="F77" s="40"/>
      <c r="G77" s="40"/>
      <c r="H77" s="40"/>
      <c r="I77" s="40"/>
      <c r="J77" s="40"/>
      <c r="K77" s="40"/>
      <c r="L77" s="40"/>
      <c r="M77" s="40"/>
    </row>
    <row r="78" spans="1:13">
      <c r="A78" s="40"/>
      <c r="B78" s="40"/>
      <c r="C78" s="40"/>
      <c r="D78" s="40"/>
      <c r="E78" s="40"/>
      <c r="F78" s="40"/>
      <c r="G78" s="40"/>
      <c r="H78" s="40"/>
      <c r="I78" s="40"/>
      <c r="J78" s="40"/>
      <c r="K78" s="40"/>
      <c r="L78" s="40"/>
      <c r="M78" s="40"/>
    </row>
    <row r="79" spans="1:13">
      <c r="A79" s="40"/>
      <c r="B79" s="40"/>
      <c r="C79" s="40"/>
      <c r="D79" s="40"/>
      <c r="E79" s="40"/>
      <c r="F79" s="40"/>
      <c r="G79" s="40"/>
      <c r="H79" s="40"/>
      <c r="I79" s="40"/>
      <c r="J79" s="40"/>
      <c r="K79" s="40"/>
      <c r="L79" s="40"/>
      <c r="M79" s="40"/>
    </row>
    <row r="80" spans="1:13">
      <c r="A80" s="40"/>
      <c r="B80" s="40"/>
      <c r="C80" s="40"/>
      <c r="D80" s="40"/>
      <c r="E80" s="40"/>
      <c r="F80" s="40"/>
      <c r="G80" s="40"/>
      <c r="H80" s="40"/>
      <c r="I80" s="40"/>
      <c r="J80" s="40"/>
      <c r="K80" s="40"/>
      <c r="L80" s="40"/>
      <c r="M80" s="40"/>
    </row>
    <row r="81" spans="1:13">
      <c r="A81" s="40"/>
      <c r="B81" s="40"/>
      <c r="C81" s="40"/>
      <c r="D81" s="40"/>
      <c r="E81" s="40"/>
      <c r="F81" s="40"/>
      <c r="G81" s="40"/>
      <c r="H81" s="40"/>
      <c r="I81" s="40"/>
      <c r="J81" s="40"/>
      <c r="K81" s="40"/>
      <c r="L81" s="40"/>
      <c r="M81" s="40"/>
    </row>
    <row r="82" spans="1:13">
      <c r="A82" s="40"/>
      <c r="B82" s="40"/>
      <c r="C82" s="40"/>
      <c r="D82" s="40"/>
      <c r="E82" s="40"/>
      <c r="F82" s="40"/>
      <c r="G82" s="40"/>
      <c r="H82" s="40"/>
      <c r="I82" s="40"/>
      <c r="J82" s="40"/>
      <c r="K82" s="40"/>
      <c r="L82" s="40"/>
      <c r="M82" s="40"/>
    </row>
    <row r="83" spans="1:13">
      <c r="A83" s="40"/>
      <c r="B83" s="40"/>
      <c r="C83" s="40"/>
      <c r="D83" s="40"/>
      <c r="E83" s="40"/>
      <c r="F83" s="40"/>
      <c r="G83" s="40"/>
      <c r="H83" s="40"/>
      <c r="I83" s="40"/>
      <c r="J83" s="40"/>
      <c r="K83" s="40"/>
      <c r="L83" s="40"/>
      <c r="M83" s="40"/>
    </row>
    <row r="84" spans="1:13">
      <c r="A84" s="40"/>
      <c r="B84" s="40"/>
      <c r="C84" s="40"/>
      <c r="D84" s="40"/>
      <c r="E84" s="40"/>
      <c r="F84" s="40"/>
      <c r="G84" s="40"/>
      <c r="H84" s="40"/>
      <c r="I84" s="40"/>
      <c r="J84" s="40"/>
      <c r="K84" s="40"/>
      <c r="L84" s="40"/>
      <c r="M84" s="40"/>
    </row>
    <row r="85" spans="1:13">
      <c r="A85" s="40"/>
      <c r="B85" s="40"/>
      <c r="C85" s="40"/>
      <c r="D85" s="40"/>
      <c r="E85" s="40"/>
      <c r="F85" s="40"/>
      <c r="G85" s="40"/>
      <c r="H85" s="40"/>
      <c r="I85" s="40"/>
      <c r="J85" s="40"/>
      <c r="K85" s="40"/>
      <c r="L85" s="40"/>
      <c r="M85" s="40"/>
    </row>
    <row r="86" spans="1:13">
      <c r="A86" s="40"/>
      <c r="B86" s="40"/>
      <c r="C86" s="40"/>
      <c r="D86" s="40"/>
      <c r="E86" s="40"/>
      <c r="F86" s="40"/>
      <c r="G86" s="40"/>
      <c r="H86" s="40"/>
      <c r="I86" s="40"/>
      <c r="J86" s="40"/>
      <c r="K86" s="40"/>
      <c r="L86" s="40"/>
      <c r="M86" s="40"/>
    </row>
    <row r="87" spans="1:13">
      <c r="A87" s="40"/>
      <c r="B87" s="40"/>
      <c r="C87" s="40"/>
      <c r="D87" s="40"/>
      <c r="E87" s="40"/>
      <c r="F87" s="40"/>
      <c r="G87" s="40"/>
      <c r="H87" s="40"/>
      <c r="I87" s="40"/>
      <c r="J87" s="40"/>
      <c r="K87" s="40"/>
      <c r="L87" s="40"/>
      <c r="M87" s="40"/>
    </row>
    <row r="88" spans="1:13">
      <c r="A88" s="40"/>
      <c r="B88" s="40"/>
      <c r="C88" s="40"/>
      <c r="D88" s="40"/>
      <c r="E88" s="40"/>
      <c r="F88" s="40"/>
      <c r="G88" s="40"/>
      <c r="H88" s="40"/>
      <c r="I88" s="40"/>
      <c r="J88" s="40"/>
      <c r="K88" s="40"/>
      <c r="L88" s="40"/>
      <c r="M88" s="40"/>
    </row>
    <row r="89" spans="1:13">
      <c r="A89" s="40"/>
      <c r="B89" s="40"/>
      <c r="C89" s="40"/>
      <c r="D89" s="40"/>
      <c r="E89" s="40"/>
      <c r="F89" s="40"/>
      <c r="G89" s="40"/>
      <c r="H89" s="40"/>
      <c r="I89" s="40"/>
      <c r="J89" s="40"/>
      <c r="K89" s="40"/>
      <c r="L89" s="40"/>
      <c r="M89" s="40"/>
    </row>
    <row r="90" spans="1:13">
      <c r="A90" s="40"/>
      <c r="B90" s="40"/>
      <c r="C90" s="40"/>
      <c r="D90" s="40"/>
      <c r="E90" s="40"/>
      <c r="F90" s="40"/>
      <c r="G90" s="40"/>
      <c r="H90" s="40"/>
      <c r="I90" s="40"/>
      <c r="J90" s="40"/>
      <c r="K90" s="40"/>
      <c r="L90" s="40"/>
      <c r="M90" s="40"/>
    </row>
    <row r="91" spans="1:13">
      <c r="A91" s="40"/>
      <c r="B91" s="40"/>
      <c r="C91" s="40"/>
      <c r="D91" s="40"/>
      <c r="E91" s="40"/>
      <c r="F91" s="40"/>
      <c r="G91" s="40"/>
      <c r="H91" s="40"/>
      <c r="I91" s="40"/>
      <c r="J91" s="40"/>
      <c r="K91" s="40"/>
      <c r="L91" s="40"/>
      <c r="M91" s="40"/>
    </row>
    <row r="92" spans="1:13">
      <c r="A92" s="40"/>
      <c r="B92" s="40"/>
      <c r="C92" s="40"/>
      <c r="D92" s="40"/>
      <c r="E92" s="40"/>
      <c r="F92" s="40"/>
      <c r="G92" s="40"/>
      <c r="H92" s="40"/>
      <c r="I92" s="40"/>
      <c r="J92" s="40"/>
      <c r="K92" s="40"/>
      <c r="L92" s="40"/>
      <c r="M92" s="40"/>
    </row>
    <row r="93" spans="1:13">
      <c r="A93" s="40"/>
      <c r="B93" s="40"/>
      <c r="C93" s="40"/>
      <c r="D93" s="40"/>
      <c r="E93" s="40"/>
      <c r="F93" s="40"/>
      <c r="G93" s="40"/>
      <c r="H93" s="40"/>
      <c r="I93" s="40"/>
      <c r="J93" s="40"/>
      <c r="K93" s="40"/>
      <c r="L93" s="40"/>
      <c r="M93" s="40"/>
    </row>
    <row r="94" spans="1:13">
      <c r="A94" s="40"/>
      <c r="B94" s="40"/>
      <c r="C94" s="40"/>
      <c r="D94" s="40"/>
      <c r="E94" s="40"/>
      <c r="F94" s="40"/>
      <c r="G94" s="40"/>
      <c r="H94" s="40"/>
      <c r="I94" s="40"/>
      <c r="J94" s="40"/>
      <c r="K94" s="40"/>
      <c r="L94" s="40"/>
      <c r="M94" s="40"/>
    </row>
    <row r="95" spans="1:13">
      <c r="A95" s="40"/>
      <c r="B95" s="40"/>
      <c r="C95" s="40"/>
      <c r="D95" s="40"/>
      <c r="E95" s="40"/>
      <c r="F95" s="40"/>
      <c r="G95" s="40"/>
      <c r="H95" s="40"/>
      <c r="I95" s="40"/>
      <c r="J95" s="40"/>
      <c r="K95" s="40"/>
      <c r="L95" s="40"/>
      <c r="M95" s="40"/>
    </row>
    <row r="96" spans="1:13">
      <c r="A96" s="40"/>
      <c r="B96" s="40"/>
      <c r="C96" s="40"/>
      <c r="D96" s="40"/>
      <c r="E96" s="40"/>
      <c r="F96" s="40"/>
      <c r="G96" s="40"/>
      <c r="H96" s="40"/>
      <c r="I96" s="40"/>
      <c r="J96" s="40"/>
      <c r="K96" s="40"/>
      <c r="L96" s="40"/>
      <c r="M96" s="40"/>
    </row>
    <row r="97" spans="1:13">
      <c r="A97" s="40"/>
      <c r="B97" s="40"/>
      <c r="C97" s="40"/>
      <c r="D97" s="40"/>
      <c r="E97" s="40"/>
      <c r="F97" s="40"/>
      <c r="G97" s="40"/>
      <c r="H97" s="40"/>
      <c r="I97" s="40"/>
      <c r="J97" s="40"/>
      <c r="K97" s="40"/>
      <c r="L97" s="40"/>
      <c r="M97" s="40"/>
    </row>
    <row r="98" spans="1:13">
      <c r="A98" s="40"/>
      <c r="B98" s="40"/>
      <c r="C98" s="40"/>
      <c r="D98" s="40"/>
      <c r="E98" s="40"/>
      <c r="F98" s="40"/>
      <c r="G98" s="40"/>
      <c r="H98" s="40"/>
      <c r="I98" s="40"/>
      <c r="J98" s="40"/>
      <c r="K98" s="40"/>
      <c r="L98" s="40"/>
      <c r="M98" s="40"/>
    </row>
    <row r="99" spans="1:13">
      <c r="A99" s="40"/>
      <c r="B99" s="40"/>
      <c r="C99" s="40"/>
      <c r="D99" s="40"/>
      <c r="E99" s="40"/>
      <c r="F99" s="40"/>
      <c r="G99" s="40"/>
      <c r="H99" s="40"/>
      <c r="I99" s="40"/>
      <c r="J99" s="40"/>
      <c r="K99" s="40"/>
      <c r="L99" s="40"/>
      <c r="M99" s="40"/>
    </row>
    <row r="100" spans="1:13">
      <c r="A100" s="40"/>
      <c r="B100" s="40"/>
      <c r="C100" s="40"/>
      <c r="D100" s="40"/>
      <c r="E100" s="40"/>
      <c r="F100" s="40"/>
      <c r="G100" s="40"/>
      <c r="H100" s="40"/>
      <c r="I100" s="40"/>
      <c r="J100" s="40"/>
      <c r="K100" s="40"/>
      <c r="L100" s="40"/>
      <c r="M100" s="40"/>
    </row>
    <row r="101" spans="1:13">
      <c r="A101" s="40"/>
      <c r="B101" s="40"/>
      <c r="C101" s="40"/>
      <c r="D101" s="40"/>
      <c r="E101" s="40"/>
      <c r="F101" s="40"/>
      <c r="G101" s="40"/>
      <c r="H101" s="40"/>
      <c r="I101" s="40"/>
      <c r="J101" s="40"/>
      <c r="K101" s="40"/>
      <c r="L101" s="40"/>
      <c r="M101" s="40"/>
    </row>
    <row r="102" spans="1:13">
      <c r="A102" s="40"/>
      <c r="B102" s="40"/>
      <c r="C102" s="40"/>
      <c r="D102" s="40"/>
      <c r="E102" s="40"/>
      <c r="F102" s="40"/>
      <c r="G102" s="40"/>
      <c r="H102" s="40"/>
      <c r="I102" s="40"/>
      <c r="J102" s="40"/>
      <c r="K102" s="40"/>
      <c r="L102" s="40"/>
      <c r="M102" s="40"/>
    </row>
    <row r="103" spans="1:13">
      <c r="A103" s="40"/>
      <c r="B103" s="40"/>
      <c r="C103" s="40"/>
      <c r="D103" s="40"/>
      <c r="E103" s="40"/>
      <c r="F103" s="40"/>
      <c r="G103" s="40"/>
      <c r="H103" s="40"/>
      <c r="I103" s="40"/>
      <c r="J103" s="40"/>
      <c r="K103" s="40"/>
      <c r="L103" s="40"/>
      <c r="M103" s="40"/>
    </row>
    <row r="104" spans="1:13">
      <c r="A104" s="40"/>
      <c r="B104" s="40"/>
      <c r="C104" s="40"/>
      <c r="D104" s="40"/>
      <c r="E104" s="40"/>
      <c r="F104" s="40"/>
      <c r="G104" s="40"/>
      <c r="H104" s="40"/>
      <c r="I104" s="40"/>
      <c r="J104" s="40"/>
      <c r="K104" s="40"/>
      <c r="L104" s="40"/>
      <c r="M104" s="40"/>
    </row>
    <row r="105" spans="1:13">
      <c r="A105" s="40"/>
      <c r="B105" s="40"/>
      <c r="C105" s="40"/>
      <c r="D105" s="40"/>
      <c r="E105" s="40"/>
      <c r="F105" s="40"/>
      <c r="G105" s="40"/>
      <c r="H105" s="40"/>
      <c r="I105" s="40"/>
      <c r="J105" s="40"/>
      <c r="K105" s="40"/>
      <c r="L105" s="40"/>
      <c r="M105" s="40"/>
    </row>
    <row r="106" spans="1:13">
      <c r="A106" s="40"/>
      <c r="B106" s="40"/>
      <c r="C106" s="40"/>
      <c r="D106" s="40"/>
      <c r="E106" s="40"/>
      <c r="F106" s="40"/>
      <c r="G106" s="40"/>
      <c r="H106" s="40"/>
      <c r="I106" s="40"/>
      <c r="J106" s="40"/>
      <c r="K106" s="40"/>
      <c r="L106" s="40"/>
      <c r="M106" s="40"/>
    </row>
    <row r="107" spans="1:13">
      <c r="A107" s="40"/>
      <c r="B107" s="40"/>
      <c r="C107" s="40"/>
      <c r="D107" s="40"/>
      <c r="E107" s="40"/>
      <c r="F107" s="40"/>
      <c r="G107" s="40"/>
      <c r="H107" s="40"/>
      <c r="I107" s="40"/>
      <c r="J107" s="40"/>
      <c r="K107" s="40"/>
      <c r="L107" s="40"/>
      <c r="M107" s="40"/>
    </row>
    <row r="108" spans="1:13">
      <c r="A108" s="40"/>
      <c r="B108" s="40"/>
      <c r="C108" s="40"/>
      <c r="D108" s="40"/>
      <c r="E108" s="40"/>
      <c r="F108" s="40"/>
      <c r="G108" s="40"/>
      <c r="H108" s="40"/>
      <c r="I108" s="40"/>
      <c r="J108" s="40"/>
      <c r="K108" s="40"/>
      <c r="L108" s="40"/>
      <c r="M108" s="40"/>
    </row>
    <row r="109" spans="1:13">
      <c r="A109" s="40"/>
      <c r="B109" s="40"/>
      <c r="C109" s="40"/>
      <c r="D109" s="40"/>
      <c r="E109" s="40"/>
      <c r="F109" s="40"/>
      <c r="G109" s="40"/>
      <c r="H109" s="40"/>
      <c r="I109" s="40"/>
      <c r="J109" s="40"/>
      <c r="K109" s="40"/>
      <c r="L109" s="40"/>
      <c r="M109" s="40"/>
    </row>
    <row r="110" spans="1:13">
      <c r="A110" s="40"/>
      <c r="B110" s="40"/>
      <c r="C110" s="40"/>
      <c r="D110" s="40"/>
      <c r="E110" s="40"/>
      <c r="F110" s="40"/>
      <c r="G110" s="40"/>
      <c r="H110" s="40"/>
      <c r="I110" s="40"/>
      <c r="J110" s="40"/>
      <c r="K110" s="40"/>
      <c r="L110" s="40"/>
      <c r="M110" s="40"/>
    </row>
    <row r="111" spans="1:13">
      <c r="A111" s="40"/>
      <c r="B111" s="40"/>
      <c r="C111" s="40"/>
      <c r="D111" s="40"/>
      <c r="E111" s="40"/>
      <c r="F111" s="40"/>
      <c r="G111" s="40"/>
      <c r="H111" s="40"/>
      <c r="I111" s="40"/>
      <c r="J111" s="40"/>
      <c r="K111" s="40"/>
      <c r="L111" s="40"/>
      <c r="M111" s="40"/>
    </row>
    <row r="112" spans="1:13">
      <c r="A112" s="40"/>
      <c r="B112" s="40"/>
      <c r="C112" s="40"/>
      <c r="D112" s="40"/>
      <c r="E112" s="40"/>
      <c r="F112" s="40"/>
      <c r="G112" s="40"/>
      <c r="H112" s="40"/>
      <c r="I112" s="40"/>
      <c r="J112" s="40"/>
      <c r="K112" s="40"/>
      <c r="L112" s="40"/>
      <c r="M112" s="40"/>
    </row>
    <row r="113" spans="1:13">
      <c r="A113" s="40"/>
      <c r="B113" s="40"/>
      <c r="C113" s="40"/>
      <c r="D113" s="40"/>
      <c r="E113" s="40"/>
      <c r="F113" s="40"/>
      <c r="G113" s="40"/>
      <c r="H113" s="40"/>
      <c r="I113" s="40"/>
      <c r="J113" s="40"/>
      <c r="K113" s="40"/>
      <c r="L113" s="40"/>
      <c r="M113" s="40"/>
    </row>
    <row r="114" spans="1:13">
      <c r="A114" s="40"/>
      <c r="B114" s="40"/>
      <c r="C114" s="40"/>
      <c r="D114" s="40"/>
      <c r="E114" s="40"/>
      <c r="F114" s="40"/>
      <c r="G114" s="40"/>
      <c r="H114" s="40"/>
      <c r="I114" s="40"/>
      <c r="J114" s="40"/>
      <c r="K114" s="40"/>
      <c r="L114" s="40"/>
      <c r="M114" s="40"/>
    </row>
    <row r="115" spans="1:13">
      <c r="A115" s="40"/>
      <c r="B115" s="40"/>
      <c r="C115" s="40"/>
      <c r="D115" s="40"/>
      <c r="E115" s="40"/>
      <c r="F115" s="40"/>
      <c r="G115" s="40"/>
      <c r="H115" s="40"/>
      <c r="I115" s="40"/>
      <c r="J115" s="40"/>
      <c r="K115" s="40"/>
      <c r="L115" s="40"/>
      <c r="M115" s="40"/>
    </row>
    <row r="116" spans="1:13">
      <c r="A116" s="40"/>
      <c r="B116" s="40"/>
      <c r="C116" s="40"/>
      <c r="D116" s="40"/>
      <c r="E116" s="40"/>
      <c r="F116" s="40"/>
      <c r="G116" s="40"/>
      <c r="H116" s="40"/>
      <c r="I116" s="40"/>
      <c r="J116" s="40"/>
      <c r="K116" s="40"/>
      <c r="L116" s="40"/>
      <c r="M116" s="40"/>
    </row>
    <row r="117" spans="1:13">
      <c r="A117" s="40"/>
      <c r="B117" s="40"/>
      <c r="C117" s="40"/>
      <c r="D117" s="40"/>
      <c r="E117" s="40"/>
      <c r="F117" s="40"/>
      <c r="G117" s="40"/>
      <c r="H117" s="40"/>
      <c r="I117" s="40"/>
      <c r="J117" s="40"/>
      <c r="K117" s="40"/>
      <c r="L117" s="40"/>
      <c r="M117" s="40"/>
    </row>
    <row r="118" spans="1:13">
      <c r="A118" s="40"/>
      <c r="B118" s="40"/>
      <c r="C118" s="40"/>
      <c r="D118" s="40"/>
      <c r="E118" s="40"/>
      <c r="F118" s="40"/>
      <c r="G118" s="40"/>
      <c r="H118" s="40"/>
      <c r="I118" s="40"/>
      <c r="J118" s="40"/>
      <c r="K118" s="40"/>
      <c r="L118" s="40"/>
      <c r="M118" s="40"/>
    </row>
    <row r="119" spans="1:13">
      <c r="A119" s="40"/>
      <c r="B119" s="40"/>
      <c r="C119" s="40"/>
      <c r="D119" s="40"/>
      <c r="E119" s="40"/>
      <c r="F119" s="40"/>
      <c r="G119" s="40"/>
      <c r="H119" s="40"/>
      <c r="I119" s="40"/>
      <c r="J119" s="40"/>
      <c r="K119" s="40"/>
      <c r="L119" s="40"/>
      <c r="M119" s="40"/>
    </row>
    <row r="120" spans="1:13">
      <c r="A120" s="40"/>
      <c r="B120" s="40"/>
      <c r="C120" s="40"/>
      <c r="D120" s="40"/>
      <c r="E120" s="40"/>
      <c r="F120" s="40"/>
      <c r="G120" s="40"/>
      <c r="H120" s="40"/>
      <c r="I120" s="40"/>
      <c r="J120" s="40"/>
      <c r="K120" s="40"/>
      <c r="L120" s="40"/>
      <c r="M120" s="40"/>
    </row>
    <row r="121" spans="1:13">
      <c r="A121" s="40"/>
      <c r="B121" s="40"/>
      <c r="C121" s="40"/>
      <c r="D121" s="40"/>
      <c r="E121" s="40"/>
      <c r="F121" s="40"/>
      <c r="G121" s="40"/>
      <c r="H121" s="40"/>
      <c r="I121" s="40"/>
      <c r="J121" s="40"/>
      <c r="K121" s="40"/>
      <c r="L121" s="40"/>
      <c r="M121" s="40"/>
    </row>
    <row r="122" spans="1:13">
      <c r="A122" s="40"/>
      <c r="B122" s="40"/>
      <c r="C122" s="40"/>
      <c r="D122" s="40"/>
      <c r="E122" s="40"/>
      <c r="F122" s="40"/>
      <c r="G122" s="40"/>
      <c r="H122" s="40"/>
      <c r="I122" s="40"/>
      <c r="J122" s="40"/>
      <c r="K122" s="40"/>
      <c r="L122" s="40"/>
      <c r="M122" s="40"/>
    </row>
    <row r="123" spans="1:13">
      <c r="A123" s="40"/>
      <c r="B123" s="40"/>
      <c r="C123" s="40"/>
      <c r="D123" s="40"/>
      <c r="E123" s="40"/>
      <c r="F123" s="40"/>
      <c r="G123" s="40"/>
      <c r="H123" s="40"/>
      <c r="I123" s="40"/>
      <c r="J123" s="40"/>
      <c r="K123" s="40"/>
      <c r="L123" s="40"/>
      <c r="M123" s="40"/>
    </row>
    <row r="124" spans="1:13">
      <c r="A124" s="40"/>
      <c r="B124" s="40"/>
      <c r="C124" s="40"/>
      <c r="D124" s="40"/>
      <c r="E124" s="40"/>
      <c r="F124" s="40"/>
      <c r="G124" s="40"/>
      <c r="H124" s="40"/>
      <c r="I124" s="40"/>
      <c r="J124" s="40"/>
      <c r="K124" s="40"/>
      <c r="L124" s="40"/>
      <c r="M124" s="40"/>
    </row>
    <row r="125" spans="1:13">
      <c r="A125" s="40"/>
      <c r="B125" s="40"/>
      <c r="C125" s="40"/>
      <c r="D125" s="40"/>
      <c r="E125" s="40"/>
      <c r="F125" s="40"/>
      <c r="G125" s="40"/>
      <c r="H125" s="40"/>
      <c r="I125" s="40"/>
      <c r="J125" s="40"/>
      <c r="K125" s="40"/>
      <c r="L125" s="40"/>
      <c r="M125" s="40"/>
    </row>
    <row r="126" spans="1:13">
      <c r="A126" s="40"/>
      <c r="B126" s="40"/>
      <c r="C126" s="40"/>
      <c r="D126" s="40"/>
      <c r="E126" s="40"/>
      <c r="F126" s="40"/>
      <c r="G126" s="40"/>
      <c r="H126" s="40"/>
      <c r="I126" s="40"/>
      <c r="J126" s="40"/>
      <c r="K126" s="40"/>
      <c r="L126" s="40"/>
      <c r="M126" s="40"/>
    </row>
    <row r="127" spans="1:13">
      <c r="A127" s="40"/>
      <c r="B127" s="40"/>
      <c r="C127" s="40"/>
      <c r="D127" s="40"/>
      <c r="E127" s="40"/>
      <c r="F127" s="40"/>
      <c r="G127" s="40"/>
      <c r="H127" s="40"/>
      <c r="I127" s="40"/>
      <c r="J127" s="40"/>
      <c r="K127" s="40"/>
      <c r="L127" s="40"/>
      <c r="M127" s="40"/>
    </row>
    <row r="128" spans="1:13">
      <c r="A128" s="40"/>
      <c r="B128" s="40"/>
      <c r="C128" s="40"/>
      <c r="D128" s="40"/>
      <c r="E128" s="40"/>
      <c r="F128" s="40"/>
      <c r="G128" s="40"/>
      <c r="H128" s="40"/>
      <c r="I128" s="40"/>
      <c r="J128" s="40"/>
      <c r="K128" s="40"/>
      <c r="L128" s="40"/>
      <c r="M128" s="40"/>
    </row>
    <row r="129" spans="1:13">
      <c r="A129" s="40"/>
      <c r="B129" s="40"/>
      <c r="C129" s="40"/>
      <c r="D129" s="40"/>
      <c r="E129" s="40"/>
      <c r="F129" s="40"/>
      <c r="G129" s="40"/>
      <c r="H129" s="40"/>
      <c r="I129" s="40"/>
      <c r="J129" s="40"/>
      <c r="K129" s="40"/>
      <c r="L129" s="40"/>
      <c r="M129" s="40"/>
    </row>
    <row r="130" spans="1:13">
      <c r="A130" s="40"/>
      <c r="B130" s="40"/>
      <c r="C130" s="40"/>
      <c r="D130" s="40"/>
      <c r="E130" s="40"/>
      <c r="F130" s="40"/>
      <c r="G130" s="40"/>
      <c r="H130" s="40"/>
      <c r="I130" s="40"/>
      <c r="J130" s="40"/>
      <c r="K130" s="40"/>
      <c r="L130" s="40"/>
      <c r="M130" s="40"/>
    </row>
    <row r="131" spans="1:13">
      <c r="A131" s="40"/>
      <c r="B131" s="40"/>
      <c r="C131" s="40"/>
      <c r="D131" s="40"/>
      <c r="E131" s="40"/>
      <c r="F131" s="40"/>
      <c r="G131" s="40"/>
      <c r="H131" s="40"/>
      <c r="I131" s="40"/>
      <c r="J131" s="40"/>
      <c r="K131" s="40"/>
      <c r="L131" s="40"/>
      <c r="M131" s="40"/>
    </row>
    <row r="132" spans="1:13">
      <c r="A132" s="40"/>
      <c r="B132" s="40"/>
      <c r="C132" s="40"/>
      <c r="D132" s="40"/>
      <c r="E132" s="40"/>
      <c r="F132" s="40"/>
      <c r="G132" s="40"/>
      <c r="H132" s="40"/>
      <c r="I132" s="40"/>
      <c r="J132" s="40"/>
      <c r="K132" s="40"/>
      <c r="L132" s="40"/>
      <c r="M132" s="40"/>
    </row>
    <row r="133" spans="1:13">
      <c r="A133" s="40"/>
      <c r="B133" s="40"/>
      <c r="C133" s="40"/>
      <c r="D133" s="40"/>
      <c r="E133" s="40"/>
      <c r="F133" s="40"/>
      <c r="G133" s="40"/>
      <c r="H133" s="40"/>
      <c r="I133" s="40"/>
      <c r="J133" s="40"/>
      <c r="K133" s="40"/>
      <c r="L133" s="40"/>
      <c r="M133" s="40"/>
    </row>
    <row r="134" spans="1:13">
      <c r="A134" s="40"/>
      <c r="B134" s="40"/>
      <c r="C134" s="40"/>
      <c r="D134" s="40"/>
      <c r="E134" s="40"/>
      <c r="F134" s="40"/>
      <c r="G134" s="40"/>
      <c r="H134" s="40"/>
      <c r="I134" s="40"/>
      <c r="J134" s="40"/>
      <c r="K134" s="40"/>
      <c r="L134" s="40"/>
      <c r="M134" s="40"/>
    </row>
    <row r="135" spans="1:13">
      <c r="A135" s="40"/>
      <c r="B135" s="40"/>
      <c r="C135" s="40"/>
      <c r="D135" s="40"/>
      <c r="E135" s="40"/>
      <c r="F135" s="40"/>
      <c r="G135" s="40"/>
      <c r="H135" s="40"/>
      <c r="I135" s="40"/>
      <c r="J135" s="40"/>
      <c r="K135" s="40"/>
      <c r="L135" s="40"/>
      <c r="M135" s="40"/>
    </row>
    <row r="136" spans="1:13">
      <c r="A136" s="40"/>
      <c r="B136" s="40"/>
      <c r="C136" s="40"/>
      <c r="D136" s="40"/>
      <c r="E136" s="40"/>
      <c r="F136" s="40"/>
      <c r="G136" s="40"/>
      <c r="H136" s="40"/>
      <c r="I136" s="40"/>
      <c r="J136" s="40"/>
      <c r="K136" s="40"/>
      <c r="L136" s="40"/>
      <c r="M136" s="40"/>
    </row>
    <row r="137" spans="1:13">
      <c r="A137" s="40"/>
      <c r="B137" s="40"/>
      <c r="C137" s="40"/>
      <c r="D137" s="40"/>
      <c r="E137" s="40"/>
      <c r="F137" s="40"/>
      <c r="G137" s="40"/>
      <c r="H137" s="40"/>
      <c r="I137" s="40"/>
      <c r="J137" s="40"/>
      <c r="K137" s="40"/>
      <c r="L137" s="40"/>
      <c r="M137" s="40"/>
    </row>
    <row r="138" spans="1:13">
      <c r="A138" s="40"/>
      <c r="B138" s="40"/>
      <c r="C138" s="40"/>
      <c r="D138" s="40"/>
      <c r="E138" s="40"/>
      <c r="F138" s="40"/>
      <c r="G138" s="40"/>
      <c r="H138" s="40"/>
      <c r="I138" s="40"/>
      <c r="J138" s="40"/>
      <c r="K138" s="40"/>
      <c r="L138" s="40"/>
      <c r="M138" s="40"/>
    </row>
    <row r="139" spans="1:13">
      <c r="A139" s="40"/>
      <c r="B139" s="40"/>
      <c r="C139" s="40"/>
      <c r="D139" s="40"/>
      <c r="E139" s="40"/>
      <c r="F139" s="40"/>
      <c r="G139" s="40"/>
      <c r="H139" s="40"/>
      <c r="I139" s="40"/>
      <c r="J139" s="40"/>
      <c r="K139" s="40"/>
      <c r="L139" s="40"/>
      <c r="M139" s="40"/>
    </row>
    <row r="140" spans="1:13">
      <c r="A140" s="40"/>
      <c r="B140" s="40"/>
      <c r="C140" s="40"/>
      <c r="D140" s="40"/>
      <c r="E140" s="40"/>
      <c r="F140" s="40"/>
      <c r="G140" s="40"/>
      <c r="H140" s="40"/>
      <c r="I140" s="40"/>
      <c r="J140" s="40"/>
      <c r="K140" s="40"/>
      <c r="L140" s="40"/>
      <c r="M140" s="40"/>
    </row>
    <row r="141" spans="1:13">
      <c r="A141" s="40"/>
      <c r="B141" s="40"/>
      <c r="C141" s="40"/>
      <c r="D141" s="40"/>
      <c r="E141" s="40"/>
      <c r="F141" s="40"/>
      <c r="G141" s="40"/>
      <c r="H141" s="40"/>
      <c r="I141" s="40"/>
      <c r="J141" s="40"/>
      <c r="K141" s="40"/>
      <c r="L141" s="40"/>
      <c r="M141" s="40"/>
    </row>
    <row r="142" spans="1:13">
      <c r="A142" s="40"/>
      <c r="B142" s="40"/>
      <c r="C142" s="40"/>
      <c r="D142" s="40"/>
      <c r="E142" s="40"/>
      <c r="F142" s="40"/>
      <c r="G142" s="40"/>
      <c r="H142" s="40"/>
      <c r="I142" s="40"/>
      <c r="J142" s="40"/>
      <c r="K142" s="40"/>
      <c r="L142" s="40"/>
      <c r="M142" s="40"/>
    </row>
    <row r="143" spans="1:13">
      <c r="A143" s="40"/>
      <c r="B143" s="40"/>
      <c r="C143" s="40"/>
      <c r="D143" s="40"/>
      <c r="E143" s="40"/>
      <c r="F143" s="40"/>
      <c r="G143" s="40"/>
      <c r="H143" s="40"/>
      <c r="I143" s="40"/>
      <c r="J143" s="40"/>
      <c r="K143" s="40"/>
      <c r="L143" s="40"/>
      <c r="M143" s="40"/>
    </row>
    <row r="144" spans="1:13">
      <c r="A144" s="40"/>
      <c r="B144" s="40"/>
      <c r="C144" s="40"/>
      <c r="D144" s="40"/>
      <c r="E144" s="40"/>
      <c r="F144" s="40"/>
      <c r="G144" s="40"/>
      <c r="H144" s="40"/>
      <c r="I144" s="40"/>
      <c r="J144" s="40"/>
      <c r="K144" s="40"/>
      <c r="L144" s="40"/>
      <c r="M144" s="40"/>
    </row>
    <row r="145" spans="1:13">
      <c r="A145" s="40"/>
      <c r="B145" s="40"/>
      <c r="C145" s="40"/>
      <c r="D145" s="40"/>
      <c r="E145" s="40"/>
      <c r="F145" s="40"/>
      <c r="G145" s="40"/>
      <c r="H145" s="40"/>
      <c r="I145" s="40"/>
      <c r="J145" s="40"/>
      <c r="K145" s="40"/>
      <c r="L145" s="40"/>
      <c r="M145" s="40"/>
    </row>
    <row r="146" spans="1:13">
      <c r="A146" s="40"/>
      <c r="B146" s="40"/>
      <c r="C146" s="40"/>
      <c r="D146" s="40"/>
      <c r="E146" s="40"/>
      <c r="F146" s="40"/>
      <c r="G146" s="40"/>
      <c r="H146" s="40"/>
      <c r="I146" s="40"/>
      <c r="J146" s="40"/>
      <c r="K146" s="40"/>
      <c r="L146" s="40"/>
      <c r="M146" s="40"/>
    </row>
    <row r="147" spans="1:13">
      <c r="A147" s="40"/>
      <c r="B147" s="40"/>
      <c r="C147" s="40"/>
      <c r="D147" s="40"/>
      <c r="E147" s="40"/>
      <c r="F147" s="40"/>
      <c r="G147" s="40"/>
      <c r="H147" s="40"/>
      <c r="I147" s="40"/>
      <c r="J147" s="40"/>
      <c r="K147" s="40"/>
      <c r="L147" s="40"/>
      <c r="M147" s="40"/>
    </row>
    <row r="148" spans="1:13">
      <c r="A148" s="40"/>
      <c r="B148" s="40"/>
      <c r="C148" s="40"/>
      <c r="D148" s="40"/>
      <c r="E148" s="40"/>
      <c r="F148" s="40"/>
      <c r="G148" s="40"/>
      <c r="H148" s="40"/>
      <c r="I148" s="40"/>
      <c r="J148" s="40"/>
      <c r="K148" s="40"/>
      <c r="L148" s="40"/>
      <c r="M148" s="40"/>
    </row>
    <row r="149" spans="1:13">
      <c r="A149" s="40"/>
      <c r="B149" s="40"/>
      <c r="C149" s="40"/>
      <c r="D149" s="40"/>
      <c r="E149" s="40"/>
      <c r="F149" s="40"/>
      <c r="G149" s="40"/>
      <c r="H149" s="40"/>
      <c r="I149" s="40"/>
      <c r="J149" s="40"/>
      <c r="K149" s="40"/>
      <c r="L149" s="40"/>
      <c r="M149" s="40"/>
    </row>
    <row r="150" spans="1:13">
      <c r="A150" s="40"/>
      <c r="B150" s="40"/>
      <c r="C150" s="40"/>
      <c r="D150" s="40"/>
      <c r="E150" s="40"/>
      <c r="F150" s="40"/>
      <c r="G150" s="40"/>
      <c r="H150" s="40"/>
      <c r="I150" s="40"/>
      <c r="J150" s="40"/>
      <c r="K150" s="40"/>
      <c r="L150" s="40"/>
      <c r="M150" s="40"/>
    </row>
    <row r="151" spans="1:13">
      <c r="A151" s="40"/>
      <c r="B151" s="40"/>
      <c r="C151" s="40"/>
      <c r="D151" s="40"/>
      <c r="E151" s="40"/>
      <c r="F151" s="40"/>
      <c r="G151" s="40"/>
      <c r="H151" s="40"/>
      <c r="I151" s="40"/>
      <c r="J151" s="40"/>
      <c r="K151" s="40"/>
      <c r="L151" s="40"/>
      <c r="M151" s="40"/>
    </row>
    <row r="152" spans="1:13">
      <c r="A152" s="40"/>
      <c r="B152" s="40"/>
      <c r="C152" s="40"/>
      <c r="D152" s="40"/>
      <c r="E152" s="40"/>
      <c r="F152" s="40"/>
      <c r="G152" s="40"/>
      <c r="H152" s="40"/>
      <c r="I152" s="40"/>
      <c r="J152" s="40"/>
      <c r="K152" s="40"/>
      <c r="L152" s="40"/>
      <c r="M152" s="40"/>
    </row>
    <row r="153" spans="1:13">
      <c r="A153" s="40"/>
      <c r="B153" s="40"/>
      <c r="C153" s="40"/>
      <c r="D153" s="40"/>
      <c r="E153" s="40"/>
      <c r="F153" s="40"/>
      <c r="G153" s="40"/>
      <c r="H153" s="40"/>
      <c r="I153" s="40"/>
      <c r="J153" s="40"/>
      <c r="K153" s="40"/>
      <c r="L153" s="40"/>
      <c r="M153" s="40"/>
    </row>
    <row r="154" spans="1:13">
      <c r="A154" s="40"/>
      <c r="B154" s="40"/>
      <c r="C154" s="40"/>
      <c r="D154" s="40"/>
      <c r="E154" s="40"/>
      <c r="F154" s="40"/>
      <c r="G154" s="40"/>
      <c r="H154" s="40"/>
      <c r="I154" s="40"/>
      <c r="J154" s="40"/>
      <c r="K154" s="40"/>
      <c r="L154" s="40"/>
      <c r="M154" s="40"/>
    </row>
    <row r="155" spans="1:13">
      <c r="A155" s="40"/>
      <c r="B155" s="40"/>
      <c r="C155" s="40"/>
      <c r="D155" s="40"/>
      <c r="E155" s="40"/>
      <c r="F155" s="40"/>
      <c r="G155" s="40"/>
      <c r="H155" s="40"/>
      <c r="I155" s="40"/>
      <c r="J155" s="40"/>
      <c r="K155" s="40"/>
      <c r="L155" s="40"/>
      <c r="M155" s="40"/>
    </row>
    <row r="156" spans="1:13">
      <c r="A156" s="40"/>
      <c r="B156" s="40"/>
      <c r="C156" s="40"/>
      <c r="D156" s="40"/>
      <c r="E156" s="40"/>
      <c r="F156" s="40"/>
      <c r="G156" s="40"/>
      <c r="H156" s="40"/>
      <c r="I156" s="40"/>
      <c r="J156" s="40"/>
      <c r="K156" s="40"/>
      <c r="L156" s="40"/>
      <c r="M156" s="40"/>
    </row>
    <row r="157" spans="1:13">
      <c r="A157" s="40"/>
      <c r="B157" s="40"/>
      <c r="C157" s="40"/>
      <c r="D157" s="40"/>
      <c r="E157" s="40"/>
      <c r="F157" s="40"/>
      <c r="G157" s="40"/>
      <c r="H157" s="40"/>
      <c r="I157" s="40"/>
      <c r="J157" s="40"/>
      <c r="K157" s="40"/>
      <c r="L157" s="40"/>
      <c r="M157" s="40"/>
    </row>
    <row r="158" spans="1:13">
      <c r="A158" s="40"/>
      <c r="B158" s="40"/>
      <c r="C158" s="40"/>
      <c r="D158" s="40"/>
      <c r="E158" s="40"/>
      <c r="F158" s="40"/>
      <c r="G158" s="40"/>
      <c r="H158" s="40"/>
      <c r="I158" s="40"/>
      <c r="J158" s="40"/>
      <c r="K158" s="40"/>
      <c r="L158" s="40"/>
      <c r="M158" s="40"/>
    </row>
    <row r="159" spans="1:13">
      <c r="A159" s="40"/>
      <c r="B159" s="40"/>
      <c r="C159" s="40"/>
      <c r="D159" s="40"/>
      <c r="E159" s="40"/>
      <c r="F159" s="40"/>
      <c r="G159" s="40"/>
      <c r="H159" s="40"/>
      <c r="I159" s="40"/>
      <c r="J159" s="40"/>
      <c r="K159" s="40"/>
      <c r="L159" s="40"/>
      <c r="M159" s="40"/>
    </row>
    <row r="160" spans="1:13">
      <c r="A160" s="40"/>
      <c r="B160" s="40"/>
      <c r="C160" s="40"/>
      <c r="D160" s="40"/>
      <c r="E160" s="40"/>
      <c r="F160" s="40"/>
      <c r="G160" s="40"/>
      <c r="H160" s="40"/>
      <c r="I160" s="40"/>
      <c r="J160" s="40"/>
      <c r="K160" s="40"/>
      <c r="L160" s="40"/>
      <c r="M160" s="40"/>
    </row>
    <row r="161" spans="1:13">
      <c r="A161" s="40"/>
      <c r="B161" s="40"/>
      <c r="C161" s="40"/>
      <c r="D161" s="40"/>
      <c r="E161" s="40"/>
      <c r="F161" s="40"/>
      <c r="G161" s="40"/>
      <c r="H161" s="40"/>
      <c r="I161" s="40"/>
      <c r="J161" s="40"/>
      <c r="K161" s="40"/>
      <c r="L161" s="40"/>
      <c r="M161" s="40"/>
    </row>
    <row r="162" spans="1:13">
      <c r="A162" s="40"/>
      <c r="B162" s="40"/>
      <c r="C162" s="40"/>
      <c r="D162" s="40"/>
      <c r="E162" s="40"/>
      <c r="F162" s="40"/>
      <c r="G162" s="40"/>
      <c r="H162" s="40"/>
      <c r="I162" s="40"/>
      <c r="J162" s="40"/>
      <c r="K162" s="40"/>
      <c r="L162" s="40"/>
      <c r="M162" s="40"/>
    </row>
    <row r="163" spans="1:13">
      <c r="A163" s="40"/>
      <c r="B163" s="40"/>
      <c r="C163" s="40"/>
      <c r="D163" s="40"/>
      <c r="E163" s="40"/>
      <c r="F163" s="40"/>
      <c r="G163" s="40"/>
      <c r="H163" s="40"/>
      <c r="I163" s="40"/>
      <c r="J163" s="40"/>
      <c r="K163" s="40"/>
      <c r="L163" s="40"/>
      <c r="M163" s="40"/>
    </row>
    <row r="164" spans="1:13">
      <c r="A164" s="40"/>
      <c r="B164" s="40"/>
      <c r="C164" s="40"/>
      <c r="D164" s="40"/>
      <c r="E164" s="40"/>
      <c r="F164" s="40"/>
      <c r="G164" s="40"/>
      <c r="H164" s="40"/>
      <c r="I164" s="40"/>
      <c r="J164" s="40"/>
      <c r="K164" s="40"/>
      <c r="L164" s="40"/>
      <c r="M164" s="40"/>
    </row>
    <row r="165" spans="1:13">
      <c r="A165" s="40"/>
      <c r="B165" s="40"/>
      <c r="C165" s="40"/>
      <c r="D165" s="40"/>
      <c r="E165" s="40"/>
      <c r="F165" s="40"/>
      <c r="G165" s="40"/>
      <c r="H165" s="40"/>
      <c r="I165" s="40"/>
      <c r="J165" s="40"/>
      <c r="K165" s="40"/>
      <c r="L165" s="40"/>
      <c r="M165" s="40"/>
    </row>
    <row r="166" spans="1:13">
      <c r="A166" s="40"/>
      <c r="B166" s="40"/>
      <c r="C166" s="40"/>
      <c r="D166" s="40"/>
      <c r="E166" s="40"/>
      <c r="F166" s="40"/>
      <c r="G166" s="40"/>
      <c r="H166" s="40"/>
      <c r="I166" s="40"/>
      <c r="J166" s="40"/>
      <c r="K166" s="40"/>
      <c r="L166" s="40"/>
      <c r="M166" s="40"/>
    </row>
    <row r="167" spans="1:13">
      <c r="A167" s="40"/>
      <c r="B167" s="40"/>
      <c r="C167" s="40"/>
      <c r="D167" s="40"/>
      <c r="E167" s="40"/>
      <c r="F167" s="40"/>
      <c r="G167" s="40"/>
      <c r="H167" s="40"/>
      <c r="I167" s="40"/>
      <c r="J167" s="40"/>
      <c r="K167" s="40"/>
      <c r="L167" s="40"/>
      <c r="M167" s="40"/>
    </row>
    <row r="168" spans="1:13">
      <c r="A168" s="40"/>
      <c r="B168" s="40"/>
      <c r="C168" s="40"/>
      <c r="D168" s="40"/>
      <c r="E168" s="40"/>
      <c r="F168" s="40"/>
      <c r="G168" s="40"/>
      <c r="H168" s="40"/>
      <c r="I168" s="40"/>
      <c r="J168" s="40"/>
      <c r="K168" s="40"/>
      <c r="L168" s="40"/>
      <c r="M168" s="40"/>
    </row>
    <row r="169" spans="1:13">
      <c r="A169" s="40"/>
      <c r="B169" s="40"/>
      <c r="C169" s="40"/>
      <c r="D169" s="40"/>
      <c r="E169" s="40"/>
      <c r="F169" s="40"/>
      <c r="G169" s="40"/>
      <c r="H169" s="40"/>
      <c r="I169" s="40"/>
      <c r="J169" s="40"/>
      <c r="K169" s="40"/>
      <c r="L169" s="40"/>
      <c r="M169" s="40"/>
    </row>
    <row r="170" spans="1:13">
      <c r="A170" s="40"/>
      <c r="B170" s="40"/>
      <c r="C170" s="40"/>
      <c r="D170" s="40"/>
      <c r="E170" s="40"/>
      <c r="F170" s="40"/>
      <c r="G170" s="40"/>
      <c r="H170" s="40"/>
      <c r="I170" s="40"/>
      <c r="J170" s="40"/>
      <c r="K170" s="40"/>
      <c r="L170" s="40"/>
      <c r="M170" s="40"/>
    </row>
    <row r="171" spans="1:13">
      <c r="A171" s="40"/>
      <c r="B171" s="40"/>
      <c r="C171" s="40"/>
      <c r="D171" s="40"/>
      <c r="E171" s="40"/>
      <c r="F171" s="40"/>
      <c r="G171" s="40"/>
      <c r="H171" s="40"/>
      <c r="I171" s="40"/>
      <c r="J171" s="40"/>
      <c r="K171" s="40"/>
      <c r="L171" s="40"/>
      <c r="M171" s="40"/>
    </row>
    <row r="172" spans="1:13">
      <c r="A172" s="40"/>
      <c r="B172" s="40"/>
      <c r="C172" s="40"/>
      <c r="D172" s="40"/>
      <c r="E172" s="40"/>
      <c r="F172" s="40"/>
      <c r="G172" s="40"/>
      <c r="H172" s="40"/>
      <c r="I172" s="40"/>
      <c r="J172" s="40"/>
      <c r="K172" s="40"/>
      <c r="L172" s="40"/>
      <c r="M172" s="40"/>
    </row>
    <row r="173" spans="1:13">
      <c r="A173" s="40"/>
      <c r="B173" s="40"/>
      <c r="C173" s="40"/>
      <c r="D173" s="40"/>
      <c r="E173" s="40"/>
      <c r="F173" s="40"/>
      <c r="G173" s="40"/>
      <c r="H173" s="40"/>
      <c r="I173" s="40"/>
      <c r="J173" s="40"/>
      <c r="K173" s="40"/>
      <c r="L173" s="40"/>
      <c r="M173" s="40"/>
    </row>
    <row r="174" spans="1:13">
      <c r="A174" s="40"/>
      <c r="B174" s="40"/>
      <c r="C174" s="40"/>
      <c r="D174" s="40"/>
      <c r="E174" s="40"/>
      <c r="F174" s="40"/>
      <c r="G174" s="40"/>
      <c r="H174" s="40"/>
      <c r="I174" s="40"/>
      <c r="J174" s="40"/>
      <c r="K174" s="40"/>
      <c r="L174" s="40"/>
      <c r="M174" s="40"/>
    </row>
    <row r="175" spans="1:13">
      <c r="A175" s="40"/>
      <c r="B175" s="40"/>
      <c r="C175" s="40"/>
      <c r="D175" s="40"/>
      <c r="E175" s="40"/>
      <c r="F175" s="40"/>
      <c r="G175" s="40"/>
      <c r="H175" s="40"/>
      <c r="I175" s="40"/>
      <c r="J175" s="40"/>
      <c r="K175" s="40"/>
      <c r="L175" s="40"/>
      <c r="M175" s="40"/>
    </row>
    <row r="176" spans="1:13">
      <c r="A176" s="40"/>
      <c r="B176" s="40"/>
      <c r="C176" s="40"/>
      <c r="D176" s="40"/>
      <c r="E176" s="40"/>
      <c r="F176" s="40"/>
      <c r="G176" s="40"/>
      <c r="H176" s="40"/>
      <c r="I176" s="40"/>
      <c r="J176" s="40"/>
      <c r="K176" s="40"/>
      <c r="L176" s="40"/>
      <c r="M176" s="40"/>
    </row>
    <row r="177" spans="1:13">
      <c r="A177" s="40"/>
      <c r="B177" s="40"/>
      <c r="C177" s="40"/>
      <c r="D177" s="40"/>
      <c r="E177" s="40"/>
      <c r="F177" s="40"/>
      <c r="G177" s="40"/>
      <c r="H177" s="40"/>
      <c r="I177" s="40"/>
      <c r="J177" s="40"/>
      <c r="K177" s="40"/>
      <c r="L177" s="40"/>
      <c r="M177" s="40"/>
    </row>
    <row r="178" spans="1:13">
      <c r="A178" s="40"/>
      <c r="B178" s="40"/>
      <c r="C178" s="40"/>
      <c r="D178" s="40"/>
      <c r="E178" s="40"/>
      <c r="F178" s="40"/>
      <c r="G178" s="40"/>
      <c r="H178" s="40"/>
      <c r="I178" s="40"/>
      <c r="J178" s="40"/>
      <c r="K178" s="40"/>
      <c r="L178" s="40"/>
      <c r="M178" s="40"/>
    </row>
    <row r="179" spans="1:13">
      <c r="A179" s="40"/>
      <c r="B179" s="40"/>
      <c r="C179" s="40"/>
      <c r="D179" s="40"/>
      <c r="E179" s="40"/>
      <c r="F179" s="40"/>
      <c r="G179" s="40"/>
      <c r="H179" s="40"/>
      <c r="I179" s="40"/>
      <c r="J179" s="40"/>
      <c r="K179" s="40"/>
      <c r="L179" s="40"/>
      <c r="M179" s="40"/>
    </row>
    <row r="180" spans="1:13">
      <c r="A180" s="40"/>
      <c r="B180" s="40"/>
      <c r="C180" s="40"/>
      <c r="D180" s="40"/>
      <c r="E180" s="40"/>
      <c r="F180" s="40"/>
      <c r="G180" s="40"/>
      <c r="H180" s="40"/>
      <c r="I180" s="40"/>
      <c r="J180" s="40"/>
      <c r="K180" s="40"/>
      <c r="L180" s="40"/>
      <c r="M180" s="40"/>
    </row>
    <row r="181" spans="1:13">
      <c r="A181" s="40"/>
      <c r="B181" s="40"/>
      <c r="C181" s="40"/>
      <c r="D181" s="40"/>
      <c r="E181" s="40"/>
      <c r="F181" s="40"/>
      <c r="G181" s="40"/>
      <c r="H181" s="40"/>
      <c r="I181" s="40"/>
      <c r="J181" s="40"/>
      <c r="K181" s="40"/>
      <c r="L181" s="40"/>
      <c r="M181" s="40"/>
    </row>
    <row r="182" spans="1:13">
      <c r="A182" s="40"/>
      <c r="B182" s="40"/>
      <c r="C182" s="40"/>
      <c r="D182" s="40"/>
      <c r="E182" s="40"/>
      <c r="F182" s="40"/>
      <c r="G182" s="40"/>
      <c r="H182" s="40"/>
      <c r="I182" s="40"/>
      <c r="J182" s="40"/>
      <c r="K182" s="40"/>
      <c r="L182" s="40"/>
      <c r="M182" s="40"/>
    </row>
    <row r="183" spans="1:13">
      <c r="A183" s="40"/>
      <c r="B183" s="40"/>
      <c r="C183" s="40"/>
      <c r="D183" s="40"/>
      <c r="E183" s="40"/>
      <c r="F183" s="40"/>
      <c r="G183" s="40"/>
      <c r="H183" s="40"/>
      <c r="I183" s="40"/>
      <c r="J183" s="40"/>
      <c r="K183" s="40"/>
      <c r="L183" s="40"/>
      <c r="M183" s="40"/>
    </row>
    <row r="184" spans="1:13">
      <c r="A184" s="40"/>
      <c r="B184" s="40"/>
      <c r="C184" s="40"/>
      <c r="D184" s="40"/>
      <c r="E184" s="40"/>
      <c r="F184" s="40"/>
      <c r="G184" s="40"/>
      <c r="H184" s="40"/>
      <c r="I184" s="40"/>
      <c r="J184" s="40"/>
      <c r="K184" s="40"/>
      <c r="L184" s="40"/>
      <c r="M184" s="40"/>
    </row>
    <row r="185" spans="1:13">
      <c r="A185" s="40"/>
      <c r="B185" s="40"/>
      <c r="C185" s="40"/>
      <c r="D185" s="40"/>
      <c r="E185" s="40"/>
      <c r="F185" s="40"/>
      <c r="G185" s="40"/>
      <c r="H185" s="40"/>
      <c r="I185" s="40"/>
      <c r="J185" s="40"/>
      <c r="K185" s="40"/>
      <c r="L185" s="40"/>
      <c r="M185" s="40"/>
    </row>
    <row r="186" spans="1:13">
      <c r="A186" s="40"/>
      <c r="B186" s="40"/>
      <c r="C186" s="40"/>
      <c r="D186" s="40"/>
      <c r="E186" s="40"/>
      <c r="F186" s="40"/>
      <c r="G186" s="40"/>
      <c r="H186" s="40"/>
      <c r="I186" s="40"/>
      <c r="J186" s="40"/>
      <c r="K186" s="40"/>
      <c r="L186" s="40"/>
      <c r="M186" s="40"/>
    </row>
    <row r="187" spans="1:13">
      <c r="A187" s="40"/>
      <c r="B187" s="40"/>
      <c r="C187" s="40"/>
      <c r="D187" s="40"/>
      <c r="E187" s="40"/>
      <c r="F187" s="40"/>
      <c r="G187" s="40"/>
      <c r="H187" s="40"/>
      <c r="I187" s="40"/>
      <c r="J187" s="40"/>
      <c r="K187" s="40"/>
      <c r="L187" s="40"/>
      <c r="M187" s="40"/>
    </row>
    <row r="188" spans="1:13">
      <c r="A188" s="40"/>
      <c r="B188" s="40"/>
      <c r="C188" s="40"/>
      <c r="D188" s="40"/>
      <c r="E188" s="40"/>
      <c r="F188" s="40"/>
      <c r="G188" s="40"/>
      <c r="H188" s="40"/>
      <c r="I188" s="40"/>
      <c r="J188" s="40"/>
      <c r="K188" s="40"/>
      <c r="L188" s="40"/>
      <c r="M188" s="40"/>
    </row>
    <row r="189" spans="1:13">
      <c r="A189" s="40"/>
      <c r="B189" s="40"/>
      <c r="C189" s="40"/>
      <c r="D189" s="40"/>
      <c r="E189" s="40"/>
      <c r="F189" s="40"/>
      <c r="G189" s="40"/>
      <c r="H189" s="40"/>
      <c r="I189" s="40"/>
      <c r="J189" s="40"/>
      <c r="K189" s="40"/>
      <c r="L189" s="40"/>
      <c r="M189" s="40"/>
    </row>
    <row r="190" spans="1:13">
      <c r="A190" s="40"/>
      <c r="B190" s="40"/>
      <c r="C190" s="40"/>
      <c r="D190" s="40"/>
      <c r="E190" s="40"/>
      <c r="F190" s="40"/>
      <c r="G190" s="40"/>
      <c r="H190" s="40"/>
      <c r="I190" s="40"/>
      <c r="J190" s="40"/>
      <c r="K190" s="40"/>
      <c r="L190" s="40"/>
      <c r="M190" s="40"/>
    </row>
    <row r="191" spans="1:13">
      <c r="A191" s="40"/>
      <c r="B191" s="40"/>
      <c r="C191" s="40"/>
      <c r="D191" s="40"/>
      <c r="E191" s="40"/>
      <c r="F191" s="40"/>
      <c r="G191" s="40"/>
      <c r="H191" s="40"/>
      <c r="I191" s="40"/>
      <c r="J191" s="40"/>
      <c r="K191" s="40"/>
      <c r="L191" s="40"/>
      <c r="M191" s="40"/>
    </row>
    <row r="192" spans="1:13">
      <c r="A192" s="40"/>
      <c r="B192" s="40"/>
      <c r="C192" s="40"/>
      <c r="D192" s="40"/>
      <c r="E192" s="40"/>
      <c r="F192" s="40"/>
      <c r="G192" s="40"/>
      <c r="H192" s="40"/>
      <c r="I192" s="40"/>
      <c r="J192" s="40"/>
      <c r="K192" s="40"/>
      <c r="L192" s="40"/>
      <c r="M192" s="40"/>
    </row>
    <row r="193" spans="1:13">
      <c r="A193" s="40"/>
      <c r="B193" s="40"/>
      <c r="C193" s="40"/>
      <c r="D193" s="40"/>
      <c r="E193" s="40"/>
      <c r="F193" s="40"/>
      <c r="G193" s="40"/>
      <c r="H193" s="40"/>
      <c r="I193" s="40"/>
      <c r="J193" s="40"/>
      <c r="K193" s="40"/>
      <c r="L193" s="40"/>
      <c r="M193" s="40"/>
    </row>
    <row r="194" spans="1:13">
      <c r="A194" s="40"/>
      <c r="B194" s="40"/>
      <c r="C194" s="40"/>
      <c r="D194" s="40"/>
      <c r="E194" s="40"/>
      <c r="F194" s="40"/>
      <c r="G194" s="40"/>
      <c r="H194" s="40"/>
      <c r="I194" s="40"/>
      <c r="J194" s="40"/>
      <c r="K194" s="40"/>
      <c r="L194" s="40"/>
      <c r="M194" s="40"/>
    </row>
    <row r="195" spans="1:13">
      <c r="A195" s="40"/>
      <c r="B195" s="40"/>
      <c r="C195" s="40"/>
      <c r="D195" s="40"/>
      <c r="E195" s="40"/>
      <c r="F195" s="40"/>
      <c r="G195" s="40"/>
      <c r="H195" s="40"/>
      <c r="I195" s="40"/>
      <c r="J195" s="40"/>
      <c r="K195" s="40"/>
      <c r="L195" s="40"/>
      <c r="M195" s="40"/>
    </row>
    <row r="196" spans="1:13">
      <c r="A196" s="40"/>
      <c r="B196" s="40"/>
      <c r="C196" s="40"/>
      <c r="D196" s="40"/>
      <c r="E196" s="40"/>
      <c r="F196" s="40"/>
      <c r="G196" s="40"/>
      <c r="H196" s="40"/>
      <c r="I196" s="40"/>
      <c r="J196" s="40"/>
      <c r="K196" s="40"/>
      <c r="L196" s="40"/>
      <c r="M196" s="40"/>
    </row>
    <row r="197" spans="1:13">
      <c r="A197" s="40"/>
      <c r="B197" s="40"/>
      <c r="C197" s="40"/>
      <c r="D197" s="40"/>
      <c r="E197" s="40"/>
      <c r="F197" s="40"/>
      <c r="G197" s="40"/>
      <c r="H197" s="40"/>
      <c r="I197" s="40"/>
      <c r="J197" s="40"/>
      <c r="K197" s="40"/>
      <c r="L197" s="40"/>
      <c r="M197" s="40"/>
    </row>
    <row r="198" spans="1:13">
      <c r="A198" s="40"/>
      <c r="B198" s="40"/>
      <c r="C198" s="40"/>
      <c r="D198" s="40"/>
      <c r="E198" s="40"/>
      <c r="F198" s="40"/>
      <c r="G198" s="40"/>
      <c r="H198" s="40"/>
      <c r="I198" s="40"/>
      <c r="J198" s="40"/>
      <c r="K198" s="40"/>
      <c r="L198" s="40"/>
      <c r="M198" s="40"/>
    </row>
    <row r="199" spans="1:13">
      <c r="A199" s="40"/>
      <c r="B199" s="40"/>
      <c r="C199" s="40"/>
      <c r="D199" s="40"/>
      <c r="E199" s="40"/>
      <c r="F199" s="40"/>
      <c r="G199" s="40"/>
      <c r="H199" s="40"/>
      <c r="I199" s="40"/>
      <c r="J199" s="40"/>
      <c r="K199" s="40"/>
      <c r="L199" s="40"/>
      <c r="M199" s="40"/>
    </row>
    <row r="200" spans="1:13">
      <c r="A200" s="40"/>
      <c r="B200" s="40"/>
      <c r="C200" s="40"/>
      <c r="D200" s="40"/>
      <c r="E200" s="40"/>
      <c r="F200" s="40"/>
      <c r="G200" s="40"/>
      <c r="H200" s="40"/>
      <c r="I200" s="40"/>
      <c r="J200" s="40"/>
      <c r="K200" s="40"/>
      <c r="L200" s="40"/>
      <c r="M200" s="40"/>
    </row>
    <row r="201" spans="1:13">
      <c r="A201" s="40"/>
      <c r="B201" s="40"/>
      <c r="C201" s="40"/>
      <c r="D201" s="40"/>
      <c r="E201" s="40"/>
      <c r="F201" s="40"/>
      <c r="G201" s="40"/>
      <c r="H201" s="40"/>
      <c r="I201" s="40"/>
      <c r="J201" s="40"/>
      <c r="K201" s="40"/>
      <c r="L201" s="40"/>
      <c r="M201" s="40"/>
    </row>
    <row r="202" spans="1:13">
      <c r="A202" s="40"/>
      <c r="B202" s="40"/>
      <c r="C202" s="40"/>
      <c r="D202" s="40"/>
      <c r="E202" s="40"/>
      <c r="F202" s="40"/>
      <c r="G202" s="40"/>
      <c r="H202" s="40"/>
      <c r="I202" s="40"/>
      <c r="J202" s="40"/>
      <c r="K202" s="40"/>
      <c r="L202" s="40"/>
      <c r="M202" s="40"/>
    </row>
    <row r="203" spans="1:13">
      <c r="A203" s="40"/>
      <c r="B203" s="40"/>
      <c r="C203" s="40"/>
      <c r="D203" s="40"/>
      <c r="E203" s="40"/>
      <c r="F203" s="40"/>
      <c r="G203" s="40"/>
      <c r="H203" s="40"/>
      <c r="I203" s="40"/>
      <c r="J203" s="40"/>
      <c r="K203" s="40"/>
      <c r="L203" s="40"/>
      <c r="M203" s="40"/>
    </row>
    <row r="204" spans="1:13">
      <c r="A204" s="40"/>
      <c r="B204" s="40"/>
      <c r="C204" s="40"/>
      <c r="D204" s="40"/>
      <c r="E204" s="40"/>
      <c r="F204" s="40"/>
      <c r="G204" s="40"/>
      <c r="H204" s="40"/>
      <c r="I204" s="40"/>
      <c r="J204" s="40"/>
      <c r="K204" s="40"/>
      <c r="L204" s="40"/>
      <c r="M204" s="40"/>
    </row>
    <row r="205" spans="1:13">
      <c r="A205" s="40"/>
      <c r="B205" s="40"/>
      <c r="C205" s="40"/>
      <c r="D205" s="40"/>
      <c r="E205" s="40"/>
      <c r="F205" s="40"/>
      <c r="G205" s="40"/>
      <c r="H205" s="40"/>
      <c r="I205" s="40"/>
      <c r="J205" s="40"/>
      <c r="K205" s="40"/>
      <c r="L205" s="40"/>
      <c r="M205" s="40"/>
    </row>
    <row r="206" spans="1:13">
      <c r="A206" s="40"/>
      <c r="B206" s="40"/>
      <c r="C206" s="40"/>
      <c r="D206" s="40"/>
      <c r="E206" s="40"/>
      <c r="F206" s="40"/>
      <c r="G206" s="40"/>
      <c r="H206" s="40"/>
      <c r="I206" s="40"/>
      <c r="J206" s="40"/>
      <c r="K206" s="40"/>
      <c r="L206" s="40"/>
      <c r="M206" s="40"/>
    </row>
    <row r="207" spans="1:13">
      <c r="A207" s="40"/>
      <c r="B207" s="40"/>
      <c r="C207" s="40"/>
      <c r="D207" s="40"/>
      <c r="E207" s="40"/>
      <c r="F207" s="40"/>
      <c r="G207" s="40"/>
      <c r="H207" s="40"/>
      <c r="I207" s="40"/>
      <c r="J207" s="40"/>
      <c r="K207" s="40"/>
      <c r="L207" s="40"/>
      <c r="M207" s="40"/>
    </row>
    <row r="208" spans="1:13">
      <c r="A208" s="40"/>
      <c r="B208" s="40"/>
      <c r="C208" s="40"/>
      <c r="D208" s="40"/>
      <c r="E208" s="40"/>
      <c r="F208" s="40"/>
      <c r="G208" s="40"/>
      <c r="H208" s="40"/>
      <c r="I208" s="40"/>
      <c r="J208" s="40"/>
      <c r="K208" s="40"/>
      <c r="L208" s="40"/>
      <c r="M208" s="40"/>
    </row>
    <row r="209" spans="1:13">
      <c r="A209" s="40"/>
      <c r="B209" s="40"/>
      <c r="C209" s="40"/>
      <c r="D209" s="40"/>
      <c r="E209" s="40"/>
      <c r="F209" s="40"/>
      <c r="G209" s="40"/>
      <c r="H209" s="40"/>
      <c r="I209" s="40"/>
      <c r="J209" s="40"/>
      <c r="K209" s="40"/>
      <c r="L209" s="40"/>
      <c r="M209" s="40"/>
    </row>
    <row r="210" spans="1:13">
      <c r="A210" s="40"/>
      <c r="B210" s="40"/>
      <c r="C210" s="40"/>
      <c r="D210" s="40"/>
      <c r="E210" s="40"/>
      <c r="F210" s="40"/>
      <c r="G210" s="40"/>
      <c r="H210" s="40"/>
      <c r="I210" s="40"/>
      <c r="J210" s="40"/>
      <c r="K210" s="40"/>
      <c r="L210" s="40"/>
      <c r="M210" s="40"/>
    </row>
    <row r="211" spans="1:13">
      <c r="A211" s="40"/>
      <c r="B211" s="40"/>
      <c r="C211" s="40"/>
      <c r="D211" s="40"/>
      <c r="E211" s="40"/>
      <c r="F211" s="40"/>
      <c r="G211" s="40"/>
      <c r="H211" s="40"/>
      <c r="I211" s="40"/>
      <c r="J211" s="40"/>
      <c r="K211" s="40"/>
      <c r="L211" s="40"/>
      <c r="M211" s="40"/>
    </row>
    <row r="212" spans="1:13">
      <c r="A212" s="40"/>
      <c r="B212" s="40"/>
      <c r="C212" s="40"/>
      <c r="D212" s="40"/>
      <c r="E212" s="40"/>
      <c r="F212" s="40"/>
      <c r="G212" s="40"/>
      <c r="H212" s="40"/>
      <c r="I212" s="40"/>
      <c r="J212" s="40"/>
      <c r="K212" s="40"/>
      <c r="L212" s="40"/>
      <c r="M212" s="40"/>
    </row>
    <row r="213" spans="1:13">
      <c r="A213" s="40"/>
      <c r="B213" s="40"/>
      <c r="C213" s="40"/>
      <c r="D213" s="40"/>
      <c r="E213" s="40"/>
      <c r="F213" s="40"/>
      <c r="G213" s="40"/>
      <c r="H213" s="40"/>
      <c r="I213" s="40"/>
      <c r="J213" s="40"/>
      <c r="K213" s="40"/>
      <c r="L213" s="40"/>
      <c r="M213" s="40"/>
    </row>
    <row r="214" spans="1:13">
      <c r="A214" s="40"/>
      <c r="B214" s="40"/>
      <c r="C214" s="40"/>
      <c r="D214" s="40"/>
      <c r="E214" s="40"/>
      <c r="F214" s="40"/>
      <c r="G214" s="40"/>
      <c r="H214" s="40"/>
      <c r="I214" s="40"/>
      <c r="J214" s="40"/>
      <c r="K214" s="40"/>
      <c r="L214" s="40"/>
      <c r="M214" s="40"/>
    </row>
    <row r="215" spans="1:13">
      <c r="A215" s="40"/>
      <c r="B215" s="40"/>
      <c r="C215" s="40"/>
      <c r="D215" s="40"/>
      <c r="E215" s="40"/>
      <c r="F215" s="40"/>
      <c r="G215" s="40"/>
      <c r="H215" s="40"/>
      <c r="I215" s="40"/>
      <c r="J215" s="40"/>
      <c r="K215" s="40"/>
      <c r="L215" s="40"/>
      <c r="M215" s="40"/>
    </row>
    <row r="216" spans="1:13">
      <c r="A216" s="40"/>
      <c r="B216" s="40"/>
      <c r="C216" s="40"/>
      <c r="D216" s="40"/>
      <c r="E216" s="40"/>
      <c r="F216" s="40"/>
      <c r="G216" s="40"/>
      <c r="H216" s="40"/>
      <c r="I216" s="40"/>
      <c r="J216" s="40"/>
      <c r="K216" s="40"/>
      <c r="L216" s="40"/>
      <c r="M216" s="40"/>
    </row>
    <row r="217" spans="1:13">
      <c r="A217" s="40"/>
      <c r="B217" s="40"/>
      <c r="C217" s="40"/>
      <c r="D217" s="40"/>
      <c r="E217" s="40"/>
      <c r="F217" s="40"/>
      <c r="G217" s="40"/>
      <c r="H217" s="40"/>
      <c r="I217" s="40"/>
      <c r="J217" s="40"/>
      <c r="K217" s="40"/>
      <c r="L217" s="40"/>
      <c r="M217" s="40"/>
    </row>
    <row r="218" spans="1:13">
      <c r="A218" s="40"/>
      <c r="B218" s="40"/>
      <c r="C218" s="40"/>
      <c r="D218" s="40"/>
      <c r="E218" s="40"/>
      <c r="F218" s="40"/>
      <c r="G218" s="40"/>
      <c r="H218" s="40"/>
      <c r="I218" s="40"/>
      <c r="J218" s="40"/>
      <c r="K218" s="40"/>
      <c r="L218" s="40"/>
      <c r="M218" s="40"/>
    </row>
    <row r="219" spans="1:13">
      <c r="A219" s="40"/>
      <c r="B219" s="40"/>
      <c r="C219" s="40"/>
      <c r="D219" s="40"/>
      <c r="E219" s="40"/>
      <c r="F219" s="40"/>
      <c r="G219" s="40"/>
      <c r="H219" s="40"/>
      <c r="I219" s="40"/>
      <c r="J219" s="40"/>
      <c r="K219" s="40"/>
      <c r="L219" s="40"/>
      <c r="M219" s="40"/>
    </row>
    <row r="220" spans="1:13">
      <c r="A220" s="40"/>
      <c r="B220" s="40"/>
      <c r="C220" s="40"/>
      <c r="D220" s="40"/>
      <c r="E220" s="40"/>
      <c r="F220" s="40"/>
      <c r="G220" s="40"/>
      <c r="H220" s="40"/>
      <c r="I220" s="40"/>
      <c r="J220" s="40"/>
      <c r="K220" s="40"/>
      <c r="L220" s="40"/>
      <c r="M220" s="40"/>
    </row>
    <row r="221" spans="1:13">
      <c r="A221" s="40"/>
      <c r="B221" s="40"/>
      <c r="C221" s="40"/>
      <c r="D221" s="40"/>
      <c r="E221" s="40"/>
      <c r="F221" s="40"/>
      <c r="G221" s="40"/>
      <c r="H221" s="40"/>
      <c r="I221" s="40"/>
      <c r="J221" s="40"/>
      <c r="K221" s="40"/>
      <c r="L221" s="40"/>
      <c r="M221" s="40"/>
    </row>
    <row r="222" spans="1:13">
      <c r="A222" s="40"/>
      <c r="B222" s="40"/>
      <c r="C222" s="40"/>
      <c r="D222" s="40"/>
      <c r="E222" s="40"/>
      <c r="F222" s="40"/>
      <c r="G222" s="40"/>
      <c r="H222" s="40"/>
      <c r="I222" s="40"/>
      <c r="J222" s="40"/>
      <c r="K222" s="40"/>
      <c r="L222" s="40"/>
      <c r="M222" s="40"/>
    </row>
    <row r="223" spans="1:13">
      <c r="A223" s="40"/>
      <c r="B223" s="40"/>
      <c r="C223" s="40"/>
      <c r="D223" s="40"/>
      <c r="E223" s="40"/>
      <c r="F223" s="40"/>
      <c r="G223" s="40"/>
      <c r="H223" s="40"/>
      <c r="I223" s="40"/>
      <c r="J223" s="40"/>
      <c r="K223" s="40"/>
      <c r="L223" s="40"/>
      <c r="M223" s="40"/>
    </row>
    <row r="224" spans="1:13">
      <c r="A224" s="40"/>
      <c r="B224" s="40"/>
      <c r="C224" s="40"/>
      <c r="D224" s="40"/>
      <c r="E224" s="40"/>
      <c r="F224" s="40"/>
      <c r="G224" s="40"/>
      <c r="H224" s="40"/>
      <c r="I224" s="40"/>
      <c r="J224" s="40"/>
      <c r="K224" s="40"/>
      <c r="L224" s="40"/>
      <c r="M224" s="40"/>
    </row>
    <row r="225" spans="1:13">
      <c r="A225" s="40"/>
      <c r="B225" s="40"/>
      <c r="C225" s="40"/>
      <c r="D225" s="40"/>
      <c r="E225" s="40"/>
      <c r="F225" s="40"/>
      <c r="G225" s="40"/>
      <c r="H225" s="40"/>
      <c r="I225" s="40"/>
      <c r="J225" s="40"/>
      <c r="K225" s="40"/>
      <c r="L225" s="40"/>
      <c r="M225" s="40"/>
    </row>
    <row r="226" spans="1:13">
      <c r="A226" s="40"/>
      <c r="B226" s="40"/>
      <c r="C226" s="40"/>
      <c r="D226" s="40"/>
      <c r="E226" s="40"/>
      <c r="F226" s="40"/>
      <c r="G226" s="40"/>
      <c r="H226" s="40"/>
      <c r="I226" s="40"/>
      <c r="J226" s="40"/>
      <c r="K226" s="40"/>
      <c r="L226" s="40"/>
      <c r="M226" s="40"/>
    </row>
    <row r="227" spans="1:13">
      <c r="A227" s="40"/>
      <c r="B227" s="40"/>
      <c r="C227" s="40"/>
      <c r="D227" s="40"/>
      <c r="E227" s="40"/>
      <c r="F227" s="40"/>
      <c r="G227" s="40"/>
      <c r="H227" s="40"/>
      <c r="I227" s="40"/>
      <c r="J227" s="40"/>
      <c r="K227" s="40"/>
      <c r="L227" s="40"/>
      <c r="M227" s="40"/>
    </row>
    <row r="228" spans="1:13">
      <c r="A228" s="40"/>
      <c r="B228" s="40"/>
      <c r="C228" s="40"/>
      <c r="D228" s="40"/>
      <c r="E228" s="40"/>
      <c r="F228" s="40"/>
      <c r="G228" s="40"/>
      <c r="H228" s="40"/>
      <c r="I228" s="40"/>
      <c r="J228" s="40"/>
      <c r="K228" s="40"/>
      <c r="L228" s="40"/>
      <c r="M228" s="40"/>
    </row>
    <row r="229" spans="1:13">
      <c r="A229" s="40"/>
      <c r="B229" s="40"/>
      <c r="C229" s="40"/>
      <c r="D229" s="40"/>
      <c r="E229" s="40"/>
      <c r="F229" s="40"/>
      <c r="G229" s="40"/>
      <c r="H229" s="40"/>
      <c r="I229" s="40"/>
      <c r="J229" s="40"/>
      <c r="K229" s="40"/>
      <c r="L229" s="40"/>
      <c r="M229" s="40"/>
    </row>
    <row r="230" spans="1:13">
      <c r="A230" s="40"/>
      <c r="B230" s="40"/>
      <c r="C230" s="40"/>
      <c r="D230" s="40"/>
      <c r="E230" s="40"/>
      <c r="F230" s="40"/>
      <c r="G230" s="40"/>
      <c r="H230" s="40"/>
      <c r="I230" s="40"/>
      <c r="J230" s="40"/>
      <c r="K230" s="40"/>
      <c r="L230" s="40"/>
      <c r="M230" s="40"/>
    </row>
    <row r="231" spans="1:13">
      <c r="A231" s="40"/>
      <c r="B231" s="40"/>
      <c r="C231" s="40"/>
      <c r="D231" s="40"/>
      <c r="E231" s="40"/>
      <c r="F231" s="40"/>
      <c r="G231" s="40"/>
      <c r="H231" s="40"/>
      <c r="I231" s="40"/>
      <c r="J231" s="40"/>
      <c r="K231" s="40"/>
      <c r="L231" s="40"/>
      <c r="M231" s="40"/>
    </row>
    <row r="232" spans="1:13">
      <c r="A232" s="40"/>
      <c r="B232" s="40"/>
      <c r="C232" s="40"/>
      <c r="D232" s="40"/>
      <c r="E232" s="40"/>
      <c r="F232" s="40"/>
      <c r="G232" s="40"/>
      <c r="H232" s="40"/>
      <c r="I232" s="40"/>
      <c r="J232" s="40"/>
      <c r="K232" s="40"/>
      <c r="L232" s="40"/>
      <c r="M232" s="40"/>
    </row>
    <row r="233" spans="1:13">
      <c r="A233" s="40"/>
      <c r="B233" s="40"/>
      <c r="C233" s="40"/>
      <c r="D233" s="40"/>
      <c r="E233" s="40"/>
      <c r="F233" s="40"/>
      <c r="G233" s="40"/>
      <c r="H233" s="40"/>
      <c r="I233" s="40"/>
      <c r="J233" s="40"/>
      <c r="K233" s="40"/>
      <c r="L233" s="40"/>
      <c r="M233" s="40"/>
    </row>
    <row r="234" spans="1:13">
      <c r="A234" s="40"/>
      <c r="B234" s="40"/>
      <c r="C234" s="40"/>
      <c r="D234" s="40"/>
      <c r="E234" s="40"/>
      <c r="F234" s="40"/>
      <c r="G234" s="40"/>
      <c r="H234" s="40"/>
      <c r="I234" s="40"/>
      <c r="J234" s="40"/>
      <c r="K234" s="40"/>
      <c r="L234" s="40"/>
      <c r="M234" s="40"/>
    </row>
    <row r="235" spans="1:13">
      <c r="A235" s="40"/>
      <c r="B235" s="40"/>
      <c r="C235" s="40"/>
      <c r="D235" s="40"/>
      <c r="E235" s="40"/>
      <c r="F235" s="40"/>
      <c r="G235" s="40"/>
      <c r="H235" s="40"/>
      <c r="I235" s="40"/>
      <c r="J235" s="40"/>
      <c r="K235" s="40"/>
      <c r="L235" s="40"/>
      <c r="M235" s="40"/>
    </row>
    <row r="236" spans="1:13">
      <c r="A236" s="40"/>
      <c r="B236" s="40"/>
      <c r="C236" s="40"/>
      <c r="D236" s="40"/>
      <c r="E236" s="40"/>
      <c r="F236" s="40"/>
      <c r="G236" s="40"/>
      <c r="H236" s="40"/>
      <c r="I236" s="40"/>
      <c r="J236" s="40"/>
      <c r="K236" s="40"/>
      <c r="L236" s="40"/>
      <c r="M236" s="40"/>
    </row>
    <row r="237" spans="1:13">
      <c r="A237" s="40"/>
      <c r="B237" s="40"/>
      <c r="C237" s="40"/>
      <c r="D237" s="40"/>
      <c r="E237" s="40"/>
      <c r="F237" s="40"/>
      <c r="G237" s="40"/>
      <c r="H237" s="40"/>
      <c r="I237" s="40"/>
      <c r="J237" s="40"/>
      <c r="K237" s="40"/>
      <c r="L237" s="40"/>
      <c r="M237" s="40"/>
    </row>
    <row r="238" spans="1:13">
      <c r="A238" s="40"/>
      <c r="B238" s="40"/>
      <c r="C238" s="40"/>
      <c r="D238" s="40"/>
      <c r="E238" s="40"/>
      <c r="F238" s="40"/>
      <c r="G238" s="40"/>
      <c r="H238" s="40"/>
      <c r="I238" s="40"/>
      <c r="J238" s="40"/>
      <c r="K238" s="40"/>
      <c r="L238" s="40"/>
      <c r="M238" s="40"/>
    </row>
    <row r="239" spans="1:13">
      <c r="A239" s="40"/>
      <c r="B239" s="40"/>
      <c r="C239" s="40"/>
      <c r="D239" s="40"/>
      <c r="E239" s="40"/>
      <c r="F239" s="40"/>
      <c r="G239" s="40"/>
      <c r="H239" s="40"/>
      <c r="I239" s="40"/>
      <c r="J239" s="40"/>
      <c r="K239" s="40"/>
      <c r="L239" s="40"/>
      <c r="M239" s="40"/>
    </row>
    <row r="240" spans="1:13">
      <c r="A240" s="40"/>
      <c r="B240" s="40"/>
      <c r="C240" s="40"/>
      <c r="D240" s="40"/>
      <c r="E240" s="40"/>
      <c r="F240" s="40"/>
      <c r="G240" s="40"/>
      <c r="H240" s="40"/>
      <c r="I240" s="40"/>
      <c r="J240" s="40"/>
      <c r="K240" s="40"/>
      <c r="L240" s="40"/>
      <c r="M240" s="40"/>
    </row>
    <row r="241" spans="1:13">
      <c r="A241" s="40"/>
      <c r="B241" s="40"/>
      <c r="C241" s="40"/>
      <c r="D241" s="40"/>
      <c r="E241" s="40"/>
      <c r="F241" s="40"/>
      <c r="G241" s="40"/>
      <c r="H241" s="40"/>
      <c r="I241" s="40"/>
      <c r="J241" s="40"/>
      <c r="K241" s="40"/>
      <c r="L241" s="40"/>
      <c r="M241" s="40"/>
    </row>
    <row r="242" spans="1:13">
      <c r="A242" s="40"/>
      <c r="B242" s="40"/>
      <c r="C242" s="40"/>
      <c r="D242" s="40"/>
      <c r="E242" s="40"/>
      <c r="F242" s="40"/>
      <c r="G242" s="40"/>
      <c r="H242" s="40"/>
      <c r="I242" s="40"/>
      <c r="J242" s="40"/>
      <c r="K242" s="40"/>
      <c r="L242" s="40"/>
      <c r="M242" s="40"/>
    </row>
    <row r="243" spans="1:13">
      <c r="A243" s="40"/>
      <c r="B243" s="40"/>
      <c r="C243" s="40"/>
      <c r="D243" s="40"/>
      <c r="E243" s="40"/>
      <c r="F243" s="40"/>
      <c r="G243" s="40"/>
      <c r="H243" s="40"/>
      <c r="I243" s="40"/>
      <c r="J243" s="40"/>
      <c r="K243" s="40"/>
      <c r="L243" s="40"/>
      <c r="M243" s="40"/>
    </row>
    <row r="244" spans="1:13">
      <c r="A244" s="40"/>
      <c r="B244" s="40"/>
      <c r="C244" s="40"/>
      <c r="D244" s="40"/>
      <c r="E244" s="40"/>
      <c r="F244" s="40"/>
      <c r="G244" s="40"/>
      <c r="H244" s="40"/>
      <c r="I244" s="40"/>
      <c r="J244" s="40"/>
      <c r="K244" s="40"/>
      <c r="L244" s="40"/>
      <c r="M244" s="40"/>
    </row>
    <row r="245" spans="1:13">
      <c r="A245" s="40"/>
      <c r="B245" s="40"/>
      <c r="C245" s="40"/>
      <c r="D245" s="40"/>
      <c r="E245" s="40"/>
      <c r="F245" s="40"/>
      <c r="G245" s="40"/>
      <c r="H245" s="40"/>
      <c r="I245" s="40"/>
      <c r="J245" s="40"/>
      <c r="K245" s="40"/>
      <c r="L245" s="40"/>
      <c r="M245" s="40"/>
    </row>
    <row r="246" spans="1:13">
      <c r="A246" s="40"/>
      <c r="B246" s="40"/>
      <c r="C246" s="40"/>
      <c r="D246" s="40"/>
      <c r="E246" s="40"/>
      <c r="F246" s="40"/>
      <c r="G246" s="40"/>
      <c r="H246" s="40"/>
      <c r="I246" s="40"/>
      <c r="J246" s="40"/>
      <c r="K246" s="40"/>
      <c r="L246" s="40"/>
      <c r="M246" s="40"/>
    </row>
    <row r="247" spans="1:13">
      <c r="A247" s="40"/>
      <c r="B247" s="40"/>
      <c r="C247" s="40"/>
      <c r="D247" s="40"/>
      <c r="E247" s="40"/>
      <c r="F247" s="40"/>
      <c r="G247" s="40"/>
      <c r="H247" s="40"/>
      <c r="I247" s="40"/>
      <c r="J247" s="40"/>
      <c r="K247" s="40"/>
      <c r="L247" s="40"/>
      <c r="M247" s="40"/>
    </row>
    <row r="248" spans="1:13">
      <c r="A248" s="40"/>
      <c r="B248" s="40"/>
      <c r="C248" s="40"/>
      <c r="D248" s="40"/>
      <c r="E248" s="40"/>
      <c r="F248" s="40"/>
      <c r="G248" s="40"/>
      <c r="H248" s="40"/>
      <c r="I248" s="40"/>
      <c r="J248" s="40"/>
      <c r="K248" s="40"/>
      <c r="L248" s="40"/>
      <c r="M248" s="40"/>
    </row>
    <row r="249" spans="1:13">
      <c r="A249" s="40"/>
      <c r="B249" s="40"/>
      <c r="C249" s="40"/>
      <c r="D249" s="40"/>
      <c r="E249" s="40"/>
      <c r="F249" s="40"/>
      <c r="G249" s="40"/>
      <c r="H249" s="40"/>
      <c r="I249" s="40"/>
      <c r="J249" s="40"/>
      <c r="K249" s="40"/>
      <c r="L249" s="40"/>
      <c r="M249" s="40"/>
    </row>
    <row r="250" spans="1:13">
      <c r="A250" s="40"/>
      <c r="B250" s="40"/>
      <c r="C250" s="40"/>
      <c r="D250" s="40"/>
      <c r="E250" s="40"/>
      <c r="F250" s="40"/>
      <c r="G250" s="40"/>
      <c r="H250" s="40"/>
      <c r="I250" s="40"/>
      <c r="J250" s="40"/>
      <c r="K250" s="40"/>
      <c r="L250" s="40"/>
      <c r="M250" s="40"/>
    </row>
    <row r="251" spans="1:13">
      <c r="A251" s="40"/>
      <c r="B251" s="40"/>
      <c r="C251" s="40"/>
      <c r="D251" s="40"/>
      <c r="E251" s="40"/>
      <c r="F251" s="40"/>
      <c r="G251" s="40"/>
      <c r="H251" s="40"/>
      <c r="I251" s="40"/>
      <c r="J251" s="40"/>
      <c r="K251" s="40"/>
      <c r="L251" s="40"/>
      <c r="M251" s="40"/>
    </row>
    <row r="252" spans="1:13">
      <c r="A252" s="40"/>
      <c r="B252" s="40"/>
      <c r="C252" s="40"/>
      <c r="D252" s="40"/>
      <c r="E252" s="40"/>
      <c r="F252" s="40"/>
      <c r="G252" s="40"/>
      <c r="H252" s="40"/>
      <c r="I252" s="40"/>
      <c r="J252" s="40"/>
      <c r="K252" s="40"/>
      <c r="L252" s="40"/>
      <c r="M252" s="40"/>
    </row>
    <row r="253" spans="1:13">
      <c r="A253" s="40"/>
      <c r="B253" s="40"/>
      <c r="C253" s="40"/>
      <c r="D253" s="40"/>
      <c r="E253" s="40"/>
      <c r="F253" s="40"/>
      <c r="G253" s="40"/>
      <c r="H253" s="40"/>
      <c r="I253" s="40"/>
      <c r="J253" s="40"/>
      <c r="K253" s="40"/>
      <c r="L253" s="40"/>
      <c r="M253" s="40"/>
    </row>
    <row r="254" spans="1:13">
      <c r="A254" s="40"/>
      <c r="B254" s="40"/>
      <c r="C254" s="40"/>
      <c r="D254" s="40"/>
      <c r="E254" s="40"/>
      <c r="F254" s="40"/>
      <c r="G254" s="40"/>
      <c r="H254" s="40"/>
      <c r="I254" s="40"/>
      <c r="J254" s="40"/>
      <c r="K254" s="40"/>
      <c r="L254" s="40"/>
      <c r="M254" s="40"/>
    </row>
    <row r="255" spans="1:13">
      <c r="A255" s="40"/>
      <c r="B255" s="40"/>
      <c r="C255" s="40"/>
      <c r="D255" s="40"/>
      <c r="E255" s="40"/>
      <c r="F255" s="40"/>
      <c r="G255" s="40"/>
      <c r="H255" s="40"/>
      <c r="I255" s="40"/>
      <c r="J255" s="40"/>
      <c r="K255" s="40"/>
      <c r="L255" s="40"/>
      <c r="M255" s="40"/>
    </row>
    <row r="256" spans="1:13">
      <c r="A256" s="40"/>
      <c r="B256" s="40"/>
      <c r="C256" s="40"/>
      <c r="D256" s="40"/>
      <c r="E256" s="40"/>
      <c r="F256" s="40"/>
      <c r="G256" s="40"/>
      <c r="H256" s="40"/>
      <c r="I256" s="40"/>
      <c r="J256" s="40"/>
      <c r="K256" s="40"/>
      <c r="L256" s="40"/>
      <c r="M256" s="40"/>
    </row>
    <row r="257" spans="1:13">
      <c r="A257" s="40"/>
      <c r="B257" s="40"/>
      <c r="C257" s="40"/>
      <c r="D257" s="40"/>
      <c r="E257" s="40"/>
      <c r="F257" s="40"/>
      <c r="G257" s="40"/>
      <c r="H257" s="40"/>
      <c r="I257" s="40"/>
      <c r="J257" s="40"/>
      <c r="K257" s="40"/>
      <c r="L257" s="40"/>
      <c r="M257" s="40"/>
    </row>
    <row r="258" spans="1:13">
      <c r="A258" s="40"/>
      <c r="B258" s="40"/>
      <c r="C258" s="40"/>
      <c r="D258" s="40"/>
      <c r="E258" s="40"/>
      <c r="F258" s="40"/>
      <c r="G258" s="40"/>
      <c r="H258" s="40"/>
      <c r="I258" s="40"/>
      <c r="J258" s="40"/>
      <c r="K258" s="40"/>
      <c r="L258" s="40"/>
      <c r="M258" s="40"/>
    </row>
    <row r="259" spans="1:13">
      <c r="A259" s="40"/>
      <c r="B259" s="40"/>
      <c r="C259" s="40"/>
      <c r="D259" s="40"/>
      <c r="E259" s="40"/>
      <c r="F259" s="40"/>
      <c r="G259" s="40"/>
      <c r="H259" s="40"/>
      <c r="I259" s="40"/>
      <c r="J259" s="40"/>
      <c r="K259" s="40"/>
      <c r="L259" s="40"/>
      <c r="M259" s="40"/>
    </row>
    <row r="260" spans="1:13">
      <c r="A260" s="40"/>
      <c r="B260" s="40"/>
      <c r="C260" s="40"/>
      <c r="D260" s="40"/>
      <c r="E260" s="40"/>
      <c r="F260" s="40"/>
      <c r="G260" s="40"/>
      <c r="H260" s="40"/>
      <c r="I260" s="40"/>
      <c r="J260" s="40"/>
      <c r="K260" s="40"/>
      <c r="L260" s="40"/>
      <c r="M260" s="40"/>
    </row>
    <row r="261" spans="1:13">
      <c r="A261" s="40"/>
      <c r="B261" s="40"/>
      <c r="C261" s="40"/>
      <c r="D261" s="40"/>
      <c r="E261" s="40"/>
      <c r="F261" s="40"/>
      <c r="G261" s="40"/>
      <c r="H261" s="40"/>
      <c r="I261" s="40"/>
      <c r="J261" s="40"/>
      <c r="K261" s="40"/>
      <c r="L261" s="40"/>
      <c r="M261" s="40"/>
    </row>
    <row r="262" spans="1:13">
      <c r="A262" s="40"/>
      <c r="B262" s="40"/>
      <c r="C262" s="40"/>
      <c r="D262" s="40"/>
      <c r="E262" s="40"/>
      <c r="F262" s="40"/>
      <c r="G262" s="40"/>
      <c r="H262" s="40"/>
      <c r="I262" s="40"/>
      <c r="J262" s="40"/>
      <c r="K262" s="40"/>
      <c r="L262" s="40"/>
      <c r="M262" s="40"/>
    </row>
    <row r="263" spans="1:13">
      <c r="A263" s="40"/>
      <c r="B263" s="40"/>
      <c r="C263" s="40"/>
      <c r="D263" s="40"/>
      <c r="E263" s="40"/>
      <c r="F263" s="40"/>
      <c r="G263" s="40"/>
      <c r="H263" s="40"/>
      <c r="I263" s="40"/>
      <c r="J263" s="40"/>
      <c r="K263" s="40"/>
      <c r="L263" s="40"/>
      <c r="M263" s="40"/>
    </row>
    <row r="264" spans="1:13">
      <c r="A264" s="40"/>
      <c r="B264" s="40"/>
      <c r="C264" s="40"/>
      <c r="D264" s="40"/>
      <c r="E264" s="40"/>
      <c r="F264" s="40"/>
      <c r="G264" s="40"/>
      <c r="H264" s="40"/>
      <c r="I264" s="40"/>
      <c r="J264" s="40"/>
      <c r="K264" s="40"/>
      <c r="L264" s="40"/>
      <c r="M264" s="40"/>
    </row>
    <row r="265" spans="1:13">
      <c r="A265" s="40"/>
      <c r="B265" s="40"/>
      <c r="C265" s="40"/>
      <c r="D265" s="40"/>
      <c r="E265" s="40"/>
      <c r="F265" s="40"/>
      <c r="G265" s="40"/>
      <c r="H265" s="40"/>
      <c r="I265" s="40"/>
      <c r="J265" s="40"/>
      <c r="K265" s="40"/>
      <c r="L265" s="40"/>
      <c r="M265" s="40"/>
    </row>
    <row r="266" spans="1:13">
      <c r="A266" s="40"/>
      <c r="B266" s="40"/>
      <c r="C266" s="40"/>
      <c r="D266" s="40"/>
      <c r="E266" s="40"/>
      <c r="F266" s="40"/>
      <c r="G266" s="40"/>
      <c r="H266" s="40"/>
      <c r="I266" s="40"/>
      <c r="J266" s="40"/>
      <c r="K266" s="40"/>
      <c r="L266" s="40"/>
      <c r="M266" s="40"/>
    </row>
    <row r="267" spans="1:13">
      <c r="A267" s="40"/>
      <c r="B267" s="40"/>
      <c r="C267" s="40"/>
      <c r="D267" s="40"/>
      <c r="E267" s="40"/>
      <c r="F267" s="40"/>
      <c r="G267" s="40"/>
      <c r="H267" s="40"/>
      <c r="I267" s="40"/>
      <c r="J267" s="40"/>
      <c r="K267" s="40"/>
      <c r="L267" s="40"/>
      <c r="M267" s="40"/>
    </row>
    <row r="268" spans="1:13">
      <c r="A268" s="40"/>
      <c r="B268" s="40"/>
      <c r="C268" s="40"/>
      <c r="D268" s="40"/>
      <c r="E268" s="40"/>
      <c r="F268" s="40"/>
      <c r="G268" s="40"/>
      <c r="H268" s="40"/>
      <c r="I268" s="40"/>
      <c r="J268" s="40"/>
      <c r="K268" s="40"/>
      <c r="L268" s="40"/>
      <c r="M268" s="40"/>
    </row>
    <row r="269" spans="1:13">
      <c r="A269" s="40"/>
      <c r="B269" s="40"/>
      <c r="C269" s="40"/>
      <c r="D269" s="40"/>
      <c r="E269" s="40"/>
      <c r="F269" s="40"/>
      <c r="G269" s="40"/>
      <c r="H269" s="40"/>
      <c r="I269" s="40"/>
      <c r="J269" s="40"/>
      <c r="K269" s="40"/>
      <c r="L269" s="40"/>
      <c r="M269" s="40"/>
    </row>
    <row r="270" spans="1:13">
      <c r="A270" s="40"/>
      <c r="B270" s="40"/>
      <c r="C270" s="40"/>
      <c r="D270" s="40"/>
      <c r="E270" s="40"/>
      <c r="F270" s="40"/>
      <c r="G270" s="40"/>
      <c r="H270" s="40"/>
      <c r="I270" s="40"/>
      <c r="J270" s="40"/>
      <c r="K270" s="40"/>
      <c r="L270" s="40"/>
      <c r="M270" s="40"/>
    </row>
    <row r="271" spans="1:13">
      <c r="A271" s="40"/>
      <c r="B271" s="40"/>
      <c r="C271" s="40"/>
      <c r="D271" s="40"/>
      <c r="E271" s="40"/>
      <c r="F271" s="40"/>
      <c r="G271" s="40"/>
      <c r="H271" s="40"/>
      <c r="I271" s="40"/>
      <c r="J271" s="40"/>
      <c r="K271" s="40"/>
      <c r="L271" s="40"/>
      <c r="M271" s="40"/>
    </row>
    <row r="272" spans="1:13">
      <c r="A272" s="40"/>
      <c r="B272" s="40"/>
      <c r="C272" s="40"/>
      <c r="D272" s="40"/>
      <c r="E272" s="40"/>
      <c r="F272" s="40"/>
      <c r="G272" s="40"/>
      <c r="H272" s="40"/>
      <c r="I272" s="40"/>
      <c r="J272" s="40"/>
      <c r="K272" s="40"/>
      <c r="L272" s="40"/>
      <c r="M272" s="40"/>
    </row>
    <row r="273" spans="1:13">
      <c r="A273" s="40"/>
      <c r="B273" s="40"/>
      <c r="C273" s="40"/>
      <c r="D273" s="40"/>
      <c r="E273" s="40"/>
      <c r="F273" s="40"/>
      <c r="G273" s="40"/>
      <c r="H273" s="40"/>
      <c r="I273" s="40"/>
      <c r="J273" s="40"/>
      <c r="K273" s="40"/>
      <c r="L273" s="40"/>
      <c r="M273" s="40"/>
    </row>
    <row r="274" spans="1:13">
      <c r="A274" s="40"/>
      <c r="B274" s="40"/>
      <c r="C274" s="40"/>
      <c r="D274" s="40"/>
      <c r="E274" s="40"/>
      <c r="F274" s="40"/>
      <c r="G274" s="40"/>
      <c r="H274" s="40"/>
      <c r="I274" s="40"/>
      <c r="J274" s="40"/>
      <c r="K274" s="40"/>
      <c r="L274" s="40"/>
      <c r="M274" s="40"/>
    </row>
    <row r="275" spans="1:13">
      <c r="A275" s="40"/>
      <c r="B275" s="40"/>
      <c r="C275" s="40"/>
      <c r="D275" s="40"/>
      <c r="E275" s="40"/>
      <c r="F275" s="40"/>
      <c r="G275" s="40"/>
      <c r="H275" s="40"/>
      <c r="I275" s="40"/>
      <c r="J275" s="40"/>
      <c r="K275" s="40"/>
      <c r="L275" s="40"/>
      <c r="M275" s="40"/>
    </row>
    <row r="276" spans="1:13">
      <c r="A276" s="40"/>
      <c r="B276" s="40"/>
      <c r="C276" s="40"/>
      <c r="D276" s="40"/>
      <c r="E276" s="40"/>
      <c r="F276" s="40"/>
      <c r="G276" s="40"/>
      <c r="H276" s="40"/>
      <c r="I276" s="40"/>
      <c r="J276" s="40"/>
      <c r="K276" s="40"/>
      <c r="L276" s="40"/>
      <c r="M276" s="40"/>
    </row>
    <row r="277" spans="1:13">
      <c r="A277" s="40"/>
      <c r="B277" s="40"/>
      <c r="C277" s="40"/>
      <c r="D277" s="40"/>
      <c r="E277" s="40"/>
      <c r="F277" s="40"/>
      <c r="G277" s="40"/>
      <c r="H277" s="40"/>
      <c r="I277" s="40"/>
      <c r="J277" s="40"/>
      <c r="K277" s="40"/>
      <c r="L277" s="40"/>
      <c r="M277" s="40"/>
    </row>
    <row r="278" spans="1:13">
      <c r="A278" s="40"/>
      <c r="B278" s="40"/>
      <c r="C278" s="40"/>
      <c r="D278" s="40"/>
      <c r="E278" s="40"/>
      <c r="F278" s="40"/>
      <c r="G278" s="40"/>
      <c r="H278" s="40"/>
      <c r="I278" s="40"/>
      <c r="J278" s="40"/>
      <c r="K278" s="40"/>
      <c r="L278" s="40"/>
      <c r="M278" s="40"/>
    </row>
    <row r="279" spans="1:13">
      <c r="A279" s="40"/>
      <c r="B279" s="40"/>
      <c r="C279" s="40"/>
      <c r="D279" s="40"/>
      <c r="E279" s="40"/>
      <c r="F279" s="40"/>
      <c r="G279" s="40"/>
      <c r="H279" s="40"/>
      <c r="I279" s="40"/>
      <c r="J279" s="40"/>
      <c r="K279" s="40"/>
      <c r="L279" s="40"/>
      <c r="M279" s="40"/>
    </row>
    <row r="280" spans="1:13">
      <c r="A280" s="40"/>
      <c r="B280" s="40"/>
      <c r="C280" s="40"/>
      <c r="D280" s="40"/>
      <c r="E280" s="40"/>
      <c r="F280" s="40"/>
      <c r="G280" s="40"/>
      <c r="H280" s="40"/>
      <c r="I280" s="40"/>
      <c r="J280" s="40"/>
      <c r="K280" s="40"/>
      <c r="L280" s="40"/>
      <c r="M280" s="40"/>
    </row>
    <row r="281" spans="1:13">
      <c r="A281" s="40"/>
      <c r="B281" s="40"/>
      <c r="C281" s="40"/>
      <c r="D281" s="40"/>
      <c r="E281" s="40"/>
      <c r="F281" s="40"/>
      <c r="G281" s="40"/>
      <c r="H281" s="40"/>
      <c r="I281" s="40"/>
      <c r="J281" s="40"/>
      <c r="K281" s="40"/>
      <c r="L281" s="40"/>
      <c r="M281" s="40"/>
    </row>
    <row r="282" spans="1:13">
      <c r="A282" s="40"/>
      <c r="B282" s="40"/>
      <c r="C282" s="40"/>
      <c r="D282" s="40"/>
      <c r="E282" s="40"/>
      <c r="F282" s="40"/>
      <c r="G282" s="40"/>
      <c r="H282" s="40"/>
      <c r="I282" s="40"/>
      <c r="J282" s="40"/>
      <c r="K282" s="40"/>
      <c r="L282" s="40"/>
      <c r="M282" s="40"/>
    </row>
    <row r="283" spans="1:13">
      <c r="A283" s="40"/>
      <c r="B283" s="40"/>
      <c r="C283" s="40"/>
      <c r="D283" s="40"/>
      <c r="E283" s="40"/>
      <c r="F283" s="40"/>
      <c r="G283" s="40"/>
      <c r="H283" s="40"/>
      <c r="I283" s="40"/>
      <c r="J283" s="40"/>
      <c r="K283" s="40"/>
      <c r="L283" s="40"/>
      <c r="M283" s="40"/>
    </row>
    <row r="284" spans="1:13">
      <c r="A284" s="40"/>
      <c r="B284" s="40"/>
      <c r="C284" s="40"/>
      <c r="D284" s="40"/>
      <c r="E284" s="40"/>
      <c r="F284" s="40"/>
      <c r="G284" s="40"/>
      <c r="H284" s="40"/>
      <c r="I284" s="40"/>
      <c r="J284" s="40"/>
      <c r="K284" s="40"/>
      <c r="L284" s="40"/>
      <c r="M284" s="40"/>
    </row>
    <row r="285" spans="1:13">
      <c r="A285" s="40"/>
      <c r="B285" s="40"/>
      <c r="C285" s="40"/>
      <c r="D285" s="40"/>
      <c r="E285" s="40"/>
      <c r="F285" s="40"/>
      <c r="G285" s="40"/>
      <c r="H285" s="40"/>
      <c r="I285" s="40"/>
      <c r="J285" s="40"/>
      <c r="K285" s="40"/>
      <c r="L285" s="40"/>
      <c r="M285" s="40"/>
    </row>
    <row r="286" spans="1:13">
      <c r="A286" s="40"/>
      <c r="B286" s="40"/>
      <c r="C286" s="40"/>
      <c r="D286" s="40"/>
      <c r="E286" s="40"/>
      <c r="F286" s="40"/>
      <c r="G286" s="40"/>
      <c r="H286" s="40"/>
      <c r="I286" s="40"/>
      <c r="J286" s="40"/>
      <c r="K286" s="40"/>
      <c r="L286" s="40"/>
      <c r="M286" s="40"/>
    </row>
    <row r="287" spans="1:13">
      <c r="A287" s="40"/>
      <c r="B287" s="40"/>
      <c r="C287" s="40"/>
      <c r="D287" s="40"/>
      <c r="E287" s="40"/>
      <c r="F287" s="40"/>
      <c r="G287" s="40"/>
      <c r="H287" s="40"/>
      <c r="I287" s="40"/>
      <c r="J287" s="40"/>
      <c r="K287" s="40"/>
      <c r="L287" s="40"/>
      <c r="M287" s="40"/>
    </row>
    <row r="288" spans="1:13">
      <c r="A288" s="40"/>
      <c r="B288" s="40"/>
      <c r="C288" s="40"/>
      <c r="D288" s="40"/>
      <c r="E288" s="40"/>
      <c r="F288" s="40"/>
      <c r="G288" s="40"/>
      <c r="H288" s="40"/>
      <c r="I288" s="40"/>
      <c r="J288" s="40"/>
      <c r="K288" s="40"/>
      <c r="L288" s="40"/>
      <c r="M288" s="40"/>
    </row>
    <row r="289" spans="1:13">
      <c r="A289" s="40"/>
      <c r="B289" s="40"/>
      <c r="C289" s="40"/>
      <c r="D289" s="40"/>
      <c r="E289" s="40"/>
      <c r="F289" s="40"/>
      <c r="G289" s="40"/>
      <c r="H289" s="40"/>
      <c r="I289" s="40"/>
      <c r="J289" s="40"/>
      <c r="K289" s="40"/>
      <c r="L289" s="40"/>
      <c r="M289" s="40"/>
    </row>
    <row r="290" spans="1:13">
      <c r="A290" s="40"/>
      <c r="B290" s="40"/>
      <c r="C290" s="40"/>
      <c r="D290" s="40"/>
      <c r="E290" s="40"/>
      <c r="F290" s="40"/>
      <c r="G290" s="40"/>
      <c r="H290" s="40"/>
      <c r="I290" s="40"/>
      <c r="J290" s="40"/>
      <c r="K290" s="40"/>
      <c r="L290" s="40"/>
      <c r="M290" s="40"/>
    </row>
    <row r="291" spans="1:13">
      <c r="A291" s="40"/>
      <c r="B291" s="40"/>
      <c r="C291" s="40"/>
      <c r="D291" s="40"/>
      <c r="E291" s="40"/>
      <c r="F291" s="40"/>
      <c r="G291" s="40"/>
      <c r="H291" s="40"/>
      <c r="I291" s="40"/>
      <c r="J291" s="40"/>
      <c r="K291" s="40"/>
      <c r="L291" s="40"/>
      <c r="M291" s="40"/>
    </row>
    <row r="292" spans="1:13">
      <c r="A292" s="40"/>
      <c r="B292" s="40"/>
      <c r="C292" s="40"/>
      <c r="D292" s="40"/>
      <c r="E292" s="40"/>
      <c r="F292" s="40"/>
      <c r="G292" s="40"/>
      <c r="H292" s="40"/>
      <c r="I292" s="40"/>
      <c r="J292" s="40"/>
      <c r="K292" s="40"/>
      <c r="L292" s="40"/>
      <c r="M292" s="40"/>
    </row>
    <row r="293" spans="1:13">
      <c r="A293" s="40"/>
      <c r="B293" s="40"/>
      <c r="C293" s="40"/>
      <c r="D293" s="40"/>
      <c r="E293" s="40"/>
      <c r="F293" s="40"/>
      <c r="G293" s="40"/>
      <c r="H293" s="40"/>
      <c r="I293" s="40"/>
      <c r="J293" s="40"/>
      <c r="K293" s="40"/>
      <c r="L293" s="40"/>
      <c r="M293" s="40"/>
    </row>
    <row r="294" spans="1:13">
      <c r="A294" s="40"/>
      <c r="B294" s="40"/>
      <c r="C294" s="40"/>
      <c r="D294" s="40"/>
      <c r="E294" s="40"/>
      <c r="F294" s="40"/>
      <c r="G294" s="40"/>
      <c r="H294" s="40"/>
      <c r="I294" s="40"/>
      <c r="J294" s="40"/>
      <c r="K294" s="40"/>
      <c r="L294" s="40"/>
      <c r="M294" s="40"/>
    </row>
    <row r="295" spans="1:13">
      <c r="A295" s="40"/>
      <c r="B295" s="40"/>
      <c r="C295" s="40"/>
      <c r="D295" s="40"/>
      <c r="E295" s="40"/>
      <c r="F295" s="40"/>
      <c r="G295" s="40"/>
      <c r="H295" s="40"/>
      <c r="I295" s="40"/>
      <c r="J295" s="40"/>
      <c r="K295" s="40"/>
      <c r="L295" s="40"/>
      <c r="M295" s="40"/>
    </row>
    <row r="296" spans="1:13">
      <c r="A296" s="40"/>
      <c r="B296" s="40"/>
      <c r="C296" s="40"/>
      <c r="D296" s="40"/>
      <c r="E296" s="40"/>
      <c r="F296" s="40"/>
      <c r="G296" s="40"/>
      <c r="H296" s="40"/>
      <c r="I296" s="40"/>
      <c r="J296" s="40"/>
      <c r="K296" s="40"/>
      <c r="L296" s="40"/>
      <c r="M296" s="40"/>
    </row>
    <row r="297" spans="1:13">
      <c r="A297" s="40"/>
      <c r="B297" s="40"/>
      <c r="C297" s="40"/>
      <c r="D297" s="40"/>
      <c r="E297" s="40"/>
      <c r="F297" s="40"/>
      <c r="G297" s="40"/>
      <c r="H297" s="40"/>
      <c r="I297" s="40"/>
      <c r="J297" s="40"/>
      <c r="K297" s="40"/>
      <c r="L297" s="40"/>
      <c r="M297" s="40"/>
    </row>
    <row r="298" spans="1:13">
      <c r="A298" s="40"/>
      <c r="B298" s="40"/>
      <c r="C298" s="40"/>
      <c r="D298" s="40"/>
      <c r="E298" s="40"/>
      <c r="F298" s="40"/>
      <c r="G298" s="40"/>
      <c r="H298" s="40"/>
      <c r="I298" s="40"/>
      <c r="J298" s="40"/>
      <c r="K298" s="40"/>
      <c r="L298" s="40"/>
      <c r="M298" s="40"/>
    </row>
    <row r="299" spans="1:13">
      <c r="A299" s="40"/>
      <c r="B299" s="40"/>
      <c r="C299" s="40"/>
      <c r="D299" s="40"/>
      <c r="E299" s="40"/>
      <c r="F299" s="40"/>
      <c r="G299" s="40"/>
      <c r="H299" s="40"/>
      <c r="I299" s="40"/>
      <c r="J299" s="40"/>
      <c r="K299" s="40"/>
      <c r="L299" s="40"/>
      <c r="M299" s="40"/>
    </row>
    <row r="300" spans="1:13">
      <c r="A300" s="40"/>
      <c r="B300" s="40"/>
      <c r="C300" s="40"/>
      <c r="D300" s="40"/>
      <c r="E300" s="40"/>
      <c r="F300" s="40"/>
      <c r="G300" s="40"/>
      <c r="H300" s="40"/>
      <c r="I300" s="40"/>
      <c r="J300" s="40"/>
      <c r="K300" s="40"/>
      <c r="L300" s="40"/>
      <c r="M300" s="40"/>
    </row>
    <row r="301" spans="1:13">
      <c r="A301" s="40"/>
      <c r="B301" s="40"/>
      <c r="C301" s="40"/>
      <c r="D301" s="40"/>
      <c r="E301" s="40"/>
      <c r="F301" s="40"/>
      <c r="G301" s="40"/>
      <c r="H301" s="40"/>
      <c r="I301" s="40"/>
      <c r="J301" s="40"/>
      <c r="K301" s="40"/>
      <c r="L301" s="40"/>
      <c r="M301" s="40"/>
    </row>
    <row r="302" spans="1:13">
      <c r="A302" s="40"/>
      <c r="B302" s="40"/>
      <c r="C302" s="40"/>
      <c r="D302" s="40"/>
      <c r="E302" s="40"/>
      <c r="F302" s="40"/>
      <c r="G302" s="40"/>
      <c r="H302" s="40"/>
      <c r="I302" s="40"/>
      <c r="J302" s="40"/>
      <c r="K302" s="40"/>
      <c r="L302" s="40"/>
      <c r="M302" s="40"/>
    </row>
    <row r="303" spans="1:13">
      <c r="A303" s="40"/>
      <c r="B303" s="40"/>
      <c r="C303" s="40"/>
      <c r="D303" s="40"/>
      <c r="E303" s="40"/>
      <c r="F303" s="40"/>
      <c r="G303" s="40"/>
      <c r="H303" s="40"/>
      <c r="I303" s="40"/>
      <c r="J303" s="40"/>
      <c r="K303" s="40"/>
      <c r="L303" s="40"/>
      <c r="M303" s="40"/>
    </row>
    <row r="304" spans="1:13">
      <c r="A304" s="40"/>
      <c r="B304" s="40"/>
      <c r="C304" s="40"/>
      <c r="D304" s="40"/>
      <c r="E304" s="40"/>
      <c r="F304" s="40"/>
      <c r="G304" s="40"/>
      <c r="H304" s="40"/>
      <c r="I304" s="40"/>
      <c r="J304" s="40"/>
      <c r="K304" s="40"/>
      <c r="L304" s="40"/>
      <c r="M304" s="40"/>
    </row>
    <row r="305" spans="1:13">
      <c r="A305" s="40"/>
      <c r="B305" s="40"/>
      <c r="C305" s="40"/>
      <c r="D305" s="40"/>
      <c r="E305" s="40"/>
      <c r="F305" s="40"/>
      <c r="G305" s="40"/>
      <c r="H305" s="40"/>
      <c r="I305" s="40"/>
      <c r="J305" s="40"/>
      <c r="K305" s="40"/>
      <c r="L305" s="40"/>
      <c r="M305" s="40"/>
    </row>
    <row r="306" spans="1:13">
      <c r="A306" s="40"/>
      <c r="B306" s="40"/>
      <c r="C306" s="40"/>
      <c r="D306" s="40"/>
      <c r="E306" s="40"/>
      <c r="F306" s="40"/>
      <c r="G306" s="40"/>
      <c r="H306" s="40"/>
      <c r="I306" s="40"/>
      <c r="J306" s="40"/>
      <c r="K306" s="40"/>
      <c r="L306" s="40"/>
      <c r="M306" s="40"/>
    </row>
    <row r="307" spans="1:13">
      <c r="A307" s="40"/>
      <c r="B307" s="40"/>
      <c r="C307" s="40"/>
      <c r="D307" s="40"/>
      <c r="E307" s="40"/>
      <c r="F307" s="40"/>
      <c r="G307" s="40"/>
      <c r="H307" s="40"/>
      <c r="I307" s="40"/>
      <c r="J307" s="40"/>
      <c r="K307" s="40"/>
      <c r="L307" s="40"/>
      <c r="M307" s="40"/>
    </row>
    <row r="308" spans="1:13">
      <c r="A308" s="40"/>
      <c r="B308" s="40"/>
      <c r="C308" s="40"/>
      <c r="D308" s="40"/>
      <c r="E308" s="40"/>
      <c r="F308" s="40"/>
      <c r="G308" s="40"/>
      <c r="H308" s="40"/>
      <c r="I308" s="40"/>
      <c r="J308" s="40"/>
      <c r="K308" s="40"/>
      <c r="L308" s="40"/>
      <c r="M308" s="40"/>
    </row>
    <row r="309" spans="1:13">
      <c r="A309" s="40"/>
      <c r="B309" s="40"/>
      <c r="C309" s="40"/>
      <c r="D309" s="40"/>
      <c r="E309" s="40"/>
      <c r="F309" s="40"/>
      <c r="G309" s="40"/>
      <c r="H309" s="40"/>
      <c r="I309" s="40"/>
      <c r="J309" s="40"/>
      <c r="K309" s="40"/>
      <c r="L309" s="40"/>
      <c r="M309" s="40"/>
    </row>
    <row r="310" spans="1:13">
      <c r="A310" s="40"/>
      <c r="B310" s="40"/>
      <c r="C310" s="40"/>
      <c r="D310" s="40"/>
      <c r="E310" s="40"/>
      <c r="F310" s="40"/>
      <c r="G310" s="40"/>
      <c r="H310" s="40"/>
      <c r="I310" s="40"/>
      <c r="J310" s="40"/>
      <c r="K310" s="40"/>
      <c r="L310" s="40"/>
      <c r="M310" s="40"/>
    </row>
    <row r="311" spans="1:13">
      <c r="A311" s="40"/>
      <c r="B311" s="40"/>
      <c r="C311" s="40"/>
      <c r="D311" s="40"/>
      <c r="E311" s="40"/>
      <c r="F311" s="40"/>
      <c r="G311" s="40"/>
      <c r="H311" s="40"/>
      <c r="I311" s="40"/>
      <c r="J311" s="40"/>
      <c r="K311" s="40"/>
      <c r="L311" s="40"/>
      <c r="M311" s="40"/>
    </row>
    <row r="312" spans="1:13">
      <c r="A312" s="40"/>
      <c r="B312" s="40"/>
      <c r="C312" s="40"/>
      <c r="D312" s="40"/>
      <c r="E312" s="40"/>
      <c r="F312" s="40"/>
      <c r="G312" s="40"/>
      <c r="H312" s="40"/>
      <c r="I312" s="40"/>
      <c r="J312" s="40"/>
      <c r="K312" s="40"/>
      <c r="L312" s="40"/>
      <c r="M312" s="40"/>
    </row>
    <row r="313" spans="1:13">
      <c r="A313" s="40"/>
      <c r="B313" s="40"/>
      <c r="C313" s="40"/>
      <c r="D313" s="40"/>
      <c r="E313" s="40"/>
      <c r="F313" s="40"/>
      <c r="G313" s="40"/>
      <c r="H313" s="40"/>
      <c r="I313" s="40"/>
      <c r="J313" s="40"/>
      <c r="K313" s="40"/>
      <c r="L313" s="40"/>
      <c r="M313" s="40"/>
    </row>
    <row r="314" spans="1:13">
      <c r="A314" s="40"/>
      <c r="B314" s="40"/>
      <c r="C314" s="40"/>
      <c r="D314" s="40"/>
      <c r="E314" s="40"/>
      <c r="F314" s="40"/>
      <c r="G314" s="40"/>
      <c r="H314" s="40"/>
      <c r="I314" s="40"/>
      <c r="J314" s="40"/>
      <c r="K314" s="40"/>
      <c r="L314" s="40"/>
      <c r="M314" s="40"/>
    </row>
    <row r="315" spans="1:13">
      <c r="A315" s="40"/>
      <c r="B315" s="40"/>
      <c r="C315" s="40"/>
      <c r="D315" s="40"/>
      <c r="E315" s="40"/>
      <c r="F315" s="40"/>
      <c r="G315" s="40"/>
      <c r="H315" s="40"/>
      <c r="I315" s="40"/>
      <c r="J315" s="40"/>
      <c r="K315" s="40"/>
      <c r="L315" s="40"/>
      <c r="M315" s="40"/>
    </row>
    <row r="316" spans="1:13">
      <c r="A316" s="40"/>
      <c r="B316" s="40"/>
      <c r="C316" s="40"/>
      <c r="D316" s="40"/>
      <c r="E316" s="40"/>
      <c r="F316" s="40"/>
      <c r="G316" s="40"/>
      <c r="H316" s="40"/>
      <c r="I316" s="40"/>
      <c r="J316" s="40"/>
      <c r="K316" s="40"/>
      <c r="L316" s="40"/>
      <c r="M316" s="40"/>
    </row>
    <row r="317" spans="1:13">
      <c r="A317" s="40"/>
      <c r="B317" s="40"/>
      <c r="C317" s="40"/>
      <c r="D317" s="40"/>
      <c r="E317" s="40"/>
      <c r="F317" s="40"/>
      <c r="G317" s="40"/>
      <c r="H317" s="40"/>
      <c r="I317" s="40"/>
      <c r="J317" s="40"/>
      <c r="K317" s="40"/>
      <c r="L317" s="40"/>
      <c r="M317" s="40"/>
    </row>
    <row r="318" spans="1:13">
      <c r="A318" s="40"/>
      <c r="B318" s="40"/>
      <c r="C318" s="40"/>
      <c r="D318" s="40"/>
      <c r="E318" s="40"/>
      <c r="F318" s="40"/>
      <c r="G318" s="40"/>
      <c r="H318" s="40"/>
      <c r="I318" s="40"/>
      <c r="J318" s="40"/>
      <c r="K318" s="40"/>
      <c r="L318" s="40"/>
      <c r="M318" s="40"/>
    </row>
    <row r="319" spans="1:13">
      <c r="A319" s="40"/>
      <c r="B319" s="40"/>
      <c r="C319" s="40"/>
      <c r="D319" s="40"/>
      <c r="E319" s="40"/>
      <c r="F319" s="40"/>
      <c r="G319" s="40"/>
      <c r="H319" s="40"/>
      <c r="I319" s="40"/>
      <c r="J319" s="40"/>
      <c r="K319" s="40"/>
      <c r="L319" s="40"/>
      <c r="M319" s="40"/>
    </row>
    <row r="320" spans="1:13">
      <c r="A320" s="40"/>
      <c r="B320" s="40"/>
      <c r="C320" s="40"/>
      <c r="D320" s="40"/>
      <c r="E320" s="40"/>
      <c r="F320" s="40"/>
      <c r="G320" s="40"/>
      <c r="H320" s="40"/>
      <c r="I320" s="40"/>
      <c r="J320" s="40"/>
      <c r="K320" s="40"/>
      <c r="L320" s="40"/>
      <c r="M320" s="40"/>
    </row>
    <row r="321" spans="1:13">
      <c r="A321" s="40"/>
      <c r="B321" s="40"/>
      <c r="C321" s="40"/>
      <c r="D321" s="40"/>
      <c r="E321" s="40"/>
      <c r="F321" s="40"/>
      <c r="G321" s="40"/>
      <c r="H321" s="40"/>
      <c r="I321" s="40"/>
      <c r="J321" s="40"/>
      <c r="K321" s="40"/>
      <c r="L321" s="40"/>
      <c r="M321" s="40"/>
    </row>
    <row r="322" spans="1:13">
      <c r="A322" s="40"/>
      <c r="B322" s="40"/>
      <c r="C322" s="40"/>
      <c r="D322" s="40"/>
      <c r="E322" s="40"/>
      <c r="F322" s="40"/>
      <c r="G322" s="40"/>
      <c r="H322" s="40"/>
      <c r="I322" s="40"/>
      <c r="J322" s="40"/>
      <c r="K322" s="40"/>
      <c r="L322" s="40"/>
      <c r="M322" s="40"/>
    </row>
    <row r="323" spans="1:13">
      <c r="A323" s="40"/>
      <c r="B323" s="40"/>
      <c r="C323" s="40"/>
      <c r="D323" s="40"/>
      <c r="E323" s="40"/>
      <c r="F323" s="40"/>
      <c r="G323" s="40"/>
      <c r="H323" s="40"/>
      <c r="I323" s="40"/>
      <c r="J323" s="40"/>
      <c r="K323" s="40"/>
      <c r="L323" s="40"/>
      <c r="M323" s="40"/>
    </row>
    <row r="324" spans="1:13">
      <c r="A324" s="40"/>
      <c r="B324" s="40"/>
      <c r="C324" s="40"/>
      <c r="D324" s="40"/>
      <c r="E324" s="40"/>
      <c r="F324" s="40"/>
      <c r="G324" s="40"/>
      <c r="H324" s="40"/>
      <c r="I324" s="40"/>
      <c r="J324" s="40"/>
      <c r="K324" s="40"/>
      <c r="L324" s="40"/>
      <c r="M324" s="40"/>
    </row>
    <row r="325" spans="1:13">
      <c r="A325" s="40"/>
      <c r="B325" s="40"/>
      <c r="C325" s="40"/>
      <c r="D325" s="40"/>
      <c r="E325" s="40"/>
      <c r="F325" s="40"/>
      <c r="G325" s="40"/>
      <c r="H325" s="40"/>
      <c r="I325" s="40"/>
      <c r="J325" s="40"/>
      <c r="K325" s="40"/>
      <c r="L325" s="40"/>
      <c r="M325" s="40"/>
    </row>
    <row r="326" spans="1:13">
      <c r="A326" s="40"/>
      <c r="B326" s="40"/>
      <c r="C326" s="40"/>
      <c r="D326" s="40"/>
      <c r="E326" s="40"/>
      <c r="F326" s="40"/>
      <c r="G326" s="40"/>
      <c r="H326" s="40"/>
      <c r="I326" s="40"/>
      <c r="J326" s="40"/>
      <c r="K326" s="40"/>
      <c r="L326" s="40"/>
      <c r="M326" s="40"/>
    </row>
    <row r="327" spans="1:13">
      <c r="A327" s="40"/>
      <c r="B327" s="40"/>
      <c r="C327" s="40"/>
      <c r="D327" s="40"/>
      <c r="E327" s="40"/>
      <c r="F327" s="40"/>
      <c r="G327" s="40"/>
      <c r="H327" s="40"/>
      <c r="I327" s="40"/>
      <c r="J327" s="40"/>
      <c r="K327" s="40"/>
      <c r="L327" s="40"/>
      <c r="M327" s="40"/>
    </row>
    <row r="328" spans="1:13">
      <c r="A328" s="40"/>
      <c r="B328" s="40"/>
      <c r="C328" s="40"/>
      <c r="D328" s="40"/>
      <c r="E328" s="40"/>
      <c r="F328" s="40"/>
      <c r="G328" s="40"/>
      <c r="H328" s="40"/>
      <c r="I328" s="40"/>
      <c r="J328" s="40"/>
      <c r="K328" s="40"/>
      <c r="L328" s="40"/>
      <c r="M328" s="40"/>
    </row>
    <row r="329" spans="1:13">
      <c r="A329" s="40"/>
      <c r="B329" s="40"/>
      <c r="C329" s="40"/>
      <c r="D329" s="40"/>
      <c r="E329" s="40"/>
      <c r="F329" s="40"/>
      <c r="G329" s="40"/>
      <c r="H329" s="40"/>
      <c r="I329" s="40"/>
      <c r="J329" s="40"/>
      <c r="K329" s="40"/>
      <c r="L329" s="40"/>
      <c r="M329" s="40"/>
    </row>
    <row r="330" spans="1:13">
      <c r="A330" s="40"/>
      <c r="B330" s="40"/>
      <c r="C330" s="40"/>
      <c r="D330" s="40"/>
      <c r="E330" s="40"/>
      <c r="F330" s="40"/>
      <c r="G330" s="40"/>
      <c r="H330" s="40"/>
      <c r="I330" s="40"/>
      <c r="J330" s="40"/>
      <c r="K330" s="40"/>
      <c r="L330" s="40"/>
      <c r="M330" s="40"/>
    </row>
    <row r="331" spans="1:13">
      <c r="A331" s="40"/>
      <c r="B331" s="40"/>
      <c r="C331" s="40"/>
      <c r="D331" s="40"/>
      <c r="E331" s="40"/>
      <c r="F331" s="40"/>
      <c r="G331" s="40"/>
      <c r="H331" s="40"/>
      <c r="I331" s="40"/>
      <c r="J331" s="40"/>
      <c r="K331" s="40"/>
      <c r="L331" s="40"/>
      <c r="M331" s="40"/>
    </row>
    <row r="332" spans="1:13">
      <c r="A332" s="40"/>
      <c r="B332" s="40"/>
      <c r="C332" s="40"/>
      <c r="D332" s="40"/>
      <c r="E332" s="40"/>
      <c r="F332" s="40"/>
      <c r="G332" s="40"/>
      <c r="H332" s="40"/>
      <c r="I332" s="40"/>
      <c r="J332" s="40"/>
      <c r="K332" s="40"/>
      <c r="L332" s="40"/>
      <c r="M332" s="40"/>
    </row>
    <row r="333" spans="1:13">
      <c r="A333" s="40"/>
      <c r="B333" s="40"/>
      <c r="C333" s="40"/>
      <c r="D333" s="40"/>
      <c r="E333" s="40"/>
      <c r="F333" s="40"/>
      <c r="G333" s="40"/>
      <c r="H333" s="40"/>
      <c r="I333" s="40"/>
      <c r="J333" s="40"/>
      <c r="K333" s="40"/>
      <c r="L333" s="40"/>
      <c r="M333" s="40"/>
    </row>
    <row r="334" spans="1:13">
      <c r="A334" s="40"/>
      <c r="B334" s="40"/>
      <c r="C334" s="40"/>
      <c r="D334" s="40"/>
      <c r="E334" s="40"/>
      <c r="F334" s="40"/>
      <c r="G334" s="40"/>
      <c r="H334" s="40"/>
      <c r="I334" s="40"/>
      <c r="J334" s="40"/>
      <c r="K334" s="40"/>
      <c r="L334" s="40"/>
      <c r="M334" s="40"/>
    </row>
    <row r="335" spans="1:13">
      <c r="A335" s="40"/>
      <c r="B335" s="40"/>
      <c r="C335" s="40"/>
      <c r="D335" s="40"/>
      <c r="E335" s="40"/>
      <c r="F335" s="40"/>
      <c r="G335" s="40"/>
      <c r="H335" s="40"/>
      <c r="I335" s="40"/>
      <c r="J335" s="40"/>
      <c r="K335" s="40"/>
      <c r="L335" s="40"/>
      <c r="M335" s="40"/>
    </row>
    <row r="336" spans="1:13">
      <c r="A336" s="40"/>
      <c r="B336" s="40"/>
      <c r="C336" s="40"/>
      <c r="D336" s="40"/>
      <c r="E336" s="40"/>
      <c r="F336" s="40"/>
      <c r="G336" s="40"/>
      <c r="H336" s="40"/>
      <c r="I336" s="40"/>
      <c r="J336" s="40"/>
      <c r="K336" s="40"/>
      <c r="L336" s="40"/>
      <c r="M336" s="40"/>
    </row>
    <row r="337" spans="1:13">
      <c r="A337" s="40"/>
      <c r="B337" s="40"/>
      <c r="C337" s="40"/>
      <c r="D337" s="40"/>
      <c r="E337" s="40"/>
      <c r="F337" s="40"/>
      <c r="G337" s="40"/>
      <c r="H337" s="40"/>
      <c r="I337" s="40"/>
      <c r="J337" s="40"/>
      <c r="K337" s="40"/>
      <c r="L337" s="40"/>
      <c r="M337" s="40"/>
    </row>
    <row r="338" spans="1:13">
      <c r="A338" s="40"/>
      <c r="B338" s="40"/>
      <c r="C338" s="40"/>
      <c r="D338" s="40"/>
      <c r="E338" s="40"/>
      <c r="F338" s="40"/>
      <c r="G338" s="40"/>
      <c r="H338" s="40"/>
      <c r="I338" s="40"/>
      <c r="J338" s="40"/>
      <c r="K338" s="40"/>
      <c r="L338" s="40"/>
      <c r="M338" s="40"/>
    </row>
    <row r="339" spans="1:13">
      <c r="A339" s="40"/>
      <c r="B339" s="40"/>
      <c r="C339" s="40"/>
      <c r="D339" s="40"/>
      <c r="E339" s="40"/>
      <c r="F339" s="40"/>
      <c r="G339" s="40"/>
      <c r="H339" s="40"/>
      <c r="I339" s="40"/>
      <c r="J339" s="40"/>
      <c r="K339" s="40"/>
      <c r="L339" s="40"/>
      <c r="M339" s="40"/>
    </row>
    <row r="340" spans="1:13">
      <c r="A340" s="40"/>
      <c r="B340" s="40"/>
      <c r="C340" s="40"/>
      <c r="D340" s="40"/>
      <c r="E340" s="40"/>
      <c r="F340" s="40"/>
      <c r="G340" s="40"/>
      <c r="H340" s="40"/>
      <c r="I340" s="40"/>
      <c r="J340" s="40"/>
      <c r="K340" s="40"/>
      <c r="L340" s="40"/>
      <c r="M340" s="40"/>
    </row>
    <row r="341" spans="1:13">
      <c r="A341" s="40"/>
      <c r="B341" s="40"/>
      <c r="C341" s="40"/>
      <c r="D341" s="40"/>
      <c r="E341" s="40"/>
      <c r="F341" s="40"/>
      <c r="G341" s="40"/>
      <c r="H341" s="40"/>
      <c r="I341" s="40"/>
      <c r="J341" s="40"/>
      <c r="K341" s="40"/>
      <c r="L341" s="40"/>
      <c r="M341" s="40"/>
    </row>
    <row r="342" spans="1:13">
      <c r="A342" s="40"/>
      <c r="B342" s="40"/>
      <c r="C342" s="40"/>
      <c r="D342" s="40"/>
      <c r="E342" s="40"/>
      <c r="F342" s="40"/>
      <c r="G342" s="40"/>
      <c r="H342" s="40"/>
      <c r="I342" s="40"/>
      <c r="J342" s="40"/>
      <c r="K342" s="40"/>
      <c r="L342" s="40"/>
      <c r="M342" s="40"/>
    </row>
    <row r="343" spans="1:13">
      <c r="A343" s="40"/>
      <c r="B343" s="40"/>
      <c r="C343" s="40"/>
      <c r="D343" s="40"/>
      <c r="E343" s="40"/>
      <c r="F343" s="40"/>
      <c r="G343" s="40"/>
      <c r="H343" s="40"/>
      <c r="I343" s="40"/>
      <c r="J343" s="40"/>
      <c r="K343" s="40"/>
      <c r="L343" s="40"/>
      <c r="M343" s="40"/>
    </row>
    <row r="344" spans="1:13">
      <c r="A344" s="40"/>
      <c r="B344" s="40"/>
      <c r="C344" s="40"/>
      <c r="D344" s="40"/>
      <c r="E344" s="40"/>
      <c r="F344" s="40"/>
      <c r="G344" s="40"/>
      <c r="H344" s="40"/>
      <c r="I344" s="40"/>
      <c r="J344" s="40"/>
      <c r="K344" s="40"/>
      <c r="L344" s="40"/>
      <c r="M344" s="40"/>
    </row>
    <row r="345" spans="1:13">
      <c r="A345" s="40"/>
      <c r="B345" s="40"/>
      <c r="C345" s="40"/>
      <c r="D345" s="40"/>
      <c r="E345" s="40"/>
      <c r="F345" s="40"/>
      <c r="G345" s="40"/>
      <c r="H345" s="40"/>
      <c r="I345" s="40"/>
      <c r="J345" s="40"/>
      <c r="K345" s="40"/>
      <c r="L345" s="40"/>
      <c r="M345" s="40"/>
    </row>
    <row r="346" spans="1:13">
      <c r="A346" s="40"/>
      <c r="B346" s="40"/>
      <c r="C346" s="40"/>
      <c r="D346" s="40"/>
      <c r="E346" s="40"/>
      <c r="F346" s="40"/>
      <c r="G346" s="40"/>
      <c r="H346" s="40"/>
      <c r="I346" s="40"/>
      <c r="J346" s="40"/>
      <c r="K346" s="40"/>
      <c r="L346" s="40"/>
      <c r="M346" s="40"/>
    </row>
    <row r="347" spans="1:13">
      <c r="A347" s="40"/>
      <c r="B347" s="40"/>
      <c r="C347" s="40"/>
      <c r="D347" s="40"/>
      <c r="E347" s="40"/>
      <c r="F347" s="40"/>
      <c r="G347" s="40"/>
      <c r="H347" s="40"/>
      <c r="I347" s="40"/>
      <c r="J347" s="40"/>
      <c r="K347" s="40"/>
      <c r="L347" s="40"/>
      <c r="M347" s="40"/>
    </row>
    <row r="348" spans="1:13">
      <c r="A348" s="40"/>
      <c r="B348" s="40"/>
      <c r="C348" s="40"/>
      <c r="D348" s="40"/>
      <c r="E348" s="40"/>
      <c r="F348" s="40"/>
      <c r="G348" s="40"/>
      <c r="H348" s="40"/>
      <c r="I348" s="40"/>
      <c r="J348" s="40"/>
      <c r="K348" s="40"/>
      <c r="L348" s="40"/>
      <c r="M348" s="40"/>
    </row>
    <row r="349" spans="1:13">
      <c r="A349" s="40"/>
      <c r="B349" s="40"/>
      <c r="C349" s="40"/>
      <c r="D349" s="40"/>
      <c r="E349" s="40"/>
      <c r="F349" s="40"/>
      <c r="G349" s="40"/>
      <c r="H349" s="40"/>
      <c r="I349" s="40"/>
      <c r="J349" s="40"/>
      <c r="K349" s="40"/>
      <c r="L349" s="40"/>
      <c r="M349" s="40"/>
    </row>
    <row r="350" spans="1:13">
      <c r="A350" s="40"/>
      <c r="B350" s="40"/>
      <c r="C350" s="40"/>
      <c r="D350" s="40"/>
      <c r="E350" s="40"/>
      <c r="F350" s="40"/>
      <c r="G350" s="40"/>
      <c r="H350" s="40"/>
      <c r="I350" s="40"/>
      <c r="J350" s="40"/>
      <c r="K350" s="40"/>
      <c r="L350" s="40"/>
      <c r="M350" s="40"/>
    </row>
    <row r="351" spans="1:13">
      <c r="A351" s="40"/>
      <c r="B351" s="40"/>
      <c r="C351" s="40"/>
      <c r="D351" s="40"/>
      <c r="E351" s="40"/>
      <c r="F351" s="40"/>
      <c r="G351" s="40"/>
      <c r="H351" s="40"/>
      <c r="I351" s="40"/>
      <c r="J351" s="40"/>
      <c r="K351" s="40"/>
      <c r="L351" s="40"/>
      <c r="M351" s="40"/>
    </row>
    <row r="352" spans="1:13">
      <c r="A352" s="40"/>
      <c r="B352" s="40"/>
      <c r="C352" s="40"/>
      <c r="D352" s="40"/>
      <c r="E352" s="40"/>
      <c r="F352" s="40"/>
      <c r="G352" s="40"/>
      <c r="H352" s="40"/>
      <c r="I352" s="40"/>
      <c r="J352" s="40"/>
      <c r="K352" s="40"/>
      <c r="L352" s="40"/>
      <c r="M352" s="40"/>
    </row>
    <row r="353" spans="1:13">
      <c r="A353" s="40"/>
      <c r="B353" s="40"/>
      <c r="C353" s="40"/>
      <c r="D353" s="40"/>
      <c r="E353" s="40"/>
      <c r="F353" s="40"/>
      <c r="G353" s="40"/>
      <c r="H353" s="40"/>
      <c r="I353" s="40"/>
      <c r="J353" s="40"/>
      <c r="K353" s="40"/>
      <c r="L353" s="40"/>
      <c r="M353" s="40"/>
    </row>
    <row r="354" spans="1:13">
      <c r="A354" s="40"/>
      <c r="B354" s="40"/>
      <c r="C354" s="40"/>
      <c r="D354" s="40"/>
      <c r="E354" s="40"/>
      <c r="F354" s="40"/>
      <c r="G354" s="40"/>
      <c r="H354" s="40"/>
      <c r="I354" s="40"/>
      <c r="J354" s="40"/>
      <c r="K354" s="40"/>
      <c r="L354" s="40"/>
      <c r="M354" s="40"/>
    </row>
    <row r="355" spans="1:13">
      <c r="A355" s="40"/>
      <c r="B355" s="40"/>
      <c r="C355" s="40"/>
      <c r="D355" s="40"/>
      <c r="E355" s="40"/>
      <c r="F355" s="40"/>
      <c r="G355" s="40"/>
      <c r="H355" s="40"/>
      <c r="I355" s="40"/>
      <c r="J355" s="40"/>
      <c r="K355" s="40"/>
      <c r="L355" s="40"/>
      <c r="M355" s="40"/>
    </row>
    <row r="356" spans="1:13">
      <c r="A356" s="40"/>
      <c r="B356" s="40"/>
      <c r="C356" s="40"/>
      <c r="D356" s="40"/>
      <c r="E356" s="40"/>
      <c r="F356" s="40"/>
      <c r="G356" s="40"/>
      <c r="H356" s="40"/>
      <c r="I356" s="40"/>
      <c r="J356" s="40"/>
      <c r="K356" s="40"/>
      <c r="L356" s="40"/>
      <c r="M356" s="40"/>
    </row>
    <row r="357" spans="1:13">
      <c r="A357" s="40"/>
      <c r="B357" s="40"/>
      <c r="C357" s="40"/>
      <c r="D357" s="40"/>
      <c r="E357" s="40"/>
      <c r="F357" s="40"/>
      <c r="G357" s="40"/>
      <c r="H357" s="40"/>
      <c r="I357" s="40"/>
      <c r="J357" s="40"/>
      <c r="K357" s="40"/>
      <c r="L357" s="40"/>
      <c r="M357" s="40"/>
    </row>
    <row r="358" spans="1:13">
      <c r="A358" s="40"/>
      <c r="B358" s="40"/>
      <c r="C358" s="40"/>
      <c r="D358" s="40"/>
      <c r="E358" s="40"/>
      <c r="F358" s="40"/>
      <c r="G358" s="40"/>
      <c r="H358" s="40"/>
      <c r="I358" s="40"/>
      <c r="J358" s="40"/>
      <c r="K358" s="40"/>
      <c r="L358" s="40"/>
      <c r="M358" s="40"/>
    </row>
    <row r="359" spans="1:13">
      <c r="A359" s="40"/>
      <c r="B359" s="40"/>
      <c r="C359" s="40"/>
      <c r="D359" s="40"/>
      <c r="E359" s="40"/>
      <c r="F359" s="40"/>
      <c r="G359" s="40"/>
      <c r="H359" s="40"/>
      <c r="I359" s="40"/>
      <c r="J359" s="40"/>
      <c r="K359" s="40"/>
      <c r="L359" s="40"/>
      <c r="M359" s="40"/>
    </row>
    <row r="360" spans="1:13">
      <c r="A360" s="40"/>
      <c r="B360" s="40"/>
      <c r="C360" s="40"/>
      <c r="D360" s="40"/>
      <c r="E360" s="40"/>
      <c r="F360" s="40"/>
      <c r="G360" s="40"/>
      <c r="H360" s="40"/>
      <c r="I360" s="40"/>
      <c r="J360" s="40"/>
      <c r="K360" s="40"/>
      <c r="L360" s="40"/>
      <c r="M360" s="40"/>
    </row>
    <row r="361" spans="1:13">
      <c r="A361" s="40"/>
      <c r="B361" s="40"/>
      <c r="C361" s="40"/>
      <c r="D361" s="40"/>
      <c r="E361" s="40"/>
      <c r="F361" s="40"/>
      <c r="G361" s="40"/>
      <c r="H361" s="40"/>
      <c r="I361" s="40"/>
      <c r="J361" s="40"/>
      <c r="K361" s="40"/>
      <c r="L361" s="40"/>
      <c r="M361" s="40"/>
    </row>
    <row r="362" spans="1:13">
      <c r="A362" s="40"/>
      <c r="B362" s="40"/>
      <c r="C362" s="40"/>
      <c r="D362" s="40"/>
      <c r="E362" s="40"/>
      <c r="F362" s="40"/>
      <c r="G362" s="40"/>
      <c r="H362" s="40"/>
      <c r="I362" s="40"/>
      <c r="J362" s="40"/>
      <c r="K362" s="40"/>
      <c r="L362" s="40"/>
      <c r="M362" s="40"/>
    </row>
    <row r="363" spans="1:13">
      <c r="A363" s="40"/>
      <c r="B363" s="40"/>
      <c r="C363" s="40"/>
      <c r="D363" s="40"/>
      <c r="E363" s="40"/>
      <c r="F363" s="40"/>
      <c r="G363" s="40"/>
      <c r="H363" s="40"/>
      <c r="I363" s="40"/>
      <c r="J363" s="40"/>
      <c r="K363" s="40"/>
      <c r="L363" s="40"/>
      <c r="M363" s="40"/>
    </row>
    <row r="364" spans="1:13">
      <c r="A364" s="40"/>
      <c r="B364" s="40"/>
      <c r="C364" s="40"/>
      <c r="D364" s="40"/>
      <c r="E364" s="40"/>
      <c r="F364" s="40"/>
      <c r="G364" s="40"/>
      <c r="H364" s="40"/>
      <c r="I364" s="40"/>
      <c r="J364" s="40"/>
      <c r="K364" s="40"/>
      <c r="L364" s="40"/>
      <c r="M364" s="40"/>
    </row>
    <row r="365" spans="1:13">
      <c r="A365" s="40"/>
      <c r="B365" s="40"/>
      <c r="C365" s="40"/>
      <c r="D365" s="40"/>
      <c r="E365" s="40"/>
      <c r="F365" s="40"/>
      <c r="G365" s="40"/>
      <c r="H365" s="40"/>
      <c r="I365" s="40"/>
      <c r="J365" s="40"/>
      <c r="K365" s="40"/>
      <c r="L365" s="40"/>
      <c r="M365" s="40"/>
    </row>
    <row r="366" spans="1:13">
      <c r="A366" s="40"/>
      <c r="B366" s="40"/>
      <c r="C366" s="40"/>
      <c r="D366" s="40"/>
      <c r="E366" s="40"/>
      <c r="F366" s="40"/>
      <c r="G366" s="40"/>
      <c r="H366" s="40"/>
      <c r="I366" s="40"/>
      <c r="J366" s="40"/>
      <c r="K366" s="40"/>
      <c r="L366" s="40"/>
      <c r="M366" s="40"/>
    </row>
    <row r="367" spans="1:13">
      <c r="A367" s="40"/>
      <c r="B367" s="40"/>
      <c r="C367" s="40"/>
      <c r="D367" s="40"/>
      <c r="E367" s="40"/>
      <c r="F367" s="40"/>
      <c r="G367" s="40"/>
      <c r="H367" s="40"/>
      <c r="I367" s="40"/>
      <c r="J367" s="40"/>
      <c r="K367" s="40"/>
      <c r="L367" s="40"/>
      <c r="M367" s="40"/>
    </row>
    <row r="368" spans="1:13">
      <c r="A368" s="40"/>
      <c r="B368" s="40"/>
      <c r="C368" s="40"/>
      <c r="D368" s="40"/>
      <c r="E368" s="40"/>
      <c r="F368" s="40"/>
      <c r="G368" s="40"/>
      <c r="H368" s="40"/>
      <c r="I368" s="40"/>
      <c r="J368" s="40"/>
      <c r="K368" s="40"/>
      <c r="L368" s="40"/>
      <c r="M368" s="40"/>
    </row>
    <row r="369" spans="1:13">
      <c r="A369" s="40"/>
      <c r="B369" s="40"/>
      <c r="C369" s="40"/>
      <c r="D369" s="40"/>
      <c r="E369" s="40"/>
      <c r="F369" s="40"/>
      <c r="G369" s="40"/>
      <c r="H369" s="40"/>
      <c r="I369" s="40"/>
      <c r="J369" s="40"/>
      <c r="K369" s="40"/>
      <c r="L369" s="40"/>
      <c r="M369" s="40"/>
    </row>
    <row r="370" spans="1:13">
      <c r="A370" s="40"/>
      <c r="B370" s="40"/>
      <c r="C370" s="40"/>
      <c r="D370" s="40"/>
      <c r="E370" s="40"/>
      <c r="F370" s="40"/>
      <c r="G370" s="40"/>
      <c r="H370" s="40"/>
      <c r="I370" s="40"/>
      <c r="J370" s="40"/>
      <c r="K370" s="40"/>
      <c r="L370" s="40"/>
      <c r="M370" s="40"/>
    </row>
    <row r="371" spans="1:13">
      <c r="A371" s="40"/>
      <c r="B371" s="40"/>
      <c r="C371" s="40"/>
      <c r="D371" s="40"/>
      <c r="E371" s="40"/>
      <c r="F371" s="40"/>
      <c r="G371" s="40"/>
      <c r="H371" s="40"/>
      <c r="I371" s="40"/>
      <c r="J371" s="40"/>
      <c r="K371" s="40"/>
      <c r="L371" s="40"/>
      <c r="M371" s="40"/>
    </row>
    <row r="372" spans="1:13">
      <c r="A372" s="40"/>
      <c r="B372" s="40"/>
      <c r="C372" s="40"/>
      <c r="D372" s="40"/>
      <c r="E372" s="40"/>
      <c r="F372" s="40"/>
      <c r="G372" s="40"/>
      <c r="H372" s="40"/>
      <c r="I372" s="40"/>
      <c r="J372" s="40"/>
      <c r="K372" s="40"/>
      <c r="L372" s="40"/>
      <c r="M372" s="40"/>
    </row>
    <row r="373" spans="1:13">
      <c r="A373" s="40"/>
      <c r="B373" s="40"/>
      <c r="C373" s="40"/>
      <c r="D373" s="40"/>
      <c r="E373" s="40"/>
      <c r="F373" s="40"/>
      <c r="G373" s="40"/>
      <c r="H373" s="40"/>
      <c r="I373" s="40"/>
      <c r="J373" s="40"/>
      <c r="K373" s="40"/>
      <c r="L373" s="40"/>
      <c r="M373" s="40"/>
    </row>
    <row r="374" spans="1:13">
      <c r="A374" s="40"/>
      <c r="B374" s="40"/>
      <c r="C374" s="40"/>
      <c r="D374" s="40"/>
      <c r="E374" s="40"/>
      <c r="F374" s="40"/>
      <c r="G374" s="40"/>
      <c r="H374" s="40"/>
      <c r="I374" s="40"/>
      <c r="J374" s="40"/>
      <c r="K374" s="40"/>
      <c r="L374" s="40"/>
      <c r="M374" s="40"/>
    </row>
    <row r="375" spans="1:13">
      <c r="A375" s="40"/>
      <c r="B375" s="40"/>
      <c r="C375" s="40"/>
      <c r="D375" s="40"/>
      <c r="E375" s="40"/>
      <c r="F375" s="40"/>
      <c r="G375" s="40"/>
      <c r="H375" s="40"/>
      <c r="I375" s="40"/>
      <c r="J375" s="40"/>
      <c r="K375" s="40"/>
      <c r="L375" s="40"/>
      <c r="M375" s="40"/>
    </row>
    <row r="376" spans="1:13">
      <c r="A376" s="40"/>
      <c r="B376" s="40"/>
      <c r="C376" s="40"/>
      <c r="D376" s="40"/>
      <c r="E376" s="40"/>
      <c r="F376" s="40"/>
      <c r="G376" s="40"/>
      <c r="H376" s="40"/>
      <c r="I376" s="40"/>
      <c r="J376" s="40"/>
      <c r="K376" s="40"/>
      <c r="L376" s="40"/>
      <c r="M376" s="40"/>
    </row>
    <row r="377" spans="1:13">
      <c r="A377" s="40"/>
      <c r="B377" s="40"/>
      <c r="C377" s="40"/>
      <c r="D377" s="40"/>
      <c r="E377" s="40"/>
      <c r="F377" s="40"/>
      <c r="G377" s="40"/>
      <c r="H377" s="40"/>
      <c r="I377" s="40"/>
      <c r="J377" s="40"/>
      <c r="K377" s="40"/>
      <c r="L377" s="40"/>
      <c r="M377" s="40"/>
    </row>
    <row r="378" spans="1:13">
      <c r="A378" s="40"/>
      <c r="B378" s="40"/>
      <c r="C378" s="40"/>
      <c r="D378" s="40"/>
      <c r="E378" s="40"/>
      <c r="F378" s="40"/>
      <c r="G378" s="40"/>
      <c r="H378" s="40"/>
      <c r="I378" s="40"/>
      <c r="J378" s="40"/>
      <c r="K378" s="40"/>
      <c r="L378" s="40"/>
      <c r="M378" s="40"/>
    </row>
    <row r="379" spans="1:13">
      <c r="A379" s="40"/>
      <c r="B379" s="40"/>
      <c r="C379" s="40"/>
      <c r="D379" s="40"/>
      <c r="E379" s="40"/>
      <c r="F379" s="40"/>
      <c r="G379" s="40"/>
      <c r="H379" s="40"/>
      <c r="I379" s="40"/>
      <c r="J379" s="40"/>
      <c r="K379" s="40"/>
      <c r="L379" s="40"/>
      <c r="M379" s="40"/>
    </row>
    <row r="380" spans="1:13">
      <c r="A380" s="40"/>
      <c r="B380" s="40"/>
      <c r="C380" s="40"/>
      <c r="D380" s="40"/>
      <c r="E380" s="40"/>
      <c r="F380" s="40"/>
      <c r="G380" s="40"/>
      <c r="H380" s="40"/>
      <c r="I380" s="40"/>
      <c r="J380" s="40"/>
      <c r="K380" s="40"/>
      <c r="L380" s="40"/>
      <c r="M380" s="40"/>
    </row>
    <row r="381" spans="1:13">
      <c r="A381" s="40"/>
      <c r="B381" s="40"/>
      <c r="C381" s="40"/>
      <c r="D381" s="40"/>
      <c r="E381" s="40"/>
      <c r="F381" s="40"/>
      <c r="G381" s="40"/>
      <c r="H381" s="40"/>
      <c r="I381" s="40"/>
      <c r="J381" s="40"/>
      <c r="K381" s="40"/>
      <c r="L381" s="40"/>
      <c r="M381" s="40"/>
    </row>
    <row r="382" spans="1:13">
      <c r="A382" s="40"/>
      <c r="B382" s="40"/>
      <c r="C382" s="40"/>
      <c r="D382" s="40"/>
      <c r="E382" s="40"/>
      <c r="F382" s="40"/>
      <c r="G382" s="40"/>
      <c r="H382" s="40"/>
      <c r="I382" s="40"/>
      <c r="J382" s="40"/>
      <c r="K382" s="40"/>
      <c r="L382" s="40"/>
      <c r="M382" s="40"/>
    </row>
    <row r="383" spans="1:13">
      <c r="A383" s="40"/>
      <c r="B383" s="40"/>
      <c r="C383" s="40"/>
      <c r="D383" s="40"/>
      <c r="E383" s="40"/>
      <c r="F383" s="40"/>
      <c r="G383" s="40"/>
      <c r="H383" s="40"/>
      <c r="I383" s="40"/>
      <c r="J383" s="40"/>
      <c r="K383" s="40"/>
      <c r="L383" s="40"/>
      <c r="M383" s="40"/>
    </row>
    <row r="384" spans="1:13">
      <c r="A384" s="40"/>
      <c r="B384" s="40"/>
      <c r="C384" s="40"/>
      <c r="D384" s="40"/>
      <c r="E384" s="40"/>
      <c r="F384" s="40"/>
      <c r="G384" s="40"/>
      <c r="H384" s="40"/>
      <c r="I384" s="40"/>
      <c r="J384" s="40"/>
      <c r="K384" s="40"/>
      <c r="L384" s="40"/>
      <c r="M384" s="40"/>
    </row>
    <row r="385" spans="1:13">
      <c r="A385" s="40"/>
      <c r="B385" s="40"/>
      <c r="C385" s="40"/>
      <c r="D385" s="40"/>
      <c r="E385" s="40"/>
      <c r="F385" s="40"/>
      <c r="G385" s="40"/>
      <c r="H385" s="40"/>
      <c r="I385" s="40"/>
      <c r="J385" s="40"/>
      <c r="K385" s="40"/>
      <c r="L385" s="40"/>
      <c r="M385" s="40"/>
    </row>
    <row r="386" spans="1:13">
      <c r="A386" s="40"/>
      <c r="B386" s="40"/>
      <c r="C386" s="40"/>
      <c r="D386" s="40"/>
      <c r="E386" s="40"/>
      <c r="F386" s="40"/>
      <c r="G386" s="40"/>
      <c r="H386" s="40"/>
      <c r="I386" s="40"/>
      <c r="J386" s="40"/>
      <c r="K386" s="40"/>
      <c r="L386" s="40"/>
      <c r="M386" s="40"/>
    </row>
    <row r="387" spans="1:13">
      <c r="A387" s="40"/>
      <c r="B387" s="40"/>
      <c r="C387" s="40"/>
      <c r="D387" s="40"/>
      <c r="E387" s="40"/>
      <c r="F387" s="40"/>
      <c r="G387" s="40"/>
      <c r="H387" s="40"/>
      <c r="I387" s="40"/>
      <c r="J387" s="40"/>
      <c r="K387" s="40"/>
      <c r="L387" s="40"/>
      <c r="M387" s="40"/>
    </row>
    <row r="388" spans="1:13">
      <c r="A388" s="40"/>
      <c r="B388" s="40"/>
      <c r="C388" s="40"/>
      <c r="D388" s="40"/>
      <c r="E388" s="40"/>
      <c r="F388" s="40"/>
      <c r="G388" s="40"/>
      <c r="H388" s="40"/>
      <c r="I388" s="40"/>
      <c r="J388" s="40"/>
      <c r="K388" s="40"/>
      <c r="L388" s="40"/>
      <c r="M388" s="40"/>
    </row>
    <row r="389" spans="1:13">
      <c r="A389" s="40"/>
      <c r="B389" s="40"/>
      <c r="C389" s="40"/>
      <c r="D389" s="40"/>
      <c r="E389" s="40"/>
      <c r="F389" s="40"/>
      <c r="G389" s="40"/>
      <c r="H389" s="40"/>
      <c r="I389" s="40"/>
      <c r="J389" s="40"/>
      <c r="K389" s="40"/>
      <c r="L389" s="40"/>
      <c r="M389" s="40"/>
    </row>
    <row r="390" spans="1:13">
      <c r="A390" s="40"/>
      <c r="B390" s="40"/>
      <c r="C390" s="40"/>
      <c r="D390" s="40"/>
      <c r="E390" s="40"/>
      <c r="F390" s="40"/>
      <c r="G390" s="40"/>
      <c r="H390" s="40"/>
      <c r="I390" s="40"/>
      <c r="J390" s="40"/>
      <c r="K390" s="40"/>
      <c r="L390" s="40"/>
      <c r="M390" s="40"/>
    </row>
    <row r="391" spans="1:13">
      <c r="A391" s="40"/>
      <c r="B391" s="40"/>
      <c r="C391" s="40"/>
      <c r="D391" s="40"/>
      <c r="E391" s="40"/>
      <c r="F391" s="40"/>
      <c r="G391" s="40"/>
      <c r="H391" s="40"/>
      <c r="I391" s="40"/>
      <c r="J391" s="40"/>
      <c r="K391" s="40"/>
      <c r="L391" s="40"/>
      <c r="M391" s="40"/>
    </row>
    <row r="392" spans="1:13">
      <c r="A392" s="40"/>
      <c r="B392" s="40"/>
      <c r="C392" s="40"/>
      <c r="D392" s="40"/>
      <c r="E392" s="40"/>
      <c r="F392" s="40"/>
      <c r="G392" s="40"/>
      <c r="H392" s="40"/>
      <c r="I392" s="40"/>
      <c r="J392" s="40"/>
      <c r="K392" s="40"/>
      <c r="L392" s="40"/>
      <c r="M392" s="40"/>
    </row>
    <row r="393" spans="1:13">
      <c r="A393" s="40"/>
      <c r="B393" s="40"/>
      <c r="C393" s="40"/>
      <c r="D393" s="40"/>
      <c r="E393" s="40"/>
      <c r="F393" s="40"/>
      <c r="G393" s="40"/>
      <c r="H393" s="40"/>
      <c r="I393" s="40"/>
      <c r="J393" s="40"/>
      <c r="K393" s="40"/>
      <c r="L393" s="40"/>
      <c r="M393" s="40"/>
    </row>
    <row r="394" spans="1:13">
      <c r="A394" s="40"/>
      <c r="B394" s="40"/>
      <c r="C394" s="40"/>
      <c r="D394" s="40"/>
      <c r="E394" s="40"/>
      <c r="F394" s="40"/>
      <c r="G394" s="40"/>
      <c r="H394" s="40"/>
      <c r="I394" s="40"/>
      <c r="J394" s="40"/>
      <c r="K394" s="40"/>
      <c r="L394" s="40"/>
      <c r="M394" s="40"/>
    </row>
    <row r="395" spans="1:13">
      <c r="A395" s="40"/>
      <c r="B395" s="40"/>
      <c r="C395" s="40"/>
      <c r="D395" s="40"/>
      <c r="E395" s="40"/>
      <c r="F395" s="40"/>
      <c r="G395" s="40"/>
      <c r="H395" s="40"/>
      <c r="I395" s="40"/>
      <c r="J395" s="40"/>
      <c r="K395" s="40"/>
      <c r="L395" s="40"/>
      <c r="M395" s="40"/>
    </row>
    <row r="396" spans="1:13">
      <c r="A396" s="40"/>
      <c r="B396" s="40"/>
      <c r="C396" s="40"/>
      <c r="D396" s="40"/>
      <c r="E396" s="40"/>
      <c r="F396" s="40"/>
      <c r="G396" s="40"/>
      <c r="H396" s="40"/>
      <c r="I396" s="40"/>
      <c r="J396" s="40"/>
      <c r="K396" s="40"/>
      <c r="L396" s="40"/>
      <c r="M396" s="40"/>
    </row>
    <row r="397" spans="1:13">
      <c r="A397" s="40"/>
      <c r="B397" s="40"/>
      <c r="C397" s="40"/>
      <c r="D397" s="40"/>
      <c r="E397" s="40"/>
      <c r="F397" s="40"/>
      <c r="G397" s="40"/>
      <c r="H397" s="40"/>
      <c r="I397" s="40"/>
      <c r="J397" s="40"/>
      <c r="K397" s="40"/>
      <c r="L397" s="40"/>
      <c r="M397" s="40"/>
    </row>
    <row r="398" spans="1:13">
      <c r="A398" s="40"/>
      <c r="B398" s="40"/>
      <c r="C398" s="40"/>
      <c r="D398" s="40"/>
      <c r="E398" s="40"/>
      <c r="F398" s="40"/>
      <c r="G398" s="40"/>
      <c r="H398" s="40"/>
      <c r="I398" s="40"/>
      <c r="J398" s="40"/>
      <c r="K398" s="40"/>
      <c r="L398" s="40"/>
      <c r="M398" s="40"/>
    </row>
    <row r="399" spans="1:13">
      <c r="A399" s="40"/>
      <c r="B399" s="40"/>
      <c r="C399" s="40"/>
      <c r="D399" s="40"/>
      <c r="E399" s="40"/>
      <c r="F399" s="40"/>
      <c r="G399" s="40"/>
      <c r="H399" s="40"/>
      <c r="I399" s="40"/>
      <c r="J399" s="40"/>
      <c r="K399" s="40"/>
      <c r="L399" s="40"/>
      <c r="M399" s="40"/>
    </row>
    <row r="400" spans="1:13">
      <c r="A400" s="40"/>
      <c r="B400" s="40"/>
      <c r="C400" s="40"/>
      <c r="D400" s="40"/>
      <c r="E400" s="40"/>
      <c r="F400" s="40"/>
      <c r="G400" s="40"/>
      <c r="H400" s="40"/>
      <c r="I400" s="40"/>
      <c r="J400" s="40"/>
      <c r="K400" s="40"/>
      <c r="L400" s="40"/>
      <c r="M400" s="40"/>
    </row>
    <row r="401" spans="1:13">
      <c r="A401" s="40"/>
      <c r="B401" s="40"/>
      <c r="C401" s="40"/>
      <c r="D401" s="40"/>
      <c r="E401" s="40"/>
      <c r="F401" s="40"/>
      <c r="G401" s="40"/>
      <c r="H401" s="40"/>
      <c r="I401" s="40"/>
      <c r="J401" s="40"/>
      <c r="K401" s="40"/>
      <c r="L401" s="40"/>
      <c r="M401" s="40"/>
    </row>
    <row r="402" spans="1:13">
      <c r="A402" s="40"/>
      <c r="B402" s="40"/>
      <c r="C402" s="40"/>
      <c r="D402" s="40"/>
      <c r="E402" s="40"/>
      <c r="F402" s="40"/>
      <c r="G402" s="40"/>
      <c r="H402" s="40"/>
      <c r="I402" s="40"/>
      <c r="J402" s="40"/>
      <c r="K402" s="40"/>
      <c r="L402" s="40"/>
      <c r="M402" s="40"/>
    </row>
    <row r="403" spans="1:13">
      <c r="A403" s="40"/>
      <c r="B403" s="40"/>
      <c r="C403" s="40"/>
      <c r="D403" s="40"/>
      <c r="E403" s="40"/>
      <c r="F403" s="40"/>
      <c r="G403" s="40"/>
      <c r="H403" s="40"/>
      <c r="I403" s="40"/>
      <c r="J403" s="40"/>
      <c r="K403" s="40"/>
      <c r="L403" s="40"/>
      <c r="M403" s="40"/>
    </row>
    <row r="404" spans="1:13">
      <c r="A404" s="40"/>
      <c r="B404" s="40"/>
      <c r="C404" s="40"/>
      <c r="D404" s="40"/>
      <c r="E404" s="40"/>
      <c r="F404" s="40"/>
      <c r="G404" s="40"/>
      <c r="H404" s="40"/>
      <c r="I404" s="40"/>
      <c r="J404" s="40"/>
      <c r="K404" s="40"/>
      <c r="L404" s="40"/>
      <c r="M404" s="40"/>
    </row>
    <row r="405" spans="1:13">
      <c r="A405" s="40"/>
      <c r="B405" s="40"/>
      <c r="C405" s="40"/>
      <c r="D405" s="40"/>
      <c r="E405" s="40"/>
      <c r="F405" s="40"/>
      <c r="G405" s="40"/>
      <c r="H405" s="40"/>
      <c r="I405" s="40"/>
      <c r="J405" s="40"/>
      <c r="K405" s="40"/>
      <c r="L405" s="40"/>
      <c r="M405" s="40"/>
    </row>
    <row r="406" spans="1:13">
      <c r="A406" s="40"/>
      <c r="B406" s="40"/>
      <c r="C406" s="40"/>
      <c r="D406" s="40"/>
      <c r="E406" s="40"/>
      <c r="F406" s="40"/>
      <c r="G406" s="40"/>
      <c r="H406" s="40"/>
      <c r="I406" s="40"/>
      <c r="J406" s="40"/>
      <c r="K406" s="40"/>
      <c r="L406" s="40"/>
      <c r="M406" s="40"/>
    </row>
    <row r="407" spans="1:13">
      <c r="A407" s="40"/>
      <c r="B407" s="40"/>
      <c r="C407" s="40"/>
      <c r="D407" s="40"/>
      <c r="E407" s="40"/>
      <c r="F407" s="40"/>
      <c r="G407" s="40"/>
      <c r="H407" s="40"/>
      <c r="I407" s="40"/>
      <c r="J407" s="40"/>
      <c r="K407" s="40"/>
      <c r="L407" s="40"/>
      <c r="M407" s="40"/>
    </row>
    <row r="408" spans="1:13">
      <c r="A408" s="40"/>
      <c r="B408" s="40"/>
      <c r="C408" s="40"/>
      <c r="D408" s="40"/>
      <c r="E408" s="40"/>
      <c r="F408" s="40"/>
      <c r="G408" s="40"/>
      <c r="H408" s="40"/>
      <c r="I408" s="40"/>
      <c r="J408" s="40"/>
      <c r="K408" s="40"/>
      <c r="L408" s="40"/>
      <c r="M408" s="40"/>
    </row>
    <row r="409" spans="1:13">
      <c r="A409" s="40"/>
      <c r="B409" s="40"/>
      <c r="C409" s="40"/>
      <c r="D409" s="40"/>
      <c r="E409" s="40"/>
      <c r="F409" s="40"/>
      <c r="G409" s="40"/>
      <c r="H409" s="40"/>
      <c r="I409" s="40"/>
      <c r="J409" s="40"/>
      <c r="K409" s="40"/>
      <c r="L409" s="40"/>
      <c r="M409" s="40"/>
    </row>
    <row r="410" spans="1:13">
      <c r="A410" s="40"/>
      <c r="B410" s="40"/>
      <c r="C410" s="40"/>
      <c r="D410" s="40"/>
      <c r="E410" s="40"/>
      <c r="F410" s="40"/>
      <c r="G410" s="40"/>
      <c r="H410" s="40"/>
      <c r="I410" s="40"/>
      <c r="J410" s="40"/>
      <c r="K410" s="40"/>
      <c r="L410" s="40"/>
      <c r="M410" s="40"/>
    </row>
    <row r="411" spans="1:13">
      <c r="A411" s="40"/>
      <c r="B411" s="40"/>
      <c r="C411" s="40"/>
      <c r="D411" s="40"/>
      <c r="E411" s="40"/>
      <c r="F411" s="40"/>
      <c r="G411" s="40"/>
      <c r="H411" s="40"/>
      <c r="I411" s="40"/>
      <c r="J411" s="40"/>
      <c r="K411" s="40"/>
      <c r="L411" s="40"/>
      <c r="M411" s="40"/>
    </row>
    <row r="412" spans="1:13">
      <c r="A412" s="40"/>
      <c r="B412" s="40"/>
      <c r="C412" s="40"/>
      <c r="D412" s="40"/>
      <c r="E412" s="40"/>
      <c r="F412" s="40"/>
      <c r="G412" s="40"/>
      <c r="H412" s="40"/>
      <c r="I412" s="40"/>
      <c r="J412" s="40"/>
      <c r="K412" s="40"/>
      <c r="L412" s="40"/>
      <c r="M412" s="40"/>
    </row>
    <row r="413" spans="1:13">
      <c r="A413" s="40"/>
      <c r="B413" s="40"/>
      <c r="C413" s="40"/>
      <c r="D413" s="40"/>
      <c r="E413" s="40"/>
      <c r="F413" s="40"/>
      <c r="G413" s="40"/>
      <c r="H413" s="40"/>
      <c r="I413" s="40"/>
      <c r="J413" s="40"/>
      <c r="K413" s="40"/>
      <c r="L413" s="40"/>
      <c r="M413" s="40"/>
    </row>
    <row r="414" spans="1:13">
      <c r="A414" s="40"/>
      <c r="B414" s="40"/>
      <c r="C414" s="40"/>
      <c r="D414" s="40"/>
      <c r="E414" s="40"/>
      <c r="F414" s="40"/>
      <c r="G414" s="40"/>
      <c r="H414" s="40"/>
      <c r="I414" s="40"/>
      <c r="J414" s="40"/>
      <c r="K414" s="40"/>
      <c r="L414" s="40"/>
      <c r="M414" s="40"/>
    </row>
    <row r="415" spans="1:13">
      <c r="A415" s="40"/>
      <c r="B415" s="40"/>
      <c r="C415" s="40"/>
      <c r="D415" s="40"/>
      <c r="E415" s="40"/>
      <c r="F415" s="40"/>
      <c r="G415" s="40"/>
      <c r="H415" s="40"/>
      <c r="I415" s="40"/>
      <c r="J415" s="40"/>
      <c r="K415" s="40"/>
      <c r="L415" s="40"/>
      <c r="M415" s="40"/>
    </row>
    <row r="416" spans="1:13">
      <c r="A416" s="40"/>
      <c r="B416" s="40"/>
      <c r="C416" s="40"/>
      <c r="D416" s="40"/>
      <c r="E416" s="40"/>
      <c r="F416" s="40"/>
      <c r="G416" s="40"/>
      <c r="H416" s="40"/>
      <c r="I416" s="40"/>
      <c r="J416" s="40"/>
      <c r="K416" s="40"/>
      <c r="L416" s="40"/>
      <c r="M416" s="40"/>
    </row>
    <row r="417" spans="1:13">
      <c r="A417" s="40"/>
      <c r="B417" s="40"/>
      <c r="C417" s="40"/>
      <c r="D417" s="40"/>
      <c r="E417" s="40"/>
      <c r="F417" s="40"/>
      <c r="G417" s="40"/>
      <c r="H417" s="40"/>
      <c r="I417" s="40"/>
      <c r="J417" s="40"/>
      <c r="K417" s="40"/>
      <c r="L417" s="40"/>
      <c r="M417" s="40"/>
    </row>
    <row r="418" spans="1:13">
      <c r="A418" s="40"/>
      <c r="B418" s="40"/>
      <c r="C418" s="40"/>
      <c r="D418" s="40"/>
      <c r="E418" s="40"/>
      <c r="F418" s="40"/>
      <c r="G418" s="40"/>
      <c r="H418" s="40"/>
      <c r="I418" s="40"/>
      <c r="J418" s="40"/>
      <c r="K418" s="40"/>
      <c r="L418" s="40"/>
      <c r="M418" s="40"/>
    </row>
    <row r="419" spans="1:13">
      <c r="A419" s="40"/>
      <c r="B419" s="40"/>
      <c r="C419" s="40"/>
      <c r="D419" s="40"/>
      <c r="E419" s="40"/>
      <c r="F419" s="40"/>
      <c r="G419" s="40"/>
      <c r="H419" s="40"/>
      <c r="I419" s="40"/>
      <c r="J419" s="40"/>
      <c r="K419" s="40"/>
      <c r="L419" s="40"/>
      <c r="M419" s="40"/>
    </row>
    <row r="420" spans="1:13">
      <c r="A420" s="40"/>
      <c r="B420" s="40"/>
      <c r="C420" s="40"/>
      <c r="D420" s="40"/>
      <c r="E420" s="40"/>
      <c r="F420" s="40"/>
      <c r="G420" s="40"/>
      <c r="H420" s="40"/>
      <c r="I420" s="40"/>
      <c r="J420" s="40"/>
      <c r="K420" s="40"/>
      <c r="L420" s="40"/>
      <c r="M420" s="40"/>
    </row>
    <row r="421" spans="1:13">
      <c r="A421" s="40"/>
      <c r="B421" s="40"/>
      <c r="C421" s="40"/>
      <c r="D421" s="40"/>
      <c r="E421" s="40"/>
      <c r="F421" s="40"/>
      <c r="G421" s="40"/>
      <c r="H421" s="40"/>
      <c r="I421" s="40"/>
      <c r="J421" s="40"/>
      <c r="K421" s="40"/>
      <c r="L421" s="40"/>
      <c r="M421" s="40"/>
    </row>
    <row r="422" spans="1:13">
      <c r="A422" s="40"/>
      <c r="B422" s="40"/>
      <c r="C422" s="40"/>
      <c r="D422" s="40"/>
      <c r="E422" s="40"/>
      <c r="F422" s="40"/>
      <c r="G422" s="40"/>
      <c r="H422" s="40"/>
      <c r="I422" s="40"/>
      <c r="J422" s="40"/>
      <c r="K422" s="40"/>
      <c r="L422" s="40"/>
      <c r="M422" s="40"/>
    </row>
    <row r="423" spans="1:13">
      <c r="A423" s="40"/>
      <c r="B423" s="40"/>
      <c r="C423" s="40"/>
      <c r="D423" s="40"/>
      <c r="E423" s="40"/>
      <c r="F423" s="40"/>
      <c r="G423" s="40"/>
      <c r="H423" s="40"/>
      <c r="I423" s="40"/>
      <c r="J423" s="40"/>
      <c r="K423" s="40"/>
      <c r="L423" s="40"/>
      <c r="M423" s="40"/>
    </row>
    <row r="424" spans="1:13">
      <c r="A424" s="40"/>
      <c r="B424" s="40"/>
      <c r="C424" s="40"/>
      <c r="D424" s="40"/>
      <c r="E424" s="40"/>
      <c r="F424" s="40"/>
      <c r="G424" s="40"/>
      <c r="H424" s="40"/>
      <c r="I424" s="40"/>
      <c r="J424" s="40"/>
      <c r="K424" s="40"/>
      <c r="L424" s="40"/>
      <c r="M424" s="40"/>
    </row>
    <row r="425" spans="1:13">
      <c r="A425" s="40"/>
      <c r="B425" s="40"/>
      <c r="C425" s="40"/>
      <c r="D425" s="40"/>
      <c r="E425" s="40"/>
      <c r="F425" s="40"/>
      <c r="G425" s="40"/>
      <c r="H425" s="40"/>
      <c r="I425" s="40"/>
      <c r="J425" s="40"/>
      <c r="K425" s="40"/>
      <c r="L425" s="40"/>
      <c r="M425" s="40"/>
    </row>
    <row r="426" spans="1:13">
      <c r="A426" s="40"/>
      <c r="B426" s="40"/>
      <c r="C426" s="40"/>
      <c r="D426" s="40"/>
      <c r="E426" s="40"/>
      <c r="F426" s="40"/>
      <c r="G426" s="40"/>
      <c r="H426" s="40"/>
      <c r="I426" s="40"/>
      <c r="J426" s="40"/>
      <c r="K426" s="40"/>
      <c r="L426" s="40"/>
      <c r="M426" s="40"/>
    </row>
    <row r="427" spans="1:13">
      <c r="A427" s="40"/>
      <c r="B427" s="40"/>
      <c r="C427" s="40"/>
      <c r="D427" s="40"/>
      <c r="E427" s="40"/>
      <c r="F427" s="40"/>
      <c r="G427" s="40"/>
      <c r="H427" s="40"/>
      <c r="I427" s="40"/>
      <c r="J427" s="40"/>
      <c r="K427" s="40"/>
      <c r="L427" s="40"/>
      <c r="M427" s="40"/>
    </row>
    <row r="428" spans="1:13">
      <c r="A428" s="40"/>
      <c r="B428" s="40"/>
      <c r="C428" s="40"/>
      <c r="D428" s="40"/>
      <c r="E428" s="40"/>
      <c r="F428" s="40"/>
      <c r="G428" s="40"/>
      <c r="H428" s="40"/>
      <c r="I428" s="40"/>
      <c r="J428" s="40"/>
      <c r="K428" s="40"/>
      <c r="L428" s="40"/>
      <c r="M428" s="40"/>
    </row>
    <row r="429" spans="1:13">
      <c r="A429" s="40"/>
      <c r="B429" s="40"/>
      <c r="C429" s="40"/>
      <c r="D429" s="40"/>
      <c r="E429" s="40"/>
      <c r="F429" s="40"/>
      <c r="G429" s="40"/>
      <c r="H429" s="40"/>
      <c r="I429" s="40"/>
      <c r="J429" s="40"/>
      <c r="K429" s="40"/>
      <c r="L429" s="40"/>
      <c r="M429" s="40"/>
    </row>
    <row r="430" spans="1:13">
      <c r="A430" s="40"/>
      <c r="B430" s="40"/>
      <c r="C430" s="40"/>
      <c r="D430" s="40"/>
      <c r="E430" s="40"/>
      <c r="F430" s="40"/>
      <c r="G430" s="40"/>
      <c r="H430" s="40"/>
      <c r="I430" s="40"/>
      <c r="J430" s="40"/>
      <c r="K430" s="40"/>
      <c r="L430" s="40"/>
      <c r="M430" s="40"/>
    </row>
    <row r="431" spans="1:13">
      <c r="A431" s="40"/>
      <c r="B431" s="40"/>
      <c r="C431" s="40"/>
      <c r="D431" s="40"/>
      <c r="E431" s="40"/>
      <c r="F431" s="40"/>
      <c r="G431" s="40"/>
      <c r="H431" s="40"/>
      <c r="I431" s="40"/>
      <c r="J431" s="40"/>
      <c r="K431" s="40"/>
      <c r="L431" s="40"/>
      <c r="M431" s="40"/>
    </row>
    <row r="432" spans="1:13">
      <c r="A432" s="40"/>
      <c r="B432" s="40"/>
      <c r="C432" s="40"/>
      <c r="D432" s="40"/>
      <c r="E432" s="40"/>
      <c r="F432" s="40"/>
      <c r="G432" s="40"/>
      <c r="H432" s="40"/>
      <c r="I432" s="40"/>
      <c r="J432" s="40"/>
      <c r="K432" s="40"/>
      <c r="L432" s="40"/>
      <c r="M432" s="40"/>
    </row>
    <row r="433" spans="1:13">
      <c r="A433" s="40"/>
      <c r="B433" s="40"/>
      <c r="C433" s="40"/>
      <c r="D433" s="40"/>
      <c r="E433" s="40"/>
      <c r="F433" s="40"/>
      <c r="G433" s="40"/>
      <c r="H433" s="40"/>
      <c r="I433" s="40"/>
      <c r="J433" s="40"/>
      <c r="K433" s="40"/>
      <c r="L433" s="40"/>
      <c r="M433" s="40"/>
    </row>
    <row r="434" spans="1:13">
      <c r="A434" s="40"/>
      <c r="B434" s="40"/>
      <c r="C434" s="40"/>
      <c r="D434" s="40"/>
      <c r="E434" s="40"/>
      <c r="F434" s="40"/>
      <c r="G434" s="40"/>
      <c r="H434" s="40"/>
      <c r="I434" s="40"/>
      <c r="J434" s="40"/>
      <c r="K434" s="40"/>
      <c r="L434" s="40"/>
      <c r="M434" s="40"/>
    </row>
    <row r="435" spans="1:13">
      <c r="A435" s="40"/>
      <c r="B435" s="40"/>
      <c r="C435" s="40"/>
      <c r="D435" s="40"/>
      <c r="E435" s="40"/>
      <c r="F435" s="40"/>
      <c r="G435" s="40"/>
      <c r="H435" s="40"/>
      <c r="I435" s="40"/>
      <c r="J435" s="40"/>
      <c r="K435" s="40"/>
      <c r="L435" s="40"/>
      <c r="M435" s="40"/>
    </row>
    <row r="436" spans="1:13">
      <c r="A436" s="40"/>
      <c r="B436" s="40"/>
      <c r="C436" s="40"/>
      <c r="D436" s="40"/>
      <c r="E436" s="40"/>
      <c r="F436" s="40"/>
      <c r="G436" s="40"/>
      <c r="H436" s="40"/>
      <c r="I436" s="40"/>
      <c r="J436" s="40"/>
      <c r="K436" s="40"/>
      <c r="L436" s="40"/>
      <c r="M436" s="40"/>
    </row>
    <row r="437" spans="1:13">
      <c r="A437" s="40"/>
      <c r="B437" s="40"/>
      <c r="C437" s="40"/>
      <c r="D437" s="40"/>
      <c r="E437" s="40"/>
      <c r="F437" s="40"/>
      <c r="G437" s="40"/>
      <c r="H437" s="40"/>
      <c r="I437" s="40"/>
      <c r="J437" s="40"/>
      <c r="K437" s="40"/>
      <c r="L437" s="40"/>
      <c r="M437" s="40"/>
    </row>
    <row r="438" spans="1:13">
      <c r="A438" s="40"/>
      <c r="B438" s="40"/>
      <c r="C438" s="40"/>
      <c r="D438" s="40"/>
      <c r="E438" s="40"/>
      <c r="F438" s="40"/>
      <c r="G438" s="40"/>
      <c r="H438" s="40"/>
      <c r="I438" s="40"/>
      <c r="J438" s="40"/>
      <c r="K438" s="40"/>
      <c r="L438" s="40"/>
      <c r="M438" s="40"/>
    </row>
    <row r="439" spans="1:13">
      <c r="A439" s="40"/>
      <c r="B439" s="40"/>
      <c r="C439" s="40"/>
      <c r="D439" s="40"/>
      <c r="E439" s="40"/>
      <c r="F439" s="40"/>
      <c r="G439" s="40"/>
      <c r="H439" s="40"/>
      <c r="I439" s="40"/>
      <c r="J439" s="40"/>
      <c r="K439" s="40"/>
      <c r="L439" s="40"/>
      <c r="M439" s="40"/>
    </row>
    <row r="440" spans="1:13">
      <c r="A440" s="40"/>
      <c r="B440" s="40"/>
      <c r="C440" s="40"/>
      <c r="D440" s="40"/>
      <c r="E440" s="40"/>
      <c r="F440" s="40"/>
      <c r="G440" s="40"/>
      <c r="H440" s="40"/>
      <c r="I440" s="40"/>
      <c r="J440" s="40"/>
      <c r="K440" s="40"/>
      <c r="L440" s="40"/>
      <c r="M440" s="40"/>
    </row>
    <row r="441" spans="1:13">
      <c r="A441" s="40"/>
      <c r="B441" s="40"/>
      <c r="C441" s="40"/>
      <c r="D441" s="40"/>
      <c r="E441" s="40"/>
      <c r="F441" s="40"/>
      <c r="G441" s="40"/>
      <c r="H441" s="40"/>
      <c r="I441" s="40"/>
      <c r="J441" s="40"/>
      <c r="K441" s="40"/>
      <c r="L441" s="40"/>
      <c r="M441" s="40"/>
    </row>
    <row r="442" spans="1:13">
      <c r="A442" s="40"/>
      <c r="B442" s="40"/>
      <c r="C442" s="40"/>
      <c r="D442" s="40"/>
      <c r="E442" s="40"/>
      <c r="F442" s="40"/>
      <c r="G442" s="40"/>
      <c r="H442" s="40"/>
      <c r="I442" s="40"/>
      <c r="J442" s="40"/>
      <c r="K442" s="40"/>
      <c r="L442" s="40"/>
      <c r="M442" s="40"/>
    </row>
    <row r="443" spans="1:13">
      <c r="A443" s="40"/>
      <c r="B443" s="40"/>
      <c r="C443" s="40"/>
      <c r="D443" s="40"/>
      <c r="E443" s="40"/>
      <c r="F443" s="40"/>
      <c r="G443" s="40"/>
      <c r="H443" s="40"/>
      <c r="I443" s="40"/>
      <c r="J443" s="40"/>
      <c r="K443" s="40"/>
      <c r="L443" s="40"/>
      <c r="M443" s="40"/>
    </row>
    <row r="444" spans="1:13">
      <c r="A444" s="40"/>
      <c r="B444" s="40"/>
      <c r="C444" s="40"/>
      <c r="D444" s="40"/>
      <c r="E444" s="40"/>
      <c r="F444" s="40"/>
      <c r="G444" s="40"/>
      <c r="H444" s="40"/>
      <c r="I444" s="40"/>
      <c r="J444" s="40"/>
      <c r="K444" s="40"/>
      <c r="L444" s="40"/>
      <c r="M444" s="40"/>
    </row>
    <row r="445" spans="1:13">
      <c r="A445" s="40"/>
      <c r="B445" s="40"/>
      <c r="C445" s="40"/>
      <c r="D445" s="40"/>
      <c r="E445" s="40"/>
      <c r="F445" s="40"/>
      <c r="G445" s="40"/>
      <c r="H445" s="40"/>
      <c r="I445" s="40"/>
      <c r="J445" s="40"/>
      <c r="K445" s="40"/>
      <c r="L445" s="40"/>
      <c r="M445" s="40"/>
    </row>
    <row r="446" spans="1:13">
      <c r="A446" s="40"/>
      <c r="B446" s="40"/>
      <c r="C446" s="40"/>
      <c r="D446" s="40"/>
      <c r="E446" s="40"/>
      <c r="F446" s="40"/>
      <c r="G446" s="40"/>
      <c r="H446" s="40"/>
      <c r="I446" s="40"/>
      <c r="J446" s="40"/>
      <c r="K446" s="40"/>
      <c r="L446" s="40"/>
      <c r="M446" s="40"/>
    </row>
    <row r="447" spans="1:13">
      <c r="A447" s="40"/>
      <c r="B447" s="40"/>
      <c r="C447" s="40"/>
      <c r="D447" s="40"/>
      <c r="E447" s="40"/>
      <c r="F447" s="40"/>
      <c r="G447" s="40"/>
      <c r="H447" s="40"/>
      <c r="I447" s="40"/>
      <c r="J447" s="40"/>
      <c r="K447" s="40"/>
      <c r="L447" s="40"/>
      <c r="M447" s="40"/>
    </row>
    <row r="448" spans="1:13">
      <c r="A448" s="40"/>
      <c r="B448" s="40"/>
      <c r="C448" s="40"/>
      <c r="D448" s="40"/>
      <c r="E448" s="40"/>
      <c r="F448" s="40"/>
      <c r="G448" s="40"/>
      <c r="H448" s="40"/>
      <c r="I448" s="40"/>
      <c r="J448" s="40"/>
      <c r="K448" s="40"/>
      <c r="L448" s="40"/>
      <c r="M448" s="40"/>
    </row>
    <row r="449" spans="1:13">
      <c r="A449" s="40"/>
      <c r="B449" s="40"/>
      <c r="C449" s="40"/>
      <c r="D449" s="40"/>
      <c r="E449" s="40"/>
      <c r="F449" s="40"/>
      <c r="G449" s="40"/>
      <c r="H449" s="40"/>
      <c r="I449" s="40"/>
      <c r="J449" s="40"/>
      <c r="K449" s="40"/>
      <c r="L449" s="40"/>
      <c r="M449" s="40"/>
    </row>
    <row r="450" spans="1:13">
      <c r="A450" s="40"/>
      <c r="B450" s="40"/>
      <c r="C450" s="40"/>
      <c r="D450" s="40"/>
      <c r="E450" s="40"/>
      <c r="F450" s="40"/>
      <c r="G450" s="40"/>
      <c r="H450" s="40"/>
      <c r="I450" s="40"/>
      <c r="J450" s="40"/>
      <c r="K450" s="40"/>
      <c r="L450" s="40"/>
      <c r="M450" s="40"/>
    </row>
    <row r="451" spans="1:13">
      <c r="A451" s="40"/>
      <c r="B451" s="40"/>
      <c r="C451" s="40"/>
      <c r="D451" s="40"/>
      <c r="E451" s="40"/>
      <c r="F451" s="40"/>
      <c r="G451" s="40"/>
      <c r="H451" s="40"/>
      <c r="I451" s="40"/>
      <c r="J451" s="40"/>
      <c r="K451" s="40"/>
      <c r="L451" s="40"/>
      <c r="M451" s="40"/>
    </row>
    <row r="452" spans="1:13">
      <c r="A452" s="40"/>
      <c r="B452" s="40"/>
      <c r="C452" s="40"/>
      <c r="D452" s="40"/>
      <c r="E452" s="40"/>
      <c r="F452" s="40"/>
      <c r="G452" s="40"/>
      <c r="H452" s="40"/>
      <c r="I452" s="40"/>
      <c r="J452" s="40"/>
      <c r="K452" s="40"/>
      <c r="L452" s="40"/>
      <c r="M452" s="40"/>
    </row>
    <row r="453" spans="1:13">
      <c r="A453" s="40"/>
      <c r="B453" s="40"/>
      <c r="C453" s="40"/>
      <c r="D453" s="40"/>
      <c r="E453" s="40"/>
      <c r="F453" s="40"/>
      <c r="G453" s="40"/>
      <c r="H453" s="40"/>
      <c r="I453" s="40"/>
      <c r="J453" s="40"/>
      <c r="K453" s="40"/>
      <c r="L453" s="40"/>
      <c r="M453" s="40"/>
    </row>
    <row r="454" spans="1:13">
      <c r="A454" s="40"/>
      <c r="B454" s="40"/>
      <c r="C454" s="40"/>
      <c r="D454" s="40"/>
      <c r="E454" s="40"/>
      <c r="F454" s="40"/>
      <c r="G454" s="40"/>
      <c r="H454" s="40"/>
      <c r="I454" s="40"/>
      <c r="J454" s="40"/>
      <c r="K454" s="40"/>
      <c r="L454" s="40"/>
      <c r="M454" s="40"/>
    </row>
    <row r="455" spans="1:13">
      <c r="A455" s="40"/>
      <c r="B455" s="40"/>
      <c r="C455" s="40"/>
      <c r="D455" s="40"/>
      <c r="E455" s="40"/>
      <c r="F455" s="40"/>
      <c r="G455" s="40"/>
      <c r="H455" s="40"/>
      <c r="I455" s="40"/>
      <c r="J455" s="40"/>
      <c r="K455" s="40"/>
      <c r="L455" s="40"/>
      <c r="M455" s="40"/>
    </row>
    <row r="456" spans="1:13">
      <c r="A456" s="40"/>
      <c r="B456" s="40"/>
      <c r="C456" s="40"/>
      <c r="D456" s="40"/>
      <c r="E456" s="40"/>
      <c r="F456" s="40"/>
      <c r="G456" s="40"/>
      <c r="H456" s="40"/>
      <c r="I456" s="40"/>
      <c r="J456" s="40"/>
      <c r="K456" s="40"/>
      <c r="L456" s="40"/>
      <c r="M456" s="40"/>
    </row>
    <row r="457" spans="1:13">
      <c r="A457" s="40"/>
      <c r="B457" s="40"/>
      <c r="C457" s="40"/>
      <c r="D457" s="40"/>
      <c r="E457" s="40"/>
      <c r="F457" s="40"/>
      <c r="G457" s="40"/>
      <c r="H457" s="40"/>
      <c r="I457" s="40"/>
      <c r="J457" s="40"/>
      <c r="K457" s="40"/>
      <c r="L457" s="40"/>
      <c r="M457" s="40"/>
    </row>
    <row r="458" spans="1:13">
      <c r="A458" s="40"/>
      <c r="B458" s="40"/>
      <c r="C458" s="40"/>
      <c r="D458" s="40"/>
      <c r="E458" s="40"/>
      <c r="F458" s="40"/>
      <c r="G458" s="40"/>
      <c r="H458" s="40"/>
      <c r="I458" s="40"/>
      <c r="J458" s="40"/>
      <c r="K458" s="40"/>
      <c r="L458" s="40"/>
      <c r="M458" s="40"/>
    </row>
    <row r="459" spans="1:13">
      <c r="A459" s="40"/>
      <c r="B459" s="40"/>
      <c r="C459" s="40"/>
      <c r="D459" s="40"/>
      <c r="E459" s="40"/>
      <c r="F459" s="40"/>
      <c r="G459" s="40"/>
      <c r="H459" s="40"/>
      <c r="I459" s="40"/>
      <c r="J459" s="40"/>
      <c r="K459" s="40"/>
      <c r="L459" s="40"/>
      <c r="M459" s="40"/>
    </row>
    <row r="460" spans="1:13">
      <c r="A460" s="40"/>
      <c r="B460" s="40"/>
      <c r="C460" s="40"/>
      <c r="D460" s="40"/>
      <c r="E460" s="40"/>
      <c r="F460" s="40"/>
      <c r="G460" s="40"/>
      <c r="H460" s="40"/>
      <c r="I460" s="40"/>
      <c r="J460" s="40"/>
      <c r="K460" s="40"/>
      <c r="L460" s="40"/>
      <c r="M460" s="40"/>
    </row>
    <row r="461" spans="1:13">
      <c r="A461" s="40"/>
      <c r="B461" s="40"/>
      <c r="C461" s="40"/>
      <c r="D461" s="40"/>
      <c r="E461" s="40"/>
      <c r="F461" s="40"/>
      <c r="G461" s="40"/>
      <c r="H461" s="40"/>
      <c r="I461" s="40"/>
      <c r="J461" s="40"/>
      <c r="K461" s="40"/>
      <c r="L461" s="40"/>
      <c r="M461" s="40"/>
    </row>
    <row r="462" spans="1:13">
      <c r="A462" s="40"/>
      <c r="B462" s="40"/>
      <c r="C462" s="40"/>
      <c r="D462" s="40"/>
      <c r="E462" s="40"/>
      <c r="F462" s="40"/>
      <c r="G462" s="40"/>
      <c r="H462" s="40"/>
      <c r="I462" s="40"/>
      <c r="J462" s="40"/>
      <c r="K462" s="40"/>
      <c r="L462" s="40"/>
      <c r="M462" s="40"/>
    </row>
    <row r="463" spans="1:13">
      <c r="A463" s="40"/>
      <c r="B463" s="40"/>
      <c r="C463" s="40"/>
      <c r="D463" s="40"/>
      <c r="E463" s="40"/>
      <c r="F463" s="40"/>
      <c r="G463" s="40"/>
      <c r="H463" s="40"/>
      <c r="I463" s="40"/>
      <c r="J463" s="40"/>
      <c r="K463" s="40"/>
      <c r="L463" s="40"/>
      <c r="M463" s="40"/>
    </row>
    <row r="464" spans="1:13">
      <c r="A464" s="40"/>
      <c r="B464" s="40"/>
      <c r="C464" s="40"/>
      <c r="D464" s="40"/>
      <c r="E464" s="40"/>
      <c r="F464" s="40"/>
      <c r="G464" s="40"/>
      <c r="H464" s="40"/>
      <c r="I464" s="40"/>
      <c r="J464" s="40"/>
      <c r="K464" s="40"/>
      <c r="L464" s="40"/>
      <c r="M464" s="40"/>
    </row>
    <row r="465" spans="1:13">
      <c r="A465" s="40"/>
      <c r="B465" s="40"/>
      <c r="C465" s="40"/>
      <c r="D465" s="40"/>
      <c r="E465" s="40"/>
      <c r="F465" s="40"/>
      <c r="G465" s="40"/>
      <c r="H465" s="40"/>
      <c r="I465" s="40"/>
      <c r="J465" s="40"/>
      <c r="K465" s="40"/>
      <c r="L465" s="40"/>
      <c r="M465" s="40"/>
    </row>
    <row r="466" spans="1:13">
      <c r="A466" s="40"/>
      <c r="B466" s="40"/>
      <c r="C466" s="40"/>
      <c r="D466" s="40"/>
      <c r="E466" s="40"/>
      <c r="F466" s="40"/>
      <c r="G466" s="40"/>
      <c r="H466" s="40"/>
      <c r="I466" s="40"/>
      <c r="J466" s="40"/>
      <c r="K466" s="40"/>
      <c r="L466" s="40"/>
      <c r="M466" s="40"/>
    </row>
    <row r="467" spans="1:13">
      <c r="A467" s="40"/>
      <c r="B467" s="40"/>
      <c r="C467" s="40"/>
      <c r="D467" s="40"/>
      <c r="E467" s="40"/>
      <c r="F467" s="40"/>
      <c r="G467" s="40"/>
      <c r="H467" s="40"/>
      <c r="I467" s="40"/>
      <c r="J467" s="40"/>
      <c r="K467" s="40"/>
      <c r="L467" s="40"/>
      <c r="M467" s="40"/>
    </row>
    <row r="468" spans="1:13">
      <c r="A468" s="40"/>
      <c r="B468" s="40"/>
      <c r="C468" s="40"/>
      <c r="D468" s="40"/>
      <c r="E468" s="40"/>
      <c r="F468" s="40"/>
      <c r="G468" s="40"/>
      <c r="H468" s="40"/>
      <c r="I468" s="40"/>
      <c r="J468" s="40"/>
      <c r="K468" s="40"/>
      <c r="L468" s="40"/>
      <c r="M468" s="40"/>
    </row>
    <row r="469" spans="1:13">
      <c r="A469" s="40"/>
      <c r="B469" s="40"/>
      <c r="C469" s="40"/>
      <c r="D469" s="40"/>
      <c r="E469" s="40"/>
      <c r="F469" s="40"/>
      <c r="G469" s="40"/>
      <c r="H469" s="40"/>
      <c r="I469" s="40"/>
      <c r="J469" s="40"/>
      <c r="K469" s="40"/>
      <c r="L469" s="40"/>
      <c r="M469" s="40"/>
    </row>
    <row r="470" spans="1:13">
      <c r="A470" s="40"/>
      <c r="B470" s="40"/>
      <c r="C470" s="40"/>
      <c r="D470" s="40"/>
      <c r="E470" s="40"/>
      <c r="F470" s="40"/>
      <c r="G470" s="40"/>
      <c r="H470" s="40"/>
      <c r="I470" s="40"/>
      <c r="J470" s="40"/>
      <c r="K470" s="40"/>
      <c r="L470" s="40"/>
      <c r="M470" s="40"/>
    </row>
    <row r="471" spans="1:13">
      <c r="A471" s="40"/>
      <c r="B471" s="40"/>
      <c r="C471" s="40"/>
      <c r="D471" s="40"/>
      <c r="E471" s="40"/>
      <c r="F471" s="40"/>
      <c r="G471" s="40"/>
      <c r="H471" s="40"/>
      <c r="I471" s="40"/>
      <c r="J471" s="40"/>
      <c r="K471" s="40"/>
      <c r="L471" s="40"/>
      <c r="M471" s="40"/>
    </row>
    <row r="472" spans="1:13">
      <c r="A472" s="40"/>
      <c r="B472" s="40"/>
      <c r="C472" s="40"/>
      <c r="D472" s="40"/>
      <c r="E472" s="40"/>
      <c r="F472" s="40"/>
      <c r="G472" s="40"/>
      <c r="H472" s="40"/>
      <c r="I472" s="40"/>
      <c r="J472" s="40"/>
      <c r="K472" s="40"/>
      <c r="L472" s="40"/>
      <c r="M472" s="40"/>
    </row>
    <row r="473" spans="1:13">
      <c r="A473" s="40"/>
      <c r="B473" s="40"/>
      <c r="C473" s="40"/>
      <c r="D473" s="40"/>
      <c r="E473" s="40"/>
      <c r="F473" s="40"/>
      <c r="G473" s="40"/>
      <c r="H473" s="40"/>
      <c r="I473" s="40"/>
      <c r="J473" s="40"/>
      <c r="K473" s="40"/>
      <c r="L473" s="40"/>
      <c r="M473" s="40"/>
    </row>
    <row r="474" spans="1:13">
      <c r="A474" s="40"/>
      <c r="B474" s="40"/>
      <c r="C474" s="40"/>
      <c r="D474" s="40"/>
      <c r="E474" s="40"/>
      <c r="F474" s="40"/>
      <c r="G474" s="40"/>
      <c r="H474" s="40"/>
      <c r="I474" s="40"/>
      <c r="J474" s="40"/>
      <c r="K474" s="40"/>
      <c r="L474" s="40"/>
      <c r="M474" s="40"/>
    </row>
    <row r="475" spans="1:13">
      <c r="A475" s="40"/>
      <c r="B475" s="40"/>
      <c r="C475" s="40"/>
      <c r="D475" s="40"/>
      <c r="E475" s="40"/>
      <c r="F475" s="40"/>
      <c r="G475" s="40"/>
      <c r="H475" s="40"/>
      <c r="I475" s="40"/>
      <c r="J475" s="40"/>
      <c r="K475" s="40"/>
      <c r="L475" s="40"/>
      <c r="M475" s="40"/>
    </row>
    <row r="476" spans="1:13">
      <c r="A476" s="40"/>
      <c r="B476" s="40"/>
      <c r="C476" s="40"/>
      <c r="D476" s="40"/>
      <c r="E476" s="40"/>
      <c r="F476" s="40"/>
      <c r="G476" s="40"/>
      <c r="H476" s="40"/>
      <c r="I476" s="40"/>
      <c r="J476" s="40"/>
      <c r="K476" s="40"/>
      <c r="L476" s="40"/>
      <c r="M476" s="40"/>
    </row>
    <row r="477" spans="1:13">
      <c r="A477" s="40"/>
      <c r="B477" s="40"/>
      <c r="C477" s="40"/>
      <c r="D477" s="40"/>
      <c r="E477" s="40"/>
      <c r="F477" s="40"/>
      <c r="G477" s="40"/>
      <c r="H477" s="40"/>
      <c r="I477" s="40"/>
      <c r="J477" s="40"/>
      <c r="K477" s="40"/>
      <c r="L477" s="40"/>
      <c r="M477" s="40"/>
    </row>
    <row r="478" spans="1:13">
      <c r="A478" s="40"/>
      <c r="B478" s="40"/>
      <c r="C478" s="40"/>
      <c r="D478" s="40"/>
      <c r="E478" s="40"/>
      <c r="F478" s="40"/>
      <c r="G478" s="40"/>
      <c r="H478" s="40"/>
      <c r="I478" s="40"/>
      <c r="J478" s="40"/>
      <c r="K478" s="40"/>
      <c r="L478" s="40"/>
      <c r="M478" s="40"/>
    </row>
    <row r="479" spans="1:13">
      <c r="A479" s="40"/>
      <c r="B479" s="40"/>
      <c r="C479" s="40"/>
      <c r="D479" s="40"/>
      <c r="E479" s="40"/>
      <c r="F479" s="40"/>
      <c r="G479" s="40"/>
      <c r="H479" s="40"/>
      <c r="I479" s="40"/>
      <c r="J479" s="40"/>
      <c r="K479" s="40"/>
      <c r="L479" s="40"/>
      <c r="M479" s="40"/>
    </row>
    <row r="480" spans="1:13">
      <c r="A480" s="40"/>
      <c r="B480" s="40"/>
      <c r="C480" s="40"/>
      <c r="D480" s="40"/>
      <c r="E480" s="40"/>
      <c r="F480" s="40"/>
      <c r="G480" s="40"/>
      <c r="H480" s="40"/>
      <c r="I480" s="40"/>
      <c r="J480" s="40"/>
      <c r="K480" s="40"/>
      <c r="L480" s="40"/>
      <c r="M480" s="40"/>
    </row>
    <row r="481" spans="1:13">
      <c r="A481" s="40"/>
      <c r="B481" s="40"/>
      <c r="C481" s="40"/>
      <c r="D481" s="40"/>
      <c r="E481" s="40"/>
      <c r="F481" s="40"/>
      <c r="G481" s="40"/>
      <c r="H481" s="40"/>
      <c r="I481" s="40"/>
      <c r="J481" s="40"/>
      <c r="K481" s="40"/>
      <c r="L481" s="40"/>
      <c r="M481" s="40"/>
    </row>
    <row r="482" spans="1:13">
      <c r="A482" s="40"/>
      <c r="B482" s="40"/>
      <c r="C482" s="40"/>
      <c r="D482" s="40"/>
      <c r="E482" s="40"/>
      <c r="F482" s="40"/>
      <c r="G482" s="40"/>
      <c r="H482" s="40"/>
      <c r="I482" s="40"/>
      <c r="J482" s="40"/>
      <c r="K482" s="40"/>
      <c r="L482" s="40"/>
      <c r="M482" s="40"/>
    </row>
    <row r="483" spans="1:13">
      <c r="A483" s="40"/>
      <c r="B483" s="40"/>
      <c r="C483" s="40"/>
      <c r="D483" s="40"/>
      <c r="E483" s="40"/>
      <c r="F483" s="40"/>
      <c r="G483" s="40"/>
      <c r="H483" s="40"/>
      <c r="I483" s="40"/>
      <c r="J483" s="40"/>
      <c r="K483" s="40"/>
      <c r="L483" s="40"/>
      <c r="M483" s="40"/>
    </row>
    <row r="484" spans="1:13">
      <c r="A484" s="40"/>
      <c r="B484" s="40"/>
      <c r="C484" s="40"/>
      <c r="D484" s="40"/>
      <c r="E484" s="40"/>
      <c r="F484" s="40"/>
      <c r="G484" s="40"/>
      <c r="H484" s="40"/>
      <c r="I484" s="40"/>
      <c r="J484" s="40"/>
      <c r="K484" s="40"/>
      <c r="L484" s="40"/>
      <c r="M484" s="40"/>
    </row>
    <row r="485" spans="1:13">
      <c r="A485" s="40"/>
      <c r="B485" s="40"/>
      <c r="C485" s="40"/>
      <c r="D485" s="40"/>
      <c r="E485" s="40"/>
      <c r="F485" s="40"/>
      <c r="G485" s="40"/>
      <c r="H485" s="40"/>
      <c r="I485" s="40"/>
      <c r="J485" s="40"/>
      <c r="K485" s="40"/>
      <c r="L485" s="40"/>
      <c r="M485" s="40"/>
    </row>
    <row r="486" spans="1:13">
      <c r="A486" s="40"/>
      <c r="B486" s="40"/>
      <c r="C486" s="40"/>
      <c r="D486" s="40"/>
      <c r="E486" s="40"/>
      <c r="F486" s="40"/>
      <c r="G486" s="40"/>
      <c r="H486" s="40"/>
      <c r="I486" s="40"/>
      <c r="J486" s="40"/>
      <c r="K486" s="40"/>
      <c r="L486" s="40"/>
      <c r="M486" s="40"/>
    </row>
    <row r="487" spans="1:13">
      <c r="A487" s="40"/>
      <c r="B487" s="40"/>
      <c r="C487" s="40"/>
      <c r="D487" s="40"/>
      <c r="E487" s="40"/>
      <c r="F487" s="40"/>
      <c r="G487" s="40"/>
      <c r="H487" s="40"/>
      <c r="I487" s="40"/>
      <c r="J487" s="40"/>
      <c r="K487" s="40"/>
      <c r="L487" s="40"/>
      <c r="M487" s="40"/>
    </row>
    <row r="488" spans="1:13">
      <c r="A488" s="40"/>
      <c r="B488" s="40"/>
      <c r="C488" s="40"/>
      <c r="D488" s="40"/>
      <c r="E488" s="40"/>
      <c r="F488" s="40"/>
      <c r="G488" s="40"/>
      <c r="H488" s="40"/>
      <c r="I488" s="40"/>
      <c r="J488" s="40"/>
      <c r="K488" s="40"/>
      <c r="L488" s="40"/>
      <c r="M488" s="40"/>
    </row>
    <row r="489" spans="1:13">
      <c r="A489" s="40"/>
      <c r="B489" s="40"/>
      <c r="C489" s="40"/>
      <c r="D489" s="40"/>
      <c r="E489" s="40"/>
      <c r="F489" s="40"/>
      <c r="G489" s="40"/>
      <c r="H489" s="40"/>
      <c r="I489" s="40"/>
      <c r="J489" s="40"/>
      <c r="K489" s="40"/>
      <c r="L489" s="40"/>
      <c r="M489" s="40"/>
    </row>
    <row r="490" spans="1:13">
      <c r="A490" s="40"/>
      <c r="B490" s="40"/>
      <c r="C490" s="40"/>
      <c r="D490" s="40"/>
      <c r="E490" s="40"/>
      <c r="F490" s="40"/>
      <c r="G490" s="40"/>
      <c r="H490" s="40"/>
      <c r="I490" s="40"/>
      <c r="J490" s="40"/>
      <c r="K490" s="40"/>
      <c r="L490" s="40"/>
      <c r="M490" s="40"/>
    </row>
    <row r="491" spans="1:13">
      <c r="A491" s="40"/>
      <c r="B491" s="40"/>
      <c r="C491" s="40"/>
      <c r="D491" s="40"/>
      <c r="E491" s="40"/>
      <c r="F491" s="40"/>
      <c r="G491" s="40"/>
      <c r="H491" s="40"/>
      <c r="I491" s="40"/>
      <c r="J491" s="40"/>
      <c r="K491" s="40"/>
      <c r="L491" s="40"/>
      <c r="M491" s="40"/>
    </row>
    <row r="492" spans="1:13">
      <c r="A492" s="40"/>
      <c r="B492" s="40"/>
      <c r="C492" s="40"/>
      <c r="D492" s="40"/>
      <c r="E492" s="40"/>
      <c r="F492" s="40"/>
      <c r="G492" s="40"/>
      <c r="H492" s="40"/>
      <c r="I492" s="40"/>
      <c r="J492" s="40"/>
      <c r="K492" s="40"/>
      <c r="L492" s="40"/>
      <c r="M492" s="40"/>
    </row>
    <row r="493" spans="1:13">
      <c r="A493" s="40"/>
      <c r="B493" s="40"/>
      <c r="C493" s="40"/>
      <c r="D493" s="40"/>
      <c r="E493" s="40"/>
      <c r="F493" s="40"/>
      <c r="G493" s="40"/>
      <c r="H493" s="40"/>
      <c r="I493" s="40"/>
      <c r="J493" s="40"/>
      <c r="K493" s="40"/>
      <c r="L493" s="40"/>
      <c r="M493" s="40"/>
    </row>
    <row r="494" spans="1:13">
      <c r="A494" s="40"/>
      <c r="B494" s="40"/>
      <c r="C494" s="40"/>
      <c r="D494" s="40"/>
      <c r="E494" s="40"/>
      <c r="F494" s="40"/>
      <c r="G494" s="40"/>
      <c r="H494" s="40"/>
      <c r="I494" s="40"/>
      <c r="J494" s="40"/>
      <c r="K494" s="40"/>
      <c r="L494" s="40"/>
      <c r="M494" s="40"/>
    </row>
    <row r="495" spans="1:13">
      <c r="A495" s="40"/>
      <c r="B495" s="40"/>
      <c r="C495" s="40"/>
      <c r="D495" s="40"/>
      <c r="E495" s="40"/>
      <c r="F495" s="40"/>
      <c r="G495" s="40"/>
      <c r="H495" s="40"/>
      <c r="I495" s="40"/>
      <c r="J495" s="40"/>
      <c r="K495" s="40"/>
      <c r="L495" s="40"/>
      <c r="M495" s="40"/>
    </row>
    <row r="496" spans="1:13">
      <c r="A496" s="40"/>
      <c r="B496" s="40"/>
      <c r="C496" s="40"/>
      <c r="D496" s="40"/>
      <c r="E496" s="40"/>
      <c r="F496" s="40"/>
      <c r="G496" s="40"/>
      <c r="H496" s="40"/>
      <c r="I496" s="40"/>
      <c r="J496" s="40"/>
      <c r="K496" s="40"/>
      <c r="L496" s="40"/>
      <c r="M496" s="40"/>
    </row>
    <row r="497" spans="1:13">
      <c r="A497" s="40"/>
      <c r="B497" s="40"/>
      <c r="C497" s="40"/>
      <c r="D497" s="40"/>
      <c r="E497" s="40"/>
      <c r="F497" s="40"/>
      <c r="G497" s="40"/>
      <c r="H497" s="40"/>
      <c r="I497" s="40"/>
      <c r="J497" s="40"/>
      <c r="K497" s="40"/>
      <c r="L497" s="40"/>
      <c r="M497" s="40"/>
    </row>
    <row r="498" spans="1:13">
      <c r="A498" s="40"/>
      <c r="B498" s="40"/>
      <c r="C498" s="40"/>
      <c r="D498" s="40"/>
      <c r="E498" s="40"/>
      <c r="F498" s="40"/>
      <c r="G498" s="40"/>
      <c r="H498" s="40"/>
      <c r="I498" s="40"/>
      <c r="J498" s="40"/>
      <c r="K498" s="40"/>
      <c r="L498" s="40"/>
      <c r="M498" s="40"/>
    </row>
    <row r="499" spans="1:13">
      <c r="A499" s="40"/>
      <c r="B499" s="40"/>
      <c r="C499" s="40"/>
      <c r="D499" s="40"/>
      <c r="E499" s="40"/>
      <c r="F499" s="40"/>
      <c r="G499" s="40"/>
      <c r="H499" s="40"/>
      <c r="I499" s="40"/>
      <c r="J499" s="40"/>
      <c r="K499" s="40"/>
      <c r="L499" s="40"/>
      <c r="M499" s="40"/>
    </row>
    <row r="500" spans="1:13">
      <c r="A500" s="40"/>
      <c r="B500" s="40"/>
      <c r="C500" s="40"/>
      <c r="D500" s="40"/>
      <c r="E500" s="40"/>
      <c r="F500" s="40"/>
      <c r="G500" s="40"/>
      <c r="H500" s="40"/>
      <c r="I500" s="40"/>
      <c r="J500" s="40"/>
      <c r="K500" s="40"/>
      <c r="L500" s="40"/>
      <c r="M500" s="40"/>
    </row>
    <row r="501" spans="1:13">
      <c r="A501" s="40"/>
      <c r="B501" s="40"/>
      <c r="C501" s="40"/>
      <c r="D501" s="40"/>
      <c r="E501" s="40"/>
      <c r="F501" s="40"/>
      <c r="G501" s="40"/>
      <c r="H501" s="40"/>
      <c r="I501" s="40"/>
      <c r="J501" s="40"/>
      <c r="K501" s="40"/>
      <c r="L501" s="40"/>
      <c r="M501" s="40"/>
    </row>
    <row r="502" spans="1:13">
      <c r="A502" s="40"/>
      <c r="B502" s="40"/>
      <c r="C502" s="40"/>
      <c r="D502" s="40"/>
      <c r="E502" s="40"/>
      <c r="F502" s="40"/>
      <c r="G502" s="40"/>
      <c r="H502" s="40"/>
      <c r="I502" s="40"/>
      <c r="J502" s="40"/>
      <c r="K502" s="40"/>
      <c r="L502" s="40"/>
      <c r="M502" s="40"/>
    </row>
    <row r="503" spans="1:13">
      <c r="A503" s="40"/>
      <c r="B503" s="40"/>
      <c r="C503" s="40"/>
      <c r="D503" s="40"/>
      <c r="E503" s="40"/>
      <c r="F503" s="40"/>
      <c r="G503" s="40"/>
      <c r="H503" s="40"/>
      <c r="I503" s="40"/>
      <c r="J503" s="40"/>
      <c r="K503" s="40"/>
      <c r="L503" s="40"/>
      <c r="M503" s="40"/>
    </row>
    <row r="504" spans="1:13">
      <c r="A504" s="40"/>
      <c r="B504" s="40"/>
      <c r="C504" s="40"/>
      <c r="D504" s="40"/>
      <c r="E504" s="40"/>
      <c r="F504" s="40"/>
      <c r="G504" s="40"/>
      <c r="H504" s="40"/>
      <c r="I504" s="40"/>
      <c r="J504" s="40"/>
      <c r="K504" s="40"/>
      <c r="L504" s="40"/>
      <c r="M504" s="40"/>
    </row>
    <row r="505" spans="1:13">
      <c r="A505" s="40"/>
      <c r="B505" s="40"/>
      <c r="C505" s="40"/>
      <c r="D505" s="40"/>
      <c r="E505" s="40"/>
      <c r="F505" s="40"/>
      <c r="G505" s="40"/>
      <c r="H505" s="40"/>
      <c r="I505" s="40"/>
      <c r="J505" s="40"/>
      <c r="K505" s="40"/>
      <c r="L505" s="40"/>
      <c r="M505" s="40"/>
    </row>
    <row r="506" spans="1:13">
      <c r="A506" s="40"/>
      <c r="B506" s="40"/>
      <c r="C506" s="40"/>
      <c r="D506" s="40"/>
      <c r="E506" s="40"/>
      <c r="F506" s="40"/>
      <c r="G506" s="40"/>
      <c r="H506" s="40"/>
      <c r="I506" s="40"/>
      <c r="J506" s="40"/>
      <c r="K506" s="40"/>
      <c r="L506" s="40"/>
      <c r="M506" s="40"/>
    </row>
    <row r="507" spans="1:13">
      <c r="A507" s="40"/>
      <c r="B507" s="40"/>
      <c r="C507" s="40"/>
      <c r="D507" s="40"/>
      <c r="E507" s="40"/>
      <c r="F507" s="40"/>
      <c r="G507" s="40"/>
      <c r="H507" s="40"/>
      <c r="I507" s="40"/>
      <c r="J507" s="40"/>
      <c r="K507" s="40"/>
      <c r="L507" s="40"/>
      <c r="M507" s="40"/>
    </row>
    <row r="508" spans="1:13">
      <c r="A508" s="40"/>
      <c r="B508" s="40"/>
      <c r="C508" s="40"/>
      <c r="D508" s="40"/>
      <c r="E508" s="40"/>
      <c r="F508" s="40"/>
      <c r="G508" s="40"/>
      <c r="H508" s="40"/>
      <c r="I508" s="40"/>
      <c r="J508" s="40"/>
      <c r="K508" s="40"/>
      <c r="L508" s="40"/>
      <c r="M508" s="40"/>
    </row>
    <row r="509" spans="1:13">
      <c r="A509" s="40"/>
      <c r="B509" s="40"/>
      <c r="C509" s="40"/>
      <c r="D509" s="40"/>
      <c r="E509" s="40"/>
      <c r="F509" s="40"/>
      <c r="G509" s="40"/>
      <c r="H509" s="40"/>
      <c r="I509" s="40"/>
      <c r="J509" s="40"/>
      <c r="K509" s="40"/>
      <c r="L509" s="40"/>
      <c r="M509" s="40"/>
    </row>
    <row r="510" spans="1:13">
      <c r="A510" s="40"/>
      <c r="B510" s="40"/>
      <c r="C510" s="40"/>
      <c r="D510" s="40"/>
      <c r="E510" s="40"/>
      <c r="F510" s="40"/>
      <c r="G510" s="40"/>
      <c r="H510" s="40"/>
      <c r="I510" s="40"/>
      <c r="J510" s="40"/>
      <c r="K510" s="40"/>
      <c r="L510" s="40"/>
      <c r="M510" s="40"/>
    </row>
    <row r="511" spans="1:13">
      <c r="A511" s="40"/>
      <c r="B511" s="40"/>
      <c r="C511" s="40"/>
      <c r="D511" s="40"/>
      <c r="E511" s="40"/>
      <c r="F511" s="40"/>
      <c r="G511" s="40"/>
      <c r="H511" s="40"/>
      <c r="I511" s="40"/>
      <c r="J511" s="40"/>
      <c r="K511" s="40"/>
      <c r="L511" s="40"/>
      <c r="M511" s="40"/>
    </row>
    <row r="512" spans="1:13">
      <c r="A512" s="40"/>
      <c r="B512" s="40"/>
      <c r="C512" s="40"/>
      <c r="D512" s="40"/>
      <c r="E512" s="40"/>
      <c r="F512" s="40"/>
      <c r="G512" s="40"/>
      <c r="H512" s="40"/>
      <c r="I512" s="40"/>
      <c r="J512" s="40"/>
      <c r="K512" s="40"/>
      <c r="L512" s="40"/>
      <c r="M512" s="40"/>
    </row>
    <row r="513" spans="1:13">
      <c r="A513" s="40"/>
      <c r="B513" s="40"/>
      <c r="C513" s="40"/>
      <c r="D513" s="40"/>
      <c r="E513" s="40"/>
      <c r="F513" s="40"/>
      <c r="G513" s="40"/>
      <c r="H513" s="40"/>
      <c r="I513" s="40"/>
      <c r="J513" s="40"/>
      <c r="K513" s="40"/>
      <c r="L513" s="40"/>
      <c r="M513" s="40"/>
    </row>
    <row r="514" spans="1:13">
      <c r="A514" s="40"/>
      <c r="B514" s="40"/>
      <c r="C514" s="40"/>
      <c r="D514" s="40"/>
      <c r="E514" s="40"/>
      <c r="F514" s="40"/>
      <c r="G514" s="40"/>
      <c r="H514" s="40"/>
      <c r="I514" s="40"/>
      <c r="J514" s="40"/>
      <c r="K514" s="40"/>
      <c r="L514" s="40"/>
      <c r="M514" s="40"/>
    </row>
    <row r="515" spans="1:13">
      <c r="A515" s="40"/>
      <c r="B515" s="40"/>
      <c r="C515" s="40"/>
      <c r="D515" s="40"/>
      <c r="E515" s="40"/>
      <c r="F515" s="40"/>
      <c r="G515" s="40"/>
      <c r="H515" s="40"/>
      <c r="I515" s="40"/>
      <c r="J515" s="40"/>
      <c r="K515" s="40"/>
      <c r="L515" s="40"/>
      <c r="M515" s="40"/>
    </row>
    <row r="516" spans="1:13">
      <c r="A516" s="40"/>
      <c r="B516" s="40"/>
      <c r="C516" s="40"/>
      <c r="D516" s="40"/>
      <c r="E516" s="40"/>
      <c r="F516" s="40"/>
      <c r="G516" s="40"/>
      <c r="H516" s="40"/>
      <c r="I516" s="40"/>
      <c r="J516" s="40"/>
      <c r="K516" s="40"/>
      <c r="L516" s="40"/>
      <c r="M516" s="40"/>
    </row>
    <row r="517" spans="1:13">
      <c r="A517" s="40"/>
      <c r="B517" s="40"/>
      <c r="C517" s="40"/>
      <c r="D517" s="40"/>
      <c r="E517" s="40"/>
      <c r="F517" s="40"/>
      <c r="G517" s="40"/>
      <c r="H517" s="40"/>
      <c r="I517" s="40"/>
      <c r="J517" s="40"/>
      <c r="K517" s="40"/>
      <c r="L517" s="40"/>
      <c r="M517" s="40"/>
    </row>
    <row r="518" spans="1:13">
      <c r="A518" s="40"/>
      <c r="B518" s="40"/>
      <c r="C518" s="40"/>
      <c r="D518" s="40"/>
      <c r="E518" s="40"/>
      <c r="F518" s="40"/>
      <c r="G518" s="40"/>
      <c r="H518" s="40"/>
      <c r="I518" s="40"/>
      <c r="J518" s="40"/>
      <c r="K518" s="40"/>
      <c r="L518" s="40"/>
      <c r="M518" s="40"/>
    </row>
    <row r="519" spans="1:13">
      <c r="A519" s="40"/>
      <c r="B519" s="40"/>
      <c r="C519" s="40"/>
      <c r="D519" s="40"/>
      <c r="E519" s="40"/>
      <c r="F519" s="40"/>
      <c r="G519" s="40"/>
      <c r="H519" s="40"/>
      <c r="I519" s="40"/>
      <c r="J519" s="40"/>
      <c r="K519" s="40"/>
      <c r="L519" s="40"/>
      <c r="M519" s="40"/>
    </row>
    <row r="520" spans="1:13">
      <c r="A520" s="40"/>
      <c r="B520" s="40"/>
      <c r="C520" s="40"/>
      <c r="D520" s="40"/>
      <c r="E520" s="40"/>
      <c r="F520" s="40"/>
      <c r="G520" s="40"/>
      <c r="H520" s="40"/>
      <c r="I520" s="40"/>
      <c r="J520" s="40"/>
      <c r="K520" s="40"/>
      <c r="L520" s="40"/>
      <c r="M520" s="40"/>
    </row>
    <row r="521" spans="1:13">
      <c r="A521" s="40"/>
      <c r="B521" s="40"/>
      <c r="C521" s="40"/>
      <c r="D521" s="40"/>
      <c r="E521" s="40"/>
      <c r="F521" s="40"/>
      <c r="G521" s="40"/>
      <c r="H521" s="40"/>
      <c r="I521" s="40"/>
      <c r="J521" s="40"/>
      <c r="K521" s="40"/>
      <c r="L521" s="40"/>
      <c r="M521" s="40"/>
    </row>
    <row r="522" spans="1:13">
      <c r="A522" s="40"/>
      <c r="B522" s="40"/>
      <c r="C522" s="40"/>
      <c r="D522" s="40"/>
      <c r="E522" s="40"/>
      <c r="F522" s="40"/>
      <c r="G522" s="40"/>
      <c r="H522" s="40"/>
      <c r="I522" s="40"/>
      <c r="J522" s="40"/>
      <c r="K522" s="40"/>
      <c r="L522" s="40"/>
      <c r="M522" s="40"/>
    </row>
    <row r="523" spans="1:13">
      <c r="A523" s="40"/>
      <c r="B523" s="40"/>
      <c r="C523" s="40"/>
      <c r="D523" s="40"/>
      <c r="E523" s="40"/>
      <c r="F523" s="40"/>
      <c r="G523" s="40"/>
      <c r="H523" s="40"/>
      <c r="I523" s="40"/>
      <c r="J523" s="40"/>
      <c r="K523" s="40"/>
      <c r="L523" s="40"/>
      <c r="M523" s="40"/>
    </row>
    <row r="524" spans="1:13">
      <c r="A524" s="40"/>
      <c r="B524" s="40"/>
      <c r="C524" s="40"/>
      <c r="D524" s="40"/>
      <c r="E524" s="40"/>
      <c r="F524" s="40"/>
      <c r="G524" s="40"/>
      <c r="H524" s="40"/>
      <c r="I524" s="40"/>
      <c r="J524" s="40"/>
      <c r="K524" s="40"/>
      <c r="L524" s="40"/>
      <c r="M524" s="40"/>
    </row>
    <row r="525" spans="1:13">
      <c r="A525" s="40"/>
      <c r="B525" s="40"/>
      <c r="C525" s="40"/>
      <c r="D525" s="40"/>
      <c r="E525" s="40"/>
      <c r="F525" s="40"/>
      <c r="G525" s="40"/>
      <c r="H525" s="40"/>
      <c r="I525" s="40"/>
      <c r="J525" s="40"/>
      <c r="K525" s="40"/>
      <c r="L525" s="40"/>
      <c r="M525" s="40"/>
    </row>
    <row r="526" spans="1:13">
      <c r="A526" s="40"/>
      <c r="B526" s="40"/>
      <c r="C526" s="40"/>
      <c r="D526" s="40"/>
      <c r="E526" s="40"/>
      <c r="F526" s="40"/>
      <c r="G526" s="40"/>
      <c r="H526" s="40"/>
      <c r="I526" s="40"/>
      <c r="J526" s="40"/>
      <c r="K526" s="40"/>
      <c r="L526" s="40"/>
      <c r="M526" s="40"/>
    </row>
    <row r="527" spans="1:13">
      <c r="A527" s="40"/>
      <c r="B527" s="40"/>
      <c r="C527" s="40"/>
      <c r="D527" s="40"/>
      <c r="E527" s="40"/>
      <c r="F527" s="40"/>
      <c r="G527" s="40"/>
      <c r="H527" s="40"/>
      <c r="I527" s="40"/>
      <c r="J527" s="40"/>
      <c r="K527" s="40"/>
      <c r="L527" s="40"/>
      <c r="M527" s="40"/>
    </row>
    <row r="528" spans="1:13">
      <c r="A528" s="40"/>
      <c r="B528" s="40"/>
      <c r="C528" s="40"/>
      <c r="D528" s="40"/>
      <c r="E528" s="40"/>
      <c r="F528" s="40"/>
      <c r="G528" s="40"/>
      <c r="H528" s="40"/>
      <c r="I528" s="40"/>
      <c r="J528" s="40"/>
      <c r="K528" s="40"/>
      <c r="L528" s="40"/>
      <c r="M528" s="40"/>
    </row>
    <row r="529" spans="1:13">
      <c r="A529" s="40"/>
      <c r="B529" s="40"/>
      <c r="C529" s="40"/>
      <c r="D529" s="40"/>
      <c r="E529" s="40"/>
      <c r="F529" s="40"/>
      <c r="G529" s="40"/>
      <c r="H529" s="40"/>
      <c r="I529" s="40"/>
      <c r="J529" s="40"/>
      <c r="K529" s="40"/>
      <c r="L529" s="40"/>
      <c r="M529" s="40"/>
    </row>
    <row r="530" spans="1:13">
      <c r="A530" s="40"/>
      <c r="B530" s="40"/>
      <c r="C530" s="40"/>
      <c r="D530" s="40"/>
      <c r="E530" s="40"/>
      <c r="F530" s="40"/>
      <c r="G530" s="40"/>
      <c r="H530" s="40"/>
      <c r="I530" s="40"/>
      <c r="J530" s="40"/>
      <c r="K530" s="40"/>
      <c r="L530" s="40"/>
      <c r="M530" s="40"/>
    </row>
    <row r="531" spans="1:13">
      <c r="A531" s="40"/>
      <c r="B531" s="40"/>
      <c r="C531" s="40"/>
      <c r="D531" s="40"/>
      <c r="E531" s="40"/>
      <c r="F531" s="40"/>
      <c r="G531" s="40"/>
      <c r="H531" s="40"/>
      <c r="I531" s="40"/>
      <c r="J531" s="40"/>
      <c r="K531" s="40"/>
      <c r="L531" s="40"/>
      <c r="M531" s="40"/>
    </row>
    <row r="532" spans="1:13">
      <c r="A532" s="40"/>
      <c r="B532" s="40"/>
      <c r="C532" s="40"/>
      <c r="D532" s="40"/>
      <c r="E532" s="40"/>
      <c r="F532" s="40"/>
      <c r="G532" s="40"/>
      <c r="H532" s="40"/>
      <c r="I532" s="40"/>
      <c r="J532" s="40"/>
      <c r="K532" s="40"/>
      <c r="L532" s="40"/>
      <c r="M532" s="40"/>
    </row>
    <row r="533" spans="1:13">
      <c r="A533" s="40"/>
      <c r="B533" s="40"/>
      <c r="C533" s="40"/>
      <c r="D533" s="40"/>
      <c r="E533" s="40"/>
      <c r="F533" s="40"/>
      <c r="G533" s="40"/>
      <c r="H533" s="40"/>
      <c r="I533" s="40"/>
      <c r="J533" s="40"/>
      <c r="K533" s="40"/>
      <c r="L533" s="40"/>
      <c r="M533" s="40"/>
    </row>
    <row r="534" spans="1:13">
      <c r="A534" s="40"/>
      <c r="B534" s="40"/>
      <c r="C534" s="40"/>
      <c r="D534" s="40"/>
      <c r="E534" s="40"/>
      <c r="F534" s="40"/>
      <c r="G534" s="40"/>
      <c r="H534" s="40"/>
      <c r="I534" s="40"/>
      <c r="J534" s="40"/>
      <c r="K534" s="40"/>
      <c r="L534" s="40"/>
      <c r="M534" s="40"/>
    </row>
    <row r="535" spans="1:13">
      <c r="A535" s="40"/>
      <c r="B535" s="40"/>
      <c r="C535" s="40"/>
      <c r="D535" s="40"/>
      <c r="E535" s="40"/>
      <c r="F535" s="40"/>
      <c r="G535" s="40"/>
      <c r="H535" s="40"/>
      <c r="I535" s="40"/>
      <c r="J535" s="40"/>
      <c r="K535" s="40"/>
      <c r="L535" s="40"/>
      <c r="M535" s="40"/>
    </row>
    <row r="536" spans="1:13">
      <c r="A536" s="40"/>
      <c r="B536" s="40"/>
      <c r="C536" s="40"/>
      <c r="D536" s="40"/>
      <c r="E536" s="40"/>
      <c r="F536" s="40"/>
      <c r="G536" s="40"/>
      <c r="H536" s="40"/>
      <c r="I536" s="40"/>
      <c r="J536" s="40"/>
      <c r="K536" s="40"/>
      <c r="L536" s="40"/>
      <c r="M536" s="40"/>
    </row>
    <row r="537" spans="1:13">
      <c r="A537" s="40"/>
      <c r="B537" s="40"/>
      <c r="C537" s="40"/>
      <c r="D537" s="40"/>
      <c r="E537" s="40"/>
      <c r="F537" s="40"/>
      <c r="G537" s="40"/>
      <c r="H537" s="40"/>
      <c r="I537" s="40"/>
      <c r="J537" s="40"/>
      <c r="K537" s="40"/>
      <c r="L537" s="40"/>
      <c r="M537" s="40"/>
    </row>
    <row r="538" spans="1:13">
      <c r="A538" s="40"/>
      <c r="B538" s="40"/>
      <c r="C538" s="40"/>
      <c r="D538" s="40"/>
      <c r="E538" s="40"/>
      <c r="F538" s="40"/>
      <c r="G538" s="40"/>
      <c r="H538" s="40"/>
      <c r="I538" s="40"/>
      <c r="J538" s="40"/>
      <c r="K538" s="40"/>
      <c r="L538" s="40"/>
      <c r="M538" s="40"/>
    </row>
    <row r="539" spans="1:13">
      <c r="A539" s="40"/>
      <c r="B539" s="40"/>
      <c r="C539" s="40"/>
      <c r="D539" s="40"/>
      <c r="E539" s="40"/>
      <c r="F539" s="40"/>
      <c r="G539" s="40"/>
      <c r="H539" s="40"/>
      <c r="I539" s="40"/>
      <c r="J539" s="40"/>
      <c r="K539" s="40"/>
      <c r="L539" s="40"/>
      <c r="M539" s="40"/>
    </row>
    <row r="540" spans="1:13">
      <c r="A540" s="40"/>
      <c r="B540" s="40"/>
      <c r="C540" s="40"/>
      <c r="D540" s="40"/>
      <c r="E540" s="40"/>
      <c r="F540" s="40"/>
      <c r="G540" s="40"/>
      <c r="H540" s="40"/>
      <c r="I540" s="40"/>
      <c r="J540" s="40"/>
      <c r="K540" s="40"/>
      <c r="L540" s="40"/>
      <c r="M540" s="40"/>
    </row>
    <row r="541" spans="1:13">
      <c r="A541" s="40"/>
      <c r="B541" s="40"/>
      <c r="C541" s="40"/>
      <c r="D541" s="40"/>
      <c r="E541" s="40"/>
      <c r="F541" s="40"/>
      <c r="G541" s="40"/>
      <c r="H541" s="40"/>
      <c r="I541" s="40"/>
      <c r="J541" s="40"/>
      <c r="K541" s="40"/>
      <c r="L541" s="40"/>
      <c r="M541" s="40"/>
    </row>
    <row r="542" spans="1:13">
      <c r="A542" s="40"/>
      <c r="B542" s="40"/>
      <c r="C542" s="40"/>
      <c r="D542" s="40"/>
      <c r="E542" s="40"/>
      <c r="F542" s="40"/>
      <c r="G542" s="40"/>
      <c r="H542" s="40"/>
      <c r="I542" s="40"/>
      <c r="J542" s="40"/>
      <c r="K542" s="40"/>
      <c r="L542" s="40"/>
      <c r="M542" s="40"/>
    </row>
    <row r="543" spans="1:13">
      <c r="A543" s="40"/>
      <c r="B543" s="40"/>
      <c r="C543" s="40"/>
      <c r="D543" s="40"/>
      <c r="E543" s="40"/>
      <c r="F543" s="40"/>
      <c r="G543" s="40"/>
      <c r="H543" s="40"/>
      <c r="I543" s="40"/>
      <c r="J543" s="40"/>
      <c r="K543" s="40"/>
      <c r="L543" s="40"/>
      <c r="M543" s="40"/>
    </row>
    <row r="544" spans="1:13">
      <c r="A544" s="40"/>
      <c r="B544" s="40"/>
      <c r="C544" s="40"/>
      <c r="D544" s="40"/>
      <c r="E544" s="40"/>
      <c r="F544" s="40"/>
      <c r="G544" s="40"/>
      <c r="H544" s="40"/>
      <c r="I544" s="40"/>
      <c r="J544" s="40"/>
      <c r="K544" s="40"/>
      <c r="L544" s="40"/>
      <c r="M544" s="40"/>
    </row>
    <row r="545" spans="1:13">
      <c r="A545" s="40"/>
      <c r="B545" s="40"/>
      <c r="C545" s="40"/>
      <c r="D545" s="40"/>
      <c r="E545" s="40"/>
      <c r="F545" s="40"/>
      <c r="G545" s="40"/>
      <c r="H545" s="40"/>
      <c r="I545" s="40"/>
      <c r="J545" s="40"/>
      <c r="K545" s="40"/>
      <c r="L545" s="40"/>
      <c r="M545" s="40"/>
    </row>
    <row r="546" spans="1:13">
      <c r="A546" s="40"/>
      <c r="B546" s="40"/>
      <c r="C546" s="40"/>
      <c r="D546" s="40"/>
      <c r="E546" s="40"/>
      <c r="F546" s="40"/>
      <c r="G546" s="40"/>
      <c r="H546" s="40"/>
      <c r="I546" s="40"/>
      <c r="J546" s="40"/>
      <c r="K546" s="40"/>
      <c r="L546" s="40"/>
      <c r="M546" s="40"/>
    </row>
    <row r="547" spans="1:13">
      <c r="A547" s="40"/>
      <c r="B547" s="40"/>
      <c r="C547" s="40"/>
      <c r="D547" s="40"/>
      <c r="E547" s="40"/>
      <c r="F547" s="40"/>
      <c r="G547" s="40"/>
      <c r="H547" s="40"/>
      <c r="I547" s="40"/>
      <c r="J547" s="40"/>
      <c r="K547" s="40"/>
      <c r="L547" s="40"/>
      <c r="M547" s="40"/>
    </row>
    <row r="548" spans="1:13">
      <c r="A548" s="40"/>
      <c r="B548" s="40"/>
      <c r="C548" s="40"/>
      <c r="D548" s="40"/>
      <c r="E548" s="40"/>
      <c r="F548" s="40"/>
      <c r="G548" s="40"/>
      <c r="H548" s="40"/>
      <c r="I548" s="40"/>
      <c r="J548" s="40"/>
      <c r="K548" s="40"/>
      <c r="L548" s="40"/>
      <c r="M548" s="40"/>
    </row>
    <row r="549" spans="1:13">
      <c r="A549" s="40"/>
      <c r="B549" s="40"/>
      <c r="C549" s="40"/>
      <c r="D549" s="40"/>
      <c r="E549" s="40"/>
      <c r="F549" s="40"/>
      <c r="G549" s="40"/>
      <c r="H549" s="40"/>
      <c r="I549" s="40"/>
      <c r="J549" s="40"/>
      <c r="K549" s="40"/>
      <c r="L549" s="40"/>
      <c r="M549" s="40"/>
    </row>
    <row r="550" spans="1:13">
      <c r="A550" s="40"/>
      <c r="B550" s="40"/>
      <c r="C550" s="40"/>
      <c r="D550" s="40"/>
      <c r="E550" s="40"/>
      <c r="F550" s="40"/>
      <c r="G550" s="40"/>
      <c r="H550" s="40"/>
      <c r="I550" s="40"/>
      <c r="J550" s="40"/>
      <c r="K550" s="40"/>
      <c r="L550" s="40"/>
      <c r="M550" s="40"/>
    </row>
    <row r="551" spans="1:13">
      <c r="A551" s="40"/>
      <c r="B551" s="40"/>
      <c r="C551" s="40"/>
      <c r="D551" s="40"/>
      <c r="E551" s="40"/>
      <c r="F551" s="40"/>
      <c r="G551" s="40"/>
      <c r="H551" s="40"/>
      <c r="I551" s="40"/>
      <c r="J551" s="40"/>
      <c r="K551" s="40"/>
      <c r="L551" s="40"/>
      <c r="M551" s="40"/>
    </row>
    <row r="552" spans="1:13">
      <c r="A552" s="40"/>
      <c r="B552" s="40"/>
      <c r="C552" s="40"/>
      <c r="D552" s="40"/>
      <c r="E552" s="40"/>
      <c r="F552" s="40"/>
      <c r="G552" s="40"/>
      <c r="H552" s="40"/>
      <c r="I552" s="40"/>
      <c r="J552" s="40"/>
      <c r="K552" s="40"/>
      <c r="L552" s="40"/>
      <c r="M552" s="40"/>
    </row>
    <row r="553" spans="1:13">
      <c r="A553" s="40"/>
      <c r="B553" s="40"/>
      <c r="C553" s="40"/>
      <c r="D553" s="40"/>
      <c r="E553" s="40"/>
      <c r="F553" s="40"/>
      <c r="G553" s="40"/>
      <c r="H553" s="40"/>
      <c r="I553" s="40"/>
      <c r="J553" s="40"/>
      <c r="K553" s="40"/>
      <c r="L553" s="40"/>
      <c r="M553" s="40"/>
    </row>
    <row r="554" spans="1:13">
      <c r="A554" s="40"/>
      <c r="B554" s="40"/>
      <c r="C554" s="40"/>
      <c r="D554" s="40"/>
      <c r="E554" s="40"/>
      <c r="F554" s="40"/>
      <c r="G554" s="40"/>
      <c r="H554" s="40"/>
      <c r="I554" s="40"/>
      <c r="J554" s="40"/>
      <c r="K554" s="40"/>
      <c r="L554" s="40"/>
      <c r="M554" s="40"/>
    </row>
    <row r="555" spans="1:13">
      <c r="A555" s="40"/>
      <c r="B555" s="40"/>
      <c r="C555" s="40"/>
      <c r="D555" s="40"/>
      <c r="E555" s="40"/>
      <c r="F555" s="40"/>
      <c r="G555" s="40"/>
      <c r="H555" s="40"/>
      <c r="I555" s="40"/>
      <c r="J555" s="40"/>
      <c r="K555" s="40"/>
      <c r="L555" s="40"/>
      <c r="M555" s="40"/>
    </row>
    <row r="556" spans="1:13">
      <c r="A556" s="40"/>
      <c r="B556" s="40"/>
      <c r="C556" s="40"/>
      <c r="D556" s="40"/>
      <c r="E556" s="40"/>
      <c r="F556" s="40"/>
      <c r="G556" s="40"/>
      <c r="H556" s="40"/>
      <c r="I556" s="40"/>
      <c r="J556" s="40"/>
      <c r="K556" s="40"/>
      <c r="L556" s="40"/>
      <c r="M556" s="40"/>
    </row>
    <row r="557" spans="1:13">
      <c r="A557" s="40"/>
      <c r="B557" s="40"/>
      <c r="C557" s="40"/>
      <c r="D557" s="40"/>
      <c r="E557" s="40"/>
      <c r="F557" s="40"/>
      <c r="G557" s="40"/>
      <c r="H557" s="40"/>
      <c r="I557" s="40"/>
      <c r="J557" s="40"/>
      <c r="K557" s="40"/>
      <c r="L557" s="40"/>
      <c r="M557" s="40"/>
    </row>
    <row r="558" spans="1:13">
      <c r="A558" s="40"/>
      <c r="B558" s="40"/>
      <c r="C558" s="40"/>
      <c r="D558" s="40"/>
      <c r="E558" s="40"/>
      <c r="F558" s="40"/>
      <c r="G558" s="40"/>
      <c r="H558" s="40"/>
      <c r="I558" s="40"/>
      <c r="J558" s="40"/>
      <c r="K558" s="40"/>
      <c r="L558" s="40"/>
      <c r="M558" s="40"/>
    </row>
    <row r="559" spans="1:13">
      <c r="A559" s="40"/>
      <c r="B559" s="40"/>
      <c r="C559" s="40"/>
      <c r="D559" s="40"/>
      <c r="E559" s="40"/>
      <c r="F559" s="40"/>
      <c r="G559" s="40"/>
      <c r="H559" s="40"/>
      <c r="I559" s="40"/>
      <c r="J559" s="40"/>
      <c r="K559" s="40"/>
      <c r="L559" s="40"/>
      <c r="M559" s="40"/>
    </row>
    <row r="560" spans="1:13">
      <c r="A560" s="40"/>
      <c r="B560" s="40"/>
      <c r="C560" s="40"/>
      <c r="D560" s="40"/>
      <c r="E560" s="40"/>
      <c r="F560" s="40"/>
      <c r="G560" s="40"/>
      <c r="H560" s="40"/>
      <c r="I560" s="40"/>
      <c r="J560" s="40"/>
      <c r="K560" s="40"/>
      <c r="L560" s="40"/>
      <c r="M560" s="40"/>
    </row>
    <row r="561" spans="1:13">
      <c r="A561" s="40"/>
      <c r="B561" s="40"/>
      <c r="C561" s="40"/>
      <c r="D561" s="40"/>
      <c r="E561" s="40"/>
      <c r="F561" s="40"/>
      <c r="G561" s="40"/>
      <c r="H561" s="40"/>
      <c r="I561" s="40"/>
      <c r="J561" s="40"/>
      <c r="K561" s="40"/>
      <c r="L561" s="40"/>
      <c r="M561" s="40"/>
    </row>
    <row r="562" spans="1:13">
      <c r="A562" s="40"/>
      <c r="B562" s="40"/>
      <c r="C562" s="40"/>
      <c r="D562" s="40"/>
      <c r="E562" s="40"/>
      <c r="F562" s="40"/>
      <c r="G562" s="40"/>
      <c r="H562" s="40"/>
      <c r="I562" s="40"/>
      <c r="J562" s="40"/>
      <c r="K562" s="40"/>
      <c r="L562" s="40"/>
      <c r="M562" s="40"/>
    </row>
    <row r="563" spans="1:13">
      <c r="A563" s="40"/>
      <c r="B563" s="40"/>
      <c r="C563" s="40"/>
      <c r="D563" s="40"/>
      <c r="E563" s="40"/>
      <c r="F563" s="40"/>
      <c r="G563" s="40"/>
      <c r="H563" s="40"/>
      <c r="I563" s="40"/>
      <c r="J563" s="40"/>
      <c r="K563" s="40"/>
      <c r="L563" s="40"/>
      <c r="M563" s="40"/>
    </row>
    <row r="564" spans="1:13">
      <c r="A564" s="40"/>
      <c r="B564" s="40"/>
      <c r="C564" s="40"/>
      <c r="D564" s="40"/>
      <c r="E564" s="40"/>
      <c r="F564" s="40"/>
      <c r="G564" s="40"/>
      <c r="H564" s="40"/>
      <c r="I564" s="40"/>
      <c r="J564" s="40"/>
      <c r="K564" s="40"/>
      <c r="L564" s="40"/>
      <c r="M564" s="40"/>
    </row>
    <row r="565" spans="1:13">
      <c r="A565" s="40"/>
      <c r="B565" s="40"/>
      <c r="C565" s="40"/>
      <c r="D565" s="40"/>
      <c r="E565" s="40"/>
      <c r="F565" s="40"/>
      <c r="G565" s="40"/>
      <c r="H565" s="40"/>
      <c r="I565" s="40"/>
      <c r="J565" s="40"/>
      <c r="K565" s="40"/>
      <c r="L565" s="40"/>
      <c r="M565" s="40"/>
    </row>
    <row r="566" spans="1:13">
      <c r="A566" s="40"/>
      <c r="B566" s="40"/>
      <c r="C566" s="40"/>
      <c r="D566" s="40"/>
      <c r="E566" s="40"/>
      <c r="F566" s="40"/>
      <c r="G566" s="40"/>
      <c r="H566" s="40"/>
      <c r="I566" s="40"/>
      <c r="J566" s="40"/>
      <c r="K566" s="40"/>
      <c r="L566" s="40"/>
      <c r="M566" s="40"/>
    </row>
    <row r="567" spans="1:13">
      <c r="A567" s="40"/>
      <c r="B567" s="40"/>
      <c r="C567" s="40"/>
      <c r="D567" s="40"/>
      <c r="E567" s="40"/>
      <c r="F567" s="40"/>
      <c r="G567" s="40"/>
      <c r="H567" s="40"/>
      <c r="I567" s="40"/>
      <c r="J567" s="40"/>
      <c r="K567" s="40"/>
      <c r="L567" s="40"/>
      <c r="M567" s="40"/>
    </row>
    <row r="568" spans="1:13">
      <c r="A568" s="40"/>
      <c r="B568" s="40"/>
      <c r="C568" s="40"/>
      <c r="D568" s="40"/>
      <c r="E568" s="40"/>
      <c r="F568" s="40"/>
      <c r="G568" s="40"/>
      <c r="H568" s="40"/>
      <c r="I568" s="40"/>
      <c r="J568" s="40"/>
      <c r="K568" s="40"/>
      <c r="L568" s="40"/>
      <c r="M568" s="40"/>
    </row>
    <row r="569" spans="1:13">
      <c r="A569" s="40"/>
      <c r="B569" s="40"/>
      <c r="C569" s="40"/>
      <c r="D569" s="40"/>
      <c r="E569" s="40"/>
      <c r="F569" s="40"/>
      <c r="G569" s="40"/>
      <c r="H569" s="40"/>
      <c r="I569" s="40"/>
      <c r="J569" s="40"/>
      <c r="K569" s="40"/>
      <c r="L569" s="40"/>
      <c r="M569" s="40"/>
    </row>
    <row r="570" spans="1:13">
      <c r="A570" s="40"/>
      <c r="B570" s="40"/>
      <c r="C570" s="40"/>
      <c r="D570" s="40"/>
      <c r="E570" s="40"/>
      <c r="F570" s="40"/>
      <c r="G570" s="40"/>
      <c r="H570" s="40"/>
      <c r="I570" s="40"/>
      <c r="J570" s="40"/>
      <c r="K570" s="40"/>
      <c r="L570" s="40"/>
      <c r="M570" s="40"/>
    </row>
    <row r="571" spans="1:13">
      <c r="A571" s="40"/>
      <c r="B571" s="40"/>
      <c r="C571" s="40"/>
      <c r="D571" s="40"/>
      <c r="E571" s="40"/>
      <c r="F571" s="40"/>
      <c r="G571" s="40"/>
      <c r="H571" s="40"/>
      <c r="I571" s="40"/>
      <c r="J571" s="40"/>
      <c r="K571" s="40"/>
      <c r="L571" s="40"/>
      <c r="M571" s="40"/>
    </row>
    <row r="572" spans="1:13">
      <c r="A572" s="40"/>
      <c r="B572" s="40"/>
      <c r="C572" s="40"/>
      <c r="D572" s="40"/>
      <c r="E572" s="40"/>
      <c r="F572" s="40"/>
      <c r="G572" s="40"/>
      <c r="H572" s="40"/>
      <c r="I572" s="40"/>
      <c r="J572" s="40"/>
      <c r="K572" s="40"/>
      <c r="L572" s="40"/>
      <c r="M572" s="40"/>
    </row>
    <row r="573" spans="1:13">
      <c r="A573" s="40"/>
      <c r="B573" s="40"/>
      <c r="C573" s="40"/>
      <c r="D573" s="40"/>
      <c r="E573" s="40"/>
      <c r="F573" s="40"/>
      <c r="G573" s="40"/>
      <c r="H573" s="40"/>
      <c r="I573" s="40"/>
      <c r="J573" s="40"/>
      <c r="K573" s="40"/>
      <c r="L573" s="40"/>
      <c r="M573" s="40"/>
    </row>
    <row r="574" spans="1:13">
      <c r="A574" s="40"/>
      <c r="B574" s="40"/>
      <c r="C574" s="40"/>
      <c r="D574" s="40"/>
      <c r="E574" s="40"/>
      <c r="F574" s="40"/>
      <c r="G574" s="40"/>
      <c r="H574" s="40"/>
      <c r="I574" s="40"/>
      <c r="J574" s="40"/>
      <c r="K574" s="40"/>
      <c r="L574" s="40"/>
      <c r="M574" s="40"/>
    </row>
    <row r="575" spans="1:13">
      <c r="A575" s="40"/>
      <c r="B575" s="40"/>
      <c r="C575" s="40"/>
      <c r="D575" s="40"/>
      <c r="E575" s="40"/>
      <c r="F575" s="40"/>
      <c r="G575" s="40"/>
      <c r="H575" s="40"/>
      <c r="I575" s="40"/>
      <c r="J575" s="40"/>
      <c r="K575" s="40"/>
      <c r="L575" s="40"/>
      <c r="M575" s="40"/>
    </row>
    <row r="576" spans="1:13">
      <c r="A576" s="40"/>
      <c r="B576" s="40"/>
      <c r="C576" s="40"/>
      <c r="D576" s="40"/>
      <c r="E576" s="40"/>
      <c r="F576" s="40"/>
      <c r="G576" s="40"/>
      <c r="H576" s="40"/>
      <c r="I576" s="40"/>
      <c r="J576" s="40"/>
      <c r="K576" s="40"/>
      <c r="L576" s="40"/>
      <c r="M576" s="40"/>
    </row>
    <row r="577" spans="1:13">
      <c r="A577" s="40"/>
      <c r="B577" s="40"/>
      <c r="C577" s="40"/>
      <c r="D577" s="40"/>
      <c r="E577" s="40"/>
      <c r="F577" s="40"/>
      <c r="G577" s="40"/>
      <c r="H577" s="40"/>
      <c r="I577" s="40"/>
      <c r="J577" s="40"/>
      <c r="K577" s="40"/>
      <c r="L577" s="40"/>
      <c r="M577" s="40"/>
    </row>
    <row r="578" spans="1:13">
      <c r="A578" s="40"/>
      <c r="B578" s="40"/>
      <c r="C578" s="40"/>
      <c r="D578" s="40"/>
      <c r="E578" s="40"/>
      <c r="F578" s="40"/>
      <c r="G578" s="40"/>
      <c r="H578" s="40"/>
      <c r="I578" s="40"/>
      <c r="J578" s="40"/>
      <c r="K578" s="40"/>
      <c r="L578" s="40"/>
      <c r="M578" s="40"/>
    </row>
    <row r="579" spans="1:13">
      <c r="A579" s="40"/>
      <c r="B579" s="40"/>
      <c r="C579" s="40"/>
      <c r="D579" s="40"/>
      <c r="E579" s="40"/>
      <c r="F579" s="40"/>
      <c r="G579" s="40"/>
      <c r="H579" s="40"/>
      <c r="I579" s="40"/>
      <c r="J579" s="40"/>
      <c r="K579" s="40"/>
      <c r="L579" s="40"/>
      <c r="M579" s="40"/>
    </row>
    <row r="580" spans="1:13">
      <c r="A580" s="40"/>
      <c r="B580" s="40"/>
      <c r="C580" s="40"/>
      <c r="D580" s="40"/>
      <c r="E580" s="40"/>
      <c r="F580" s="40"/>
      <c r="G580" s="40"/>
      <c r="H580" s="40"/>
      <c r="I580" s="40"/>
      <c r="J580" s="40"/>
      <c r="K580" s="40"/>
      <c r="L580" s="40"/>
      <c r="M580" s="40"/>
    </row>
    <row r="581" spans="1:13">
      <c r="A581" s="40"/>
      <c r="B581" s="40"/>
      <c r="C581" s="40"/>
      <c r="D581" s="40"/>
      <c r="E581" s="40"/>
      <c r="F581" s="40"/>
      <c r="G581" s="40"/>
      <c r="H581" s="40"/>
      <c r="I581" s="40"/>
      <c r="J581" s="40"/>
      <c r="K581" s="40"/>
      <c r="L581" s="40"/>
      <c r="M581" s="40"/>
    </row>
    <row r="582" spans="1:13">
      <c r="A582" s="40"/>
      <c r="B582" s="40"/>
      <c r="C582" s="40"/>
      <c r="D582" s="40"/>
      <c r="E582" s="40"/>
      <c r="F582" s="40"/>
      <c r="G582" s="40"/>
      <c r="H582" s="40"/>
      <c r="I582" s="40"/>
      <c r="J582" s="40"/>
      <c r="K582" s="40"/>
      <c r="L582" s="40"/>
      <c r="M582" s="40"/>
    </row>
    <row r="583" spans="1:13">
      <c r="A583" s="40"/>
      <c r="B583" s="40"/>
      <c r="C583" s="40"/>
      <c r="D583" s="40"/>
      <c r="E583" s="40"/>
      <c r="F583" s="40"/>
      <c r="G583" s="40"/>
      <c r="H583" s="40"/>
      <c r="I583" s="40"/>
      <c r="J583" s="40"/>
      <c r="K583" s="40"/>
      <c r="L583" s="40"/>
      <c r="M583" s="40"/>
    </row>
    <row r="584" spans="1:13">
      <c r="A584" s="40"/>
      <c r="B584" s="40"/>
      <c r="C584" s="40"/>
      <c r="D584" s="40"/>
      <c r="E584" s="40"/>
      <c r="F584" s="40"/>
      <c r="G584" s="40"/>
      <c r="H584" s="40"/>
      <c r="I584" s="40"/>
      <c r="J584" s="40"/>
      <c r="K584" s="40"/>
      <c r="L584" s="40"/>
      <c r="M584" s="40"/>
    </row>
    <row r="585" spans="1:13">
      <c r="A585" s="40"/>
      <c r="B585" s="40"/>
      <c r="C585" s="40"/>
      <c r="D585" s="40"/>
      <c r="E585" s="40"/>
      <c r="F585" s="40"/>
      <c r="G585" s="40"/>
      <c r="H585" s="40"/>
      <c r="I585" s="40"/>
      <c r="J585" s="40"/>
      <c r="K585" s="40"/>
      <c r="L585" s="40"/>
      <c r="M585" s="40"/>
    </row>
    <row r="586" spans="1:13">
      <c r="A586" s="40"/>
      <c r="B586" s="40"/>
      <c r="C586" s="40"/>
      <c r="D586" s="40"/>
      <c r="E586" s="40"/>
      <c r="F586" s="40"/>
      <c r="G586" s="40"/>
      <c r="H586" s="40"/>
      <c r="I586" s="40"/>
      <c r="J586" s="40"/>
      <c r="K586" s="40"/>
      <c r="L586" s="40"/>
      <c r="M586" s="40"/>
    </row>
    <row r="587" spans="1:13">
      <c r="A587" s="40"/>
      <c r="B587" s="40"/>
      <c r="C587" s="40"/>
      <c r="D587" s="40"/>
      <c r="E587" s="40"/>
      <c r="F587" s="40"/>
      <c r="G587" s="40"/>
      <c r="H587" s="40"/>
      <c r="I587" s="40"/>
      <c r="J587" s="40"/>
      <c r="K587" s="40"/>
      <c r="L587" s="40"/>
      <c r="M587" s="40"/>
    </row>
    <row r="588" spans="1:13">
      <c r="A588" s="40"/>
      <c r="B588" s="40"/>
      <c r="C588" s="40"/>
      <c r="D588" s="40"/>
      <c r="E588" s="40"/>
      <c r="F588" s="40"/>
      <c r="G588" s="40"/>
      <c r="H588" s="40"/>
      <c r="I588" s="40"/>
      <c r="J588" s="40"/>
      <c r="K588" s="40"/>
      <c r="L588" s="40"/>
      <c r="M588" s="40"/>
    </row>
    <row r="589" spans="1:13">
      <c r="A589" s="40"/>
      <c r="B589" s="40"/>
      <c r="C589" s="40"/>
      <c r="D589" s="40"/>
      <c r="E589" s="40"/>
      <c r="F589" s="40"/>
      <c r="G589" s="40"/>
      <c r="H589" s="40"/>
      <c r="I589" s="40"/>
      <c r="J589" s="40"/>
      <c r="K589" s="40"/>
      <c r="L589" s="40"/>
      <c r="M589" s="40"/>
    </row>
    <row r="590" spans="1:13">
      <c r="A590" s="40"/>
      <c r="B590" s="40"/>
      <c r="C590" s="40"/>
      <c r="D590" s="40"/>
      <c r="E590" s="40"/>
      <c r="F590" s="40"/>
      <c r="G590" s="40"/>
      <c r="H590" s="40"/>
      <c r="I590" s="40"/>
      <c r="J590" s="40"/>
      <c r="K590" s="40"/>
      <c r="L590" s="40"/>
      <c r="M590" s="40"/>
    </row>
    <row r="591" spans="1:13">
      <c r="A591" s="40"/>
      <c r="B591" s="40"/>
      <c r="C591" s="40"/>
      <c r="D591" s="40"/>
      <c r="E591" s="40"/>
      <c r="F591" s="40"/>
      <c r="G591" s="40"/>
      <c r="H591" s="40"/>
      <c r="I591" s="40"/>
      <c r="J591" s="40"/>
      <c r="K591" s="40"/>
      <c r="L591" s="40"/>
      <c r="M591" s="40"/>
    </row>
    <row r="592" spans="1:13">
      <c r="A592" s="40"/>
      <c r="B592" s="40"/>
      <c r="C592" s="40"/>
      <c r="D592" s="40"/>
      <c r="E592" s="40"/>
      <c r="F592" s="40"/>
      <c r="G592" s="40"/>
      <c r="H592" s="40"/>
      <c r="I592" s="40"/>
      <c r="J592" s="40"/>
      <c r="K592" s="40"/>
      <c r="L592" s="40"/>
      <c r="M592" s="40"/>
    </row>
    <row r="593" spans="1:13">
      <c r="A593" s="40"/>
      <c r="B593" s="40"/>
      <c r="C593" s="40"/>
      <c r="D593" s="40"/>
      <c r="E593" s="40"/>
      <c r="F593" s="40"/>
      <c r="G593" s="40"/>
      <c r="H593" s="40"/>
      <c r="I593" s="40"/>
      <c r="J593" s="40"/>
      <c r="K593" s="40"/>
      <c r="L593" s="40"/>
      <c r="M593" s="40"/>
    </row>
    <row r="594" spans="1:13">
      <c r="A594" s="40"/>
      <c r="B594" s="40"/>
      <c r="C594" s="40"/>
      <c r="D594" s="40"/>
      <c r="E594" s="40"/>
      <c r="F594" s="40"/>
      <c r="G594" s="40"/>
      <c r="H594" s="40"/>
      <c r="I594" s="40"/>
      <c r="J594" s="40"/>
      <c r="K594" s="40"/>
      <c r="L594" s="40"/>
      <c r="M594" s="40"/>
    </row>
    <row r="595" spans="1:13">
      <c r="A595" s="40"/>
      <c r="B595" s="40"/>
      <c r="C595" s="40"/>
      <c r="D595" s="40"/>
      <c r="E595" s="40"/>
      <c r="F595" s="40"/>
      <c r="G595" s="40"/>
      <c r="H595" s="40"/>
      <c r="I595" s="40"/>
      <c r="J595" s="40"/>
      <c r="K595" s="40"/>
      <c r="L595" s="40"/>
      <c r="M595" s="40"/>
    </row>
    <row r="596" spans="1:13">
      <c r="A596" s="40"/>
      <c r="B596" s="40"/>
      <c r="C596" s="40"/>
      <c r="D596" s="40"/>
      <c r="E596" s="40"/>
      <c r="F596" s="40"/>
      <c r="G596" s="40"/>
      <c r="H596" s="40"/>
      <c r="I596" s="40"/>
      <c r="J596" s="40"/>
      <c r="K596" s="40"/>
      <c r="L596" s="40"/>
      <c r="M596" s="40"/>
    </row>
    <row r="597" spans="1:13">
      <c r="A597" s="40"/>
      <c r="B597" s="40"/>
      <c r="C597" s="40"/>
      <c r="D597" s="40"/>
      <c r="E597" s="40"/>
      <c r="F597" s="40"/>
      <c r="G597" s="40"/>
      <c r="H597" s="40"/>
      <c r="I597" s="40"/>
      <c r="J597" s="40"/>
      <c r="K597" s="40"/>
      <c r="L597" s="40"/>
      <c r="M597" s="40"/>
    </row>
    <row r="598" spans="1:13">
      <c r="A598" s="40"/>
      <c r="B598" s="40"/>
      <c r="C598" s="40"/>
      <c r="D598" s="40"/>
      <c r="E598" s="40"/>
      <c r="F598" s="40"/>
      <c r="G598" s="40"/>
      <c r="H598" s="40"/>
      <c r="I598" s="40"/>
      <c r="J598" s="40"/>
      <c r="K598" s="40"/>
      <c r="L598" s="40"/>
      <c r="M598" s="40"/>
    </row>
    <row r="599" spans="1:13">
      <c r="A599" s="40"/>
      <c r="B599" s="40"/>
      <c r="C599" s="40"/>
      <c r="D599" s="40"/>
      <c r="E599" s="40"/>
      <c r="F599" s="40"/>
      <c r="G599" s="40"/>
      <c r="H599" s="40"/>
      <c r="I599" s="40"/>
      <c r="J599" s="40"/>
      <c r="K599" s="40"/>
      <c r="L599" s="40"/>
      <c r="M599" s="40"/>
    </row>
    <row r="600" spans="1:13">
      <c r="A600" s="40"/>
      <c r="B600" s="40"/>
      <c r="C600" s="40"/>
      <c r="D600" s="40"/>
      <c r="E600" s="40"/>
      <c r="F600" s="40"/>
      <c r="G600" s="40"/>
      <c r="H600" s="40"/>
      <c r="I600" s="40"/>
      <c r="J600" s="40"/>
      <c r="K600" s="40"/>
      <c r="L600" s="40"/>
      <c r="M600" s="40"/>
    </row>
    <row r="601" spans="1:13">
      <c r="A601" s="40"/>
      <c r="B601" s="40"/>
      <c r="C601" s="40"/>
      <c r="D601" s="40"/>
      <c r="E601" s="40"/>
      <c r="F601" s="40"/>
      <c r="G601" s="40"/>
      <c r="H601" s="40"/>
      <c r="I601" s="40"/>
      <c r="J601" s="40"/>
      <c r="K601" s="40"/>
      <c r="L601" s="40"/>
      <c r="M601" s="40"/>
    </row>
    <row r="602" spans="1:13">
      <c r="A602" s="40"/>
      <c r="B602" s="40"/>
      <c r="C602" s="40"/>
      <c r="D602" s="40"/>
      <c r="E602" s="40"/>
      <c r="F602" s="40"/>
      <c r="G602" s="40"/>
      <c r="H602" s="40"/>
      <c r="I602" s="40"/>
      <c r="J602" s="40"/>
      <c r="K602" s="40"/>
      <c r="L602" s="40"/>
      <c r="M602" s="40"/>
    </row>
    <row r="603" spans="1:13">
      <c r="A603" s="40"/>
      <c r="B603" s="40"/>
      <c r="C603" s="40"/>
      <c r="D603" s="40"/>
      <c r="E603" s="40"/>
      <c r="F603" s="40"/>
      <c r="G603" s="40"/>
      <c r="H603" s="40"/>
      <c r="I603" s="40"/>
      <c r="J603" s="40"/>
      <c r="K603" s="40"/>
      <c r="L603" s="40"/>
      <c r="M603" s="40"/>
    </row>
    <row r="604" spans="1:13">
      <c r="A604" s="40"/>
      <c r="B604" s="40"/>
      <c r="C604" s="40"/>
      <c r="D604" s="40"/>
      <c r="E604" s="40"/>
      <c r="F604" s="40"/>
      <c r="G604" s="40"/>
      <c r="H604" s="40"/>
      <c r="I604" s="40"/>
      <c r="J604" s="40"/>
      <c r="K604" s="40"/>
      <c r="L604" s="40"/>
      <c r="M604" s="40"/>
    </row>
    <row r="605" spans="1:13">
      <c r="A605" s="40"/>
      <c r="B605" s="40"/>
      <c r="C605" s="40"/>
      <c r="D605" s="40"/>
      <c r="E605" s="40"/>
      <c r="F605" s="40"/>
      <c r="G605" s="40"/>
      <c r="H605" s="40"/>
      <c r="I605" s="40"/>
      <c r="J605" s="40"/>
      <c r="K605" s="40"/>
      <c r="L605" s="40"/>
      <c r="M605" s="40"/>
    </row>
    <row r="606" spans="1:13">
      <c r="A606" s="40"/>
      <c r="B606" s="40"/>
      <c r="C606" s="40"/>
      <c r="D606" s="40"/>
      <c r="E606" s="40"/>
      <c r="F606" s="40"/>
      <c r="G606" s="40"/>
      <c r="H606" s="40"/>
      <c r="I606" s="40"/>
      <c r="J606" s="40"/>
      <c r="K606" s="40"/>
      <c r="L606" s="40"/>
      <c r="M606" s="40"/>
    </row>
    <row r="607" spans="1:13">
      <c r="A607" s="40"/>
      <c r="B607" s="40"/>
      <c r="C607" s="40"/>
      <c r="D607" s="40"/>
      <c r="E607" s="40"/>
      <c r="F607" s="40"/>
      <c r="G607" s="40"/>
      <c r="H607" s="40"/>
      <c r="I607" s="40"/>
      <c r="J607" s="40"/>
      <c r="K607" s="40"/>
      <c r="L607" s="40"/>
      <c r="M607" s="40"/>
    </row>
    <row r="608" spans="1:13">
      <c r="A608" s="40"/>
      <c r="B608" s="40"/>
      <c r="C608" s="40"/>
      <c r="D608" s="40"/>
      <c r="E608" s="40"/>
      <c r="F608" s="40"/>
      <c r="G608" s="40"/>
      <c r="H608" s="40"/>
      <c r="I608" s="40"/>
      <c r="J608" s="40"/>
      <c r="K608" s="40"/>
      <c r="L608" s="40"/>
      <c r="M608" s="40"/>
    </row>
    <row r="609" spans="1:13">
      <c r="A609" s="40"/>
      <c r="B609" s="40"/>
      <c r="C609" s="40"/>
      <c r="D609" s="40"/>
      <c r="E609" s="40"/>
      <c r="F609" s="40"/>
      <c r="G609" s="40"/>
      <c r="H609" s="40"/>
      <c r="I609" s="40"/>
      <c r="J609" s="40"/>
      <c r="K609" s="40"/>
      <c r="L609" s="40"/>
      <c r="M609" s="40"/>
    </row>
    <row r="610" spans="1:13">
      <c r="A610" s="40"/>
      <c r="B610" s="40"/>
      <c r="C610" s="40"/>
      <c r="D610" s="40"/>
      <c r="E610" s="40"/>
      <c r="F610" s="40"/>
      <c r="G610" s="40"/>
      <c r="H610" s="40"/>
      <c r="I610" s="40"/>
      <c r="J610" s="40"/>
      <c r="K610" s="40"/>
      <c r="L610" s="40"/>
      <c r="M610" s="40"/>
    </row>
    <row r="611" spans="1:13">
      <c r="A611" s="40"/>
      <c r="B611" s="40"/>
      <c r="C611" s="40"/>
      <c r="D611" s="40"/>
      <c r="E611" s="40"/>
      <c r="F611" s="40"/>
      <c r="G611" s="40"/>
      <c r="H611" s="40"/>
      <c r="I611" s="40"/>
      <c r="J611" s="40"/>
      <c r="K611" s="40"/>
      <c r="L611" s="40"/>
      <c r="M611" s="40"/>
    </row>
    <row r="612" spans="1:13">
      <c r="A612" s="40"/>
      <c r="B612" s="40"/>
      <c r="C612" s="40"/>
      <c r="D612" s="40"/>
      <c r="E612" s="40"/>
      <c r="F612" s="40"/>
      <c r="G612" s="40"/>
      <c r="H612" s="40"/>
      <c r="I612" s="40"/>
      <c r="J612" s="40"/>
      <c r="K612" s="40"/>
      <c r="L612" s="40"/>
      <c r="M612" s="40"/>
    </row>
    <row r="613" spans="1:13">
      <c r="A613" s="40"/>
      <c r="B613" s="40"/>
      <c r="C613" s="40"/>
      <c r="D613" s="40"/>
      <c r="E613" s="40"/>
      <c r="F613" s="40"/>
      <c r="G613" s="40"/>
      <c r="H613" s="40"/>
      <c r="I613" s="40"/>
      <c r="J613" s="40"/>
      <c r="K613" s="40"/>
      <c r="L613" s="40"/>
      <c r="M613" s="40"/>
    </row>
    <row r="614" spans="1:13">
      <c r="A614" s="40"/>
      <c r="B614" s="40"/>
      <c r="C614" s="40"/>
      <c r="D614" s="40"/>
      <c r="E614" s="40"/>
      <c r="F614" s="40"/>
      <c r="G614" s="40"/>
      <c r="H614" s="40"/>
      <c r="I614" s="40"/>
      <c r="J614" s="40"/>
      <c r="K614" s="40"/>
      <c r="L614" s="40"/>
      <c r="M614" s="40"/>
    </row>
    <row r="615" spans="1:13">
      <c r="A615" s="40"/>
      <c r="B615" s="40"/>
      <c r="C615" s="40"/>
      <c r="D615" s="40"/>
      <c r="E615" s="40"/>
      <c r="F615" s="40"/>
      <c r="G615" s="40"/>
      <c r="H615" s="40"/>
      <c r="I615" s="40"/>
      <c r="J615" s="40"/>
      <c r="K615" s="40"/>
      <c r="L615" s="40"/>
      <c r="M615" s="40"/>
    </row>
    <row r="616" spans="1:13">
      <c r="A616" s="40"/>
      <c r="B616" s="40"/>
      <c r="C616" s="40"/>
      <c r="D616" s="40"/>
      <c r="E616" s="40"/>
      <c r="F616" s="40"/>
      <c r="G616" s="40"/>
      <c r="H616" s="40"/>
      <c r="I616" s="40"/>
      <c r="J616" s="40"/>
      <c r="K616" s="40"/>
      <c r="L616" s="40"/>
      <c r="M616" s="40"/>
    </row>
    <row r="617" spans="1:13">
      <c r="A617" s="40"/>
      <c r="B617" s="40"/>
      <c r="C617" s="40"/>
      <c r="D617" s="40"/>
      <c r="E617" s="40"/>
      <c r="F617" s="40"/>
      <c r="G617" s="40"/>
      <c r="H617" s="40"/>
      <c r="I617" s="40"/>
      <c r="J617" s="40"/>
      <c r="K617" s="40"/>
      <c r="L617" s="40"/>
      <c r="M617" s="40"/>
    </row>
    <row r="618" spans="1:13">
      <c r="A618" s="40"/>
      <c r="B618" s="40"/>
      <c r="C618" s="40"/>
      <c r="D618" s="40"/>
      <c r="E618" s="40"/>
      <c r="F618" s="40"/>
      <c r="G618" s="40"/>
      <c r="H618" s="40"/>
      <c r="I618" s="40"/>
      <c r="J618" s="40"/>
      <c r="K618" s="40"/>
      <c r="L618" s="40"/>
      <c r="M618" s="40"/>
    </row>
    <row r="619" spans="1:13">
      <c r="A619" s="40"/>
      <c r="B619" s="40"/>
      <c r="C619" s="40"/>
      <c r="D619" s="40"/>
      <c r="E619" s="40"/>
      <c r="F619" s="40"/>
      <c r="G619" s="40"/>
      <c r="H619" s="40"/>
      <c r="I619" s="40"/>
      <c r="J619" s="40"/>
      <c r="K619" s="40"/>
      <c r="L619" s="40"/>
      <c r="M619" s="40"/>
    </row>
    <row r="620" spans="1:13">
      <c r="A620" s="40"/>
      <c r="B620" s="40"/>
      <c r="C620" s="40"/>
      <c r="D620" s="40"/>
      <c r="E620" s="40"/>
      <c r="F620" s="40"/>
      <c r="G620" s="40"/>
      <c r="H620" s="40"/>
      <c r="I620" s="40"/>
      <c r="J620" s="40"/>
      <c r="K620" s="40"/>
      <c r="L620" s="40"/>
      <c r="M620" s="40"/>
    </row>
    <row r="621" spans="1:13">
      <c r="A621" s="40"/>
      <c r="B621" s="40"/>
      <c r="C621" s="40"/>
      <c r="D621" s="40"/>
      <c r="E621" s="40"/>
      <c r="F621" s="40"/>
      <c r="G621" s="40"/>
      <c r="H621" s="40"/>
      <c r="I621" s="40"/>
      <c r="J621" s="40"/>
      <c r="K621" s="40"/>
      <c r="L621" s="40"/>
      <c r="M621" s="40"/>
    </row>
    <row r="622" spans="1:13">
      <c r="A622" s="40"/>
      <c r="B622" s="40"/>
      <c r="C622" s="40"/>
      <c r="D622" s="40"/>
      <c r="E622" s="40"/>
      <c r="F622" s="40"/>
      <c r="G622" s="40"/>
      <c r="H622" s="40"/>
      <c r="I622" s="40"/>
      <c r="J622" s="40"/>
      <c r="K622" s="40"/>
      <c r="L622" s="40"/>
      <c r="M622" s="40"/>
    </row>
    <row r="623" spans="1:13">
      <c r="A623" s="40"/>
      <c r="B623" s="40"/>
      <c r="C623" s="40"/>
      <c r="D623" s="40"/>
      <c r="E623" s="40"/>
      <c r="F623" s="40"/>
      <c r="G623" s="40"/>
      <c r="H623" s="40"/>
      <c r="I623" s="40"/>
      <c r="J623" s="40"/>
      <c r="K623" s="40"/>
      <c r="L623" s="40"/>
      <c r="M623" s="40"/>
    </row>
    <row r="624" spans="1:13">
      <c r="A624" s="40"/>
      <c r="B624" s="40"/>
      <c r="C624" s="40"/>
      <c r="D624" s="40"/>
      <c r="E624" s="40"/>
      <c r="F624" s="40"/>
      <c r="G624" s="40"/>
      <c r="H624" s="40"/>
      <c r="I624" s="40"/>
      <c r="J624" s="40"/>
      <c r="K624" s="40"/>
      <c r="L624" s="40"/>
      <c r="M624" s="40"/>
    </row>
    <row r="625" spans="1:13">
      <c r="A625" s="40"/>
      <c r="B625" s="40"/>
      <c r="C625" s="40"/>
      <c r="D625" s="40"/>
      <c r="E625" s="40"/>
      <c r="F625" s="40"/>
      <c r="G625" s="40"/>
      <c r="H625" s="40"/>
      <c r="I625" s="40"/>
      <c r="J625" s="40"/>
      <c r="K625" s="40"/>
      <c r="L625" s="40"/>
      <c r="M625" s="40"/>
    </row>
    <row r="626" spans="1:13">
      <c r="A626" s="40"/>
      <c r="B626" s="40"/>
      <c r="C626" s="40"/>
      <c r="D626" s="40"/>
      <c r="E626" s="40"/>
      <c r="F626" s="40"/>
      <c r="G626" s="40"/>
      <c r="H626" s="40"/>
      <c r="I626" s="40"/>
      <c r="J626" s="40"/>
      <c r="K626" s="40"/>
      <c r="L626" s="40"/>
      <c r="M626" s="40"/>
    </row>
    <row r="627" spans="1:13">
      <c r="A627" s="40"/>
      <c r="B627" s="40"/>
      <c r="C627" s="40"/>
      <c r="D627" s="40"/>
      <c r="E627" s="40"/>
      <c r="F627" s="40"/>
      <c r="G627" s="40"/>
      <c r="H627" s="40"/>
      <c r="I627" s="40"/>
      <c r="J627" s="40"/>
      <c r="K627" s="40"/>
      <c r="L627" s="40"/>
      <c r="M627" s="40"/>
    </row>
    <row r="628" spans="1:13">
      <c r="A628" s="40"/>
      <c r="B628" s="40"/>
      <c r="C628" s="40"/>
      <c r="D628" s="40"/>
      <c r="E628" s="40"/>
      <c r="F628" s="40"/>
      <c r="G628" s="40"/>
      <c r="H628" s="40"/>
      <c r="I628" s="40"/>
      <c r="J628" s="40"/>
      <c r="K628" s="40"/>
      <c r="L628" s="40"/>
      <c r="M628" s="40"/>
    </row>
    <row r="629" spans="1:13">
      <c r="A629" s="40"/>
      <c r="B629" s="40"/>
      <c r="C629" s="40"/>
      <c r="D629" s="40"/>
      <c r="E629" s="40"/>
      <c r="F629" s="40"/>
      <c r="G629" s="40"/>
      <c r="H629" s="40"/>
      <c r="I629" s="40"/>
      <c r="J629" s="40"/>
      <c r="K629" s="40"/>
      <c r="L629" s="40"/>
      <c r="M629" s="40"/>
    </row>
    <row r="630" spans="1:13">
      <c r="A630" s="40"/>
      <c r="B630" s="40"/>
      <c r="C630" s="40"/>
      <c r="D630" s="40"/>
      <c r="E630" s="40"/>
      <c r="F630" s="40"/>
      <c r="G630" s="40"/>
      <c r="H630" s="40"/>
      <c r="I630" s="40"/>
      <c r="J630" s="40"/>
      <c r="K630" s="40"/>
      <c r="L630" s="40"/>
      <c r="M630" s="40"/>
    </row>
    <row r="631" spans="1:13">
      <c r="A631" s="40"/>
      <c r="B631" s="40"/>
      <c r="C631" s="40"/>
      <c r="D631" s="40"/>
      <c r="E631" s="40"/>
      <c r="F631" s="40"/>
      <c r="G631" s="40"/>
      <c r="H631" s="40"/>
      <c r="I631" s="40"/>
      <c r="J631" s="40"/>
      <c r="K631" s="40"/>
      <c r="L631" s="40"/>
      <c r="M631" s="40"/>
    </row>
    <row r="632" spans="1:13">
      <c r="A632" s="40"/>
      <c r="B632" s="40"/>
      <c r="C632" s="40"/>
      <c r="D632" s="40"/>
      <c r="E632" s="40"/>
      <c r="F632" s="40"/>
      <c r="G632" s="40"/>
      <c r="H632" s="40"/>
      <c r="I632" s="40"/>
      <c r="J632" s="40"/>
      <c r="K632" s="40"/>
      <c r="L632" s="40"/>
      <c r="M632" s="40"/>
    </row>
    <row r="633" spans="1:13">
      <c r="A633" s="40"/>
      <c r="B633" s="40"/>
      <c r="C633" s="40"/>
      <c r="D633" s="40"/>
      <c r="E633" s="40"/>
      <c r="F633" s="40"/>
      <c r="G633" s="40"/>
      <c r="H633" s="40"/>
      <c r="I633" s="40"/>
      <c r="J633" s="40"/>
      <c r="K633" s="40"/>
      <c r="L633" s="40"/>
      <c r="M633" s="40"/>
    </row>
    <row r="634" spans="1:13">
      <c r="A634" s="40"/>
      <c r="B634" s="40"/>
      <c r="C634" s="40"/>
      <c r="D634" s="40"/>
      <c r="E634" s="40"/>
      <c r="F634" s="40"/>
      <c r="G634" s="40"/>
      <c r="H634" s="40"/>
      <c r="I634" s="40"/>
      <c r="J634" s="40"/>
      <c r="K634" s="40"/>
      <c r="L634" s="40"/>
      <c r="M634" s="40"/>
    </row>
    <row r="635" spans="1:13">
      <c r="A635" s="40"/>
      <c r="B635" s="40"/>
      <c r="C635" s="40"/>
      <c r="D635" s="40"/>
      <c r="E635" s="40"/>
      <c r="F635" s="40"/>
      <c r="G635" s="40"/>
      <c r="H635" s="40"/>
      <c r="I635" s="40"/>
      <c r="J635" s="40"/>
      <c r="K635" s="40"/>
      <c r="L635" s="40"/>
      <c r="M635" s="40"/>
    </row>
    <row r="636" spans="1:13">
      <c r="A636" s="40"/>
      <c r="B636" s="40"/>
      <c r="C636" s="40"/>
      <c r="D636" s="40"/>
      <c r="E636" s="40"/>
      <c r="F636" s="40"/>
      <c r="G636" s="40"/>
      <c r="H636" s="40"/>
      <c r="I636" s="40"/>
      <c r="J636" s="40"/>
      <c r="K636" s="40"/>
      <c r="L636" s="40"/>
      <c r="M636" s="40"/>
    </row>
    <row r="637" spans="1:13">
      <c r="A637" s="40"/>
      <c r="B637" s="40"/>
      <c r="C637" s="40"/>
      <c r="D637" s="40"/>
      <c r="E637" s="40"/>
      <c r="F637" s="40"/>
      <c r="G637" s="40"/>
      <c r="H637" s="40"/>
      <c r="I637" s="40"/>
      <c r="J637" s="40"/>
      <c r="K637" s="40"/>
      <c r="L637" s="40"/>
      <c r="M637" s="40"/>
    </row>
    <row r="638" spans="1:13">
      <c r="A638" s="40"/>
      <c r="B638" s="40"/>
      <c r="C638" s="40"/>
      <c r="D638" s="40"/>
      <c r="E638" s="40"/>
      <c r="F638" s="40"/>
      <c r="G638" s="40"/>
      <c r="H638" s="40"/>
      <c r="I638" s="40"/>
      <c r="J638" s="40"/>
      <c r="K638" s="40"/>
      <c r="L638" s="40"/>
      <c r="M638" s="40"/>
    </row>
    <row r="639" spans="1:13">
      <c r="A639" s="40"/>
      <c r="B639" s="40"/>
      <c r="C639" s="40"/>
      <c r="D639" s="40"/>
      <c r="E639" s="40"/>
      <c r="F639" s="40"/>
      <c r="G639" s="40"/>
      <c r="H639" s="40"/>
      <c r="I639" s="40"/>
      <c r="J639" s="40"/>
      <c r="K639" s="40"/>
      <c r="L639" s="40"/>
      <c r="M639" s="40"/>
    </row>
    <row r="640" spans="1:13">
      <c r="A640" s="40"/>
      <c r="B640" s="40"/>
      <c r="C640" s="40"/>
      <c r="D640" s="40"/>
      <c r="E640" s="40"/>
      <c r="F640" s="40"/>
      <c r="G640" s="40"/>
      <c r="H640" s="40"/>
      <c r="I640" s="40"/>
      <c r="J640" s="40"/>
      <c r="K640" s="40"/>
      <c r="L640" s="40"/>
      <c r="M640" s="40"/>
    </row>
    <row r="641" spans="1:13">
      <c r="A641" s="40"/>
      <c r="B641" s="40"/>
      <c r="C641" s="40"/>
      <c r="D641" s="40"/>
      <c r="E641" s="40"/>
      <c r="F641" s="40"/>
      <c r="G641" s="40"/>
      <c r="H641" s="40"/>
      <c r="I641" s="40"/>
      <c r="J641" s="40"/>
      <c r="K641" s="40"/>
      <c r="L641" s="40"/>
      <c r="M641" s="40"/>
    </row>
    <row r="642" spans="1:13">
      <c r="A642" s="40"/>
      <c r="B642" s="40"/>
      <c r="C642" s="40"/>
      <c r="D642" s="40"/>
      <c r="E642" s="40"/>
      <c r="F642" s="40"/>
      <c r="G642" s="40"/>
      <c r="H642" s="40"/>
      <c r="I642" s="40"/>
      <c r="J642" s="40"/>
      <c r="K642" s="40"/>
      <c r="L642" s="40"/>
      <c r="M642" s="40"/>
    </row>
    <row r="643" spans="1:13">
      <c r="A643" s="40"/>
      <c r="B643" s="40"/>
      <c r="C643" s="40"/>
      <c r="D643" s="40"/>
      <c r="E643" s="40"/>
      <c r="F643" s="40"/>
      <c r="G643" s="40"/>
      <c r="H643" s="40"/>
      <c r="I643" s="40"/>
      <c r="J643" s="40"/>
      <c r="K643" s="40"/>
      <c r="L643" s="40"/>
      <c r="M643" s="40"/>
    </row>
    <row r="644" spans="1:13">
      <c r="A644" s="40"/>
      <c r="B644" s="40"/>
      <c r="C644" s="40"/>
      <c r="D644" s="40"/>
      <c r="E644" s="40"/>
      <c r="F644" s="40"/>
      <c r="G644" s="40"/>
      <c r="H644" s="40"/>
      <c r="I644" s="40"/>
      <c r="J644" s="40"/>
      <c r="K644" s="40"/>
      <c r="L644" s="40"/>
      <c r="M644" s="40"/>
    </row>
    <row r="645" spans="1:13">
      <c r="A645" s="40"/>
      <c r="B645" s="40"/>
      <c r="C645" s="40"/>
      <c r="D645" s="40"/>
      <c r="E645" s="40"/>
      <c r="F645" s="40"/>
      <c r="G645" s="40"/>
      <c r="H645" s="40"/>
      <c r="I645" s="40"/>
      <c r="J645" s="40"/>
      <c r="K645" s="40"/>
      <c r="L645" s="40"/>
      <c r="M645" s="40"/>
    </row>
    <row r="646" spans="1:13">
      <c r="A646" s="40"/>
      <c r="B646" s="40"/>
      <c r="C646" s="40"/>
      <c r="D646" s="40"/>
      <c r="E646" s="40"/>
      <c r="F646" s="40"/>
      <c r="G646" s="40"/>
      <c r="H646" s="40"/>
      <c r="I646" s="40"/>
      <c r="J646" s="40"/>
      <c r="K646" s="40"/>
      <c r="L646" s="40"/>
      <c r="M646" s="40"/>
    </row>
    <row r="647" spans="1:13">
      <c r="A647" s="40"/>
      <c r="B647" s="40"/>
      <c r="C647" s="40"/>
      <c r="D647" s="40"/>
      <c r="E647" s="40"/>
      <c r="F647" s="40"/>
      <c r="G647" s="40"/>
      <c r="H647" s="40"/>
      <c r="I647" s="40"/>
      <c r="J647" s="40"/>
      <c r="K647" s="40"/>
      <c r="L647" s="40"/>
      <c r="M647" s="40"/>
    </row>
    <row r="648" spans="1:13">
      <c r="A648" s="40"/>
      <c r="B648" s="40"/>
      <c r="C648" s="40"/>
      <c r="D648" s="40"/>
      <c r="E648" s="40"/>
      <c r="F648" s="40"/>
      <c r="G648" s="40"/>
      <c r="H648" s="40"/>
      <c r="I648" s="40"/>
      <c r="J648" s="40"/>
      <c r="K648" s="40"/>
      <c r="L648" s="40"/>
      <c r="M648" s="40"/>
    </row>
    <row r="649" spans="1:13">
      <c r="A649" s="40"/>
      <c r="B649" s="40"/>
      <c r="C649" s="40"/>
      <c r="D649" s="40"/>
      <c r="E649" s="40"/>
      <c r="F649" s="40"/>
      <c r="G649" s="40"/>
      <c r="H649" s="40"/>
      <c r="I649" s="40"/>
      <c r="J649" s="40"/>
      <c r="K649" s="40"/>
      <c r="L649" s="40"/>
      <c r="M649" s="40"/>
    </row>
    <row r="650" spans="1:13">
      <c r="A650" s="40"/>
      <c r="B650" s="40"/>
      <c r="C650" s="40"/>
      <c r="D650" s="40"/>
      <c r="E650" s="40"/>
      <c r="F650" s="40"/>
      <c r="G650" s="40"/>
      <c r="H650" s="40"/>
      <c r="I650" s="40"/>
      <c r="J650" s="40"/>
      <c r="K650" s="40"/>
      <c r="L650" s="40"/>
      <c r="M650" s="40"/>
    </row>
    <row r="651" spans="1:13">
      <c r="A651" s="40"/>
      <c r="B651" s="40"/>
      <c r="C651" s="40"/>
      <c r="D651" s="40"/>
      <c r="E651" s="40"/>
      <c r="F651" s="40"/>
      <c r="G651" s="40"/>
      <c r="H651" s="40"/>
      <c r="I651" s="40"/>
      <c r="J651" s="40"/>
      <c r="K651" s="40"/>
      <c r="L651" s="40"/>
      <c r="M651" s="40"/>
    </row>
    <row r="652" spans="1:13">
      <c r="A652" s="40"/>
      <c r="B652" s="40"/>
      <c r="C652" s="40"/>
      <c r="D652" s="40"/>
      <c r="E652" s="40"/>
      <c r="F652" s="40"/>
      <c r="G652" s="40"/>
      <c r="H652" s="40"/>
      <c r="I652" s="40"/>
      <c r="J652" s="40"/>
      <c r="K652" s="40"/>
      <c r="L652" s="40"/>
      <c r="M652" s="40"/>
    </row>
    <row r="653" spans="1:13">
      <c r="A653" s="40"/>
      <c r="B653" s="40"/>
      <c r="C653" s="40"/>
      <c r="D653" s="40"/>
      <c r="E653" s="40"/>
      <c r="F653" s="40"/>
      <c r="G653" s="40"/>
      <c r="H653" s="40"/>
      <c r="I653" s="40"/>
      <c r="J653" s="40"/>
      <c r="K653" s="40"/>
      <c r="L653" s="40"/>
      <c r="M653" s="40"/>
    </row>
    <row r="654" spans="1:13">
      <c r="A654" s="40"/>
      <c r="B654" s="40"/>
      <c r="C654" s="40"/>
      <c r="D654" s="40"/>
      <c r="E654" s="40"/>
      <c r="F654" s="40"/>
      <c r="G654" s="40"/>
      <c r="H654" s="40"/>
      <c r="I654" s="40"/>
      <c r="J654" s="40"/>
      <c r="K654" s="40"/>
      <c r="L654" s="40"/>
      <c r="M654" s="40"/>
    </row>
    <row r="655" spans="1:13">
      <c r="A655" s="40"/>
      <c r="B655" s="40"/>
      <c r="C655" s="40"/>
      <c r="D655" s="40"/>
      <c r="E655" s="40"/>
      <c r="F655" s="40"/>
      <c r="G655" s="40"/>
      <c r="H655" s="40"/>
      <c r="I655" s="40"/>
      <c r="J655" s="40"/>
      <c r="K655" s="40"/>
      <c r="L655" s="40"/>
      <c r="M655" s="40"/>
    </row>
    <row r="656" spans="1:13">
      <c r="A656" s="40"/>
      <c r="B656" s="40"/>
      <c r="C656" s="40"/>
      <c r="D656" s="40"/>
      <c r="E656" s="40"/>
      <c r="F656" s="40"/>
      <c r="G656" s="40"/>
      <c r="H656" s="40"/>
      <c r="I656" s="40"/>
      <c r="J656" s="40"/>
      <c r="K656" s="40"/>
      <c r="L656" s="40"/>
      <c r="M656" s="40"/>
    </row>
    <row r="657" spans="1:13">
      <c r="A657" s="40"/>
      <c r="B657" s="40"/>
      <c r="C657" s="40"/>
      <c r="D657" s="40"/>
      <c r="E657" s="40"/>
      <c r="F657" s="40"/>
      <c r="G657" s="40"/>
      <c r="H657" s="40"/>
      <c r="I657" s="40"/>
      <c r="J657" s="40"/>
      <c r="K657" s="40"/>
      <c r="L657" s="40"/>
      <c r="M657" s="40"/>
    </row>
    <row r="658" spans="1:13">
      <c r="A658" s="40"/>
      <c r="B658" s="40"/>
      <c r="C658" s="40"/>
      <c r="D658" s="40"/>
      <c r="E658" s="40"/>
      <c r="F658" s="40"/>
      <c r="G658" s="40"/>
      <c r="H658" s="40"/>
      <c r="I658" s="40"/>
      <c r="J658" s="40"/>
      <c r="K658" s="40"/>
      <c r="L658" s="40"/>
      <c r="M658" s="40"/>
    </row>
    <row r="659" spans="1:13">
      <c r="A659" s="40"/>
      <c r="B659" s="40"/>
      <c r="C659" s="40"/>
      <c r="D659" s="40"/>
      <c r="E659" s="40"/>
      <c r="F659" s="40"/>
      <c r="G659" s="40"/>
      <c r="H659" s="40"/>
      <c r="I659" s="40"/>
      <c r="J659" s="40"/>
      <c r="K659" s="40"/>
      <c r="L659" s="40"/>
      <c r="M659" s="40"/>
    </row>
    <row r="660" spans="1:13">
      <c r="A660" s="40"/>
      <c r="B660" s="40"/>
      <c r="C660" s="40"/>
      <c r="D660" s="40"/>
      <c r="E660" s="40"/>
      <c r="F660" s="40"/>
      <c r="G660" s="40"/>
      <c r="H660" s="40"/>
      <c r="I660" s="40"/>
      <c r="J660" s="40"/>
      <c r="K660" s="40"/>
      <c r="L660" s="40"/>
      <c r="M660" s="40"/>
    </row>
    <row r="661" spans="1:13">
      <c r="A661" s="40"/>
      <c r="B661" s="40"/>
      <c r="C661" s="40"/>
      <c r="D661" s="40"/>
      <c r="E661" s="40"/>
      <c r="F661" s="40"/>
      <c r="G661" s="40"/>
      <c r="H661" s="40"/>
      <c r="I661" s="40"/>
      <c r="J661" s="40"/>
      <c r="K661" s="40"/>
      <c r="L661" s="40"/>
      <c r="M661" s="40"/>
    </row>
    <row r="662" spans="1:13">
      <c r="A662" s="40"/>
      <c r="B662" s="40"/>
      <c r="C662" s="40"/>
      <c r="D662" s="40"/>
      <c r="E662" s="40"/>
      <c r="F662" s="40"/>
      <c r="G662" s="40"/>
      <c r="H662" s="40"/>
      <c r="I662" s="40"/>
      <c r="J662" s="40"/>
      <c r="K662" s="40"/>
      <c r="L662" s="40"/>
      <c r="M662" s="40"/>
    </row>
    <row r="663" spans="1:13">
      <c r="A663" s="40"/>
      <c r="B663" s="40"/>
      <c r="C663" s="40"/>
      <c r="D663" s="40"/>
      <c r="E663" s="40"/>
      <c r="F663" s="40"/>
      <c r="G663" s="40"/>
      <c r="H663" s="40"/>
      <c r="I663" s="40"/>
      <c r="J663" s="40"/>
      <c r="K663" s="40"/>
      <c r="L663" s="40"/>
      <c r="M663" s="40"/>
    </row>
    <row r="664" spans="1:13">
      <c r="A664" s="40"/>
      <c r="B664" s="40"/>
      <c r="C664" s="40"/>
      <c r="D664" s="40"/>
      <c r="E664" s="40"/>
      <c r="F664" s="40"/>
      <c r="G664" s="40"/>
      <c r="H664" s="40"/>
      <c r="I664" s="40"/>
      <c r="J664" s="40"/>
      <c r="K664" s="40"/>
      <c r="L664" s="40"/>
      <c r="M664" s="40"/>
    </row>
    <row r="665" spans="1:13">
      <c r="A665" s="40"/>
      <c r="B665" s="40"/>
      <c r="C665" s="40"/>
      <c r="D665" s="40"/>
      <c r="E665" s="40"/>
      <c r="F665" s="40"/>
      <c r="G665" s="40"/>
      <c r="H665" s="40"/>
      <c r="I665" s="40"/>
      <c r="J665" s="40"/>
      <c r="K665" s="40"/>
      <c r="L665" s="40"/>
      <c r="M665" s="40"/>
    </row>
    <row r="666" spans="1:13">
      <c r="A666" s="40"/>
      <c r="B666" s="40"/>
      <c r="C666" s="40"/>
      <c r="D666" s="40"/>
      <c r="E666" s="40"/>
      <c r="F666" s="40"/>
      <c r="G666" s="40"/>
      <c r="H666" s="40"/>
      <c r="I666" s="40"/>
      <c r="J666" s="40"/>
      <c r="K666" s="40"/>
      <c r="L666" s="40"/>
      <c r="M666" s="40"/>
    </row>
    <row r="667" spans="1:13">
      <c r="A667" s="40"/>
      <c r="B667" s="40"/>
      <c r="C667" s="40"/>
      <c r="D667" s="40"/>
      <c r="E667" s="40"/>
      <c r="F667" s="40"/>
      <c r="G667" s="40"/>
      <c r="H667" s="40"/>
      <c r="I667" s="40"/>
      <c r="J667" s="40"/>
      <c r="K667" s="40"/>
      <c r="L667" s="40"/>
      <c r="M667" s="40"/>
    </row>
    <row r="668" spans="1:13">
      <c r="A668" s="40"/>
      <c r="B668" s="40"/>
      <c r="C668" s="40"/>
      <c r="D668" s="40"/>
      <c r="E668" s="40"/>
      <c r="F668" s="40"/>
      <c r="G668" s="40"/>
      <c r="H668" s="40"/>
      <c r="I668" s="40"/>
      <c r="J668" s="40"/>
      <c r="K668" s="40"/>
      <c r="L668" s="40"/>
      <c r="M668" s="40"/>
    </row>
    <row r="669" spans="1:13">
      <c r="A669" s="40"/>
      <c r="B669" s="40"/>
      <c r="C669" s="40"/>
      <c r="D669" s="40"/>
      <c r="E669" s="40"/>
      <c r="F669" s="40"/>
      <c r="G669" s="40"/>
      <c r="H669" s="40"/>
      <c r="I669" s="40"/>
      <c r="J669" s="40"/>
      <c r="K669" s="40"/>
      <c r="L669" s="40"/>
      <c r="M669" s="40"/>
    </row>
    <row r="670" spans="1:13">
      <c r="A670" s="40"/>
      <c r="B670" s="40"/>
      <c r="C670" s="40"/>
      <c r="D670" s="40"/>
      <c r="E670" s="40"/>
      <c r="F670" s="40"/>
      <c r="G670" s="40"/>
      <c r="H670" s="40"/>
      <c r="I670" s="40"/>
      <c r="J670" s="40"/>
      <c r="K670" s="40"/>
      <c r="L670" s="40"/>
      <c r="M670" s="40"/>
    </row>
    <row r="671" spans="1:13">
      <c r="A671" s="40"/>
      <c r="B671" s="40"/>
      <c r="C671" s="40"/>
      <c r="D671" s="40"/>
      <c r="E671" s="40"/>
      <c r="F671" s="40"/>
      <c r="G671" s="40"/>
      <c r="H671" s="40"/>
      <c r="I671" s="40"/>
      <c r="J671" s="40"/>
      <c r="K671" s="40"/>
      <c r="L671" s="40"/>
      <c r="M671" s="40"/>
    </row>
    <row r="672" spans="1:13">
      <c r="A672" s="40"/>
      <c r="B672" s="40"/>
      <c r="C672" s="40"/>
      <c r="D672" s="40"/>
      <c r="E672" s="40"/>
      <c r="F672" s="40"/>
      <c r="G672" s="40"/>
      <c r="H672" s="40"/>
      <c r="I672" s="40"/>
      <c r="J672" s="40"/>
      <c r="K672" s="40"/>
      <c r="L672" s="40"/>
      <c r="M672" s="40"/>
    </row>
    <row r="673" spans="1:13">
      <c r="A673" s="40"/>
      <c r="B673" s="40"/>
      <c r="C673" s="40"/>
      <c r="D673" s="40"/>
      <c r="E673" s="40"/>
      <c r="F673" s="40"/>
      <c r="G673" s="40"/>
      <c r="H673" s="40"/>
      <c r="I673" s="40"/>
      <c r="J673" s="40"/>
      <c r="K673" s="40"/>
      <c r="L673" s="40"/>
      <c r="M673" s="40"/>
    </row>
    <row r="674" spans="1:13">
      <c r="A674" s="40"/>
      <c r="B674" s="40"/>
      <c r="C674" s="40"/>
      <c r="D674" s="40"/>
      <c r="E674" s="40"/>
      <c r="F674" s="40"/>
      <c r="G674" s="40"/>
      <c r="H674" s="40"/>
      <c r="I674" s="40"/>
      <c r="J674" s="40"/>
      <c r="K674" s="40"/>
      <c r="L674" s="40"/>
      <c r="M674" s="40"/>
    </row>
    <row r="675" spans="1:13">
      <c r="A675" s="40"/>
      <c r="B675" s="40"/>
      <c r="C675" s="40"/>
      <c r="D675" s="40"/>
      <c r="E675" s="40"/>
      <c r="F675" s="40"/>
      <c r="G675" s="40"/>
      <c r="H675" s="40"/>
      <c r="I675" s="40"/>
      <c r="J675" s="40"/>
      <c r="K675" s="40"/>
      <c r="L675" s="40"/>
      <c r="M675" s="40"/>
    </row>
    <row r="676" spans="1:13">
      <c r="A676" s="40"/>
      <c r="B676" s="40"/>
      <c r="C676" s="40"/>
      <c r="D676" s="40"/>
      <c r="E676" s="40"/>
      <c r="F676" s="40"/>
      <c r="G676" s="40"/>
      <c r="H676" s="40"/>
      <c r="I676" s="40"/>
      <c r="J676" s="40"/>
      <c r="K676" s="40"/>
      <c r="L676" s="40"/>
      <c r="M676" s="40"/>
    </row>
    <row r="677" spans="1:13">
      <c r="A677" s="40"/>
      <c r="B677" s="40"/>
      <c r="C677" s="40"/>
      <c r="D677" s="40"/>
      <c r="E677" s="40"/>
      <c r="F677" s="40"/>
      <c r="G677" s="40"/>
      <c r="H677" s="40"/>
      <c r="I677" s="40"/>
      <c r="J677" s="40"/>
      <c r="K677" s="40"/>
      <c r="L677" s="40"/>
      <c r="M677" s="40"/>
    </row>
    <row r="678" spans="1:13">
      <c r="A678" s="40"/>
      <c r="B678" s="40"/>
      <c r="C678" s="40"/>
      <c r="D678" s="40"/>
      <c r="E678" s="40"/>
      <c r="F678" s="40"/>
      <c r="G678" s="40"/>
      <c r="H678" s="40"/>
      <c r="I678" s="40"/>
      <c r="J678" s="40"/>
      <c r="K678" s="40"/>
      <c r="L678" s="40"/>
      <c r="M678" s="40"/>
    </row>
    <row r="679" spans="1:13">
      <c r="A679" s="40"/>
      <c r="B679" s="40"/>
      <c r="C679" s="40"/>
      <c r="D679" s="40"/>
      <c r="E679" s="40"/>
      <c r="F679" s="40"/>
      <c r="G679" s="40"/>
      <c r="H679" s="40"/>
      <c r="I679" s="40"/>
      <c r="J679" s="40"/>
      <c r="K679" s="40"/>
      <c r="L679" s="40"/>
      <c r="M679" s="40"/>
    </row>
    <row r="680" spans="1:13">
      <c r="A680" s="40"/>
      <c r="B680" s="40"/>
      <c r="C680" s="40"/>
      <c r="D680" s="40"/>
      <c r="E680" s="40"/>
      <c r="F680" s="40"/>
      <c r="G680" s="40"/>
      <c r="H680" s="40"/>
      <c r="I680" s="40"/>
      <c r="J680" s="40"/>
      <c r="K680" s="40"/>
      <c r="L680" s="40"/>
      <c r="M680" s="40"/>
    </row>
    <row r="681" spans="1:13">
      <c r="A681" s="40"/>
      <c r="B681" s="40"/>
      <c r="C681" s="40"/>
      <c r="D681" s="40"/>
      <c r="E681" s="40"/>
      <c r="F681" s="40"/>
      <c r="G681" s="40"/>
      <c r="H681" s="40"/>
      <c r="I681" s="40"/>
      <c r="J681" s="40"/>
      <c r="K681" s="40"/>
      <c r="L681" s="40"/>
      <c r="M681" s="40"/>
    </row>
    <row r="682" spans="1:13">
      <c r="A682" s="40"/>
      <c r="B682" s="40"/>
      <c r="C682" s="40"/>
      <c r="D682" s="40"/>
      <c r="E682" s="40"/>
      <c r="F682" s="40"/>
      <c r="G682" s="40"/>
      <c r="H682" s="40"/>
      <c r="I682" s="40"/>
      <c r="J682" s="40"/>
      <c r="K682" s="40"/>
      <c r="L682" s="40"/>
      <c r="M682" s="40"/>
    </row>
    <row r="683" spans="1:13">
      <c r="A683" s="40"/>
      <c r="B683" s="40"/>
      <c r="C683" s="40"/>
      <c r="D683" s="40"/>
      <c r="E683" s="40"/>
      <c r="F683" s="40"/>
      <c r="G683" s="40"/>
      <c r="H683" s="40"/>
      <c r="I683" s="40"/>
      <c r="J683" s="40"/>
      <c r="K683" s="40"/>
      <c r="L683" s="40"/>
      <c r="M683" s="40"/>
    </row>
    <row r="684" spans="1:13">
      <c r="A684" s="40"/>
      <c r="B684" s="40"/>
      <c r="C684" s="40"/>
      <c r="D684" s="40"/>
      <c r="E684" s="40"/>
      <c r="F684" s="40"/>
      <c r="G684" s="40"/>
      <c r="H684" s="40"/>
      <c r="I684" s="40"/>
      <c r="J684" s="40"/>
      <c r="K684" s="40"/>
      <c r="L684" s="40"/>
      <c r="M684" s="40"/>
    </row>
    <row r="685" spans="1:13">
      <c r="A685" s="40"/>
      <c r="B685" s="40"/>
      <c r="C685" s="40"/>
      <c r="D685" s="40"/>
      <c r="E685" s="40"/>
      <c r="F685" s="40"/>
      <c r="G685" s="40"/>
      <c r="H685" s="40"/>
      <c r="I685" s="40"/>
      <c r="J685" s="40"/>
      <c r="K685" s="40"/>
      <c r="L685" s="40"/>
      <c r="M685" s="40"/>
    </row>
    <row r="686" spans="1:13">
      <c r="A686" s="40"/>
      <c r="B686" s="40"/>
      <c r="C686" s="40"/>
      <c r="D686" s="40"/>
      <c r="E686" s="40"/>
      <c r="F686" s="40"/>
      <c r="G686" s="40"/>
      <c r="H686" s="40"/>
      <c r="I686" s="40"/>
      <c r="J686" s="40"/>
      <c r="K686" s="40"/>
      <c r="L686" s="40"/>
      <c r="M686" s="40"/>
    </row>
    <row r="687" spans="1:13">
      <c r="A687" s="40"/>
      <c r="B687" s="40"/>
      <c r="C687" s="40"/>
      <c r="D687" s="40"/>
      <c r="E687" s="40"/>
      <c r="F687" s="40"/>
      <c r="G687" s="40"/>
      <c r="H687" s="40"/>
      <c r="I687" s="40"/>
      <c r="J687" s="40"/>
      <c r="K687" s="40"/>
      <c r="L687" s="40"/>
      <c r="M687" s="40"/>
    </row>
    <row r="688" spans="1:13">
      <c r="A688" s="40"/>
      <c r="B688" s="40"/>
      <c r="C688" s="40"/>
      <c r="D688" s="40"/>
      <c r="E688" s="40"/>
      <c r="F688" s="40"/>
      <c r="G688" s="40"/>
      <c r="H688" s="40"/>
      <c r="I688" s="40"/>
      <c r="J688" s="40"/>
      <c r="K688" s="40"/>
      <c r="L688" s="40"/>
      <c r="M688" s="40"/>
    </row>
    <row r="689" spans="1:13">
      <c r="A689" s="40"/>
      <c r="B689" s="40"/>
      <c r="C689" s="40"/>
      <c r="D689" s="40"/>
      <c r="E689" s="40"/>
      <c r="F689" s="40"/>
      <c r="G689" s="40"/>
      <c r="H689" s="40"/>
      <c r="I689" s="40"/>
      <c r="J689" s="40"/>
      <c r="K689" s="40"/>
      <c r="L689" s="40"/>
      <c r="M689" s="40"/>
    </row>
    <row r="690" spans="1:13">
      <c r="A690" s="40"/>
      <c r="B690" s="40"/>
      <c r="C690" s="40"/>
      <c r="D690" s="40"/>
      <c r="E690" s="40"/>
      <c r="F690" s="40"/>
      <c r="G690" s="40"/>
      <c r="H690" s="40"/>
      <c r="I690" s="40"/>
      <c r="J690" s="40"/>
      <c r="K690" s="40"/>
      <c r="L690" s="40"/>
      <c r="M690" s="40"/>
    </row>
    <row r="691" spans="1:13">
      <c r="A691" s="40"/>
      <c r="B691" s="40"/>
      <c r="C691" s="40"/>
      <c r="D691" s="40"/>
      <c r="E691" s="40"/>
      <c r="F691" s="40"/>
      <c r="G691" s="40"/>
      <c r="H691" s="40"/>
      <c r="I691" s="40"/>
      <c r="J691" s="40"/>
      <c r="K691" s="40"/>
      <c r="L691" s="40"/>
      <c r="M691" s="40"/>
    </row>
    <row r="692" spans="1:13">
      <c r="A692" s="40"/>
      <c r="B692" s="40"/>
      <c r="C692" s="40"/>
      <c r="D692" s="40"/>
      <c r="E692" s="40"/>
      <c r="F692" s="40"/>
      <c r="G692" s="40"/>
      <c r="H692" s="40"/>
      <c r="I692" s="40"/>
      <c r="J692" s="40"/>
      <c r="K692" s="40"/>
      <c r="L692" s="40"/>
      <c r="M692" s="40"/>
    </row>
    <row r="693" spans="1:13">
      <c r="A693" s="40"/>
      <c r="B693" s="40"/>
      <c r="C693" s="40"/>
      <c r="D693" s="40"/>
      <c r="E693" s="40"/>
      <c r="F693" s="40"/>
      <c r="G693" s="40"/>
      <c r="H693" s="40"/>
      <c r="I693" s="40"/>
      <c r="J693" s="40"/>
      <c r="K693" s="40"/>
      <c r="L693" s="40"/>
      <c r="M693" s="40"/>
    </row>
    <row r="694" spans="1:13">
      <c r="A694" s="40"/>
      <c r="B694" s="40"/>
      <c r="C694" s="40"/>
      <c r="D694" s="40"/>
      <c r="E694" s="40"/>
      <c r="F694" s="40"/>
      <c r="G694" s="40"/>
      <c r="H694" s="40"/>
      <c r="I694" s="40"/>
      <c r="J694" s="40"/>
      <c r="K694" s="40"/>
      <c r="L694" s="40"/>
      <c r="M694" s="40"/>
    </row>
    <row r="695" spans="1:13">
      <c r="A695" s="40"/>
      <c r="B695" s="40"/>
      <c r="C695" s="40"/>
      <c r="D695" s="40"/>
      <c r="E695" s="40"/>
      <c r="F695" s="40"/>
      <c r="G695" s="40"/>
      <c r="H695" s="40"/>
      <c r="I695" s="40"/>
      <c r="J695" s="40"/>
      <c r="K695" s="40"/>
      <c r="L695" s="40"/>
      <c r="M695" s="40"/>
    </row>
    <row r="696" spans="1:13">
      <c r="A696" s="40"/>
      <c r="B696" s="40"/>
      <c r="C696" s="40"/>
      <c r="D696" s="40"/>
      <c r="E696" s="40"/>
      <c r="F696" s="40"/>
      <c r="G696" s="40"/>
      <c r="H696" s="40"/>
      <c r="I696" s="40"/>
      <c r="J696" s="40"/>
      <c r="K696" s="40"/>
      <c r="L696" s="40"/>
      <c r="M696" s="40"/>
    </row>
    <row r="697" spans="1:13">
      <c r="A697" s="40"/>
      <c r="B697" s="40"/>
      <c r="C697" s="40"/>
      <c r="D697" s="40"/>
      <c r="E697" s="40"/>
      <c r="F697" s="40"/>
      <c r="G697" s="40"/>
      <c r="H697" s="40"/>
      <c r="I697" s="40"/>
      <c r="J697" s="40"/>
      <c r="K697" s="40"/>
      <c r="L697" s="40"/>
      <c r="M697" s="40"/>
    </row>
    <row r="698" spans="1:13">
      <c r="A698" s="40"/>
      <c r="B698" s="40"/>
      <c r="C698" s="40"/>
      <c r="D698" s="40"/>
      <c r="E698" s="40"/>
      <c r="F698" s="40"/>
      <c r="G698" s="40"/>
      <c r="H698" s="40"/>
      <c r="I698" s="40"/>
      <c r="J698" s="40"/>
      <c r="K698" s="40"/>
      <c r="L698" s="40"/>
      <c r="M698" s="40"/>
    </row>
    <row r="699" spans="1:13">
      <c r="A699" s="40"/>
      <c r="B699" s="40"/>
      <c r="C699" s="40"/>
      <c r="D699" s="40"/>
      <c r="E699" s="40"/>
      <c r="F699" s="40"/>
      <c r="G699" s="40"/>
      <c r="H699" s="40"/>
      <c r="I699" s="40"/>
      <c r="J699" s="40"/>
      <c r="K699" s="40"/>
      <c r="L699" s="40"/>
      <c r="M699" s="40"/>
    </row>
    <row r="700" spans="1:13">
      <c r="A700" s="40"/>
      <c r="B700" s="40"/>
      <c r="C700" s="40"/>
      <c r="D700" s="40"/>
      <c r="E700" s="40"/>
      <c r="F700" s="40"/>
      <c r="G700" s="40"/>
      <c r="H700" s="40"/>
      <c r="I700" s="40"/>
      <c r="J700" s="40"/>
      <c r="K700" s="40"/>
      <c r="L700" s="40"/>
      <c r="M700" s="40"/>
    </row>
    <row r="701" spans="1:13">
      <c r="A701" s="40"/>
      <c r="B701" s="40"/>
      <c r="C701" s="40"/>
      <c r="D701" s="40"/>
      <c r="E701" s="40"/>
      <c r="F701" s="40"/>
      <c r="G701" s="40"/>
      <c r="H701" s="40"/>
      <c r="I701" s="40"/>
      <c r="J701" s="40"/>
      <c r="K701" s="40"/>
      <c r="L701" s="40"/>
      <c r="M701" s="40"/>
    </row>
    <row r="702" spans="1:13">
      <c r="A702" s="40"/>
      <c r="B702" s="40"/>
      <c r="C702" s="40"/>
      <c r="D702" s="40"/>
      <c r="E702" s="40"/>
      <c r="F702" s="40"/>
      <c r="G702" s="40"/>
      <c r="H702" s="40"/>
      <c r="I702" s="40"/>
      <c r="J702" s="40"/>
      <c r="K702" s="40"/>
      <c r="L702" s="40"/>
      <c r="M702" s="40"/>
    </row>
    <row r="703" spans="1:13">
      <c r="A703" s="40"/>
      <c r="B703" s="40"/>
      <c r="C703" s="40"/>
      <c r="D703" s="40"/>
      <c r="E703" s="40"/>
      <c r="F703" s="40"/>
      <c r="G703" s="40"/>
      <c r="H703" s="40"/>
      <c r="I703" s="40"/>
      <c r="J703" s="40"/>
      <c r="K703" s="40"/>
      <c r="L703" s="40"/>
      <c r="M703" s="40"/>
    </row>
    <row r="704" spans="1:13">
      <c r="A704" s="40"/>
      <c r="B704" s="40"/>
      <c r="C704" s="40"/>
      <c r="D704" s="40"/>
      <c r="E704" s="40"/>
      <c r="F704" s="40"/>
      <c r="G704" s="40"/>
      <c r="H704" s="40"/>
      <c r="I704" s="40"/>
      <c r="J704" s="40"/>
      <c r="K704" s="40"/>
      <c r="L704" s="40"/>
      <c r="M704" s="40"/>
    </row>
    <row r="705" spans="1:13">
      <c r="A705" s="40"/>
      <c r="B705" s="40"/>
      <c r="C705" s="40"/>
      <c r="D705" s="40"/>
      <c r="E705" s="40"/>
      <c r="F705" s="40"/>
      <c r="G705" s="40"/>
      <c r="H705" s="40"/>
      <c r="I705" s="40"/>
      <c r="J705" s="40"/>
      <c r="K705" s="40"/>
      <c r="L705" s="40"/>
      <c r="M705" s="40"/>
    </row>
    <row r="706" spans="1:13">
      <c r="A706" s="40"/>
      <c r="B706" s="40"/>
      <c r="C706" s="40"/>
      <c r="D706" s="40"/>
      <c r="E706" s="40"/>
      <c r="F706" s="40"/>
      <c r="G706" s="40"/>
      <c r="H706" s="40"/>
      <c r="I706" s="40"/>
      <c r="J706" s="40"/>
      <c r="K706" s="40"/>
      <c r="L706" s="40"/>
      <c r="M706" s="40"/>
    </row>
    <row r="707" spans="1:13">
      <c r="A707" s="40"/>
      <c r="B707" s="40"/>
      <c r="C707" s="40"/>
      <c r="D707" s="40"/>
      <c r="E707" s="40"/>
      <c r="F707" s="40"/>
      <c r="G707" s="40"/>
      <c r="H707" s="40"/>
      <c r="I707" s="40"/>
      <c r="J707" s="40"/>
      <c r="K707" s="40"/>
      <c r="L707" s="40"/>
      <c r="M707" s="40"/>
    </row>
    <row r="708" spans="1:13">
      <c r="A708" s="40"/>
      <c r="B708" s="40"/>
      <c r="C708" s="40"/>
      <c r="D708" s="40"/>
      <c r="E708" s="40"/>
      <c r="F708" s="40"/>
      <c r="G708" s="40"/>
      <c r="H708" s="40"/>
      <c r="I708" s="40"/>
      <c r="J708" s="40"/>
      <c r="K708" s="40"/>
      <c r="L708" s="40"/>
      <c r="M708" s="40"/>
    </row>
    <row r="709" spans="1:13">
      <c r="A709" s="40"/>
      <c r="B709" s="40"/>
      <c r="C709" s="40"/>
      <c r="D709" s="40"/>
      <c r="E709" s="40"/>
      <c r="F709" s="40"/>
      <c r="G709" s="40"/>
      <c r="H709" s="40"/>
      <c r="I709" s="40"/>
      <c r="J709" s="40"/>
      <c r="K709" s="40"/>
      <c r="L709" s="40"/>
      <c r="M709" s="40"/>
    </row>
    <row r="710" spans="1:13">
      <c r="A710" s="40"/>
      <c r="B710" s="40"/>
      <c r="C710" s="40"/>
      <c r="D710" s="40"/>
      <c r="E710" s="40"/>
      <c r="F710" s="40"/>
      <c r="G710" s="40"/>
      <c r="H710" s="40"/>
      <c r="I710" s="40"/>
      <c r="J710" s="40"/>
      <c r="K710" s="40"/>
      <c r="L710" s="40"/>
      <c r="M710" s="40"/>
    </row>
    <row r="711" spans="1:13">
      <c r="A711" s="40"/>
      <c r="B711" s="40"/>
      <c r="C711" s="40"/>
      <c r="D711" s="40"/>
      <c r="E711" s="40"/>
      <c r="F711" s="40"/>
      <c r="G711" s="40"/>
      <c r="H711" s="40"/>
      <c r="I711" s="40"/>
      <c r="J711" s="40"/>
      <c r="K711" s="40"/>
      <c r="L711" s="40"/>
      <c r="M711" s="40"/>
    </row>
    <row r="712" spans="1:13">
      <c r="A712" s="40"/>
      <c r="B712" s="40"/>
      <c r="C712" s="40"/>
      <c r="D712" s="40"/>
      <c r="E712" s="40"/>
      <c r="F712" s="40"/>
      <c r="G712" s="40"/>
      <c r="H712" s="40"/>
      <c r="I712" s="40"/>
      <c r="J712" s="40"/>
      <c r="K712" s="40"/>
      <c r="L712" s="40"/>
      <c r="M712" s="40"/>
    </row>
    <row r="713" spans="1:13">
      <c r="A713" s="40"/>
      <c r="B713" s="40"/>
      <c r="C713" s="40"/>
      <c r="D713" s="40"/>
      <c r="E713" s="40"/>
      <c r="F713" s="40"/>
      <c r="G713" s="40"/>
      <c r="H713" s="40"/>
      <c r="I713" s="40"/>
      <c r="J713" s="40"/>
      <c r="K713" s="40"/>
      <c r="L713" s="40"/>
      <c r="M713" s="40"/>
    </row>
    <row r="714" spans="1:13">
      <c r="A714" s="40"/>
      <c r="B714" s="40"/>
      <c r="C714" s="40"/>
      <c r="D714" s="40"/>
      <c r="E714" s="40"/>
      <c r="F714" s="40"/>
      <c r="G714" s="40"/>
      <c r="H714" s="40"/>
      <c r="I714" s="40"/>
      <c r="J714" s="40"/>
      <c r="K714" s="40"/>
      <c r="L714" s="40"/>
      <c r="M714" s="40"/>
    </row>
    <row r="715" spans="1:13">
      <c r="A715" s="40"/>
      <c r="B715" s="40"/>
      <c r="C715" s="40"/>
      <c r="D715" s="40"/>
      <c r="E715" s="40"/>
      <c r="F715" s="40"/>
      <c r="G715" s="40"/>
      <c r="H715" s="40"/>
      <c r="I715" s="40"/>
      <c r="J715" s="40"/>
      <c r="K715" s="40"/>
      <c r="L715" s="40"/>
      <c r="M715" s="40"/>
    </row>
    <row r="716" spans="1:13">
      <c r="A716" s="40"/>
      <c r="B716" s="40"/>
      <c r="C716" s="40"/>
      <c r="D716" s="40"/>
      <c r="E716" s="40"/>
      <c r="F716" s="40"/>
      <c r="G716" s="40"/>
      <c r="H716" s="40"/>
      <c r="I716" s="40"/>
      <c r="J716" s="40"/>
      <c r="K716" s="40"/>
      <c r="L716" s="40"/>
      <c r="M716" s="40"/>
    </row>
    <row r="717" spans="1:13">
      <c r="A717" s="40"/>
      <c r="B717" s="40"/>
      <c r="C717" s="40"/>
      <c r="D717" s="40"/>
      <c r="E717" s="40"/>
      <c r="F717" s="40"/>
      <c r="G717" s="40"/>
      <c r="H717" s="40"/>
      <c r="I717" s="40"/>
      <c r="J717" s="40"/>
      <c r="K717" s="40"/>
      <c r="L717" s="40"/>
      <c r="M717" s="40"/>
    </row>
    <row r="718" spans="1:13">
      <c r="A718" s="40"/>
      <c r="B718" s="40"/>
      <c r="C718" s="40"/>
      <c r="D718" s="40"/>
      <c r="E718" s="40"/>
      <c r="F718" s="40"/>
      <c r="G718" s="40"/>
      <c r="H718" s="40"/>
      <c r="I718" s="40"/>
      <c r="J718" s="40"/>
      <c r="K718" s="40"/>
      <c r="L718" s="40"/>
      <c r="M718" s="40"/>
    </row>
    <row r="719" spans="1:13">
      <c r="A719" s="40"/>
      <c r="B719" s="40"/>
      <c r="C719" s="40"/>
      <c r="D719" s="40"/>
      <c r="E719" s="40"/>
      <c r="F719" s="40"/>
      <c r="G719" s="40"/>
      <c r="H719" s="40"/>
      <c r="I719" s="40"/>
      <c r="J719" s="40"/>
      <c r="K719" s="40"/>
      <c r="L719" s="40"/>
      <c r="M719" s="40"/>
    </row>
    <row r="720" spans="1:13">
      <c r="A720" s="40"/>
      <c r="B720" s="40"/>
      <c r="C720" s="40"/>
      <c r="D720" s="40"/>
      <c r="E720" s="40"/>
      <c r="F720" s="40"/>
      <c r="G720" s="40"/>
      <c r="H720" s="40"/>
      <c r="I720" s="40"/>
      <c r="J720" s="40"/>
      <c r="K720" s="40"/>
      <c r="L720" s="40"/>
      <c r="M720" s="40"/>
    </row>
    <row r="721" spans="1:13">
      <c r="A721" s="40"/>
      <c r="B721" s="40"/>
      <c r="C721" s="40"/>
      <c r="D721" s="40"/>
      <c r="E721" s="40"/>
      <c r="F721" s="40"/>
      <c r="G721" s="40"/>
      <c r="H721" s="40"/>
      <c r="I721" s="40"/>
      <c r="J721" s="40"/>
      <c r="K721" s="40"/>
      <c r="L721" s="40"/>
      <c r="M721" s="40"/>
    </row>
    <row r="722" spans="1:13">
      <c r="A722" s="40"/>
      <c r="B722" s="40"/>
      <c r="C722" s="40"/>
      <c r="D722" s="40"/>
      <c r="E722" s="40"/>
      <c r="F722" s="40"/>
      <c r="G722" s="40"/>
      <c r="H722" s="40"/>
      <c r="I722" s="40"/>
      <c r="J722" s="40"/>
      <c r="K722" s="40"/>
      <c r="L722" s="40"/>
      <c r="M722" s="40"/>
    </row>
    <row r="723" spans="1:13">
      <c r="A723" s="40"/>
      <c r="B723" s="40"/>
      <c r="C723" s="40"/>
      <c r="D723" s="40"/>
      <c r="E723" s="40"/>
      <c r="F723" s="40"/>
      <c r="G723" s="40"/>
      <c r="H723" s="40"/>
      <c r="I723" s="40"/>
      <c r="J723" s="40"/>
      <c r="K723" s="40"/>
      <c r="L723" s="40"/>
      <c r="M723" s="40"/>
    </row>
    <row r="724" spans="1:13">
      <c r="A724" s="40"/>
      <c r="B724" s="40"/>
      <c r="C724" s="40"/>
      <c r="D724" s="40"/>
      <c r="E724" s="40"/>
      <c r="F724" s="40"/>
      <c r="G724" s="40"/>
      <c r="H724" s="40"/>
      <c r="I724" s="40"/>
      <c r="J724" s="40"/>
      <c r="K724" s="40"/>
      <c r="L724" s="40"/>
      <c r="M724" s="40"/>
    </row>
    <row r="725" spans="1:13">
      <c r="A725" s="40"/>
      <c r="B725" s="40"/>
      <c r="C725" s="40"/>
      <c r="D725" s="40"/>
      <c r="E725" s="40"/>
      <c r="F725" s="40"/>
      <c r="G725" s="40"/>
      <c r="H725" s="40"/>
      <c r="I725" s="40"/>
      <c r="J725" s="40"/>
      <c r="K725" s="40"/>
      <c r="L725" s="40"/>
      <c r="M725" s="40"/>
    </row>
    <row r="726" spans="1:13">
      <c r="A726" s="40"/>
      <c r="B726" s="40"/>
      <c r="C726" s="40"/>
      <c r="D726" s="40"/>
      <c r="E726" s="40"/>
      <c r="F726" s="40"/>
      <c r="G726" s="40"/>
      <c r="H726" s="40"/>
      <c r="I726" s="40"/>
      <c r="J726" s="40"/>
      <c r="K726" s="40"/>
      <c r="L726" s="40"/>
      <c r="M726" s="40"/>
    </row>
    <row r="727" spans="1:13">
      <c r="A727" s="40"/>
      <c r="B727" s="40"/>
      <c r="C727" s="40"/>
      <c r="D727" s="40"/>
      <c r="E727" s="40"/>
      <c r="F727" s="40"/>
      <c r="G727" s="40"/>
      <c r="H727" s="40"/>
      <c r="I727" s="40"/>
      <c r="J727" s="40"/>
      <c r="K727" s="40"/>
      <c r="L727" s="40"/>
      <c r="M727" s="40"/>
    </row>
    <row r="728" spans="1:13">
      <c r="A728" s="40"/>
      <c r="B728" s="40"/>
      <c r="C728" s="40"/>
      <c r="D728" s="40"/>
      <c r="E728" s="40"/>
      <c r="F728" s="40"/>
      <c r="G728" s="40"/>
      <c r="H728" s="40"/>
      <c r="I728" s="40"/>
      <c r="J728" s="40"/>
      <c r="K728" s="40"/>
      <c r="L728" s="40"/>
      <c r="M728" s="40"/>
    </row>
    <row r="729" spans="1:13">
      <c r="A729" s="40"/>
      <c r="B729" s="40"/>
      <c r="C729" s="40"/>
      <c r="D729" s="40"/>
      <c r="E729" s="40"/>
      <c r="F729" s="40"/>
      <c r="G729" s="40"/>
      <c r="H729" s="40"/>
      <c r="I729" s="40"/>
      <c r="J729" s="40"/>
      <c r="K729" s="40"/>
      <c r="L729" s="40"/>
      <c r="M729" s="40"/>
    </row>
    <row r="730" spans="1:13">
      <c r="A730" s="40"/>
      <c r="B730" s="40"/>
      <c r="C730" s="40"/>
      <c r="D730" s="40"/>
      <c r="E730" s="40"/>
      <c r="F730" s="40"/>
      <c r="G730" s="40"/>
      <c r="H730" s="40"/>
      <c r="I730" s="40"/>
      <c r="J730" s="40"/>
      <c r="K730" s="40"/>
      <c r="L730" s="40"/>
      <c r="M730" s="40"/>
    </row>
    <row r="731" spans="1:13">
      <c r="A731" s="40"/>
      <c r="B731" s="40"/>
      <c r="C731" s="40"/>
      <c r="D731" s="40"/>
      <c r="E731" s="40"/>
      <c r="F731" s="40"/>
      <c r="G731" s="40"/>
      <c r="H731" s="40"/>
      <c r="I731" s="40"/>
      <c r="J731" s="40"/>
      <c r="K731" s="40"/>
      <c r="L731" s="40"/>
      <c r="M731" s="40"/>
    </row>
    <row r="732" spans="1:13">
      <c r="A732" s="40"/>
      <c r="B732" s="40"/>
      <c r="C732" s="40"/>
      <c r="D732" s="40"/>
      <c r="E732" s="40"/>
      <c r="F732" s="40"/>
      <c r="G732" s="40"/>
      <c r="H732" s="40"/>
      <c r="I732" s="40"/>
      <c r="J732" s="40"/>
      <c r="K732" s="40"/>
      <c r="L732" s="40"/>
      <c r="M732" s="40"/>
    </row>
    <row r="733" spans="1:13">
      <c r="A733" s="40"/>
      <c r="B733" s="40"/>
      <c r="C733" s="40"/>
      <c r="D733" s="40"/>
      <c r="E733" s="40"/>
      <c r="F733" s="40"/>
      <c r="G733" s="40"/>
      <c r="H733" s="40"/>
      <c r="I733" s="40"/>
      <c r="J733" s="40"/>
      <c r="K733" s="40"/>
      <c r="L733" s="40"/>
      <c r="M733" s="40"/>
    </row>
    <row r="734" spans="1:13">
      <c r="A734" s="40"/>
      <c r="B734" s="40"/>
      <c r="C734" s="40"/>
      <c r="D734" s="40"/>
      <c r="E734" s="40"/>
      <c r="F734" s="40"/>
      <c r="G734" s="40"/>
      <c r="H734" s="40"/>
      <c r="I734" s="40"/>
      <c r="J734" s="40"/>
      <c r="K734" s="40"/>
      <c r="L734" s="40"/>
      <c r="M734" s="40"/>
    </row>
    <row r="735" spans="1:13">
      <c r="A735" s="40"/>
      <c r="B735" s="40"/>
      <c r="C735" s="40"/>
      <c r="D735" s="40"/>
      <c r="E735" s="40"/>
      <c r="F735" s="40"/>
      <c r="G735" s="40"/>
      <c r="H735" s="40"/>
      <c r="I735" s="40"/>
      <c r="J735" s="40"/>
      <c r="K735" s="40"/>
      <c r="L735" s="40"/>
      <c r="M735" s="40"/>
    </row>
    <row r="736" spans="1:13">
      <c r="A736" s="40"/>
      <c r="B736" s="40"/>
      <c r="C736" s="40"/>
      <c r="D736" s="40"/>
      <c r="E736" s="40"/>
      <c r="F736" s="40"/>
      <c r="G736" s="40"/>
      <c r="H736" s="40"/>
      <c r="I736" s="40"/>
      <c r="J736" s="40"/>
      <c r="K736" s="40"/>
      <c r="L736" s="40"/>
      <c r="M736" s="40"/>
    </row>
    <row r="737" spans="1:13">
      <c r="A737" s="40"/>
      <c r="B737" s="40"/>
      <c r="C737" s="40"/>
      <c r="D737" s="40"/>
      <c r="E737" s="40"/>
      <c r="F737" s="40"/>
      <c r="G737" s="40"/>
      <c r="H737" s="40"/>
      <c r="I737" s="40"/>
      <c r="J737" s="40"/>
      <c r="K737" s="40"/>
      <c r="L737" s="40"/>
      <c r="M737" s="40"/>
    </row>
    <row r="738" spans="1:13">
      <c r="A738" s="40"/>
      <c r="B738" s="40"/>
      <c r="C738" s="40"/>
      <c r="D738" s="40"/>
      <c r="E738" s="40"/>
      <c r="F738" s="40"/>
      <c r="G738" s="40"/>
      <c r="H738" s="40"/>
      <c r="I738" s="40"/>
      <c r="J738" s="40"/>
      <c r="K738" s="40"/>
      <c r="L738" s="40"/>
      <c r="M738" s="40"/>
    </row>
    <row r="739" spans="1:13">
      <c r="A739" s="40"/>
      <c r="B739" s="40"/>
      <c r="C739" s="40"/>
      <c r="D739" s="40"/>
      <c r="E739" s="40"/>
      <c r="F739" s="40"/>
      <c r="G739" s="40"/>
      <c r="H739" s="40"/>
      <c r="I739" s="40"/>
      <c r="J739" s="40"/>
      <c r="K739" s="40"/>
      <c r="L739" s="40"/>
      <c r="M739" s="40"/>
    </row>
    <row r="740" spans="1:13">
      <c r="A740" s="40"/>
      <c r="B740" s="40"/>
      <c r="C740" s="40"/>
      <c r="D740" s="40"/>
      <c r="E740" s="40"/>
      <c r="F740" s="40"/>
      <c r="G740" s="40"/>
      <c r="H740" s="40"/>
      <c r="I740" s="40"/>
      <c r="J740" s="40"/>
      <c r="K740" s="40"/>
      <c r="L740" s="40"/>
      <c r="M740" s="40"/>
    </row>
    <row r="741" spans="1:13">
      <c r="A741" s="40"/>
      <c r="B741" s="40"/>
      <c r="C741" s="40"/>
      <c r="D741" s="40"/>
      <c r="E741" s="40"/>
      <c r="F741" s="40"/>
      <c r="G741" s="40"/>
      <c r="H741" s="40"/>
      <c r="I741" s="40"/>
      <c r="J741" s="40"/>
      <c r="K741" s="40"/>
      <c r="L741" s="40"/>
      <c r="M741" s="40"/>
    </row>
    <row r="742" spans="1:13">
      <c r="A742" s="40"/>
      <c r="B742" s="40"/>
      <c r="C742" s="40"/>
      <c r="D742" s="40"/>
      <c r="E742" s="40"/>
      <c r="F742" s="40"/>
      <c r="G742" s="40"/>
      <c r="H742" s="40"/>
      <c r="I742" s="40"/>
      <c r="J742" s="40"/>
      <c r="K742" s="40"/>
      <c r="L742" s="40"/>
      <c r="M742" s="40"/>
    </row>
    <row r="743" spans="1:13">
      <c r="A743" s="40"/>
      <c r="B743" s="40"/>
      <c r="C743" s="40"/>
      <c r="D743" s="40"/>
      <c r="E743" s="40"/>
      <c r="F743" s="40"/>
      <c r="G743" s="40"/>
      <c r="H743" s="40"/>
      <c r="I743" s="40"/>
      <c r="J743" s="40"/>
      <c r="K743" s="40"/>
      <c r="L743" s="40"/>
      <c r="M743" s="40"/>
    </row>
    <row r="744" spans="1:13">
      <c r="A744" s="40"/>
      <c r="B744" s="40"/>
      <c r="C744" s="40"/>
      <c r="D744" s="40"/>
      <c r="E744" s="40"/>
      <c r="F744" s="40"/>
      <c r="G744" s="40"/>
      <c r="H744" s="40"/>
      <c r="I744" s="40"/>
      <c r="J744" s="40"/>
      <c r="K744" s="40"/>
      <c r="L744" s="40"/>
      <c r="M744" s="40"/>
    </row>
    <row r="745" spans="1:13">
      <c r="A745" s="40"/>
      <c r="B745" s="40"/>
      <c r="C745" s="40"/>
      <c r="D745" s="40"/>
      <c r="E745" s="40"/>
      <c r="F745" s="40"/>
      <c r="G745" s="40"/>
      <c r="H745" s="40"/>
      <c r="I745" s="40"/>
      <c r="J745" s="40"/>
      <c r="K745" s="40"/>
      <c r="L745" s="40"/>
      <c r="M745" s="40"/>
    </row>
    <row r="746" spans="1:13">
      <c r="A746" s="40"/>
      <c r="B746" s="40"/>
      <c r="C746" s="40"/>
      <c r="D746" s="40"/>
      <c r="E746" s="40"/>
      <c r="F746" s="40"/>
      <c r="G746" s="40"/>
      <c r="H746" s="40"/>
      <c r="I746" s="40"/>
      <c r="J746" s="40"/>
      <c r="K746" s="40"/>
      <c r="L746" s="40"/>
      <c r="M746" s="40"/>
    </row>
    <row r="747" spans="1:13">
      <c r="A747" s="40"/>
      <c r="B747" s="40"/>
      <c r="C747" s="40"/>
      <c r="D747" s="40"/>
      <c r="E747" s="40"/>
      <c r="F747" s="40"/>
      <c r="G747" s="40"/>
      <c r="H747" s="40"/>
      <c r="I747" s="40"/>
      <c r="J747" s="40"/>
      <c r="K747" s="40"/>
      <c r="L747" s="40"/>
      <c r="M747" s="40"/>
    </row>
    <row r="748" spans="1:13">
      <c r="A748" s="40"/>
      <c r="B748" s="40"/>
      <c r="C748" s="40"/>
      <c r="D748" s="40"/>
      <c r="E748" s="40"/>
      <c r="F748" s="40"/>
      <c r="G748" s="40"/>
      <c r="H748" s="40"/>
      <c r="I748" s="40"/>
      <c r="J748" s="40"/>
      <c r="K748" s="40"/>
      <c r="L748" s="40"/>
      <c r="M748" s="40"/>
    </row>
    <row r="749" spans="1:13">
      <c r="A749" s="40"/>
      <c r="B749" s="40"/>
      <c r="C749" s="40"/>
      <c r="D749" s="40"/>
      <c r="E749" s="40"/>
      <c r="F749" s="40"/>
      <c r="G749" s="40"/>
      <c r="H749" s="40"/>
      <c r="I749" s="40"/>
      <c r="J749" s="40"/>
      <c r="K749" s="40"/>
      <c r="L749" s="40"/>
      <c r="M749" s="40"/>
    </row>
    <row r="750" spans="1:13">
      <c r="A750" s="40"/>
      <c r="B750" s="40"/>
      <c r="C750" s="40"/>
      <c r="D750" s="40"/>
      <c r="E750" s="40"/>
      <c r="F750" s="40"/>
      <c r="G750" s="40"/>
      <c r="H750" s="40"/>
      <c r="I750" s="40"/>
      <c r="J750" s="40"/>
      <c r="K750" s="40"/>
      <c r="L750" s="40"/>
      <c r="M750" s="40"/>
    </row>
    <row r="751" spans="1:13">
      <c r="A751" s="40"/>
      <c r="B751" s="40"/>
      <c r="C751" s="40"/>
      <c r="D751" s="40"/>
      <c r="E751" s="40"/>
      <c r="F751" s="40"/>
      <c r="G751" s="40"/>
      <c r="H751" s="40"/>
      <c r="I751" s="40"/>
      <c r="J751" s="40"/>
      <c r="K751" s="40"/>
      <c r="L751" s="40"/>
      <c r="M751" s="40"/>
    </row>
    <row r="752" spans="1:13">
      <c r="A752" s="40"/>
      <c r="B752" s="40"/>
      <c r="C752" s="40"/>
      <c r="D752" s="40"/>
      <c r="E752" s="40"/>
      <c r="F752" s="40"/>
      <c r="G752" s="40"/>
      <c r="H752" s="40"/>
      <c r="I752" s="40"/>
      <c r="J752" s="40"/>
      <c r="K752" s="40"/>
      <c r="L752" s="40"/>
      <c r="M752" s="40"/>
    </row>
    <row r="753" spans="1:13">
      <c r="A753" s="40"/>
      <c r="B753" s="40"/>
      <c r="C753" s="40"/>
      <c r="D753" s="40"/>
      <c r="E753" s="40"/>
      <c r="F753" s="40"/>
      <c r="G753" s="40"/>
      <c r="H753" s="40"/>
      <c r="I753" s="40"/>
      <c r="J753" s="40"/>
      <c r="K753" s="40"/>
      <c r="L753" s="40"/>
      <c r="M753" s="40"/>
    </row>
    <row r="754" spans="1:13">
      <c r="A754" s="40"/>
      <c r="B754" s="40"/>
      <c r="C754" s="40"/>
      <c r="D754" s="40"/>
      <c r="E754" s="40"/>
      <c r="F754" s="40"/>
      <c r="G754" s="40"/>
      <c r="H754" s="40"/>
      <c r="I754" s="40"/>
      <c r="J754" s="40"/>
      <c r="K754" s="40"/>
      <c r="L754" s="40"/>
      <c r="M754" s="40"/>
    </row>
    <row r="755" spans="1:13">
      <c r="A755" s="40"/>
      <c r="B755" s="40"/>
      <c r="C755" s="40"/>
      <c r="D755" s="40"/>
      <c r="E755" s="40"/>
      <c r="F755" s="40"/>
      <c r="G755" s="40"/>
      <c r="H755" s="40"/>
      <c r="I755" s="40"/>
      <c r="J755" s="40"/>
      <c r="K755" s="40"/>
      <c r="L755" s="40"/>
      <c r="M755" s="40"/>
    </row>
    <row r="756" spans="1:13">
      <c r="A756" s="40"/>
      <c r="B756" s="40"/>
      <c r="C756" s="40"/>
      <c r="D756" s="40"/>
      <c r="E756" s="40"/>
      <c r="F756" s="40"/>
      <c r="G756" s="40"/>
      <c r="H756" s="40"/>
      <c r="I756" s="40"/>
      <c r="J756" s="40"/>
      <c r="K756" s="40"/>
      <c r="L756" s="40"/>
      <c r="M756" s="40"/>
    </row>
    <row r="757" spans="1:13">
      <c r="A757" s="40"/>
      <c r="B757" s="40"/>
      <c r="C757" s="40"/>
      <c r="D757" s="40"/>
      <c r="E757" s="40"/>
      <c r="F757" s="40"/>
      <c r="G757" s="40"/>
      <c r="H757" s="40"/>
      <c r="I757" s="40"/>
      <c r="J757" s="40"/>
      <c r="K757" s="40"/>
      <c r="L757" s="40"/>
      <c r="M757" s="40"/>
    </row>
    <row r="758" spans="1:13">
      <c r="A758" s="40"/>
      <c r="B758" s="40"/>
      <c r="C758" s="40"/>
      <c r="D758" s="40"/>
      <c r="E758" s="40"/>
      <c r="F758" s="40"/>
      <c r="G758" s="40"/>
      <c r="H758" s="40"/>
      <c r="I758" s="40"/>
      <c r="J758" s="40"/>
      <c r="K758" s="40"/>
      <c r="L758" s="40"/>
      <c r="M758" s="40"/>
    </row>
    <row r="759" spans="1:13">
      <c r="A759" s="40"/>
      <c r="B759" s="40"/>
      <c r="C759" s="40"/>
      <c r="D759" s="40"/>
      <c r="E759" s="40"/>
      <c r="F759" s="40"/>
      <c r="G759" s="40"/>
      <c r="H759" s="40"/>
      <c r="I759" s="40"/>
      <c r="J759" s="40"/>
      <c r="K759" s="40"/>
      <c r="L759" s="40"/>
      <c r="M759" s="40"/>
    </row>
    <row r="760" spans="1:13">
      <c r="A760" s="40"/>
      <c r="B760" s="40"/>
      <c r="C760" s="40"/>
      <c r="D760" s="40"/>
      <c r="E760" s="40"/>
      <c r="F760" s="40"/>
      <c r="G760" s="40"/>
      <c r="H760" s="40"/>
      <c r="I760" s="40"/>
      <c r="J760" s="40"/>
      <c r="K760" s="40"/>
      <c r="L760" s="40"/>
      <c r="M760" s="40"/>
    </row>
    <row r="761" spans="1:13">
      <c r="A761" s="40"/>
      <c r="B761" s="40"/>
      <c r="C761" s="40"/>
      <c r="D761" s="40"/>
      <c r="E761" s="40"/>
      <c r="F761" s="40"/>
      <c r="G761" s="40"/>
      <c r="H761" s="40"/>
      <c r="I761" s="40"/>
      <c r="J761" s="40"/>
      <c r="K761" s="40"/>
      <c r="L761" s="40"/>
      <c r="M761" s="40"/>
    </row>
    <row r="762" spans="1:13">
      <c r="A762" s="40"/>
      <c r="B762" s="40"/>
      <c r="C762" s="40"/>
      <c r="D762" s="40"/>
      <c r="E762" s="40"/>
      <c r="F762" s="40"/>
      <c r="G762" s="40"/>
      <c r="H762" s="40"/>
      <c r="I762" s="40"/>
      <c r="J762" s="40"/>
      <c r="K762" s="40"/>
      <c r="L762" s="40"/>
      <c r="M762" s="40"/>
    </row>
    <row r="763" spans="1:13">
      <c r="A763" s="40"/>
      <c r="B763" s="40"/>
      <c r="C763" s="40"/>
      <c r="D763" s="40"/>
      <c r="E763" s="40"/>
      <c r="F763" s="40"/>
      <c r="G763" s="40"/>
      <c r="H763" s="40"/>
      <c r="I763" s="40"/>
      <c r="J763" s="40"/>
      <c r="K763" s="40"/>
      <c r="L763" s="40"/>
      <c r="M763" s="40"/>
    </row>
    <row r="764" spans="1:13">
      <c r="A764" s="40"/>
      <c r="B764" s="40"/>
      <c r="C764" s="40"/>
      <c r="D764" s="40"/>
      <c r="E764" s="40"/>
      <c r="F764" s="40"/>
      <c r="G764" s="40"/>
      <c r="H764" s="40"/>
      <c r="I764" s="40"/>
      <c r="J764" s="40"/>
      <c r="K764" s="40"/>
      <c r="L764" s="40"/>
      <c r="M764" s="40"/>
    </row>
    <row r="765" spans="1:13">
      <c r="A765" s="40"/>
      <c r="B765" s="40"/>
      <c r="C765" s="40"/>
      <c r="D765" s="40"/>
      <c r="E765" s="40"/>
      <c r="F765" s="40"/>
      <c r="G765" s="40"/>
      <c r="H765" s="40"/>
      <c r="I765" s="40"/>
      <c r="J765" s="40"/>
      <c r="K765" s="40"/>
      <c r="L765" s="40"/>
      <c r="M765" s="40"/>
    </row>
    <row r="766" spans="1:13">
      <c r="A766" s="40"/>
      <c r="B766" s="40"/>
      <c r="C766" s="40"/>
      <c r="D766" s="40"/>
      <c r="E766" s="40"/>
      <c r="F766" s="40"/>
      <c r="G766" s="40"/>
      <c r="H766" s="40"/>
      <c r="I766" s="40"/>
      <c r="J766" s="40"/>
      <c r="K766" s="40"/>
      <c r="L766" s="40"/>
      <c r="M766" s="40"/>
    </row>
    <row r="767" spans="1:13">
      <c r="A767" s="40"/>
      <c r="B767" s="40"/>
      <c r="C767" s="40"/>
      <c r="D767" s="40"/>
      <c r="E767" s="40"/>
      <c r="F767" s="40"/>
      <c r="G767" s="40"/>
      <c r="H767" s="40"/>
      <c r="I767" s="40"/>
      <c r="J767" s="40"/>
      <c r="K767" s="40"/>
      <c r="L767" s="40"/>
      <c r="M767" s="40"/>
    </row>
    <row r="768" spans="1:13">
      <c r="A768" s="40"/>
      <c r="B768" s="40"/>
      <c r="C768" s="40"/>
      <c r="D768" s="40"/>
      <c r="E768" s="40"/>
      <c r="F768" s="40"/>
      <c r="G768" s="40"/>
      <c r="H768" s="40"/>
      <c r="I768" s="40"/>
      <c r="J768" s="40"/>
      <c r="K768" s="40"/>
      <c r="L768" s="40"/>
      <c r="M768" s="40"/>
    </row>
    <row r="769" spans="1:13">
      <c r="A769" s="40"/>
      <c r="B769" s="40"/>
      <c r="C769" s="40"/>
      <c r="D769" s="40"/>
      <c r="E769" s="40"/>
      <c r="F769" s="40"/>
      <c r="G769" s="40"/>
      <c r="H769" s="40"/>
      <c r="I769" s="40"/>
      <c r="J769" s="40"/>
      <c r="K769" s="40"/>
      <c r="L769" s="40"/>
      <c r="M769" s="40"/>
    </row>
    <row r="770" spans="1:13">
      <c r="A770" s="40"/>
      <c r="B770" s="40"/>
      <c r="C770" s="40"/>
      <c r="D770" s="40"/>
      <c r="E770" s="40"/>
      <c r="F770" s="40"/>
      <c r="G770" s="40"/>
      <c r="H770" s="40"/>
      <c r="I770" s="40"/>
      <c r="J770" s="40"/>
      <c r="K770" s="40"/>
      <c r="L770" s="40"/>
      <c r="M770" s="40"/>
    </row>
    <row r="771" spans="1:13">
      <c r="A771" s="40"/>
      <c r="B771" s="40"/>
      <c r="C771" s="40"/>
      <c r="D771" s="40"/>
      <c r="E771" s="40"/>
      <c r="F771" s="40"/>
      <c r="G771" s="40"/>
      <c r="H771" s="40"/>
      <c r="I771" s="40"/>
      <c r="J771" s="40"/>
      <c r="K771" s="40"/>
      <c r="L771" s="40"/>
      <c r="M771" s="40"/>
    </row>
    <row r="772" spans="1:13">
      <c r="A772" s="40"/>
      <c r="B772" s="40"/>
      <c r="C772" s="40"/>
      <c r="D772" s="40"/>
      <c r="E772" s="40"/>
      <c r="F772" s="40"/>
      <c r="G772" s="40"/>
      <c r="H772" s="40"/>
      <c r="I772" s="40"/>
      <c r="J772" s="40"/>
      <c r="K772" s="40"/>
      <c r="L772" s="40"/>
      <c r="M772" s="40"/>
    </row>
    <row r="773" spans="1:13">
      <c r="A773" s="40"/>
      <c r="B773" s="40"/>
      <c r="C773" s="40"/>
      <c r="D773" s="40"/>
      <c r="E773" s="40"/>
      <c r="F773" s="40"/>
      <c r="G773" s="40"/>
      <c r="H773" s="40"/>
      <c r="I773" s="40"/>
      <c r="J773" s="40"/>
      <c r="K773" s="40"/>
      <c r="L773" s="40"/>
      <c r="M773" s="40"/>
    </row>
    <row r="774" spans="1:13">
      <c r="A774" s="40"/>
      <c r="B774" s="40"/>
      <c r="C774" s="40"/>
      <c r="D774" s="40"/>
      <c r="E774" s="40"/>
      <c r="F774" s="40"/>
      <c r="G774" s="40"/>
      <c r="H774" s="40"/>
      <c r="I774" s="40"/>
      <c r="J774" s="40"/>
      <c r="K774" s="40"/>
      <c r="L774" s="40"/>
      <c r="M774" s="40"/>
    </row>
    <row r="775" spans="1:13">
      <c r="A775" s="40"/>
      <c r="B775" s="40"/>
      <c r="C775" s="40"/>
      <c r="D775" s="40"/>
      <c r="E775" s="40"/>
      <c r="F775" s="40"/>
      <c r="G775" s="40"/>
      <c r="H775" s="40"/>
      <c r="I775" s="40"/>
      <c r="J775" s="40"/>
      <c r="K775" s="40"/>
      <c r="L775" s="40"/>
      <c r="M775" s="40"/>
    </row>
    <row r="776" spans="1:13">
      <c r="A776" s="40"/>
      <c r="B776" s="40"/>
      <c r="C776" s="40"/>
      <c r="D776" s="40"/>
      <c r="E776" s="40"/>
      <c r="F776" s="40"/>
      <c r="G776" s="40"/>
      <c r="H776" s="40"/>
      <c r="I776" s="40"/>
      <c r="J776" s="40"/>
      <c r="K776" s="40"/>
      <c r="L776" s="40"/>
      <c r="M776" s="40"/>
    </row>
    <row r="777" spans="1:13">
      <c r="A777" s="40"/>
      <c r="B777" s="40"/>
      <c r="C777" s="40"/>
      <c r="D777" s="40"/>
      <c r="E777" s="40"/>
      <c r="F777" s="40"/>
      <c r="G777" s="40"/>
      <c r="H777" s="40"/>
      <c r="I777" s="40"/>
      <c r="J777" s="40"/>
      <c r="K777" s="40"/>
      <c r="L777" s="40"/>
      <c r="M777" s="40"/>
    </row>
    <row r="778" spans="1:13">
      <c r="A778" s="40"/>
      <c r="B778" s="40"/>
      <c r="C778" s="40"/>
      <c r="D778" s="40"/>
      <c r="E778" s="40"/>
      <c r="F778" s="40"/>
      <c r="G778" s="40"/>
      <c r="H778" s="40"/>
      <c r="I778" s="40"/>
      <c r="J778" s="40"/>
      <c r="K778" s="40"/>
      <c r="L778" s="40"/>
      <c r="M778" s="40"/>
    </row>
    <row r="779" spans="1:13">
      <c r="A779" s="40"/>
      <c r="B779" s="40"/>
      <c r="C779" s="40"/>
      <c r="D779" s="40"/>
      <c r="E779" s="40"/>
      <c r="F779" s="40"/>
      <c r="G779" s="40"/>
      <c r="H779" s="40"/>
      <c r="I779" s="40"/>
      <c r="J779" s="40"/>
      <c r="K779" s="40"/>
      <c r="L779" s="40"/>
      <c r="M779" s="40"/>
    </row>
    <row r="780" spans="1:13">
      <c r="A780" s="40"/>
      <c r="B780" s="40"/>
      <c r="C780" s="40"/>
      <c r="D780" s="40"/>
      <c r="E780" s="40"/>
      <c r="F780" s="40"/>
      <c r="G780" s="40"/>
      <c r="H780" s="40"/>
      <c r="I780" s="40"/>
      <c r="J780" s="40"/>
      <c r="K780" s="40"/>
      <c r="L780" s="40"/>
      <c r="M780" s="40"/>
    </row>
    <row r="781" spans="1:13">
      <c r="A781" s="40"/>
      <c r="B781" s="40"/>
      <c r="C781" s="40"/>
      <c r="D781" s="40"/>
      <c r="E781" s="40"/>
      <c r="F781" s="40"/>
      <c r="G781" s="40"/>
      <c r="H781" s="40"/>
      <c r="I781" s="40"/>
      <c r="J781" s="40"/>
      <c r="K781" s="40"/>
      <c r="L781" s="40"/>
      <c r="M781" s="40"/>
    </row>
    <row r="782" spans="1:13">
      <c r="A782" s="40"/>
      <c r="B782" s="40"/>
      <c r="C782" s="40"/>
      <c r="D782" s="40"/>
      <c r="E782" s="40"/>
      <c r="F782" s="40"/>
      <c r="G782" s="40"/>
      <c r="H782" s="40"/>
      <c r="I782" s="40"/>
      <c r="J782" s="40"/>
      <c r="K782" s="40"/>
      <c r="L782" s="40"/>
      <c r="M782" s="40"/>
    </row>
    <row r="783" spans="1:13">
      <c r="A783" s="40"/>
      <c r="B783" s="40"/>
      <c r="C783" s="40"/>
      <c r="D783" s="40"/>
      <c r="E783" s="40"/>
      <c r="F783" s="40"/>
      <c r="G783" s="40"/>
      <c r="H783" s="40"/>
      <c r="I783" s="40"/>
      <c r="J783" s="40"/>
      <c r="K783" s="40"/>
      <c r="L783" s="40"/>
      <c r="M783" s="40"/>
    </row>
    <row r="784" spans="1:13">
      <c r="A784" s="40"/>
      <c r="B784" s="40"/>
      <c r="C784" s="40"/>
      <c r="D784" s="40"/>
      <c r="E784" s="40"/>
      <c r="F784" s="40"/>
      <c r="G784" s="40"/>
      <c r="H784" s="40"/>
      <c r="I784" s="40"/>
      <c r="J784" s="40"/>
      <c r="K784" s="40"/>
      <c r="L784" s="40"/>
      <c r="M784" s="40"/>
    </row>
    <row r="785" spans="1:13">
      <c r="A785" s="40"/>
      <c r="B785" s="40"/>
      <c r="C785" s="40"/>
      <c r="D785" s="40"/>
      <c r="E785" s="40"/>
      <c r="F785" s="40"/>
      <c r="G785" s="40"/>
      <c r="H785" s="40"/>
      <c r="I785" s="40"/>
      <c r="J785" s="40"/>
      <c r="K785" s="40"/>
      <c r="L785" s="40"/>
      <c r="M785" s="40"/>
    </row>
    <row r="786" spans="1:13">
      <c r="A786" s="40"/>
      <c r="B786" s="40"/>
      <c r="C786" s="40"/>
      <c r="D786" s="40"/>
      <c r="E786" s="40"/>
      <c r="F786" s="40"/>
      <c r="G786" s="40"/>
      <c r="H786" s="40"/>
      <c r="I786" s="40"/>
      <c r="J786" s="40"/>
      <c r="K786" s="40"/>
      <c r="L786" s="40"/>
      <c r="M786" s="40"/>
    </row>
    <row r="787" spans="1:13">
      <c r="A787" s="40"/>
      <c r="B787" s="40"/>
      <c r="C787" s="40"/>
      <c r="D787" s="40"/>
      <c r="E787" s="40"/>
      <c r="F787" s="40"/>
      <c r="G787" s="40"/>
      <c r="H787" s="40"/>
      <c r="I787" s="40"/>
      <c r="J787" s="40"/>
      <c r="K787" s="40"/>
      <c r="L787" s="40"/>
      <c r="M787" s="40"/>
    </row>
    <row r="788" spans="1:13">
      <c r="A788" s="40"/>
      <c r="B788" s="40"/>
      <c r="C788" s="40"/>
      <c r="D788" s="40"/>
      <c r="E788" s="40"/>
      <c r="F788" s="40"/>
      <c r="G788" s="40"/>
      <c r="H788" s="40"/>
      <c r="I788" s="40"/>
      <c r="J788" s="40"/>
      <c r="K788" s="40"/>
      <c r="L788" s="40"/>
      <c r="M788" s="40"/>
    </row>
    <row r="789" spans="1:13">
      <c r="A789" s="40"/>
      <c r="B789" s="40"/>
      <c r="C789" s="40"/>
      <c r="D789" s="40"/>
      <c r="E789" s="40"/>
      <c r="F789" s="40"/>
      <c r="G789" s="40"/>
      <c r="H789" s="40"/>
      <c r="I789" s="40"/>
      <c r="J789" s="40"/>
      <c r="K789" s="40"/>
      <c r="L789" s="40"/>
      <c r="M789" s="40"/>
    </row>
    <row r="790" spans="1:13">
      <c r="A790" s="40"/>
      <c r="B790" s="40"/>
      <c r="C790" s="40"/>
      <c r="D790" s="40"/>
      <c r="E790" s="40"/>
      <c r="F790" s="40"/>
      <c r="G790" s="40"/>
      <c r="H790" s="40"/>
      <c r="I790" s="40"/>
      <c r="J790" s="40"/>
      <c r="K790" s="40"/>
      <c r="L790" s="40"/>
      <c r="M790" s="40"/>
    </row>
    <row r="791" spans="1:13">
      <c r="A791" s="40"/>
      <c r="B791" s="40"/>
      <c r="C791" s="40"/>
      <c r="D791" s="40"/>
      <c r="E791" s="40"/>
      <c r="F791" s="40"/>
      <c r="G791" s="40"/>
      <c r="H791" s="40"/>
      <c r="I791" s="40"/>
      <c r="J791" s="40"/>
      <c r="K791" s="40"/>
      <c r="L791" s="40"/>
      <c r="M791" s="40"/>
    </row>
    <row r="792" spans="1:13">
      <c r="A792" s="40"/>
      <c r="B792" s="40"/>
      <c r="C792" s="40"/>
      <c r="D792" s="40"/>
      <c r="E792" s="40"/>
      <c r="F792" s="40"/>
      <c r="G792" s="40"/>
      <c r="H792" s="40"/>
      <c r="I792" s="40"/>
      <c r="J792" s="40"/>
      <c r="K792" s="40"/>
      <c r="L792" s="40"/>
      <c r="M792" s="40"/>
    </row>
    <row r="793" spans="1:13">
      <c r="A793" s="40"/>
      <c r="B793" s="40"/>
      <c r="C793" s="40"/>
      <c r="D793" s="40"/>
      <c r="E793" s="40"/>
      <c r="F793" s="40"/>
      <c r="G793" s="40"/>
      <c r="H793" s="40"/>
      <c r="I793" s="40"/>
      <c r="J793" s="40"/>
      <c r="K793" s="40"/>
      <c r="L793" s="40"/>
      <c r="M793" s="40"/>
    </row>
    <row r="794" spans="1:13">
      <c r="A794" s="40"/>
      <c r="B794" s="40"/>
      <c r="C794" s="40"/>
      <c r="D794" s="40"/>
      <c r="E794" s="40"/>
      <c r="F794" s="40"/>
      <c r="G794" s="40"/>
      <c r="H794" s="40"/>
      <c r="I794" s="40"/>
      <c r="J794" s="40"/>
      <c r="K794" s="40"/>
      <c r="L794" s="40"/>
      <c r="M794" s="40"/>
    </row>
    <row r="795" spans="1:13">
      <c r="A795" s="40"/>
      <c r="B795" s="40"/>
      <c r="C795" s="40"/>
      <c r="D795" s="40"/>
      <c r="E795" s="40"/>
      <c r="F795" s="40"/>
      <c r="G795" s="40"/>
      <c r="H795" s="40"/>
      <c r="I795" s="40"/>
      <c r="J795" s="40"/>
      <c r="K795" s="40"/>
      <c r="L795" s="40"/>
      <c r="M795" s="40"/>
    </row>
    <row r="796" spans="1:13">
      <c r="A796" s="40"/>
      <c r="B796" s="40"/>
      <c r="C796" s="40"/>
      <c r="D796" s="40"/>
      <c r="E796" s="40"/>
      <c r="F796" s="40"/>
      <c r="G796" s="40"/>
      <c r="H796" s="40"/>
      <c r="I796" s="40"/>
      <c r="J796" s="40"/>
      <c r="K796" s="40"/>
      <c r="L796" s="40"/>
      <c r="M796" s="40"/>
    </row>
    <row r="797" spans="1:13">
      <c r="A797" s="40"/>
      <c r="B797" s="40"/>
      <c r="C797" s="40"/>
      <c r="D797" s="40"/>
      <c r="E797" s="40"/>
      <c r="F797" s="40"/>
      <c r="G797" s="40"/>
      <c r="H797" s="40"/>
      <c r="I797" s="40"/>
      <c r="J797" s="40"/>
      <c r="K797" s="40"/>
      <c r="L797" s="40"/>
      <c r="M797" s="40"/>
    </row>
    <row r="798" spans="1:13">
      <c r="A798" s="40"/>
      <c r="B798" s="40"/>
      <c r="C798" s="40"/>
      <c r="D798" s="40"/>
      <c r="E798" s="40"/>
      <c r="F798" s="40"/>
      <c r="G798" s="40"/>
      <c r="H798" s="40"/>
      <c r="I798" s="40"/>
      <c r="J798" s="40"/>
      <c r="K798" s="40"/>
      <c r="L798" s="40"/>
      <c r="M798" s="40"/>
    </row>
    <row r="799" spans="1:13">
      <c r="A799" s="40"/>
      <c r="B799" s="40"/>
      <c r="C799" s="40"/>
      <c r="D799" s="40"/>
      <c r="E799" s="40"/>
      <c r="F799" s="40"/>
      <c r="G799" s="40"/>
      <c r="H799" s="40"/>
      <c r="I799" s="40"/>
      <c r="J799" s="40"/>
      <c r="K799" s="40"/>
      <c r="L799" s="40"/>
      <c r="M799" s="40"/>
    </row>
    <row r="800" spans="1:13">
      <c r="A800" s="40"/>
      <c r="B800" s="40"/>
      <c r="C800" s="40"/>
      <c r="D800" s="40"/>
      <c r="E800" s="40"/>
      <c r="F800" s="40"/>
      <c r="G800" s="40"/>
      <c r="H800" s="40"/>
      <c r="I800" s="40"/>
      <c r="J800" s="40"/>
      <c r="K800" s="40"/>
      <c r="L800" s="40"/>
      <c r="M800" s="40"/>
    </row>
    <row r="801" spans="1:13">
      <c r="A801" s="40"/>
      <c r="B801" s="40"/>
      <c r="C801" s="40"/>
      <c r="D801" s="40"/>
      <c r="E801" s="40"/>
      <c r="F801" s="40"/>
      <c r="G801" s="40"/>
      <c r="H801" s="40"/>
      <c r="I801" s="40"/>
      <c r="J801" s="40"/>
      <c r="K801" s="40"/>
      <c r="L801" s="40"/>
      <c r="M801" s="40"/>
    </row>
    <row r="802" spans="1:13">
      <c r="A802" s="40"/>
      <c r="B802" s="40"/>
      <c r="C802" s="40"/>
      <c r="D802" s="40"/>
      <c r="E802" s="40"/>
      <c r="F802" s="40"/>
      <c r="G802" s="40"/>
      <c r="H802" s="40"/>
      <c r="I802" s="40"/>
      <c r="J802" s="40"/>
      <c r="K802" s="40"/>
      <c r="L802" s="40"/>
      <c r="M802" s="40"/>
    </row>
    <row r="803" spans="1:13">
      <c r="A803" s="40"/>
      <c r="B803" s="40"/>
      <c r="C803" s="40"/>
      <c r="D803" s="40"/>
      <c r="E803" s="40"/>
      <c r="F803" s="40"/>
      <c r="G803" s="40"/>
      <c r="H803" s="40"/>
      <c r="I803" s="40"/>
      <c r="J803" s="40"/>
      <c r="K803" s="40"/>
      <c r="L803" s="40"/>
      <c r="M803" s="40"/>
    </row>
    <row r="804" spans="1:13">
      <c r="A804" s="40"/>
      <c r="B804" s="40"/>
      <c r="C804" s="40"/>
      <c r="D804" s="40"/>
      <c r="E804" s="40"/>
      <c r="F804" s="40"/>
      <c r="G804" s="40"/>
      <c r="H804" s="40"/>
      <c r="I804" s="40"/>
      <c r="J804" s="40"/>
      <c r="K804" s="40"/>
      <c r="L804" s="40"/>
      <c r="M804" s="40"/>
    </row>
    <row r="805" spans="1:13">
      <c r="A805" s="40"/>
      <c r="B805" s="40"/>
      <c r="C805" s="40"/>
      <c r="D805" s="40"/>
      <c r="E805" s="40"/>
      <c r="F805" s="40"/>
      <c r="G805" s="40"/>
      <c r="H805" s="40"/>
      <c r="I805" s="40"/>
      <c r="J805" s="40"/>
      <c r="K805" s="40"/>
      <c r="L805" s="40"/>
      <c r="M805" s="40"/>
    </row>
    <row r="806" spans="1:13">
      <c r="A806" s="40"/>
      <c r="B806" s="40"/>
      <c r="C806" s="40"/>
      <c r="D806" s="40"/>
      <c r="E806" s="40"/>
      <c r="F806" s="40"/>
      <c r="G806" s="40"/>
      <c r="H806" s="40"/>
      <c r="I806" s="40"/>
      <c r="J806" s="40"/>
      <c r="K806" s="40"/>
      <c r="L806" s="40"/>
      <c r="M806" s="40"/>
    </row>
    <row r="807" spans="1:13">
      <c r="A807" s="40"/>
      <c r="B807" s="40"/>
      <c r="C807" s="40"/>
      <c r="D807" s="40"/>
      <c r="E807" s="40"/>
      <c r="F807" s="40"/>
      <c r="G807" s="40"/>
      <c r="H807" s="40"/>
      <c r="I807" s="40"/>
      <c r="J807" s="40"/>
      <c r="K807" s="40"/>
      <c r="L807" s="40"/>
      <c r="M807" s="40"/>
    </row>
    <row r="808" spans="1:13">
      <c r="A808" s="40"/>
      <c r="B808" s="40"/>
      <c r="C808" s="40"/>
      <c r="D808" s="40"/>
      <c r="E808" s="40"/>
      <c r="F808" s="40"/>
      <c r="G808" s="40"/>
      <c r="H808" s="40"/>
      <c r="I808" s="40"/>
      <c r="J808" s="40"/>
      <c r="K808" s="40"/>
      <c r="L808" s="40"/>
      <c r="M808" s="40"/>
    </row>
    <row r="809" spans="1:13">
      <c r="A809" s="40"/>
      <c r="B809" s="40"/>
      <c r="C809" s="40"/>
      <c r="D809" s="40"/>
      <c r="E809" s="40"/>
      <c r="F809" s="40"/>
      <c r="G809" s="40"/>
      <c r="H809" s="40"/>
      <c r="I809" s="40"/>
      <c r="J809" s="40"/>
      <c r="K809" s="40"/>
      <c r="L809" s="40"/>
      <c r="M809" s="40"/>
    </row>
    <row r="810" spans="1:13">
      <c r="A810" s="40"/>
      <c r="B810" s="40"/>
      <c r="C810" s="40"/>
      <c r="D810" s="40"/>
      <c r="E810" s="40"/>
      <c r="F810" s="40"/>
      <c r="G810" s="40"/>
      <c r="H810" s="40"/>
      <c r="I810" s="40"/>
      <c r="J810" s="40"/>
      <c r="K810" s="40"/>
      <c r="L810" s="40"/>
      <c r="M810" s="40"/>
    </row>
    <row r="811" spans="1:13">
      <c r="A811" s="40"/>
      <c r="B811" s="40"/>
      <c r="C811" s="40"/>
      <c r="D811" s="40"/>
      <c r="E811" s="40"/>
      <c r="F811" s="40"/>
      <c r="G811" s="40"/>
      <c r="H811" s="40"/>
      <c r="I811" s="40"/>
      <c r="J811" s="40"/>
      <c r="K811" s="40"/>
      <c r="L811" s="40"/>
      <c r="M811" s="40"/>
    </row>
    <row r="812" spans="1:13">
      <c r="A812" s="40"/>
      <c r="B812" s="40"/>
      <c r="C812" s="40"/>
      <c r="D812" s="40"/>
      <c r="E812" s="40"/>
      <c r="F812" s="40"/>
      <c r="G812" s="40"/>
      <c r="H812" s="40"/>
      <c r="I812" s="40"/>
      <c r="J812" s="40"/>
      <c r="K812" s="40"/>
      <c r="L812" s="40"/>
      <c r="M812" s="40"/>
    </row>
    <row r="813" spans="1:13">
      <c r="A813" s="40"/>
      <c r="B813" s="40"/>
      <c r="C813" s="40"/>
      <c r="D813" s="40"/>
      <c r="E813" s="40"/>
      <c r="F813" s="40"/>
      <c r="G813" s="40"/>
      <c r="H813" s="40"/>
      <c r="I813" s="40"/>
      <c r="J813" s="40"/>
      <c r="K813" s="40"/>
      <c r="L813" s="40"/>
      <c r="M813" s="40"/>
    </row>
    <row r="814" spans="1:13">
      <c r="A814" s="40"/>
      <c r="B814" s="40"/>
      <c r="C814" s="40"/>
      <c r="D814" s="40"/>
      <c r="E814" s="40"/>
      <c r="F814" s="40"/>
      <c r="G814" s="40"/>
      <c r="H814" s="40"/>
      <c r="I814" s="40"/>
      <c r="J814" s="40"/>
      <c r="K814" s="40"/>
      <c r="L814" s="40"/>
      <c r="M814" s="40"/>
    </row>
    <row r="815" spans="1:13">
      <c r="A815" s="40"/>
      <c r="B815" s="40"/>
      <c r="C815" s="40"/>
      <c r="D815" s="40"/>
      <c r="E815" s="40"/>
      <c r="F815" s="40"/>
      <c r="G815" s="40"/>
      <c r="H815" s="40"/>
      <c r="I815" s="40"/>
      <c r="J815" s="40"/>
      <c r="K815" s="40"/>
      <c r="L815" s="40"/>
      <c r="M815" s="40"/>
    </row>
    <row r="816" spans="1:13">
      <c r="A816" s="40"/>
      <c r="B816" s="40"/>
      <c r="C816" s="40"/>
      <c r="D816" s="40"/>
      <c r="E816" s="40"/>
      <c r="F816" s="40"/>
      <c r="G816" s="40"/>
      <c r="H816" s="40"/>
      <c r="I816" s="40"/>
      <c r="J816" s="40"/>
      <c r="K816" s="40"/>
      <c r="L816" s="40"/>
      <c r="M816" s="40"/>
    </row>
    <row r="817" spans="1:13">
      <c r="A817" s="40"/>
      <c r="B817" s="40"/>
      <c r="C817" s="40"/>
      <c r="D817" s="40"/>
      <c r="E817" s="40"/>
      <c r="F817" s="40"/>
      <c r="G817" s="40"/>
      <c r="H817" s="40"/>
      <c r="I817" s="40"/>
      <c r="J817" s="40"/>
      <c r="K817" s="40"/>
      <c r="L817" s="40"/>
      <c r="M817" s="40"/>
    </row>
    <row r="818" spans="1:13">
      <c r="A818" s="40"/>
      <c r="B818" s="40"/>
      <c r="C818" s="40"/>
      <c r="D818" s="40"/>
      <c r="E818" s="40"/>
      <c r="F818" s="40"/>
      <c r="G818" s="40"/>
      <c r="H818" s="40"/>
      <c r="I818" s="40"/>
      <c r="J818" s="40"/>
      <c r="K818" s="40"/>
      <c r="L818" s="40"/>
      <c r="M818" s="40"/>
    </row>
    <row r="819" spans="1:13">
      <c r="A819" s="40"/>
      <c r="B819" s="40"/>
      <c r="C819" s="40"/>
      <c r="D819" s="40"/>
      <c r="E819" s="40"/>
      <c r="F819" s="40"/>
      <c r="G819" s="40"/>
      <c r="H819" s="40"/>
      <c r="I819" s="40"/>
      <c r="J819" s="40"/>
      <c r="K819" s="40"/>
      <c r="L819" s="40"/>
      <c r="M819" s="40"/>
    </row>
    <row r="820" spans="1:13">
      <c r="A820" s="40"/>
      <c r="B820" s="40"/>
      <c r="C820" s="40"/>
      <c r="D820" s="40"/>
      <c r="E820" s="40"/>
      <c r="F820" s="40"/>
      <c r="G820" s="40"/>
      <c r="H820" s="40"/>
      <c r="I820" s="40"/>
      <c r="J820" s="40"/>
      <c r="K820" s="40"/>
      <c r="L820" s="40"/>
      <c r="M820" s="40"/>
    </row>
    <row r="821" spans="1:13">
      <c r="A821" s="40"/>
      <c r="B821" s="40"/>
      <c r="C821" s="40"/>
      <c r="D821" s="40"/>
      <c r="E821" s="40"/>
      <c r="F821" s="40"/>
      <c r="G821" s="40"/>
      <c r="H821" s="40"/>
      <c r="I821" s="40"/>
      <c r="J821" s="40"/>
      <c r="K821" s="40"/>
      <c r="L821" s="40"/>
      <c r="M821" s="40"/>
    </row>
    <row r="822" spans="1:13">
      <c r="A822" s="40"/>
      <c r="B822" s="40"/>
      <c r="C822" s="40"/>
      <c r="D822" s="40"/>
      <c r="E822" s="40"/>
      <c r="F822" s="40"/>
      <c r="G822" s="40"/>
      <c r="H822" s="40"/>
      <c r="I822" s="40"/>
      <c r="J822" s="40"/>
      <c r="K822" s="40"/>
      <c r="L822" s="40"/>
      <c r="M822" s="40"/>
    </row>
    <row r="823" spans="1:13">
      <c r="A823" s="40"/>
      <c r="B823" s="40"/>
      <c r="C823" s="40"/>
      <c r="D823" s="40"/>
      <c r="E823" s="40"/>
      <c r="F823" s="40"/>
      <c r="G823" s="40"/>
      <c r="H823" s="40"/>
      <c r="I823" s="40"/>
      <c r="J823" s="40"/>
      <c r="K823" s="40"/>
      <c r="L823" s="40"/>
      <c r="M823" s="40"/>
    </row>
    <row r="824" spans="1:13">
      <c r="A824" s="40"/>
      <c r="B824" s="40"/>
      <c r="C824" s="40"/>
      <c r="D824" s="40"/>
      <c r="E824" s="40"/>
      <c r="F824" s="40"/>
      <c r="G824" s="40"/>
      <c r="H824" s="40"/>
      <c r="I824" s="40"/>
      <c r="J824" s="40"/>
      <c r="K824" s="40"/>
      <c r="L824" s="40"/>
      <c r="M824" s="40"/>
    </row>
    <row r="825" spans="1:13">
      <c r="A825" s="40"/>
      <c r="B825" s="40"/>
      <c r="C825" s="40"/>
      <c r="D825" s="40"/>
      <c r="E825" s="40"/>
      <c r="F825" s="40"/>
      <c r="G825" s="40"/>
      <c r="H825" s="40"/>
      <c r="I825" s="40"/>
      <c r="J825" s="40"/>
      <c r="K825" s="40"/>
      <c r="L825" s="40"/>
      <c r="M825" s="40"/>
    </row>
    <row r="826" spans="1:13">
      <c r="A826" s="40"/>
      <c r="B826" s="40"/>
      <c r="C826" s="40"/>
      <c r="D826" s="40"/>
      <c r="E826" s="40"/>
      <c r="F826" s="40"/>
      <c r="G826" s="40"/>
      <c r="H826" s="40"/>
      <c r="I826" s="40"/>
      <c r="J826" s="40"/>
      <c r="K826" s="40"/>
      <c r="L826" s="40"/>
      <c r="M826" s="40"/>
    </row>
    <row r="827" spans="1:13">
      <c r="A827" s="40"/>
      <c r="B827" s="40"/>
      <c r="C827" s="40"/>
      <c r="D827" s="40"/>
      <c r="E827" s="40"/>
      <c r="F827" s="40"/>
      <c r="G827" s="40"/>
      <c r="H827" s="40"/>
      <c r="I827" s="40"/>
      <c r="J827" s="40"/>
      <c r="K827" s="40"/>
      <c r="L827" s="40"/>
      <c r="M827" s="40"/>
    </row>
    <row r="828" spans="1:13">
      <c r="A828" s="40"/>
      <c r="B828" s="40"/>
      <c r="C828" s="40"/>
      <c r="D828" s="40"/>
      <c r="E828" s="40"/>
      <c r="F828" s="40"/>
      <c r="G828" s="40"/>
      <c r="H828" s="40"/>
      <c r="I828" s="40"/>
      <c r="J828" s="40"/>
      <c r="K828" s="40"/>
      <c r="L828" s="40"/>
      <c r="M828" s="40"/>
    </row>
    <row r="829" spans="1:13">
      <c r="A829" s="40"/>
      <c r="B829" s="40"/>
      <c r="C829" s="40"/>
      <c r="D829" s="40"/>
      <c r="E829" s="40"/>
      <c r="F829" s="40"/>
      <c r="G829" s="40"/>
      <c r="H829" s="40"/>
      <c r="I829" s="40"/>
      <c r="J829" s="40"/>
      <c r="K829" s="40"/>
      <c r="L829" s="40"/>
      <c r="M829" s="40"/>
    </row>
    <row r="830" spans="1:13">
      <c r="A830" s="40"/>
      <c r="B830" s="40"/>
      <c r="C830" s="40"/>
      <c r="D830" s="40"/>
      <c r="E830" s="40"/>
      <c r="F830" s="40"/>
      <c r="G830" s="40"/>
      <c r="H830" s="40"/>
      <c r="I830" s="40"/>
      <c r="J830" s="40"/>
      <c r="K830" s="40"/>
      <c r="L830" s="40"/>
      <c r="M830" s="40"/>
    </row>
    <row r="831" spans="1:13">
      <c r="A831" s="40"/>
      <c r="B831" s="40"/>
      <c r="C831" s="40"/>
      <c r="D831" s="40"/>
      <c r="E831" s="40"/>
      <c r="F831" s="40"/>
      <c r="G831" s="40"/>
      <c r="H831" s="40"/>
      <c r="I831" s="40"/>
      <c r="J831" s="40"/>
      <c r="K831" s="40"/>
      <c r="L831" s="40"/>
      <c r="M831" s="40"/>
    </row>
    <row r="832" spans="1:13">
      <c r="A832" s="40"/>
      <c r="B832" s="40"/>
      <c r="C832" s="40"/>
      <c r="D832" s="40"/>
      <c r="E832" s="40"/>
      <c r="F832" s="40"/>
      <c r="G832" s="40"/>
      <c r="H832" s="40"/>
      <c r="I832" s="40"/>
      <c r="J832" s="40"/>
      <c r="K832" s="40"/>
      <c r="L832" s="40"/>
      <c r="M832" s="40"/>
    </row>
    <row r="833" spans="1:13">
      <c r="A833" s="40"/>
      <c r="B833" s="40"/>
      <c r="C833" s="40"/>
      <c r="D833" s="40"/>
      <c r="E833" s="40"/>
      <c r="F833" s="40"/>
      <c r="G833" s="40"/>
      <c r="H833" s="40"/>
      <c r="I833" s="40"/>
      <c r="J833" s="40"/>
      <c r="K833" s="40"/>
      <c r="L833" s="40"/>
      <c r="M833" s="40"/>
    </row>
    <row r="834" spans="1:13">
      <c r="A834" s="40"/>
      <c r="B834" s="40"/>
      <c r="C834" s="40"/>
      <c r="D834" s="40"/>
      <c r="E834" s="40"/>
      <c r="F834" s="40"/>
      <c r="G834" s="40"/>
      <c r="H834" s="40"/>
      <c r="I834" s="40"/>
      <c r="J834" s="40"/>
      <c r="K834" s="40"/>
      <c r="L834" s="40"/>
      <c r="M834" s="40"/>
    </row>
    <row r="835" spans="1:13">
      <c r="A835" s="40"/>
      <c r="B835" s="40"/>
      <c r="C835" s="40"/>
      <c r="D835" s="40"/>
      <c r="E835" s="40"/>
      <c r="F835" s="40"/>
      <c r="G835" s="40"/>
      <c r="H835" s="40"/>
      <c r="I835" s="40"/>
      <c r="J835" s="40"/>
      <c r="K835" s="40"/>
      <c r="L835" s="40"/>
      <c r="M835" s="40"/>
    </row>
    <row r="836" spans="1:13">
      <c r="A836" s="40"/>
      <c r="B836" s="40"/>
      <c r="C836" s="40"/>
      <c r="D836" s="40"/>
      <c r="E836" s="40"/>
      <c r="F836" s="40"/>
      <c r="G836" s="40"/>
      <c r="H836" s="40"/>
      <c r="I836" s="40"/>
      <c r="J836" s="40"/>
      <c r="K836" s="40"/>
      <c r="L836" s="40"/>
      <c r="M836" s="40"/>
    </row>
    <row r="837" spans="1:13">
      <c r="A837" s="40"/>
      <c r="B837" s="40"/>
      <c r="C837" s="40"/>
      <c r="D837" s="40"/>
      <c r="E837" s="40"/>
      <c r="F837" s="40"/>
      <c r="G837" s="40"/>
      <c r="H837" s="40"/>
      <c r="I837" s="40"/>
      <c r="J837" s="40"/>
      <c r="K837" s="40"/>
      <c r="L837" s="40"/>
      <c r="M837" s="40"/>
    </row>
    <row r="838" spans="1:13">
      <c r="A838" s="40"/>
      <c r="B838" s="40"/>
      <c r="C838" s="40"/>
      <c r="D838" s="40"/>
      <c r="E838" s="40"/>
      <c r="F838" s="40"/>
      <c r="G838" s="40"/>
      <c r="H838" s="40"/>
      <c r="I838" s="40"/>
      <c r="J838" s="40"/>
      <c r="K838" s="40"/>
      <c r="L838" s="40"/>
      <c r="M838" s="40"/>
    </row>
    <row r="839" spans="1:13">
      <c r="A839" s="40"/>
      <c r="B839" s="40"/>
      <c r="C839" s="40"/>
      <c r="D839" s="40"/>
      <c r="E839" s="40"/>
      <c r="F839" s="40"/>
      <c r="G839" s="40"/>
      <c r="H839" s="40"/>
      <c r="I839" s="40"/>
      <c r="J839" s="40"/>
      <c r="K839" s="40"/>
      <c r="L839" s="40"/>
      <c r="M839" s="40"/>
    </row>
    <row r="840" spans="1:13">
      <c r="A840" s="40"/>
      <c r="B840" s="40"/>
      <c r="C840" s="40"/>
      <c r="D840" s="40"/>
      <c r="E840" s="40"/>
      <c r="F840" s="40"/>
      <c r="G840" s="40"/>
      <c r="H840" s="40"/>
      <c r="I840" s="40"/>
      <c r="J840" s="40"/>
      <c r="K840" s="40"/>
      <c r="L840" s="40"/>
      <c r="M840" s="40"/>
    </row>
    <row r="841" spans="1:13">
      <c r="A841" s="40"/>
      <c r="B841" s="40"/>
      <c r="C841" s="40"/>
      <c r="D841" s="40"/>
      <c r="E841" s="40"/>
      <c r="F841" s="40"/>
      <c r="G841" s="40"/>
      <c r="H841" s="40"/>
      <c r="I841" s="40"/>
      <c r="J841" s="40"/>
      <c r="K841" s="40"/>
      <c r="L841" s="40"/>
      <c r="M841" s="40"/>
    </row>
    <row r="842" spans="1:13">
      <c r="A842" s="40"/>
      <c r="B842" s="40"/>
      <c r="C842" s="40"/>
      <c r="D842" s="40"/>
      <c r="E842" s="40"/>
      <c r="F842" s="40"/>
      <c r="G842" s="40"/>
      <c r="H842" s="40"/>
      <c r="I842" s="40"/>
      <c r="J842" s="40"/>
      <c r="K842" s="40"/>
      <c r="L842" s="40"/>
      <c r="M842" s="40"/>
    </row>
    <row r="843" spans="1:13">
      <c r="A843" s="40"/>
      <c r="B843" s="40"/>
      <c r="C843" s="40"/>
      <c r="D843" s="40"/>
      <c r="E843" s="40"/>
      <c r="F843" s="40"/>
      <c r="G843" s="40"/>
      <c r="H843" s="40"/>
      <c r="I843" s="40"/>
      <c r="J843" s="40"/>
      <c r="K843" s="40"/>
      <c r="L843" s="40"/>
      <c r="M843" s="40"/>
    </row>
    <row r="844" spans="1:13">
      <c r="A844" s="40"/>
      <c r="B844" s="40"/>
      <c r="C844" s="40"/>
      <c r="D844" s="40"/>
      <c r="E844" s="40"/>
      <c r="F844" s="40"/>
      <c r="G844" s="40"/>
      <c r="H844" s="40"/>
      <c r="I844" s="40"/>
      <c r="J844" s="40"/>
      <c r="K844" s="40"/>
      <c r="L844" s="40"/>
      <c r="M844" s="40"/>
    </row>
    <row r="845" spans="1:13">
      <c r="A845" s="40"/>
      <c r="B845" s="40"/>
      <c r="C845" s="40"/>
      <c r="D845" s="40"/>
      <c r="E845" s="40"/>
      <c r="F845" s="40"/>
      <c r="G845" s="40"/>
      <c r="H845" s="40"/>
      <c r="I845" s="40"/>
      <c r="J845" s="40"/>
      <c r="K845" s="40"/>
      <c r="L845" s="40"/>
      <c r="M845" s="40"/>
    </row>
    <row r="846" spans="1:13">
      <c r="A846" s="40"/>
      <c r="B846" s="40"/>
      <c r="C846" s="40"/>
      <c r="D846" s="40"/>
      <c r="E846" s="40"/>
      <c r="F846" s="40"/>
      <c r="G846" s="40"/>
      <c r="H846" s="40"/>
      <c r="I846" s="40"/>
      <c r="J846" s="40"/>
      <c r="K846" s="40"/>
      <c r="L846" s="40"/>
      <c r="M846" s="40"/>
    </row>
    <row r="847" spans="1:13">
      <c r="A847" s="40"/>
      <c r="B847" s="40"/>
      <c r="C847" s="40"/>
      <c r="D847" s="40"/>
      <c r="E847" s="40"/>
      <c r="F847" s="40"/>
      <c r="G847" s="40"/>
      <c r="H847" s="40"/>
      <c r="I847" s="40"/>
      <c r="J847" s="40"/>
      <c r="K847" s="40"/>
      <c r="L847" s="40"/>
      <c r="M847" s="40"/>
    </row>
    <row r="848" spans="1:13">
      <c r="A848" s="40"/>
      <c r="B848" s="40"/>
      <c r="C848" s="40"/>
      <c r="D848" s="40"/>
      <c r="E848" s="40"/>
      <c r="F848" s="40"/>
      <c r="G848" s="40"/>
      <c r="H848" s="40"/>
      <c r="I848" s="40"/>
      <c r="J848" s="40"/>
      <c r="K848" s="40"/>
      <c r="L848" s="40"/>
      <c r="M848" s="40"/>
    </row>
    <row r="849" spans="1:13">
      <c r="A849" s="40"/>
      <c r="B849" s="40"/>
      <c r="C849" s="40"/>
      <c r="D849" s="40"/>
      <c r="E849" s="40"/>
      <c r="F849" s="40"/>
      <c r="G849" s="40"/>
      <c r="H849" s="40"/>
      <c r="I849" s="40"/>
      <c r="J849" s="40"/>
      <c r="K849" s="40"/>
      <c r="L849" s="40"/>
      <c r="M849" s="40"/>
    </row>
    <row r="850" spans="1:13">
      <c r="A850" s="40"/>
      <c r="B850" s="40"/>
      <c r="C850" s="40"/>
      <c r="D850" s="40"/>
      <c r="E850" s="40"/>
      <c r="F850" s="40"/>
      <c r="G850" s="40"/>
      <c r="H850" s="40"/>
      <c r="I850" s="40"/>
      <c r="J850" s="40"/>
      <c r="K850" s="40"/>
      <c r="L850" s="40"/>
      <c r="M850" s="40"/>
    </row>
    <row r="851" spans="1:13">
      <c r="A851" s="40"/>
      <c r="B851" s="40"/>
      <c r="C851" s="40"/>
      <c r="D851" s="40"/>
      <c r="E851" s="40"/>
      <c r="F851" s="40"/>
      <c r="G851" s="40"/>
      <c r="H851" s="40"/>
      <c r="I851" s="40"/>
      <c r="J851" s="40"/>
      <c r="K851" s="40"/>
      <c r="L851" s="40"/>
      <c r="M851" s="40"/>
    </row>
    <row r="852" spans="1:13">
      <c r="A852" s="40"/>
      <c r="B852" s="40"/>
      <c r="C852" s="40"/>
      <c r="D852" s="40"/>
      <c r="E852" s="40"/>
      <c r="F852" s="40"/>
      <c r="G852" s="40"/>
      <c r="H852" s="40"/>
      <c r="I852" s="40"/>
      <c r="J852" s="40"/>
      <c r="K852" s="40"/>
      <c r="L852" s="40"/>
      <c r="M852" s="40"/>
    </row>
    <row r="853" spans="1:13">
      <c r="A853" s="40"/>
      <c r="B853" s="40"/>
      <c r="C853" s="40"/>
      <c r="D853" s="40"/>
      <c r="E853" s="40"/>
      <c r="F853" s="40"/>
      <c r="G853" s="40"/>
      <c r="H853" s="40"/>
      <c r="I853" s="40"/>
      <c r="J853" s="40"/>
      <c r="K853" s="40"/>
      <c r="L853" s="40"/>
      <c r="M853" s="40"/>
    </row>
    <row r="854" spans="1:13">
      <c r="A854" s="40"/>
      <c r="B854" s="40"/>
      <c r="C854" s="40"/>
      <c r="D854" s="40"/>
      <c r="E854" s="40"/>
      <c r="F854" s="40"/>
      <c r="G854" s="40"/>
      <c r="H854" s="40"/>
      <c r="I854" s="40"/>
      <c r="J854" s="40"/>
      <c r="K854" s="40"/>
      <c r="L854" s="40"/>
      <c r="M854" s="40"/>
    </row>
    <row r="855" spans="1:13">
      <c r="A855" s="40"/>
      <c r="B855" s="40"/>
      <c r="C855" s="40"/>
      <c r="D855" s="40"/>
      <c r="E855" s="40"/>
      <c r="F855" s="40"/>
      <c r="G855" s="40"/>
      <c r="H855" s="40"/>
      <c r="I855" s="40"/>
      <c r="J855" s="40"/>
      <c r="K855" s="40"/>
      <c r="L855" s="40"/>
      <c r="M855" s="40"/>
    </row>
    <row r="856" spans="1:13">
      <c r="A856" s="40"/>
      <c r="B856" s="40"/>
      <c r="C856" s="40"/>
      <c r="D856" s="40"/>
      <c r="E856" s="40"/>
      <c r="F856" s="40"/>
      <c r="G856" s="40"/>
      <c r="H856" s="40"/>
      <c r="I856" s="40"/>
      <c r="J856" s="40"/>
      <c r="K856" s="40"/>
      <c r="L856" s="40"/>
      <c r="M856" s="40"/>
    </row>
    <row r="857" spans="1:13">
      <c r="A857" s="40"/>
      <c r="B857" s="40"/>
      <c r="C857" s="40"/>
      <c r="D857" s="40"/>
      <c r="E857" s="40"/>
      <c r="F857" s="40"/>
      <c r="G857" s="40"/>
      <c r="H857" s="40"/>
      <c r="I857" s="40"/>
      <c r="J857" s="40"/>
      <c r="K857" s="40"/>
      <c r="L857" s="40"/>
      <c r="M857" s="40"/>
    </row>
    <row r="858" spans="1:13">
      <c r="A858" s="40"/>
      <c r="B858" s="40"/>
      <c r="C858" s="40"/>
      <c r="D858" s="40"/>
      <c r="E858" s="40"/>
      <c r="F858" s="40"/>
      <c r="G858" s="40"/>
      <c r="H858" s="40"/>
      <c r="I858" s="40"/>
      <c r="J858" s="40"/>
      <c r="K858" s="40"/>
      <c r="L858" s="40"/>
      <c r="M858" s="40"/>
    </row>
    <row r="859" spans="1:13">
      <c r="A859" s="40"/>
      <c r="B859" s="40"/>
      <c r="C859" s="40"/>
      <c r="D859" s="40"/>
      <c r="E859" s="40"/>
      <c r="F859" s="40"/>
      <c r="G859" s="40"/>
      <c r="H859" s="40"/>
      <c r="I859" s="40"/>
      <c r="J859" s="40"/>
      <c r="K859" s="40"/>
      <c r="L859" s="40"/>
      <c r="M859" s="40"/>
    </row>
    <row r="860" spans="1:13">
      <c r="A860" s="40"/>
      <c r="B860" s="40"/>
      <c r="C860" s="40"/>
      <c r="D860" s="40"/>
      <c r="E860" s="40"/>
      <c r="F860" s="40"/>
      <c r="G860" s="40"/>
      <c r="H860" s="40"/>
      <c r="I860" s="40"/>
      <c r="J860" s="40"/>
      <c r="K860" s="40"/>
      <c r="L860" s="40"/>
      <c r="M860" s="40"/>
    </row>
    <row r="861" spans="1:13">
      <c r="A861" s="40"/>
      <c r="B861" s="40"/>
      <c r="C861" s="40"/>
      <c r="D861" s="40"/>
      <c r="E861" s="40"/>
      <c r="F861" s="40"/>
      <c r="G861" s="40"/>
      <c r="H861" s="40"/>
      <c r="I861" s="40"/>
      <c r="J861" s="40"/>
      <c r="K861" s="40"/>
      <c r="L861" s="40"/>
      <c r="M861" s="40"/>
    </row>
    <row r="862" spans="1:13">
      <c r="A862" s="40"/>
      <c r="B862" s="40"/>
      <c r="C862" s="40"/>
      <c r="D862" s="40"/>
      <c r="E862" s="40"/>
      <c r="F862" s="40"/>
      <c r="G862" s="40"/>
      <c r="H862" s="40"/>
      <c r="I862" s="40"/>
      <c r="J862" s="40"/>
      <c r="K862" s="40"/>
      <c r="L862" s="40"/>
      <c r="M862" s="40"/>
    </row>
    <row r="863" spans="1:13">
      <c r="A863" s="40"/>
      <c r="B863" s="40"/>
      <c r="C863" s="40"/>
      <c r="D863" s="40"/>
      <c r="E863" s="40"/>
      <c r="F863" s="40"/>
      <c r="G863" s="40"/>
      <c r="H863" s="40"/>
      <c r="I863" s="40"/>
      <c r="J863" s="40"/>
      <c r="K863" s="40"/>
      <c r="L863" s="40"/>
      <c r="M863" s="40"/>
    </row>
    <row r="864" spans="1:13">
      <c r="A864" s="40"/>
      <c r="B864" s="40"/>
      <c r="C864" s="40"/>
      <c r="D864" s="40"/>
      <c r="E864" s="40"/>
      <c r="F864" s="40"/>
      <c r="G864" s="40"/>
      <c r="H864" s="40"/>
      <c r="I864" s="40"/>
      <c r="J864" s="40"/>
      <c r="K864" s="40"/>
      <c r="L864" s="40"/>
      <c r="M864" s="40"/>
    </row>
    <row r="865" spans="1:13">
      <c r="A865" s="40"/>
      <c r="B865" s="40"/>
      <c r="C865" s="40"/>
      <c r="D865" s="40"/>
      <c r="E865" s="40"/>
      <c r="F865" s="40"/>
      <c r="G865" s="40"/>
      <c r="H865" s="40"/>
      <c r="I865" s="40"/>
      <c r="J865" s="40"/>
      <c r="K865" s="40"/>
      <c r="L865" s="40"/>
      <c r="M865" s="40"/>
    </row>
    <row r="866" spans="1:13">
      <c r="A866" s="40"/>
      <c r="B866" s="40"/>
      <c r="C866" s="40"/>
      <c r="D866" s="40"/>
      <c r="E866" s="40"/>
      <c r="F866" s="40"/>
      <c r="G866" s="40"/>
      <c r="H866" s="40"/>
      <c r="I866" s="40"/>
      <c r="J866" s="40"/>
      <c r="K866" s="40"/>
      <c r="L866" s="40"/>
      <c r="M866" s="40"/>
    </row>
    <row r="867" spans="1:13">
      <c r="A867" s="40"/>
      <c r="B867" s="40"/>
      <c r="C867" s="40"/>
      <c r="D867" s="40"/>
      <c r="E867" s="40"/>
      <c r="F867" s="40"/>
      <c r="G867" s="40"/>
      <c r="H867" s="40"/>
      <c r="I867" s="40"/>
      <c r="J867" s="40"/>
      <c r="K867" s="40"/>
      <c r="L867" s="40"/>
      <c r="M867" s="40"/>
    </row>
    <row r="868" spans="1:13">
      <c r="A868" s="40"/>
      <c r="B868" s="40"/>
      <c r="C868" s="40"/>
      <c r="D868" s="40"/>
      <c r="E868" s="40"/>
      <c r="F868" s="40"/>
      <c r="G868" s="40"/>
      <c r="H868" s="40"/>
      <c r="I868" s="40"/>
      <c r="J868" s="40"/>
      <c r="K868" s="40"/>
      <c r="L868" s="40"/>
      <c r="M868" s="40"/>
    </row>
    <row r="869" spans="1:13">
      <c r="A869" s="40"/>
      <c r="B869" s="40"/>
      <c r="C869" s="40"/>
      <c r="D869" s="40"/>
      <c r="E869" s="40"/>
      <c r="F869" s="40"/>
      <c r="G869" s="40"/>
      <c r="H869" s="40"/>
      <c r="I869" s="40"/>
      <c r="J869" s="40"/>
      <c r="K869" s="40"/>
      <c r="L869" s="40"/>
      <c r="M869" s="40"/>
    </row>
    <row r="870" spans="1:13">
      <c r="A870" s="40"/>
      <c r="B870" s="40"/>
      <c r="C870" s="40"/>
      <c r="D870" s="40"/>
      <c r="E870" s="40"/>
      <c r="F870" s="40"/>
      <c r="G870" s="40"/>
      <c r="H870" s="40"/>
      <c r="I870" s="40"/>
      <c r="J870" s="40"/>
      <c r="K870" s="40"/>
      <c r="L870" s="40"/>
      <c r="M870" s="40"/>
    </row>
    <row r="871" spans="1:13">
      <c r="A871" s="40"/>
      <c r="B871" s="40"/>
      <c r="C871" s="40"/>
      <c r="D871" s="40"/>
      <c r="E871" s="40"/>
      <c r="F871" s="40"/>
      <c r="G871" s="40"/>
      <c r="H871" s="40"/>
      <c r="I871" s="40"/>
      <c r="J871" s="40"/>
      <c r="K871" s="40"/>
      <c r="L871" s="40"/>
      <c r="M871" s="40"/>
    </row>
    <row r="872" spans="1:13">
      <c r="A872" s="40"/>
      <c r="B872" s="40"/>
      <c r="C872" s="40"/>
      <c r="D872" s="40"/>
      <c r="E872" s="40"/>
      <c r="F872" s="40"/>
      <c r="G872" s="40"/>
      <c r="H872" s="40"/>
      <c r="I872" s="40"/>
      <c r="J872" s="40"/>
      <c r="K872" s="40"/>
      <c r="L872" s="40"/>
      <c r="M872" s="40"/>
    </row>
    <row r="873" spans="1:13">
      <c r="A873" s="40"/>
      <c r="B873" s="40"/>
      <c r="C873" s="40"/>
      <c r="D873" s="40"/>
      <c r="E873" s="40"/>
      <c r="F873" s="40"/>
      <c r="G873" s="40"/>
      <c r="H873" s="40"/>
      <c r="I873" s="40"/>
      <c r="J873" s="40"/>
      <c r="K873" s="40"/>
      <c r="L873" s="40"/>
      <c r="M873" s="40"/>
    </row>
    <row r="874" spans="1:13">
      <c r="A874" s="40"/>
      <c r="B874" s="40"/>
      <c r="C874" s="40"/>
      <c r="D874" s="40"/>
      <c r="E874" s="40"/>
      <c r="F874" s="40"/>
      <c r="G874" s="40"/>
      <c r="H874" s="40"/>
      <c r="I874" s="40"/>
      <c r="J874" s="40"/>
      <c r="K874" s="40"/>
      <c r="L874" s="40"/>
      <c r="M874" s="40"/>
    </row>
    <row r="875" spans="1:13">
      <c r="A875" s="40"/>
      <c r="B875" s="40"/>
      <c r="C875" s="40"/>
      <c r="D875" s="40"/>
      <c r="E875" s="40"/>
      <c r="F875" s="40"/>
      <c r="G875" s="40"/>
      <c r="H875" s="40"/>
      <c r="I875" s="40"/>
      <c r="J875" s="40"/>
      <c r="K875" s="40"/>
      <c r="L875" s="40"/>
      <c r="M875" s="40"/>
    </row>
    <row r="876" spans="1:13">
      <c r="A876" s="40"/>
      <c r="B876" s="40"/>
      <c r="C876" s="40"/>
      <c r="D876" s="40"/>
      <c r="E876" s="40"/>
      <c r="F876" s="40"/>
      <c r="G876" s="40"/>
      <c r="H876" s="40"/>
      <c r="I876" s="40"/>
      <c r="J876" s="40"/>
      <c r="K876" s="40"/>
      <c r="L876" s="40"/>
      <c r="M876" s="40"/>
    </row>
    <row r="877" spans="1:13">
      <c r="A877" s="40"/>
      <c r="B877" s="40"/>
      <c r="C877" s="40"/>
      <c r="D877" s="40"/>
      <c r="E877" s="40"/>
      <c r="F877" s="40"/>
      <c r="G877" s="40"/>
      <c r="H877" s="40"/>
      <c r="I877" s="40"/>
      <c r="J877" s="40"/>
      <c r="K877" s="40"/>
      <c r="L877" s="40"/>
      <c r="M877" s="40"/>
    </row>
    <row r="878" spans="1:13">
      <c r="A878" s="40"/>
      <c r="B878" s="40"/>
      <c r="C878" s="40"/>
      <c r="D878" s="40"/>
      <c r="E878" s="40"/>
      <c r="F878" s="40"/>
      <c r="G878" s="40"/>
      <c r="H878" s="40"/>
      <c r="I878" s="40"/>
      <c r="J878" s="40"/>
      <c r="K878" s="40"/>
      <c r="L878" s="40"/>
      <c r="M878" s="40"/>
    </row>
    <row r="879" spans="1:13">
      <c r="A879" s="40"/>
      <c r="B879" s="40"/>
      <c r="C879" s="40"/>
      <c r="D879" s="40"/>
      <c r="E879" s="40"/>
      <c r="F879" s="40"/>
      <c r="G879" s="40"/>
      <c r="H879" s="40"/>
      <c r="I879" s="40"/>
      <c r="J879" s="40"/>
      <c r="K879" s="40"/>
      <c r="L879" s="40"/>
      <c r="M879" s="40"/>
    </row>
    <row r="880" spans="1:13">
      <c r="A880" s="40"/>
      <c r="B880" s="40"/>
      <c r="C880" s="40"/>
      <c r="D880" s="40"/>
      <c r="E880" s="40"/>
      <c r="F880" s="40"/>
      <c r="G880" s="40"/>
      <c r="H880" s="40"/>
      <c r="I880" s="40"/>
      <c r="J880" s="40"/>
      <c r="K880" s="40"/>
      <c r="L880" s="40"/>
      <c r="M880" s="40"/>
    </row>
    <row r="881" spans="1:13">
      <c r="A881" s="40"/>
      <c r="B881" s="40"/>
      <c r="C881" s="40"/>
      <c r="D881" s="40"/>
      <c r="E881" s="40"/>
      <c r="F881" s="40"/>
      <c r="G881" s="40"/>
      <c r="H881" s="40"/>
      <c r="I881" s="40"/>
      <c r="J881" s="40"/>
      <c r="K881" s="40"/>
      <c r="L881" s="40"/>
      <c r="M881" s="40"/>
    </row>
    <row r="882" spans="1:13">
      <c r="A882" s="40"/>
      <c r="B882" s="40"/>
      <c r="C882" s="40"/>
      <c r="D882" s="40"/>
      <c r="E882" s="40"/>
      <c r="F882" s="40"/>
      <c r="G882" s="40"/>
      <c r="H882" s="40"/>
      <c r="I882" s="40"/>
      <c r="J882" s="40"/>
      <c r="K882" s="40"/>
      <c r="L882" s="40"/>
      <c r="M882" s="40"/>
    </row>
    <row r="883" spans="1:13">
      <c r="A883" s="40"/>
      <c r="B883" s="40"/>
      <c r="C883" s="40"/>
      <c r="D883" s="40"/>
      <c r="E883" s="40"/>
      <c r="F883" s="40"/>
      <c r="G883" s="40"/>
      <c r="H883" s="40"/>
      <c r="I883" s="40"/>
      <c r="J883" s="40"/>
      <c r="K883" s="40"/>
      <c r="L883" s="40"/>
      <c r="M883" s="40"/>
    </row>
    <row r="884" spans="1:13">
      <c r="A884" s="40"/>
      <c r="B884" s="40"/>
      <c r="C884" s="40"/>
      <c r="D884" s="40"/>
      <c r="E884" s="40"/>
      <c r="F884" s="40"/>
      <c r="G884" s="40"/>
      <c r="H884" s="40"/>
      <c r="I884" s="40"/>
      <c r="J884" s="40"/>
      <c r="K884" s="40"/>
      <c r="L884" s="40"/>
      <c r="M884" s="40"/>
    </row>
    <row r="885" spans="1:13">
      <c r="A885" s="40"/>
      <c r="B885" s="40"/>
      <c r="C885" s="40"/>
      <c r="D885" s="40"/>
      <c r="E885" s="40"/>
      <c r="F885" s="40"/>
      <c r="G885" s="40"/>
      <c r="H885" s="40"/>
      <c r="I885" s="40"/>
      <c r="J885" s="40"/>
      <c r="K885" s="40"/>
      <c r="L885" s="40"/>
      <c r="M885" s="40"/>
    </row>
    <row r="886" spans="1:13">
      <c r="A886" s="40"/>
      <c r="B886" s="40"/>
      <c r="C886" s="40"/>
      <c r="D886" s="40"/>
      <c r="E886" s="40"/>
      <c r="F886" s="40"/>
      <c r="G886" s="40"/>
      <c r="H886" s="40"/>
      <c r="I886" s="40"/>
      <c r="J886" s="40"/>
      <c r="K886" s="40"/>
      <c r="L886" s="40"/>
      <c r="M886" s="40"/>
    </row>
    <row r="887" spans="1:13">
      <c r="A887" s="40"/>
      <c r="B887" s="40"/>
      <c r="C887" s="40"/>
      <c r="D887" s="40"/>
      <c r="E887" s="40"/>
      <c r="F887" s="40"/>
      <c r="G887" s="40"/>
      <c r="H887" s="40"/>
      <c r="I887" s="40"/>
      <c r="J887" s="40"/>
      <c r="K887" s="40"/>
      <c r="L887" s="40"/>
      <c r="M887" s="40"/>
    </row>
    <row r="888" spans="1:13">
      <c r="A888" s="40"/>
      <c r="B888" s="40"/>
      <c r="C888" s="40"/>
      <c r="D888" s="40"/>
      <c r="E888" s="40"/>
      <c r="F888" s="40"/>
      <c r="G888" s="40"/>
      <c r="H888" s="40"/>
      <c r="I888" s="40"/>
      <c r="J888" s="40"/>
      <c r="K888" s="40"/>
      <c r="L888" s="40"/>
      <c r="M888" s="40"/>
    </row>
    <row r="889" spans="1:13">
      <c r="A889" s="40"/>
      <c r="B889" s="40"/>
      <c r="C889" s="40"/>
      <c r="D889" s="40"/>
      <c r="E889" s="40"/>
      <c r="F889" s="40"/>
      <c r="G889" s="40"/>
      <c r="H889" s="40"/>
      <c r="I889" s="40"/>
      <c r="J889" s="40"/>
      <c r="K889" s="40"/>
      <c r="L889" s="40"/>
      <c r="M889" s="40"/>
    </row>
    <row r="890" spans="1:13">
      <c r="A890" s="40"/>
      <c r="B890" s="40"/>
      <c r="C890" s="40"/>
      <c r="D890" s="40"/>
      <c r="E890" s="40"/>
      <c r="F890" s="40"/>
      <c r="G890" s="40"/>
      <c r="H890" s="40"/>
      <c r="I890" s="40"/>
      <c r="J890" s="40"/>
      <c r="K890" s="40"/>
      <c r="L890" s="40"/>
      <c r="M890" s="40"/>
    </row>
    <row r="891" spans="1:13">
      <c r="A891" s="40"/>
      <c r="B891" s="40"/>
      <c r="C891" s="40"/>
      <c r="D891" s="40"/>
      <c r="E891" s="40"/>
      <c r="F891" s="40"/>
      <c r="G891" s="40"/>
      <c r="H891" s="40"/>
      <c r="I891" s="40"/>
      <c r="J891" s="40"/>
      <c r="K891" s="40"/>
      <c r="L891" s="40"/>
      <c r="M891" s="40"/>
    </row>
    <row r="892" spans="1:13">
      <c r="A892" s="40"/>
      <c r="B892" s="40"/>
      <c r="C892" s="40"/>
      <c r="D892" s="40"/>
      <c r="E892" s="40"/>
      <c r="F892" s="40"/>
      <c r="G892" s="40"/>
      <c r="H892" s="40"/>
      <c r="I892" s="40"/>
      <c r="J892" s="40"/>
      <c r="K892" s="40"/>
      <c r="L892" s="40"/>
      <c r="M892" s="40"/>
    </row>
    <row r="893" spans="1:13">
      <c r="A893" s="40"/>
      <c r="B893" s="40"/>
      <c r="C893" s="40"/>
      <c r="D893" s="40"/>
      <c r="E893" s="40"/>
      <c r="F893" s="40"/>
      <c r="G893" s="40"/>
      <c r="H893" s="40"/>
      <c r="I893" s="40"/>
      <c r="J893" s="40"/>
      <c r="K893" s="40"/>
      <c r="L893" s="40"/>
      <c r="M893" s="40"/>
    </row>
    <row r="894" spans="1:13">
      <c r="A894" s="40"/>
      <c r="B894" s="40"/>
      <c r="C894" s="40"/>
      <c r="D894" s="40"/>
      <c r="E894" s="40"/>
      <c r="F894" s="40"/>
      <c r="G894" s="40"/>
      <c r="H894" s="40"/>
      <c r="I894" s="40"/>
      <c r="J894" s="40"/>
      <c r="K894" s="40"/>
      <c r="L894" s="40"/>
      <c r="M894" s="40"/>
    </row>
    <row r="895" spans="1:13">
      <c r="A895" s="40"/>
      <c r="B895" s="40"/>
      <c r="C895" s="40"/>
      <c r="D895" s="40"/>
      <c r="E895" s="40"/>
      <c r="F895" s="40"/>
      <c r="G895" s="40"/>
      <c r="H895" s="40"/>
      <c r="I895" s="40"/>
      <c r="J895" s="40"/>
      <c r="K895" s="40"/>
      <c r="L895" s="40"/>
      <c r="M895" s="40"/>
    </row>
    <row r="896" spans="1:13">
      <c r="A896" s="40"/>
      <c r="B896" s="40"/>
      <c r="C896" s="40"/>
      <c r="D896" s="40"/>
      <c r="E896" s="40"/>
      <c r="F896" s="40"/>
      <c r="G896" s="40"/>
      <c r="H896" s="40"/>
      <c r="I896" s="40"/>
      <c r="J896" s="40"/>
      <c r="K896" s="40"/>
      <c r="L896" s="40"/>
      <c r="M896" s="40"/>
    </row>
    <row r="897" spans="1:13">
      <c r="A897" s="40"/>
      <c r="B897" s="40"/>
      <c r="C897" s="40"/>
      <c r="D897" s="40"/>
      <c r="E897" s="40"/>
      <c r="F897" s="40"/>
      <c r="G897" s="40"/>
      <c r="H897" s="40"/>
      <c r="I897" s="40"/>
      <c r="J897" s="40"/>
      <c r="K897" s="40"/>
      <c r="L897" s="40"/>
      <c r="M897" s="40"/>
    </row>
    <row r="898" spans="1:13">
      <c r="A898" s="40"/>
      <c r="B898" s="40"/>
      <c r="C898" s="40"/>
      <c r="D898" s="40"/>
      <c r="E898" s="40"/>
      <c r="F898" s="40"/>
      <c r="G898" s="40"/>
      <c r="H898" s="40"/>
      <c r="I898" s="40"/>
      <c r="J898" s="40"/>
      <c r="K898" s="40"/>
      <c r="L898" s="40"/>
      <c r="M898" s="40"/>
    </row>
    <row r="899" spans="1:13">
      <c r="A899" s="40"/>
      <c r="B899" s="40"/>
      <c r="C899" s="40"/>
      <c r="D899" s="40"/>
      <c r="E899" s="40"/>
      <c r="F899" s="40"/>
      <c r="G899" s="40"/>
      <c r="H899" s="40"/>
      <c r="I899" s="40"/>
      <c r="J899" s="40"/>
      <c r="K899" s="40"/>
      <c r="L899" s="40"/>
      <c r="M899" s="40"/>
    </row>
    <row r="900" spans="1:13">
      <c r="A900" s="40"/>
      <c r="B900" s="40"/>
      <c r="C900" s="40"/>
      <c r="D900" s="40"/>
      <c r="E900" s="40"/>
      <c r="F900" s="40"/>
      <c r="G900" s="40"/>
      <c r="H900" s="40"/>
      <c r="I900" s="40"/>
      <c r="J900" s="40"/>
      <c r="K900" s="40"/>
      <c r="L900" s="40"/>
      <c r="M900" s="40"/>
    </row>
    <row r="901" spans="1:13">
      <c r="A901" s="40"/>
      <c r="B901" s="40"/>
      <c r="C901" s="40"/>
      <c r="D901" s="40"/>
      <c r="E901" s="40"/>
      <c r="F901" s="40"/>
      <c r="G901" s="40"/>
      <c r="H901" s="40"/>
      <c r="I901" s="40"/>
      <c r="J901" s="40"/>
      <c r="K901" s="40"/>
      <c r="L901" s="40"/>
      <c r="M901" s="40"/>
    </row>
    <row r="902" spans="1:13">
      <c r="A902" s="40"/>
      <c r="B902" s="40"/>
      <c r="C902" s="40"/>
      <c r="D902" s="40"/>
      <c r="E902" s="40"/>
      <c r="F902" s="40"/>
      <c r="G902" s="40"/>
      <c r="H902" s="40"/>
      <c r="I902" s="40"/>
      <c r="J902" s="40"/>
      <c r="K902" s="40"/>
      <c r="L902" s="40"/>
      <c r="M902" s="40"/>
    </row>
    <row r="903" spans="1:13">
      <c r="A903" s="40"/>
      <c r="B903" s="40"/>
      <c r="C903" s="40"/>
      <c r="D903" s="40"/>
      <c r="E903" s="40"/>
      <c r="F903" s="40"/>
      <c r="G903" s="40"/>
      <c r="H903" s="40"/>
      <c r="I903" s="40"/>
      <c r="J903" s="40"/>
      <c r="K903" s="40"/>
      <c r="L903" s="40"/>
      <c r="M903" s="40"/>
    </row>
    <row r="904" spans="1:13">
      <c r="A904" s="40"/>
      <c r="B904" s="40"/>
      <c r="C904" s="40"/>
      <c r="D904" s="40"/>
      <c r="E904" s="40"/>
      <c r="F904" s="40"/>
      <c r="G904" s="40"/>
      <c r="H904" s="40"/>
      <c r="I904" s="40"/>
      <c r="J904" s="40"/>
      <c r="K904" s="40"/>
      <c r="L904" s="40"/>
      <c r="M904" s="40"/>
    </row>
    <row r="905" spans="1:13">
      <c r="A905" s="40"/>
      <c r="B905" s="40"/>
      <c r="C905" s="40"/>
      <c r="D905" s="40"/>
      <c r="E905" s="40"/>
      <c r="F905" s="40"/>
      <c r="G905" s="40"/>
      <c r="H905" s="40"/>
      <c r="I905" s="40"/>
      <c r="J905" s="40"/>
      <c r="K905" s="40"/>
      <c r="L905" s="40"/>
      <c r="M905" s="40"/>
    </row>
    <row r="906" spans="1:13">
      <c r="A906" s="40"/>
      <c r="B906" s="40"/>
      <c r="C906" s="40"/>
      <c r="D906" s="40"/>
      <c r="E906" s="40"/>
      <c r="F906" s="40"/>
      <c r="G906" s="40"/>
      <c r="H906" s="40"/>
      <c r="I906" s="40"/>
      <c r="J906" s="40"/>
      <c r="K906" s="40"/>
      <c r="L906" s="40"/>
      <c r="M906" s="40"/>
    </row>
    <row r="907" spans="1:13">
      <c r="A907" s="40"/>
      <c r="B907" s="40"/>
      <c r="C907" s="40"/>
      <c r="D907" s="40"/>
      <c r="E907" s="40"/>
      <c r="F907" s="40"/>
      <c r="G907" s="40"/>
      <c r="H907" s="40"/>
      <c r="I907" s="40"/>
      <c r="J907" s="40"/>
      <c r="K907" s="40"/>
      <c r="L907" s="40"/>
      <c r="M907" s="40"/>
    </row>
    <row r="908" spans="1:13">
      <c r="A908" s="40"/>
      <c r="B908" s="40"/>
      <c r="C908" s="40"/>
      <c r="D908" s="40"/>
      <c r="E908" s="40"/>
      <c r="F908" s="40"/>
      <c r="G908" s="40"/>
      <c r="H908" s="40"/>
      <c r="I908" s="40"/>
      <c r="J908" s="40"/>
      <c r="K908" s="40"/>
      <c r="L908" s="40"/>
      <c r="M908" s="40"/>
    </row>
    <row r="909" spans="1:13">
      <c r="A909" s="40"/>
      <c r="B909" s="40"/>
      <c r="C909" s="40"/>
      <c r="D909" s="40"/>
      <c r="E909" s="40"/>
      <c r="F909" s="40"/>
      <c r="G909" s="40"/>
      <c r="H909" s="40"/>
      <c r="I909" s="40"/>
      <c r="J909" s="40"/>
      <c r="K909" s="40"/>
      <c r="L909" s="40"/>
      <c r="M909" s="40"/>
    </row>
    <row r="910" spans="1:13">
      <c r="A910" s="40"/>
      <c r="B910" s="40"/>
      <c r="C910" s="40"/>
      <c r="D910" s="40"/>
      <c r="E910" s="40"/>
      <c r="F910" s="40"/>
      <c r="G910" s="40"/>
      <c r="H910" s="40"/>
      <c r="I910" s="40"/>
      <c r="J910" s="40"/>
      <c r="K910" s="40"/>
      <c r="L910" s="40"/>
      <c r="M910" s="40"/>
    </row>
    <row r="911" spans="1:13">
      <c r="A911" s="40"/>
      <c r="B911" s="40"/>
      <c r="C911" s="40"/>
      <c r="D911" s="40"/>
      <c r="E911" s="40"/>
      <c r="F911" s="40"/>
      <c r="G911" s="40"/>
      <c r="H911" s="40"/>
      <c r="I911" s="40"/>
      <c r="J911" s="40"/>
      <c r="K911" s="40"/>
      <c r="L911" s="40"/>
      <c r="M911" s="40"/>
    </row>
    <row r="912" spans="1:13">
      <c r="A912" s="40"/>
      <c r="B912" s="40"/>
      <c r="C912" s="40"/>
      <c r="D912" s="40"/>
      <c r="E912" s="40"/>
      <c r="F912" s="40"/>
      <c r="G912" s="40"/>
      <c r="H912" s="40"/>
      <c r="I912" s="40"/>
      <c r="J912" s="40"/>
      <c r="K912" s="40"/>
      <c r="L912" s="40"/>
      <c r="M912" s="40"/>
    </row>
    <row r="913" spans="1:13">
      <c r="A913" s="40"/>
      <c r="B913" s="40"/>
      <c r="C913" s="40"/>
      <c r="D913" s="40"/>
      <c r="E913" s="40"/>
      <c r="F913" s="40"/>
      <c r="G913" s="40"/>
      <c r="H913" s="40"/>
      <c r="I913" s="40"/>
      <c r="J913" s="40"/>
      <c r="K913" s="40"/>
      <c r="L913" s="40"/>
      <c r="M913" s="40"/>
    </row>
    <row r="914" spans="1:13">
      <c r="A914" s="40"/>
      <c r="B914" s="40"/>
      <c r="C914" s="40"/>
      <c r="D914" s="40"/>
      <c r="E914" s="40"/>
      <c r="F914" s="40"/>
      <c r="G914" s="40"/>
      <c r="H914" s="40"/>
      <c r="I914" s="40"/>
      <c r="J914" s="40"/>
      <c r="K914" s="40"/>
      <c r="L914" s="40"/>
      <c r="M914" s="40"/>
    </row>
    <row r="915" spans="1:13">
      <c r="A915" s="40"/>
      <c r="B915" s="40"/>
      <c r="C915" s="40"/>
      <c r="D915" s="40"/>
      <c r="E915" s="40"/>
      <c r="F915" s="40"/>
      <c r="G915" s="40"/>
      <c r="H915" s="40"/>
      <c r="I915" s="40"/>
      <c r="J915" s="40"/>
      <c r="K915" s="40"/>
      <c r="L915" s="40"/>
      <c r="M915" s="40"/>
    </row>
    <row r="916" spans="1:13">
      <c r="A916" s="40"/>
      <c r="B916" s="40"/>
      <c r="C916" s="40"/>
      <c r="D916" s="40"/>
      <c r="E916" s="40"/>
      <c r="F916" s="40"/>
      <c r="G916" s="40"/>
      <c r="H916" s="40"/>
      <c r="I916" s="40"/>
      <c r="J916" s="40"/>
      <c r="K916" s="40"/>
      <c r="L916" s="40"/>
      <c r="M916" s="40"/>
    </row>
    <row r="917" spans="1:13">
      <c r="A917" s="40"/>
      <c r="B917" s="40"/>
      <c r="C917" s="40"/>
      <c r="D917" s="40"/>
      <c r="E917" s="40"/>
      <c r="F917" s="40"/>
      <c r="G917" s="40"/>
      <c r="H917" s="40"/>
      <c r="I917" s="40"/>
      <c r="J917" s="40"/>
      <c r="K917" s="40"/>
      <c r="L917" s="40"/>
      <c r="M917" s="40"/>
    </row>
    <row r="918" spans="1:13">
      <c r="A918" s="40"/>
      <c r="B918" s="40"/>
      <c r="C918" s="40"/>
      <c r="D918" s="40"/>
      <c r="E918" s="40"/>
      <c r="F918" s="40"/>
      <c r="G918" s="40"/>
      <c r="H918" s="40"/>
      <c r="I918" s="40"/>
      <c r="J918" s="40"/>
      <c r="K918" s="40"/>
      <c r="L918" s="40"/>
      <c r="M918" s="40"/>
    </row>
    <row r="919" spans="1:13">
      <c r="A919" s="40"/>
      <c r="B919" s="40"/>
      <c r="C919" s="40"/>
      <c r="D919" s="40"/>
      <c r="E919" s="40"/>
      <c r="F919" s="40"/>
      <c r="G919" s="40"/>
      <c r="H919" s="40"/>
      <c r="I919" s="40"/>
      <c r="J919" s="40"/>
      <c r="K919" s="40"/>
      <c r="L919" s="40"/>
      <c r="M919" s="40"/>
    </row>
    <row r="920" spans="1:13">
      <c r="A920" s="40"/>
      <c r="B920" s="40"/>
      <c r="C920" s="40"/>
      <c r="D920" s="40"/>
      <c r="E920" s="40"/>
      <c r="F920" s="40"/>
      <c r="G920" s="40"/>
      <c r="H920" s="40"/>
      <c r="I920" s="40"/>
      <c r="J920" s="40"/>
      <c r="K920" s="40"/>
      <c r="L920" s="40"/>
      <c r="M920" s="40"/>
    </row>
    <row r="921" spans="1:13">
      <c r="A921" s="40"/>
      <c r="B921" s="40"/>
      <c r="C921" s="40"/>
      <c r="D921" s="40"/>
      <c r="E921" s="40"/>
      <c r="F921" s="40"/>
      <c r="G921" s="40"/>
      <c r="H921" s="40"/>
      <c r="I921" s="40"/>
      <c r="J921" s="40"/>
      <c r="K921" s="40"/>
      <c r="L921" s="40"/>
      <c r="M921" s="40"/>
    </row>
    <row r="922" spans="1:13">
      <c r="A922" s="40"/>
      <c r="B922" s="40"/>
      <c r="C922" s="40"/>
      <c r="D922" s="40"/>
      <c r="E922" s="40"/>
      <c r="F922" s="40"/>
      <c r="G922" s="40"/>
      <c r="H922" s="40"/>
      <c r="I922" s="40"/>
      <c r="J922" s="40"/>
      <c r="K922" s="40"/>
      <c r="L922" s="40"/>
      <c r="M922" s="40"/>
    </row>
    <row r="923" spans="1:13">
      <c r="A923" s="40"/>
      <c r="B923" s="40"/>
      <c r="C923" s="40"/>
      <c r="D923" s="40"/>
      <c r="E923" s="40"/>
      <c r="F923" s="40"/>
      <c r="G923" s="40"/>
      <c r="H923" s="40"/>
      <c r="I923" s="40"/>
      <c r="J923" s="40"/>
      <c r="K923" s="40"/>
      <c r="L923" s="40"/>
      <c r="M923" s="40"/>
    </row>
    <row r="924" spans="1:13">
      <c r="A924" s="40"/>
      <c r="B924" s="40"/>
      <c r="C924" s="40"/>
      <c r="D924" s="40"/>
      <c r="E924" s="40"/>
      <c r="F924" s="40"/>
      <c r="G924" s="40"/>
      <c r="H924" s="40"/>
      <c r="I924" s="40"/>
      <c r="J924" s="40"/>
      <c r="K924" s="40"/>
      <c r="L924" s="40"/>
      <c r="M924" s="40"/>
    </row>
    <row r="925" spans="1:13">
      <c r="A925" s="40"/>
      <c r="B925" s="40"/>
      <c r="C925" s="40"/>
      <c r="D925" s="40"/>
      <c r="E925" s="40"/>
      <c r="F925" s="40"/>
      <c r="G925" s="40"/>
      <c r="H925" s="40"/>
      <c r="I925" s="40"/>
      <c r="J925" s="40"/>
      <c r="K925" s="40"/>
      <c r="L925" s="40"/>
      <c r="M925" s="40"/>
    </row>
    <row r="926" spans="1:13">
      <c r="A926" s="40"/>
      <c r="B926" s="40"/>
      <c r="C926" s="40"/>
      <c r="D926" s="40"/>
      <c r="E926" s="40"/>
      <c r="F926" s="40"/>
      <c r="G926" s="40"/>
      <c r="H926" s="40"/>
      <c r="I926" s="40"/>
      <c r="J926" s="40"/>
      <c r="K926" s="40"/>
      <c r="L926" s="40"/>
      <c r="M926" s="40"/>
    </row>
    <row r="927" spans="1:13">
      <c r="A927" s="40"/>
      <c r="B927" s="40"/>
      <c r="C927" s="40"/>
      <c r="D927" s="40"/>
      <c r="E927" s="40"/>
      <c r="F927" s="40"/>
      <c r="G927" s="40"/>
      <c r="H927" s="40"/>
      <c r="I927" s="40"/>
      <c r="J927" s="40"/>
      <c r="K927" s="40"/>
      <c r="L927" s="40"/>
      <c r="M927" s="40"/>
    </row>
    <row r="928" spans="1:13">
      <c r="A928" s="40"/>
      <c r="B928" s="40"/>
      <c r="C928" s="40"/>
      <c r="D928" s="40"/>
      <c r="E928" s="40"/>
      <c r="F928" s="40"/>
      <c r="G928" s="40"/>
      <c r="H928" s="40"/>
      <c r="I928" s="40"/>
      <c r="J928" s="40"/>
      <c r="K928" s="40"/>
      <c r="L928" s="40"/>
      <c r="M928" s="40"/>
    </row>
    <row r="929" spans="1:13">
      <c r="A929" s="40"/>
      <c r="B929" s="40"/>
      <c r="C929" s="40"/>
      <c r="D929" s="40"/>
      <c r="E929" s="40"/>
      <c r="F929" s="40"/>
      <c r="G929" s="40"/>
      <c r="H929" s="40"/>
      <c r="I929" s="40"/>
      <c r="J929" s="40"/>
      <c r="K929" s="40"/>
      <c r="L929" s="40"/>
      <c r="M929" s="40"/>
    </row>
    <row r="930" spans="1:13">
      <c r="A930" s="40"/>
      <c r="B930" s="40"/>
      <c r="C930" s="40"/>
      <c r="D930" s="40"/>
      <c r="E930" s="40"/>
      <c r="F930" s="40"/>
      <c r="G930" s="40"/>
      <c r="H930" s="40"/>
      <c r="I930" s="40"/>
      <c r="J930" s="40"/>
      <c r="K930" s="40"/>
      <c r="L930" s="40"/>
      <c r="M930" s="40"/>
    </row>
    <row r="931" spans="1:13">
      <c r="A931" s="40"/>
      <c r="B931" s="40"/>
      <c r="C931" s="40"/>
      <c r="D931" s="40"/>
      <c r="E931" s="40"/>
      <c r="F931" s="40"/>
      <c r="G931" s="40"/>
      <c r="H931" s="40"/>
      <c r="I931" s="40"/>
      <c r="J931" s="40"/>
      <c r="K931" s="40"/>
      <c r="L931" s="40"/>
      <c r="M931" s="40"/>
    </row>
    <row r="932" spans="1:13">
      <c r="A932" s="40"/>
      <c r="B932" s="40"/>
      <c r="C932" s="40"/>
      <c r="D932" s="40"/>
      <c r="E932" s="40"/>
      <c r="F932" s="40"/>
      <c r="G932" s="40"/>
      <c r="H932" s="40"/>
      <c r="I932" s="40"/>
      <c r="J932" s="40"/>
      <c r="K932" s="40"/>
      <c r="L932" s="40"/>
      <c r="M932" s="40"/>
    </row>
    <row r="933" spans="1:13">
      <c r="A933" s="40"/>
      <c r="B933" s="40"/>
      <c r="C933" s="40"/>
      <c r="D933" s="40"/>
      <c r="E933" s="40"/>
      <c r="F933" s="40"/>
      <c r="G933" s="40"/>
      <c r="H933" s="40"/>
      <c r="I933" s="40"/>
      <c r="J933" s="40"/>
      <c r="K933" s="40"/>
      <c r="L933" s="40"/>
      <c r="M933" s="40"/>
    </row>
    <row r="934" spans="1:13">
      <c r="A934" s="40"/>
      <c r="B934" s="40"/>
      <c r="C934" s="40"/>
      <c r="D934" s="40"/>
      <c r="E934" s="40"/>
      <c r="F934" s="40"/>
      <c r="G934" s="40"/>
      <c r="H934" s="40"/>
      <c r="I934" s="40"/>
      <c r="J934" s="40"/>
      <c r="K934" s="40"/>
      <c r="L934" s="40"/>
      <c r="M934" s="40"/>
    </row>
    <row r="935" spans="1:13">
      <c r="A935" s="40"/>
      <c r="B935" s="40"/>
      <c r="C935" s="40"/>
      <c r="D935" s="40"/>
      <c r="E935" s="40"/>
      <c r="F935" s="40"/>
      <c r="G935" s="40"/>
      <c r="H935" s="40"/>
      <c r="I935" s="40"/>
      <c r="J935" s="40"/>
      <c r="K935" s="40"/>
      <c r="L935" s="40"/>
      <c r="M935" s="40"/>
    </row>
    <row r="936" spans="1:13">
      <c r="A936" s="40"/>
      <c r="B936" s="40"/>
      <c r="C936" s="40"/>
      <c r="D936" s="40"/>
      <c r="E936" s="40"/>
      <c r="F936" s="40"/>
      <c r="G936" s="40"/>
      <c r="H936" s="40"/>
      <c r="I936" s="40"/>
      <c r="J936" s="40"/>
      <c r="K936" s="40"/>
      <c r="L936" s="40"/>
      <c r="M936" s="40"/>
    </row>
    <row r="937" spans="1:13">
      <c r="A937" s="40"/>
      <c r="B937" s="40"/>
      <c r="C937" s="40"/>
      <c r="D937" s="40"/>
      <c r="E937" s="40"/>
      <c r="F937" s="40"/>
      <c r="G937" s="40"/>
      <c r="H937" s="40"/>
      <c r="I937" s="40"/>
      <c r="J937" s="40"/>
      <c r="K937" s="40"/>
      <c r="L937" s="40"/>
      <c r="M937" s="40"/>
    </row>
    <row r="938" spans="1:13">
      <c r="A938" s="40"/>
      <c r="B938" s="40"/>
      <c r="C938" s="40"/>
      <c r="D938" s="40"/>
      <c r="E938" s="40"/>
      <c r="F938" s="40"/>
      <c r="G938" s="40"/>
      <c r="H938" s="40"/>
      <c r="I938" s="40"/>
      <c r="J938" s="40"/>
      <c r="K938" s="40"/>
      <c r="L938" s="40"/>
      <c r="M938" s="40"/>
    </row>
    <row r="939" spans="1:13">
      <c r="A939" s="40"/>
      <c r="B939" s="40"/>
      <c r="C939" s="40"/>
      <c r="D939" s="40"/>
      <c r="E939" s="40"/>
      <c r="F939" s="40"/>
      <c r="G939" s="40"/>
      <c r="H939" s="40"/>
      <c r="I939" s="40"/>
      <c r="J939" s="40"/>
      <c r="K939" s="40"/>
      <c r="L939" s="40"/>
      <c r="M939" s="40"/>
    </row>
    <row r="940" spans="1:13">
      <c r="A940" s="40"/>
      <c r="B940" s="40"/>
      <c r="C940" s="40"/>
      <c r="D940" s="40"/>
      <c r="E940" s="40"/>
      <c r="F940" s="40"/>
      <c r="G940" s="40"/>
      <c r="H940" s="40"/>
      <c r="I940" s="40"/>
      <c r="J940" s="40"/>
      <c r="K940" s="40"/>
      <c r="L940" s="40"/>
      <c r="M940" s="40"/>
    </row>
    <row r="941" spans="1:13">
      <c r="A941" s="40"/>
      <c r="B941" s="40"/>
      <c r="C941" s="40"/>
      <c r="D941" s="40"/>
      <c r="E941" s="40"/>
      <c r="F941" s="40"/>
      <c r="G941" s="40"/>
      <c r="H941" s="40"/>
      <c r="I941" s="40"/>
      <c r="J941" s="40"/>
      <c r="K941" s="40"/>
      <c r="L941" s="40"/>
      <c r="M941" s="40"/>
    </row>
    <row r="942" spans="1:13">
      <c r="A942" s="40"/>
      <c r="B942" s="40"/>
      <c r="C942" s="40"/>
      <c r="D942" s="40"/>
      <c r="E942" s="40"/>
      <c r="F942" s="40"/>
      <c r="G942" s="40"/>
      <c r="H942" s="40"/>
      <c r="I942" s="40"/>
      <c r="J942" s="40"/>
      <c r="K942" s="40"/>
      <c r="L942" s="40"/>
      <c r="M942" s="40"/>
    </row>
    <row r="943" spans="1:13">
      <c r="A943" s="40"/>
      <c r="B943" s="40"/>
      <c r="C943" s="40"/>
      <c r="D943" s="40"/>
      <c r="E943" s="40"/>
      <c r="F943" s="40"/>
      <c r="G943" s="40"/>
      <c r="H943" s="40"/>
      <c r="I943" s="40"/>
      <c r="J943" s="40"/>
      <c r="K943" s="40"/>
      <c r="L943" s="40"/>
      <c r="M943" s="40"/>
    </row>
    <row r="944" spans="1:13">
      <c r="A944" s="40"/>
      <c r="B944" s="40"/>
      <c r="C944" s="40"/>
      <c r="D944" s="40"/>
      <c r="E944" s="40"/>
      <c r="F944" s="40"/>
      <c r="G944" s="40"/>
      <c r="H944" s="40"/>
      <c r="I944" s="40"/>
      <c r="J944" s="40"/>
      <c r="K944" s="40"/>
      <c r="L944" s="40"/>
      <c r="M944" s="40"/>
    </row>
    <row r="945" spans="1:13">
      <c r="A945" s="40"/>
      <c r="B945" s="40"/>
      <c r="C945" s="40"/>
      <c r="D945" s="40"/>
      <c r="E945" s="40"/>
      <c r="F945" s="40"/>
      <c r="G945" s="40"/>
      <c r="H945" s="40"/>
      <c r="I945" s="40"/>
      <c r="J945" s="40"/>
      <c r="K945" s="40"/>
      <c r="L945" s="40"/>
      <c r="M945" s="40"/>
    </row>
    <row r="946" spans="1:13">
      <c r="A946" s="40"/>
      <c r="B946" s="40"/>
      <c r="C946" s="40"/>
      <c r="D946" s="40"/>
      <c r="E946" s="40"/>
      <c r="F946" s="40"/>
      <c r="G946" s="40"/>
      <c r="H946" s="40"/>
      <c r="I946" s="40"/>
      <c r="J946" s="40"/>
      <c r="K946" s="40"/>
      <c r="L946" s="40"/>
      <c r="M946" s="40"/>
    </row>
    <row r="947" spans="1:13">
      <c r="A947" s="40"/>
      <c r="B947" s="40"/>
      <c r="C947" s="40"/>
      <c r="D947" s="40"/>
      <c r="E947" s="40"/>
      <c r="F947" s="40"/>
      <c r="G947" s="40"/>
      <c r="H947" s="40"/>
      <c r="I947" s="40"/>
      <c r="J947" s="40"/>
      <c r="K947" s="40"/>
      <c r="L947" s="40"/>
      <c r="M947" s="40"/>
    </row>
    <row r="948" spans="1:13">
      <c r="A948" s="40"/>
      <c r="B948" s="40"/>
      <c r="C948" s="40"/>
      <c r="D948" s="40"/>
      <c r="E948" s="40"/>
      <c r="F948" s="40"/>
      <c r="G948" s="40"/>
      <c r="H948" s="40"/>
      <c r="I948" s="40"/>
      <c r="J948" s="40"/>
      <c r="K948" s="40"/>
      <c r="L948" s="40"/>
      <c r="M948" s="40"/>
    </row>
    <row r="949" spans="1:13">
      <c r="A949" s="40"/>
      <c r="B949" s="40"/>
      <c r="C949" s="40"/>
      <c r="D949" s="40"/>
      <c r="E949" s="40"/>
      <c r="F949" s="40"/>
      <c r="G949" s="40"/>
      <c r="H949" s="40"/>
      <c r="I949" s="40"/>
      <c r="J949" s="40"/>
      <c r="K949" s="40"/>
      <c r="L949" s="40"/>
      <c r="M949" s="40"/>
    </row>
    <row r="950" spans="1:13">
      <c r="A950" s="40"/>
      <c r="B950" s="40"/>
      <c r="C950" s="40"/>
      <c r="D950" s="40"/>
      <c r="E950" s="40"/>
      <c r="F950" s="40"/>
      <c r="G950" s="40"/>
      <c r="H950" s="40"/>
      <c r="I950" s="40"/>
      <c r="J950" s="40"/>
      <c r="K950" s="40"/>
      <c r="L950" s="40"/>
      <c r="M950" s="40"/>
    </row>
    <row r="951" spans="1:13">
      <c r="A951" s="40"/>
      <c r="B951" s="40"/>
      <c r="C951" s="40"/>
      <c r="D951" s="40"/>
      <c r="E951" s="40"/>
      <c r="F951" s="40"/>
      <c r="G951" s="40"/>
      <c r="H951" s="40"/>
      <c r="I951" s="40"/>
      <c r="J951" s="40"/>
      <c r="K951" s="40"/>
      <c r="L951" s="40"/>
      <c r="M951" s="40"/>
    </row>
    <row r="952" spans="1:13">
      <c r="A952" s="40"/>
      <c r="B952" s="40"/>
      <c r="C952" s="40"/>
      <c r="D952" s="40"/>
      <c r="E952" s="40"/>
      <c r="F952" s="40"/>
      <c r="G952" s="40"/>
      <c r="H952" s="40"/>
      <c r="I952" s="40"/>
      <c r="J952" s="40"/>
      <c r="K952" s="40"/>
      <c r="L952" s="40"/>
      <c r="M952" s="40"/>
    </row>
    <row r="953" spans="1:13">
      <c r="A953" s="40"/>
      <c r="B953" s="40"/>
      <c r="C953" s="40"/>
      <c r="D953" s="40"/>
      <c r="E953" s="40"/>
      <c r="F953" s="40"/>
      <c r="G953" s="40"/>
      <c r="H953" s="40"/>
      <c r="I953" s="40"/>
      <c r="J953" s="40"/>
      <c r="K953" s="40"/>
      <c r="L953" s="40"/>
      <c r="M953" s="40"/>
    </row>
    <row r="954" spans="1:13">
      <c r="A954" s="40"/>
      <c r="B954" s="40"/>
      <c r="C954" s="40"/>
      <c r="D954" s="40"/>
      <c r="E954" s="40"/>
      <c r="F954" s="40"/>
      <c r="G954" s="40"/>
      <c r="H954" s="40"/>
      <c r="I954" s="40"/>
      <c r="J954" s="40"/>
      <c r="K954" s="40"/>
      <c r="L954" s="40"/>
      <c r="M954" s="40"/>
    </row>
    <row r="955" spans="1:13">
      <c r="A955" s="40"/>
      <c r="B955" s="40"/>
      <c r="C955" s="40"/>
      <c r="D955" s="40"/>
      <c r="E955" s="40"/>
      <c r="F955" s="40"/>
      <c r="G955" s="40"/>
      <c r="H955" s="40"/>
      <c r="I955" s="40"/>
      <c r="J955" s="40"/>
      <c r="K955" s="40"/>
      <c r="L955" s="40"/>
      <c r="M955" s="40"/>
    </row>
    <row r="956" spans="1:13">
      <c r="A956" s="40"/>
      <c r="B956" s="40"/>
      <c r="C956" s="40"/>
      <c r="D956" s="40"/>
      <c r="E956" s="40"/>
      <c r="F956" s="40"/>
      <c r="G956" s="40"/>
      <c r="H956" s="40"/>
      <c r="I956" s="40"/>
      <c r="J956" s="40"/>
      <c r="K956" s="40"/>
      <c r="L956" s="40"/>
      <c r="M956" s="40"/>
    </row>
    <row r="957" spans="1:13">
      <c r="A957" s="40"/>
      <c r="B957" s="40"/>
      <c r="C957" s="40"/>
      <c r="D957" s="40"/>
      <c r="E957" s="40"/>
      <c r="F957" s="40"/>
      <c r="G957" s="40"/>
      <c r="H957" s="40"/>
      <c r="I957" s="40"/>
      <c r="J957" s="40"/>
      <c r="K957" s="40"/>
      <c r="L957" s="40"/>
      <c r="M957" s="40"/>
    </row>
    <row r="958" spans="1:13">
      <c r="A958" s="40"/>
      <c r="B958" s="40"/>
      <c r="C958" s="40"/>
      <c r="D958" s="40"/>
      <c r="E958" s="40"/>
      <c r="F958" s="40"/>
      <c r="G958" s="40"/>
      <c r="H958" s="40"/>
      <c r="I958" s="40"/>
      <c r="J958" s="40"/>
      <c r="K958" s="40"/>
      <c r="L958" s="40"/>
      <c r="M958" s="40"/>
    </row>
    <row r="959" spans="1:13">
      <c r="A959" s="40"/>
      <c r="B959" s="40"/>
      <c r="C959" s="40"/>
      <c r="D959" s="40"/>
      <c r="E959" s="40"/>
      <c r="F959" s="40"/>
      <c r="G959" s="40"/>
      <c r="H959" s="40"/>
      <c r="I959" s="40"/>
      <c r="J959" s="40"/>
      <c r="K959" s="40"/>
      <c r="L959" s="40"/>
      <c r="M959" s="40"/>
    </row>
    <row r="960" spans="1:13">
      <c r="A960" s="40"/>
      <c r="B960" s="40"/>
      <c r="C960" s="40"/>
      <c r="D960" s="40"/>
      <c r="E960" s="40"/>
      <c r="F960" s="40"/>
      <c r="G960" s="40"/>
      <c r="H960" s="40"/>
      <c r="I960" s="40"/>
      <c r="J960" s="40"/>
      <c r="K960" s="40"/>
      <c r="L960" s="40"/>
      <c r="M960" s="40"/>
    </row>
    <row r="961" spans="1:13">
      <c r="A961" s="40"/>
      <c r="B961" s="40"/>
      <c r="C961" s="40"/>
      <c r="D961" s="40"/>
      <c r="E961" s="40"/>
      <c r="F961" s="40"/>
      <c r="G961" s="40"/>
      <c r="H961" s="40"/>
      <c r="I961" s="40"/>
      <c r="J961" s="40"/>
      <c r="K961" s="40"/>
      <c r="L961" s="40"/>
      <c r="M961" s="40"/>
    </row>
    <row r="962" spans="1:13">
      <c r="A962" s="40"/>
      <c r="B962" s="40"/>
      <c r="C962" s="40"/>
      <c r="D962" s="40"/>
      <c r="E962" s="40"/>
      <c r="F962" s="40"/>
      <c r="G962" s="40"/>
      <c r="H962" s="40"/>
      <c r="I962" s="40"/>
      <c r="J962" s="40"/>
      <c r="K962" s="40"/>
      <c r="L962" s="40"/>
      <c r="M962" s="40"/>
    </row>
    <row r="963" spans="1:13">
      <c r="A963" s="40"/>
      <c r="B963" s="40"/>
      <c r="C963" s="40"/>
      <c r="D963" s="40"/>
      <c r="E963" s="40"/>
      <c r="F963" s="40"/>
      <c r="G963" s="40"/>
      <c r="H963" s="40"/>
      <c r="I963" s="40"/>
      <c r="J963" s="40"/>
      <c r="K963" s="40"/>
      <c r="L963" s="40"/>
      <c r="M963" s="40"/>
    </row>
    <row r="964" spans="1:13">
      <c r="A964" s="40"/>
      <c r="B964" s="40"/>
      <c r="C964" s="40"/>
      <c r="D964" s="40"/>
      <c r="E964" s="40"/>
      <c r="F964" s="40"/>
      <c r="G964" s="40"/>
      <c r="H964" s="40"/>
      <c r="I964" s="40"/>
      <c r="J964" s="40"/>
      <c r="K964" s="40"/>
      <c r="L964" s="40"/>
      <c r="M964" s="40"/>
    </row>
    <row r="965" spans="1:13">
      <c r="A965" s="40"/>
      <c r="B965" s="40"/>
      <c r="C965" s="40"/>
      <c r="D965" s="40"/>
      <c r="E965" s="40"/>
      <c r="F965" s="40"/>
      <c r="G965" s="40"/>
      <c r="H965" s="40"/>
      <c r="I965" s="40"/>
      <c r="J965" s="40"/>
      <c r="K965" s="40"/>
      <c r="L965" s="40"/>
      <c r="M965" s="40"/>
    </row>
    <row r="966" spans="1:13">
      <c r="A966" s="40"/>
      <c r="B966" s="40"/>
      <c r="C966" s="40"/>
      <c r="D966" s="40"/>
      <c r="E966" s="40"/>
      <c r="F966" s="40"/>
      <c r="G966" s="40"/>
      <c r="H966" s="40"/>
      <c r="I966" s="40"/>
      <c r="J966" s="40"/>
      <c r="K966" s="40"/>
      <c r="L966" s="40"/>
      <c r="M966" s="40"/>
    </row>
    <row r="967" spans="1:13">
      <c r="A967" s="40"/>
      <c r="B967" s="40"/>
      <c r="C967" s="40"/>
      <c r="D967" s="40"/>
      <c r="E967" s="40"/>
      <c r="F967" s="40"/>
      <c r="G967" s="40"/>
      <c r="H967" s="40"/>
      <c r="I967" s="40"/>
      <c r="J967" s="40"/>
      <c r="K967" s="40"/>
      <c r="L967" s="40"/>
      <c r="M967" s="40"/>
    </row>
    <row r="968" spans="1:13">
      <c r="A968" s="40"/>
      <c r="B968" s="40"/>
      <c r="C968" s="40"/>
      <c r="D968" s="40"/>
      <c r="E968" s="40"/>
      <c r="F968" s="40"/>
      <c r="G968" s="40"/>
      <c r="H968" s="40"/>
      <c r="I968" s="40"/>
      <c r="J968" s="40"/>
      <c r="K968" s="40"/>
      <c r="L968" s="40"/>
      <c r="M968" s="40"/>
    </row>
    <row r="969" spans="1:13">
      <c r="A969" s="40"/>
      <c r="B969" s="40"/>
      <c r="C969" s="40"/>
      <c r="D969" s="40"/>
      <c r="E969" s="40"/>
      <c r="F969" s="40"/>
      <c r="G969" s="40"/>
      <c r="H969" s="40"/>
      <c r="I969" s="40"/>
      <c r="J969" s="40"/>
      <c r="K969" s="40"/>
      <c r="L969" s="40"/>
      <c r="M969" s="40"/>
    </row>
    <row r="970" spans="1:13">
      <c r="A970" s="40"/>
      <c r="B970" s="40"/>
      <c r="C970" s="40"/>
      <c r="D970" s="40"/>
      <c r="E970" s="40"/>
      <c r="F970" s="40"/>
      <c r="G970" s="40"/>
      <c r="H970" s="40"/>
      <c r="I970" s="40"/>
      <c r="J970" s="40"/>
      <c r="K970" s="40"/>
      <c r="L970" s="40"/>
      <c r="M970" s="40"/>
    </row>
    <row r="971" spans="1:13">
      <c r="A971" s="40"/>
      <c r="B971" s="40"/>
      <c r="C971" s="40"/>
      <c r="D971" s="40"/>
      <c r="E971" s="40"/>
      <c r="F971" s="40"/>
      <c r="G971" s="40"/>
      <c r="H971" s="40"/>
      <c r="I971" s="40"/>
      <c r="J971" s="40"/>
      <c r="K971" s="40"/>
      <c r="L971" s="40"/>
      <c r="M971" s="40"/>
    </row>
    <row r="972" spans="1:13">
      <c r="A972" s="40"/>
      <c r="B972" s="40"/>
      <c r="C972" s="40"/>
      <c r="D972" s="40"/>
      <c r="E972" s="40"/>
      <c r="F972" s="40"/>
      <c r="G972" s="40"/>
      <c r="H972" s="40"/>
      <c r="I972" s="40"/>
      <c r="J972" s="40"/>
      <c r="K972" s="40"/>
      <c r="L972" s="40"/>
      <c r="M972" s="40"/>
    </row>
    <row r="973" spans="1:13">
      <c r="A973" s="40"/>
      <c r="B973" s="40"/>
      <c r="C973" s="40"/>
      <c r="D973" s="40"/>
      <c r="E973" s="40"/>
      <c r="F973" s="40"/>
      <c r="G973" s="40"/>
      <c r="H973" s="40"/>
      <c r="I973" s="40"/>
      <c r="J973" s="40"/>
      <c r="K973" s="40"/>
      <c r="L973" s="40"/>
      <c r="M973" s="40"/>
    </row>
    <row r="974" spans="1:13">
      <c r="A974" s="40"/>
      <c r="B974" s="40"/>
      <c r="C974" s="40"/>
      <c r="D974" s="40"/>
      <c r="E974" s="40"/>
      <c r="F974" s="40"/>
      <c r="G974" s="40"/>
      <c r="H974" s="40"/>
      <c r="I974" s="40"/>
      <c r="J974" s="40"/>
      <c r="K974" s="40"/>
      <c r="L974" s="40"/>
      <c r="M974" s="40"/>
    </row>
    <row r="975" spans="1:13">
      <c r="A975" s="40"/>
      <c r="B975" s="40"/>
      <c r="C975" s="40"/>
      <c r="D975" s="40"/>
      <c r="E975" s="40"/>
      <c r="F975" s="40"/>
      <c r="G975" s="40"/>
      <c r="H975" s="40"/>
      <c r="I975" s="40"/>
      <c r="J975" s="40"/>
      <c r="K975" s="40"/>
      <c r="L975" s="40"/>
      <c r="M975" s="40"/>
    </row>
    <row r="976" spans="1:13">
      <c r="A976" s="40"/>
      <c r="B976" s="40"/>
      <c r="C976" s="40"/>
      <c r="D976" s="40"/>
      <c r="E976" s="40"/>
      <c r="F976" s="40"/>
      <c r="G976" s="40"/>
      <c r="H976" s="40"/>
      <c r="I976" s="40"/>
      <c r="J976" s="40"/>
      <c r="K976" s="40"/>
      <c r="L976" s="40"/>
      <c r="M976" s="40"/>
    </row>
    <row r="977" spans="1:13">
      <c r="A977" s="40"/>
      <c r="B977" s="40"/>
      <c r="C977" s="40"/>
      <c r="D977" s="40"/>
      <c r="E977" s="40"/>
      <c r="F977" s="40"/>
      <c r="G977" s="40"/>
      <c r="H977" s="40"/>
      <c r="I977" s="40"/>
      <c r="J977" s="40"/>
      <c r="K977" s="40"/>
      <c r="L977" s="40"/>
      <c r="M977" s="40"/>
    </row>
    <row r="978" spans="1:13">
      <c r="A978" s="40"/>
      <c r="B978" s="40"/>
      <c r="C978" s="40"/>
      <c r="D978" s="40"/>
      <c r="E978" s="40"/>
      <c r="F978" s="40"/>
      <c r="G978" s="40"/>
      <c r="H978" s="40"/>
      <c r="I978" s="40"/>
      <c r="J978" s="40"/>
      <c r="K978" s="40"/>
      <c r="L978" s="40"/>
      <c r="M978" s="40"/>
    </row>
    <row r="979" spans="1:13">
      <c r="A979" s="40"/>
      <c r="B979" s="40"/>
      <c r="C979" s="40"/>
      <c r="D979" s="40"/>
      <c r="E979" s="40"/>
      <c r="F979" s="40"/>
      <c r="G979" s="40"/>
      <c r="H979" s="40"/>
      <c r="I979" s="40"/>
      <c r="J979" s="40"/>
      <c r="K979" s="40"/>
      <c r="L979" s="40"/>
      <c r="M979" s="40"/>
    </row>
    <row r="980" spans="1:13">
      <c r="A980" s="40"/>
      <c r="B980" s="40"/>
      <c r="C980" s="40"/>
      <c r="D980" s="40"/>
      <c r="E980" s="40"/>
      <c r="F980" s="40"/>
      <c r="G980" s="40"/>
      <c r="H980" s="40"/>
      <c r="I980" s="40"/>
      <c r="J980" s="40"/>
      <c r="K980" s="40"/>
      <c r="L980" s="40"/>
      <c r="M980" s="40"/>
    </row>
    <row r="981" spans="1:13">
      <c r="A981" s="40"/>
      <c r="B981" s="40"/>
      <c r="C981" s="40"/>
      <c r="D981" s="40"/>
      <c r="E981" s="40"/>
      <c r="F981" s="40"/>
      <c r="G981" s="40"/>
      <c r="H981" s="40"/>
      <c r="I981" s="40"/>
      <c r="J981" s="40"/>
      <c r="K981" s="40"/>
      <c r="L981" s="40"/>
      <c r="M981" s="40"/>
    </row>
    <row r="982" spans="1:13">
      <c r="A982" s="40"/>
      <c r="B982" s="40"/>
      <c r="C982" s="40"/>
      <c r="D982" s="40"/>
      <c r="E982" s="40"/>
      <c r="F982" s="40"/>
      <c r="G982" s="40"/>
      <c r="H982" s="40"/>
      <c r="I982" s="40"/>
      <c r="J982" s="40"/>
      <c r="K982" s="40"/>
      <c r="L982" s="40"/>
      <c r="M982" s="40"/>
    </row>
    <row r="983" spans="1:13">
      <c r="A983" s="40"/>
      <c r="B983" s="40"/>
      <c r="C983" s="40"/>
      <c r="D983" s="40"/>
      <c r="E983" s="40"/>
      <c r="F983" s="40"/>
      <c r="G983" s="40"/>
      <c r="H983" s="40"/>
      <c r="I983" s="40"/>
      <c r="J983" s="40"/>
      <c r="K983" s="40"/>
      <c r="L983" s="40"/>
      <c r="M983" s="40"/>
    </row>
    <row r="984" spans="1:13">
      <c r="A984" s="40"/>
      <c r="B984" s="40"/>
      <c r="C984" s="40"/>
      <c r="D984" s="40"/>
      <c r="E984" s="40"/>
      <c r="F984" s="40"/>
      <c r="G984" s="40"/>
      <c r="H984" s="40"/>
      <c r="I984" s="40"/>
      <c r="J984" s="40"/>
      <c r="K984" s="40"/>
      <c r="L984" s="40"/>
      <c r="M984" s="40"/>
    </row>
    <row r="985" spans="1:13">
      <c r="A985" s="40"/>
      <c r="B985" s="40"/>
      <c r="C985" s="40"/>
      <c r="D985" s="40"/>
      <c r="E985" s="40"/>
      <c r="F985" s="40"/>
      <c r="G985" s="40"/>
      <c r="H985" s="40"/>
      <c r="I985" s="40"/>
      <c r="J985" s="40"/>
      <c r="K985" s="40"/>
      <c r="L985" s="40"/>
      <c r="M985" s="40"/>
    </row>
    <row r="986" spans="1:13">
      <c r="A986" s="40"/>
      <c r="B986" s="40"/>
      <c r="C986" s="40"/>
      <c r="D986" s="40"/>
      <c r="E986" s="40"/>
      <c r="F986" s="40"/>
      <c r="G986" s="40"/>
      <c r="H986" s="40"/>
      <c r="I986" s="40"/>
      <c r="J986" s="40"/>
      <c r="K986" s="40"/>
      <c r="L986" s="40"/>
      <c r="M986" s="40"/>
    </row>
    <row r="987" spans="1:13">
      <c r="A987" s="40"/>
      <c r="B987" s="40"/>
      <c r="C987" s="40"/>
      <c r="D987" s="40"/>
      <c r="E987" s="40"/>
      <c r="F987" s="40"/>
      <c r="G987" s="40"/>
      <c r="H987" s="40"/>
      <c r="I987" s="40"/>
      <c r="J987" s="40"/>
      <c r="K987" s="40"/>
      <c r="L987" s="40"/>
      <c r="M987" s="40"/>
    </row>
    <row r="988" spans="1:13">
      <c r="A988" s="40"/>
      <c r="B988" s="40"/>
      <c r="C988" s="40"/>
      <c r="D988" s="40"/>
      <c r="E988" s="40"/>
      <c r="F988" s="40"/>
      <c r="G988" s="40"/>
      <c r="H988" s="40"/>
      <c r="I988" s="40"/>
      <c r="J988" s="40"/>
      <c r="K988" s="40"/>
      <c r="L988" s="40"/>
      <c r="M988" s="40"/>
    </row>
    <row r="989" spans="1:13">
      <c r="A989" s="40"/>
      <c r="B989" s="40"/>
      <c r="C989" s="40"/>
      <c r="D989" s="40"/>
      <c r="E989" s="40"/>
      <c r="F989" s="40"/>
      <c r="G989" s="40"/>
      <c r="H989" s="40"/>
      <c r="I989" s="40"/>
      <c r="J989" s="40"/>
      <c r="K989" s="40"/>
      <c r="L989" s="40"/>
      <c r="M989" s="40"/>
    </row>
    <row r="990" spans="1:13">
      <c r="A990" s="40"/>
      <c r="B990" s="40"/>
      <c r="C990" s="40"/>
      <c r="D990" s="40"/>
      <c r="E990" s="40"/>
      <c r="F990" s="40"/>
      <c r="G990" s="40"/>
      <c r="H990" s="40"/>
      <c r="I990" s="40"/>
      <c r="J990" s="40"/>
      <c r="K990" s="40"/>
      <c r="L990" s="40"/>
      <c r="M990" s="40"/>
    </row>
    <row r="991" spans="1:13">
      <c r="A991" s="40"/>
      <c r="B991" s="40"/>
      <c r="C991" s="40"/>
      <c r="D991" s="40"/>
      <c r="E991" s="40"/>
      <c r="F991" s="40"/>
      <c r="G991" s="40"/>
      <c r="H991" s="40"/>
      <c r="I991" s="40"/>
      <c r="J991" s="40"/>
      <c r="K991" s="40"/>
      <c r="L991" s="40"/>
      <c r="M991" s="40"/>
    </row>
    <row r="992" spans="1:13">
      <c r="A992" s="40"/>
      <c r="B992" s="40"/>
      <c r="C992" s="40"/>
      <c r="D992" s="40"/>
      <c r="E992" s="40"/>
      <c r="F992" s="40"/>
      <c r="G992" s="40"/>
      <c r="H992" s="40"/>
      <c r="I992" s="40"/>
      <c r="J992" s="40"/>
      <c r="K992" s="40"/>
      <c r="L992" s="40"/>
      <c r="M992" s="40"/>
    </row>
    <row r="993" spans="1:13">
      <c r="A993" s="40"/>
      <c r="B993" s="40"/>
      <c r="C993" s="40"/>
      <c r="D993" s="40"/>
      <c r="E993" s="40"/>
      <c r="F993" s="40"/>
      <c r="G993" s="40"/>
      <c r="H993" s="40"/>
      <c r="I993" s="40"/>
      <c r="J993" s="40"/>
      <c r="K993" s="40"/>
      <c r="L993" s="40"/>
      <c r="M993" s="40"/>
    </row>
    <row r="994" spans="1:13">
      <c r="A994" s="40"/>
      <c r="B994" s="40"/>
      <c r="C994" s="40"/>
      <c r="D994" s="40"/>
      <c r="E994" s="40"/>
      <c r="F994" s="40"/>
      <c r="G994" s="40"/>
      <c r="H994" s="40"/>
      <c r="I994" s="40"/>
      <c r="J994" s="40"/>
      <c r="K994" s="40"/>
      <c r="L994" s="40"/>
      <c r="M994" s="40"/>
    </row>
    <row r="995" spans="1:13">
      <c r="A995" s="40"/>
      <c r="B995" s="40"/>
      <c r="C995" s="40"/>
      <c r="D995" s="40"/>
      <c r="E995" s="40"/>
      <c r="F995" s="40"/>
      <c r="G995" s="40"/>
      <c r="H995" s="40"/>
      <c r="I995" s="40"/>
      <c r="J995" s="40"/>
      <c r="K995" s="40"/>
      <c r="L995" s="40"/>
      <c r="M995" s="40"/>
    </row>
    <row r="996" spans="1:13">
      <c r="A996" s="40"/>
      <c r="B996" s="40"/>
      <c r="C996" s="40"/>
      <c r="D996" s="40"/>
      <c r="E996" s="40"/>
      <c r="F996" s="40"/>
      <c r="G996" s="40"/>
      <c r="H996" s="40"/>
      <c r="I996" s="40"/>
      <c r="J996" s="40"/>
      <c r="K996" s="40"/>
      <c r="L996" s="40"/>
      <c r="M996" s="40"/>
    </row>
    <row r="997" spans="1:13">
      <c r="A997" s="40"/>
      <c r="B997" s="40"/>
      <c r="C997" s="40"/>
      <c r="D997" s="40"/>
      <c r="E997" s="40"/>
      <c r="F997" s="40"/>
      <c r="G997" s="40"/>
      <c r="H997" s="40"/>
      <c r="I997" s="40"/>
      <c r="J997" s="40"/>
      <c r="K997" s="40"/>
      <c r="L997" s="40"/>
      <c r="M997" s="40"/>
    </row>
    <row r="998" spans="1:13">
      <c r="A998" s="40"/>
      <c r="B998" s="40"/>
      <c r="C998" s="40"/>
      <c r="D998" s="40"/>
      <c r="E998" s="40"/>
      <c r="F998" s="40"/>
      <c r="G998" s="40"/>
      <c r="H998" s="40"/>
      <c r="I998" s="40"/>
      <c r="J998" s="40"/>
      <c r="K998" s="40"/>
      <c r="L998" s="40"/>
      <c r="M998" s="40"/>
    </row>
    <row r="999" spans="1:13">
      <c r="A999" s="40"/>
      <c r="B999" s="40"/>
      <c r="C999" s="40"/>
      <c r="D999" s="40"/>
      <c r="E999" s="40"/>
      <c r="F999" s="40"/>
      <c r="G999" s="40"/>
      <c r="H999" s="40"/>
      <c r="I999" s="40"/>
      <c r="J999" s="40"/>
      <c r="K999" s="40"/>
      <c r="L999" s="40"/>
      <c r="M999" s="40"/>
    </row>
    <row r="1000" spans="1:13">
      <c r="A1000" s="40"/>
      <c r="B1000" s="40"/>
      <c r="C1000" s="40"/>
      <c r="D1000" s="40"/>
      <c r="E1000" s="40"/>
      <c r="F1000" s="40"/>
      <c r="G1000" s="40"/>
      <c r="H1000" s="40"/>
      <c r="I1000" s="40"/>
      <c r="J1000" s="40"/>
      <c r="K1000" s="40"/>
      <c r="L1000" s="40"/>
      <c r="M1000" s="40"/>
    </row>
    <row r="1001" spans="1:13">
      <c r="A1001" s="40"/>
      <c r="B1001" s="40"/>
      <c r="C1001" s="40"/>
      <c r="D1001" s="40"/>
      <c r="E1001" s="40"/>
      <c r="F1001" s="40"/>
      <c r="G1001" s="40"/>
      <c r="H1001" s="40"/>
      <c r="I1001" s="40"/>
      <c r="J1001" s="40"/>
      <c r="K1001" s="40"/>
      <c r="L1001" s="40"/>
      <c r="M1001" s="40"/>
    </row>
    <row r="1002" spans="1:13">
      <c r="A1002" s="40"/>
      <c r="B1002" s="40"/>
      <c r="C1002" s="40"/>
      <c r="D1002" s="40"/>
      <c r="E1002" s="40"/>
      <c r="F1002" s="40"/>
      <c r="G1002" s="40"/>
      <c r="H1002" s="40"/>
      <c r="I1002" s="40"/>
      <c r="J1002" s="40"/>
      <c r="K1002" s="40"/>
      <c r="L1002" s="40"/>
      <c r="M1002" s="40"/>
    </row>
    <row r="1003" spans="1:13">
      <c r="A1003" s="40"/>
      <c r="B1003" s="40"/>
      <c r="C1003" s="40"/>
      <c r="D1003" s="40"/>
      <c r="E1003" s="40"/>
      <c r="F1003" s="40"/>
      <c r="G1003" s="40"/>
      <c r="H1003" s="40"/>
      <c r="I1003" s="40"/>
      <c r="J1003" s="40"/>
      <c r="K1003" s="40"/>
      <c r="L1003" s="40"/>
      <c r="M1003" s="40"/>
    </row>
    <row r="1004" spans="1:13">
      <c r="A1004" s="40"/>
      <c r="B1004" s="40"/>
      <c r="C1004" s="40"/>
      <c r="D1004" s="40"/>
      <c r="E1004" s="40"/>
      <c r="F1004" s="40"/>
      <c r="G1004" s="40"/>
      <c r="H1004" s="40"/>
      <c r="I1004" s="40"/>
      <c r="J1004" s="40"/>
      <c r="K1004" s="40"/>
      <c r="L1004" s="40"/>
      <c r="M1004" s="40"/>
    </row>
    <row r="1005" spans="1:13">
      <c r="A1005" s="40"/>
      <c r="B1005" s="40"/>
      <c r="C1005" s="40"/>
      <c r="D1005" s="40"/>
      <c r="E1005" s="40"/>
      <c r="F1005" s="40"/>
      <c r="G1005" s="40"/>
      <c r="H1005" s="40"/>
      <c r="I1005" s="40"/>
      <c r="J1005" s="40"/>
      <c r="K1005" s="40"/>
      <c r="L1005" s="40"/>
      <c r="M1005" s="40"/>
    </row>
    <row r="1006" spans="1:13">
      <c r="A1006" s="40"/>
      <c r="B1006" s="40"/>
      <c r="C1006" s="40"/>
      <c r="D1006" s="40"/>
      <c r="E1006" s="40"/>
      <c r="F1006" s="40"/>
      <c r="G1006" s="40"/>
      <c r="H1006" s="40"/>
      <c r="I1006" s="40"/>
      <c r="J1006" s="40"/>
      <c r="K1006" s="40"/>
      <c r="L1006" s="40"/>
      <c r="M1006" s="40"/>
    </row>
    <row r="1007" spans="1:13">
      <c r="A1007" s="40"/>
      <c r="B1007" s="40"/>
      <c r="C1007" s="40"/>
      <c r="D1007" s="40"/>
      <c r="E1007" s="40"/>
      <c r="F1007" s="40"/>
      <c r="G1007" s="40"/>
      <c r="H1007" s="40"/>
      <c r="I1007" s="40"/>
      <c r="J1007" s="40"/>
      <c r="K1007" s="40"/>
      <c r="L1007" s="40"/>
      <c r="M1007" s="40"/>
    </row>
    <row r="1008" spans="1:13">
      <c r="A1008" s="40"/>
      <c r="B1008" s="40"/>
      <c r="C1008" s="40"/>
      <c r="D1008" s="40"/>
      <c r="E1008" s="40"/>
      <c r="F1008" s="40"/>
      <c r="G1008" s="40"/>
      <c r="H1008" s="40"/>
      <c r="I1008" s="40"/>
      <c r="J1008" s="40"/>
      <c r="K1008" s="40"/>
      <c r="L1008" s="40"/>
      <c r="M1008" s="40"/>
    </row>
    <row r="1009" spans="1:13">
      <c r="A1009" s="40"/>
      <c r="B1009" s="40"/>
      <c r="C1009" s="40"/>
      <c r="D1009" s="40"/>
      <c r="E1009" s="40"/>
      <c r="F1009" s="40"/>
      <c r="G1009" s="40"/>
      <c r="H1009" s="40"/>
      <c r="I1009" s="40"/>
      <c r="J1009" s="40"/>
      <c r="K1009" s="40"/>
      <c r="L1009" s="40"/>
      <c r="M1009" s="40"/>
    </row>
    <row r="1010" spans="1:13">
      <c r="A1010" s="40"/>
      <c r="B1010" s="40"/>
      <c r="C1010" s="40"/>
      <c r="D1010" s="40"/>
      <c r="E1010" s="40"/>
      <c r="F1010" s="40"/>
      <c r="G1010" s="40"/>
      <c r="H1010" s="40"/>
      <c r="I1010" s="40"/>
      <c r="J1010" s="40"/>
      <c r="K1010" s="40"/>
      <c r="L1010" s="40"/>
      <c r="M1010" s="40"/>
    </row>
    <row r="1011" spans="1:13">
      <c r="A1011" s="40"/>
      <c r="B1011" s="40"/>
      <c r="C1011" s="40"/>
      <c r="D1011" s="40"/>
      <c r="E1011" s="40"/>
      <c r="F1011" s="40"/>
      <c r="G1011" s="40"/>
      <c r="H1011" s="40"/>
      <c r="I1011" s="40"/>
      <c r="J1011" s="40"/>
      <c r="K1011" s="40"/>
      <c r="L1011" s="40"/>
      <c r="M1011" s="40"/>
    </row>
    <row r="1012" spans="1:13">
      <c r="A1012" s="40"/>
      <c r="B1012" s="40"/>
      <c r="C1012" s="40"/>
      <c r="D1012" s="40"/>
      <c r="E1012" s="40"/>
      <c r="F1012" s="40"/>
      <c r="G1012" s="40"/>
      <c r="H1012" s="40"/>
      <c r="I1012" s="40"/>
      <c r="J1012" s="40"/>
      <c r="K1012" s="40"/>
      <c r="L1012" s="40"/>
      <c r="M1012" s="40"/>
    </row>
    <row r="1013" spans="1:13">
      <c r="A1013" s="40"/>
      <c r="B1013" s="40"/>
      <c r="C1013" s="40"/>
      <c r="D1013" s="40"/>
      <c r="E1013" s="40"/>
      <c r="F1013" s="40"/>
      <c r="G1013" s="40"/>
      <c r="H1013" s="40"/>
      <c r="I1013" s="40"/>
      <c r="J1013" s="40"/>
      <c r="K1013" s="40"/>
      <c r="L1013" s="40"/>
      <c r="M1013" s="40"/>
    </row>
    <row r="1014" spans="1:13">
      <c r="A1014" s="40"/>
      <c r="B1014" s="40"/>
      <c r="C1014" s="40"/>
      <c r="D1014" s="40"/>
      <c r="E1014" s="40"/>
      <c r="F1014" s="40"/>
      <c r="G1014" s="40"/>
      <c r="H1014" s="40"/>
      <c r="I1014" s="40"/>
      <c r="J1014" s="40"/>
      <c r="K1014" s="40"/>
      <c r="L1014" s="40"/>
      <c r="M1014" s="40"/>
    </row>
    <row r="1015" spans="1:13">
      <c r="A1015" s="40"/>
      <c r="B1015" s="40"/>
      <c r="C1015" s="40"/>
      <c r="D1015" s="40"/>
      <c r="E1015" s="40"/>
      <c r="F1015" s="40"/>
      <c r="G1015" s="40"/>
      <c r="H1015" s="40"/>
      <c r="I1015" s="40"/>
      <c r="J1015" s="40"/>
      <c r="K1015" s="40"/>
      <c r="L1015" s="40"/>
      <c r="M1015" s="40"/>
    </row>
    <row r="1016" spans="1:13">
      <c r="A1016" s="40"/>
      <c r="B1016" s="40"/>
      <c r="C1016" s="40"/>
      <c r="D1016" s="40"/>
      <c r="E1016" s="40"/>
      <c r="F1016" s="40"/>
      <c r="G1016" s="40"/>
      <c r="H1016" s="40"/>
      <c r="I1016" s="40"/>
      <c r="J1016" s="40"/>
      <c r="K1016" s="40"/>
      <c r="L1016" s="40"/>
      <c r="M1016" s="40"/>
    </row>
    <row r="1017" spans="1:13">
      <c r="A1017" s="40"/>
      <c r="B1017" s="40"/>
      <c r="C1017" s="40"/>
      <c r="D1017" s="40"/>
      <c r="E1017" s="40"/>
      <c r="F1017" s="40"/>
      <c r="G1017" s="40"/>
      <c r="H1017" s="40"/>
      <c r="I1017" s="40"/>
      <c r="J1017" s="40"/>
      <c r="K1017" s="40"/>
      <c r="L1017" s="40"/>
      <c r="M1017" s="40"/>
    </row>
    <row r="1018" spans="1:13">
      <c r="A1018" s="40"/>
      <c r="B1018" s="40"/>
      <c r="C1018" s="40"/>
      <c r="D1018" s="40"/>
      <c r="E1018" s="40"/>
      <c r="F1018" s="40"/>
      <c r="G1018" s="40"/>
      <c r="H1018" s="40"/>
      <c r="I1018" s="40"/>
      <c r="J1018" s="40"/>
      <c r="K1018" s="40"/>
      <c r="L1018" s="40"/>
      <c r="M1018" s="40"/>
    </row>
    <row r="1019" spans="1:13">
      <c r="A1019" s="40"/>
      <c r="B1019" s="40"/>
      <c r="C1019" s="40"/>
      <c r="D1019" s="40"/>
      <c r="E1019" s="40"/>
      <c r="F1019" s="40"/>
      <c r="G1019" s="40"/>
      <c r="H1019" s="40"/>
      <c r="I1019" s="40"/>
      <c r="J1019" s="40"/>
      <c r="K1019" s="40"/>
      <c r="L1019" s="40"/>
      <c r="M1019" s="40"/>
    </row>
    <row r="1020" spans="1:13">
      <c r="A1020" s="40"/>
      <c r="B1020" s="40"/>
      <c r="C1020" s="40"/>
      <c r="D1020" s="40"/>
      <c r="E1020" s="40"/>
      <c r="F1020" s="40"/>
      <c r="G1020" s="40"/>
      <c r="H1020" s="40"/>
      <c r="I1020" s="40"/>
      <c r="J1020" s="40"/>
      <c r="K1020" s="40"/>
      <c r="L1020" s="40"/>
      <c r="M1020" s="40"/>
    </row>
    <row r="1021" spans="1:13">
      <c r="A1021" s="40"/>
      <c r="B1021" s="40"/>
      <c r="C1021" s="40"/>
      <c r="D1021" s="40"/>
      <c r="E1021" s="40"/>
      <c r="F1021" s="40"/>
      <c r="G1021" s="40"/>
      <c r="H1021" s="40"/>
      <c r="I1021" s="40"/>
      <c r="J1021" s="40"/>
      <c r="K1021" s="40"/>
      <c r="L1021" s="40"/>
      <c r="M1021" s="40"/>
    </row>
    <row r="1022" spans="1:13">
      <c r="A1022" s="40"/>
      <c r="B1022" s="40"/>
      <c r="C1022" s="40"/>
      <c r="D1022" s="40"/>
      <c r="E1022" s="40"/>
      <c r="F1022" s="40"/>
      <c r="G1022" s="40"/>
      <c r="H1022" s="40"/>
      <c r="I1022" s="40"/>
      <c r="J1022" s="40"/>
      <c r="K1022" s="40"/>
      <c r="L1022" s="40"/>
      <c r="M1022" s="40"/>
    </row>
    <row r="1023" spans="1:13">
      <c r="A1023" s="40"/>
      <c r="B1023" s="40"/>
      <c r="C1023" s="40"/>
      <c r="D1023" s="40"/>
      <c r="E1023" s="40"/>
      <c r="F1023" s="40"/>
      <c r="G1023" s="40"/>
      <c r="H1023" s="40"/>
      <c r="I1023" s="40"/>
      <c r="J1023" s="40"/>
      <c r="K1023" s="40"/>
      <c r="L1023" s="40"/>
      <c r="M1023" s="40"/>
    </row>
    <row r="1024" spans="1:13">
      <c r="A1024" s="40"/>
      <c r="B1024" s="40"/>
      <c r="C1024" s="40"/>
      <c r="D1024" s="40"/>
      <c r="E1024" s="40"/>
      <c r="F1024" s="40"/>
      <c r="G1024" s="40"/>
      <c r="H1024" s="40"/>
      <c r="I1024" s="40"/>
      <c r="J1024" s="40"/>
      <c r="K1024" s="40"/>
      <c r="L1024" s="40"/>
      <c r="M1024" s="40"/>
    </row>
    <row r="1025" spans="1:13">
      <c r="A1025" s="40"/>
      <c r="B1025" s="40"/>
      <c r="C1025" s="40"/>
      <c r="D1025" s="40"/>
      <c r="E1025" s="40"/>
      <c r="F1025" s="40"/>
      <c r="G1025" s="40"/>
      <c r="H1025" s="40"/>
      <c r="I1025" s="40"/>
      <c r="J1025" s="40"/>
      <c r="K1025" s="40"/>
      <c r="L1025" s="40"/>
      <c r="M1025" s="40"/>
    </row>
    <row r="1026" spans="1:13">
      <c r="A1026" s="40"/>
      <c r="B1026" s="40"/>
      <c r="C1026" s="40"/>
      <c r="D1026" s="40"/>
      <c r="E1026" s="40"/>
      <c r="F1026" s="40"/>
      <c r="G1026" s="40"/>
      <c r="H1026" s="40"/>
      <c r="I1026" s="40"/>
      <c r="J1026" s="40"/>
      <c r="K1026" s="40"/>
      <c r="L1026" s="40"/>
      <c r="M1026" s="40"/>
    </row>
    <row r="1027" spans="1:13">
      <c r="A1027" s="40"/>
      <c r="B1027" s="40"/>
      <c r="C1027" s="40"/>
      <c r="D1027" s="40"/>
      <c r="E1027" s="40"/>
      <c r="F1027" s="40"/>
      <c r="G1027" s="40"/>
      <c r="H1027" s="40"/>
      <c r="I1027" s="40"/>
      <c r="J1027" s="40"/>
      <c r="K1027" s="40"/>
      <c r="L1027" s="40"/>
      <c r="M1027" s="40"/>
    </row>
    <row r="1028" spans="1:13">
      <c r="A1028" s="40"/>
      <c r="B1028" s="40"/>
      <c r="C1028" s="40"/>
      <c r="D1028" s="40"/>
      <c r="E1028" s="40"/>
      <c r="F1028" s="40"/>
      <c r="G1028" s="40"/>
      <c r="H1028" s="40"/>
      <c r="I1028" s="40"/>
      <c r="J1028" s="40"/>
      <c r="K1028" s="40"/>
      <c r="L1028" s="40"/>
      <c r="M1028" s="40"/>
    </row>
    <row r="1029" spans="1:13">
      <c r="A1029" s="40"/>
      <c r="B1029" s="40"/>
      <c r="C1029" s="40"/>
      <c r="D1029" s="40"/>
      <c r="E1029" s="40"/>
      <c r="F1029" s="40"/>
      <c r="G1029" s="40"/>
      <c r="H1029" s="40"/>
      <c r="I1029" s="40"/>
      <c r="J1029" s="40"/>
      <c r="K1029" s="40"/>
      <c r="L1029" s="40"/>
      <c r="M1029" s="40"/>
    </row>
    <row r="1030" spans="1:13">
      <c r="A1030" s="40"/>
      <c r="B1030" s="40"/>
      <c r="C1030" s="40"/>
      <c r="D1030" s="40"/>
      <c r="E1030" s="40"/>
      <c r="F1030" s="40"/>
      <c r="G1030" s="40"/>
      <c r="H1030" s="40"/>
      <c r="I1030" s="40"/>
      <c r="J1030" s="40"/>
      <c r="K1030" s="40"/>
      <c r="L1030" s="40"/>
      <c r="M1030" s="40"/>
    </row>
    <row r="1031" spans="1:13">
      <c r="A1031" s="40"/>
      <c r="B1031" s="40"/>
      <c r="C1031" s="40"/>
      <c r="D1031" s="40"/>
      <c r="E1031" s="40"/>
      <c r="F1031" s="40"/>
      <c r="G1031" s="40"/>
      <c r="H1031" s="40"/>
      <c r="I1031" s="40"/>
      <c r="J1031" s="40"/>
      <c r="K1031" s="40"/>
      <c r="L1031" s="40"/>
      <c r="M1031" s="40"/>
    </row>
    <row r="1032" spans="1:13">
      <c r="A1032" s="40"/>
      <c r="B1032" s="40"/>
      <c r="C1032" s="40"/>
      <c r="D1032" s="40"/>
      <c r="E1032" s="40"/>
      <c r="F1032" s="40"/>
      <c r="G1032" s="40"/>
      <c r="H1032" s="40"/>
      <c r="I1032" s="40"/>
      <c r="J1032" s="40"/>
      <c r="K1032" s="40"/>
      <c r="L1032" s="40"/>
      <c r="M1032" s="40"/>
    </row>
    <row r="1033" spans="1:13">
      <c r="A1033" s="40"/>
      <c r="B1033" s="40"/>
      <c r="C1033" s="40"/>
      <c r="D1033" s="40"/>
      <c r="E1033" s="40"/>
      <c r="F1033" s="40"/>
      <c r="G1033" s="40"/>
      <c r="H1033" s="40"/>
      <c r="I1033" s="40"/>
      <c r="J1033" s="40"/>
      <c r="K1033" s="40"/>
      <c r="L1033" s="40"/>
      <c r="M1033" s="40"/>
    </row>
    <row r="1034" spans="1:13">
      <c r="A1034" s="40"/>
      <c r="B1034" s="40"/>
      <c r="C1034" s="40"/>
      <c r="D1034" s="40"/>
      <c r="E1034" s="40"/>
      <c r="F1034" s="40"/>
      <c r="G1034" s="40"/>
      <c r="H1034" s="40"/>
      <c r="I1034" s="40"/>
      <c r="J1034" s="40"/>
      <c r="K1034" s="40"/>
      <c r="L1034" s="40"/>
      <c r="M1034" s="40"/>
    </row>
    <row r="1035" spans="1:13">
      <c r="A1035" s="40"/>
      <c r="B1035" s="40"/>
      <c r="C1035" s="40"/>
      <c r="D1035" s="40"/>
      <c r="E1035" s="40"/>
      <c r="F1035" s="40"/>
      <c r="G1035" s="40"/>
      <c r="H1035" s="40"/>
      <c r="I1035" s="40"/>
      <c r="J1035" s="40"/>
      <c r="K1035" s="40"/>
      <c r="L1035" s="40"/>
      <c r="M1035" s="40"/>
    </row>
    <row r="1036" spans="1:13">
      <c r="A1036" s="40"/>
      <c r="B1036" s="40"/>
      <c r="C1036" s="40"/>
      <c r="D1036" s="40"/>
      <c r="E1036" s="40"/>
      <c r="F1036" s="40"/>
      <c r="G1036" s="40"/>
      <c r="H1036" s="40"/>
      <c r="I1036" s="40"/>
      <c r="J1036" s="40"/>
      <c r="K1036" s="40"/>
      <c r="L1036" s="40"/>
      <c r="M1036" s="40"/>
    </row>
    <row r="1037" spans="1:13">
      <c r="A1037" s="40"/>
      <c r="B1037" s="40"/>
      <c r="C1037" s="40"/>
      <c r="D1037" s="40"/>
      <c r="E1037" s="40"/>
      <c r="F1037" s="40"/>
      <c r="G1037" s="40"/>
      <c r="H1037" s="40"/>
      <c r="I1037" s="40"/>
      <c r="J1037" s="40"/>
      <c r="K1037" s="40"/>
      <c r="L1037" s="40"/>
      <c r="M1037" s="40"/>
    </row>
    <row r="1038" spans="1:13">
      <c r="A1038" s="40"/>
      <c r="B1038" s="40"/>
      <c r="C1038" s="40"/>
      <c r="D1038" s="40"/>
      <c r="E1038" s="40"/>
      <c r="F1038" s="40"/>
      <c r="G1038" s="40"/>
      <c r="H1038" s="40"/>
      <c r="I1038" s="40"/>
      <c r="J1038" s="40"/>
      <c r="K1038" s="40"/>
      <c r="L1038" s="40"/>
      <c r="M1038" s="40"/>
    </row>
    <row r="1039" spans="1:13">
      <c r="A1039" s="40"/>
      <c r="B1039" s="40"/>
      <c r="C1039" s="40"/>
      <c r="D1039" s="40"/>
      <c r="E1039" s="40"/>
      <c r="F1039" s="40"/>
      <c r="G1039" s="40"/>
      <c r="H1039" s="40"/>
      <c r="I1039" s="40"/>
      <c r="J1039" s="40"/>
      <c r="K1039" s="40"/>
      <c r="L1039" s="40"/>
      <c r="M1039" s="40"/>
    </row>
    <row r="1040" spans="1:13">
      <c r="A1040" s="40"/>
      <c r="B1040" s="40"/>
      <c r="C1040" s="40"/>
      <c r="D1040" s="40"/>
      <c r="E1040" s="40"/>
      <c r="F1040" s="40"/>
      <c r="G1040" s="40"/>
      <c r="H1040" s="40"/>
      <c r="I1040" s="40"/>
      <c r="J1040" s="40"/>
      <c r="K1040" s="40"/>
      <c r="L1040" s="40"/>
      <c r="M1040" s="40"/>
    </row>
    <row r="1041" spans="1:13">
      <c r="A1041" s="40"/>
      <c r="B1041" s="40"/>
      <c r="C1041" s="40"/>
      <c r="D1041" s="40"/>
      <c r="E1041" s="40"/>
      <c r="F1041" s="40"/>
      <c r="G1041" s="40"/>
      <c r="H1041" s="40"/>
      <c r="I1041" s="40"/>
      <c r="J1041" s="40"/>
      <c r="K1041" s="40"/>
      <c r="L1041" s="40"/>
      <c r="M1041" s="40"/>
    </row>
    <row r="1042" spans="1:13">
      <c r="A1042" s="40"/>
      <c r="B1042" s="40"/>
      <c r="C1042" s="40"/>
      <c r="D1042" s="40"/>
      <c r="E1042" s="40"/>
      <c r="F1042" s="40"/>
      <c r="G1042" s="40"/>
      <c r="H1042" s="40"/>
      <c r="I1042" s="40"/>
      <c r="J1042" s="40"/>
      <c r="K1042" s="40"/>
      <c r="L1042" s="40"/>
      <c r="M1042" s="40"/>
    </row>
    <row r="1043" spans="1:13">
      <c r="A1043" s="40"/>
      <c r="B1043" s="40"/>
      <c r="C1043" s="40"/>
      <c r="D1043" s="40"/>
      <c r="E1043" s="40"/>
      <c r="F1043" s="40"/>
      <c r="G1043" s="40"/>
      <c r="H1043" s="40"/>
      <c r="I1043" s="40"/>
      <c r="J1043" s="40"/>
      <c r="K1043" s="40"/>
      <c r="L1043" s="40"/>
      <c r="M1043" s="40"/>
    </row>
    <row r="1044" spans="1:13">
      <c r="A1044" s="40"/>
      <c r="B1044" s="40"/>
      <c r="C1044" s="40"/>
      <c r="D1044" s="40"/>
      <c r="E1044" s="40"/>
      <c r="F1044" s="40"/>
      <c r="G1044" s="40"/>
      <c r="H1044" s="40"/>
      <c r="I1044" s="40"/>
      <c r="J1044" s="40"/>
      <c r="K1044" s="40"/>
      <c r="L1044" s="40"/>
      <c r="M1044" s="40"/>
    </row>
    <row r="1045" spans="1:13">
      <c r="A1045" s="40"/>
      <c r="B1045" s="40"/>
      <c r="C1045" s="40"/>
      <c r="D1045" s="40"/>
      <c r="E1045" s="40"/>
      <c r="F1045" s="40"/>
      <c r="G1045" s="40"/>
      <c r="H1045" s="40"/>
      <c r="I1045" s="40"/>
      <c r="J1045" s="40"/>
      <c r="K1045" s="40"/>
      <c r="L1045" s="40"/>
      <c r="M1045" s="40"/>
    </row>
    <row r="1046" spans="1:13">
      <c r="A1046" s="40"/>
      <c r="B1046" s="40"/>
      <c r="C1046" s="40"/>
      <c r="D1046" s="40"/>
      <c r="E1046" s="40"/>
      <c r="F1046" s="40"/>
      <c r="G1046" s="40"/>
      <c r="H1046" s="40"/>
      <c r="I1046" s="40"/>
      <c r="J1046" s="40"/>
      <c r="K1046" s="40"/>
      <c r="L1046" s="40"/>
      <c r="M1046" s="40"/>
    </row>
    <row r="1047" spans="1:13">
      <c r="A1047" s="40"/>
      <c r="B1047" s="40"/>
      <c r="C1047" s="40"/>
      <c r="D1047" s="40"/>
      <c r="E1047" s="40"/>
      <c r="F1047" s="40"/>
      <c r="G1047" s="40"/>
      <c r="H1047" s="40"/>
      <c r="I1047" s="40"/>
      <c r="J1047" s="40"/>
      <c r="K1047" s="40"/>
      <c r="L1047" s="40"/>
      <c r="M1047" s="40"/>
    </row>
    <row r="1048" spans="1:13">
      <c r="A1048" s="40"/>
      <c r="B1048" s="40"/>
      <c r="C1048" s="40"/>
      <c r="D1048" s="40"/>
      <c r="E1048" s="40"/>
      <c r="F1048" s="40"/>
      <c r="G1048" s="40"/>
      <c r="H1048" s="40"/>
      <c r="I1048" s="40"/>
      <c r="J1048" s="40"/>
      <c r="K1048" s="40"/>
      <c r="L1048" s="40"/>
      <c r="M1048" s="40"/>
    </row>
    <row r="1049" spans="1:13">
      <c r="A1049" s="40"/>
      <c r="B1049" s="40"/>
      <c r="C1049" s="40"/>
      <c r="D1049" s="40"/>
      <c r="E1049" s="40"/>
      <c r="F1049" s="40"/>
      <c r="G1049" s="40"/>
      <c r="H1049" s="40"/>
      <c r="I1049" s="40"/>
      <c r="J1049" s="40"/>
      <c r="K1049" s="40"/>
      <c r="L1049" s="40"/>
      <c r="M1049" s="40"/>
    </row>
    <row r="1050" spans="1:13">
      <c r="A1050" s="40"/>
      <c r="B1050" s="40"/>
      <c r="C1050" s="40"/>
      <c r="D1050" s="40"/>
      <c r="E1050" s="40"/>
      <c r="F1050" s="40"/>
      <c r="G1050" s="40"/>
      <c r="H1050" s="40"/>
      <c r="I1050" s="40"/>
      <c r="J1050" s="40"/>
      <c r="K1050" s="40"/>
      <c r="L1050" s="40"/>
      <c r="M1050" s="40"/>
    </row>
    <row r="1051" spans="1:13">
      <c r="A1051" s="40"/>
      <c r="B1051" s="40"/>
      <c r="C1051" s="40"/>
      <c r="D1051" s="40"/>
      <c r="E1051" s="40"/>
      <c r="F1051" s="40"/>
      <c r="G1051" s="40"/>
      <c r="H1051" s="40"/>
      <c r="I1051" s="40"/>
      <c r="J1051" s="40"/>
      <c r="K1051" s="40"/>
      <c r="L1051" s="40"/>
      <c r="M1051" s="40"/>
    </row>
    <row r="1052" spans="1:13">
      <c r="A1052" s="40"/>
      <c r="B1052" s="40"/>
      <c r="C1052" s="40"/>
      <c r="D1052" s="40"/>
      <c r="E1052" s="40"/>
      <c r="F1052" s="40"/>
      <c r="G1052" s="40"/>
      <c r="H1052" s="40"/>
      <c r="I1052" s="40"/>
      <c r="J1052" s="40"/>
      <c r="K1052" s="40"/>
      <c r="L1052" s="40"/>
      <c r="M1052" s="40"/>
    </row>
    <row r="1053" spans="1:13">
      <c r="A1053" s="40"/>
      <c r="B1053" s="40"/>
      <c r="C1053" s="40"/>
      <c r="D1053" s="40"/>
      <c r="E1053" s="40"/>
      <c r="F1053" s="40"/>
      <c r="G1053" s="40"/>
      <c r="H1053" s="40"/>
      <c r="I1053" s="40"/>
      <c r="J1053" s="40"/>
      <c r="K1053" s="40"/>
      <c r="L1053" s="40"/>
      <c r="M1053" s="40"/>
    </row>
    <row r="1054" spans="1:13">
      <c r="A1054" s="40"/>
      <c r="B1054" s="40"/>
      <c r="C1054" s="40"/>
      <c r="D1054" s="40"/>
      <c r="E1054" s="40"/>
      <c r="F1054" s="40"/>
      <c r="G1054" s="40"/>
      <c r="H1054" s="40"/>
      <c r="I1054" s="40"/>
      <c r="J1054" s="40"/>
      <c r="K1054" s="40"/>
      <c r="L1054" s="40"/>
      <c r="M1054" s="40"/>
    </row>
    <row r="1055" spans="1:13">
      <c r="A1055" s="40"/>
      <c r="B1055" s="40"/>
      <c r="C1055" s="40"/>
      <c r="D1055" s="40"/>
      <c r="E1055" s="40"/>
      <c r="F1055" s="40"/>
      <c r="G1055" s="40"/>
      <c r="H1055" s="40"/>
      <c r="I1055" s="40"/>
      <c r="J1055" s="40"/>
      <c r="K1055" s="40"/>
      <c r="L1055" s="40"/>
      <c r="M1055" s="40"/>
    </row>
    <row r="1056" spans="1:13">
      <c r="A1056" s="40"/>
      <c r="B1056" s="40"/>
      <c r="C1056" s="40"/>
      <c r="D1056" s="40"/>
      <c r="E1056" s="40"/>
      <c r="F1056" s="40"/>
      <c r="G1056" s="40"/>
      <c r="H1056" s="40"/>
      <c r="I1056" s="40"/>
      <c r="J1056" s="40"/>
      <c r="K1056" s="40"/>
      <c r="L1056" s="40"/>
      <c r="M1056" s="40"/>
    </row>
    <row r="1057" spans="1:13">
      <c r="A1057" s="40"/>
      <c r="B1057" s="40"/>
      <c r="C1057" s="40"/>
      <c r="D1057" s="40"/>
      <c r="E1057" s="40"/>
      <c r="F1057" s="40"/>
      <c r="G1057" s="40"/>
      <c r="H1057" s="40"/>
      <c r="I1057" s="40"/>
      <c r="J1057" s="40"/>
      <c r="K1057" s="40"/>
      <c r="L1057" s="40"/>
      <c r="M1057" s="40"/>
    </row>
    <row r="1058" spans="1:13">
      <c r="A1058" s="40"/>
      <c r="B1058" s="40"/>
      <c r="C1058" s="40"/>
      <c r="D1058" s="40"/>
      <c r="E1058" s="40"/>
      <c r="F1058" s="40"/>
      <c r="G1058" s="40"/>
      <c r="H1058" s="40"/>
      <c r="I1058" s="40"/>
      <c r="J1058" s="40"/>
      <c r="K1058" s="40"/>
      <c r="L1058" s="40"/>
      <c r="M1058" s="40"/>
    </row>
    <row r="1059" spans="1:13">
      <c r="A1059" s="40"/>
      <c r="B1059" s="40"/>
      <c r="C1059" s="40"/>
      <c r="D1059" s="40"/>
      <c r="E1059" s="40"/>
      <c r="F1059" s="40"/>
      <c r="G1059" s="40"/>
      <c r="H1059" s="40"/>
      <c r="I1059" s="40"/>
      <c r="J1059" s="40"/>
      <c r="K1059" s="40"/>
      <c r="L1059" s="40"/>
      <c r="M1059" s="40"/>
    </row>
    <row r="1060" spans="1:13">
      <c r="A1060" s="40"/>
      <c r="B1060" s="40"/>
      <c r="C1060" s="40"/>
      <c r="D1060" s="40"/>
      <c r="E1060" s="40"/>
      <c r="F1060" s="40"/>
      <c r="G1060" s="40"/>
      <c r="H1060" s="40"/>
      <c r="I1060" s="40"/>
      <c r="J1060" s="40"/>
      <c r="K1060" s="40"/>
      <c r="L1060" s="40"/>
      <c r="M1060" s="40"/>
    </row>
    <row r="1061" spans="1:13">
      <c r="A1061" s="40"/>
      <c r="B1061" s="40"/>
      <c r="C1061" s="40"/>
      <c r="D1061" s="40"/>
      <c r="E1061" s="40"/>
      <c r="F1061" s="40"/>
      <c r="G1061" s="40"/>
      <c r="H1061" s="40"/>
      <c r="I1061" s="40"/>
      <c r="J1061" s="40"/>
      <c r="K1061" s="40"/>
      <c r="L1061" s="40"/>
      <c r="M1061" s="40"/>
    </row>
    <row r="1062" spans="1:13">
      <c r="A1062" s="40"/>
      <c r="B1062" s="40"/>
      <c r="C1062" s="40"/>
      <c r="D1062" s="40"/>
      <c r="E1062" s="40"/>
      <c r="F1062" s="40"/>
      <c r="G1062" s="40"/>
      <c r="H1062" s="40"/>
      <c r="I1062" s="40"/>
      <c r="J1062" s="40"/>
      <c r="K1062" s="40"/>
      <c r="L1062" s="40"/>
      <c r="M1062" s="40"/>
    </row>
    <row r="1063" spans="1:13">
      <c r="A1063" s="40"/>
      <c r="B1063" s="40"/>
      <c r="C1063" s="40"/>
      <c r="D1063" s="40"/>
      <c r="E1063" s="40"/>
      <c r="F1063" s="40"/>
      <c r="G1063" s="40"/>
      <c r="H1063" s="40"/>
      <c r="I1063" s="40"/>
      <c r="J1063" s="40"/>
      <c r="K1063" s="40"/>
      <c r="L1063" s="40"/>
      <c r="M1063" s="40"/>
    </row>
    <row r="1064" spans="1:13">
      <c r="A1064" s="40"/>
      <c r="B1064" s="40"/>
      <c r="C1064" s="40"/>
      <c r="D1064" s="40"/>
      <c r="E1064" s="40"/>
      <c r="F1064" s="40"/>
      <c r="G1064" s="40"/>
      <c r="H1064" s="40"/>
      <c r="I1064" s="40"/>
      <c r="J1064" s="40"/>
      <c r="K1064" s="40"/>
      <c r="L1064" s="40"/>
      <c r="M1064" s="40"/>
    </row>
    <row r="1065" spans="1:13">
      <c r="A1065" s="40"/>
      <c r="B1065" s="40"/>
      <c r="C1065" s="40"/>
      <c r="D1065" s="40"/>
      <c r="E1065" s="40"/>
      <c r="F1065" s="40"/>
      <c r="G1065" s="40"/>
      <c r="H1065" s="40"/>
      <c r="I1065" s="40"/>
      <c r="J1065" s="40"/>
      <c r="K1065" s="40"/>
      <c r="L1065" s="40"/>
      <c r="M1065" s="40"/>
    </row>
    <row r="1066" spans="1:13">
      <c r="A1066" s="40"/>
      <c r="B1066" s="40"/>
      <c r="C1066" s="40"/>
      <c r="D1066" s="40"/>
      <c r="E1066" s="40"/>
      <c r="F1066" s="40"/>
      <c r="G1066" s="40"/>
      <c r="H1066" s="40"/>
      <c r="I1066" s="40"/>
      <c r="J1066" s="40"/>
      <c r="K1066" s="40"/>
      <c r="L1066" s="40"/>
      <c r="M1066" s="40"/>
    </row>
    <row r="1067" spans="1:13">
      <c r="A1067" s="40"/>
      <c r="B1067" s="40"/>
      <c r="C1067" s="40"/>
      <c r="D1067" s="40"/>
      <c r="E1067" s="40"/>
      <c r="F1067" s="40"/>
      <c r="G1067" s="40"/>
      <c r="H1067" s="40"/>
      <c r="I1067" s="40"/>
      <c r="J1067" s="40"/>
      <c r="K1067" s="40"/>
      <c r="L1067" s="40"/>
      <c r="M1067" s="40"/>
    </row>
    <row r="1068" spans="1:13">
      <c r="A1068" s="40"/>
      <c r="B1068" s="40"/>
      <c r="C1068" s="40"/>
      <c r="D1068" s="40"/>
      <c r="E1068" s="40"/>
      <c r="F1068" s="40"/>
      <c r="G1068" s="40"/>
      <c r="H1068" s="40"/>
      <c r="I1068" s="40"/>
      <c r="J1068" s="40"/>
      <c r="K1068" s="40"/>
      <c r="L1068" s="40"/>
      <c r="M1068" s="40"/>
    </row>
    <row r="1069" spans="1:13">
      <c r="A1069" s="40"/>
      <c r="B1069" s="40"/>
      <c r="C1069" s="40"/>
      <c r="D1069" s="40"/>
      <c r="E1069" s="40"/>
      <c r="F1069" s="40"/>
      <c r="G1069" s="40"/>
      <c r="H1069" s="40"/>
      <c r="I1069" s="40"/>
      <c r="J1069" s="40"/>
      <c r="K1069" s="40"/>
      <c r="L1069" s="40"/>
      <c r="M1069" s="40"/>
    </row>
    <row r="1070" spans="1:13">
      <c r="A1070" s="40"/>
      <c r="B1070" s="40"/>
      <c r="C1070" s="40"/>
      <c r="D1070" s="40"/>
      <c r="E1070" s="40"/>
      <c r="F1070" s="40"/>
      <c r="G1070" s="40"/>
      <c r="H1070" s="40"/>
      <c r="I1070" s="40"/>
      <c r="J1070" s="40"/>
      <c r="K1070" s="40"/>
      <c r="L1070" s="40"/>
      <c r="M1070" s="40"/>
    </row>
    <row r="1071" spans="1:13">
      <c r="A1071" s="40"/>
      <c r="B1071" s="40"/>
      <c r="C1071" s="40"/>
      <c r="D1071" s="40"/>
      <c r="E1071" s="40"/>
      <c r="F1071" s="40"/>
      <c r="G1071" s="40"/>
      <c r="H1071" s="40"/>
      <c r="I1071" s="40"/>
      <c r="J1071" s="40"/>
      <c r="K1071" s="40"/>
      <c r="L1071" s="40"/>
      <c r="M1071" s="40"/>
    </row>
    <row r="1072" spans="1:13">
      <c r="A1072" s="40"/>
      <c r="B1072" s="40"/>
      <c r="C1072" s="40"/>
      <c r="D1072" s="40"/>
      <c r="E1072" s="40"/>
      <c r="F1072" s="40"/>
      <c r="G1072" s="40"/>
      <c r="H1072" s="40"/>
      <c r="I1072" s="40"/>
      <c r="J1072" s="40"/>
      <c r="K1072" s="40"/>
      <c r="L1072" s="40"/>
      <c r="M1072" s="40"/>
    </row>
    <row r="1073" spans="1:13">
      <c r="A1073" s="40"/>
      <c r="B1073" s="40"/>
      <c r="C1073" s="40"/>
      <c r="D1073" s="40"/>
      <c r="E1073" s="40"/>
      <c r="F1073" s="40"/>
      <c r="G1073" s="40"/>
      <c r="H1073" s="40"/>
      <c r="I1073" s="40"/>
      <c r="J1073" s="40"/>
      <c r="K1073" s="40"/>
      <c r="L1073" s="40"/>
      <c r="M1073" s="40"/>
    </row>
    <row r="1074" spans="1:13">
      <c r="A1074" s="40"/>
      <c r="B1074" s="40"/>
      <c r="C1074" s="40"/>
      <c r="D1074" s="40"/>
      <c r="E1074" s="40"/>
      <c r="F1074" s="40"/>
      <c r="G1074" s="40"/>
      <c r="H1074" s="40"/>
      <c r="I1074" s="40"/>
      <c r="J1074" s="40"/>
      <c r="K1074" s="40"/>
      <c r="L1074" s="40"/>
      <c r="M1074" s="40"/>
    </row>
    <row r="1075" spans="1:13">
      <c r="A1075" s="40"/>
      <c r="B1075" s="40"/>
      <c r="C1075" s="40"/>
      <c r="D1075" s="40"/>
      <c r="E1075" s="40"/>
      <c r="F1075" s="40"/>
      <c r="G1075" s="40"/>
      <c r="H1075" s="40"/>
      <c r="I1075" s="40"/>
      <c r="J1075" s="40"/>
      <c r="K1075" s="40"/>
      <c r="L1075" s="40"/>
      <c r="M1075" s="40"/>
    </row>
    <row r="1076" spans="1:13">
      <c r="A1076" s="40"/>
      <c r="B1076" s="40"/>
      <c r="C1076" s="40"/>
      <c r="D1076" s="40"/>
      <c r="E1076" s="40"/>
      <c r="F1076" s="40"/>
      <c r="G1076" s="40"/>
      <c r="H1076" s="40"/>
      <c r="I1076" s="40"/>
      <c r="J1076" s="40"/>
      <c r="K1076" s="40"/>
      <c r="L1076" s="40"/>
      <c r="M1076" s="40"/>
    </row>
    <row r="1077" spans="1:13">
      <c r="A1077" s="40"/>
      <c r="B1077" s="40"/>
      <c r="C1077" s="40"/>
      <c r="D1077" s="40"/>
      <c r="E1077" s="40"/>
      <c r="F1077" s="40"/>
      <c r="G1077" s="40"/>
      <c r="H1077" s="40"/>
      <c r="I1077" s="40"/>
      <c r="J1077" s="40"/>
      <c r="K1077" s="40"/>
      <c r="L1077" s="40"/>
      <c r="M1077" s="40"/>
    </row>
    <row r="1078" spans="1:13">
      <c r="A1078" s="40"/>
      <c r="B1078" s="40"/>
      <c r="C1078" s="40"/>
      <c r="D1078" s="40"/>
      <c r="E1078" s="40"/>
      <c r="F1078" s="40"/>
      <c r="G1078" s="40"/>
      <c r="H1078" s="40"/>
      <c r="I1078" s="40"/>
      <c r="J1078" s="40"/>
      <c r="K1078" s="40"/>
      <c r="L1078" s="40"/>
      <c r="M1078" s="40"/>
    </row>
    <row r="1079" spans="1:13">
      <c r="A1079" s="40"/>
      <c r="B1079" s="40"/>
      <c r="C1079" s="40"/>
      <c r="D1079" s="40"/>
      <c r="E1079" s="40"/>
      <c r="F1079" s="40"/>
      <c r="G1079" s="40"/>
      <c r="H1079" s="40"/>
      <c r="I1079" s="40"/>
      <c r="J1079" s="40"/>
      <c r="K1079" s="40"/>
      <c r="L1079" s="40"/>
      <c r="M1079" s="40"/>
    </row>
    <row r="1080" spans="1:13">
      <c r="A1080" s="40"/>
      <c r="B1080" s="40"/>
      <c r="C1080" s="40"/>
      <c r="D1080" s="40"/>
      <c r="E1080" s="40"/>
      <c r="F1080" s="40"/>
      <c r="G1080" s="40"/>
      <c r="H1080" s="40"/>
      <c r="I1080" s="40"/>
      <c r="J1080" s="40"/>
      <c r="K1080" s="40"/>
      <c r="L1080" s="40"/>
      <c r="M1080" s="40"/>
    </row>
    <row r="1081" spans="1:13">
      <c r="A1081" s="40"/>
      <c r="B1081" s="40"/>
      <c r="C1081" s="40"/>
      <c r="D1081" s="40"/>
      <c r="E1081" s="40"/>
      <c r="F1081" s="40"/>
      <c r="G1081" s="40"/>
      <c r="H1081" s="40"/>
      <c r="I1081" s="40"/>
      <c r="J1081" s="40"/>
      <c r="K1081" s="40"/>
      <c r="L1081" s="40"/>
      <c r="M1081" s="40"/>
    </row>
    <row r="1082" spans="1:13">
      <c r="A1082" s="40"/>
      <c r="B1082" s="40"/>
      <c r="C1082" s="40"/>
      <c r="D1082" s="40"/>
      <c r="E1082" s="40"/>
      <c r="F1082" s="40"/>
      <c r="G1082" s="40"/>
      <c r="H1082" s="40"/>
      <c r="I1082" s="40"/>
      <c r="J1082" s="40"/>
      <c r="K1082" s="40"/>
      <c r="L1082" s="40"/>
      <c r="M1082" s="40"/>
    </row>
    <row r="1083" spans="1:13">
      <c r="A1083" s="40"/>
      <c r="B1083" s="40"/>
      <c r="C1083" s="40"/>
      <c r="D1083" s="40"/>
      <c r="E1083" s="40"/>
      <c r="F1083" s="40"/>
      <c r="G1083" s="40"/>
      <c r="H1083" s="40"/>
      <c r="I1083" s="40"/>
      <c r="J1083" s="40"/>
      <c r="K1083" s="40"/>
      <c r="L1083" s="40"/>
      <c r="M1083" s="40"/>
    </row>
    <row r="1084" spans="1:13">
      <c r="A1084" s="40"/>
      <c r="B1084" s="40"/>
      <c r="C1084" s="40"/>
      <c r="D1084" s="40"/>
      <c r="E1084" s="40"/>
      <c r="F1084" s="40"/>
      <c r="G1084" s="40"/>
      <c r="H1084" s="40"/>
      <c r="I1084" s="40"/>
      <c r="J1084" s="40"/>
      <c r="K1084" s="40"/>
      <c r="L1084" s="40"/>
      <c r="M1084" s="40"/>
    </row>
    <row r="1085" spans="1:13">
      <c r="A1085" s="40"/>
      <c r="B1085" s="40"/>
      <c r="C1085" s="40"/>
      <c r="D1085" s="40"/>
      <c r="E1085" s="40"/>
      <c r="F1085" s="40"/>
      <c r="G1085" s="40"/>
      <c r="H1085" s="40"/>
      <c r="I1085" s="40"/>
      <c r="J1085" s="40"/>
      <c r="K1085" s="40"/>
      <c r="L1085" s="40"/>
      <c r="M1085" s="40"/>
    </row>
    <row r="1086" spans="1:13">
      <c r="A1086" s="40"/>
      <c r="B1086" s="40"/>
      <c r="C1086" s="40"/>
      <c r="D1086" s="40"/>
      <c r="E1086" s="40"/>
      <c r="F1086" s="40"/>
      <c r="G1086" s="40"/>
      <c r="H1086" s="40"/>
      <c r="I1086" s="40"/>
      <c r="J1086" s="40"/>
      <c r="K1086" s="40"/>
      <c r="L1086" s="40"/>
      <c r="M1086" s="40"/>
    </row>
    <row r="1087" spans="1:13">
      <c r="A1087" s="40"/>
      <c r="B1087" s="40"/>
      <c r="C1087" s="40"/>
      <c r="D1087" s="40"/>
      <c r="E1087" s="40"/>
      <c r="F1087" s="40"/>
      <c r="G1087" s="40"/>
      <c r="H1087" s="40"/>
      <c r="I1087" s="40"/>
      <c r="J1087" s="40"/>
      <c r="K1087" s="40"/>
      <c r="L1087" s="40"/>
      <c r="M1087" s="40"/>
    </row>
    <row r="1088" spans="1:13">
      <c r="A1088" s="40"/>
      <c r="B1088" s="40"/>
      <c r="C1088" s="40"/>
      <c r="D1088" s="40"/>
      <c r="E1088" s="40"/>
      <c r="F1088" s="40"/>
      <c r="G1088" s="40"/>
      <c r="H1088" s="40"/>
      <c r="I1088" s="40"/>
      <c r="J1088" s="40"/>
      <c r="K1088" s="40"/>
      <c r="L1088" s="40"/>
      <c r="M1088" s="40"/>
    </row>
    <row r="1089" spans="1:13">
      <c r="A1089" s="40"/>
      <c r="B1089" s="40"/>
      <c r="C1089" s="40"/>
      <c r="D1089" s="40"/>
      <c r="E1089" s="40"/>
      <c r="F1089" s="40"/>
      <c r="G1089" s="40"/>
      <c r="H1089" s="40"/>
      <c r="I1089" s="40"/>
      <c r="J1089" s="40"/>
      <c r="K1089" s="40"/>
      <c r="L1089" s="40"/>
      <c r="M1089" s="40"/>
    </row>
    <row r="1090" spans="1:13">
      <c r="A1090" s="40"/>
      <c r="B1090" s="40"/>
      <c r="C1090" s="40"/>
      <c r="D1090" s="40"/>
      <c r="E1090" s="40"/>
      <c r="F1090" s="40"/>
      <c r="G1090" s="40"/>
      <c r="H1090" s="40"/>
      <c r="I1090" s="40"/>
      <c r="J1090" s="40"/>
      <c r="K1090" s="40"/>
      <c r="L1090" s="40"/>
      <c r="M1090" s="40"/>
    </row>
    <row r="1091" spans="1:13">
      <c r="A1091" s="40"/>
      <c r="B1091" s="40"/>
      <c r="C1091" s="40"/>
      <c r="D1091" s="40"/>
      <c r="E1091" s="40"/>
      <c r="F1091" s="40"/>
      <c r="G1091" s="40"/>
      <c r="H1091" s="40"/>
      <c r="I1091" s="40"/>
      <c r="J1091" s="40"/>
      <c r="K1091" s="40"/>
      <c r="L1091" s="40"/>
      <c r="M1091" s="40"/>
    </row>
    <row r="1092" spans="1:13">
      <c r="A1092" s="40"/>
      <c r="B1092" s="40"/>
      <c r="C1092" s="40"/>
      <c r="D1092" s="40"/>
      <c r="E1092" s="40"/>
      <c r="F1092" s="40"/>
      <c r="G1092" s="40"/>
      <c r="H1092" s="40"/>
      <c r="I1092" s="40"/>
      <c r="J1092" s="40"/>
      <c r="K1092" s="40"/>
      <c r="L1092" s="40"/>
      <c r="M1092" s="40"/>
    </row>
    <row r="1093" spans="1:13">
      <c r="A1093" s="40"/>
      <c r="B1093" s="40"/>
      <c r="C1093" s="40"/>
      <c r="D1093" s="40"/>
      <c r="E1093" s="40"/>
      <c r="F1093" s="40"/>
      <c r="G1093" s="40"/>
      <c r="H1093" s="40"/>
      <c r="I1093" s="40"/>
      <c r="J1093" s="40"/>
      <c r="K1093" s="40"/>
      <c r="L1093" s="40"/>
      <c r="M1093" s="40"/>
    </row>
    <row r="1094" spans="1:13">
      <c r="A1094" s="40"/>
      <c r="B1094" s="40"/>
      <c r="C1094" s="40"/>
      <c r="D1094" s="40"/>
      <c r="E1094" s="40"/>
      <c r="F1094" s="40"/>
      <c r="G1094" s="40"/>
      <c r="H1094" s="40"/>
      <c r="I1094" s="40"/>
      <c r="J1094" s="40"/>
      <c r="K1094" s="40"/>
      <c r="L1094" s="40"/>
      <c r="M1094" s="40"/>
    </row>
    <row r="1095" spans="1:13">
      <c r="A1095" s="40"/>
      <c r="B1095" s="40"/>
      <c r="C1095" s="40"/>
      <c r="D1095" s="40"/>
      <c r="E1095" s="40"/>
      <c r="F1095" s="40"/>
      <c r="G1095" s="40"/>
      <c r="H1095" s="40"/>
      <c r="I1095" s="40"/>
      <c r="J1095" s="40"/>
      <c r="K1095" s="40"/>
      <c r="L1095" s="40"/>
      <c r="M1095" s="40"/>
    </row>
    <row r="1096" spans="1:13">
      <c r="A1096" s="40"/>
      <c r="B1096" s="40"/>
      <c r="C1096" s="40"/>
      <c r="D1096" s="40"/>
      <c r="E1096" s="40"/>
      <c r="F1096" s="40"/>
      <c r="G1096" s="40"/>
      <c r="H1096" s="40"/>
      <c r="I1096" s="40"/>
      <c r="J1096" s="40"/>
      <c r="K1096" s="40"/>
      <c r="L1096" s="40"/>
      <c r="M1096" s="40"/>
    </row>
    <row r="1097" spans="1:13">
      <c r="A1097" s="40"/>
      <c r="B1097" s="40"/>
      <c r="C1097" s="40"/>
      <c r="D1097" s="40"/>
      <c r="E1097" s="40"/>
      <c r="F1097" s="40"/>
      <c r="G1097" s="40"/>
      <c r="H1097" s="40"/>
      <c r="I1097" s="40"/>
      <c r="J1097" s="40"/>
      <c r="K1097" s="40"/>
      <c r="L1097" s="40"/>
      <c r="M1097" s="40"/>
    </row>
    <row r="1098" spans="1:13">
      <c r="A1098" s="40"/>
      <c r="B1098" s="40"/>
      <c r="C1098" s="40"/>
      <c r="D1098" s="40"/>
      <c r="E1098" s="40"/>
      <c r="F1098" s="40"/>
      <c r="G1098" s="40"/>
      <c r="H1098" s="40"/>
      <c r="I1098" s="40"/>
      <c r="J1098" s="40"/>
      <c r="K1098" s="40"/>
      <c r="L1098" s="40"/>
      <c r="M1098" s="40"/>
    </row>
    <row r="1099" spans="1:13">
      <c r="A1099" s="40"/>
      <c r="B1099" s="40"/>
      <c r="C1099" s="40"/>
      <c r="D1099" s="40"/>
      <c r="E1099" s="40"/>
      <c r="F1099" s="40"/>
      <c r="G1099" s="40"/>
      <c r="H1099" s="40"/>
      <c r="I1099" s="40"/>
      <c r="J1099" s="40"/>
      <c r="K1099" s="40"/>
      <c r="L1099" s="40"/>
      <c r="M1099" s="40"/>
    </row>
    <row r="1100" spans="1:13">
      <c r="A1100" s="40"/>
      <c r="B1100" s="40"/>
      <c r="C1100" s="40"/>
      <c r="D1100" s="40"/>
      <c r="E1100" s="40"/>
      <c r="F1100" s="40"/>
      <c r="G1100" s="40"/>
      <c r="H1100" s="40"/>
      <c r="I1100" s="40"/>
      <c r="J1100" s="40"/>
      <c r="K1100" s="40"/>
      <c r="L1100" s="40"/>
      <c r="M1100" s="40"/>
    </row>
    <row r="1101" spans="1:13">
      <c r="A1101" s="40"/>
      <c r="B1101" s="40"/>
      <c r="C1101" s="40"/>
      <c r="D1101" s="40"/>
      <c r="E1101" s="40"/>
      <c r="F1101" s="40"/>
      <c r="G1101" s="40"/>
      <c r="H1101" s="40"/>
      <c r="I1101" s="40"/>
      <c r="J1101" s="40"/>
      <c r="K1101" s="40"/>
      <c r="L1101" s="40"/>
      <c r="M1101" s="40"/>
    </row>
    <row r="1102" spans="1:13">
      <c r="A1102" s="40"/>
      <c r="B1102" s="40"/>
      <c r="C1102" s="40"/>
      <c r="D1102" s="40"/>
      <c r="E1102" s="40"/>
      <c r="F1102" s="40"/>
      <c r="G1102" s="40"/>
      <c r="H1102" s="40"/>
      <c r="I1102" s="40"/>
      <c r="J1102" s="40"/>
      <c r="K1102" s="40"/>
      <c r="L1102" s="40"/>
      <c r="M1102" s="40"/>
    </row>
    <row r="1103" spans="1:13">
      <c r="A1103" s="40"/>
      <c r="B1103" s="40"/>
      <c r="C1103" s="40"/>
      <c r="D1103" s="40"/>
      <c r="E1103" s="40"/>
      <c r="F1103" s="40"/>
      <c r="G1103" s="40"/>
      <c r="H1103" s="40"/>
      <c r="I1103" s="40"/>
      <c r="J1103" s="40"/>
      <c r="K1103" s="40"/>
      <c r="L1103" s="40"/>
      <c r="M1103" s="40"/>
    </row>
    <row r="1104" spans="1:13">
      <c r="A1104" s="40"/>
      <c r="B1104" s="40"/>
      <c r="C1104" s="40"/>
      <c r="D1104" s="40"/>
      <c r="E1104" s="40"/>
      <c r="F1104" s="40"/>
      <c r="G1104" s="40"/>
      <c r="H1104" s="40"/>
      <c r="I1104" s="40"/>
      <c r="J1104" s="40"/>
      <c r="K1104" s="40"/>
      <c r="L1104" s="40"/>
      <c r="M1104" s="40"/>
    </row>
    <row r="1105" spans="1:13">
      <c r="A1105" s="40"/>
      <c r="B1105" s="40"/>
      <c r="C1105" s="40"/>
      <c r="D1105" s="40"/>
      <c r="E1105" s="40"/>
      <c r="F1105" s="40"/>
      <c r="G1105" s="40"/>
      <c r="H1105" s="40"/>
      <c r="I1105" s="40"/>
      <c r="J1105" s="40"/>
      <c r="K1105" s="40"/>
      <c r="L1105" s="40"/>
      <c r="M1105" s="40"/>
    </row>
    <row r="1106" spans="1:13">
      <c r="A1106" s="40"/>
      <c r="B1106" s="40"/>
      <c r="C1106" s="40"/>
      <c r="D1106" s="40"/>
      <c r="E1106" s="40"/>
      <c r="F1106" s="40"/>
      <c r="G1106" s="40"/>
      <c r="H1106" s="40"/>
      <c r="I1106" s="40"/>
      <c r="J1106" s="40"/>
      <c r="K1106" s="40"/>
      <c r="L1106" s="40"/>
      <c r="M1106" s="40"/>
    </row>
    <row r="1107" spans="1:13">
      <c r="A1107" s="40"/>
      <c r="B1107" s="40"/>
      <c r="C1107" s="40"/>
      <c r="D1107" s="40"/>
      <c r="E1107" s="40"/>
      <c r="F1107" s="40"/>
      <c r="G1107" s="40"/>
      <c r="H1107" s="40"/>
      <c r="I1107" s="40"/>
      <c r="J1107" s="40"/>
      <c r="K1107" s="40"/>
      <c r="L1107" s="40"/>
      <c r="M1107" s="40"/>
    </row>
    <row r="1108" spans="1:13">
      <c r="A1108" s="40"/>
      <c r="B1108" s="40"/>
      <c r="C1108" s="40"/>
      <c r="D1108" s="40"/>
      <c r="E1108" s="40"/>
      <c r="F1108" s="40"/>
      <c r="G1108" s="40"/>
      <c r="H1108" s="40"/>
      <c r="I1108" s="40"/>
      <c r="J1108" s="40"/>
      <c r="K1108" s="40"/>
      <c r="L1108" s="40"/>
      <c r="M1108" s="40"/>
    </row>
    <row r="1109" spans="1:13">
      <c r="A1109" s="40"/>
      <c r="B1109" s="40"/>
      <c r="C1109" s="40"/>
      <c r="D1109" s="40"/>
      <c r="E1109" s="40"/>
      <c r="F1109" s="40"/>
      <c r="G1109" s="40"/>
      <c r="H1109" s="40"/>
      <c r="I1109" s="40"/>
      <c r="J1109" s="40"/>
      <c r="K1109" s="40"/>
      <c r="L1109" s="40"/>
      <c r="M1109" s="40"/>
    </row>
    <row r="1110" spans="1:13">
      <c r="A1110" s="40"/>
      <c r="B1110" s="40"/>
      <c r="C1110" s="40"/>
      <c r="D1110" s="40"/>
      <c r="E1110" s="40"/>
      <c r="F1110" s="40"/>
      <c r="G1110" s="40"/>
      <c r="H1110" s="40"/>
      <c r="I1110" s="40"/>
      <c r="J1110" s="40"/>
      <c r="K1110" s="40"/>
      <c r="L1110" s="40"/>
      <c r="M1110" s="40"/>
    </row>
    <row r="1111" spans="1:13">
      <c r="A1111" s="40"/>
      <c r="B1111" s="40"/>
      <c r="C1111" s="40"/>
      <c r="D1111" s="40"/>
      <c r="E1111" s="40"/>
      <c r="F1111" s="40"/>
      <c r="G1111" s="40"/>
      <c r="H1111" s="40"/>
      <c r="I1111" s="40"/>
      <c r="J1111" s="40"/>
      <c r="K1111" s="40"/>
      <c r="L1111" s="40"/>
      <c r="M1111" s="40"/>
    </row>
    <row r="1112" spans="1:13">
      <c r="A1112" s="40"/>
      <c r="B1112" s="40"/>
      <c r="C1112" s="40"/>
      <c r="D1112" s="40"/>
      <c r="E1112" s="40"/>
      <c r="F1112" s="40"/>
      <c r="G1112" s="40"/>
      <c r="H1112" s="40"/>
      <c r="I1112" s="40"/>
      <c r="J1112" s="40"/>
      <c r="K1112" s="40"/>
      <c r="L1112" s="40"/>
      <c r="M1112" s="40"/>
    </row>
    <row r="1113" spans="1:13">
      <c r="A1113" s="40"/>
      <c r="B1113" s="40"/>
      <c r="C1113" s="40"/>
      <c r="D1113" s="40"/>
      <c r="E1113" s="40"/>
      <c r="F1113" s="40"/>
      <c r="G1113" s="40"/>
      <c r="H1113" s="40"/>
      <c r="I1113" s="40"/>
      <c r="J1113" s="40"/>
      <c r="K1113" s="40"/>
      <c r="L1113" s="40"/>
      <c r="M1113" s="40"/>
    </row>
    <row r="1114" spans="1:13">
      <c r="A1114" s="40"/>
      <c r="B1114" s="40"/>
      <c r="C1114" s="40"/>
      <c r="D1114" s="40"/>
      <c r="E1114" s="40"/>
      <c r="F1114" s="40"/>
      <c r="G1114" s="40"/>
      <c r="H1114" s="40"/>
      <c r="I1114" s="40"/>
      <c r="J1114" s="40"/>
      <c r="K1114" s="40"/>
      <c r="L1114" s="40"/>
      <c r="M1114" s="40"/>
    </row>
    <row r="1115" spans="1:13">
      <c r="A1115" s="40"/>
      <c r="B1115" s="40"/>
      <c r="C1115" s="40"/>
      <c r="D1115" s="40"/>
      <c r="E1115" s="40"/>
      <c r="F1115" s="40"/>
      <c r="G1115" s="40"/>
      <c r="H1115" s="40"/>
      <c r="I1115" s="40"/>
      <c r="J1115" s="40"/>
      <c r="K1115" s="40"/>
      <c r="L1115" s="40"/>
      <c r="M1115" s="40"/>
    </row>
    <row r="1116" spans="1:13">
      <c r="A1116" s="40"/>
      <c r="B1116" s="40"/>
      <c r="C1116" s="40"/>
      <c r="D1116" s="40"/>
      <c r="E1116" s="40"/>
      <c r="F1116" s="40"/>
      <c r="G1116" s="40"/>
      <c r="H1116" s="40"/>
      <c r="I1116" s="40"/>
      <c r="J1116" s="40"/>
      <c r="K1116" s="40"/>
      <c r="L1116" s="40"/>
      <c r="M1116" s="40"/>
    </row>
    <row r="1117" spans="1:13">
      <c r="A1117" s="40"/>
      <c r="B1117" s="40"/>
      <c r="C1117" s="40"/>
      <c r="D1117" s="40"/>
      <c r="E1117" s="40"/>
      <c r="F1117" s="40"/>
      <c r="G1117" s="40"/>
      <c r="H1117" s="40"/>
      <c r="I1117" s="40"/>
      <c r="J1117" s="40"/>
      <c r="K1117" s="40"/>
      <c r="L1117" s="40"/>
      <c r="M1117" s="40"/>
    </row>
    <row r="1118" spans="1:13">
      <c r="A1118" s="40"/>
      <c r="B1118" s="40"/>
      <c r="C1118" s="40"/>
      <c r="D1118" s="40"/>
      <c r="E1118" s="40"/>
      <c r="F1118" s="40"/>
      <c r="G1118" s="40"/>
      <c r="H1118" s="40"/>
      <c r="I1118" s="40"/>
      <c r="J1118" s="40"/>
      <c r="K1118" s="40"/>
      <c r="L1118" s="40"/>
      <c r="M1118" s="40"/>
    </row>
    <row r="1119" spans="1:13">
      <c r="A1119" s="40"/>
      <c r="B1119" s="40"/>
      <c r="C1119" s="40"/>
      <c r="D1119" s="40"/>
      <c r="E1119" s="40"/>
      <c r="F1119" s="40"/>
      <c r="G1119" s="40"/>
      <c r="H1119" s="40"/>
      <c r="I1119" s="40"/>
      <c r="J1119" s="40"/>
      <c r="K1119" s="40"/>
      <c r="L1119" s="40"/>
      <c r="M1119" s="40"/>
    </row>
    <row r="1120" spans="1:13">
      <c r="A1120" s="40"/>
      <c r="B1120" s="40"/>
      <c r="C1120" s="40"/>
      <c r="D1120" s="40"/>
      <c r="E1120" s="40"/>
      <c r="F1120" s="40"/>
      <c r="G1120" s="40"/>
      <c r="H1120" s="40"/>
      <c r="I1120" s="40"/>
      <c r="J1120" s="40"/>
      <c r="K1120" s="40"/>
      <c r="L1120" s="40"/>
      <c r="M1120" s="40"/>
    </row>
    <row r="1121" spans="1:13">
      <c r="A1121" s="40"/>
      <c r="B1121" s="40"/>
      <c r="C1121" s="40"/>
      <c r="D1121" s="40"/>
      <c r="E1121" s="40"/>
      <c r="F1121" s="40"/>
      <c r="G1121" s="40"/>
      <c r="H1121" s="40"/>
      <c r="I1121" s="40"/>
      <c r="J1121" s="40"/>
      <c r="K1121" s="40"/>
      <c r="L1121" s="40"/>
      <c r="M1121" s="40"/>
    </row>
    <row r="1122" spans="1:13">
      <c r="A1122" s="40"/>
      <c r="B1122" s="40"/>
      <c r="C1122" s="40"/>
      <c r="D1122" s="40"/>
      <c r="E1122" s="40"/>
      <c r="F1122" s="40"/>
      <c r="G1122" s="40"/>
      <c r="H1122" s="40"/>
      <c r="I1122" s="40"/>
      <c r="J1122" s="40"/>
      <c r="K1122" s="40"/>
      <c r="L1122" s="40"/>
      <c r="M1122" s="40"/>
    </row>
    <row r="1123" spans="1:13">
      <c r="A1123" s="40"/>
      <c r="B1123" s="40"/>
      <c r="C1123" s="40"/>
      <c r="D1123" s="40"/>
      <c r="E1123" s="40"/>
      <c r="F1123" s="40"/>
      <c r="G1123" s="40"/>
      <c r="H1123" s="40"/>
      <c r="I1123" s="40"/>
      <c r="J1123" s="40"/>
      <c r="K1123" s="40"/>
      <c r="L1123" s="40"/>
      <c r="M1123" s="40"/>
    </row>
    <row r="1124" spans="1:13">
      <c r="A1124" s="40"/>
      <c r="B1124" s="40"/>
      <c r="C1124" s="40"/>
      <c r="D1124" s="40"/>
      <c r="E1124" s="40"/>
      <c r="F1124" s="40"/>
      <c r="G1124" s="40"/>
      <c r="H1124" s="40"/>
      <c r="I1124" s="40"/>
      <c r="J1124" s="40"/>
      <c r="K1124" s="40"/>
      <c r="L1124" s="40"/>
      <c r="M1124" s="40"/>
    </row>
    <row r="1125" spans="1:13">
      <c r="A1125" s="40"/>
      <c r="B1125" s="40"/>
      <c r="C1125" s="40"/>
      <c r="D1125" s="40"/>
      <c r="E1125" s="40"/>
      <c r="F1125" s="40"/>
      <c r="G1125" s="40"/>
      <c r="H1125" s="40"/>
      <c r="I1125" s="40"/>
      <c r="J1125" s="40"/>
      <c r="K1125" s="40"/>
      <c r="L1125" s="40"/>
      <c r="M1125" s="40"/>
    </row>
    <row r="1126" spans="1:13">
      <c r="A1126" s="40"/>
      <c r="B1126" s="40"/>
      <c r="C1126" s="40"/>
      <c r="D1126" s="40"/>
      <c r="E1126" s="40"/>
      <c r="F1126" s="40"/>
      <c r="G1126" s="40"/>
      <c r="H1126" s="40"/>
      <c r="I1126" s="40"/>
      <c r="J1126" s="40"/>
      <c r="K1126" s="40"/>
      <c r="L1126" s="40"/>
      <c r="M1126" s="40"/>
    </row>
    <row r="1127" spans="1:13">
      <c r="A1127" s="40"/>
      <c r="B1127" s="40"/>
      <c r="C1127" s="40"/>
      <c r="D1127" s="40"/>
      <c r="E1127" s="40"/>
      <c r="F1127" s="40"/>
      <c r="G1127" s="40"/>
      <c r="H1127" s="40"/>
      <c r="I1127" s="40"/>
      <c r="J1127" s="40"/>
      <c r="K1127" s="40"/>
      <c r="L1127" s="40"/>
      <c r="M1127" s="40"/>
    </row>
    <row r="1128" spans="1:13">
      <c r="A1128" s="40"/>
      <c r="B1128" s="40"/>
      <c r="C1128" s="40"/>
      <c r="D1128" s="40"/>
      <c r="E1128" s="40"/>
      <c r="F1128" s="40"/>
      <c r="G1128" s="40"/>
      <c r="H1128" s="40"/>
      <c r="I1128" s="40"/>
      <c r="J1128" s="40"/>
      <c r="K1128" s="40"/>
      <c r="L1128" s="40"/>
      <c r="M1128" s="40"/>
    </row>
    <row r="1129" spans="1:13">
      <c r="A1129" s="40"/>
      <c r="B1129" s="40"/>
      <c r="C1129" s="40"/>
      <c r="D1129" s="40"/>
      <c r="E1129" s="40"/>
      <c r="F1129" s="40"/>
      <c r="G1129" s="40"/>
      <c r="H1129" s="40"/>
      <c r="I1129" s="40"/>
      <c r="J1129" s="40"/>
      <c r="K1129" s="40"/>
      <c r="L1129" s="40"/>
      <c r="M1129" s="40"/>
    </row>
    <row r="1130" spans="1:13">
      <c r="A1130" s="40"/>
      <c r="B1130" s="40"/>
      <c r="C1130" s="40"/>
      <c r="D1130" s="40"/>
      <c r="E1130" s="40"/>
      <c r="F1130" s="40"/>
      <c r="G1130" s="40"/>
      <c r="H1130" s="40"/>
      <c r="I1130" s="40"/>
      <c r="J1130" s="40"/>
      <c r="K1130" s="40"/>
      <c r="L1130" s="40"/>
      <c r="M1130" s="40"/>
    </row>
    <row r="1131" spans="1:13">
      <c r="A1131" s="40"/>
      <c r="B1131" s="40"/>
      <c r="C1131" s="40"/>
      <c r="D1131" s="40"/>
      <c r="E1131" s="40"/>
      <c r="F1131" s="40"/>
      <c r="G1131" s="40"/>
      <c r="H1131" s="40"/>
      <c r="I1131" s="40"/>
      <c r="J1131" s="40"/>
      <c r="K1131" s="40"/>
      <c r="L1131" s="40"/>
      <c r="M1131" s="40"/>
    </row>
    <row r="1132" spans="1:13">
      <c r="A1132" s="40"/>
      <c r="B1132" s="40"/>
      <c r="C1132" s="40"/>
      <c r="D1132" s="40"/>
      <c r="E1132" s="40"/>
      <c r="F1132" s="40"/>
      <c r="G1132" s="40"/>
      <c r="H1132" s="40"/>
      <c r="I1132" s="40"/>
      <c r="J1132" s="40"/>
      <c r="K1132" s="40"/>
      <c r="L1132" s="40"/>
      <c r="M1132" s="40"/>
    </row>
    <row r="1133" spans="1:13">
      <c r="A1133" s="40"/>
      <c r="B1133" s="40"/>
      <c r="C1133" s="40"/>
      <c r="D1133" s="40"/>
      <c r="E1133" s="40"/>
      <c r="F1133" s="40"/>
      <c r="G1133" s="40"/>
      <c r="H1133" s="40"/>
      <c r="I1133" s="40"/>
      <c r="J1133" s="40"/>
      <c r="K1133" s="40"/>
      <c r="L1133" s="40"/>
      <c r="M1133" s="40"/>
    </row>
    <row r="1134" spans="1:13">
      <c r="A1134" s="40"/>
      <c r="B1134" s="40"/>
      <c r="C1134" s="40"/>
      <c r="D1134" s="40"/>
      <c r="E1134" s="40"/>
      <c r="F1134" s="40"/>
      <c r="G1134" s="40"/>
      <c r="H1134" s="40"/>
      <c r="I1134" s="40"/>
      <c r="J1134" s="40"/>
      <c r="K1134" s="40"/>
      <c r="L1134" s="40"/>
      <c r="M1134" s="40"/>
    </row>
    <row r="1135" spans="1:13">
      <c r="A1135" s="40"/>
      <c r="B1135" s="40"/>
      <c r="C1135" s="40"/>
      <c r="D1135" s="40"/>
      <c r="E1135" s="40"/>
      <c r="F1135" s="40"/>
      <c r="G1135" s="40"/>
      <c r="H1135" s="40"/>
      <c r="I1135" s="40"/>
      <c r="J1135" s="40"/>
      <c r="K1135" s="40"/>
      <c r="L1135" s="40"/>
      <c r="M1135" s="40"/>
    </row>
    <row r="1136" spans="1:13">
      <c r="A1136" s="40"/>
      <c r="B1136" s="40"/>
      <c r="C1136" s="40"/>
      <c r="D1136" s="40"/>
      <c r="E1136" s="40"/>
      <c r="F1136" s="40"/>
      <c r="G1136" s="40"/>
      <c r="H1136" s="40"/>
      <c r="I1136" s="40"/>
      <c r="J1136" s="40"/>
      <c r="K1136" s="40"/>
      <c r="L1136" s="40"/>
      <c r="M1136" s="40"/>
    </row>
    <row r="1137" spans="1:13">
      <c r="A1137" s="40"/>
      <c r="B1137" s="40"/>
      <c r="C1137" s="40"/>
      <c r="D1137" s="40"/>
      <c r="E1137" s="40"/>
      <c r="F1137" s="40"/>
      <c r="G1137" s="40"/>
      <c r="H1137" s="40"/>
      <c r="I1137" s="40"/>
      <c r="J1137" s="40"/>
      <c r="K1137" s="40"/>
      <c r="L1137" s="40"/>
      <c r="M1137" s="40"/>
    </row>
    <row r="1138" spans="1:13">
      <c r="A1138" s="40"/>
      <c r="B1138" s="40"/>
      <c r="C1138" s="40"/>
      <c r="D1138" s="40"/>
      <c r="E1138" s="40"/>
      <c r="F1138" s="40"/>
      <c r="G1138" s="40"/>
      <c r="H1138" s="40"/>
      <c r="I1138" s="40"/>
      <c r="J1138" s="40"/>
      <c r="K1138" s="40"/>
      <c r="L1138" s="40"/>
      <c r="M1138" s="40"/>
    </row>
    <row r="1139" spans="1:13">
      <c r="A1139" s="40"/>
      <c r="B1139" s="40"/>
      <c r="C1139" s="40"/>
      <c r="D1139" s="40"/>
      <c r="E1139" s="40"/>
      <c r="F1139" s="40"/>
      <c r="G1139" s="40"/>
      <c r="H1139" s="40"/>
      <c r="I1139" s="40"/>
      <c r="J1139" s="40"/>
      <c r="K1139" s="40"/>
      <c r="L1139" s="40"/>
      <c r="M1139" s="40"/>
    </row>
    <row r="1140" spans="1:13">
      <c r="A1140" s="40"/>
      <c r="B1140" s="40"/>
      <c r="C1140" s="40"/>
      <c r="D1140" s="40"/>
      <c r="E1140" s="40"/>
      <c r="F1140" s="40"/>
      <c r="G1140" s="40"/>
      <c r="H1140" s="40"/>
      <c r="I1140" s="40"/>
      <c r="J1140" s="40"/>
      <c r="K1140" s="40"/>
      <c r="L1140" s="40"/>
      <c r="M1140" s="40"/>
    </row>
    <row r="1141" spans="1:13">
      <c r="A1141" s="40"/>
      <c r="B1141" s="40"/>
      <c r="C1141" s="40"/>
      <c r="D1141" s="40"/>
      <c r="E1141" s="40"/>
      <c r="F1141" s="40"/>
      <c r="G1141" s="40"/>
      <c r="H1141" s="40"/>
      <c r="I1141" s="40"/>
      <c r="J1141" s="40"/>
      <c r="K1141" s="40"/>
      <c r="L1141" s="40"/>
      <c r="M1141" s="40"/>
    </row>
    <row r="1142" spans="1:13">
      <c r="A1142" s="40"/>
      <c r="B1142" s="40"/>
      <c r="C1142" s="40"/>
      <c r="D1142" s="40"/>
      <c r="E1142" s="40"/>
      <c r="F1142" s="40"/>
      <c r="G1142" s="40"/>
      <c r="H1142" s="40"/>
      <c r="I1142" s="40"/>
      <c r="J1142" s="40"/>
      <c r="K1142" s="40"/>
      <c r="L1142" s="40"/>
      <c r="M1142" s="40"/>
    </row>
    <row r="1143" spans="1:13">
      <c r="A1143" s="40"/>
      <c r="B1143" s="40"/>
      <c r="C1143" s="40"/>
      <c r="D1143" s="40"/>
      <c r="E1143" s="40"/>
      <c r="F1143" s="40"/>
      <c r="G1143" s="40"/>
      <c r="H1143" s="40"/>
      <c r="I1143" s="40"/>
      <c r="J1143" s="40"/>
      <c r="K1143" s="40"/>
      <c r="L1143" s="40"/>
      <c r="M1143" s="40"/>
    </row>
    <row r="1144" spans="1:13">
      <c r="A1144" s="40"/>
      <c r="B1144" s="40"/>
      <c r="C1144" s="40"/>
      <c r="D1144" s="40"/>
      <c r="E1144" s="40"/>
      <c r="F1144" s="40"/>
      <c r="G1144" s="40"/>
      <c r="H1144" s="40"/>
      <c r="I1144" s="40"/>
      <c r="J1144" s="40"/>
      <c r="K1144" s="40"/>
      <c r="L1144" s="40"/>
      <c r="M1144" s="40"/>
    </row>
    <row r="1145" spans="1:13">
      <c r="A1145" s="40"/>
      <c r="B1145" s="40"/>
      <c r="C1145" s="40"/>
      <c r="D1145" s="40"/>
      <c r="E1145" s="40"/>
      <c r="F1145" s="40"/>
      <c r="G1145" s="40"/>
      <c r="H1145" s="40"/>
      <c r="I1145" s="40"/>
      <c r="J1145" s="40"/>
      <c r="K1145" s="40"/>
      <c r="L1145" s="40"/>
      <c r="M1145" s="40"/>
    </row>
    <row r="1146" spans="1:13">
      <c r="A1146" s="40"/>
      <c r="B1146" s="40"/>
      <c r="C1146" s="40"/>
      <c r="D1146" s="40"/>
      <c r="E1146" s="40"/>
      <c r="F1146" s="40"/>
      <c r="G1146" s="40"/>
      <c r="H1146" s="40"/>
      <c r="I1146" s="40"/>
      <c r="J1146" s="40"/>
      <c r="K1146" s="40"/>
      <c r="L1146" s="40"/>
      <c r="M1146" s="40"/>
    </row>
    <row r="1147" spans="1:13">
      <c r="A1147" s="40"/>
      <c r="B1147" s="40"/>
      <c r="C1147" s="40"/>
      <c r="D1147" s="40"/>
      <c r="E1147" s="40"/>
      <c r="F1147" s="40"/>
      <c r="G1147" s="40"/>
      <c r="H1147" s="40"/>
      <c r="I1147" s="40"/>
      <c r="J1147" s="40"/>
      <c r="K1147" s="40"/>
      <c r="L1147" s="40"/>
      <c r="M1147" s="40"/>
    </row>
    <row r="1148" spans="1:13">
      <c r="A1148" s="40"/>
      <c r="B1148" s="40"/>
      <c r="C1148" s="40"/>
      <c r="D1148" s="40"/>
      <c r="E1148" s="40"/>
      <c r="F1148" s="40"/>
      <c r="G1148" s="40"/>
      <c r="H1148" s="40"/>
      <c r="I1148" s="40"/>
      <c r="J1148" s="40"/>
      <c r="K1148" s="40"/>
      <c r="L1148" s="40"/>
      <c r="M1148" s="40"/>
    </row>
    <row r="1149" spans="1:13">
      <c r="A1149" s="40"/>
      <c r="B1149" s="40"/>
      <c r="C1149" s="40"/>
      <c r="D1149" s="40"/>
      <c r="E1149" s="40"/>
      <c r="F1149" s="40"/>
      <c r="G1149" s="40"/>
      <c r="H1149" s="40"/>
      <c r="I1149" s="40"/>
      <c r="J1149" s="40"/>
      <c r="K1149" s="40"/>
      <c r="L1149" s="40"/>
      <c r="M1149" s="40"/>
    </row>
    <row r="1150" spans="1:13">
      <c r="A1150" s="40"/>
      <c r="B1150" s="40"/>
      <c r="C1150" s="40"/>
      <c r="D1150" s="40"/>
      <c r="E1150" s="40"/>
      <c r="F1150" s="40"/>
      <c r="G1150" s="40"/>
      <c r="H1150" s="40"/>
      <c r="I1150" s="40"/>
      <c r="J1150" s="40"/>
      <c r="K1150" s="40"/>
      <c r="L1150" s="40"/>
      <c r="M1150" s="40"/>
    </row>
    <row r="1151" spans="1:13">
      <c r="A1151" s="40"/>
      <c r="B1151" s="40"/>
      <c r="C1151" s="40"/>
      <c r="D1151" s="40"/>
      <c r="E1151" s="40"/>
      <c r="F1151" s="40"/>
      <c r="G1151" s="40"/>
      <c r="H1151" s="40"/>
      <c r="I1151" s="40"/>
      <c r="J1151" s="40"/>
      <c r="K1151" s="40"/>
      <c r="L1151" s="40"/>
      <c r="M1151" s="40"/>
    </row>
    <row r="1152" spans="1:13">
      <c r="A1152" s="40"/>
      <c r="B1152" s="40"/>
      <c r="C1152" s="40"/>
      <c r="D1152" s="40"/>
      <c r="E1152" s="40"/>
      <c r="F1152" s="40"/>
      <c r="G1152" s="40"/>
      <c r="H1152" s="40"/>
      <c r="I1152" s="40"/>
      <c r="J1152" s="40"/>
      <c r="K1152" s="40"/>
      <c r="L1152" s="40"/>
      <c r="M1152" s="40"/>
    </row>
    <row r="1153" spans="1:13">
      <c r="A1153" s="40"/>
      <c r="B1153" s="40"/>
      <c r="C1153" s="40"/>
      <c r="D1153" s="40"/>
      <c r="E1153" s="40"/>
      <c r="F1153" s="40"/>
      <c r="G1153" s="40"/>
      <c r="H1153" s="40"/>
      <c r="I1153" s="40"/>
      <c r="J1153" s="40"/>
      <c r="K1153" s="40"/>
      <c r="L1153" s="40"/>
      <c r="M1153" s="40"/>
    </row>
    <row r="1154" spans="1:13">
      <c r="A1154" s="40"/>
      <c r="B1154" s="40"/>
      <c r="C1154" s="40"/>
      <c r="D1154" s="40"/>
      <c r="E1154" s="40"/>
      <c r="F1154" s="40"/>
      <c r="G1154" s="40"/>
      <c r="H1154" s="40"/>
      <c r="I1154" s="40"/>
      <c r="J1154" s="40"/>
      <c r="K1154" s="40"/>
      <c r="L1154" s="40"/>
      <c r="M1154" s="40"/>
    </row>
    <row r="1155" spans="1:13">
      <c r="A1155" s="40"/>
      <c r="B1155" s="40"/>
      <c r="C1155" s="40"/>
      <c r="D1155" s="40"/>
      <c r="E1155" s="40"/>
      <c r="F1155" s="40"/>
      <c r="G1155" s="40"/>
      <c r="H1155" s="40"/>
      <c r="I1155" s="40"/>
      <c r="J1155" s="40"/>
      <c r="K1155" s="40"/>
      <c r="L1155" s="40"/>
      <c r="M1155" s="40"/>
    </row>
    <row r="1156" spans="1:13">
      <c r="A1156" s="40"/>
      <c r="B1156" s="40"/>
      <c r="C1156" s="40"/>
      <c r="D1156" s="40"/>
      <c r="E1156" s="40"/>
      <c r="F1156" s="40"/>
      <c r="G1156" s="40"/>
      <c r="H1156" s="40"/>
      <c r="I1156" s="40"/>
      <c r="J1156" s="40"/>
      <c r="K1156" s="40"/>
      <c r="L1156" s="40"/>
      <c r="M1156" s="40"/>
    </row>
    <row r="1157" spans="1:13">
      <c r="A1157" s="40"/>
      <c r="B1157" s="40"/>
      <c r="C1157" s="40"/>
      <c r="D1157" s="40"/>
      <c r="E1157" s="40"/>
      <c r="F1157" s="40"/>
      <c r="G1157" s="40"/>
      <c r="H1157" s="40"/>
      <c r="I1157" s="40"/>
      <c r="J1157" s="40"/>
      <c r="K1157" s="40"/>
      <c r="L1157" s="40"/>
      <c r="M1157" s="40"/>
    </row>
    <row r="1158" spans="1:13">
      <c r="A1158" s="40"/>
      <c r="B1158" s="40"/>
      <c r="C1158" s="40"/>
      <c r="D1158" s="40"/>
      <c r="E1158" s="40"/>
      <c r="F1158" s="40"/>
      <c r="G1158" s="40"/>
      <c r="H1158" s="40"/>
      <c r="I1158" s="40"/>
      <c r="J1158" s="40"/>
      <c r="K1158" s="40"/>
      <c r="L1158" s="40"/>
      <c r="M1158" s="40"/>
    </row>
    <row r="1159" spans="1:13">
      <c r="A1159" s="40"/>
      <c r="B1159" s="40"/>
      <c r="C1159" s="40"/>
      <c r="D1159" s="40"/>
      <c r="E1159" s="40"/>
      <c r="F1159" s="40"/>
      <c r="G1159" s="40"/>
      <c r="H1159" s="40"/>
      <c r="I1159" s="40"/>
      <c r="J1159" s="40"/>
      <c r="K1159" s="40"/>
      <c r="L1159" s="40"/>
      <c r="M1159" s="40"/>
    </row>
    <row r="1160" spans="1:13">
      <c r="A1160" s="40"/>
      <c r="B1160" s="40"/>
      <c r="C1160" s="40"/>
      <c r="D1160" s="40"/>
      <c r="E1160" s="40"/>
      <c r="F1160" s="40"/>
      <c r="G1160" s="40"/>
      <c r="H1160" s="40"/>
      <c r="I1160" s="40"/>
      <c r="J1160" s="40"/>
      <c r="K1160" s="40"/>
      <c r="L1160" s="40"/>
      <c r="M1160" s="40"/>
    </row>
    <row r="1161" spans="1:13">
      <c r="A1161" s="40"/>
      <c r="B1161" s="40"/>
      <c r="C1161" s="40"/>
      <c r="D1161" s="40"/>
      <c r="E1161" s="40"/>
      <c r="F1161" s="40"/>
      <c r="G1161" s="40"/>
      <c r="H1161" s="40"/>
      <c r="I1161" s="40"/>
      <c r="J1161" s="40"/>
      <c r="K1161" s="40"/>
      <c r="L1161" s="40"/>
      <c r="M1161" s="40"/>
    </row>
    <row r="1162" spans="1:13">
      <c r="A1162" s="40"/>
      <c r="B1162" s="40"/>
      <c r="C1162" s="40"/>
      <c r="D1162" s="40"/>
      <c r="E1162" s="40"/>
      <c r="F1162" s="40"/>
      <c r="G1162" s="40"/>
      <c r="H1162" s="40"/>
      <c r="I1162" s="40"/>
      <c r="J1162" s="40"/>
      <c r="K1162" s="40"/>
      <c r="L1162" s="40"/>
      <c r="M1162" s="40"/>
    </row>
    <row r="1163" spans="1:13">
      <c r="A1163" s="40"/>
      <c r="B1163" s="40"/>
      <c r="C1163" s="40"/>
      <c r="D1163" s="40"/>
      <c r="E1163" s="40"/>
      <c r="F1163" s="40"/>
      <c r="G1163" s="40"/>
      <c r="H1163" s="40"/>
      <c r="I1163" s="40"/>
      <c r="J1163" s="40"/>
      <c r="K1163" s="40"/>
      <c r="L1163" s="40"/>
      <c r="M1163" s="40"/>
    </row>
    <row r="1164" spans="1:13">
      <c r="A1164" s="40"/>
      <c r="B1164" s="40"/>
      <c r="C1164" s="40"/>
      <c r="D1164" s="40"/>
      <c r="E1164" s="40"/>
      <c r="F1164" s="40"/>
      <c r="G1164" s="40"/>
      <c r="H1164" s="40"/>
      <c r="I1164" s="40"/>
      <c r="J1164" s="40"/>
      <c r="K1164" s="40"/>
      <c r="L1164" s="40"/>
      <c r="M1164" s="40"/>
    </row>
    <row r="1165" spans="1:13">
      <c r="A1165" s="40"/>
      <c r="B1165" s="40"/>
      <c r="C1165" s="40"/>
      <c r="D1165" s="40"/>
      <c r="E1165" s="40"/>
      <c r="F1165" s="40"/>
      <c r="G1165" s="40"/>
      <c r="H1165" s="40"/>
      <c r="I1165" s="40"/>
      <c r="J1165" s="40"/>
      <c r="K1165" s="40"/>
      <c r="L1165" s="40"/>
      <c r="M1165" s="40"/>
    </row>
    <row r="1166" spans="1:13">
      <c r="A1166" s="40"/>
      <c r="B1166" s="40"/>
      <c r="C1166" s="40"/>
      <c r="D1166" s="40"/>
      <c r="E1166" s="40"/>
      <c r="F1166" s="40"/>
      <c r="G1166" s="40"/>
      <c r="H1166" s="40"/>
      <c r="I1166" s="40"/>
      <c r="J1166" s="40"/>
      <c r="K1166" s="40"/>
      <c r="L1166" s="40"/>
      <c r="M1166" s="40"/>
    </row>
    <row r="1167" spans="1:13">
      <c r="A1167" s="40"/>
      <c r="B1167" s="40"/>
      <c r="C1167" s="40"/>
      <c r="D1167" s="40"/>
      <c r="E1167" s="40"/>
      <c r="F1167" s="40"/>
      <c r="G1167" s="40"/>
      <c r="H1167" s="40"/>
      <c r="I1167" s="40"/>
      <c r="J1167" s="40"/>
      <c r="K1167" s="40"/>
      <c r="L1167" s="40"/>
      <c r="M1167" s="40"/>
    </row>
    <row r="1168" spans="1:13">
      <c r="A1168" s="40"/>
      <c r="B1168" s="40"/>
      <c r="C1168" s="40"/>
      <c r="D1168" s="40"/>
      <c r="E1168" s="40"/>
      <c r="F1168" s="40"/>
      <c r="G1168" s="40"/>
      <c r="H1168" s="40"/>
      <c r="I1168" s="40"/>
      <c r="J1168" s="40"/>
      <c r="K1168" s="40"/>
      <c r="L1168" s="40"/>
      <c r="M1168" s="40"/>
    </row>
    <row r="1169" spans="1:13">
      <c r="A1169" s="40"/>
      <c r="B1169" s="40"/>
      <c r="C1169" s="40"/>
      <c r="D1169" s="40"/>
      <c r="E1169" s="40"/>
      <c r="F1169" s="40"/>
      <c r="G1169" s="40"/>
      <c r="H1169" s="40"/>
      <c r="I1169" s="40"/>
      <c r="J1169" s="40"/>
      <c r="K1169" s="40"/>
      <c r="L1169" s="40"/>
      <c r="M1169" s="40"/>
    </row>
    <row r="1170" spans="1:13">
      <c r="A1170" s="40"/>
      <c r="B1170" s="40"/>
      <c r="C1170" s="40"/>
      <c r="D1170" s="40"/>
      <c r="E1170" s="40"/>
      <c r="F1170" s="40"/>
      <c r="G1170" s="40"/>
      <c r="H1170" s="40"/>
      <c r="I1170" s="40"/>
      <c r="J1170" s="40"/>
      <c r="K1170" s="40"/>
      <c r="L1170" s="40"/>
      <c r="M1170" s="40"/>
    </row>
    <row r="1171" spans="1:13">
      <c r="A1171" s="40"/>
      <c r="B1171" s="40"/>
      <c r="C1171" s="40"/>
      <c r="D1171" s="40"/>
      <c r="E1171" s="40"/>
      <c r="F1171" s="40"/>
      <c r="G1171" s="40"/>
      <c r="H1171" s="40"/>
      <c r="I1171" s="40"/>
      <c r="J1171" s="40"/>
      <c r="K1171" s="40"/>
      <c r="L1171" s="40"/>
      <c r="M1171" s="40"/>
    </row>
    <row r="1172" spans="1:13">
      <c r="A1172" s="40"/>
      <c r="B1172" s="40"/>
      <c r="C1172" s="40"/>
      <c r="D1172" s="40"/>
      <c r="E1172" s="40"/>
      <c r="F1172" s="40"/>
      <c r="G1172" s="40"/>
      <c r="H1172" s="40"/>
      <c r="I1172" s="40"/>
      <c r="J1172" s="40"/>
      <c r="K1172" s="40"/>
      <c r="L1172" s="40"/>
      <c r="M1172" s="40"/>
    </row>
    <row r="1173" spans="1:13">
      <c r="A1173" s="40"/>
      <c r="B1173" s="40"/>
      <c r="C1173" s="40"/>
      <c r="D1173" s="40"/>
      <c r="E1173" s="40"/>
      <c r="F1173" s="40"/>
      <c r="G1173" s="40"/>
      <c r="H1173" s="40"/>
      <c r="I1173" s="40"/>
      <c r="J1173" s="40"/>
      <c r="K1173" s="40"/>
      <c r="L1173" s="40"/>
      <c r="M1173" s="40"/>
    </row>
    <row r="1174" spans="1:13">
      <c r="A1174" s="40"/>
      <c r="B1174" s="40"/>
      <c r="C1174" s="40"/>
      <c r="D1174" s="40"/>
      <c r="E1174" s="40"/>
      <c r="F1174" s="40"/>
      <c r="G1174" s="40"/>
      <c r="H1174" s="40"/>
      <c r="I1174" s="40"/>
      <c r="J1174" s="40"/>
      <c r="K1174" s="40"/>
      <c r="L1174" s="40"/>
      <c r="M1174" s="40"/>
    </row>
    <row r="1175" spans="1:13">
      <c r="A1175" s="40"/>
      <c r="B1175" s="40"/>
      <c r="C1175" s="40"/>
      <c r="D1175" s="40"/>
      <c r="E1175" s="40"/>
      <c r="F1175" s="40"/>
      <c r="G1175" s="40"/>
      <c r="H1175" s="40"/>
      <c r="I1175" s="40"/>
      <c r="J1175" s="40"/>
      <c r="K1175" s="40"/>
      <c r="L1175" s="40"/>
      <c r="M1175" s="40"/>
    </row>
    <row r="1176" spans="1:13">
      <c r="A1176" s="40"/>
      <c r="B1176" s="40"/>
      <c r="C1176" s="40"/>
      <c r="D1176" s="40"/>
      <c r="E1176" s="40"/>
      <c r="F1176" s="40"/>
      <c r="G1176" s="40"/>
      <c r="H1176" s="40"/>
      <c r="I1176" s="40"/>
      <c r="J1176" s="40"/>
      <c r="K1176" s="40"/>
      <c r="L1176" s="40"/>
      <c r="M1176" s="40"/>
    </row>
    <row r="1177" spans="1:13">
      <c r="A1177" s="40"/>
      <c r="B1177" s="40"/>
      <c r="C1177" s="40"/>
      <c r="D1177" s="40"/>
      <c r="E1177" s="40"/>
      <c r="F1177" s="40"/>
      <c r="G1177" s="40"/>
      <c r="H1177" s="40"/>
      <c r="I1177" s="40"/>
      <c r="J1177" s="40"/>
      <c r="K1177" s="40"/>
      <c r="L1177" s="40"/>
      <c r="M1177" s="40"/>
    </row>
    <row r="1178" spans="1:13">
      <c r="A1178" s="40"/>
      <c r="B1178" s="40"/>
      <c r="C1178" s="40"/>
      <c r="D1178" s="40"/>
      <c r="E1178" s="40"/>
      <c r="F1178" s="40"/>
      <c r="G1178" s="40"/>
      <c r="H1178" s="40"/>
      <c r="I1178" s="40"/>
      <c r="J1178" s="40"/>
      <c r="K1178" s="40"/>
      <c r="L1178" s="40"/>
      <c r="M1178" s="40"/>
    </row>
    <row r="1179" spans="1:13">
      <c r="A1179" s="40"/>
      <c r="B1179" s="40"/>
      <c r="C1179" s="40"/>
      <c r="D1179" s="40"/>
      <c r="E1179" s="40"/>
      <c r="F1179" s="40"/>
      <c r="G1179" s="40"/>
      <c r="H1179" s="40"/>
      <c r="I1179" s="40"/>
      <c r="J1179" s="40"/>
      <c r="K1179" s="40"/>
      <c r="L1179" s="40"/>
      <c r="M1179" s="40"/>
    </row>
    <row r="1180" spans="1:13">
      <c r="A1180" s="40"/>
      <c r="B1180" s="40"/>
      <c r="C1180" s="40"/>
      <c r="D1180" s="40"/>
      <c r="E1180" s="40"/>
      <c r="F1180" s="40"/>
      <c r="G1180" s="40"/>
      <c r="H1180" s="40"/>
      <c r="I1180" s="40"/>
      <c r="J1180" s="40"/>
      <c r="K1180" s="40"/>
      <c r="L1180" s="40"/>
      <c r="M1180" s="40"/>
    </row>
    <row r="1181" spans="1:13">
      <c r="A1181" s="40"/>
      <c r="B1181" s="40"/>
      <c r="C1181" s="40"/>
      <c r="D1181" s="40"/>
      <c r="E1181" s="40"/>
      <c r="F1181" s="40"/>
      <c r="G1181" s="40"/>
      <c r="H1181" s="40"/>
      <c r="I1181" s="40"/>
      <c r="J1181" s="40"/>
      <c r="K1181" s="40"/>
      <c r="L1181" s="40"/>
      <c r="M1181" s="40"/>
    </row>
    <row r="1182" spans="1:13">
      <c r="A1182" s="40"/>
      <c r="B1182" s="40"/>
      <c r="C1182" s="40"/>
      <c r="D1182" s="40"/>
      <c r="E1182" s="40"/>
      <c r="F1182" s="40"/>
      <c r="G1182" s="40"/>
      <c r="H1182" s="40"/>
      <c r="I1182" s="40"/>
      <c r="J1182" s="40"/>
      <c r="K1182" s="40"/>
      <c r="L1182" s="40"/>
      <c r="M1182" s="40"/>
    </row>
    <row r="1183" spans="1:13">
      <c r="A1183" s="40"/>
      <c r="B1183" s="40"/>
      <c r="C1183" s="40"/>
      <c r="D1183" s="40"/>
      <c r="E1183" s="40"/>
      <c r="F1183" s="40"/>
      <c r="G1183" s="40"/>
      <c r="H1183" s="40"/>
      <c r="I1183" s="40"/>
      <c r="J1183" s="40"/>
      <c r="K1183" s="40"/>
      <c r="L1183" s="40"/>
      <c r="M1183" s="40"/>
    </row>
    <row r="1184" spans="1:13">
      <c r="A1184" s="40"/>
      <c r="B1184" s="40"/>
      <c r="C1184" s="40"/>
      <c r="D1184" s="40"/>
      <c r="E1184" s="40"/>
      <c r="F1184" s="40"/>
      <c r="G1184" s="40"/>
      <c r="H1184" s="40"/>
      <c r="I1184" s="40"/>
      <c r="J1184" s="40"/>
      <c r="K1184" s="40"/>
      <c r="L1184" s="40"/>
      <c r="M1184" s="40"/>
    </row>
    <row r="1185" spans="1:13">
      <c r="A1185" s="40"/>
      <c r="B1185" s="40"/>
      <c r="C1185" s="40"/>
      <c r="D1185" s="40"/>
      <c r="E1185" s="40"/>
      <c r="F1185" s="40"/>
      <c r="G1185" s="40"/>
      <c r="H1185" s="40"/>
      <c r="I1185" s="40"/>
      <c r="J1185" s="40"/>
      <c r="K1185" s="40"/>
      <c r="L1185" s="40"/>
      <c r="M1185" s="40"/>
    </row>
    <row r="1186" spans="1:13">
      <c r="A1186" s="40"/>
      <c r="B1186" s="40"/>
      <c r="C1186" s="40"/>
      <c r="D1186" s="40"/>
      <c r="E1186" s="40"/>
      <c r="F1186" s="40"/>
      <c r="G1186" s="40"/>
      <c r="H1186" s="40"/>
      <c r="I1186" s="40"/>
      <c r="J1186" s="40"/>
      <c r="K1186" s="40"/>
      <c r="L1186" s="40"/>
      <c r="M1186" s="40"/>
    </row>
    <row r="1187" spans="1:13">
      <c r="A1187" s="40"/>
      <c r="B1187" s="40"/>
      <c r="C1187" s="40"/>
      <c r="D1187" s="40"/>
      <c r="E1187" s="40"/>
      <c r="F1187" s="40"/>
      <c r="G1187" s="40"/>
      <c r="H1187" s="40"/>
      <c r="I1187" s="40"/>
      <c r="J1187" s="40"/>
      <c r="K1187" s="40"/>
      <c r="L1187" s="40"/>
      <c r="M1187" s="40"/>
    </row>
    <row r="1188" spans="1:13">
      <c r="A1188" s="40"/>
      <c r="B1188" s="40"/>
      <c r="C1188" s="40"/>
      <c r="D1188" s="40"/>
      <c r="E1188" s="40"/>
      <c r="F1188" s="40"/>
      <c r="G1188" s="40"/>
      <c r="H1188" s="40"/>
      <c r="I1188" s="40"/>
      <c r="J1188" s="40"/>
      <c r="K1188" s="40"/>
      <c r="L1188" s="40"/>
      <c r="M1188" s="40"/>
    </row>
    <row r="1189" spans="1:13">
      <c r="A1189" s="40"/>
      <c r="B1189" s="40"/>
      <c r="C1189" s="40"/>
      <c r="D1189" s="40"/>
      <c r="E1189" s="40"/>
      <c r="F1189" s="40"/>
      <c r="G1189" s="40"/>
      <c r="H1189" s="40"/>
      <c r="I1189" s="40"/>
      <c r="J1189" s="40"/>
      <c r="K1189" s="40"/>
      <c r="L1189" s="40"/>
      <c r="M1189" s="40"/>
    </row>
    <row r="1190" spans="1:13">
      <c r="A1190" s="40"/>
      <c r="B1190" s="40"/>
      <c r="C1190" s="40"/>
      <c r="D1190" s="40"/>
      <c r="E1190" s="40"/>
      <c r="F1190" s="40"/>
      <c r="G1190" s="40"/>
      <c r="H1190" s="40"/>
      <c r="I1190" s="40"/>
      <c r="J1190" s="40"/>
      <c r="K1190" s="40"/>
      <c r="L1190" s="40"/>
      <c r="M1190" s="40"/>
    </row>
    <row r="1191" spans="1:13">
      <c r="A1191" s="40"/>
      <c r="B1191" s="40"/>
      <c r="C1191" s="40"/>
      <c r="D1191" s="40"/>
      <c r="E1191" s="40"/>
      <c r="F1191" s="40"/>
      <c r="G1191" s="40"/>
      <c r="H1191" s="40"/>
      <c r="I1191" s="40"/>
      <c r="J1191" s="40"/>
      <c r="K1191" s="40"/>
      <c r="L1191" s="40"/>
      <c r="M1191" s="40"/>
    </row>
    <row r="1192" spans="1:13">
      <c r="A1192" s="40"/>
      <c r="B1192" s="40"/>
      <c r="C1192" s="40"/>
      <c r="D1192" s="40"/>
      <c r="E1192" s="40"/>
      <c r="F1192" s="40"/>
      <c r="G1192" s="40"/>
      <c r="H1192" s="40"/>
      <c r="I1192" s="40"/>
      <c r="J1192" s="40"/>
      <c r="K1192" s="40"/>
      <c r="L1192" s="40"/>
      <c r="M1192" s="40"/>
    </row>
    <row r="1193" spans="1:13">
      <c r="A1193" s="40"/>
      <c r="B1193" s="40"/>
      <c r="C1193" s="40"/>
      <c r="D1193" s="40"/>
      <c r="E1193" s="40"/>
      <c r="F1193" s="40"/>
      <c r="G1193" s="40"/>
      <c r="H1193" s="40"/>
      <c r="I1193" s="40"/>
      <c r="J1193" s="40"/>
      <c r="K1193" s="40"/>
      <c r="L1193" s="40"/>
      <c r="M1193" s="40"/>
    </row>
    <row r="1194" spans="1:13">
      <c r="A1194" s="40"/>
      <c r="B1194" s="40"/>
      <c r="C1194" s="40"/>
      <c r="D1194" s="40"/>
      <c r="E1194" s="40"/>
      <c r="F1194" s="40"/>
      <c r="G1194" s="40"/>
      <c r="H1194" s="40"/>
      <c r="I1194" s="40"/>
      <c r="J1194" s="40"/>
      <c r="K1194" s="40"/>
      <c r="L1194" s="40"/>
      <c r="M1194" s="40"/>
    </row>
    <row r="1195" spans="1:13">
      <c r="A1195" s="40"/>
      <c r="B1195" s="40"/>
      <c r="C1195" s="40"/>
      <c r="D1195" s="40"/>
      <c r="E1195" s="40"/>
      <c r="F1195" s="40"/>
      <c r="G1195" s="40"/>
      <c r="H1195" s="40"/>
      <c r="I1195" s="40"/>
      <c r="J1195" s="40"/>
      <c r="K1195" s="40"/>
      <c r="L1195" s="40"/>
      <c r="M1195" s="40"/>
    </row>
    <row r="1196" spans="1:13">
      <c r="A1196" s="40"/>
      <c r="B1196" s="40"/>
      <c r="C1196" s="40"/>
      <c r="D1196" s="40"/>
      <c r="E1196" s="40"/>
      <c r="F1196" s="40"/>
      <c r="G1196" s="40"/>
      <c r="H1196" s="40"/>
      <c r="I1196" s="40"/>
      <c r="J1196" s="40"/>
      <c r="K1196" s="40"/>
      <c r="L1196" s="40"/>
      <c r="M1196" s="40"/>
    </row>
    <row r="1197" spans="1:13">
      <c r="A1197" s="40"/>
      <c r="B1197" s="40"/>
      <c r="C1197" s="40"/>
      <c r="D1197" s="40"/>
      <c r="E1197" s="40"/>
      <c r="F1197" s="40"/>
      <c r="G1197" s="40"/>
      <c r="H1197" s="40"/>
      <c r="I1197" s="40"/>
      <c r="J1197" s="40"/>
      <c r="K1197" s="40"/>
      <c r="L1197" s="40"/>
      <c r="M1197" s="40"/>
    </row>
    <row r="1198" spans="1:13">
      <c r="A1198" s="40"/>
      <c r="B1198" s="40"/>
      <c r="C1198" s="40"/>
      <c r="D1198" s="40"/>
      <c r="E1198" s="40"/>
      <c r="F1198" s="40"/>
      <c r="G1198" s="40"/>
      <c r="H1198" s="40"/>
      <c r="I1198" s="40"/>
      <c r="J1198" s="40"/>
      <c r="K1198" s="40"/>
      <c r="L1198" s="40"/>
      <c r="M1198" s="40"/>
    </row>
    <row r="1199" spans="1:13">
      <c r="A1199" s="40"/>
      <c r="B1199" s="40"/>
      <c r="C1199" s="40"/>
      <c r="D1199" s="40"/>
      <c r="E1199" s="40"/>
      <c r="F1199" s="40"/>
      <c r="G1199" s="40"/>
      <c r="H1199" s="40"/>
      <c r="I1199" s="40"/>
      <c r="J1199" s="40"/>
      <c r="K1199" s="40"/>
      <c r="L1199" s="40"/>
      <c r="M1199" s="40"/>
    </row>
    <row r="1200" spans="1:13">
      <c r="A1200" s="40"/>
      <c r="B1200" s="40"/>
      <c r="C1200" s="40"/>
      <c r="D1200" s="40"/>
      <c r="E1200" s="40"/>
      <c r="F1200" s="40"/>
      <c r="G1200" s="40"/>
      <c r="H1200" s="40"/>
      <c r="I1200" s="40"/>
      <c r="J1200" s="40"/>
      <c r="K1200" s="40"/>
      <c r="L1200" s="40"/>
      <c r="M1200" s="40"/>
    </row>
    <row r="1201" spans="1:13">
      <c r="A1201" s="40"/>
      <c r="B1201" s="40"/>
      <c r="C1201" s="40"/>
      <c r="D1201" s="40"/>
      <c r="E1201" s="40"/>
      <c r="F1201" s="40"/>
      <c r="G1201" s="40"/>
      <c r="H1201" s="40"/>
      <c r="I1201" s="40"/>
      <c r="J1201" s="40"/>
      <c r="K1201" s="40"/>
      <c r="L1201" s="40"/>
      <c r="M1201" s="40"/>
    </row>
    <row r="1202" spans="1:13">
      <c r="A1202" s="40"/>
      <c r="B1202" s="40"/>
      <c r="C1202" s="40"/>
      <c r="D1202" s="40"/>
      <c r="E1202" s="40"/>
      <c r="F1202" s="40"/>
      <c r="G1202" s="40"/>
      <c r="H1202" s="40"/>
      <c r="I1202" s="40"/>
      <c r="J1202" s="40"/>
      <c r="K1202" s="40"/>
      <c r="L1202" s="40"/>
      <c r="M1202" s="40"/>
    </row>
    <row r="1203" spans="1:13">
      <c r="A1203" s="40"/>
      <c r="B1203" s="40"/>
      <c r="C1203" s="40"/>
      <c r="D1203" s="40"/>
      <c r="E1203" s="40"/>
      <c r="F1203" s="40"/>
      <c r="G1203" s="40"/>
      <c r="H1203" s="40"/>
      <c r="I1203" s="40"/>
      <c r="J1203" s="40"/>
      <c r="K1203" s="40"/>
      <c r="L1203" s="40"/>
      <c r="M1203" s="40"/>
    </row>
    <row r="1204" spans="1:13">
      <c r="A1204" s="40"/>
      <c r="B1204" s="40"/>
      <c r="C1204" s="40"/>
      <c r="D1204" s="40"/>
      <c r="E1204" s="40"/>
      <c r="F1204" s="40"/>
      <c r="G1204" s="40"/>
      <c r="H1204" s="40"/>
      <c r="I1204" s="40"/>
      <c r="J1204" s="40"/>
      <c r="K1204" s="40"/>
      <c r="L1204" s="40"/>
      <c r="M1204" s="40"/>
    </row>
    <row r="1205" spans="1:13">
      <c r="A1205" s="40"/>
      <c r="B1205" s="40"/>
      <c r="C1205" s="40"/>
      <c r="D1205" s="40"/>
      <c r="E1205" s="40"/>
      <c r="F1205" s="40"/>
      <c r="G1205" s="40"/>
      <c r="H1205" s="40"/>
      <c r="I1205" s="40"/>
      <c r="J1205" s="40"/>
      <c r="K1205" s="40"/>
      <c r="L1205" s="40"/>
      <c r="M1205" s="40"/>
    </row>
    <row r="1206" spans="1:13">
      <c r="A1206" s="40"/>
      <c r="B1206" s="40"/>
      <c r="C1206" s="40"/>
      <c r="D1206" s="40"/>
      <c r="E1206" s="40"/>
      <c r="F1206" s="40"/>
      <c r="G1206" s="40"/>
      <c r="H1206" s="40"/>
      <c r="I1206" s="40"/>
      <c r="J1206" s="40"/>
      <c r="K1206" s="40"/>
      <c r="L1206" s="40"/>
      <c r="M1206" s="40"/>
    </row>
    <row r="1207" spans="1:13">
      <c r="A1207" s="40"/>
      <c r="B1207" s="40"/>
      <c r="C1207" s="40"/>
      <c r="D1207" s="40"/>
      <c r="E1207" s="40"/>
      <c r="F1207" s="40"/>
      <c r="G1207" s="40"/>
      <c r="H1207" s="40"/>
      <c r="I1207" s="40"/>
      <c r="J1207" s="40"/>
      <c r="K1207" s="40"/>
      <c r="L1207" s="40"/>
      <c r="M1207" s="40"/>
    </row>
    <row r="1208" spans="1:13">
      <c r="A1208" s="40"/>
      <c r="B1208" s="40"/>
      <c r="C1208" s="40"/>
      <c r="D1208" s="40"/>
      <c r="E1208" s="40"/>
      <c r="F1208" s="40"/>
      <c r="G1208" s="40"/>
      <c r="H1208" s="40"/>
      <c r="I1208" s="40"/>
      <c r="J1208" s="40"/>
      <c r="K1208" s="40"/>
      <c r="L1208" s="40"/>
      <c r="M1208" s="40"/>
    </row>
    <row r="1209" spans="1:13">
      <c r="A1209" s="40"/>
      <c r="B1209" s="40"/>
      <c r="C1209" s="40"/>
      <c r="D1209" s="40"/>
      <c r="E1209" s="40"/>
      <c r="F1209" s="40"/>
      <c r="G1209" s="40"/>
      <c r="H1209" s="40"/>
      <c r="I1209" s="40"/>
      <c r="J1209" s="40"/>
      <c r="K1209" s="40"/>
      <c r="L1209" s="40"/>
      <c r="M1209" s="40"/>
    </row>
    <row r="1210" spans="1:13">
      <c r="A1210" s="40"/>
      <c r="B1210" s="40"/>
      <c r="C1210" s="40"/>
      <c r="D1210" s="40"/>
      <c r="E1210" s="40"/>
      <c r="F1210" s="40"/>
      <c r="G1210" s="40"/>
      <c r="H1210" s="40"/>
      <c r="I1210" s="40"/>
      <c r="J1210" s="40"/>
      <c r="K1210" s="40"/>
      <c r="L1210" s="40"/>
      <c r="M1210" s="40"/>
    </row>
    <row r="1211" spans="1:13">
      <c r="A1211" s="40"/>
      <c r="B1211" s="40"/>
      <c r="C1211" s="40"/>
      <c r="D1211" s="40"/>
      <c r="E1211" s="40"/>
      <c r="F1211" s="40"/>
      <c r="G1211" s="40"/>
      <c r="H1211" s="40"/>
      <c r="I1211" s="40"/>
      <c r="J1211" s="40"/>
      <c r="K1211" s="40"/>
      <c r="L1211" s="40"/>
      <c r="M1211" s="40"/>
    </row>
    <row r="1212" spans="1:13">
      <c r="A1212" s="40"/>
      <c r="B1212" s="40"/>
      <c r="C1212" s="40"/>
      <c r="D1212" s="40"/>
      <c r="E1212" s="40"/>
      <c r="F1212" s="40"/>
      <c r="G1212" s="40"/>
      <c r="H1212" s="40"/>
      <c r="I1212" s="40"/>
      <c r="J1212" s="40"/>
      <c r="K1212" s="40"/>
      <c r="L1212" s="40"/>
      <c r="M1212" s="40"/>
    </row>
    <row r="1213" spans="1:13">
      <c r="A1213" s="40"/>
      <c r="B1213" s="40"/>
      <c r="C1213" s="40"/>
      <c r="D1213" s="40"/>
      <c r="E1213" s="40"/>
      <c r="F1213" s="40"/>
      <c r="G1213" s="40"/>
      <c r="H1213" s="40"/>
      <c r="I1213" s="40"/>
      <c r="J1213" s="40"/>
      <c r="K1213" s="40"/>
      <c r="L1213" s="40"/>
      <c r="M1213" s="40"/>
    </row>
    <row r="1214" spans="1:13">
      <c r="A1214" s="40"/>
      <c r="B1214" s="40"/>
      <c r="C1214" s="40"/>
      <c r="D1214" s="40"/>
      <c r="E1214" s="40"/>
      <c r="F1214" s="40"/>
      <c r="G1214" s="40"/>
      <c r="H1214" s="40"/>
      <c r="I1214" s="40"/>
      <c r="J1214" s="40"/>
      <c r="K1214" s="40"/>
      <c r="L1214" s="40"/>
      <c r="M1214" s="40"/>
    </row>
    <row r="1215" spans="1:13">
      <c r="A1215" s="40"/>
      <c r="B1215" s="40"/>
      <c r="C1215" s="40"/>
      <c r="D1215" s="40"/>
      <c r="E1215" s="40"/>
      <c r="F1215" s="40"/>
      <c r="G1215" s="40"/>
      <c r="H1215" s="40"/>
      <c r="I1215" s="40"/>
      <c r="J1215" s="40"/>
      <c r="K1215" s="40"/>
      <c r="L1215" s="40"/>
      <c r="M1215" s="40"/>
    </row>
    <row r="1216" spans="1:13">
      <c r="A1216" s="40"/>
      <c r="B1216" s="40"/>
      <c r="C1216" s="40"/>
      <c r="D1216" s="40"/>
      <c r="E1216" s="40"/>
      <c r="F1216" s="40"/>
      <c r="G1216" s="40"/>
      <c r="H1216" s="40"/>
      <c r="I1216" s="40"/>
      <c r="J1216" s="40"/>
      <c r="K1216" s="40"/>
      <c r="L1216" s="40"/>
      <c r="M1216" s="40"/>
    </row>
    <row r="1217" spans="1:13">
      <c r="A1217" s="40"/>
      <c r="B1217" s="40"/>
      <c r="C1217" s="40"/>
      <c r="D1217" s="40"/>
      <c r="E1217" s="40"/>
      <c r="F1217" s="40"/>
      <c r="G1217" s="40"/>
      <c r="H1217" s="40"/>
      <c r="I1217" s="40"/>
      <c r="J1217" s="40"/>
      <c r="K1217" s="40"/>
      <c r="L1217" s="40"/>
      <c r="M1217" s="40"/>
    </row>
    <row r="1218" spans="1:13">
      <c r="A1218" s="40"/>
      <c r="B1218" s="40"/>
      <c r="C1218" s="40"/>
      <c r="D1218" s="40"/>
      <c r="E1218" s="40"/>
      <c r="F1218" s="40"/>
      <c r="G1218" s="40"/>
      <c r="H1218" s="40"/>
      <c r="I1218" s="40"/>
      <c r="J1218" s="40"/>
      <c r="K1218" s="40"/>
      <c r="L1218" s="40"/>
      <c r="M1218" s="40"/>
    </row>
    <row r="1219" spans="1:13">
      <c r="A1219" s="40"/>
      <c r="B1219" s="40"/>
      <c r="C1219" s="40"/>
      <c r="D1219" s="40"/>
      <c r="E1219" s="40"/>
      <c r="F1219" s="40"/>
      <c r="G1219" s="40"/>
      <c r="H1219" s="40"/>
      <c r="I1219" s="40"/>
      <c r="J1219" s="40"/>
      <c r="K1219" s="40"/>
      <c r="L1219" s="40"/>
      <c r="M1219" s="40"/>
    </row>
    <row r="1220" spans="1:13">
      <c r="A1220" s="40"/>
      <c r="B1220" s="40"/>
      <c r="C1220" s="40"/>
      <c r="D1220" s="40"/>
      <c r="E1220" s="40"/>
      <c r="F1220" s="40"/>
      <c r="G1220" s="40"/>
      <c r="H1220" s="40"/>
      <c r="I1220" s="40"/>
      <c r="J1220" s="40"/>
      <c r="K1220" s="40"/>
      <c r="L1220" s="40"/>
      <c r="M1220" s="40"/>
    </row>
    <row r="1221" spans="1:13">
      <c r="A1221" s="40"/>
      <c r="B1221" s="40"/>
      <c r="C1221" s="40"/>
      <c r="D1221" s="40"/>
      <c r="E1221" s="40"/>
      <c r="F1221" s="40"/>
      <c r="G1221" s="40"/>
      <c r="H1221" s="40"/>
      <c r="I1221" s="40"/>
      <c r="J1221" s="40"/>
      <c r="K1221" s="40"/>
      <c r="L1221" s="40"/>
      <c r="M1221" s="40"/>
    </row>
    <row r="1222" spans="1:13">
      <c r="A1222" s="40"/>
      <c r="B1222" s="40"/>
      <c r="C1222" s="40"/>
      <c r="D1222" s="40"/>
      <c r="E1222" s="40"/>
      <c r="F1222" s="40"/>
      <c r="G1222" s="40"/>
      <c r="H1222" s="40"/>
      <c r="I1222" s="40"/>
      <c r="J1222" s="40"/>
      <c r="K1222" s="40"/>
      <c r="L1222" s="40"/>
      <c r="M1222" s="40"/>
    </row>
    <row r="1223" spans="1:13">
      <c r="A1223" s="40"/>
      <c r="B1223" s="40"/>
      <c r="C1223" s="40"/>
      <c r="D1223" s="40"/>
      <c r="E1223" s="40"/>
      <c r="F1223" s="40"/>
      <c r="G1223" s="40"/>
      <c r="H1223" s="40"/>
      <c r="I1223" s="40"/>
      <c r="J1223" s="40"/>
      <c r="K1223" s="40"/>
      <c r="L1223" s="40"/>
      <c r="M1223" s="40"/>
    </row>
    <row r="1224" spans="1:13">
      <c r="A1224" s="40"/>
      <c r="B1224" s="40"/>
      <c r="C1224" s="40"/>
      <c r="D1224" s="40"/>
      <c r="E1224" s="40"/>
      <c r="F1224" s="40"/>
      <c r="G1224" s="40"/>
      <c r="H1224" s="40"/>
      <c r="I1224" s="40"/>
      <c r="J1224" s="40"/>
      <c r="K1224" s="40"/>
      <c r="L1224" s="40"/>
      <c r="M1224" s="40"/>
    </row>
    <row r="1225" spans="1:13">
      <c r="A1225" s="40"/>
      <c r="B1225" s="40"/>
      <c r="C1225" s="40"/>
      <c r="D1225" s="40"/>
      <c r="E1225" s="40"/>
      <c r="F1225" s="40"/>
      <c r="G1225" s="40"/>
      <c r="H1225" s="40"/>
      <c r="I1225" s="40"/>
      <c r="J1225" s="40"/>
      <c r="K1225" s="40"/>
      <c r="L1225" s="40"/>
      <c r="M1225" s="40"/>
    </row>
    <row r="1226" spans="1:13">
      <c r="A1226" s="40"/>
      <c r="B1226" s="40"/>
      <c r="C1226" s="40"/>
      <c r="D1226" s="40"/>
      <c r="E1226" s="40"/>
      <c r="F1226" s="40"/>
      <c r="G1226" s="40"/>
      <c r="H1226" s="40"/>
      <c r="I1226" s="40"/>
      <c r="J1226" s="40"/>
      <c r="K1226" s="40"/>
      <c r="L1226" s="40"/>
      <c r="M1226" s="40"/>
    </row>
    <row r="1227" spans="1:13">
      <c r="A1227" s="40"/>
      <c r="B1227" s="40"/>
      <c r="C1227" s="40"/>
      <c r="D1227" s="40"/>
      <c r="E1227" s="40"/>
      <c r="F1227" s="40"/>
      <c r="G1227" s="40"/>
      <c r="H1227" s="40"/>
      <c r="I1227" s="40"/>
      <c r="J1227" s="40"/>
      <c r="K1227" s="40"/>
      <c r="L1227" s="40"/>
      <c r="M1227" s="40"/>
    </row>
    <row r="1228" spans="1:13">
      <c r="A1228" s="40"/>
      <c r="B1228" s="40"/>
      <c r="C1228" s="40"/>
      <c r="D1228" s="40"/>
      <c r="E1228" s="40"/>
      <c r="F1228" s="40"/>
      <c r="G1228" s="40"/>
      <c r="H1228" s="40"/>
      <c r="I1228" s="40"/>
      <c r="J1228" s="40"/>
      <c r="K1228" s="40"/>
      <c r="L1228" s="40"/>
      <c r="M1228" s="40"/>
    </row>
    <row r="1229" spans="1:13">
      <c r="A1229" s="40"/>
      <c r="B1229" s="40"/>
      <c r="C1229" s="40"/>
      <c r="D1229" s="40"/>
      <c r="E1229" s="40"/>
      <c r="F1229" s="40"/>
      <c r="G1229" s="40"/>
      <c r="H1229" s="40"/>
      <c r="I1229" s="40"/>
      <c r="J1229" s="40"/>
      <c r="K1229" s="40"/>
      <c r="L1229" s="40"/>
      <c r="M1229" s="40"/>
    </row>
    <row r="1230" spans="1:13">
      <c r="A1230" s="40"/>
      <c r="B1230" s="40"/>
      <c r="C1230" s="40"/>
      <c r="D1230" s="40"/>
      <c r="E1230" s="40"/>
      <c r="F1230" s="40"/>
      <c r="G1230" s="40"/>
      <c r="H1230" s="40"/>
      <c r="I1230" s="40"/>
      <c r="J1230" s="40"/>
      <c r="K1230" s="40"/>
      <c r="L1230" s="40"/>
      <c r="M1230" s="40"/>
    </row>
    <row r="1231" spans="1:13">
      <c r="A1231" s="40"/>
      <c r="B1231" s="40"/>
      <c r="C1231" s="40"/>
      <c r="D1231" s="40"/>
      <c r="E1231" s="40"/>
      <c r="F1231" s="40"/>
      <c r="G1231" s="40"/>
      <c r="H1231" s="40"/>
      <c r="I1231" s="40"/>
      <c r="J1231" s="40"/>
      <c r="K1231" s="40"/>
      <c r="L1231" s="40"/>
      <c r="M1231" s="40"/>
    </row>
    <row r="1232" spans="1:13">
      <c r="A1232" s="40"/>
      <c r="B1232" s="40"/>
      <c r="C1232" s="40"/>
      <c r="D1232" s="40"/>
      <c r="E1232" s="40"/>
      <c r="F1232" s="40"/>
      <c r="G1232" s="40"/>
      <c r="H1232" s="40"/>
      <c r="I1232" s="40"/>
      <c r="J1232" s="40"/>
      <c r="K1232" s="40"/>
      <c r="L1232" s="40"/>
      <c r="M1232" s="40"/>
    </row>
    <row r="1233" spans="1:13">
      <c r="A1233" s="40"/>
      <c r="B1233" s="40"/>
      <c r="C1233" s="40"/>
      <c r="D1233" s="40"/>
      <c r="E1233" s="40"/>
      <c r="F1233" s="40"/>
      <c r="G1233" s="40"/>
      <c r="H1233" s="40"/>
      <c r="I1233" s="40"/>
      <c r="J1233" s="40"/>
      <c r="K1233" s="40"/>
      <c r="L1233" s="40"/>
      <c r="M1233" s="40"/>
    </row>
    <row r="1234" spans="1:13">
      <c r="A1234" s="40"/>
      <c r="B1234" s="40"/>
      <c r="C1234" s="40"/>
      <c r="D1234" s="40"/>
      <c r="E1234" s="40"/>
      <c r="F1234" s="40"/>
      <c r="G1234" s="40"/>
      <c r="H1234" s="40"/>
      <c r="I1234" s="40"/>
      <c r="J1234" s="40"/>
      <c r="K1234" s="40"/>
      <c r="L1234" s="40"/>
      <c r="M1234" s="40"/>
    </row>
    <row r="1235" spans="1:13">
      <c r="A1235" s="40"/>
      <c r="B1235" s="40"/>
      <c r="C1235" s="40"/>
      <c r="D1235" s="40"/>
      <c r="E1235" s="40"/>
      <c r="F1235" s="40"/>
      <c r="G1235" s="40"/>
      <c r="H1235" s="40"/>
      <c r="I1235" s="40"/>
      <c r="J1235" s="40"/>
      <c r="K1235" s="40"/>
      <c r="L1235" s="40"/>
      <c r="M1235" s="40"/>
    </row>
    <row r="1236" spans="1:13">
      <c r="A1236" s="40"/>
      <c r="B1236" s="40"/>
      <c r="C1236" s="40"/>
      <c r="D1236" s="40"/>
      <c r="E1236" s="40"/>
      <c r="F1236" s="40"/>
      <c r="G1236" s="40"/>
      <c r="H1236" s="40"/>
      <c r="I1236" s="40"/>
      <c r="J1236" s="40"/>
      <c r="K1236" s="40"/>
      <c r="L1236" s="40"/>
      <c r="M1236" s="40"/>
    </row>
    <row r="1237" spans="1:13">
      <c r="A1237" s="40"/>
      <c r="B1237" s="40"/>
      <c r="C1237" s="40"/>
      <c r="D1237" s="40"/>
      <c r="E1237" s="40"/>
      <c r="F1237" s="40"/>
      <c r="G1237" s="40"/>
      <c r="H1237" s="40"/>
      <c r="I1237" s="40"/>
      <c r="J1237" s="40"/>
      <c r="K1237" s="40"/>
      <c r="L1237" s="40"/>
      <c r="M1237" s="40"/>
    </row>
    <row r="1238" spans="1:13">
      <c r="A1238" s="40"/>
      <c r="B1238" s="40"/>
      <c r="C1238" s="40"/>
      <c r="D1238" s="40"/>
      <c r="E1238" s="40"/>
      <c r="F1238" s="40"/>
      <c r="G1238" s="40"/>
      <c r="H1238" s="40"/>
      <c r="I1238" s="40"/>
      <c r="J1238" s="40"/>
      <c r="K1238" s="40"/>
      <c r="L1238" s="40"/>
      <c r="M1238" s="40"/>
    </row>
    <row r="1239" spans="1:13">
      <c r="A1239" s="40"/>
      <c r="B1239" s="40"/>
      <c r="C1239" s="40"/>
      <c r="D1239" s="40"/>
      <c r="E1239" s="40"/>
      <c r="F1239" s="40"/>
      <c r="G1239" s="40"/>
      <c r="H1239" s="40"/>
      <c r="I1239" s="40"/>
      <c r="J1239" s="40"/>
      <c r="K1239" s="40"/>
      <c r="L1239" s="40"/>
      <c r="M1239" s="40"/>
    </row>
    <row r="1240" spans="1:13">
      <c r="A1240" s="40"/>
      <c r="B1240" s="40"/>
      <c r="C1240" s="40"/>
      <c r="D1240" s="40"/>
      <c r="E1240" s="40"/>
      <c r="F1240" s="40"/>
      <c r="G1240" s="40"/>
      <c r="H1240" s="40"/>
      <c r="I1240" s="40"/>
      <c r="J1240" s="40"/>
      <c r="K1240" s="40"/>
      <c r="L1240" s="40"/>
      <c r="M1240" s="40"/>
    </row>
    <row r="1241" spans="1:13">
      <c r="A1241" s="40"/>
      <c r="B1241" s="40"/>
      <c r="C1241" s="40"/>
      <c r="D1241" s="40"/>
      <c r="E1241" s="40"/>
      <c r="F1241" s="40"/>
      <c r="G1241" s="40"/>
      <c r="H1241" s="40"/>
      <c r="I1241" s="40"/>
      <c r="J1241" s="40"/>
      <c r="K1241" s="40"/>
      <c r="L1241" s="40"/>
      <c r="M1241" s="40"/>
    </row>
    <row r="1242" spans="1:13">
      <c r="A1242" s="40"/>
      <c r="B1242" s="40"/>
      <c r="C1242" s="40"/>
      <c r="D1242" s="40"/>
      <c r="E1242" s="40"/>
      <c r="F1242" s="40"/>
      <c r="G1242" s="40"/>
      <c r="H1242" s="40"/>
      <c r="I1242" s="40"/>
      <c r="J1242" s="40"/>
      <c r="K1242" s="40"/>
      <c r="L1242" s="40"/>
      <c r="M1242" s="40"/>
    </row>
    <row r="1243" spans="1:13">
      <c r="A1243" s="40"/>
      <c r="B1243" s="40"/>
      <c r="C1243" s="40"/>
      <c r="D1243" s="40"/>
      <c r="E1243" s="40"/>
      <c r="F1243" s="40"/>
      <c r="G1243" s="40"/>
      <c r="H1243" s="40"/>
      <c r="I1243" s="40"/>
      <c r="J1243" s="40"/>
      <c r="K1243" s="40"/>
      <c r="L1243" s="40"/>
      <c r="M1243" s="40"/>
    </row>
    <row r="1244" spans="1:13">
      <c r="A1244" s="40"/>
      <c r="B1244" s="40"/>
      <c r="C1244" s="40"/>
      <c r="D1244" s="40"/>
      <c r="E1244" s="40"/>
      <c r="F1244" s="40"/>
      <c r="G1244" s="40"/>
      <c r="H1244" s="40"/>
      <c r="I1244" s="40"/>
      <c r="J1244" s="40"/>
      <c r="K1244" s="40"/>
      <c r="L1244" s="40"/>
      <c r="M1244" s="40"/>
    </row>
    <row r="1245" spans="1:13">
      <c r="A1245" s="40"/>
      <c r="B1245" s="40"/>
      <c r="C1245" s="40"/>
      <c r="D1245" s="40"/>
      <c r="E1245" s="40"/>
      <c r="F1245" s="40"/>
      <c r="G1245" s="40"/>
      <c r="H1245" s="40"/>
      <c r="I1245" s="40"/>
      <c r="J1245" s="40"/>
      <c r="K1245" s="40"/>
      <c r="L1245" s="40"/>
      <c r="M1245" s="40"/>
    </row>
    <row r="1246" spans="1:13">
      <c r="A1246" s="40"/>
      <c r="B1246" s="40"/>
      <c r="C1246" s="40"/>
      <c r="D1246" s="40"/>
      <c r="E1246" s="40"/>
      <c r="F1246" s="40"/>
      <c r="G1246" s="40"/>
      <c r="H1246" s="40"/>
      <c r="I1246" s="40"/>
      <c r="J1246" s="40"/>
      <c r="K1246" s="40"/>
      <c r="L1246" s="40"/>
      <c r="M1246" s="40"/>
    </row>
    <row r="1247" spans="1:13">
      <c r="A1247" s="40"/>
      <c r="B1247" s="40"/>
      <c r="C1247" s="40"/>
      <c r="D1247" s="40"/>
      <c r="E1247" s="40"/>
      <c r="F1247" s="40"/>
      <c r="G1247" s="40"/>
      <c r="H1247" s="40"/>
      <c r="I1247" s="40"/>
      <c r="J1247" s="40"/>
      <c r="K1247" s="40"/>
      <c r="L1247" s="40"/>
      <c r="M1247" s="40"/>
    </row>
    <row r="1248" spans="1:13">
      <c r="A1248" s="40"/>
      <c r="B1248" s="40"/>
      <c r="C1248" s="40"/>
      <c r="D1248" s="40"/>
      <c r="E1248" s="40"/>
      <c r="F1248" s="40"/>
      <c r="G1248" s="40"/>
      <c r="H1248" s="40"/>
      <c r="I1248" s="40"/>
      <c r="J1248" s="40"/>
      <c r="K1248" s="40"/>
      <c r="L1248" s="40"/>
      <c r="M1248" s="40"/>
    </row>
    <row r="1249" spans="1:13">
      <c r="A1249" s="40"/>
      <c r="B1249" s="40"/>
      <c r="C1249" s="40"/>
      <c r="D1249" s="40"/>
      <c r="E1249" s="40"/>
      <c r="F1249" s="40"/>
      <c r="G1249" s="40"/>
      <c r="H1249" s="40"/>
      <c r="I1249" s="40"/>
      <c r="J1249" s="40"/>
      <c r="K1249" s="40"/>
      <c r="L1249" s="40"/>
      <c r="M1249" s="40"/>
    </row>
    <row r="1250" spans="1:13">
      <c r="A1250" s="40"/>
      <c r="B1250" s="40"/>
      <c r="C1250" s="40"/>
      <c r="D1250" s="40"/>
      <c r="E1250" s="40"/>
      <c r="F1250" s="40"/>
      <c r="G1250" s="40"/>
      <c r="H1250" s="40"/>
      <c r="I1250" s="40"/>
      <c r="J1250" s="40"/>
      <c r="K1250" s="40"/>
      <c r="L1250" s="40"/>
      <c r="M1250" s="40"/>
    </row>
    <row r="1251" spans="1:13">
      <c r="A1251" s="40"/>
      <c r="B1251" s="40"/>
      <c r="C1251" s="40"/>
      <c r="D1251" s="40"/>
      <c r="E1251" s="40"/>
      <c r="F1251" s="40"/>
      <c r="G1251" s="40"/>
      <c r="H1251" s="40"/>
      <c r="I1251" s="40"/>
      <c r="J1251" s="40"/>
      <c r="K1251" s="40"/>
      <c r="L1251" s="40"/>
      <c r="M1251" s="40"/>
    </row>
    <row r="1252" spans="1:13">
      <c r="A1252" s="40"/>
      <c r="B1252" s="40"/>
      <c r="C1252" s="40"/>
      <c r="D1252" s="40"/>
      <c r="E1252" s="40"/>
      <c r="F1252" s="40"/>
      <c r="G1252" s="40"/>
      <c r="H1252" s="40"/>
      <c r="I1252" s="40"/>
      <c r="J1252" s="40"/>
      <c r="K1252" s="40"/>
      <c r="L1252" s="40"/>
      <c r="M1252" s="40"/>
    </row>
    <row r="1253" spans="1:13">
      <c r="A1253" s="40"/>
      <c r="B1253" s="40"/>
      <c r="C1253" s="40"/>
      <c r="D1253" s="40"/>
      <c r="E1253" s="40"/>
      <c r="F1253" s="40"/>
      <c r="G1253" s="40"/>
      <c r="H1253" s="40"/>
      <c r="I1253" s="40"/>
      <c r="J1253" s="40"/>
      <c r="K1253" s="40"/>
      <c r="L1253" s="40"/>
      <c r="M1253" s="40"/>
    </row>
    <row r="1254" spans="1:13">
      <c r="A1254" s="40"/>
      <c r="B1254" s="40"/>
      <c r="C1254" s="40"/>
      <c r="D1254" s="40"/>
      <c r="E1254" s="40"/>
      <c r="F1254" s="40"/>
      <c r="G1254" s="40"/>
      <c r="H1254" s="40"/>
      <c r="I1254" s="40"/>
      <c r="J1254" s="40"/>
      <c r="K1254" s="40"/>
      <c r="L1254" s="40"/>
      <c r="M1254" s="40"/>
    </row>
    <row r="1255" spans="1:13">
      <c r="A1255" s="40"/>
      <c r="B1255" s="40"/>
      <c r="C1255" s="40"/>
      <c r="D1255" s="40"/>
      <c r="E1255" s="40"/>
      <c r="F1255" s="40"/>
      <c r="G1255" s="40"/>
      <c r="H1255" s="40"/>
      <c r="I1255" s="40"/>
      <c r="J1255" s="40"/>
      <c r="K1255" s="40"/>
      <c r="L1255" s="40"/>
      <c r="M1255" s="40"/>
    </row>
    <row r="1256" spans="1:13">
      <c r="A1256" s="40"/>
      <c r="B1256" s="40"/>
      <c r="C1256" s="40"/>
      <c r="D1256" s="40"/>
      <c r="E1256" s="40"/>
      <c r="F1256" s="40"/>
      <c r="G1256" s="40"/>
      <c r="H1256" s="40"/>
      <c r="I1256" s="40"/>
      <c r="J1256" s="40"/>
      <c r="K1256" s="40"/>
      <c r="L1256" s="40"/>
      <c r="M1256" s="40"/>
    </row>
    <row r="1257" spans="1:13">
      <c r="A1257" s="40"/>
      <c r="B1257" s="40"/>
      <c r="C1257" s="40"/>
      <c r="D1257" s="40"/>
      <c r="E1257" s="40"/>
      <c r="F1257" s="40"/>
      <c r="G1257" s="40"/>
      <c r="H1257" s="40"/>
      <c r="I1257" s="40"/>
      <c r="J1257" s="40"/>
      <c r="K1257" s="40"/>
      <c r="L1257" s="40"/>
      <c r="M1257" s="40"/>
    </row>
    <row r="1258" spans="1:13">
      <c r="A1258" s="40"/>
      <c r="B1258" s="40"/>
      <c r="C1258" s="40"/>
      <c r="D1258" s="40"/>
      <c r="E1258" s="40"/>
      <c r="F1258" s="40"/>
      <c r="G1258" s="40"/>
      <c r="H1258" s="40"/>
      <c r="I1258" s="40"/>
      <c r="J1258" s="40"/>
      <c r="K1258" s="40"/>
      <c r="L1258" s="40"/>
      <c r="M1258" s="40"/>
    </row>
    <row r="1259" spans="1:13">
      <c r="A1259" s="40"/>
      <c r="B1259" s="40"/>
      <c r="C1259" s="40"/>
      <c r="D1259" s="40"/>
      <c r="E1259" s="40"/>
      <c r="F1259" s="40"/>
      <c r="G1259" s="40"/>
      <c r="H1259" s="40"/>
      <c r="I1259" s="40"/>
      <c r="J1259" s="40"/>
      <c r="K1259" s="40"/>
      <c r="L1259" s="40"/>
      <c r="M1259" s="40"/>
    </row>
    <row r="1260" spans="1:13">
      <c r="A1260" s="40"/>
      <c r="B1260" s="40"/>
      <c r="C1260" s="40"/>
      <c r="D1260" s="40"/>
      <c r="E1260" s="40"/>
      <c r="F1260" s="40"/>
      <c r="G1260" s="40"/>
      <c r="H1260" s="40"/>
      <c r="I1260" s="40"/>
      <c r="J1260" s="40"/>
      <c r="K1260" s="40"/>
      <c r="L1260" s="40"/>
      <c r="M1260" s="40"/>
    </row>
    <row r="1261" spans="1:13">
      <c r="A1261" s="40"/>
      <c r="B1261" s="40"/>
      <c r="C1261" s="40"/>
      <c r="D1261" s="40"/>
      <c r="E1261" s="40"/>
      <c r="F1261" s="40"/>
      <c r="G1261" s="40"/>
      <c r="H1261" s="40"/>
      <c r="I1261" s="40"/>
      <c r="J1261" s="40"/>
      <c r="K1261" s="40"/>
      <c r="L1261" s="40"/>
      <c r="M1261" s="40"/>
    </row>
    <row r="1262" spans="1:13">
      <c r="A1262" s="40"/>
      <c r="B1262" s="40"/>
      <c r="C1262" s="40"/>
      <c r="D1262" s="40"/>
      <c r="E1262" s="40"/>
      <c r="F1262" s="40"/>
      <c r="G1262" s="40"/>
      <c r="H1262" s="40"/>
      <c r="I1262" s="40"/>
      <c r="J1262" s="40"/>
      <c r="K1262" s="40"/>
      <c r="L1262" s="40"/>
      <c r="M1262" s="40"/>
    </row>
    <row r="1263" spans="1:13">
      <c r="A1263" s="40"/>
      <c r="B1263" s="40"/>
      <c r="C1263" s="40"/>
      <c r="D1263" s="40"/>
      <c r="E1263" s="40"/>
      <c r="F1263" s="40"/>
      <c r="G1263" s="40"/>
      <c r="H1263" s="40"/>
      <c r="I1263" s="40"/>
      <c r="J1263" s="40"/>
      <c r="K1263" s="40"/>
      <c r="L1263" s="40"/>
      <c r="M1263" s="40"/>
    </row>
    <row r="1264" spans="1:13">
      <c r="A1264" s="40"/>
      <c r="B1264" s="40"/>
      <c r="C1264" s="40"/>
      <c r="D1264" s="40"/>
      <c r="E1264" s="40"/>
      <c r="F1264" s="40"/>
      <c r="G1264" s="40"/>
      <c r="H1264" s="40"/>
      <c r="I1264" s="40"/>
      <c r="J1264" s="40"/>
      <c r="K1264" s="40"/>
      <c r="L1264" s="40"/>
      <c r="M1264" s="40"/>
    </row>
    <row r="1265" spans="1:13">
      <c r="A1265" s="40"/>
      <c r="B1265" s="40"/>
      <c r="C1265" s="40"/>
      <c r="D1265" s="40"/>
      <c r="E1265" s="40"/>
      <c r="F1265" s="40"/>
      <c r="G1265" s="40"/>
      <c r="H1265" s="40"/>
      <c r="I1265" s="40"/>
      <c r="J1265" s="40"/>
      <c r="K1265" s="40"/>
      <c r="L1265" s="40"/>
      <c r="M1265" s="40"/>
    </row>
    <row r="1266" spans="1:13">
      <c r="A1266" s="40"/>
      <c r="B1266" s="40"/>
      <c r="C1266" s="40"/>
      <c r="D1266" s="40"/>
      <c r="E1266" s="40"/>
      <c r="F1266" s="40"/>
      <c r="G1266" s="40"/>
      <c r="H1266" s="40"/>
      <c r="I1266" s="40"/>
      <c r="J1266" s="40"/>
      <c r="K1266" s="40"/>
      <c r="L1266" s="40"/>
      <c r="M1266" s="40"/>
    </row>
    <row r="1267" spans="1:13">
      <c r="A1267" s="40"/>
      <c r="B1267" s="40"/>
      <c r="C1267" s="40"/>
      <c r="D1267" s="40"/>
      <c r="E1267" s="40"/>
      <c r="F1267" s="40"/>
      <c r="G1267" s="40"/>
      <c r="H1267" s="40"/>
      <c r="I1267" s="40"/>
      <c r="J1267" s="40"/>
      <c r="K1267" s="40"/>
      <c r="L1267" s="40"/>
      <c r="M1267" s="40"/>
    </row>
    <row r="1268" spans="1:13">
      <c r="A1268" s="40"/>
      <c r="B1268" s="40"/>
      <c r="C1268" s="40"/>
      <c r="D1268" s="40"/>
      <c r="E1268" s="40"/>
      <c r="F1268" s="40"/>
      <c r="G1268" s="40"/>
      <c r="H1268" s="40"/>
      <c r="I1268" s="40"/>
      <c r="J1268" s="40"/>
      <c r="K1268" s="40"/>
      <c r="L1268" s="40"/>
      <c r="M1268" s="40"/>
    </row>
    <row r="1269" spans="1:13">
      <c r="A1269" s="40"/>
      <c r="B1269" s="40"/>
      <c r="C1269" s="40"/>
      <c r="D1269" s="40"/>
      <c r="E1269" s="40"/>
      <c r="F1269" s="40"/>
      <c r="G1269" s="40"/>
      <c r="H1269" s="40"/>
      <c r="I1269" s="40"/>
      <c r="J1269" s="40"/>
      <c r="K1269" s="40"/>
      <c r="L1269" s="40"/>
      <c r="M1269" s="40"/>
    </row>
    <row r="1270" spans="1:13">
      <c r="A1270" s="40"/>
      <c r="B1270" s="40"/>
      <c r="C1270" s="40"/>
      <c r="D1270" s="40"/>
      <c r="E1270" s="40"/>
      <c r="F1270" s="40"/>
      <c r="G1270" s="40"/>
      <c r="H1270" s="40"/>
      <c r="I1270" s="40"/>
      <c r="J1270" s="40"/>
      <c r="K1270" s="40"/>
      <c r="L1270" s="40"/>
      <c r="M1270" s="40"/>
    </row>
    <row r="1271" spans="1:13">
      <c r="A1271" s="40"/>
      <c r="B1271" s="40"/>
      <c r="C1271" s="40"/>
      <c r="D1271" s="40"/>
      <c r="E1271" s="40"/>
      <c r="F1271" s="40"/>
      <c r="G1271" s="40"/>
      <c r="H1271" s="40"/>
      <c r="I1271" s="40"/>
      <c r="J1271" s="40"/>
      <c r="K1271" s="40"/>
      <c r="L1271" s="40"/>
      <c r="M1271" s="40"/>
    </row>
    <row r="1272" spans="1:13">
      <c r="A1272" s="40"/>
      <c r="B1272" s="40"/>
      <c r="C1272" s="40"/>
      <c r="D1272" s="40"/>
      <c r="E1272" s="40"/>
      <c r="F1272" s="40"/>
      <c r="G1272" s="40"/>
      <c r="H1272" s="40"/>
      <c r="I1272" s="40"/>
      <c r="J1272" s="40"/>
      <c r="K1272" s="40"/>
      <c r="L1272" s="40"/>
      <c r="M1272" s="40"/>
    </row>
    <row r="1273" spans="1:13">
      <c r="A1273" s="40"/>
      <c r="B1273" s="40"/>
      <c r="C1273" s="40"/>
      <c r="D1273" s="40"/>
      <c r="E1273" s="40"/>
      <c r="F1273" s="40"/>
      <c r="G1273" s="40"/>
      <c r="H1273" s="40"/>
      <c r="I1273" s="40"/>
      <c r="J1273" s="40"/>
      <c r="K1273" s="40"/>
      <c r="L1273" s="40"/>
      <c r="M1273" s="40"/>
    </row>
    <row r="1274" spans="1:13">
      <c r="A1274" s="40"/>
      <c r="B1274" s="40"/>
      <c r="C1274" s="40"/>
      <c r="D1274" s="40"/>
      <c r="E1274" s="40"/>
      <c r="F1274" s="40"/>
      <c r="G1274" s="40"/>
      <c r="H1274" s="40"/>
      <c r="I1274" s="40"/>
      <c r="J1274" s="40"/>
      <c r="K1274" s="40"/>
      <c r="L1274" s="40"/>
      <c r="M1274" s="40"/>
    </row>
    <row r="1275" spans="1:13">
      <c r="A1275" s="40"/>
      <c r="B1275" s="40"/>
      <c r="C1275" s="40"/>
      <c r="D1275" s="40"/>
      <c r="E1275" s="40"/>
      <c r="F1275" s="40"/>
      <c r="G1275" s="40"/>
      <c r="H1275" s="40"/>
      <c r="I1275" s="40"/>
      <c r="J1275" s="40"/>
      <c r="K1275" s="40"/>
      <c r="L1275" s="40"/>
      <c r="M1275" s="40"/>
    </row>
    <row r="1276" spans="1:13">
      <c r="A1276" s="40"/>
      <c r="B1276" s="40"/>
      <c r="C1276" s="40"/>
      <c r="D1276" s="40"/>
      <c r="E1276" s="40"/>
      <c r="F1276" s="40"/>
      <c r="G1276" s="40"/>
      <c r="H1276" s="40"/>
      <c r="I1276" s="40"/>
      <c r="J1276" s="40"/>
      <c r="K1276" s="40"/>
      <c r="L1276" s="40"/>
      <c r="M1276" s="40"/>
    </row>
    <row r="1277" spans="1:13">
      <c r="A1277" s="40"/>
      <c r="B1277" s="40"/>
      <c r="C1277" s="40"/>
      <c r="D1277" s="40"/>
      <c r="E1277" s="40"/>
      <c r="F1277" s="40"/>
      <c r="G1277" s="40"/>
      <c r="H1277" s="40"/>
      <c r="I1277" s="40"/>
      <c r="J1277" s="40"/>
      <c r="K1277" s="40"/>
      <c r="L1277" s="40"/>
      <c r="M1277" s="40"/>
    </row>
    <row r="1278" spans="1:13">
      <c r="A1278" s="40"/>
      <c r="B1278" s="40"/>
      <c r="C1278" s="40"/>
      <c r="D1278" s="40"/>
      <c r="E1278" s="40"/>
      <c r="F1278" s="40"/>
      <c r="G1278" s="40"/>
      <c r="H1278" s="40"/>
      <c r="I1278" s="40"/>
      <c r="J1278" s="40"/>
      <c r="K1278" s="40"/>
      <c r="L1278" s="40"/>
      <c r="M1278" s="40"/>
    </row>
    <row r="1279" spans="1:13">
      <c r="A1279" s="40"/>
      <c r="B1279" s="40"/>
      <c r="C1279" s="40"/>
      <c r="D1279" s="40"/>
      <c r="E1279" s="40"/>
      <c r="F1279" s="40"/>
      <c r="G1279" s="40"/>
      <c r="H1279" s="40"/>
      <c r="I1279" s="40"/>
      <c r="J1279" s="40"/>
      <c r="K1279" s="40"/>
      <c r="L1279" s="40"/>
      <c r="M1279" s="40"/>
    </row>
    <row r="1280" spans="1:13">
      <c r="A1280" s="40"/>
      <c r="B1280" s="40"/>
      <c r="C1280" s="40"/>
      <c r="D1280" s="40"/>
      <c r="E1280" s="40"/>
      <c r="F1280" s="40"/>
      <c r="G1280" s="40"/>
      <c r="H1280" s="40"/>
      <c r="I1280" s="40"/>
      <c r="J1280" s="40"/>
      <c r="K1280" s="40"/>
      <c r="L1280" s="40"/>
      <c r="M1280" s="40"/>
    </row>
    <row r="1281" spans="1:13">
      <c r="A1281" s="40"/>
      <c r="B1281" s="40"/>
      <c r="C1281" s="40"/>
      <c r="D1281" s="40"/>
      <c r="E1281" s="40"/>
      <c r="F1281" s="40"/>
      <c r="G1281" s="40"/>
      <c r="H1281" s="40"/>
      <c r="I1281" s="40"/>
      <c r="J1281" s="40"/>
      <c r="K1281" s="40"/>
      <c r="L1281" s="40"/>
      <c r="M1281" s="40"/>
    </row>
    <row r="1282" spans="1:13">
      <c r="A1282" s="40"/>
      <c r="B1282" s="40"/>
      <c r="C1282" s="40"/>
      <c r="D1282" s="40"/>
      <c r="E1282" s="40"/>
      <c r="F1282" s="40"/>
      <c r="G1282" s="40"/>
      <c r="H1282" s="40"/>
      <c r="I1282" s="40"/>
      <c r="J1282" s="40"/>
      <c r="K1282" s="40"/>
      <c r="L1282" s="40"/>
      <c r="M1282" s="40"/>
    </row>
    <row r="1283" spans="1:13">
      <c r="A1283" s="40"/>
      <c r="B1283" s="40"/>
      <c r="C1283" s="40"/>
      <c r="D1283" s="40"/>
      <c r="E1283" s="40"/>
      <c r="F1283" s="40"/>
      <c r="G1283" s="40"/>
      <c r="H1283" s="40"/>
      <c r="I1283" s="40"/>
      <c r="J1283" s="40"/>
      <c r="K1283" s="40"/>
      <c r="L1283" s="40"/>
      <c r="M1283" s="40"/>
    </row>
    <row r="1284" spans="1:13">
      <c r="A1284" s="40"/>
      <c r="B1284" s="40"/>
      <c r="C1284" s="40"/>
      <c r="D1284" s="40"/>
      <c r="E1284" s="40"/>
      <c r="F1284" s="40"/>
      <c r="G1284" s="40"/>
      <c r="H1284" s="40"/>
      <c r="I1284" s="40"/>
      <c r="J1284" s="40"/>
      <c r="K1284" s="40"/>
      <c r="L1284" s="40"/>
      <c r="M1284" s="40"/>
    </row>
    <row r="1285" spans="1:13">
      <c r="A1285" s="40"/>
      <c r="B1285" s="40"/>
      <c r="C1285" s="40"/>
      <c r="D1285" s="40"/>
      <c r="E1285" s="40"/>
      <c r="F1285" s="40"/>
      <c r="G1285" s="40"/>
      <c r="H1285" s="40"/>
      <c r="I1285" s="40"/>
      <c r="J1285" s="40"/>
      <c r="K1285" s="40"/>
      <c r="L1285" s="40"/>
      <c r="M1285" s="40"/>
    </row>
    <row r="1286" spans="1:13">
      <c r="A1286" s="40"/>
      <c r="B1286" s="40"/>
      <c r="C1286" s="40"/>
      <c r="D1286" s="40"/>
      <c r="E1286" s="40"/>
      <c r="F1286" s="40"/>
      <c r="G1286" s="40"/>
      <c r="H1286" s="40"/>
      <c r="I1286" s="40"/>
      <c r="J1286" s="40"/>
      <c r="K1286" s="40"/>
      <c r="L1286" s="40"/>
      <c r="M1286" s="40"/>
    </row>
    <row r="1287" spans="1:13">
      <c r="A1287" s="40"/>
      <c r="B1287" s="40"/>
      <c r="C1287" s="40"/>
      <c r="D1287" s="40"/>
      <c r="E1287" s="40"/>
      <c r="F1287" s="40"/>
      <c r="G1287" s="40"/>
      <c r="H1287" s="40"/>
      <c r="I1287" s="40"/>
      <c r="J1287" s="40"/>
      <c r="K1287" s="40"/>
      <c r="L1287" s="40"/>
      <c r="M1287" s="40"/>
    </row>
    <row r="1288" spans="1:13">
      <c r="A1288" s="40"/>
      <c r="B1288" s="40"/>
      <c r="C1288" s="40"/>
      <c r="D1288" s="40"/>
      <c r="E1288" s="40"/>
      <c r="F1288" s="40"/>
      <c r="G1288" s="40"/>
      <c r="H1288" s="40"/>
      <c r="I1288" s="40"/>
      <c r="J1288" s="40"/>
      <c r="K1288" s="40"/>
      <c r="L1288" s="40"/>
      <c r="M1288" s="40"/>
    </row>
    <row r="1289" spans="1:13">
      <c r="A1289" s="40"/>
      <c r="B1289" s="40"/>
      <c r="C1289" s="40"/>
      <c r="D1289" s="40"/>
      <c r="E1289" s="40"/>
      <c r="F1289" s="40"/>
      <c r="G1289" s="40"/>
      <c r="H1289" s="40"/>
      <c r="I1289" s="40"/>
      <c r="J1289" s="40"/>
      <c r="K1289" s="40"/>
      <c r="L1289" s="40"/>
      <c r="M1289" s="40"/>
    </row>
    <row r="1290" spans="1:13">
      <c r="A1290" s="40"/>
      <c r="B1290" s="40"/>
      <c r="C1290" s="40"/>
      <c r="D1290" s="40"/>
      <c r="E1290" s="40"/>
      <c r="F1290" s="40"/>
      <c r="G1290" s="40"/>
      <c r="H1290" s="40"/>
      <c r="I1290" s="40"/>
      <c r="J1290" s="40"/>
      <c r="K1290" s="40"/>
      <c r="L1290" s="40"/>
      <c r="M1290" s="40"/>
    </row>
    <row r="1291" spans="1:13">
      <c r="A1291" s="40"/>
      <c r="B1291" s="40"/>
      <c r="C1291" s="40"/>
      <c r="D1291" s="40"/>
      <c r="E1291" s="40"/>
      <c r="F1291" s="40"/>
      <c r="G1291" s="40"/>
      <c r="H1291" s="40"/>
      <c r="I1291" s="40"/>
      <c r="J1291" s="40"/>
      <c r="K1291" s="40"/>
      <c r="L1291" s="40"/>
      <c r="M1291" s="40"/>
    </row>
    <row r="1292" spans="1:13">
      <c r="A1292" s="40"/>
      <c r="B1292" s="40"/>
      <c r="C1292" s="40"/>
      <c r="D1292" s="40"/>
      <c r="E1292" s="40"/>
      <c r="F1292" s="40"/>
      <c r="G1292" s="40"/>
      <c r="H1292" s="40"/>
      <c r="I1292" s="40"/>
      <c r="J1292" s="40"/>
      <c r="K1292" s="40"/>
      <c r="L1292" s="40"/>
      <c r="M1292" s="40"/>
    </row>
    <row r="1293" spans="1:13">
      <c r="A1293" s="40"/>
      <c r="B1293" s="40"/>
      <c r="C1293" s="40"/>
      <c r="D1293" s="40"/>
      <c r="E1293" s="40"/>
      <c r="F1293" s="40"/>
      <c r="G1293" s="40"/>
      <c r="H1293" s="40"/>
      <c r="I1293" s="40"/>
      <c r="J1293" s="40"/>
      <c r="K1293" s="40"/>
      <c r="L1293" s="40"/>
      <c r="M1293" s="40"/>
    </row>
    <row r="1294" spans="1:13">
      <c r="A1294" s="40"/>
      <c r="B1294" s="40"/>
      <c r="C1294" s="40"/>
      <c r="D1294" s="40"/>
      <c r="E1294" s="40"/>
      <c r="F1294" s="40"/>
      <c r="G1294" s="40"/>
      <c r="H1294" s="40"/>
      <c r="I1294" s="40"/>
      <c r="J1294" s="40"/>
      <c r="K1294" s="40"/>
      <c r="L1294" s="40"/>
      <c r="M1294" s="40"/>
    </row>
    <row r="1295" spans="1:13">
      <c r="A1295" s="40"/>
      <c r="B1295" s="40"/>
      <c r="C1295" s="40"/>
      <c r="D1295" s="40"/>
      <c r="E1295" s="40"/>
      <c r="F1295" s="40"/>
      <c r="G1295" s="40"/>
      <c r="H1295" s="40"/>
      <c r="I1295" s="40"/>
      <c r="J1295" s="40"/>
      <c r="K1295" s="40"/>
      <c r="L1295" s="40"/>
      <c r="M1295" s="40"/>
    </row>
    <row r="1296" spans="1:13">
      <c r="A1296" s="40"/>
      <c r="B1296" s="40"/>
      <c r="C1296" s="40"/>
      <c r="D1296" s="40"/>
      <c r="E1296" s="40"/>
      <c r="F1296" s="40"/>
      <c r="G1296" s="40"/>
      <c r="H1296" s="40"/>
      <c r="I1296" s="40"/>
      <c r="J1296" s="40"/>
      <c r="K1296" s="40"/>
      <c r="L1296" s="40"/>
      <c r="M1296" s="40"/>
    </row>
    <row r="1297" spans="1:13">
      <c r="A1297" s="40"/>
      <c r="B1297" s="40"/>
      <c r="C1297" s="40"/>
      <c r="D1297" s="40"/>
      <c r="E1297" s="40"/>
      <c r="F1297" s="40"/>
      <c r="G1297" s="40"/>
      <c r="H1297" s="40"/>
      <c r="I1297" s="40"/>
      <c r="J1297" s="40"/>
      <c r="K1297" s="40"/>
      <c r="L1297" s="40"/>
      <c r="M1297" s="40"/>
    </row>
    <row r="1298" spans="1:13">
      <c r="A1298" s="40"/>
      <c r="B1298" s="40"/>
      <c r="C1298" s="40"/>
      <c r="D1298" s="40"/>
      <c r="E1298" s="40"/>
      <c r="F1298" s="40"/>
      <c r="G1298" s="40"/>
      <c r="H1298" s="40"/>
      <c r="I1298" s="40"/>
      <c r="J1298" s="40"/>
      <c r="K1298" s="40"/>
      <c r="L1298" s="40"/>
      <c r="M1298" s="40"/>
    </row>
    <row r="1299" spans="1:13">
      <c r="A1299" s="40"/>
      <c r="B1299" s="40"/>
      <c r="C1299" s="40"/>
      <c r="D1299" s="40"/>
      <c r="E1299" s="40"/>
      <c r="F1299" s="40"/>
      <c r="G1299" s="40"/>
      <c r="H1299" s="40"/>
      <c r="I1299" s="40"/>
      <c r="J1299" s="40"/>
      <c r="K1299" s="40"/>
      <c r="L1299" s="40"/>
      <c r="M1299" s="40"/>
    </row>
    <row r="1300" spans="1:13">
      <c r="A1300" s="40"/>
      <c r="B1300" s="40"/>
      <c r="C1300" s="40"/>
      <c r="D1300" s="40"/>
      <c r="E1300" s="40"/>
      <c r="F1300" s="40"/>
      <c r="G1300" s="40"/>
      <c r="H1300" s="40"/>
      <c r="I1300" s="40"/>
      <c r="J1300" s="40"/>
      <c r="K1300" s="40"/>
      <c r="L1300" s="40"/>
      <c r="M1300" s="40"/>
    </row>
    <row r="1301" spans="1:13">
      <c r="A1301" s="40"/>
      <c r="B1301" s="40"/>
      <c r="C1301" s="40"/>
      <c r="D1301" s="40"/>
      <c r="E1301" s="40"/>
      <c r="F1301" s="40"/>
      <c r="G1301" s="40"/>
      <c r="H1301" s="40"/>
      <c r="I1301" s="40"/>
      <c r="J1301" s="40"/>
      <c r="K1301" s="40"/>
      <c r="L1301" s="40"/>
      <c r="M1301" s="40"/>
    </row>
    <row r="1302" spans="1:13">
      <c r="A1302" s="40"/>
      <c r="B1302" s="40"/>
      <c r="C1302" s="40"/>
      <c r="D1302" s="40"/>
      <c r="E1302" s="40"/>
      <c r="F1302" s="40"/>
      <c r="G1302" s="40"/>
      <c r="H1302" s="40"/>
      <c r="I1302" s="40"/>
      <c r="J1302" s="40"/>
      <c r="K1302" s="40"/>
      <c r="L1302" s="40"/>
      <c r="M1302" s="40"/>
    </row>
    <row r="1303" spans="1:13">
      <c r="A1303" s="40"/>
      <c r="B1303" s="40"/>
      <c r="C1303" s="40"/>
      <c r="D1303" s="40"/>
      <c r="E1303" s="40"/>
      <c r="F1303" s="40"/>
      <c r="G1303" s="40"/>
      <c r="H1303" s="40"/>
      <c r="I1303" s="40"/>
      <c r="J1303" s="40"/>
      <c r="K1303" s="40"/>
      <c r="L1303" s="40"/>
      <c r="M1303" s="40"/>
    </row>
    <row r="1304" spans="1:13">
      <c r="A1304" s="40"/>
      <c r="B1304" s="40"/>
      <c r="C1304" s="40"/>
      <c r="D1304" s="40"/>
      <c r="E1304" s="40"/>
      <c r="F1304" s="40"/>
      <c r="G1304" s="40"/>
      <c r="H1304" s="40"/>
      <c r="I1304" s="40"/>
      <c r="J1304" s="40"/>
      <c r="K1304" s="40"/>
      <c r="L1304" s="40"/>
      <c r="M1304" s="40"/>
    </row>
    <row r="1305" spans="1:13">
      <c r="A1305" s="40"/>
      <c r="B1305" s="40"/>
      <c r="C1305" s="40"/>
      <c r="D1305" s="40"/>
      <c r="E1305" s="40"/>
      <c r="F1305" s="40"/>
      <c r="G1305" s="40"/>
      <c r="H1305" s="40"/>
      <c r="I1305" s="40"/>
      <c r="J1305" s="40"/>
      <c r="K1305" s="40"/>
      <c r="L1305" s="40"/>
      <c r="M1305" s="40"/>
    </row>
    <row r="1306" spans="1:13">
      <c r="A1306" s="40"/>
      <c r="B1306" s="40"/>
      <c r="C1306" s="40"/>
      <c r="D1306" s="40"/>
      <c r="E1306" s="40"/>
      <c r="F1306" s="40"/>
      <c r="G1306" s="40"/>
      <c r="H1306" s="40"/>
      <c r="I1306" s="40"/>
      <c r="J1306" s="40"/>
      <c r="K1306" s="40"/>
      <c r="L1306" s="40"/>
      <c r="M1306" s="40"/>
    </row>
    <row r="1307" spans="1:13">
      <c r="A1307" s="40"/>
      <c r="B1307" s="40"/>
      <c r="C1307" s="40"/>
      <c r="D1307" s="40"/>
      <c r="E1307" s="40"/>
      <c r="F1307" s="40"/>
      <c r="G1307" s="40"/>
      <c r="H1307" s="40"/>
      <c r="I1307" s="40"/>
      <c r="J1307" s="40"/>
      <c r="K1307" s="40"/>
      <c r="L1307" s="40"/>
      <c r="M1307" s="40"/>
    </row>
    <row r="1308" spans="1:13">
      <c r="A1308" s="40"/>
      <c r="B1308" s="40"/>
      <c r="C1308" s="40"/>
      <c r="D1308" s="40"/>
      <c r="E1308" s="40"/>
      <c r="F1308" s="40"/>
      <c r="G1308" s="40"/>
      <c r="H1308" s="40"/>
      <c r="I1308" s="40"/>
      <c r="J1308" s="40"/>
      <c r="K1308" s="40"/>
      <c r="L1308" s="40"/>
      <c r="M1308" s="40"/>
    </row>
    <row r="1309" spans="1:13">
      <c r="A1309" s="40"/>
      <c r="B1309" s="40"/>
      <c r="C1309" s="40"/>
      <c r="D1309" s="40"/>
      <c r="E1309" s="40"/>
      <c r="F1309" s="40"/>
      <c r="G1309" s="40"/>
      <c r="H1309" s="40"/>
      <c r="I1309" s="40"/>
      <c r="J1309" s="40"/>
      <c r="K1309" s="40"/>
      <c r="L1309" s="40"/>
      <c r="M1309" s="40"/>
    </row>
    <row r="1310" spans="1:13">
      <c r="A1310" s="40"/>
      <c r="B1310" s="40"/>
      <c r="C1310" s="40"/>
      <c r="D1310" s="40"/>
      <c r="E1310" s="40"/>
      <c r="F1310" s="40"/>
      <c r="G1310" s="40"/>
      <c r="H1310" s="40"/>
      <c r="I1310" s="40"/>
      <c r="J1310" s="40"/>
      <c r="K1310" s="40"/>
      <c r="L1310" s="40"/>
      <c r="M1310" s="40"/>
    </row>
    <row r="1311" spans="1:13">
      <c r="A1311" s="40"/>
      <c r="B1311" s="40"/>
      <c r="C1311" s="40"/>
      <c r="D1311" s="40"/>
      <c r="E1311" s="40"/>
      <c r="F1311" s="40"/>
      <c r="G1311" s="40"/>
      <c r="H1311" s="40"/>
      <c r="I1311" s="40"/>
      <c r="J1311" s="40"/>
      <c r="K1311" s="40"/>
      <c r="L1311" s="40"/>
      <c r="M1311" s="40"/>
    </row>
    <row r="1312" spans="1:13">
      <c r="A1312" s="40"/>
      <c r="B1312" s="40"/>
      <c r="C1312" s="40"/>
      <c r="D1312" s="40"/>
      <c r="E1312" s="40"/>
      <c r="F1312" s="40"/>
      <c r="G1312" s="40"/>
      <c r="H1312" s="40"/>
      <c r="I1312" s="40"/>
      <c r="J1312" s="40"/>
      <c r="K1312" s="40"/>
      <c r="L1312" s="40"/>
      <c r="M1312" s="40"/>
    </row>
    <row r="1313" spans="1:13">
      <c r="A1313" s="40"/>
      <c r="B1313" s="40"/>
      <c r="C1313" s="40"/>
      <c r="D1313" s="40"/>
      <c r="E1313" s="40"/>
      <c r="F1313" s="40"/>
      <c r="G1313" s="40"/>
      <c r="H1313" s="40"/>
      <c r="I1313" s="40"/>
      <c r="J1313" s="40"/>
      <c r="K1313" s="40"/>
      <c r="L1313" s="40"/>
      <c r="M1313" s="40"/>
    </row>
    <row r="1314" spans="1:13">
      <c r="A1314" s="40"/>
      <c r="B1314" s="40"/>
      <c r="C1314" s="40"/>
      <c r="D1314" s="40"/>
      <c r="E1314" s="40"/>
      <c r="F1314" s="40"/>
      <c r="G1314" s="40"/>
      <c r="H1314" s="40"/>
      <c r="I1314" s="40"/>
      <c r="J1314" s="40"/>
      <c r="K1314" s="40"/>
      <c r="L1314" s="40"/>
      <c r="M1314" s="40"/>
    </row>
    <row r="1315" spans="1:13">
      <c r="A1315" s="40"/>
      <c r="B1315" s="40"/>
      <c r="C1315" s="40"/>
      <c r="D1315" s="40"/>
      <c r="E1315" s="40"/>
      <c r="F1315" s="40"/>
      <c r="G1315" s="40"/>
      <c r="H1315" s="40"/>
      <c r="I1315" s="40"/>
      <c r="J1315" s="40"/>
      <c r="K1315" s="40"/>
      <c r="L1315" s="40"/>
      <c r="M1315" s="40"/>
    </row>
    <row r="1316" spans="1:13">
      <c r="A1316" s="40"/>
      <c r="B1316" s="40"/>
      <c r="C1316" s="40"/>
      <c r="D1316" s="40"/>
      <c r="E1316" s="40"/>
      <c r="F1316" s="40"/>
      <c r="G1316" s="40"/>
      <c r="H1316" s="40"/>
      <c r="I1316" s="40"/>
      <c r="J1316" s="40"/>
      <c r="K1316" s="40"/>
      <c r="L1316" s="40"/>
      <c r="M1316" s="40"/>
    </row>
    <row r="1317" spans="1:13">
      <c r="A1317" s="40"/>
      <c r="B1317" s="40"/>
      <c r="C1317" s="40"/>
      <c r="D1317" s="40"/>
      <c r="E1317" s="40"/>
      <c r="F1317" s="40"/>
      <c r="G1317" s="40"/>
      <c r="H1317" s="40"/>
      <c r="I1317" s="40"/>
      <c r="J1317" s="40"/>
      <c r="K1317" s="40"/>
      <c r="L1317" s="40"/>
      <c r="M1317" s="40"/>
    </row>
    <row r="1318" spans="1:13">
      <c r="A1318" s="40"/>
      <c r="B1318" s="40"/>
      <c r="C1318" s="40"/>
      <c r="D1318" s="40"/>
      <c r="E1318" s="40"/>
      <c r="F1318" s="40"/>
      <c r="G1318" s="40"/>
      <c r="H1318" s="40"/>
      <c r="I1318" s="40"/>
      <c r="J1318" s="40"/>
      <c r="K1318" s="40"/>
      <c r="L1318" s="40"/>
      <c r="M1318" s="40"/>
    </row>
    <row r="1319" spans="1:13">
      <c r="A1319" s="40"/>
      <c r="B1319" s="40"/>
      <c r="C1319" s="40"/>
      <c r="D1319" s="40"/>
      <c r="E1319" s="40"/>
      <c r="F1319" s="40"/>
      <c r="G1319" s="40"/>
      <c r="H1319" s="40"/>
      <c r="I1319" s="40"/>
      <c r="J1319" s="40"/>
      <c r="K1319" s="40"/>
      <c r="L1319" s="40"/>
      <c r="M1319" s="40"/>
    </row>
    <row r="1320" spans="1:13">
      <c r="A1320" s="40"/>
      <c r="B1320" s="40"/>
      <c r="C1320" s="40"/>
      <c r="D1320" s="40"/>
      <c r="E1320" s="40"/>
      <c r="F1320" s="40"/>
      <c r="G1320" s="40"/>
      <c r="H1320" s="40"/>
      <c r="I1320" s="40"/>
      <c r="J1320" s="40"/>
      <c r="K1320" s="40"/>
      <c r="L1320" s="40"/>
      <c r="M1320" s="40"/>
    </row>
    <row r="1321" spans="1:13">
      <c r="A1321" s="40"/>
      <c r="B1321" s="40"/>
      <c r="C1321" s="40"/>
      <c r="D1321" s="40"/>
      <c r="E1321" s="40"/>
      <c r="F1321" s="40"/>
      <c r="G1321" s="40"/>
      <c r="H1321" s="40"/>
      <c r="I1321" s="40"/>
      <c r="J1321" s="40"/>
      <c r="K1321" s="40"/>
      <c r="L1321" s="40"/>
      <c r="M1321" s="40"/>
    </row>
    <row r="1322" spans="1:13">
      <c r="A1322" s="40"/>
      <c r="B1322" s="40"/>
      <c r="C1322" s="40"/>
      <c r="D1322" s="40"/>
      <c r="E1322" s="40"/>
      <c r="F1322" s="40"/>
      <c r="G1322" s="40"/>
      <c r="H1322" s="40"/>
      <c r="I1322" s="40"/>
      <c r="J1322" s="40"/>
      <c r="K1322" s="40"/>
      <c r="L1322" s="40"/>
      <c r="M1322" s="40"/>
    </row>
    <row r="1323" spans="1:13">
      <c r="A1323" s="40"/>
      <c r="B1323" s="40"/>
      <c r="C1323" s="40"/>
      <c r="D1323" s="40"/>
      <c r="E1323" s="40"/>
      <c r="F1323" s="40"/>
      <c r="G1323" s="40"/>
      <c r="H1323" s="40"/>
      <c r="I1323" s="40"/>
      <c r="J1323" s="40"/>
      <c r="K1323" s="40"/>
      <c r="L1323" s="40"/>
      <c r="M1323" s="40"/>
    </row>
    <row r="1324" spans="1:13">
      <c r="A1324" s="40"/>
      <c r="B1324" s="40"/>
      <c r="C1324" s="40"/>
      <c r="D1324" s="40"/>
      <c r="E1324" s="40"/>
      <c r="F1324" s="40"/>
      <c r="G1324" s="40"/>
      <c r="H1324" s="40"/>
      <c r="I1324" s="40"/>
      <c r="J1324" s="40"/>
      <c r="K1324" s="40"/>
      <c r="L1324" s="40"/>
      <c r="M1324" s="40"/>
    </row>
    <row r="1325" spans="1:13">
      <c r="A1325" s="40"/>
      <c r="B1325" s="40"/>
      <c r="C1325" s="40"/>
      <c r="D1325" s="40"/>
      <c r="E1325" s="40"/>
      <c r="F1325" s="40"/>
      <c r="G1325" s="40"/>
      <c r="H1325" s="40"/>
      <c r="I1325" s="40"/>
      <c r="J1325" s="40"/>
      <c r="K1325" s="40"/>
      <c r="L1325" s="40"/>
      <c r="M1325" s="40"/>
    </row>
    <row r="1326" spans="1:13">
      <c r="A1326" s="40"/>
      <c r="B1326" s="40"/>
      <c r="C1326" s="40"/>
      <c r="D1326" s="40"/>
      <c r="E1326" s="40"/>
      <c r="F1326" s="40"/>
      <c r="G1326" s="40"/>
      <c r="H1326" s="40"/>
      <c r="I1326" s="40"/>
      <c r="J1326" s="40"/>
      <c r="K1326" s="40"/>
      <c r="L1326" s="40"/>
      <c r="M1326" s="40"/>
    </row>
    <row r="1327" spans="1:13">
      <c r="A1327" s="40"/>
      <c r="B1327" s="40"/>
      <c r="C1327" s="40"/>
      <c r="D1327" s="40"/>
      <c r="E1327" s="40"/>
      <c r="F1327" s="40"/>
      <c r="G1327" s="40"/>
      <c r="H1327" s="40"/>
      <c r="I1327" s="40"/>
      <c r="J1327" s="40"/>
      <c r="K1327" s="40"/>
      <c r="L1327" s="40"/>
      <c r="M1327" s="40"/>
    </row>
    <row r="1328" spans="1:13">
      <c r="A1328" s="40"/>
      <c r="B1328" s="40"/>
      <c r="C1328" s="40"/>
      <c r="D1328" s="40"/>
      <c r="E1328" s="40"/>
      <c r="F1328" s="40"/>
      <c r="G1328" s="40"/>
      <c r="H1328" s="40"/>
      <c r="I1328" s="40"/>
      <c r="J1328" s="40"/>
      <c r="K1328" s="40"/>
      <c r="L1328" s="40"/>
      <c r="M1328" s="40"/>
    </row>
    <row r="1329" spans="1:13">
      <c r="A1329" s="40"/>
      <c r="B1329" s="40"/>
      <c r="C1329" s="40"/>
      <c r="D1329" s="40"/>
      <c r="E1329" s="40"/>
      <c r="F1329" s="40"/>
      <c r="G1329" s="40"/>
      <c r="H1329" s="40"/>
      <c r="I1329" s="40"/>
      <c r="J1329" s="40"/>
      <c r="K1329" s="40"/>
      <c r="L1329" s="40"/>
      <c r="M1329" s="40"/>
    </row>
    <row r="1330" spans="1:13">
      <c r="A1330" s="40"/>
      <c r="B1330" s="40"/>
      <c r="C1330" s="40"/>
      <c r="D1330" s="40"/>
      <c r="E1330" s="40"/>
      <c r="F1330" s="40"/>
      <c r="G1330" s="40"/>
      <c r="H1330" s="40"/>
      <c r="I1330" s="40"/>
      <c r="J1330" s="40"/>
      <c r="K1330" s="40"/>
      <c r="L1330" s="40"/>
      <c r="M1330" s="40"/>
    </row>
    <row r="1331" spans="1:13">
      <c r="A1331" s="40"/>
      <c r="B1331" s="40"/>
      <c r="C1331" s="40"/>
      <c r="D1331" s="40"/>
      <c r="E1331" s="40"/>
      <c r="F1331" s="40"/>
      <c r="G1331" s="40"/>
      <c r="H1331" s="40"/>
      <c r="I1331" s="40"/>
      <c r="J1331" s="40"/>
      <c r="K1331" s="40"/>
      <c r="L1331" s="40"/>
      <c r="M1331" s="40"/>
    </row>
    <row r="1332" spans="1:13">
      <c r="A1332" s="40"/>
      <c r="B1332" s="40"/>
      <c r="C1332" s="40"/>
      <c r="D1332" s="40"/>
      <c r="E1332" s="40"/>
      <c r="F1332" s="40"/>
      <c r="G1332" s="40"/>
      <c r="H1332" s="40"/>
      <c r="I1332" s="40"/>
      <c r="J1332" s="40"/>
      <c r="K1332" s="40"/>
      <c r="L1332" s="40"/>
      <c r="M1332" s="40"/>
    </row>
    <row r="1333" spans="1:13">
      <c r="A1333" s="40"/>
      <c r="B1333" s="40"/>
      <c r="C1333" s="40"/>
      <c r="D1333" s="40"/>
      <c r="E1333" s="40"/>
      <c r="F1333" s="40"/>
      <c r="G1333" s="40"/>
      <c r="H1333" s="40"/>
      <c r="I1333" s="40"/>
      <c r="J1333" s="40"/>
      <c r="K1333" s="40"/>
      <c r="L1333" s="40"/>
      <c r="M1333" s="40"/>
    </row>
    <row r="1334" spans="1:13">
      <c r="A1334" s="40"/>
      <c r="B1334" s="40"/>
      <c r="C1334" s="40"/>
      <c r="D1334" s="40"/>
      <c r="E1334" s="40"/>
      <c r="F1334" s="40"/>
      <c r="G1334" s="40"/>
      <c r="H1334" s="40"/>
      <c r="I1334" s="40"/>
      <c r="J1334" s="40"/>
      <c r="K1334" s="40"/>
      <c r="L1334" s="40"/>
      <c r="M1334" s="40"/>
    </row>
    <row r="1335" spans="1:13">
      <c r="A1335" s="40"/>
      <c r="B1335" s="40"/>
      <c r="C1335" s="40"/>
      <c r="D1335" s="40"/>
      <c r="E1335" s="40"/>
      <c r="F1335" s="40"/>
      <c r="G1335" s="40"/>
      <c r="H1335" s="40"/>
      <c r="I1335" s="40"/>
      <c r="J1335" s="40"/>
      <c r="K1335" s="40"/>
      <c r="L1335" s="40"/>
      <c r="M1335" s="40"/>
    </row>
    <row r="1336" spans="1:13">
      <c r="A1336" s="40"/>
      <c r="B1336" s="40"/>
      <c r="C1336" s="40"/>
      <c r="D1336" s="40"/>
      <c r="E1336" s="40"/>
      <c r="F1336" s="40"/>
      <c r="G1336" s="40"/>
      <c r="H1336" s="40"/>
      <c r="I1336" s="40"/>
      <c r="J1336" s="40"/>
      <c r="K1336" s="40"/>
      <c r="L1336" s="40"/>
      <c r="M1336" s="40"/>
    </row>
    <row r="1337" spans="1:13">
      <c r="A1337" s="40"/>
      <c r="B1337" s="40"/>
      <c r="C1337" s="40"/>
      <c r="D1337" s="40"/>
      <c r="E1337" s="40"/>
      <c r="F1337" s="40"/>
      <c r="G1337" s="40"/>
      <c r="H1337" s="40"/>
      <c r="I1337" s="40"/>
      <c r="J1337" s="40"/>
      <c r="K1337" s="40"/>
      <c r="L1337" s="40"/>
      <c r="M1337" s="40"/>
    </row>
    <row r="1338" spans="1:13">
      <c r="A1338" s="40"/>
      <c r="B1338" s="40"/>
      <c r="C1338" s="40"/>
      <c r="D1338" s="40"/>
      <c r="E1338" s="40"/>
      <c r="F1338" s="40"/>
      <c r="G1338" s="40"/>
      <c r="H1338" s="40"/>
      <c r="I1338" s="40"/>
      <c r="J1338" s="40"/>
      <c r="K1338" s="40"/>
      <c r="L1338" s="40"/>
      <c r="M1338" s="40"/>
    </row>
    <row r="1339" spans="1:13">
      <c r="A1339" s="40"/>
      <c r="B1339" s="40"/>
      <c r="C1339" s="40"/>
      <c r="D1339" s="40"/>
      <c r="E1339" s="40"/>
      <c r="F1339" s="40"/>
      <c r="G1339" s="40"/>
      <c r="H1339" s="40"/>
      <c r="I1339" s="40"/>
      <c r="J1339" s="40"/>
      <c r="K1339" s="40"/>
      <c r="L1339" s="40"/>
      <c r="M1339" s="40"/>
    </row>
    <row r="1340" spans="1:13">
      <c r="A1340" s="40"/>
      <c r="B1340" s="40"/>
      <c r="C1340" s="40"/>
      <c r="D1340" s="40"/>
      <c r="E1340" s="40"/>
      <c r="F1340" s="40"/>
      <c r="G1340" s="40"/>
      <c r="H1340" s="40"/>
      <c r="I1340" s="40"/>
      <c r="J1340" s="40"/>
      <c r="K1340" s="40"/>
      <c r="L1340" s="40"/>
      <c r="M1340" s="40"/>
    </row>
    <row r="1341" spans="1:13">
      <c r="A1341" s="40"/>
      <c r="B1341" s="40"/>
      <c r="C1341" s="40"/>
      <c r="D1341" s="40"/>
      <c r="E1341" s="40"/>
      <c r="F1341" s="40"/>
      <c r="G1341" s="40"/>
      <c r="H1341" s="40"/>
      <c r="I1341" s="40"/>
      <c r="J1341" s="40"/>
      <c r="K1341" s="40"/>
      <c r="L1341" s="40"/>
      <c r="M1341" s="40"/>
    </row>
    <row r="1342" spans="1:13">
      <c r="A1342" s="40"/>
      <c r="B1342" s="40"/>
      <c r="C1342" s="40"/>
      <c r="D1342" s="40"/>
      <c r="E1342" s="40"/>
      <c r="F1342" s="40"/>
      <c r="G1342" s="40"/>
      <c r="H1342" s="40"/>
      <c r="I1342" s="40"/>
      <c r="J1342" s="40"/>
      <c r="K1342" s="40"/>
      <c r="L1342" s="40"/>
      <c r="M1342" s="40"/>
    </row>
    <row r="1343" spans="1:13">
      <c r="A1343" s="40"/>
      <c r="B1343" s="40"/>
      <c r="C1343" s="40"/>
      <c r="D1343" s="40"/>
      <c r="E1343" s="40"/>
      <c r="F1343" s="40"/>
      <c r="G1343" s="40"/>
      <c r="H1343" s="40"/>
      <c r="I1343" s="40"/>
      <c r="J1343" s="40"/>
      <c r="K1343" s="40"/>
      <c r="L1343" s="40"/>
      <c r="M1343" s="40"/>
    </row>
    <row r="1344" spans="1:13">
      <c r="A1344" s="40"/>
      <c r="B1344" s="40"/>
      <c r="C1344" s="40"/>
      <c r="D1344" s="40"/>
      <c r="E1344" s="40"/>
      <c r="F1344" s="40"/>
      <c r="G1344" s="40"/>
      <c r="H1344" s="40"/>
      <c r="I1344" s="40"/>
      <c r="J1344" s="40"/>
      <c r="K1344" s="40"/>
      <c r="L1344" s="40"/>
      <c r="M1344" s="40"/>
    </row>
    <row r="1345" spans="1:13">
      <c r="A1345" s="40"/>
      <c r="B1345" s="40"/>
      <c r="C1345" s="40"/>
      <c r="D1345" s="40"/>
      <c r="E1345" s="40"/>
      <c r="F1345" s="40"/>
      <c r="G1345" s="40"/>
      <c r="H1345" s="40"/>
      <c r="I1345" s="40"/>
      <c r="J1345" s="40"/>
      <c r="K1345" s="40"/>
      <c r="L1345" s="40"/>
      <c r="M1345" s="40"/>
    </row>
    <row r="1346" spans="1:13">
      <c r="A1346" s="40"/>
      <c r="B1346" s="40"/>
      <c r="C1346" s="40"/>
      <c r="D1346" s="40"/>
      <c r="E1346" s="40"/>
      <c r="F1346" s="40"/>
      <c r="G1346" s="40"/>
      <c r="H1346" s="40"/>
      <c r="I1346" s="40"/>
      <c r="J1346" s="40"/>
      <c r="K1346" s="40"/>
      <c r="L1346" s="40"/>
      <c r="M1346" s="40"/>
    </row>
    <row r="1347" spans="1:13">
      <c r="A1347" s="40"/>
      <c r="B1347" s="40"/>
      <c r="C1347" s="40"/>
      <c r="D1347" s="40"/>
      <c r="E1347" s="40"/>
      <c r="F1347" s="40"/>
      <c r="G1347" s="40"/>
      <c r="H1347" s="40"/>
      <c r="I1347" s="40"/>
      <c r="J1347" s="40"/>
      <c r="K1347" s="40"/>
      <c r="L1347" s="40"/>
      <c r="M1347" s="40"/>
    </row>
    <row r="1348" spans="1:13">
      <c r="A1348" s="40"/>
      <c r="B1348" s="40"/>
      <c r="C1348" s="40"/>
      <c r="D1348" s="40"/>
      <c r="E1348" s="40"/>
      <c r="F1348" s="40"/>
      <c r="G1348" s="40"/>
      <c r="H1348" s="40"/>
      <c r="I1348" s="40"/>
      <c r="J1348" s="40"/>
      <c r="K1348" s="40"/>
      <c r="L1348" s="40"/>
      <c r="M1348" s="40"/>
    </row>
    <row r="1349" spans="1:13">
      <c r="A1349" s="40"/>
      <c r="B1349" s="40"/>
      <c r="C1349" s="40"/>
      <c r="D1349" s="40"/>
      <c r="E1349" s="40"/>
      <c r="F1349" s="40"/>
      <c r="G1349" s="40"/>
      <c r="H1349" s="40"/>
      <c r="I1349" s="40"/>
      <c r="J1349" s="40"/>
      <c r="K1349" s="40"/>
      <c r="L1349" s="40"/>
      <c r="M1349" s="40"/>
    </row>
    <row r="1350" spans="1:13">
      <c r="A1350" s="40"/>
      <c r="B1350" s="40"/>
      <c r="C1350" s="40"/>
      <c r="D1350" s="40"/>
      <c r="E1350" s="40"/>
      <c r="F1350" s="40"/>
      <c r="G1350" s="40"/>
      <c r="H1350" s="40"/>
      <c r="I1350" s="40"/>
      <c r="J1350" s="40"/>
      <c r="K1350" s="40"/>
      <c r="L1350" s="40"/>
      <c r="M1350" s="40"/>
    </row>
    <row r="1351" spans="1:13">
      <c r="A1351" s="40"/>
      <c r="B1351" s="40"/>
      <c r="C1351" s="40"/>
      <c r="D1351" s="40"/>
      <c r="E1351" s="40"/>
      <c r="F1351" s="40"/>
      <c r="G1351" s="40"/>
      <c r="H1351" s="40"/>
      <c r="I1351" s="40"/>
      <c r="J1351" s="40"/>
      <c r="K1351" s="40"/>
      <c r="L1351" s="40"/>
      <c r="M1351" s="40"/>
    </row>
    <row r="1352" spans="1:13">
      <c r="A1352" s="40"/>
      <c r="B1352" s="40"/>
      <c r="C1352" s="40"/>
      <c r="D1352" s="40"/>
      <c r="E1352" s="40"/>
      <c r="F1352" s="40"/>
      <c r="G1352" s="40"/>
      <c r="H1352" s="40"/>
      <c r="I1352" s="40"/>
      <c r="J1352" s="40"/>
      <c r="K1352" s="40"/>
      <c r="L1352" s="40"/>
      <c r="M1352" s="40"/>
    </row>
    <row r="1353" spans="1:13">
      <c r="A1353" s="40"/>
      <c r="B1353" s="40"/>
      <c r="C1353" s="40"/>
      <c r="D1353" s="40"/>
      <c r="E1353" s="40"/>
      <c r="F1353" s="40"/>
      <c r="G1353" s="40"/>
      <c r="H1353" s="40"/>
      <c r="I1353" s="40"/>
      <c r="J1353" s="40"/>
      <c r="K1353" s="40"/>
      <c r="L1353" s="40"/>
      <c r="M1353" s="40"/>
    </row>
    <row r="1354" spans="1:13">
      <c r="A1354" s="40"/>
      <c r="B1354" s="40"/>
      <c r="C1354" s="40"/>
      <c r="D1354" s="40"/>
      <c r="E1354" s="40"/>
      <c r="F1354" s="40"/>
      <c r="G1354" s="40"/>
      <c r="H1354" s="40"/>
      <c r="I1354" s="40"/>
      <c r="J1354" s="40"/>
      <c r="K1354" s="40"/>
      <c r="L1354" s="40"/>
      <c r="M1354" s="40"/>
    </row>
    <row r="1355" spans="1:13">
      <c r="A1355" s="40"/>
      <c r="B1355" s="40"/>
      <c r="C1355" s="40"/>
      <c r="D1355" s="40"/>
      <c r="E1355" s="40"/>
      <c r="F1355" s="40"/>
      <c r="G1355" s="40"/>
      <c r="H1355" s="40"/>
      <c r="I1355" s="40"/>
      <c r="J1355" s="40"/>
      <c r="K1355" s="40"/>
      <c r="L1355" s="40"/>
      <c r="M1355" s="40"/>
    </row>
    <row r="1356" spans="1:13">
      <c r="A1356" s="40"/>
      <c r="B1356" s="40"/>
      <c r="C1356" s="40"/>
      <c r="D1356" s="40"/>
      <c r="E1356" s="40"/>
      <c r="F1356" s="40"/>
      <c r="G1356" s="40"/>
      <c r="H1356" s="40"/>
      <c r="I1356" s="40"/>
      <c r="J1356" s="40"/>
      <c r="K1356" s="40"/>
      <c r="L1356" s="40"/>
      <c r="M1356" s="40"/>
    </row>
    <row r="1357" spans="1:13">
      <c r="A1357" s="40"/>
      <c r="B1357" s="40"/>
      <c r="C1357" s="40"/>
      <c r="D1357" s="40"/>
      <c r="E1357" s="40"/>
      <c r="F1357" s="40"/>
      <c r="G1357" s="40"/>
      <c r="H1357" s="40"/>
      <c r="I1357" s="40"/>
      <c r="J1357" s="40"/>
      <c r="K1357" s="40"/>
      <c r="L1357" s="40"/>
      <c r="M1357" s="40"/>
    </row>
    <row r="1358" spans="1:13">
      <c r="A1358" s="40"/>
      <c r="B1358" s="40"/>
      <c r="C1358" s="40"/>
      <c r="D1358" s="40"/>
      <c r="E1358" s="40"/>
      <c r="F1358" s="40"/>
      <c r="G1358" s="40"/>
      <c r="H1358" s="40"/>
      <c r="I1358" s="40"/>
      <c r="J1358" s="40"/>
      <c r="K1358" s="40"/>
      <c r="L1358" s="40"/>
      <c r="M1358" s="40"/>
    </row>
    <row r="1359" spans="1:13">
      <c r="A1359" s="40"/>
      <c r="B1359" s="40"/>
      <c r="C1359" s="40"/>
      <c r="D1359" s="40"/>
      <c r="E1359" s="40"/>
      <c r="F1359" s="40"/>
      <c r="G1359" s="40"/>
      <c r="H1359" s="40"/>
      <c r="I1359" s="40"/>
      <c r="J1359" s="40"/>
      <c r="K1359" s="40"/>
      <c r="L1359" s="40"/>
      <c r="M1359" s="40"/>
    </row>
    <row r="1360" spans="1:13">
      <c r="A1360" s="40"/>
      <c r="B1360" s="40"/>
      <c r="C1360" s="40"/>
      <c r="D1360" s="40"/>
      <c r="E1360" s="40"/>
      <c r="F1360" s="40"/>
      <c r="G1360" s="40"/>
      <c r="H1360" s="40"/>
      <c r="I1360" s="40"/>
      <c r="J1360" s="40"/>
      <c r="K1360" s="40"/>
      <c r="L1360" s="40"/>
      <c r="M1360" s="40"/>
    </row>
    <row r="1361" spans="1:13">
      <c r="A1361" s="40"/>
      <c r="B1361" s="40"/>
      <c r="C1361" s="40"/>
      <c r="D1361" s="40"/>
      <c r="E1361" s="40"/>
      <c r="F1361" s="40"/>
      <c r="G1361" s="40"/>
      <c r="H1361" s="40"/>
      <c r="I1361" s="40"/>
      <c r="J1361" s="40"/>
      <c r="K1361" s="40"/>
      <c r="L1361" s="40"/>
      <c r="M1361" s="40"/>
    </row>
    <row r="1362" spans="1:13">
      <c r="A1362" s="40"/>
      <c r="B1362" s="40"/>
      <c r="C1362" s="40"/>
      <c r="D1362" s="40"/>
      <c r="E1362" s="40"/>
      <c r="F1362" s="40"/>
      <c r="G1362" s="40"/>
      <c r="H1362" s="40"/>
      <c r="I1362" s="40"/>
      <c r="J1362" s="40"/>
      <c r="K1362" s="40"/>
      <c r="L1362" s="40"/>
      <c r="M1362" s="40"/>
    </row>
    <row r="1363" spans="1:13">
      <c r="A1363" s="40"/>
      <c r="B1363" s="40"/>
      <c r="C1363" s="40"/>
      <c r="D1363" s="40"/>
      <c r="E1363" s="40"/>
      <c r="F1363" s="40"/>
      <c r="G1363" s="40"/>
      <c r="H1363" s="40"/>
      <c r="I1363" s="40"/>
      <c r="J1363" s="40"/>
      <c r="K1363" s="40"/>
      <c r="L1363" s="40"/>
      <c r="M1363" s="40"/>
    </row>
    <row r="1364" spans="1:13">
      <c r="A1364" s="40"/>
      <c r="B1364" s="40"/>
      <c r="C1364" s="40"/>
      <c r="D1364" s="40"/>
      <c r="E1364" s="40"/>
      <c r="F1364" s="40"/>
      <c r="G1364" s="40"/>
      <c r="H1364" s="40"/>
      <c r="I1364" s="40"/>
      <c r="J1364" s="40"/>
      <c r="K1364" s="40"/>
      <c r="L1364" s="40"/>
      <c r="M1364" s="40"/>
    </row>
    <row r="1365" spans="1:13">
      <c r="A1365" s="40"/>
      <c r="B1365" s="40"/>
      <c r="C1365" s="40"/>
      <c r="D1365" s="40"/>
      <c r="E1365" s="40"/>
      <c r="F1365" s="40"/>
      <c r="G1365" s="40"/>
      <c r="H1365" s="40"/>
      <c r="I1365" s="40"/>
      <c r="J1365" s="40"/>
      <c r="K1365" s="40"/>
      <c r="L1365" s="40"/>
      <c r="M1365" s="40"/>
    </row>
    <row r="1366" spans="1:13">
      <c r="A1366" s="40"/>
      <c r="B1366" s="40"/>
      <c r="C1366" s="40"/>
      <c r="D1366" s="40"/>
      <c r="E1366" s="40"/>
      <c r="F1366" s="40"/>
      <c r="G1366" s="40"/>
      <c r="H1366" s="40"/>
      <c r="I1366" s="40"/>
      <c r="J1366" s="40"/>
      <c r="K1366" s="40"/>
      <c r="L1366" s="40"/>
      <c r="M1366" s="40"/>
    </row>
    <row r="1367" spans="1:13">
      <c r="A1367" s="40"/>
      <c r="B1367" s="40"/>
      <c r="C1367" s="40"/>
      <c r="D1367" s="40"/>
      <c r="E1367" s="40"/>
      <c r="F1367" s="40"/>
      <c r="G1367" s="40"/>
      <c r="H1367" s="40"/>
      <c r="I1367" s="40"/>
      <c r="J1367" s="40"/>
      <c r="K1367" s="40"/>
      <c r="L1367" s="40"/>
      <c r="M1367" s="40"/>
    </row>
    <row r="1368" spans="1:13">
      <c r="A1368" s="40"/>
      <c r="B1368" s="40"/>
      <c r="C1368" s="40"/>
      <c r="D1368" s="40"/>
      <c r="E1368" s="40"/>
      <c r="F1368" s="40"/>
      <c r="G1368" s="40"/>
      <c r="H1368" s="40"/>
      <c r="I1368" s="40"/>
      <c r="J1368" s="40"/>
      <c r="K1368" s="40"/>
      <c r="L1368" s="40"/>
      <c r="M1368" s="40"/>
    </row>
    <row r="1369" spans="1:13">
      <c r="A1369" s="40"/>
      <c r="B1369" s="40"/>
      <c r="C1369" s="40"/>
      <c r="D1369" s="40"/>
      <c r="E1369" s="40"/>
      <c r="F1369" s="40"/>
      <c r="G1369" s="40"/>
      <c r="H1369" s="40"/>
      <c r="I1369" s="40"/>
      <c r="J1369" s="40"/>
      <c r="K1369" s="40"/>
      <c r="L1369" s="40"/>
      <c r="M1369" s="40"/>
    </row>
    <row r="1370" spans="1:13">
      <c r="A1370" s="40"/>
      <c r="B1370" s="40"/>
      <c r="C1370" s="40"/>
      <c r="D1370" s="40"/>
      <c r="E1370" s="40"/>
      <c r="F1370" s="40"/>
      <c r="G1370" s="40"/>
      <c r="H1370" s="40"/>
      <c r="I1370" s="40"/>
      <c r="J1370" s="40"/>
      <c r="K1370" s="40"/>
      <c r="L1370" s="40"/>
      <c r="M1370" s="40"/>
    </row>
    <row r="1371" spans="1:13">
      <c r="A1371" s="40"/>
      <c r="B1371" s="40"/>
      <c r="C1371" s="40"/>
      <c r="D1371" s="40"/>
      <c r="E1371" s="40"/>
      <c r="F1371" s="40"/>
      <c r="G1371" s="40"/>
      <c r="H1371" s="40"/>
      <c r="I1371" s="40"/>
      <c r="J1371" s="40"/>
      <c r="K1371" s="40"/>
      <c r="L1371" s="40"/>
      <c r="M1371" s="40"/>
    </row>
    <row r="1372" spans="1:13">
      <c r="A1372" s="40"/>
      <c r="B1372" s="40"/>
      <c r="C1372" s="40"/>
      <c r="D1372" s="40"/>
      <c r="E1372" s="40"/>
      <c r="F1372" s="40"/>
      <c r="G1372" s="40"/>
      <c r="H1372" s="40"/>
      <c r="I1372" s="40"/>
      <c r="J1372" s="40"/>
      <c r="K1372" s="40"/>
      <c r="L1372" s="40"/>
      <c r="M1372" s="40"/>
    </row>
    <row r="1373" spans="1:13">
      <c r="A1373" s="40"/>
      <c r="B1373" s="40"/>
      <c r="C1373" s="40"/>
      <c r="D1373" s="40"/>
      <c r="E1373" s="40"/>
      <c r="F1373" s="40"/>
      <c r="G1373" s="40"/>
      <c r="H1373" s="40"/>
      <c r="I1373" s="40"/>
      <c r="J1373" s="40"/>
      <c r="K1373" s="40"/>
      <c r="L1373" s="40"/>
      <c r="M1373" s="40"/>
    </row>
    <row r="1374" spans="1:13">
      <c r="A1374" s="40"/>
      <c r="B1374" s="40"/>
      <c r="C1374" s="40"/>
      <c r="D1374" s="40"/>
      <c r="E1374" s="40"/>
      <c r="F1374" s="40"/>
      <c r="G1374" s="40"/>
      <c r="H1374" s="40"/>
      <c r="I1374" s="40"/>
      <c r="J1374" s="40"/>
      <c r="K1374" s="40"/>
      <c r="L1374" s="40"/>
      <c r="M1374" s="40"/>
    </row>
    <row r="1375" spans="1:13">
      <c r="A1375" s="40"/>
      <c r="B1375" s="40"/>
      <c r="C1375" s="40"/>
      <c r="D1375" s="40"/>
      <c r="E1375" s="40"/>
      <c r="F1375" s="40"/>
      <c r="G1375" s="40"/>
      <c r="H1375" s="40"/>
      <c r="I1375" s="40"/>
      <c r="J1375" s="40"/>
      <c r="K1375" s="40"/>
      <c r="L1375" s="40"/>
      <c r="M1375" s="40"/>
    </row>
    <row r="1376" spans="1:13">
      <c r="A1376" s="40"/>
      <c r="B1376" s="40"/>
      <c r="C1376" s="40"/>
      <c r="D1376" s="40"/>
      <c r="E1376" s="40"/>
      <c r="F1376" s="40"/>
      <c r="G1376" s="40"/>
      <c r="H1376" s="40"/>
      <c r="I1376" s="40"/>
      <c r="J1376" s="40"/>
      <c r="K1376" s="40"/>
      <c r="L1376" s="40"/>
      <c r="M1376" s="40"/>
    </row>
    <row r="1377" spans="1:13">
      <c r="A1377" s="40"/>
      <c r="B1377" s="40"/>
      <c r="C1377" s="40"/>
      <c r="D1377" s="40"/>
      <c r="E1377" s="40"/>
      <c r="F1377" s="40"/>
      <c r="G1377" s="40"/>
      <c r="H1377" s="40"/>
      <c r="I1377" s="40"/>
      <c r="J1377" s="40"/>
      <c r="K1377" s="40"/>
      <c r="L1377" s="40"/>
      <c r="M1377" s="40"/>
    </row>
    <row r="1378" spans="1:13">
      <c r="A1378" s="40"/>
      <c r="B1378" s="40"/>
      <c r="C1378" s="40"/>
      <c r="D1378" s="40"/>
      <c r="E1378" s="40"/>
      <c r="F1378" s="40"/>
      <c r="G1378" s="40"/>
      <c r="H1378" s="40"/>
      <c r="I1378" s="40"/>
      <c r="J1378" s="40"/>
      <c r="K1378" s="40"/>
      <c r="L1378" s="40"/>
      <c r="M1378" s="40"/>
    </row>
    <row r="1379" spans="1:13">
      <c r="A1379" s="40"/>
      <c r="B1379" s="40"/>
      <c r="C1379" s="40"/>
      <c r="D1379" s="40"/>
      <c r="E1379" s="40"/>
      <c r="F1379" s="40"/>
      <c r="G1379" s="40"/>
      <c r="H1379" s="40"/>
      <c r="I1379" s="40"/>
      <c r="J1379" s="40"/>
      <c r="K1379" s="40"/>
      <c r="L1379" s="40"/>
      <c r="M1379" s="40"/>
    </row>
    <row r="1380" spans="1:13">
      <c r="A1380" s="40"/>
      <c r="B1380" s="40"/>
      <c r="C1380" s="40"/>
      <c r="D1380" s="40"/>
      <c r="E1380" s="40"/>
      <c r="F1380" s="40"/>
      <c r="G1380" s="40"/>
      <c r="H1380" s="40"/>
      <c r="I1380" s="40"/>
      <c r="J1380" s="40"/>
      <c r="K1380" s="40"/>
      <c r="L1380" s="40"/>
      <c r="M1380" s="40"/>
    </row>
    <row r="1381" spans="1:13">
      <c r="A1381" s="40"/>
      <c r="B1381" s="40"/>
      <c r="C1381" s="40"/>
      <c r="D1381" s="40"/>
      <c r="E1381" s="40"/>
      <c r="F1381" s="40"/>
      <c r="G1381" s="40"/>
      <c r="H1381" s="40"/>
      <c r="I1381" s="40"/>
      <c r="J1381" s="40"/>
      <c r="K1381" s="40"/>
      <c r="L1381" s="40"/>
      <c r="M1381" s="40"/>
    </row>
    <row r="1382" spans="1:13">
      <c r="A1382" s="40"/>
      <c r="B1382" s="40"/>
      <c r="C1382" s="40"/>
      <c r="D1382" s="40"/>
      <c r="E1382" s="40"/>
      <c r="F1382" s="40"/>
      <c r="G1382" s="40"/>
      <c r="H1382" s="40"/>
      <c r="I1382" s="40"/>
      <c r="J1382" s="40"/>
      <c r="K1382" s="40"/>
      <c r="L1382" s="40"/>
      <c r="M1382" s="40"/>
    </row>
    <row r="1383" spans="1:13">
      <c r="A1383" s="40"/>
      <c r="B1383" s="40"/>
      <c r="C1383" s="40"/>
      <c r="D1383" s="40"/>
      <c r="E1383" s="40"/>
      <c r="F1383" s="40"/>
      <c r="G1383" s="40"/>
      <c r="H1383" s="40"/>
      <c r="I1383" s="40"/>
      <c r="J1383" s="40"/>
      <c r="K1383" s="40"/>
      <c r="L1383" s="40"/>
      <c r="M1383" s="40"/>
    </row>
    <row r="1384" spans="1:13">
      <c r="A1384" s="40"/>
      <c r="B1384" s="40"/>
      <c r="C1384" s="40"/>
      <c r="D1384" s="40"/>
      <c r="E1384" s="40"/>
      <c r="F1384" s="40"/>
      <c r="G1384" s="40"/>
      <c r="H1384" s="40"/>
      <c r="I1384" s="40"/>
      <c r="J1384" s="40"/>
      <c r="K1384" s="40"/>
      <c r="L1384" s="40"/>
      <c r="M1384" s="40"/>
    </row>
    <row r="1385" spans="1:13">
      <c r="A1385" s="40"/>
      <c r="B1385" s="40"/>
      <c r="C1385" s="40"/>
      <c r="D1385" s="40"/>
      <c r="E1385" s="40"/>
      <c r="F1385" s="40"/>
      <c r="G1385" s="40"/>
      <c r="H1385" s="40"/>
      <c r="I1385" s="40"/>
      <c r="J1385" s="40"/>
      <c r="K1385" s="40"/>
      <c r="L1385" s="40"/>
      <c r="M1385" s="40"/>
    </row>
    <row r="1386" spans="1:13">
      <c r="A1386" s="40"/>
      <c r="B1386" s="40"/>
      <c r="C1386" s="40"/>
      <c r="D1386" s="40"/>
      <c r="E1386" s="40"/>
      <c r="F1386" s="40"/>
      <c r="G1386" s="40"/>
      <c r="H1386" s="40"/>
      <c r="I1386" s="40"/>
      <c r="J1386" s="40"/>
      <c r="K1386" s="40"/>
      <c r="L1386" s="40"/>
      <c r="M1386" s="40"/>
    </row>
    <row r="1387" spans="1:13">
      <c r="A1387" s="40"/>
      <c r="B1387" s="40"/>
      <c r="C1387" s="40"/>
      <c r="D1387" s="40"/>
      <c r="E1387" s="40"/>
      <c r="F1387" s="40"/>
      <c r="G1387" s="40"/>
      <c r="H1387" s="40"/>
      <c r="I1387" s="40"/>
      <c r="J1387" s="40"/>
      <c r="K1387" s="40"/>
      <c r="L1387" s="40"/>
      <c r="M1387" s="40"/>
    </row>
    <row r="1388" spans="1:13">
      <c r="A1388" s="40"/>
      <c r="B1388" s="40"/>
      <c r="C1388" s="40"/>
      <c r="D1388" s="40"/>
      <c r="E1388" s="40"/>
      <c r="F1388" s="40"/>
      <c r="G1388" s="40"/>
      <c r="H1388" s="40"/>
      <c r="I1388" s="40"/>
      <c r="J1388" s="40"/>
      <c r="K1388" s="40"/>
      <c r="L1388" s="40"/>
      <c r="M1388" s="40"/>
    </row>
    <row r="1389" spans="1:13">
      <c r="A1389" s="40"/>
      <c r="B1389" s="40"/>
      <c r="C1389" s="40"/>
      <c r="D1389" s="40"/>
      <c r="E1389" s="40"/>
      <c r="F1389" s="40"/>
      <c r="G1389" s="40"/>
      <c r="H1389" s="40"/>
      <c r="I1389" s="40"/>
      <c r="J1389" s="40"/>
      <c r="K1389" s="40"/>
      <c r="L1389" s="40"/>
      <c r="M1389" s="40"/>
    </row>
    <row r="1390" spans="1:13">
      <c r="A1390" s="40"/>
      <c r="B1390" s="40"/>
      <c r="C1390" s="40"/>
      <c r="D1390" s="40"/>
      <c r="E1390" s="40"/>
      <c r="F1390" s="40"/>
      <c r="G1390" s="40"/>
      <c r="H1390" s="40"/>
      <c r="I1390" s="40"/>
      <c r="J1390" s="40"/>
      <c r="K1390" s="40"/>
      <c r="L1390" s="40"/>
      <c r="M1390" s="40"/>
    </row>
    <row r="1391" spans="1:13">
      <c r="A1391" s="40"/>
      <c r="B1391" s="40"/>
      <c r="C1391" s="40"/>
      <c r="D1391" s="40"/>
      <c r="E1391" s="40"/>
      <c r="F1391" s="40"/>
      <c r="G1391" s="40"/>
      <c r="H1391" s="40"/>
      <c r="I1391" s="40"/>
      <c r="J1391" s="40"/>
      <c r="K1391" s="40"/>
      <c r="L1391" s="40"/>
      <c r="M1391" s="40"/>
    </row>
    <row r="1392" spans="1:13">
      <c r="A1392" s="40"/>
      <c r="B1392" s="40"/>
      <c r="C1392" s="40"/>
      <c r="D1392" s="40"/>
      <c r="E1392" s="40"/>
      <c r="F1392" s="40"/>
      <c r="G1392" s="40"/>
      <c r="H1392" s="40"/>
      <c r="I1392" s="40"/>
      <c r="J1392" s="40"/>
      <c r="K1392" s="40"/>
      <c r="L1392" s="40"/>
      <c r="M1392" s="40"/>
    </row>
    <row r="1393" spans="1:13">
      <c r="A1393" s="40"/>
      <c r="B1393" s="40"/>
      <c r="C1393" s="40"/>
      <c r="D1393" s="40"/>
      <c r="E1393" s="40"/>
      <c r="F1393" s="40"/>
      <c r="G1393" s="40"/>
      <c r="H1393" s="40"/>
      <c r="I1393" s="40"/>
      <c r="J1393" s="40"/>
      <c r="K1393" s="40"/>
      <c r="L1393" s="40"/>
      <c r="M1393" s="40"/>
    </row>
    <row r="1394" spans="1:13">
      <c r="A1394" s="40"/>
      <c r="B1394" s="40"/>
      <c r="C1394" s="40"/>
      <c r="D1394" s="40"/>
      <c r="E1394" s="40"/>
      <c r="F1394" s="40"/>
      <c r="G1394" s="40"/>
      <c r="H1394" s="40"/>
      <c r="I1394" s="40"/>
      <c r="J1394" s="40"/>
      <c r="K1394" s="40"/>
      <c r="L1394" s="40"/>
      <c r="M1394" s="40"/>
    </row>
    <row r="1395" spans="1:13">
      <c r="A1395" s="40"/>
      <c r="B1395" s="40"/>
      <c r="C1395" s="40"/>
      <c r="D1395" s="40"/>
      <c r="E1395" s="40"/>
      <c r="F1395" s="40"/>
      <c r="G1395" s="40"/>
      <c r="H1395" s="40"/>
      <c r="I1395" s="40"/>
      <c r="J1395" s="40"/>
      <c r="K1395" s="40"/>
      <c r="L1395" s="40"/>
      <c r="M1395" s="40"/>
    </row>
    <row r="1396" spans="1:13">
      <c r="A1396" s="40"/>
      <c r="B1396" s="40"/>
      <c r="C1396" s="40"/>
      <c r="D1396" s="40"/>
      <c r="E1396" s="40"/>
      <c r="F1396" s="40"/>
      <c r="G1396" s="40"/>
      <c r="H1396" s="40"/>
      <c r="I1396" s="40"/>
      <c r="J1396" s="40"/>
      <c r="K1396" s="40"/>
      <c r="L1396" s="40"/>
      <c r="M1396" s="40"/>
    </row>
    <row r="1397" spans="1:13">
      <c r="A1397" s="40"/>
      <c r="B1397" s="40"/>
      <c r="C1397" s="40"/>
      <c r="D1397" s="40"/>
      <c r="E1397" s="40"/>
      <c r="F1397" s="40"/>
      <c r="G1397" s="40"/>
      <c r="H1397" s="40"/>
      <c r="I1397" s="40"/>
      <c r="J1397" s="40"/>
      <c r="K1397" s="40"/>
      <c r="L1397" s="40"/>
      <c r="M1397" s="40"/>
    </row>
    <row r="1398" spans="1:13">
      <c r="A1398" s="40"/>
      <c r="B1398" s="40"/>
      <c r="C1398" s="40"/>
      <c r="D1398" s="40"/>
      <c r="E1398" s="40"/>
      <c r="F1398" s="40"/>
      <c r="G1398" s="40"/>
      <c r="H1398" s="40"/>
      <c r="I1398" s="40"/>
      <c r="J1398" s="40"/>
      <c r="K1398" s="40"/>
      <c r="L1398" s="40"/>
      <c r="M1398" s="40"/>
    </row>
    <row r="1399" spans="1:13">
      <c r="A1399" s="40"/>
      <c r="B1399" s="40"/>
      <c r="C1399" s="40"/>
      <c r="D1399" s="40"/>
      <c r="E1399" s="40"/>
      <c r="F1399" s="40"/>
      <c r="G1399" s="40"/>
      <c r="H1399" s="40"/>
      <c r="I1399" s="40"/>
      <c r="J1399" s="40"/>
      <c r="K1399" s="40"/>
      <c r="L1399" s="40"/>
      <c r="M1399" s="40"/>
    </row>
    <row r="1400" spans="1:13">
      <c r="A1400" s="40"/>
      <c r="B1400" s="40"/>
      <c r="C1400" s="40"/>
      <c r="D1400" s="40"/>
      <c r="E1400" s="40"/>
      <c r="F1400" s="40"/>
      <c r="G1400" s="40"/>
      <c r="H1400" s="40"/>
      <c r="I1400" s="40"/>
      <c r="J1400" s="40"/>
      <c r="K1400" s="40"/>
      <c r="L1400" s="40"/>
      <c r="M1400" s="40"/>
    </row>
    <row r="1401" spans="1:13">
      <c r="A1401" s="40"/>
      <c r="B1401" s="40"/>
      <c r="C1401" s="40"/>
      <c r="D1401" s="40"/>
      <c r="E1401" s="40"/>
      <c r="F1401" s="40"/>
      <c r="G1401" s="40"/>
      <c r="H1401" s="40"/>
      <c r="I1401" s="40"/>
      <c r="J1401" s="40"/>
      <c r="K1401" s="40"/>
      <c r="L1401" s="40"/>
      <c r="M1401" s="40"/>
    </row>
    <row r="1402" spans="1:13">
      <c r="A1402" s="40"/>
      <c r="B1402" s="40"/>
      <c r="C1402" s="40"/>
      <c r="D1402" s="40"/>
      <c r="E1402" s="40"/>
      <c r="F1402" s="40"/>
      <c r="G1402" s="40"/>
      <c r="H1402" s="40"/>
      <c r="I1402" s="40"/>
      <c r="J1402" s="40"/>
      <c r="K1402" s="40"/>
      <c r="L1402" s="40"/>
      <c r="M1402" s="40"/>
    </row>
    <row r="1403" spans="1:13">
      <c r="A1403" s="40"/>
      <c r="B1403" s="40"/>
      <c r="C1403" s="40"/>
      <c r="D1403" s="40"/>
      <c r="E1403" s="40"/>
      <c r="F1403" s="40"/>
      <c r="G1403" s="40"/>
      <c r="H1403" s="40"/>
      <c r="I1403" s="40"/>
      <c r="J1403" s="40"/>
      <c r="K1403" s="40"/>
      <c r="L1403" s="40"/>
      <c r="M1403" s="40"/>
    </row>
    <row r="1404" spans="1:13">
      <c r="A1404" s="40"/>
      <c r="B1404" s="40"/>
      <c r="C1404" s="40"/>
      <c r="D1404" s="40"/>
      <c r="E1404" s="40"/>
      <c r="F1404" s="40"/>
      <c r="G1404" s="40"/>
      <c r="H1404" s="40"/>
      <c r="I1404" s="40"/>
      <c r="J1404" s="40"/>
      <c r="K1404" s="40"/>
      <c r="L1404" s="40"/>
      <c r="M1404" s="40"/>
    </row>
    <row r="1405" spans="1:13">
      <c r="A1405" s="40"/>
      <c r="B1405" s="40"/>
      <c r="C1405" s="40"/>
      <c r="D1405" s="40"/>
      <c r="E1405" s="40"/>
      <c r="F1405" s="40"/>
      <c r="G1405" s="40"/>
      <c r="H1405" s="40"/>
      <c r="I1405" s="40"/>
      <c r="J1405" s="40"/>
      <c r="K1405" s="40"/>
      <c r="L1405" s="40"/>
      <c r="M1405" s="40"/>
    </row>
    <row r="1406" spans="1:13">
      <c r="A1406" s="40"/>
      <c r="B1406" s="40"/>
      <c r="C1406" s="40"/>
      <c r="D1406" s="40"/>
      <c r="E1406" s="40"/>
      <c r="F1406" s="40"/>
      <c r="G1406" s="40"/>
      <c r="H1406" s="40"/>
      <c r="I1406" s="40"/>
      <c r="J1406" s="40"/>
      <c r="K1406" s="40"/>
      <c r="L1406" s="40"/>
      <c r="M1406" s="40"/>
    </row>
    <row r="1407" spans="1:13">
      <c r="A1407" s="40"/>
      <c r="B1407" s="40"/>
      <c r="C1407" s="40"/>
      <c r="D1407" s="40"/>
      <c r="E1407" s="40"/>
      <c r="F1407" s="40"/>
      <c r="G1407" s="40"/>
      <c r="H1407" s="40"/>
      <c r="I1407" s="40"/>
      <c r="J1407" s="40"/>
      <c r="K1407" s="40"/>
      <c r="L1407" s="40"/>
      <c r="M1407" s="40"/>
    </row>
    <row r="1408" spans="1:13">
      <c r="A1408" s="40"/>
      <c r="B1408" s="40"/>
      <c r="C1408" s="40"/>
      <c r="D1408" s="40"/>
      <c r="E1408" s="40"/>
      <c r="F1408" s="40"/>
      <c r="G1408" s="40"/>
      <c r="H1408" s="40"/>
      <c r="I1408" s="40"/>
      <c r="J1408" s="40"/>
      <c r="K1408" s="40"/>
      <c r="L1408" s="40"/>
      <c r="M1408" s="40"/>
    </row>
    <row r="1409" spans="1:13">
      <c r="A1409" s="40"/>
      <c r="B1409" s="40"/>
      <c r="C1409" s="40"/>
      <c r="D1409" s="40"/>
      <c r="E1409" s="40"/>
      <c r="F1409" s="40"/>
      <c r="G1409" s="40"/>
      <c r="H1409" s="40"/>
      <c r="I1409" s="40"/>
      <c r="J1409" s="40"/>
      <c r="K1409" s="40"/>
      <c r="L1409" s="40"/>
      <c r="M1409" s="40"/>
    </row>
    <row r="1410" spans="1:13">
      <c r="A1410" s="40"/>
      <c r="B1410" s="40"/>
      <c r="C1410" s="40"/>
      <c r="D1410" s="40"/>
      <c r="E1410" s="40"/>
      <c r="F1410" s="40"/>
      <c r="G1410" s="40"/>
      <c r="H1410" s="40"/>
      <c r="I1410" s="40"/>
      <c r="J1410" s="40"/>
      <c r="K1410" s="40"/>
      <c r="L1410" s="40"/>
      <c r="M1410" s="40"/>
    </row>
    <row r="1411" spans="1:13">
      <c r="A1411" s="40"/>
      <c r="B1411" s="40"/>
      <c r="C1411" s="40"/>
      <c r="D1411" s="40"/>
      <c r="E1411" s="40"/>
      <c r="F1411" s="40"/>
      <c r="G1411" s="40"/>
      <c r="H1411" s="40"/>
      <c r="I1411" s="40"/>
      <c r="J1411" s="40"/>
      <c r="K1411" s="40"/>
      <c r="L1411" s="40"/>
      <c r="M1411" s="40"/>
    </row>
    <row r="1412" spans="1:13">
      <c r="A1412" s="40"/>
      <c r="B1412" s="40"/>
      <c r="C1412" s="40"/>
      <c r="D1412" s="40"/>
      <c r="E1412" s="40"/>
      <c r="F1412" s="40"/>
      <c r="G1412" s="40"/>
      <c r="H1412" s="40"/>
      <c r="I1412" s="40"/>
      <c r="J1412" s="40"/>
      <c r="K1412" s="40"/>
      <c r="L1412" s="40"/>
      <c r="M1412" s="40"/>
    </row>
    <row r="1413" spans="1:13">
      <c r="A1413" s="40"/>
      <c r="B1413" s="40"/>
      <c r="C1413" s="40"/>
      <c r="D1413" s="40"/>
      <c r="E1413" s="40"/>
      <c r="F1413" s="40"/>
      <c r="G1413" s="40"/>
      <c r="H1413" s="40"/>
      <c r="I1413" s="40"/>
      <c r="J1413" s="40"/>
      <c r="K1413" s="40"/>
      <c r="L1413" s="40"/>
      <c r="M1413" s="40"/>
    </row>
    <row r="1414" spans="1:13">
      <c r="A1414" s="40"/>
      <c r="B1414" s="40"/>
      <c r="C1414" s="40"/>
      <c r="D1414" s="40"/>
      <c r="E1414" s="40"/>
      <c r="F1414" s="40"/>
      <c r="G1414" s="40"/>
      <c r="H1414" s="40"/>
      <c r="I1414" s="40"/>
      <c r="J1414" s="40"/>
      <c r="K1414" s="40"/>
      <c r="L1414" s="40"/>
      <c r="M1414" s="40"/>
    </row>
    <row r="1415" spans="1:13">
      <c r="A1415" s="40"/>
      <c r="B1415" s="40"/>
      <c r="C1415" s="40"/>
      <c r="D1415" s="40"/>
      <c r="E1415" s="40"/>
      <c r="F1415" s="40"/>
      <c r="G1415" s="40"/>
      <c r="H1415" s="40"/>
      <c r="I1415" s="40"/>
      <c r="J1415" s="40"/>
      <c r="K1415" s="40"/>
      <c r="L1415" s="40"/>
      <c r="M1415" s="40"/>
    </row>
    <row r="1416" spans="1:13">
      <c r="A1416" s="40"/>
      <c r="B1416" s="40"/>
      <c r="C1416" s="40"/>
      <c r="D1416" s="40"/>
      <c r="E1416" s="40"/>
      <c r="F1416" s="40"/>
      <c r="G1416" s="40"/>
      <c r="H1416" s="40"/>
      <c r="I1416" s="40"/>
      <c r="J1416" s="40"/>
      <c r="K1416" s="40"/>
      <c r="L1416" s="40"/>
      <c r="M1416" s="40"/>
    </row>
    <row r="1417" spans="1:13">
      <c r="A1417" s="40"/>
      <c r="B1417" s="40"/>
      <c r="C1417" s="40"/>
      <c r="D1417" s="40"/>
      <c r="E1417" s="40"/>
      <c r="F1417" s="40"/>
      <c r="G1417" s="40"/>
      <c r="H1417" s="40"/>
      <c r="I1417" s="40"/>
      <c r="J1417" s="40"/>
      <c r="K1417" s="40"/>
      <c r="L1417" s="40"/>
      <c r="M1417" s="40"/>
    </row>
    <row r="1418" spans="1:13">
      <c r="A1418" s="40"/>
      <c r="B1418" s="40"/>
      <c r="C1418" s="40"/>
      <c r="D1418" s="40"/>
      <c r="E1418" s="40"/>
      <c r="F1418" s="40"/>
      <c r="G1418" s="40"/>
      <c r="H1418" s="40"/>
      <c r="I1418" s="40"/>
      <c r="J1418" s="40"/>
      <c r="K1418" s="40"/>
      <c r="L1418" s="40"/>
      <c r="M1418" s="40"/>
    </row>
    <row r="1419" spans="1:13">
      <c r="A1419" s="40"/>
      <c r="B1419" s="40"/>
      <c r="C1419" s="40"/>
      <c r="D1419" s="40"/>
      <c r="E1419" s="40"/>
      <c r="F1419" s="40"/>
      <c r="G1419" s="40"/>
      <c r="H1419" s="40"/>
      <c r="I1419" s="40"/>
      <c r="J1419" s="40"/>
      <c r="K1419" s="40"/>
      <c r="L1419" s="40"/>
      <c r="M1419" s="40"/>
    </row>
    <row r="1420" spans="1:13">
      <c r="A1420" s="40"/>
      <c r="B1420" s="40"/>
      <c r="C1420" s="40"/>
      <c r="D1420" s="40"/>
      <c r="E1420" s="40"/>
      <c r="F1420" s="40"/>
      <c r="G1420" s="40"/>
      <c r="H1420" s="40"/>
      <c r="I1420" s="40"/>
      <c r="J1420" s="40"/>
      <c r="K1420" s="40"/>
      <c r="L1420" s="40"/>
      <c r="M1420" s="40"/>
    </row>
    <row r="1421" spans="1:13">
      <c r="A1421" s="40"/>
      <c r="B1421" s="40"/>
      <c r="C1421" s="40"/>
      <c r="D1421" s="40"/>
      <c r="E1421" s="40"/>
      <c r="F1421" s="40"/>
      <c r="G1421" s="40"/>
      <c r="H1421" s="40"/>
      <c r="I1421" s="40"/>
      <c r="J1421" s="40"/>
      <c r="K1421" s="40"/>
      <c r="L1421" s="40"/>
      <c r="M1421" s="40"/>
    </row>
    <row r="1422" spans="1:13">
      <c r="A1422" s="40"/>
      <c r="B1422" s="40"/>
      <c r="C1422" s="40"/>
      <c r="D1422" s="40"/>
      <c r="E1422" s="40"/>
      <c r="F1422" s="40"/>
      <c r="G1422" s="40"/>
      <c r="H1422" s="40"/>
      <c r="I1422" s="40"/>
      <c r="J1422" s="40"/>
      <c r="K1422" s="40"/>
      <c r="L1422" s="40"/>
      <c r="M1422" s="40"/>
    </row>
    <row r="1423" spans="1:13">
      <c r="A1423" s="40"/>
      <c r="B1423" s="40"/>
      <c r="C1423" s="40"/>
      <c r="D1423" s="40"/>
      <c r="E1423" s="40"/>
      <c r="F1423" s="40"/>
      <c r="G1423" s="40"/>
      <c r="H1423" s="40"/>
      <c r="I1423" s="40"/>
      <c r="J1423" s="40"/>
      <c r="K1423" s="40"/>
      <c r="L1423" s="40"/>
      <c r="M1423" s="40"/>
    </row>
    <row r="1424" spans="1:13">
      <c r="A1424" s="40"/>
      <c r="B1424" s="40"/>
      <c r="C1424" s="40"/>
      <c r="D1424" s="40"/>
      <c r="E1424" s="40"/>
      <c r="F1424" s="40"/>
      <c r="G1424" s="40"/>
      <c r="H1424" s="40"/>
      <c r="I1424" s="40"/>
      <c r="J1424" s="40"/>
      <c r="K1424" s="40"/>
      <c r="L1424" s="40"/>
      <c r="M1424" s="40"/>
    </row>
    <row r="1425" spans="1:13">
      <c r="A1425" s="40"/>
      <c r="B1425" s="40"/>
      <c r="C1425" s="40"/>
      <c r="D1425" s="40"/>
      <c r="E1425" s="40"/>
      <c r="F1425" s="40"/>
      <c r="G1425" s="40"/>
      <c r="H1425" s="40"/>
      <c r="I1425" s="40"/>
      <c r="J1425" s="40"/>
      <c r="K1425" s="40"/>
      <c r="L1425" s="40"/>
      <c r="M1425" s="40"/>
    </row>
    <row r="1426" spans="1:13">
      <c r="A1426" s="40"/>
      <c r="B1426" s="40"/>
      <c r="C1426" s="40"/>
      <c r="D1426" s="40"/>
      <c r="E1426" s="40"/>
      <c r="F1426" s="40"/>
      <c r="G1426" s="40"/>
      <c r="H1426" s="40"/>
      <c r="I1426" s="40"/>
      <c r="J1426" s="40"/>
      <c r="K1426" s="40"/>
      <c r="L1426" s="40"/>
      <c r="M1426" s="40"/>
    </row>
    <row r="1427" spans="1:13">
      <c r="A1427" s="40"/>
      <c r="B1427" s="40"/>
      <c r="C1427" s="40"/>
      <c r="D1427" s="40"/>
      <c r="E1427" s="40"/>
      <c r="F1427" s="40"/>
      <c r="G1427" s="40"/>
      <c r="H1427" s="40"/>
      <c r="I1427" s="40"/>
      <c r="J1427" s="40"/>
      <c r="K1427" s="40"/>
      <c r="L1427" s="40"/>
      <c r="M1427" s="40"/>
    </row>
    <row r="1428" spans="1:13">
      <c r="A1428" s="40"/>
      <c r="B1428" s="40"/>
      <c r="C1428" s="40"/>
      <c r="D1428" s="40"/>
      <c r="E1428" s="40"/>
      <c r="F1428" s="40"/>
      <c r="G1428" s="40"/>
      <c r="H1428" s="40"/>
      <c r="I1428" s="40"/>
      <c r="J1428" s="40"/>
      <c r="K1428" s="40"/>
      <c r="L1428" s="40"/>
      <c r="M1428" s="40"/>
    </row>
    <row r="1429" spans="1:13">
      <c r="A1429" s="40"/>
      <c r="B1429" s="40"/>
      <c r="C1429" s="40"/>
      <c r="D1429" s="40"/>
      <c r="E1429" s="40"/>
      <c r="F1429" s="40"/>
      <c r="G1429" s="40"/>
      <c r="H1429" s="40"/>
      <c r="I1429" s="40"/>
      <c r="J1429" s="40"/>
      <c r="K1429" s="40"/>
      <c r="L1429" s="40"/>
      <c r="M1429" s="40"/>
    </row>
    <row r="1430" spans="1:13">
      <c r="A1430" s="40"/>
      <c r="B1430" s="40"/>
      <c r="C1430" s="40"/>
      <c r="D1430" s="40"/>
      <c r="E1430" s="40"/>
      <c r="F1430" s="40"/>
      <c r="G1430" s="40"/>
      <c r="H1430" s="40"/>
      <c r="I1430" s="40"/>
      <c r="J1430" s="40"/>
      <c r="K1430" s="40"/>
      <c r="L1430" s="40"/>
      <c r="M1430" s="40"/>
    </row>
    <row r="1431" spans="1:13">
      <c r="A1431" s="40"/>
      <c r="B1431" s="40"/>
      <c r="C1431" s="40"/>
      <c r="D1431" s="40"/>
      <c r="E1431" s="40"/>
      <c r="F1431" s="40"/>
      <c r="G1431" s="40"/>
      <c r="H1431" s="40"/>
      <c r="I1431" s="40"/>
      <c r="J1431" s="40"/>
      <c r="K1431" s="40"/>
      <c r="L1431" s="40"/>
      <c r="M1431" s="40"/>
    </row>
    <row r="1432" spans="1:13">
      <c r="A1432" s="40"/>
      <c r="B1432" s="40"/>
      <c r="C1432" s="40"/>
      <c r="D1432" s="40"/>
      <c r="E1432" s="40"/>
      <c r="F1432" s="40"/>
      <c r="G1432" s="40"/>
      <c r="H1432" s="40"/>
      <c r="I1432" s="40"/>
      <c r="J1432" s="40"/>
      <c r="K1432" s="40"/>
      <c r="L1432" s="40"/>
      <c r="M1432" s="40"/>
    </row>
    <row r="1433" spans="1:13">
      <c r="A1433" s="40"/>
      <c r="B1433" s="40"/>
      <c r="C1433" s="40"/>
      <c r="D1433" s="40"/>
      <c r="E1433" s="40"/>
      <c r="F1433" s="40"/>
      <c r="G1433" s="40"/>
      <c r="H1433" s="40"/>
      <c r="I1433" s="40"/>
      <c r="J1433" s="40"/>
      <c r="K1433" s="40"/>
      <c r="L1433" s="40"/>
      <c r="M1433" s="40"/>
    </row>
    <row r="1434" spans="1:13">
      <c r="A1434" s="40"/>
      <c r="B1434" s="40"/>
      <c r="C1434" s="40"/>
      <c r="D1434" s="40"/>
      <c r="E1434" s="40"/>
      <c r="F1434" s="40"/>
      <c r="G1434" s="40"/>
      <c r="H1434" s="40"/>
      <c r="I1434" s="40"/>
      <c r="J1434" s="40"/>
      <c r="K1434" s="40"/>
      <c r="L1434" s="40"/>
      <c r="M1434" s="40"/>
    </row>
    <row r="1435" spans="1:13">
      <c r="A1435" s="40"/>
      <c r="B1435" s="40"/>
      <c r="C1435" s="40"/>
      <c r="D1435" s="40"/>
      <c r="E1435" s="40"/>
      <c r="F1435" s="40"/>
      <c r="G1435" s="40"/>
      <c r="H1435" s="40"/>
      <c r="I1435" s="40"/>
      <c r="J1435" s="40"/>
      <c r="K1435" s="40"/>
      <c r="L1435" s="40"/>
      <c r="M1435" s="40"/>
    </row>
    <row r="1436" spans="1:13">
      <c r="A1436" s="40"/>
      <c r="B1436" s="40"/>
      <c r="C1436" s="40"/>
      <c r="D1436" s="40"/>
      <c r="E1436" s="40"/>
      <c r="F1436" s="40"/>
      <c r="G1436" s="40"/>
      <c r="H1436" s="40"/>
      <c r="I1436" s="40"/>
      <c r="J1436" s="40"/>
      <c r="K1436" s="40"/>
      <c r="L1436" s="40"/>
      <c r="M1436" s="40"/>
    </row>
    <row r="1437" spans="1:13">
      <c r="A1437" s="40"/>
      <c r="B1437" s="40"/>
      <c r="C1437" s="40"/>
      <c r="D1437" s="40"/>
      <c r="E1437" s="40"/>
      <c r="F1437" s="40"/>
      <c r="G1437" s="40"/>
      <c r="H1437" s="40"/>
      <c r="I1437" s="40"/>
      <c r="J1437" s="40"/>
      <c r="K1437" s="40"/>
      <c r="L1437" s="40"/>
      <c r="M1437" s="40"/>
    </row>
    <row r="1438" spans="1:13">
      <c r="A1438" s="40"/>
      <c r="B1438" s="40"/>
      <c r="C1438" s="40"/>
      <c r="D1438" s="40"/>
      <c r="E1438" s="40"/>
      <c r="F1438" s="40"/>
      <c r="G1438" s="40"/>
      <c r="H1438" s="40"/>
      <c r="I1438" s="40"/>
      <c r="J1438" s="40"/>
      <c r="K1438" s="40"/>
      <c r="L1438" s="40"/>
      <c r="M1438" s="40"/>
    </row>
    <row r="1439" spans="1:13">
      <c r="A1439" s="40"/>
      <c r="B1439" s="40"/>
      <c r="C1439" s="40"/>
      <c r="D1439" s="40"/>
      <c r="E1439" s="40"/>
      <c r="F1439" s="40"/>
      <c r="G1439" s="40"/>
      <c r="H1439" s="40"/>
      <c r="I1439" s="40"/>
      <c r="J1439" s="40"/>
      <c r="K1439" s="40"/>
      <c r="L1439" s="40"/>
      <c r="M1439" s="40"/>
    </row>
    <row r="1440" spans="1:13">
      <c r="A1440" s="40"/>
      <c r="B1440" s="40"/>
      <c r="C1440" s="40"/>
      <c r="D1440" s="40"/>
      <c r="E1440" s="40"/>
      <c r="F1440" s="40"/>
      <c r="G1440" s="40"/>
      <c r="H1440" s="40"/>
      <c r="I1440" s="40"/>
      <c r="J1440" s="40"/>
      <c r="K1440" s="40"/>
      <c r="L1440" s="40"/>
      <c r="M1440" s="40"/>
    </row>
    <row r="1441" spans="1:13">
      <c r="A1441" s="40"/>
      <c r="B1441" s="40"/>
      <c r="C1441" s="40"/>
      <c r="D1441" s="40"/>
      <c r="E1441" s="40"/>
      <c r="F1441" s="40"/>
      <c r="G1441" s="40"/>
      <c r="H1441" s="40"/>
      <c r="I1441" s="40"/>
      <c r="J1441" s="40"/>
      <c r="K1441" s="40"/>
      <c r="L1441" s="40"/>
      <c r="M1441" s="40"/>
    </row>
    <row r="1442" spans="1:13">
      <c r="A1442" s="40"/>
      <c r="B1442" s="40"/>
      <c r="C1442" s="40"/>
      <c r="D1442" s="40"/>
      <c r="E1442" s="40"/>
      <c r="F1442" s="40"/>
      <c r="G1442" s="40"/>
      <c r="H1442" s="40"/>
      <c r="I1442" s="40"/>
      <c r="J1442" s="40"/>
      <c r="K1442" s="40"/>
      <c r="L1442" s="40"/>
      <c r="M1442" s="40"/>
    </row>
    <row r="1443" spans="1:13">
      <c r="A1443" s="40"/>
      <c r="B1443" s="40"/>
      <c r="C1443" s="40"/>
      <c r="D1443" s="40"/>
      <c r="E1443" s="40"/>
      <c r="F1443" s="40"/>
      <c r="G1443" s="40"/>
      <c r="H1443" s="40"/>
      <c r="I1443" s="40"/>
      <c r="J1443" s="40"/>
      <c r="K1443" s="40"/>
      <c r="L1443" s="40"/>
      <c r="M1443" s="40"/>
    </row>
    <row r="1444" spans="1:13">
      <c r="A1444" s="40"/>
      <c r="B1444" s="40"/>
      <c r="C1444" s="40"/>
      <c r="D1444" s="40"/>
      <c r="E1444" s="40"/>
      <c r="F1444" s="40"/>
      <c r="G1444" s="40"/>
      <c r="H1444" s="40"/>
      <c r="I1444" s="40"/>
      <c r="J1444" s="40"/>
      <c r="K1444" s="40"/>
      <c r="L1444" s="40"/>
      <c r="M1444" s="40"/>
    </row>
    <row r="1445" spans="1:13">
      <c r="A1445" s="40"/>
      <c r="B1445" s="40"/>
      <c r="C1445" s="40"/>
      <c r="D1445" s="40"/>
      <c r="E1445" s="40"/>
      <c r="F1445" s="40"/>
      <c r="G1445" s="40"/>
      <c r="H1445" s="40"/>
      <c r="I1445" s="40"/>
      <c r="J1445" s="40"/>
      <c r="K1445" s="40"/>
      <c r="L1445" s="40"/>
      <c r="M1445" s="40"/>
    </row>
    <row r="1446" spans="1:13">
      <c r="A1446" s="40"/>
      <c r="B1446" s="40"/>
      <c r="C1446" s="40"/>
      <c r="D1446" s="40"/>
      <c r="E1446" s="40"/>
      <c r="F1446" s="40"/>
      <c r="G1446" s="40"/>
      <c r="H1446" s="40"/>
      <c r="I1446" s="40"/>
      <c r="J1446" s="40"/>
      <c r="K1446" s="40"/>
      <c r="L1446" s="40"/>
      <c r="M1446" s="40"/>
    </row>
    <row r="1447" spans="1:13">
      <c r="A1447" s="40"/>
      <c r="B1447" s="40"/>
      <c r="C1447" s="40"/>
      <c r="D1447" s="40"/>
      <c r="E1447" s="40"/>
      <c r="F1447" s="40"/>
      <c r="G1447" s="40"/>
      <c r="H1447" s="40"/>
      <c r="I1447" s="40"/>
      <c r="J1447" s="40"/>
      <c r="K1447" s="40"/>
      <c r="L1447" s="40"/>
      <c r="M1447" s="40"/>
    </row>
    <row r="1448" spans="1:13">
      <c r="A1448" s="40"/>
      <c r="B1448" s="40"/>
      <c r="C1448" s="40"/>
      <c r="D1448" s="40"/>
      <c r="E1448" s="40"/>
      <c r="F1448" s="40"/>
      <c r="G1448" s="40"/>
      <c r="H1448" s="40"/>
      <c r="I1448" s="40"/>
      <c r="J1448" s="40"/>
      <c r="K1448" s="40"/>
      <c r="L1448" s="40"/>
      <c r="M1448" s="40"/>
    </row>
    <row r="1449" spans="1:13">
      <c r="A1449" s="40"/>
      <c r="B1449" s="40"/>
      <c r="C1449" s="40"/>
      <c r="D1449" s="40"/>
      <c r="E1449" s="40"/>
      <c r="F1449" s="40"/>
      <c r="G1449" s="40"/>
      <c r="H1449" s="40"/>
      <c r="I1449" s="40"/>
      <c r="J1449" s="40"/>
      <c r="K1449" s="40"/>
      <c r="L1449" s="40"/>
      <c r="M1449" s="40"/>
    </row>
    <row r="1450" spans="1:13">
      <c r="A1450" s="40"/>
      <c r="B1450" s="40"/>
      <c r="C1450" s="40"/>
      <c r="D1450" s="40"/>
      <c r="E1450" s="40"/>
      <c r="F1450" s="40"/>
      <c r="G1450" s="40"/>
      <c r="H1450" s="40"/>
      <c r="I1450" s="40"/>
      <c r="J1450" s="40"/>
      <c r="K1450" s="40"/>
      <c r="L1450" s="40"/>
      <c r="M1450" s="40"/>
    </row>
    <row r="1451" spans="1:13">
      <c r="A1451" s="40"/>
      <c r="B1451" s="40"/>
      <c r="C1451" s="40"/>
      <c r="D1451" s="40"/>
      <c r="E1451" s="40"/>
      <c r="F1451" s="40"/>
      <c r="G1451" s="40"/>
      <c r="H1451" s="40"/>
      <c r="I1451" s="40"/>
      <c r="J1451" s="40"/>
      <c r="K1451" s="40"/>
      <c r="L1451" s="40"/>
      <c r="M1451" s="40"/>
    </row>
    <row r="1452" spans="1:13">
      <c r="A1452" s="40"/>
      <c r="B1452" s="40"/>
      <c r="C1452" s="40"/>
      <c r="D1452" s="40"/>
      <c r="E1452" s="40"/>
      <c r="F1452" s="40"/>
      <c r="G1452" s="40"/>
      <c r="H1452" s="40"/>
      <c r="I1452" s="40"/>
      <c r="J1452" s="40"/>
      <c r="K1452" s="40"/>
      <c r="L1452" s="40"/>
      <c r="M1452" s="40"/>
    </row>
    <row r="1453" spans="1:13">
      <c r="A1453" s="40"/>
      <c r="B1453" s="40"/>
      <c r="C1453" s="40"/>
      <c r="D1453" s="40"/>
      <c r="E1453" s="40"/>
      <c r="F1453" s="40"/>
      <c r="G1453" s="40"/>
      <c r="H1453" s="40"/>
      <c r="I1453" s="40"/>
      <c r="J1453" s="40"/>
      <c r="K1453" s="40"/>
      <c r="L1453" s="40"/>
      <c r="M1453" s="40"/>
    </row>
    <row r="1454" spans="1:13">
      <c r="A1454" s="40"/>
      <c r="B1454" s="40"/>
      <c r="C1454" s="40"/>
      <c r="D1454" s="40"/>
      <c r="E1454" s="40"/>
      <c r="F1454" s="40"/>
      <c r="G1454" s="40"/>
      <c r="H1454" s="40"/>
      <c r="I1454" s="40"/>
      <c r="J1454" s="40"/>
      <c r="K1454" s="40"/>
      <c r="L1454" s="40"/>
      <c r="M1454" s="40"/>
    </row>
    <row r="1455" spans="1:13">
      <c r="A1455" s="40"/>
      <c r="B1455" s="40"/>
      <c r="C1455" s="40"/>
      <c r="D1455" s="40"/>
      <c r="E1455" s="40"/>
      <c r="F1455" s="40"/>
      <c r="G1455" s="40"/>
      <c r="H1455" s="40"/>
      <c r="I1455" s="40"/>
      <c r="J1455" s="40"/>
      <c r="K1455" s="40"/>
      <c r="L1455" s="40"/>
      <c r="M1455" s="40"/>
    </row>
    <row r="1456" spans="1:13">
      <c r="A1456" s="40"/>
      <c r="B1456" s="40"/>
      <c r="C1456" s="40"/>
      <c r="D1456" s="40"/>
      <c r="E1456" s="40"/>
      <c r="F1456" s="40"/>
      <c r="G1456" s="40"/>
      <c r="H1456" s="40"/>
      <c r="I1456" s="40"/>
      <c r="J1456" s="40"/>
      <c r="K1456" s="40"/>
      <c r="L1456" s="40"/>
      <c r="M1456" s="40"/>
    </row>
    <row r="1457" spans="1:13">
      <c r="A1457" s="40"/>
      <c r="B1457" s="40"/>
      <c r="C1457" s="40"/>
      <c r="D1457" s="40"/>
      <c r="E1457" s="40"/>
      <c r="F1457" s="40"/>
      <c r="G1457" s="40"/>
      <c r="H1457" s="40"/>
      <c r="I1457" s="40"/>
      <c r="J1457" s="40"/>
      <c r="K1457" s="40"/>
      <c r="L1457" s="40"/>
      <c r="M1457" s="40"/>
    </row>
    <row r="1458" spans="1:13">
      <c r="A1458" s="40"/>
      <c r="B1458" s="40"/>
      <c r="C1458" s="40"/>
      <c r="D1458" s="40"/>
      <c r="E1458" s="40"/>
      <c r="F1458" s="40"/>
      <c r="G1458" s="40"/>
      <c r="H1458" s="40"/>
      <c r="I1458" s="40"/>
      <c r="J1458" s="40"/>
      <c r="K1458" s="40"/>
      <c r="L1458" s="40"/>
      <c r="M1458" s="40"/>
    </row>
    <row r="1459" spans="1:13">
      <c r="A1459" s="40"/>
      <c r="B1459" s="40"/>
      <c r="C1459" s="40"/>
      <c r="D1459" s="40"/>
      <c r="E1459" s="40"/>
      <c r="F1459" s="40"/>
      <c r="G1459" s="40"/>
      <c r="H1459" s="40"/>
      <c r="I1459" s="40"/>
      <c r="J1459" s="40"/>
      <c r="K1459" s="40"/>
      <c r="L1459" s="40"/>
      <c r="M1459" s="40"/>
    </row>
    <row r="1460" spans="1:13">
      <c r="A1460" s="40"/>
      <c r="B1460" s="40"/>
      <c r="C1460" s="40"/>
      <c r="D1460" s="40"/>
      <c r="E1460" s="40"/>
      <c r="F1460" s="40"/>
      <c r="G1460" s="40"/>
      <c r="H1460" s="40"/>
      <c r="I1460" s="40"/>
      <c r="J1460" s="40"/>
      <c r="K1460" s="40"/>
      <c r="L1460" s="40"/>
      <c r="M1460" s="40"/>
    </row>
    <row r="1461" spans="1:13">
      <c r="A1461" s="40"/>
      <c r="B1461" s="40"/>
      <c r="C1461" s="40"/>
      <c r="D1461" s="40"/>
      <c r="E1461" s="40"/>
      <c r="F1461" s="40"/>
      <c r="G1461" s="40"/>
      <c r="H1461" s="40"/>
      <c r="I1461" s="40"/>
      <c r="J1461" s="40"/>
      <c r="K1461" s="40"/>
      <c r="L1461" s="40"/>
      <c r="M1461" s="40"/>
    </row>
    <row r="1462" spans="1:13">
      <c r="A1462" s="40"/>
      <c r="B1462" s="40"/>
      <c r="C1462" s="40"/>
      <c r="D1462" s="40"/>
      <c r="E1462" s="40"/>
      <c r="F1462" s="40"/>
      <c r="G1462" s="40"/>
      <c r="H1462" s="40"/>
      <c r="I1462" s="40"/>
      <c r="J1462" s="40"/>
      <c r="K1462" s="40"/>
      <c r="L1462" s="40"/>
      <c r="M1462" s="40"/>
    </row>
    <row r="1463" spans="1:13">
      <c r="A1463" s="40"/>
      <c r="B1463" s="40"/>
      <c r="C1463" s="40"/>
      <c r="D1463" s="40"/>
      <c r="E1463" s="40"/>
      <c r="F1463" s="40"/>
      <c r="G1463" s="40"/>
      <c r="H1463" s="40"/>
      <c r="I1463" s="40"/>
      <c r="J1463" s="40"/>
      <c r="K1463" s="40"/>
      <c r="L1463" s="40"/>
      <c r="M1463" s="40"/>
    </row>
    <row r="1464" spans="1:13">
      <c r="A1464" s="40"/>
      <c r="B1464" s="40"/>
      <c r="C1464" s="40"/>
      <c r="D1464" s="40"/>
      <c r="E1464" s="40"/>
      <c r="F1464" s="40"/>
      <c r="G1464" s="40"/>
      <c r="H1464" s="40"/>
      <c r="I1464" s="40"/>
      <c r="J1464" s="40"/>
      <c r="K1464" s="40"/>
      <c r="L1464" s="40"/>
      <c r="M1464" s="40"/>
    </row>
    <row r="1465" spans="1:13">
      <c r="A1465" s="40"/>
      <c r="B1465" s="40"/>
      <c r="C1465" s="40"/>
      <c r="D1465" s="40"/>
      <c r="E1465" s="40"/>
      <c r="F1465" s="40"/>
      <c r="G1465" s="40"/>
      <c r="H1465" s="40"/>
      <c r="I1465" s="40"/>
      <c r="J1465" s="40"/>
      <c r="K1465" s="40"/>
      <c r="L1465" s="40"/>
      <c r="M1465" s="40"/>
    </row>
    <row r="1466" spans="1:13">
      <c r="A1466" s="40"/>
      <c r="B1466" s="40"/>
      <c r="C1466" s="40"/>
      <c r="D1466" s="40"/>
      <c r="E1466" s="40"/>
      <c r="F1466" s="40"/>
      <c r="G1466" s="40"/>
      <c r="H1466" s="40"/>
      <c r="I1466" s="40"/>
      <c r="J1466" s="40"/>
      <c r="K1466" s="40"/>
      <c r="L1466" s="40"/>
      <c r="M1466" s="40"/>
    </row>
    <row r="1467" spans="1:13">
      <c r="A1467" s="40"/>
      <c r="B1467" s="40"/>
      <c r="C1467" s="40"/>
      <c r="D1467" s="40"/>
      <c r="E1467" s="40"/>
      <c r="F1467" s="40"/>
      <c r="G1467" s="40"/>
      <c r="H1467" s="40"/>
      <c r="I1467" s="40"/>
      <c r="J1467" s="40"/>
      <c r="K1467" s="40"/>
      <c r="L1467" s="40"/>
      <c r="M1467" s="40"/>
    </row>
    <row r="1468" spans="1:13">
      <c r="A1468" s="40"/>
      <c r="B1468" s="40"/>
      <c r="C1468" s="40"/>
      <c r="D1468" s="40"/>
      <c r="E1468" s="40"/>
      <c r="F1468" s="40"/>
      <c r="G1468" s="40"/>
      <c r="H1468" s="40"/>
      <c r="I1468" s="40"/>
      <c r="J1468" s="40"/>
      <c r="K1468" s="40"/>
      <c r="L1468" s="40"/>
      <c r="M1468" s="40"/>
    </row>
    <row r="1469" spans="1:13">
      <c r="A1469" s="40"/>
      <c r="B1469" s="40"/>
      <c r="C1469" s="40"/>
      <c r="D1469" s="40"/>
      <c r="E1469" s="40"/>
      <c r="F1469" s="40"/>
      <c r="G1469" s="40"/>
      <c r="H1469" s="40"/>
      <c r="I1469" s="40"/>
      <c r="J1469" s="40"/>
      <c r="K1469" s="40"/>
      <c r="L1469" s="40"/>
      <c r="M1469" s="40"/>
    </row>
    <row r="1470" spans="1:13">
      <c r="A1470" s="40"/>
      <c r="B1470" s="40"/>
      <c r="C1470" s="40"/>
      <c r="D1470" s="40"/>
      <c r="E1470" s="40"/>
      <c r="F1470" s="40"/>
      <c r="G1470" s="40"/>
      <c r="H1470" s="40"/>
      <c r="I1470" s="40"/>
      <c r="J1470" s="40"/>
      <c r="K1470" s="40"/>
      <c r="L1470" s="40"/>
      <c r="M1470" s="40"/>
    </row>
    <row r="1471" spans="1:13">
      <c r="A1471" s="40"/>
      <c r="B1471" s="40"/>
      <c r="C1471" s="40"/>
      <c r="D1471" s="40"/>
      <c r="E1471" s="40"/>
      <c r="F1471" s="40"/>
      <c r="G1471" s="40"/>
      <c r="H1471" s="40"/>
      <c r="I1471" s="40"/>
      <c r="J1471" s="40"/>
      <c r="K1471" s="40"/>
      <c r="L1471" s="40"/>
      <c r="M1471" s="40"/>
    </row>
    <row r="1472" spans="1:13">
      <c r="A1472" s="40"/>
      <c r="B1472" s="40"/>
      <c r="C1472" s="40"/>
      <c r="D1472" s="40"/>
      <c r="E1472" s="40"/>
      <c r="F1472" s="40"/>
      <c r="G1472" s="40"/>
      <c r="H1472" s="40"/>
      <c r="I1472" s="40"/>
      <c r="J1472" s="40"/>
      <c r="K1472" s="40"/>
      <c r="L1472" s="40"/>
      <c r="M1472" s="40"/>
    </row>
    <row r="1473" spans="1:13">
      <c r="A1473" s="40"/>
      <c r="B1473" s="40"/>
      <c r="C1473" s="40"/>
      <c r="D1473" s="40"/>
      <c r="E1473" s="40"/>
      <c r="F1473" s="40"/>
      <c r="G1473" s="40"/>
      <c r="H1473" s="40"/>
      <c r="I1473" s="40"/>
      <c r="J1473" s="40"/>
      <c r="K1473" s="40"/>
      <c r="L1473" s="40"/>
      <c r="M1473" s="40"/>
    </row>
    <row r="1474" spans="1:13">
      <c r="A1474" s="40"/>
      <c r="B1474" s="40"/>
      <c r="C1474" s="40"/>
      <c r="D1474" s="40"/>
      <c r="E1474" s="40"/>
      <c r="F1474" s="40"/>
      <c r="G1474" s="40"/>
      <c r="H1474" s="40"/>
      <c r="I1474" s="40"/>
      <c r="J1474" s="40"/>
      <c r="K1474" s="40"/>
      <c r="L1474" s="40"/>
      <c r="M1474" s="40"/>
    </row>
    <row r="1475" spans="1:13">
      <c r="A1475" s="40"/>
      <c r="B1475" s="40"/>
      <c r="C1475" s="40"/>
      <c r="D1475" s="40"/>
      <c r="E1475" s="40"/>
      <c r="F1475" s="40"/>
      <c r="G1475" s="40"/>
      <c r="H1475" s="40"/>
      <c r="I1475" s="40"/>
      <c r="J1475" s="40"/>
      <c r="K1475" s="40"/>
      <c r="L1475" s="40"/>
      <c r="M1475" s="40"/>
    </row>
    <row r="1476" spans="1:13">
      <c r="A1476" s="40"/>
      <c r="B1476" s="40"/>
      <c r="C1476" s="40"/>
      <c r="D1476" s="40"/>
      <c r="E1476" s="40"/>
      <c r="F1476" s="40"/>
      <c r="G1476" s="40"/>
      <c r="H1476" s="40"/>
      <c r="I1476" s="40"/>
      <c r="J1476" s="40"/>
      <c r="K1476" s="40"/>
      <c r="L1476" s="40"/>
      <c r="M1476" s="40"/>
    </row>
    <row r="1477" spans="1:13">
      <c r="A1477" s="40"/>
      <c r="B1477" s="40"/>
      <c r="C1477" s="40"/>
      <c r="D1477" s="40"/>
      <c r="E1477" s="40"/>
      <c r="F1477" s="40"/>
      <c r="G1477" s="40"/>
      <c r="H1477" s="40"/>
      <c r="I1477" s="40"/>
      <c r="J1477" s="40"/>
      <c r="K1477" s="40"/>
      <c r="L1477" s="40"/>
      <c r="M1477" s="40"/>
    </row>
    <row r="1478" spans="1:13">
      <c r="A1478" s="40"/>
      <c r="B1478" s="40"/>
      <c r="C1478" s="40"/>
      <c r="D1478" s="40"/>
      <c r="E1478" s="40"/>
      <c r="F1478" s="40"/>
      <c r="G1478" s="40"/>
      <c r="H1478" s="40"/>
      <c r="I1478" s="40"/>
      <c r="J1478" s="40"/>
      <c r="K1478" s="40"/>
      <c r="L1478" s="40"/>
      <c r="M1478" s="40"/>
    </row>
    <row r="1479" spans="1:13">
      <c r="A1479" s="40"/>
      <c r="B1479" s="40"/>
      <c r="C1479" s="40"/>
      <c r="D1479" s="40"/>
      <c r="E1479" s="40"/>
      <c r="F1479" s="40"/>
      <c r="G1479" s="40"/>
      <c r="H1479" s="40"/>
      <c r="I1479" s="40"/>
      <c r="J1479" s="40"/>
      <c r="K1479" s="40"/>
      <c r="L1479" s="40"/>
      <c r="M1479" s="40"/>
    </row>
    <row r="1480" spans="1:13">
      <c r="A1480" s="40"/>
      <c r="B1480" s="40"/>
      <c r="C1480" s="40"/>
      <c r="D1480" s="40"/>
      <c r="E1480" s="40"/>
      <c r="F1480" s="40"/>
      <c r="G1480" s="40"/>
      <c r="H1480" s="40"/>
      <c r="I1480" s="40"/>
      <c r="J1480" s="40"/>
      <c r="K1480" s="40"/>
      <c r="L1480" s="40"/>
      <c r="M1480" s="40"/>
    </row>
    <row r="1481" spans="1:13">
      <c r="A1481" s="40"/>
      <c r="B1481" s="40"/>
      <c r="C1481" s="40"/>
      <c r="D1481" s="40"/>
      <c r="E1481" s="40"/>
      <c r="F1481" s="40"/>
      <c r="G1481" s="40"/>
      <c r="H1481" s="40"/>
      <c r="I1481" s="40"/>
      <c r="J1481" s="40"/>
      <c r="K1481" s="40"/>
      <c r="L1481" s="40"/>
      <c r="M1481" s="40"/>
    </row>
    <row r="1482" spans="1:13">
      <c r="A1482" s="40"/>
      <c r="B1482" s="40"/>
      <c r="C1482" s="40"/>
      <c r="D1482" s="40"/>
      <c r="E1482" s="40"/>
      <c r="F1482" s="40"/>
      <c r="G1482" s="40"/>
      <c r="H1482" s="40"/>
      <c r="I1482" s="40"/>
      <c r="J1482" s="40"/>
      <c r="K1482" s="40"/>
      <c r="L1482" s="40"/>
      <c r="M1482" s="40"/>
    </row>
    <row r="1483" spans="1:13">
      <c r="A1483" s="40"/>
      <c r="B1483" s="40"/>
      <c r="C1483" s="40"/>
      <c r="D1483" s="40"/>
      <c r="E1483" s="40"/>
      <c r="F1483" s="40"/>
      <c r="G1483" s="40"/>
      <c r="H1483" s="40"/>
      <c r="I1483" s="40"/>
      <c r="J1483" s="40"/>
      <c r="K1483" s="40"/>
      <c r="L1483" s="40"/>
      <c r="M1483" s="40"/>
    </row>
    <row r="1484" spans="1:13">
      <c r="A1484" s="40"/>
      <c r="B1484" s="40"/>
      <c r="C1484" s="40"/>
      <c r="D1484" s="40"/>
      <c r="E1484" s="40"/>
      <c r="F1484" s="40"/>
      <c r="G1484" s="40"/>
      <c r="H1484" s="40"/>
      <c r="I1484" s="40"/>
      <c r="J1484" s="40"/>
      <c r="K1484" s="40"/>
      <c r="L1484" s="40"/>
      <c r="M1484" s="40"/>
    </row>
    <row r="1485" spans="1:13">
      <c r="A1485" s="40"/>
      <c r="B1485" s="40"/>
      <c r="C1485" s="40"/>
      <c r="D1485" s="40"/>
      <c r="E1485" s="40"/>
      <c r="F1485" s="40"/>
      <c r="G1485" s="40"/>
      <c r="H1485" s="40"/>
      <c r="I1485" s="40"/>
      <c r="J1485" s="40"/>
      <c r="K1485" s="40"/>
      <c r="L1485" s="40"/>
      <c r="M1485" s="40"/>
    </row>
    <row r="1486" spans="1:13">
      <c r="A1486" s="40"/>
      <c r="B1486" s="40"/>
      <c r="C1486" s="40"/>
      <c r="D1486" s="40"/>
      <c r="E1486" s="40"/>
      <c r="F1486" s="40"/>
      <c r="G1486" s="40"/>
      <c r="H1486" s="40"/>
      <c r="I1486" s="40"/>
      <c r="J1486" s="40"/>
      <c r="K1486" s="40"/>
      <c r="L1486" s="40"/>
      <c r="M1486" s="40"/>
    </row>
    <row r="1487" spans="1:13">
      <c r="A1487" s="40"/>
      <c r="B1487" s="40"/>
      <c r="C1487" s="40"/>
      <c r="D1487" s="40"/>
      <c r="E1487" s="40"/>
      <c r="F1487" s="40"/>
      <c r="G1487" s="40"/>
      <c r="H1487" s="40"/>
      <c r="I1487" s="40"/>
      <c r="J1487" s="40"/>
      <c r="K1487" s="40"/>
      <c r="L1487" s="40"/>
      <c r="M1487" s="40"/>
    </row>
    <row r="1488" spans="1:13">
      <c r="A1488" s="40"/>
      <c r="B1488" s="40"/>
      <c r="C1488" s="40"/>
      <c r="D1488" s="40"/>
      <c r="E1488" s="40"/>
      <c r="F1488" s="40"/>
      <c r="G1488" s="40"/>
      <c r="H1488" s="40"/>
      <c r="I1488" s="40"/>
      <c r="J1488" s="40"/>
      <c r="K1488" s="40"/>
      <c r="L1488" s="40"/>
      <c r="M1488" s="40"/>
    </row>
    <row r="1489" spans="1:13">
      <c r="A1489" s="40"/>
      <c r="B1489" s="40"/>
      <c r="C1489" s="40"/>
      <c r="D1489" s="40"/>
      <c r="E1489" s="40"/>
      <c r="F1489" s="40"/>
      <c r="G1489" s="40"/>
      <c r="H1489" s="40"/>
      <c r="I1489" s="40"/>
      <c r="J1489" s="40"/>
      <c r="K1489" s="40"/>
      <c r="L1489" s="40"/>
      <c r="M1489" s="40"/>
    </row>
    <row r="1490" spans="1:13">
      <c r="A1490" s="40"/>
      <c r="B1490" s="40"/>
      <c r="C1490" s="40"/>
      <c r="D1490" s="40"/>
      <c r="E1490" s="40"/>
      <c r="F1490" s="40"/>
      <c r="G1490" s="40"/>
      <c r="H1490" s="40"/>
      <c r="I1490" s="40"/>
      <c r="J1490" s="40"/>
      <c r="K1490" s="40"/>
      <c r="L1490" s="40"/>
      <c r="M1490" s="40"/>
    </row>
    <row r="1491" spans="1:13">
      <c r="A1491" s="40"/>
      <c r="B1491" s="40"/>
      <c r="C1491" s="40"/>
      <c r="D1491" s="40"/>
      <c r="E1491" s="40"/>
      <c r="F1491" s="40"/>
      <c r="G1491" s="40"/>
      <c r="H1491" s="40"/>
      <c r="I1491" s="40"/>
      <c r="J1491" s="40"/>
      <c r="K1491" s="40"/>
      <c r="L1491" s="40"/>
      <c r="M1491" s="40"/>
    </row>
    <row r="1492" spans="1:13">
      <c r="A1492" s="40"/>
      <c r="B1492" s="40"/>
      <c r="C1492" s="40"/>
      <c r="D1492" s="40"/>
      <c r="E1492" s="40"/>
      <c r="F1492" s="40"/>
      <c r="G1492" s="40"/>
      <c r="H1492" s="40"/>
      <c r="I1492" s="40"/>
      <c r="J1492" s="40"/>
      <c r="K1492" s="40"/>
      <c r="L1492" s="40"/>
      <c r="M1492" s="40"/>
    </row>
    <row r="1493" spans="1:13">
      <c r="A1493" s="40"/>
      <c r="B1493" s="40"/>
      <c r="C1493" s="40"/>
      <c r="D1493" s="40"/>
      <c r="E1493" s="40"/>
      <c r="F1493" s="40"/>
      <c r="G1493" s="40"/>
      <c r="H1493" s="40"/>
      <c r="I1493" s="40"/>
      <c r="J1493" s="40"/>
      <c r="K1493" s="40"/>
      <c r="L1493" s="40"/>
      <c r="M1493" s="40"/>
    </row>
    <row r="1494" spans="1:13">
      <c r="A1494" s="40"/>
      <c r="B1494" s="40"/>
      <c r="C1494" s="40"/>
      <c r="D1494" s="40"/>
      <c r="E1494" s="40"/>
      <c r="F1494" s="40"/>
      <c r="G1494" s="40"/>
      <c r="H1494" s="40"/>
      <c r="I1494" s="40"/>
      <c r="J1494" s="40"/>
      <c r="K1494" s="40"/>
      <c r="L1494" s="40"/>
      <c r="M1494" s="40"/>
    </row>
    <row r="1495" spans="1:13">
      <c r="A1495" s="40"/>
      <c r="B1495" s="40"/>
      <c r="C1495" s="40"/>
      <c r="D1495" s="40"/>
      <c r="E1495" s="40"/>
      <c r="F1495" s="40"/>
      <c r="G1495" s="40"/>
      <c r="H1495" s="40"/>
      <c r="I1495" s="40"/>
      <c r="J1495" s="40"/>
      <c r="K1495" s="40"/>
      <c r="L1495" s="40"/>
      <c r="M1495" s="40"/>
    </row>
    <row r="1496" spans="1:13">
      <c r="A1496" s="40"/>
      <c r="B1496" s="40"/>
      <c r="C1496" s="40"/>
      <c r="D1496" s="40"/>
      <c r="E1496" s="40"/>
      <c r="F1496" s="40"/>
      <c r="G1496" s="40"/>
      <c r="H1496" s="40"/>
      <c r="I1496" s="40"/>
      <c r="J1496" s="40"/>
      <c r="K1496" s="40"/>
      <c r="L1496" s="40"/>
      <c r="M1496" s="40"/>
    </row>
    <row r="1497" spans="1:13">
      <c r="A1497" s="40"/>
      <c r="B1497" s="40"/>
      <c r="C1497" s="40"/>
      <c r="D1497" s="40"/>
      <c r="E1497" s="40"/>
      <c r="F1497" s="40"/>
      <c r="G1497" s="40"/>
      <c r="H1497" s="40"/>
      <c r="I1497" s="40"/>
      <c r="J1497" s="40"/>
      <c r="K1497" s="40"/>
      <c r="L1497" s="40"/>
      <c r="M1497" s="40"/>
    </row>
    <row r="1498" spans="1:13">
      <c r="A1498" s="40"/>
      <c r="B1498" s="40"/>
      <c r="C1498" s="40"/>
      <c r="D1498" s="40"/>
      <c r="E1498" s="40"/>
      <c r="F1498" s="40"/>
      <c r="G1498" s="40"/>
      <c r="H1498" s="40"/>
      <c r="I1498" s="40"/>
      <c r="J1498" s="40"/>
      <c r="K1498" s="40"/>
      <c r="L1498" s="40"/>
      <c r="M1498" s="40"/>
    </row>
    <row r="1499" spans="1:13">
      <c r="A1499" s="40"/>
      <c r="B1499" s="40"/>
      <c r="C1499" s="40"/>
      <c r="D1499" s="40"/>
      <c r="E1499" s="40"/>
      <c r="F1499" s="40"/>
      <c r="G1499" s="40"/>
      <c r="H1499" s="40"/>
      <c r="I1499" s="40"/>
      <c r="J1499" s="40"/>
      <c r="K1499" s="40"/>
      <c r="L1499" s="40"/>
      <c r="M1499" s="40"/>
    </row>
    <row r="1500" spans="1:13">
      <c r="A1500" s="40"/>
      <c r="B1500" s="40"/>
      <c r="C1500" s="40"/>
      <c r="D1500" s="40"/>
      <c r="E1500" s="40"/>
      <c r="F1500" s="40"/>
      <c r="G1500" s="40"/>
      <c r="H1500" s="40"/>
      <c r="I1500" s="40"/>
      <c r="J1500" s="40"/>
      <c r="K1500" s="40"/>
      <c r="L1500" s="40"/>
      <c r="M1500" s="40"/>
    </row>
    <row r="1501" spans="1:13">
      <c r="A1501" s="40"/>
      <c r="B1501" s="40"/>
      <c r="C1501" s="40"/>
      <c r="D1501" s="40"/>
      <c r="E1501" s="40"/>
      <c r="F1501" s="40"/>
      <c r="G1501" s="40"/>
      <c r="H1501" s="40"/>
      <c r="I1501" s="40"/>
      <c r="J1501" s="40"/>
      <c r="K1501" s="40"/>
      <c r="L1501" s="40"/>
      <c r="M1501" s="40"/>
    </row>
    <row r="1502" spans="1:13">
      <c r="A1502" s="40"/>
      <c r="B1502" s="40"/>
      <c r="C1502" s="40"/>
      <c r="D1502" s="40"/>
      <c r="E1502" s="40"/>
      <c r="F1502" s="40"/>
      <c r="G1502" s="40"/>
      <c r="H1502" s="40"/>
      <c r="I1502" s="40"/>
      <c r="J1502" s="40"/>
      <c r="K1502" s="40"/>
      <c r="L1502" s="40"/>
      <c r="M1502" s="40"/>
    </row>
    <row r="1503" spans="1:13">
      <c r="A1503" s="40"/>
      <c r="B1503" s="40"/>
      <c r="C1503" s="40"/>
      <c r="D1503" s="40"/>
      <c r="E1503" s="40"/>
      <c r="F1503" s="40"/>
      <c r="G1503" s="40"/>
      <c r="H1503" s="40"/>
      <c r="I1503" s="40"/>
      <c r="J1503" s="40"/>
      <c r="K1503" s="40"/>
      <c r="L1503" s="40"/>
      <c r="M1503" s="40"/>
    </row>
    <row r="1504" spans="1:13">
      <c r="A1504" s="40"/>
      <c r="B1504" s="40"/>
      <c r="C1504" s="40"/>
      <c r="D1504" s="40"/>
      <c r="E1504" s="40"/>
      <c r="F1504" s="40"/>
      <c r="G1504" s="40"/>
      <c r="H1504" s="40"/>
      <c r="I1504" s="40"/>
      <c r="J1504" s="40"/>
      <c r="K1504" s="40"/>
      <c r="L1504" s="40"/>
      <c r="M1504" s="40"/>
    </row>
    <row r="1505" spans="1:13">
      <c r="A1505" s="40"/>
      <c r="B1505" s="40"/>
      <c r="C1505" s="40"/>
      <c r="D1505" s="40"/>
      <c r="E1505" s="40"/>
      <c r="F1505" s="40"/>
      <c r="G1505" s="40"/>
      <c r="H1505" s="40"/>
      <c r="I1505" s="40"/>
      <c r="J1505" s="40"/>
      <c r="K1505" s="40"/>
      <c r="L1505" s="40"/>
      <c r="M1505" s="40"/>
    </row>
    <row r="1506" spans="1:13">
      <c r="A1506" s="40"/>
      <c r="B1506" s="40"/>
      <c r="C1506" s="40"/>
      <c r="D1506" s="40"/>
      <c r="E1506" s="40"/>
      <c r="F1506" s="40"/>
      <c r="G1506" s="40"/>
      <c r="H1506" s="40"/>
      <c r="I1506" s="40"/>
      <c r="J1506" s="40"/>
      <c r="K1506" s="40"/>
      <c r="L1506" s="40"/>
      <c r="M1506" s="40"/>
    </row>
    <row r="1507" spans="1:13">
      <c r="A1507" s="40"/>
      <c r="B1507" s="40"/>
      <c r="C1507" s="40"/>
      <c r="D1507" s="40"/>
      <c r="E1507" s="40"/>
      <c r="F1507" s="40"/>
      <c r="G1507" s="40"/>
      <c r="H1507" s="40"/>
      <c r="I1507" s="40"/>
      <c r="J1507" s="40"/>
      <c r="K1507" s="40"/>
      <c r="L1507" s="40"/>
      <c r="M1507" s="40"/>
    </row>
    <row r="1508" spans="1:13">
      <c r="A1508" s="40"/>
      <c r="B1508" s="40"/>
      <c r="C1508" s="40"/>
      <c r="D1508" s="40"/>
      <c r="E1508" s="40"/>
      <c r="F1508" s="40"/>
      <c r="G1508" s="40"/>
      <c r="H1508" s="40"/>
      <c r="I1508" s="40"/>
      <c r="J1508" s="40"/>
      <c r="K1508" s="40"/>
      <c r="L1508" s="40"/>
      <c r="M1508" s="40"/>
    </row>
    <row r="1509" spans="1:13">
      <c r="A1509" s="40"/>
      <c r="B1509" s="40"/>
      <c r="C1509" s="40"/>
      <c r="D1509" s="40"/>
      <c r="E1509" s="40"/>
      <c r="F1509" s="40"/>
      <c r="G1509" s="40"/>
      <c r="H1509" s="40"/>
      <c r="I1509" s="40"/>
      <c r="J1509" s="40"/>
      <c r="K1509" s="40"/>
      <c r="L1509" s="40"/>
      <c r="M1509" s="40"/>
    </row>
    <row r="1510" spans="1:13">
      <c r="A1510" s="40"/>
      <c r="B1510" s="40"/>
      <c r="C1510" s="40"/>
      <c r="D1510" s="40"/>
      <c r="E1510" s="40"/>
      <c r="F1510" s="40"/>
      <c r="G1510" s="40"/>
      <c r="H1510" s="40"/>
      <c r="I1510" s="40"/>
      <c r="J1510" s="40"/>
      <c r="K1510" s="40"/>
      <c r="L1510" s="40"/>
      <c r="M1510" s="40"/>
    </row>
    <row r="1511" spans="1:13">
      <c r="A1511" s="40"/>
      <c r="B1511" s="40"/>
      <c r="C1511" s="40"/>
      <c r="D1511" s="40"/>
      <c r="E1511" s="40"/>
      <c r="F1511" s="40"/>
      <c r="G1511" s="40"/>
      <c r="H1511" s="40"/>
      <c r="I1511" s="40"/>
      <c r="J1511" s="40"/>
      <c r="K1511" s="40"/>
      <c r="L1511" s="40"/>
      <c r="M1511" s="40"/>
    </row>
    <row r="1512" spans="1:13">
      <c r="A1512" s="40"/>
      <c r="B1512" s="40"/>
      <c r="C1512" s="40"/>
      <c r="D1512" s="40"/>
      <c r="E1512" s="40"/>
      <c r="F1512" s="40"/>
      <c r="G1512" s="40"/>
      <c r="H1512" s="40"/>
      <c r="I1512" s="40"/>
      <c r="J1512" s="40"/>
      <c r="K1512" s="40"/>
      <c r="L1512" s="40"/>
      <c r="M1512" s="40"/>
    </row>
    <row r="1513" spans="1:13">
      <c r="A1513" s="40"/>
      <c r="B1513" s="40"/>
      <c r="C1513" s="40"/>
      <c r="D1513" s="40"/>
      <c r="E1513" s="40"/>
      <c r="F1513" s="40"/>
      <c r="G1513" s="40"/>
      <c r="H1513" s="40"/>
      <c r="I1513" s="40"/>
      <c r="J1513" s="40"/>
      <c r="K1513" s="40"/>
      <c r="L1513" s="40"/>
      <c r="M1513" s="40"/>
    </row>
    <row r="1514" spans="1:13">
      <c r="A1514" s="40"/>
      <c r="B1514" s="40"/>
      <c r="C1514" s="40"/>
      <c r="D1514" s="40"/>
      <c r="E1514" s="40"/>
      <c r="F1514" s="40"/>
      <c r="G1514" s="40"/>
      <c r="H1514" s="40"/>
      <c r="I1514" s="40"/>
      <c r="J1514" s="40"/>
      <c r="K1514" s="40"/>
      <c r="L1514" s="40"/>
      <c r="M1514" s="40"/>
    </row>
    <row r="1515" spans="1:13">
      <c r="A1515" s="40"/>
      <c r="B1515" s="40"/>
      <c r="C1515" s="40"/>
      <c r="D1515" s="40"/>
      <c r="E1515" s="40"/>
      <c r="F1515" s="40"/>
      <c r="G1515" s="40"/>
      <c r="H1515" s="40"/>
      <c r="I1515" s="40"/>
      <c r="J1515" s="40"/>
      <c r="K1515" s="40"/>
      <c r="L1515" s="40"/>
      <c r="M1515" s="40"/>
    </row>
    <row r="1516" spans="1:13">
      <c r="A1516" s="40"/>
      <c r="B1516" s="40"/>
      <c r="C1516" s="40"/>
      <c r="D1516" s="40"/>
      <c r="E1516" s="40"/>
      <c r="F1516" s="40"/>
      <c r="G1516" s="40"/>
      <c r="H1516" s="40"/>
      <c r="I1516" s="40"/>
      <c r="J1516" s="40"/>
      <c r="K1516" s="40"/>
      <c r="L1516" s="40"/>
      <c r="M1516" s="40"/>
    </row>
    <row r="1517" spans="1:13">
      <c r="A1517" s="40"/>
      <c r="B1517" s="40"/>
      <c r="C1517" s="40"/>
      <c r="D1517" s="40"/>
      <c r="E1517" s="40"/>
      <c r="F1517" s="40"/>
      <c r="G1517" s="40"/>
      <c r="H1517" s="40"/>
      <c r="I1517" s="40"/>
      <c r="J1517" s="40"/>
      <c r="K1517" s="40"/>
      <c r="L1517" s="40"/>
      <c r="M1517" s="40"/>
    </row>
    <row r="1518" spans="1:13">
      <c r="A1518" s="40"/>
      <c r="B1518" s="40"/>
      <c r="C1518" s="40"/>
      <c r="D1518" s="40"/>
      <c r="E1518" s="40"/>
      <c r="F1518" s="40"/>
      <c r="G1518" s="40"/>
      <c r="H1518" s="40"/>
      <c r="I1518" s="40"/>
      <c r="J1518" s="40"/>
      <c r="K1518" s="40"/>
      <c r="L1518" s="40"/>
      <c r="M1518" s="40"/>
    </row>
    <row r="1519" spans="1:13">
      <c r="A1519" s="40"/>
      <c r="B1519" s="40"/>
      <c r="C1519" s="40"/>
      <c r="D1519" s="40"/>
      <c r="E1519" s="40"/>
      <c r="F1519" s="40"/>
      <c r="G1519" s="40"/>
      <c r="H1519" s="40"/>
      <c r="I1519" s="40"/>
      <c r="J1519" s="40"/>
      <c r="K1519" s="40"/>
      <c r="L1519" s="40"/>
      <c r="M1519" s="40"/>
    </row>
    <row r="1520" spans="1:13">
      <c r="A1520" s="40"/>
      <c r="B1520" s="40"/>
      <c r="C1520" s="40"/>
      <c r="D1520" s="40"/>
      <c r="E1520" s="40"/>
      <c r="F1520" s="40"/>
      <c r="G1520" s="40"/>
      <c r="H1520" s="40"/>
      <c r="I1520" s="40"/>
      <c r="J1520" s="40"/>
      <c r="K1520" s="40"/>
      <c r="L1520" s="40"/>
      <c r="M1520" s="40"/>
    </row>
    <row r="1521" spans="1:13">
      <c r="A1521" s="40"/>
      <c r="B1521" s="40"/>
      <c r="C1521" s="40"/>
      <c r="D1521" s="40"/>
      <c r="E1521" s="40"/>
      <c r="F1521" s="40"/>
      <c r="G1521" s="40"/>
      <c r="H1521" s="40"/>
      <c r="I1521" s="40"/>
      <c r="J1521" s="40"/>
      <c r="K1521" s="40"/>
      <c r="L1521" s="40"/>
      <c r="M1521" s="40"/>
    </row>
    <row r="1522" spans="1:13">
      <c r="A1522" s="40"/>
      <c r="B1522" s="40"/>
      <c r="C1522" s="40"/>
      <c r="D1522" s="40"/>
      <c r="E1522" s="40"/>
      <c r="F1522" s="40"/>
      <c r="G1522" s="40"/>
      <c r="H1522" s="40"/>
      <c r="I1522" s="40"/>
      <c r="J1522" s="40"/>
      <c r="K1522" s="40"/>
      <c r="L1522" s="40"/>
      <c r="M1522" s="40"/>
    </row>
    <row r="1523" spans="1:13">
      <c r="A1523" s="40"/>
      <c r="B1523" s="40"/>
      <c r="C1523" s="40"/>
      <c r="D1523" s="40"/>
      <c r="E1523" s="40"/>
      <c r="F1523" s="40"/>
      <c r="G1523" s="40"/>
      <c r="H1523" s="40"/>
      <c r="I1523" s="40"/>
      <c r="J1523" s="40"/>
      <c r="K1523" s="40"/>
      <c r="L1523" s="40"/>
      <c r="M1523" s="40"/>
    </row>
    <row r="1524" spans="1:13">
      <c r="A1524" s="40"/>
      <c r="B1524" s="40"/>
      <c r="C1524" s="40"/>
      <c r="D1524" s="40"/>
      <c r="E1524" s="40"/>
      <c r="F1524" s="40"/>
      <c r="G1524" s="40"/>
      <c r="H1524" s="40"/>
      <c r="I1524" s="40"/>
      <c r="J1524" s="40"/>
      <c r="K1524" s="40"/>
      <c r="L1524" s="40"/>
      <c r="M1524" s="40"/>
    </row>
    <row r="1525" spans="1:13">
      <c r="A1525" s="40"/>
      <c r="B1525" s="40"/>
      <c r="C1525" s="40"/>
      <c r="D1525" s="40"/>
      <c r="E1525" s="40"/>
      <c r="F1525" s="40"/>
      <c r="G1525" s="40"/>
      <c r="H1525" s="40"/>
      <c r="I1525" s="40"/>
      <c r="J1525" s="40"/>
      <c r="K1525" s="40"/>
      <c r="L1525" s="40"/>
      <c r="M1525" s="40"/>
    </row>
    <row r="1526" spans="1:13">
      <c r="A1526" s="40"/>
      <c r="B1526" s="40"/>
      <c r="C1526" s="40"/>
      <c r="D1526" s="40"/>
      <c r="E1526" s="40"/>
      <c r="F1526" s="40"/>
      <c r="G1526" s="40"/>
      <c r="H1526" s="40"/>
      <c r="I1526" s="40"/>
      <c r="J1526" s="40"/>
      <c r="K1526" s="40"/>
      <c r="L1526" s="40"/>
      <c r="M1526" s="40"/>
    </row>
    <row r="1527" spans="1:13">
      <c r="A1527" s="40"/>
      <c r="B1527" s="40"/>
      <c r="C1527" s="40"/>
      <c r="D1527" s="40"/>
      <c r="E1527" s="40"/>
      <c r="F1527" s="40"/>
      <c r="G1527" s="40"/>
      <c r="H1527" s="40"/>
      <c r="I1527" s="40"/>
      <c r="J1527" s="40"/>
      <c r="K1527" s="40"/>
      <c r="L1527" s="40"/>
      <c r="M1527" s="40"/>
    </row>
    <row r="1528" spans="1:13">
      <c r="A1528" s="40"/>
      <c r="B1528" s="40"/>
      <c r="C1528" s="40"/>
      <c r="D1528" s="40"/>
      <c r="E1528" s="40"/>
      <c r="F1528" s="40"/>
      <c r="G1528" s="40"/>
      <c r="H1528" s="40"/>
      <c r="I1528" s="40"/>
      <c r="J1528" s="40"/>
      <c r="K1528" s="40"/>
      <c r="L1528" s="40"/>
      <c r="M1528" s="40"/>
    </row>
    <row r="1529" spans="1:13">
      <c r="A1529" s="40"/>
      <c r="B1529" s="40"/>
      <c r="C1529" s="40"/>
      <c r="D1529" s="40"/>
      <c r="E1529" s="40"/>
      <c r="F1529" s="40"/>
      <c r="G1529" s="40"/>
      <c r="H1529" s="40"/>
      <c r="I1529" s="40"/>
      <c r="J1529" s="40"/>
      <c r="K1529" s="40"/>
      <c r="L1529" s="40"/>
      <c r="M1529" s="40"/>
    </row>
    <row r="1530" spans="1:13">
      <c r="A1530" s="40"/>
      <c r="B1530" s="40"/>
      <c r="C1530" s="40"/>
      <c r="D1530" s="40"/>
      <c r="E1530" s="40"/>
      <c r="F1530" s="40"/>
      <c r="G1530" s="40"/>
      <c r="H1530" s="40"/>
      <c r="I1530" s="40"/>
      <c r="J1530" s="40"/>
      <c r="K1530" s="40"/>
      <c r="L1530" s="40"/>
      <c r="M1530" s="40"/>
    </row>
    <row r="1531" spans="1:13">
      <c r="A1531" s="40"/>
      <c r="B1531" s="40"/>
      <c r="C1531" s="40"/>
      <c r="D1531" s="40"/>
      <c r="E1531" s="40"/>
      <c r="F1531" s="40"/>
      <c r="G1531" s="40"/>
      <c r="H1531" s="40"/>
      <c r="I1531" s="40"/>
      <c r="J1531" s="40"/>
      <c r="K1531" s="40"/>
      <c r="L1531" s="40"/>
      <c r="M1531" s="40"/>
    </row>
    <row r="1532" spans="1:13">
      <c r="A1532" s="40"/>
      <c r="B1532" s="40"/>
      <c r="C1532" s="40"/>
      <c r="D1532" s="40"/>
      <c r="E1532" s="40"/>
      <c r="F1532" s="40"/>
      <c r="G1532" s="40"/>
      <c r="H1532" s="40"/>
      <c r="I1532" s="40"/>
      <c r="J1532" s="40"/>
      <c r="K1532" s="40"/>
      <c r="L1532" s="40"/>
      <c r="M1532" s="40"/>
    </row>
    <row r="1533" spans="1:13">
      <c r="A1533" s="40"/>
      <c r="B1533" s="40"/>
      <c r="C1533" s="40"/>
      <c r="D1533" s="40"/>
      <c r="E1533" s="40"/>
      <c r="F1533" s="40"/>
      <c r="G1533" s="40"/>
      <c r="H1533" s="40"/>
      <c r="I1533" s="40"/>
      <c r="J1533" s="40"/>
      <c r="K1533" s="40"/>
      <c r="L1533" s="40"/>
      <c r="M1533" s="40"/>
    </row>
    <row r="1534" spans="1:13">
      <c r="A1534" s="40"/>
      <c r="B1534" s="40"/>
      <c r="C1534" s="40"/>
      <c r="D1534" s="40"/>
      <c r="E1534" s="40"/>
      <c r="F1534" s="40"/>
      <c r="G1534" s="40"/>
      <c r="H1534" s="40"/>
      <c r="I1534" s="40"/>
      <c r="J1534" s="40"/>
      <c r="K1534" s="40"/>
      <c r="L1534" s="40"/>
      <c r="M1534" s="40"/>
    </row>
    <row r="1535" spans="1:13">
      <c r="A1535" s="40"/>
      <c r="B1535" s="40"/>
      <c r="C1535" s="40"/>
      <c r="D1535" s="40"/>
      <c r="E1535" s="40"/>
      <c r="F1535" s="40"/>
      <c r="G1535" s="40"/>
      <c r="H1535" s="40"/>
      <c r="I1535" s="40"/>
      <c r="J1535" s="40"/>
      <c r="K1535" s="40"/>
      <c r="L1535" s="40"/>
      <c r="M1535" s="40"/>
    </row>
    <row r="1536" spans="1:13">
      <c r="A1536" s="40"/>
      <c r="B1536" s="40"/>
      <c r="C1536" s="40"/>
      <c r="D1536" s="40"/>
      <c r="E1536" s="40"/>
      <c r="F1536" s="40"/>
      <c r="G1536" s="40"/>
      <c r="H1536" s="40"/>
      <c r="I1536" s="40"/>
      <c r="J1536" s="40"/>
      <c r="K1536" s="40"/>
      <c r="L1536" s="40"/>
      <c r="M1536" s="40"/>
    </row>
    <row r="1537" spans="1:13">
      <c r="A1537" s="40"/>
      <c r="B1537" s="40"/>
      <c r="C1537" s="40"/>
      <c r="D1537" s="40"/>
      <c r="E1537" s="40"/>
      <c r="F1537" s="40"/>
      <c r="G1537" s="40"/>
      <c r="H1537" s="40"/>
      <c r="I1537" s="40"/>
      <c r="J1537" s="40"/>
      <c r="K1537" s="40"/>
      <c r="L1537" s="40"/>
      <c r="M1537" s="40"/>
    </row>
    <row r="1538" spans="1:13">
      <c r="A1538" s="40"/>
      <c r="B1538" s="40"/>
      <c r="C1538" s="40"/>
      <c r="D1538" s="40"/>
      <c r="E1538" s="40"/>
      <c r="F1538" s="40"/>
      <c r="G1538" s="40"/>
      <c r="H1538" s="40"/>
      <c r="I1538" s="40"/>
      <c r="J1538" s="40"/>
      <c r="K1538" s="40"/>
      <c r="L1538" s="40"/>
      <c r="M1538" s="40"/>
    </row>
    <row r="1539" spans="1:13">
      <c r="A1539" s="40"/>
      <c r="B1539" s="40"/>
      <c r="C1539" s="40"/>
      <c r="D1539" s="40"/>
      <c r="E1539" s="40"/>
      <c r="F1539" s="40"/>
      <c r="G1539" s="40"/>
      <c r="H1539" s="40"/>
      <c r="I1539" s="40"/>
      <c r="J1539" s="40"/>
      <c r="K1539" s="40"/>
      <c r="L1539" s="40"/>
      <c r="M1539" s="40"/>
    </row>
    <row r="1540" spans="1:13">
      <c r="A1540" s="40"/>
      <c r="B1540" s="40"/>
      <c r="C1540" s="40"/>
      <c r="D1540" s="40"/>
      <c r="E1540" s="40"/>
      <c r="F1540" s="40"/>
      <c r="G1540" s="40"/>
      <c r="H1540" s="40"/>
      <c r="I1540" s="40"/>
      <c r="J1540" s="40"/>
      <c r="K1540" s="40"/>
      <c r="L1540" s="40"/>
      <c r="M1540" s="40"/>
    </row>
    <row r="1541" spans="1:13">
      <c r="A1541" s="40"/>
      <c r="B1541" s="40"/>
      <c r="C1541" s="40"/>
      <c r="D1541" s="40"/>
      <c r="E1541" s="40"/>
      <c r="F1541" s="40"/>
      <c r="G1541" s="40"/>
      <c r="H1541" s="40"/>
      <c r="I1541" s="40"/>
      <c r="J1541" s="40"/>
      <c r="K1541" s="40"/>
      <c r="L1541" s="40"/>
      <c r="M1541" s="40"/>
    </row>
    <row r="1542" spans="1:13">
      <c r="A1542" s="40"/>
      <c r="B1542" s="40"/>
      <c r="C1542" s="40"/>
      <c r="D1542" s="40"/>
      <c r="E1542" s="40"/>
      <c r="F1542" s="40"/>
      <c r="G1542" s="40"/>
      <c r="H1542" s="40"/>
      <c r="I1542" s="40"/>
      <c r="J1542" s="40"/>
      <c r="K1542" s="40"/>
      <c r="L1542" s="40"/>
      <c r="M1542" s="40"/>
    </row>
    <row r="1543" spans="1:13">
      <c r="A1543" s="40"/>
      <c r="B1543" s="40"/>
      <c r="C1543" s="40"/>
      <c r="D1543" s="40"/>
      <c r="E1543" s="40"/>
      <c r="F1543" s="40"/>
      <c r="G1543" s="40"/>
      <c r="H1543" s="40"/>
      <c r="I1543" s="40"/>
      <c r="J1543" s="40"/>
      <c r="K1543" s="40"/>
      <c r="L1543" s="40"/>
      <c r="M1543" s="40"/>
    </row>
    <row r="1544" spans="1:13">
      <c r="A1544" s="40"/>
      <c r="B1544" s="40"/>
      <c r="C1544" s="40"/>
      <c r="D1544" s="40"/>
      <c r="E1544" s="40"/>
      <c r="F1544" s="40"/>
      <c r="G1544" s="40"/>
      <c r="H1544" s="40"/>
      <c r="I1544" s="40"/>
      <c r="J1544" s="40"/>
      <c r="K1544" s="40"/>
      <c r="L1544" s="40"/>
      <c r="M1544" s="40"/>
    </row>
    <row r="1545" spans="1:13">
      <c r="A1545" s="40"/>
      <c r="B1545" s="40"/>
      <c r="C1545" s="40"/>
      <c r="D1545" s="40"/>
      <c r="E1545" s="40"/>
      <c r="F1545" s="40"/>
      <c r="G1545" s="40"/>
      <c r="H1545" s="40"/>
      <c r="I1545" s="40"/>
      <c r="J1545" s="40"/>
      <c r="K1545" s="40"/>
      <c r="L1545" s="40"/>
      <c r="M1545" s="40"/>
    </row>
    <row r="1546" spans="1:13">
      <c r="A1546" s="40"/>
      <c r="B1546" s="40"/>
      <c r="C1546" s="40"/>
      <c r="D1546" s="40"/>
      <c r="E1546" s="40"/>
      <c r="F1546" s="40"/>
      <c r="G1546" s="40"/>
      <c r="H1546" s="40"/>
      <c r="I1546" s="40"/>
      <c r="J1546" s="40"/>
      <c r="K1546" s="40"/>
      <c r="L1546" s="40"/>
      <c r="M1546" s="40"/>
    </row>
    <row r="1547" spans="1:13">
      <c r="A1547" s="40"/>
      <c r="B1547" s="40"/>
      <c r="C1547" s="40"/>
      <c r="D1547" s="40"/>
      <c r="E1547" s="40"/>
      <c r="F1547" s="40"/>
      <c r="G1547" s="40"/>
      <c r="H1547" s="40"/>
      <c r="I1547" s="40"/>
      <c r="J1547" s="40"/>
      <c r="K1547" s="40"/>
      <c r="L1547" s="40"/>
      <c r="M1547" s="40"/>
    </row>
    <row r="1548" spans="1:13">
      <c r="A1548" s="40"/>
      <c r="B1548" s="40"/>
      <c r="C1548" s="40"/>
      <c r="D1548" s="40"/>
      <c r="E1548" s="40"/>
      <c r="F1548" s="40"/>
      <c r="G1548" s="40"/>
      <c r="H1548" s="40"/>
      <c r="I1548" s="40"/>
      <c r="J1548" s="40"/>
      <c r="K1548" s="40"/>
      <c r="L1548" s="40"/>
      <c r="M1548" s="40"/>
    </row>
    <row r="1549" spans="1:13">
      <c r="A1549" s="40"/>
      <c r="B1549" s="40"/>
      <c r="C1549" s="40"/>
      <c r="D1549" s="40"/>
      <c r="E1549" s="40"/>
      <c r="F1549" s="40"/>
      <c r="G1549" s="40"/>
      <c r="H1549" s="40"/>
      <c r="I1549" s="40"/>
      <c r="J1549" s="40"/>
      <c r="K1549" s="40"/>
      <c r="L1549" s="40"/>
      <c r="M1549" s="40"/>
    </row>
    <row r="1550" spans="1:13">
      <c r="A1550" s="40"/>
      <c r="B1550" s="40"/>
      <c r="C1550" s="40"/>
      <c r="D1550" s="40"/>
      <c r="E1550" s="40"/>
      <c r="F1550" s="40"/>
      <c r="G1550" s="40"/>
      <c r="H1550" s="40"/>
      <c r="I1550" s="40"/>
      <c r="J1550" s="40"/>
      <c r="K1550" s="40"/>
      <c r="L1550" s="40"/>
      <c r="M1550" s="40"/>
    </row>
    <row r="1551" spans="1:13">
      <c r="A1551" s="40"/>
      <c r="B1551" s="40"/>
      <c r="C1551" s="40"/>
      <c r="D1551" s="40"/>
      <c r="E1551" s="40"/>
      <c r="F1551" s="40"/>
      <c r="G1551" s="40"/>
      <c r="H1551" s="40"/>
      <c r="I1551" s="40"/>
      <c r="J1551" s="40"/>
      <c r="K1551" s="40"/>
      <c r="L1551" s="40"/>
      <c r="M1551" s="40"/>
    </row>
    <row r="1552" spans="1:13">
      <c r="A1552" s="40"/>
      <c r="B1552" s="40"/>
      <c r="C1552" s="40"/>
      <c r="D1552" s="40"/>
      <c r="E1552" s="40"/>
      <c r="F1552" s="40"/>
      <c r="G1552" s="40"/>
      <c r="H1552" s="40"/>
      <c r="I1552" s="40"/>
      <c r="J1552" s="40"/>
      <c r="K1552" s="40"/>
      <c r="L1552" s="40"/>
      <c r="M1552" s="40"/>
    </row>
    <row r="1553" spans="1:13">
      <c r="A1553" s="40"/>
      <c r="B1553" s="40"/>
      <c r="C1553" s="40"/>
      <c r="D1553" s="40"/>
      <c r="E1553" s="40"/>
      <c r="F1553" s="40"/>
      <c r="G1553" s="40"/>
      <c r="H1553" s="40"/>
      <c r="I1553" s="40"/>
      <c r="J1553" s="40"/>
      <c r="K1553" s="40"/>
      <c r="L1553" s="40"/>
      <c r="M1553" s="40"/>
    </row>
    <row r="1554" spans="1:13">
      <c r="A1554" s="40"/>
      <c r="B1554" s="40"/>
      <c r="C1554" s="40"/>
      <c r="D1554" s="40"/>
      <c r="E1554" s="40"/>
      <c r="F1554" s="40"/>
      <c r="G1554" s="40"/>
      <c r="H1554" s="40"/>
      <c r="I1554" s="40"/>
      <c r="J1554" s="40"/>
      <c r="K1554" s="40"/>
      <c r="L1554" s="40"/>
      <c r="M1554" s="40"/>
    </row>
    <row r="1555" spans="1:13">
      <c r="A1555" s="40"/>
      <c r="B1555" s="40"/>
      <c r="C1555" s="40"/>
      <c r="D1555" s="40"/>
      <c r="E1555" s="40"/>
      <c r="F1555" s="40"/>
      <c r="G1555" s="40"/>
      <c r="H1555" s="40"/>
      <c r="I1555" s="40"/>
      <c r="J1555" s="40"/>
      <c r="K1555" s="40"/>
      <c r="L1555" s="40"/>
      <c r="M1555" s="40"/>
    </row>
    <row r="1556" spans="1:13">
      <c r="A1556" s="40"/>
      <c r="B1556" s="40"/>
      <c r="C1556" s="40"/>
      <c r="D1556" s="40"/>
      <c r="E1556" s="40"/>
      <c r="F1556" s="40"/>
      <c r="G1556" s="40"/>
      <c r="H1556" s="40"/>
      <c r="I1556" s="40"/>
      <c r="J1556" s="40"/>
      <c r="K1556" s="40"/>
      <c r="L1556" s="40"/>
      <c r="M1556" s="40"/>
    </row>
    <row r="1557" spans="1:13">
      <c r="A1557" s="40"/>
      <c r="B1557" s="40"/>
      <c r="C1557" s="40"/>
      <c r="D1557" s="40"/>
      <c r="E1557" s="40"/>
      <c r="F1557" s="40"/>
      <c r="G1557" s="40"/>
      <c r="H1557" s="40"/>
      <c r="I1557" s="40"/>
      <c r="J1557" s="40"/>
      <c r="K1557" s="40"/>
      <c r="L1557" s="40"/>
      <c r="M1557" s="40"/>
    </row>
    <row r="1558" spans="1:13">
      <c r="A1558" s="40"/>
      <c r="B1558" s="40"/>
      <c r="C1558" s="40"/>
      <c r="D1558" s="40"/>
      <c r="E1558" s="40"/>
      <c r="F1558" s="40"/>
      <c r="G1558" s="40"/>
      <c r="H1558" s="40"/>
      <c r="I1558" s="40"/>
      <c r="J1558" s="40"/>
      <c r="K1558" s="40"/>
      <c r="L1558" s="40"/>
      <c r="M1558" s="40"/>
    </row>
    <row r="1559" spans="1:13">
      <c r="A1559" s="40"/>
      <c r="B1559" s="40"/>
      <c r="C1559" s="40"/>
      <c r="D1559" s="40"/>
      <c r="E1559" s="40"/>
      <c r="F1559" s="40"/>
      <c r="G1559" s="40"/>
      <c r="H1559" s="40"/>
      <c r="I1559" s="40"/>
      <c r="J1559" s="40"/>
      <c r="K1559" s="40"/>
      <c r="L1559" s="40"/>
      <c r="M1559" s="40"/>
    </row>
    <row r="1560" spans="1:13">
      <c r="A1560" s="40"/>
      <c r="B1560" s="40"/>
      <c r="C1560" s="40"/>
      <c r="D1560" s="40"/>
      <c r="E1560" s="40"/>
      <c r="F1560" s="40"/>
      <c r="G1560" s="40"/>
      <c r="H1560" s="40"/>
      <c r="I1560" s="40"/>
      <c r="J1560" s="40"/>
      <c r="K1560" s="40"/>
      <c r="L1560" s="40"/>
      <c r="M1560" s="40"/>
    </row>
    <row r="1561" spans="1:13">
      <c r="A1561" s="40"/>
      <c r="B1561" s="40"/>
      <c r="C1561" s="40"/>
      <c r="D1561" s="40"/>
      <c r="E1561" s="40"/>
      <c r="F1561" s="40"/>
      <c r="G1561" s="40"/>
      <c r="H1561" s="40"/>
      <c r="I1561" s="40"/>
      <c r="J1561" s="40"/>
      <c r="K1561" s="40"/>
      <c r="L1561" s="40"/>
      <c r="M1561" s="40"/>
    </row>
    <row r="1562" spans="1:13">
      <c r="A1562" s="40"/>
      <c r="B1562" s="40"/>
      <c r="C1562" s="40"/>
      <c r="D1562" s="40"/>
      <c r="E1562" s="40"/>
      <c r="F1562" s="40"/>
      <c r="G1562" s="40"/>
      <c r="H1562" s="40"/>
      <c r="I1562" s="40"/>
      <c r="J1562" s="40"/>
      <c r="K1562" s="40"/>
      <c r="L1562" s="40"/>
      <c r="M1562" s="40"/>
    </row>
    <row r="1563" spans="1:13">
      <c r="A1563" s="40"/>
      <c r="B1563" s="40"/>
      <c r="C1563" s="40"/>
      <c r="D1563" s="40"/>
      <c r="E1563" s="40"/>
      <c r="F1563" s="40"/>
      <c r="G1563" s="40"/>
      <c r="H1563" s="40"/>
      <c r="I1563" s="40"/>
      <c r="J1563" s="40"/>
      <c r="K1563" s="40"/>
      <c r="L1563" s="40"/>
      <c r="M1563" s="40"/>
    </row>
    <row r="1564" spans="1:13">
      <c r="A1564" s="40"/>
      <c r="B1564" s="40"/>
      <c r="C1564" s="40"/>
      <c r="D1564" s="40"/>
      <c r="E1564" s="40"/>
      <c r="F1564" s="40"/>
      <c r="G1564" s="40"/>
      <c r="H1564" s="40"/>
      <c r="I1564" s="40"/>
      <c r="J1564" s="40"/>
      <c r="K1564" s="40"/>
      <c r="L1564" s="40"/>
      <c r="M1564" s="40"/>
    </row>
    <row r="1565" spans="1:13">
      <c r="A1565" s="40"/>
      <c r="B1565" s="40"/>
      <c r="C1565" s="40"/>
      <c r="D1565" s="40"/>
      <c r="E1565" s="40"/>
      <c r="F1565" s="40"/>
      <c r="G1565" s="40"/>
      <c r="H1565" s="40"/>
      <c r="I1565" s="40"/>
      <c r="J1565" s="40"/>
      <c r="K1565" s="40"/>
      <c r="L1565" s="40"/>
      <c r="M1565" s="40"/>
    </row>
    <row r="1566" spans="1:13">
      <c r="A1566" s="40"/>
      <c r="B1566" s="40"/>
      <c r="C1566" s="40"/>
      <c r="D1566" s="40"/>
      <c r="E1566" s="40"/>
      <c r="F1566" s="40"/>
      <c r="G1566" s="40"/>
      <c r="H1566" s="40"/>
      <c r="I1566" s="40"/>
      <c r="J1566" s="40"/>
      <c r="K1566" s="40"/>
      <c r="L1566" s="40"/>
      <c r="M1566" s="40"/>
    </row>
    <row r="1567" spans="1:13">
      <c r="A1567" s="40"/>
      <c r="B1567" s="40"/>
      <c r="C1567" s="40"/>
      <c r="D1567" s="40"/>
      <c r="E1567" s="40"/>
      <c r="F1567" s="40"/>
      <c r="G1567" s="40"/>
      <c r="H1567" s="40"/>
      <c r="I1567" s="40"/>
      <c r="J1567" s="40"/>
      <c r="K1567" s="40"/>
      <c r="L1567" s="40"/>
      <c r="M1567" s="40"/>
    </row>
    <row r="1568" spans="1:13">
      <c r="A1568" s="40"/>
      <c r="B1568" s="40"/>
      <c r="C1568" s="40"/>
      <c r="D1568" s="40"/>
      <c r="E1568" s="40"/>
      <c r="F1568" s="40"/>
      <c r="G1568" s="40"/>
      <c r="H1568" s="40"/>
      <c r="I1568" s="40"/>
      <c r="J1568" s="40"/>
      <c r="K1568" s="40"/>
      <c r="L1568" s="40"/>
      <c r="M1568" s="40"/>
    </row>
    <row r="1569" spans="1:13">
      <c r="A1569" s="40"/>
      <c r="B1569" s="40"/>
      <c r="C1569" s="40"/>
      <c r="D1569" s="40"/>
      <c r="E1569" s="40"/>
      <c r="F1569" s="40"/>
      <c r="G1569" s="40"/>
      <c r="H1569" s="40"/>
      <c r="I1569" s="40"/>
      <c r="J1569" s="40"/>
      <c r="K1569" s="40"/>
      <c r="L1569" s="40"/>
      <c r="M1569" s="40"/>
    </row>
    <row r="1570" spans="1:13">
      <c r="A1570" s="40"/>
      <c r="B1570" s="40"/>
      <c r="C1570" s="40"/>
      <c r="D1570" s="40"/>
      <c r="E1570" s="40"/>
      <c r="F1570" s="40"/>
      <c r="G1570" s="40"/>
      <c r="H1570" s="40"/>
      <c r="I1570" s="40"/>
      <c r="J1570" s="40"/>
      <c r="K1570" s="40"/>
      <c r="L1570" s="40"/>
      <c r="M1570" s="40"/>
    </row>
    <row r="1571" spans="1:13">
      <c r="A1571" s="40"/>
      <c r="B1571" s="40"/>
      <c r="C1571" s="40"/>
      <c r="D1571" s="40"/>
      <c r="E1571" s="40"/>
      <c r="F1571" s="40"/>
      <c r="G1571" s="40"/>
      <c r="H1571" s="40"/>
      <c r="I1571" s="40"/>
      <c r="J1571" s="40"/>
      <c r="K1571" s="40"/>
      <c r="L1571" s="40"/>
      <c r="M1571" s="40"/>
    </row>
    <row r="1572" spans="1:13">
      <c r="A1572" s="40"/>
      <c r="B1572" s="40"/>
      <c r="C1572" s="40"/>
      <c r="D1572" s="40"/>
      <c r="E1572" s="40"/>
      <c r="F1572" s="40"/>
      <c r="G1572" s="40"/>
      <c r="H1572" s="40"/>
      <c r="I1572" s="40"/>
      <c r="J1572" s="40"/>
      <c r="K1572" s="40"/>
      <c r="L1572" s="40"/>
      <c r="M1572" s="40"/>
    </row>
    <row r="1573" spans="1:13">
      <c r="A1573" s="40"/>
      <c r="B1573" s="40"/>
      <c r="C1573" s="40"/>
      <c r="D1573" s="40"/>
      <c r="E1573" s="40"/>
      <c r="F1573" s="40"/>
      <c r="G1573" s="40"/>
      <c r="H1573" s="40"/>
      <c r="I1573" s="40"/>
      <c r="J1573" s="40"/>
      <c r="K1573" s="40"/>
      <c r="L1573" s="40"/>
      <c r="M1573" s="40"/>
    </row>
    <row r="1574" spans="1:13">
      <c r="A1574" s="40"/>
      <c r="B1574" s="40"/>
      <c r="C1574" s="40"/>
      <c r="D1574" s="40"/>
      <c r="E1574" s="40"/>
      <c r="F1574" s="40"/>
      <c r="G1574" s="40"/>
      <c r="H1574" s="40"/>
      <c r="I1574" s="40"/>
      <c r="J1574" s="40"/>
      <c r="K1574" s="40"/>
      <c r="L1574" s="40"/>
      <c r="M1574" s="40"/>
    </row>
    <row r="1575" spans="1:13">
      <c r="A1575" s="40"/>
      <c r="B1575" s="40"/>
      <c r="C1575" s="40"/>
      <c r="D1575" s="40"/>
      <c r="E1575" s="40"/>
      <c r="F1575" s="40"/>
      <c r="G1575" s="40"/>
      <c r="H1575" s="40"/>
      <c r="I1575" s="40"/>
      <c r="J1575" s="40"/>
      <c r="K1575" s="40"/>
      <c r="L1575" s="40"/>
      <c r="M1575" s="40"/>
    </row>
    <row r="1576" spans="1:13">
      <c r="A1576" s="40"/>
      <c r="B1576" s="40"/>
      <c r="C1576" s="40"/>
      <c r="D1576" s="40"/>
      <c r="E1576" s="40"/>
      <c r="F1576" s="40"/>
      <c r="G1576" s="40"/>
      <c r="H1576" s="40"/>
      <c r="I1576" s="40"/>
      <c r="J1576" s="40"/>
      <c r="K1576" s="40"/>
      <c r="L1576" s="40"/>
      <c r="M1576" s="40"/>
    </row>
    <row r="1577" spans="1:13">
      <c r="A1577" s="40"/>
      <c r="B1577" s="40"/>
      <c r="C1577" s="40"/>
      <c r="D1577" s="40"/>
      <c r="E1577" s="40"/>
      <c r="F1577" s="40"/>
      <c r="G1577" s="40"/>
      <c r="H1577" s="40"/>
      <c r="I1577" s="40"/>
      <c r="J1577" s="40"/>
      <c r="K1577" s="40"/>
      <c r="L1577" s="40"/>
      <c r="M1577" s="40"/>
    </row>
    <row r="1578" spans="1:13">
      <c r="A1578" s="40"/>
      <c r="B1578" s="40"/>
      <c r="C1578" s="40"/>
      <c r="D1578" s="40"/>
      <c r="E1578" s="40"/>
      <c r="F1578" s="40"/>
      <c r="G1578" s="40"/>
      <c r="H1578" s="40"/>
      <c r="I1578" s="40"/>
      <c r="J1578" s="40"/>
      <c r="K1578" s="40"/>
      <c r="L1578" s="40"/>
      <c r="M1578" s="40"/>
    </row>
    <row r="1579" spans="1:13">
      <c r="A1579" s="40"/>
      <c r="B1579" s="40"/>
      <c r="C1579" s="40"/>
      <c r="D1579" s="40"/>
      <c r="E1579" s="40"/>
      <c r="F1579" s="40"/>
      <c r="G1579" s="40"/>
      <c r="H1579" s="40"/>
      <c r="I1579" s="40"/>
      <c r="J1579" s="40"/>
      <c r="K1579" s="40"/>
      <c r="L1579" s="40"/>
      <c r="M1579" s="40"/>
    </row>
    <row r="1580" spans="1:13">
      <c r="A1580" s="40"/>
      <c r="B1580" s="40"/>
      <c r="C1580" s="40"/>
      <c r="D1580" s="40"/>
      <c r="E1580" s="40"/>
      <c r="F1580" s="40"/>
      <c r="G1580" s="40"/>
      <c r="H1580" s="40"/>
      <c r="I1580" s="40"/>
      <c r="J1580" s="40"/>
      <c r="K1580" s="40"/>
      <c r="L1580" s="40"/>
      <c r="M1580" s="40"/>
    </row>
    <row r="1581" spans="1:13">
      <c r="A1581" s="40"/>
      <c r="B1581" s="40"/>
      <c r="C1581" s="40"/>
      <c r="D1581" s="40"/>
      <c r="E1581" s="40"/>
      <c r="F1581" s="40"/>
      <c r="G1581" s="40"/>
      <c r="H1581" s="40"/>
      <c r="I1581" s="40"/>
      <c r="J1581" s="40"/>
      <c r="K1581" s="40"/>
      <c r="L1581" s="40"/>
      <c r="M1581" s="40"/>
    </row>
    <row r="1582" spans="1:13">
      <c r="A1582" s="40"/>
      <c r="B1582" s="40"/>
      <c r="C1582" s="40"/>
      <c r="D1582" s="40"/>
      <c r="E1582" s="40"/>
      <c r="F1582" s="40"/>
      <c r="G1582" s="40"/>
      <c r="H1582" s="40"/>
      <c r="I1582" s="40"/>
      <c r="J1582" s="40"/>
      <c r="K1582" s="40"/>
      <c r="L1582" s="40"/>
      <c r="M1582" s="40"/>
    </row>
    <row r="1583" spans="1:13">
      <c r="A1583" s="40"/>
      <c r="B1583" s="40"/>
      <c r="C1583" s="40"/>
      <c r="D1583" s="40"/>
      <c r="E1583" s="40"/>
      <c r="F1583" s="40"/>
      <c r="G1583" s="40"/>
      <c r="H1583" s="40"/>
      <c r="I1583" s="40"/>
      <c r="J1583" s="40"/>
      <c r="K1583" s="40"/>
      <c r="L1583" s="40"/>
      <c r="M1583" s="40"/>
    </row>
    <row r="1584" spans="1:13">
      <c r="A1584" s="40"/>
      <c r="B1584" s="40"/>
      <c r="C1584" s="40"/>
      <c r="D1584" s="40"/>
      <c r="E1584" s="40"/>
      <c r="F1584" s="40"/>
      <c r="G1584" s="40"/>
      <c r="H1584" s="40"/>
      <c r="I1584" s="40"/>
      <c r="J1584" s="40"/>
      <c r="K1584" s="40"/>
      <c r="L1584" s="40"/>
      <c r="M1584" s="40"/>
    </row>
    <row r="1585" spans="1:13">
      <c r="A1585" s="40"/>
      <c r="B1585" s="40"/>
      <c r="C1585" s="40"/>
      <c r="D1585" s="40"/>
      <c r="E1585" s="40"/>
      <c r="F1585" s="40"/>
      <c r="G1585" s="40"/>
      <c r="H1585" s="40"/>
      <c r="I1585" s="40"/>
      <c r="J1585" s="40"/>
      <c r="K1585" s="40"/>
      <c r="L1585" s="40"/>
      <c r="M1585" s="40"/>
    </row>
    <row r="1586" spans="1:13">
      <c r="A1586" s="40"/>
      <c r="B1586" s="40"/>
      <c r="C1586" s="40"/>
      <c r="D1586" s="40"/>
      <c r="E1586" s="40"/>
      <c r="F1586" s="40"/>
      <c r="G1586" s="40"/>
      <c r="H1586" s="40"/>
      <c r="I1586" s="40"/>
      <c r="J1586" s="40"/>
      <c r="K1586" s="40"/>
      <c r="L1586" s="40"/>
      <c r="M1586" s="40"/>
    </row>
    <row r="1587" spans="1:13">
      <c r="A1587" s="40"/>
      <c r="B1587" s="40"/>
      <c r="C1587" s="40"/>
      <c r="D1587" s="40"/>
      <c r="E1587" s="40"/>
      <c r="F1587" s="40"/>
      <c r="G1587" s="40"/>
      <c r="H1587" s="40"/>
      <c r="I1587" s="40"/>
      <c r="J1587" s="40"/>
      <c r="K1587" s="40"/>
      <c r="L1587" s="40"/>
      <c r="M1587" s="40"/>
    </row>
    <row r="1588" spans="1:13">
      <c r="A1588" s="40"/>
      <c r="B1588" s="40"/>
      <c r="C1588" s="40"/>
      <c r="D1588" s="40"/>
      <c r="E1588" s="40"/>
      <c r="F1588" s="40"/>
      <c r="G1588" s="40"/>
      <c r="H1588" s="40"/>
      <c r="I1588" s="40"/>
      <c r="J1588" s="40"/>
      <c r="K1588" s="40"/>
      <c r="L1588" s="40"/>
      <c r="M1588" s="40"/>
    </row>
    <row r="1589" spans="1:13">
      <c r="A1589" s="40"/>
      <c r="B1589" s="40"/>
      <c r="C1589" s="40"/>
      <c r="D1589" s="40"/>
      <c r="E1589" s="40"/>
      <c r="F1589" s="40"/>
      <c r="G1589" s="40"/>
      <c r="H1589" s="40"/>
      <c r="I1589" s="40"/>
      <c r="J1589" s="40"/>
      <c r="K1589" s="40"/>
      <c r="L1589" s="40"/>
      <c r="M1589" s="40"/>
    </row>
    <row r="1590" spans="1:13">
      <c r="A1590" s="40"/>
      <c r="B1590" s="40"/>
      <c r="C1590" s="40"/>
      <c r="D1590" s="40"/>
      <c r="E1590" s="40"/>
      <c r="F1590" s="40"/>
      <c r="G1590" s="40"/>
      <c r="H1590" s="40"/>
      <c r="I1590" s="40"/>
      <c r="J1590" s="40"/>
      <c r="K1590" s="40"/>
      <c r="L1590" s="40"/>
      <c r="M1590" s="40"/>
    </row>
    <row r="1591" spans="1:13">
      <c r="A1591" s="40"/>
      <c r="B1591" s="40"/>
      <c r="C1591" s="40"/>
      <c r="D1591" s="40"/>
      <c r="E1591" s="40"/>
      <c r="F1591" s="40"/>
      <c r="G1591" s="40"/>
      <c r="H1591" s="40"/>
      <c r="I1591" s="40"/>
      <c r="J1591" s="40"/>
      <c r="K1591" s="40"/>
      <c r="L1591" s="40"/>
      <c r="M1591" s="40"/>
    </row>
    <row r="1592" spans="1:13">
      <c r="A1592" s="40"/>
      <c r="B1592" s="40"/>
      <c r="C1592" s="40"/>
      <c r="D1592" s="40"/>
      <c r="E1592" s="40"/>
      <c r="F1592" s="40"/>
      <c r="G1592" s="40"/>
      <c r="H1592" s="40"/>
      <c r="I1592" s="40"/>
      <c r="J1592" s="40"/>
      <c r="K1592" s="40"/>
      <c r="L1592" s="40"/>
      <c r="M1592" s="40"/>
    </row>
    <row r="1593" spans="1:13">
      <c r="A1593" s="40"/>
      <c r="B1593" s="40"/>
      <c r="C1593" s="40"/>
      <c r="D1593" s="40"/>
      <c r="E1593" s="40"/>
      <c r="F1593" s="40"/>
      <c r="G1593" s="40"/>
      <c r="H1593" s="40"/>
      <c r="I1593" s="40"/>
      <c r="J1593" s="40"/>
      <c r="K1593" s="40"/>
      <c r="L1593" s="40"/>
      <c r="M1593" s="40"/>
    </row>
    <row r="1594" spans="1:13">
      <c r="A1594" s="40"/>
      <c r="B1594" s="40"/>
      <c r="C1594" s="40"/>
      <c r="D1594" s="40"/>
      <c r="E1594" s="40"/>
      <c r="F1594" s="40"/>
      <c r="G1594" s="40"/>
      <c r="H1594" s="40"/>
      <c r="I1594" s="40"/>
      <c r="J1594" s="40"/>
      <c r="K1594" s="40"/>
      <c r="L1594" s="40"/>
      <c r="M1594" s="40"/>
    </row>
    <row r="1595" spans="1:13">
      <c r="A1595" s="40"/>
      <c r="B1595" s="40"/>
      <c r="C1595" s="40"/>
      <c r="D1595" s="40"/>
      <c r="E1595" s="40"/>
      <c r="F1595" s="40"/>
      <c r="G1595" s="40"/>
      <c r="H1595" s="40"/>
      <c r="I1595" s="40"/>
      <c r="J1595" s="40"/>
      <c r="K1595" s="40"/>
      <c r="L1595" s="40"/>
      <c r="M1595" s="40"/>
    </row>
    <row r="1596" spans="1:13">
      <c r="A1596" s="40"/>
      <c r="B1596" s="40"/>
      <c r="C1596" s="40"/>
      <c r="D1596" s="40"/>
      <c r="E1596" s="40"/>
      <c r="F1596" s="40"/>
      <c r="G1596" s="40"/>
      <c r="H1596" s="40"/>
      <c r="I1596" s="40"/>
      <c r="J1596" s="40"/>
      <c r="K1596" s="40"/>
      <c r="L1596" s="40"/>
      <c r="M1596" s="40"/>
    </row>
    <row r="1597" spans="1:13">
      <c r="A1597" s="40"/>
      <c r="B1597" s="40"/>
      <c r="C1597" s="40"/>
      <c r="D1597" s="40"/>
      <c r="E1597" s="40"/>
      <c r="F1597" s="40"/>
      <c r="G1597" s="40"/>
      <c r="H1597" s="40"/>
      <c r="I1597" s="40"/>
      <c r="J1597" s="40"/>
      <c r="K1597" s="40"/>
      <c r="L1597" s="40"/>
      <c r="M1597" s="40"/>
    </row>
    <row r="1598" spans="1:13">
      <c r="A1598" s="40"/>
      <c r="B1598" s="40"/>
      <c r="C1598" s="40"/>
      <c r="D1598" s="40"/>
      <c r="E1598" s="40"/>
      <c r="F1598" s="40"/>
      <c r="G1598" s="40"/>
      <c r="H1598" s="40"/>
      <c r="I1598" s="40"/>
      <c r="J1598" s="40"/>
      <c r="K1598" s="40"/>
      <c r="L1598" s="40"/>
      <c r="M1598" s="40"/>
    </row>
    <row r="1599" spans="1:13">
      <c r="A1599" s="40"/>
      <c r="B1599" s="40"/>
      <c r="C1599" s="40"/>
      <c r="D1599" s="40"/>
      <c r="E1599" s="40"/>
      <c r="F1599" s="40"/>
      <c r="G1599" s="40"/>
      <c r="H1599" s="40"/>
      <c r="I1599" s="40"/>
      <c r="J1599" s="40"/>
      <c r="K1599" s="40"/>
      <c r="L1599" s="40"/>
      <c r="M1599" s="40"/>
    </row>
    <row r="1600" spans="1:13">
      <c r="A1600" s="40"/>
      <c r="B1600" s="40"/>
      <c r="C1600" s="40"/>
      <c r="D1600" s="40"/>
      <c r="E1600" s="40"/>
      <c r="F1600" s="40"/>
      <c r="G1600" s="40"/>
      <c r="H1600" s="40"/>
      <c r="I1600" s="40"/>
      <c r="J1600" s="40"/>
      <c r="K1600" s="40"/>
      <c r="L1600" s="40"/>
      <c r="M1600" s="40"/>
    </row>
    <row r="1601" spans="1:13">
      <c r="A1601" s="40"/>
      <c r="B1601" s="40"/>
      <c r="C1601" s="40"/>
      <c r="D1601" s="40"/>
      <c r="E1601" s="40"/>
      <c r="F1601" s="40"/>
      <c r="G1601" s="40"/>
      <c r="H1601" s="40"/>
      <c r="I1601" s="40"/>
      <c r="J1601" s="40"/>
      <c r="K1601" s="40"/>
      <c r="L1601" s="40"/>
      <c r="M1601" s="40"/>
    </row>
    <row r="1602" spans="1:13">
      <c r="A1602" s="40"/>
      <c r="B1602" s="40"/>
      <c r="C1602" s="40"/>
      <c r="D1602" s="40"/>
      <c r="E1602" s="40"/>
      <c r="F1602" s="40"/>
      <c r="G1602" s="40"/>
      <c r="H1602" s="40"/>
      <c r="I1602" s="40"/>
      <c r="J1602" s="40"/>
      <c r="K1602" s="40"/>
      <c r="L1602" s="40"/>
      <c r="M1602" s="40"/>
    </row>
    <row r="1603" spans="1:13">
      <c r="A1603" s="40"/>
      <c r="B1603" s="40"/>
      <c r="C1603" s="40"/>
      <c r="D1603" s="40"/>
      <c r="E1603" s="40"/>
      <c r="F1603" s="40"/>
      <c r="G1603" s="40"/>
      <c r="H1603" s="40"/>
      <c r="I1603" s="40"/>
      <c r="J1603" s="40"/>
      <c r="K1603" s="40"/>
      <c r="L1603" s="40"/>
      <c r="M1603" s="40"/>
    </row>
    <row r="1604" spans="1:13">
      <c r="A1604" s="40"/>
      <c r="B1604" s="40"/>
      <c r="C1604" s="40"/>
      <c r="D1604" s="40"/>
      <c r="E1604" s="40"/>
      <c r="F1604" s="40"/>
      <c r="G1604" s="40"/>
      <c r="H1604" s="40"/>
      <c r="I1604" s="40"/>
      <c r="J1604" s="40"/>
      <c r="K1604" s="40"/>
      <c r="L1604" s="40"/>
      <c r="M1604" s="40"/>
    </row>
    <row r="1605" spans="1:13">
      <c r="A1605" s="40"/>
      <c r="B1605" s="40"/>
      <c r="C1605" s="40"/>
      <c r="D1605" s="40"/>
      <c r="E1605" s="40"/>
      <c r="F1605" s="40"/>
      <c r="G1605" s="40"/>
      <c r="H1605" s="40"/>
      <c r="I1605" s="40"/>
      <c r="J1605" s="40"/>
      <c r="K1605" s="40"/>
      <c r="L1605" s="40"/>
      <c r="M1605" s="40"/>
    </row>
    <row r="1606" spans="1:13">
      <c r="A1606" s="40"/>
      <c r="B1606" s="40"/>
      <c r="C1606" s="40"/>
      <c r="D1606" s="40"/>
      <c r="E1606" s="40"/>
      <c r="F1606" s="40"/>
      <c r="G1606" s="40"/>
      <c r="H1606" s="40"/>
      <c r="I1606" s="40"/>
      <c r="J1606" s="40"/>
      <c r="K1606" s="40"/>
      <c r="L1606" s="40"/>
      <c r="M1606" s="40"/>
    </row>
    <row r="1607" spans="1:13">
      <c r="A1607" s="40"/>
      <c r="B1607" s="40"/>
      <c r="C1607" s="40"/>
      <c r="D1607" s="40"/>
      <c r="E1607" s="40"/>
      <c r="F1607" s="40"/>
      <c r="G1607" s="40"/>
      <c r="H1607" s="40"/>
      <c r="I1607" s="40"/>
      <c r="J1607" s="40"/>
      <c r="K1607" s="40"/>
      <c r="L1607" s="40"/>
      <c r="M1607" s="40"/>
    </row>
    <row r="1608" spans="1:13">
      <c r="A1608" s="40"/>
      <c r="B1608" s="40"/>
      <c r="C1608" s="40"/>
      <c r="D1608" s="40"/>
      <c r="E1608" s="40"/>
      <c r="F1608" s="40"/>
      <c r="G1608" s="40"/>
      <c r="H1608" s="40"/>
      <c r="I1608" s="40"/>
      <c r="J1608" s="40"/>
      <c r="K1608" s="40"/>
      <c r="L1608" s="40"/>
      <c r="M1608" s="40"/>
    </row>
    <row r="1609" spans="1:13">
      <c r="A1609" s="40"/>
      <c r="B1609" s="40"/>
      <c r="C1609" s="40"/>
      <c r="D1609" s="40"/>
      <c r="E1609" s="40"/>
      <c r="F1609" s="40"/>
      <c r="G1609" s="40"/>
      <c r="H1609" s="40"/>
      <c r="I1609" s="40"/>
      <c r="J1609" s="40"/>
      <c r="K1609" s="40"/>
      <c r="L1609" s="40"/>
      <c r="M1609" s="40"/>
    </row>
    <row r="1610" spans="1:13">
      <c r="A1610" s="40"/>
      <c r="B1610" s="40"/>
      <c r="C1610" s="40"/>
      <c r="D1610" s="40"/>
      <c r="E1610" s="40"/>
      <c r="F1610" s="40"/>
      <c r="G1610" s="40"/>
      <c r="H1610" s="40"/>
      <c r="I1610" s="40"/>
      <c r="J1610" s="40"/>
      <c r="K1610" s="40"/>
      <c r="L1610" s="40"/>
      <c r="M1610" s="40"/>
    </row>
    <row r="1611" spans="1:13">
      <c r="A1611" s="40"/>
      <c r="B1611" s="40"/>
      <c r="C1611" s="40"/>
      <c r="D1611" s="40"/>
      <c r="E1611" s="40"/>
      <c r="F1611" s="40"/>
      <c r="G1611" s="40"/>
      <c r="H1611" s="40"/>
      <c r="I1611" s="40"/>
      <c r="J1611" s="40"/>
      <c r="K1611" s="40"/>
      <c r="L1611" s="40"/>
      <c r="M1611" s="40"/>
    </row>
    <row r="1612" spans="1:13">
      <c r="A1612" s="40"/>
      <c r="B1612" s="40"/>
      <c r="C1612" s="40"/>
      <c r="D1612" s="40"/>
      <c r="E1612" s="40"/>
      <c r="F1612" s="40"/>
      <c r="G1612" s="40"/>
      <c r="H1612" s="40"/>
      <c r="I1612" s="40"/>
      <c r="J1612" s="40"/>
      <c r="K1612" s="40"/>
      <c r="L1612" s="40"/>
      <c r="M1612" s="40"/>
    </row>
    <row r="1613" spans="1:13">
      <c r="A1613" s="40"/>
      <c r="B1613" s="40"/>
      <c r="C1613" s="40"/>
      <c r="D1613" s="40"/>
      <c r="E1613" s="40"/>
      <c r="F1613" s="40"/>
      <c r="G1613" s="40"/>
      <c r="H1613" s="40"/>
      <c r="I1613" s="40"/>
      <c r="J1613" s="40"/>
      <c r="K1613" s="40"/>
      <c r="L1613" s="40"/>
      <c r="M1613" s="40"/>
    </row>
    <row r="1614" spans="1:13">
      <c r="A1614" s="40"/>
      <c r="B1614" s="40"/>
      <c r="C1614" s="40"/>
      <c r="D1614" s="40"/>
      <c r="E1614" s="40"/>
      <c r="F1614" s="40"/>
      <c r="G1614" s="40"/>
      <c r="H1614" s="40"/>
      <c r="I1614" s="40"/>
      <c r="J1614" s="40"/>
      <c r="K1614" s="40"/>
      <c r="L1614" s="40"/>
      <c r="M1614" s="40"/>
    </row>
    <row r="1615" spans="1:13">
      <c r="A1615" s="40"/>
      <c r="B1615" s="40"/>
      <c r="C1615" s="40"/>
      <c r="D1615" s="40"/>
      <c r="E1615" s="40"/>
      <c r="F1615" s="40"/>
      <c r="G1615" s="40"/>
      <c r="H1615" s="40"/>
      <c r="I1615" s="40"/>
      <c r="J1615" s="40"/>
      <c r="K1615" s="40"/>
      <c r="L1615" s="40"/>
      <c r="M1615" s="40"/>
    </row>
    <row r="1616" spans="1:13">
      <c r="A1616" s="40"/>
      <c r="B1616" s="40"/>
      <c r="C1616" s="40"/>
      <c r="D1616" s="40"/>
      <c r="E1616" s="40"/>
      <c r="F1616" s="40"/>
      <c r="G1616" s="40"/>
      <c r="H1616" s="40"/>
      <c r="I1616" s="40"/>
      <c r="J1616" s="40"/>
      <c r="K1616" s="40"/>
      <c r="L1616" s="40"/>
      <c r="M1616" s="40"/>
    </row>
    <row r="1617" spans="1:13">
      <c r="A1617" s="40"/>
      <c r="B1617" s="40"/>
      <c r="C1617" s="40"/>
      <c r="D1617" s="40"/>
      <c r="E1617" s="40"/>
      <c r="F1617" s="40"/>
      <c r="G1617" s="40"/>
      <c r="H1617" s="40"/>
      <c r="I1617" s="40"/>
      <c r="J1617" s="40"/>
      <c r="K1617" s="40"/>
      <c r="L1617" s="40"/>
      <c r="M1617" s="40"/>
    </row>
    <row r="1618" spans="1:13">
      <c r="A1618" s="40"/>
      <c r="B1618" s="40"/>
      <c r="C1618" s="40"/>
      <c r="D1618" s="40"/>
      <c r="E1618" s="40"/>
      <c r="F1618" s="40"/>
      <c r="G1618" s="40"/>
      <c r="H1618" s="40"/>
      <c r="I1618" s="40"/>
      <c r="J1618" s="40"/>
      <c r="K1618" s="40"/>
      <c r="L1618" s="40"/>
      <c r="M1618" s="40"/>
    </row>
    <row r="1619" spans="1:13">
      <c r="A1619" s="40"/>
      <c r="B1619" s="40"/>
      <c r="C1619" s="40"/>
      <c r="D1619" s="40"/>
      <c r="E1619" s="40"/>
      <c r="F1619" s="40"/>
      <c r="G1619" s="40"/>
      <c r="H1619" s="40"/>
      <c r="I1619" s="40"/>
      <c r="J1619" s="40"/>
      <c r="K1619" s="40"/>
      <c r="L1619" s="40"/>
      <c r="M1619" s="40"/>
    </row>
    <row r="1620" spans="1:13">
      <c r="A1620" s="40"/>
      <c r="B1620" s="40"/>
      <c r="C1620" s="40"/>
      <c r="D1620" s="40"/>
      <c r="E1620" s="40"/>
      <c r="F1620" s="40"/>
      <c r="G1620" s="40"/>
      <c r="H1620" s="40"/>
      <c r="I1620" s="40"/>
      <c r="J1620" s="40"/>
      <c r="K1620" s="40"/>
      <c r="L1620" s="40"/>
      <c r="M1620" s="40"/>
    </row>
    <row r="1621" spans="1:13">
      <c r="A1621" s="40"/>
      <c r="B1621" s="40"/>
      <c r="C1621" s="40"/>
      <c r="D1621" s="40"/>
      <c r="E1621" s="40"/>
      <c r="F1621" s="40"/>
      <c r="G1621" s="40"/>
      <c r="H1621" s="40"/>
      <c r="I1621" s="40"/>
      <c r="J1621" s="40"/>
      <c r="K1621" s="40"/>
      <c r="L1621" s="40"/>
      <c r="M1621" s="40"/>
    </row>
    <row r="1622" spans="1:13">
      <c r="A1622" s="40"/>
      <c r="B1622" s="40"/>
      <c r="C1622" s="40"/>
      <c r="D1622" s="40"/>
      <c r="E1622" s="40"/>
      <c r="F1622" s="40"/>
      <c r="G1622" s="40"/>
      <c r="H1622" s="40"/>
      <c r="I1622" s="40"/>
      <c r="J1622" s="40"/>
      <c r="K1622" s="40"/>
      <c r="L1622" s="40"/>
      <c r="M1622" s="40"/>
    </row>
    <row r="1623" spans="1:13">
      <c r="A1623" s="40"/>
      <c r="B1623" s="40"/>
      <c r="C1623" s="40"/>
      <c r="D1623" s="40"/>
      <c r="E1623" s="40"/>
      <c r="F1623" s="40"/>
      <c r="G1623" s="40"/>
      <c r="H1623" s="40"/>
      <c r="I1623" s="40"/>
      <c r="J1623" s="40"/>
      <c r="K1623" s="40"/>
      <c r="L1623" s="40"/>
      <c r="M1623" s="40"/>
    </row>
    <row r="1624" spans="1:13">
      <c r="A1624" s="40"/>
      <c r="B1624" s="40"/>
      <c r="C1624" s="40"/>
      <c r="D1624" s="40"/>
      <c r="E1624" s="40"/>
      <c r="F1624" s="40"/>
      <c r="G1624" s="40"/>
      <c r="H1624" s="40"/>
      <c r="I1624" s="40"/>
      <c r="J1624" s="40"/>
      <c r="K1624" s="40"/>
      <c r="L1624" s="40"/>
      <c r="M1624" s="40"/>
    </row>
    <row r="1625" spans="1:13">
      <c r="A1625" s="40"/>
      <c r="B1625" s="40"/>
      <c r="C1625" s="40"/>
      <c r="D1625" s="40"/>
      <c r="E1625" s="40"/>
      <c r="F1625" s="40"/>
      <c r="G1625" s="40"/>
      <c r="H1625" s="40"/>
      <c r="I1625" s="40"/>
      <c r="J1625" s="40"/>
      <c r="K1625" s="40"/>
      <c r="L1625" s="40"/>
      <c r="M1625" s="40"/>
    </row>
    <row r="1626" spans="1:13">
      <c r="A1626" s="40"/>
      <c r="B1626" s="40"/>
      <c r="C1626" s="40"/>
      <c r="D1626" s="40"/>
      <c r="E1626" s="40"/>
      <c r="F1626" s="40"/>
      <c r="G1626" s="40"/>
      <c r="H1626" s="40"/>
      <c r="I1626" s="40"/>
      <c r="J1626" s="40"/>
      <c r="K1626" s="40"/>
      <c r="L1626" s="40"/>
      <c r="M1626" s="40"/>
    </row>
    <row r="1627" spans="1:13">
      <c r="A1627" s="40"/>
      <c r="B1627" s="40"/>
      <c r="C1627" s="40"/>
      <c r="D1627" s="40"/>
      <c r="E1627" s="40"/>
      <c r="F1627" s="40"/>
      <c r="G1627" s="40"/>
      <c r="H1627" s="40"/>
      <c r="I1627" s="40"/>
      <c r="J1627" s="40"/>
      <c r="K1627" s="40"/>
      <c r="L1627" s="40"/>
      <c r="M1627" s="40"/>
    </row>
    <row r="1628" spans="1:13">
      <c r="A1628" s="40"/>
      <c r="B1628" s="40"/>
      <c r="C1628" s="40"/>
      <c r="D1628" s="40"/>
      <c r="E1628" s="40"/>
      <c r="F1628" s="40"/>
      <c r="G1628" s="40"/>
      <c r="H1628" s="40"/>
      <c r="I1628" s="40"/>
      <c r="J1628" s="40"/>
      <c r="K1628" s="40"/>
      <c r="L1628" s="40"/>
      <c r="M1628" s="40"/>
    </row>
    <row r="1629" spans="1:13">
      <c r="A1629" s="40"/>
      <c r="B1629" s="40"/>
      <c r="C1629" s="40"/>
      <c r="D1629" s="40"/>
      <c r="E1629" s="40"/>
      <c r="F1629" s="40"/>
      <c r="G1629" s="40"/>
      <c r="H1629" s="40"/>
      <c r="I1629" s="40"/>
      <c r="J1629" s="40"/>
      <c r="K1629" s="40"/>
      <c r="L1629" s="40"/>
      <c r="M1629" s="40"/>
    </row>
    <row r="1630" spans="1:13">
      <c r="A1630" s="40"/>
      <c r="B1630" s="40"/>
      <c r="C1630" s="40"/>
      <c r="D1630" s="40"/>
      <c r="E1630" s="40"/>
      <c r="F1630" s="40"/>
      <c r="G1630" s="40"/>
      <c r="H1630" s="40"/>
      <c r="I1630" s="40"/>
      <c r="J1630" s="40"/>
      <c r="K1630" s="40"/>
      <c r="L1630" s="40"/>
      <c r="M1630" s="40"/>
    </row>
    <row r="1631" spans="1:13">
      <c r="A1631" s="40"/>
      <c r="B1631" s="40"/>
      <c r="C1631" s="40"/>
      <c r="D1631" s="40"/>
      <c r="E1631" s="40"/>
      <c r="F1631" s="40"/>
      <c r="G1631" s="40"/>
      <c r="H1631" s="40"/>
      <c r="I1631" s="40"/>
      <c r="J1631" s="40"/>
      <c r="K1631" s="40"/>
      <c r="L1631" s="40"/>
      <c r="M1631" s="40"/>
    </row>
    <row r="1632" spans="1:13">
      <c r="A1632" s="40"/>
      <c r="B1632" s="40"/>
      <c r="C1632" s="40"/>
      <c r="D1632" s="40"/>
      <c r="E1632" s="40"/>
      <c r="F1632" s="40"/>
      <c r="G1632" s="40"/>
      <c r="H1632" s="40"/>
      <c r="I1632" s="40"/>
      <c r="J1632" s="40"/>
      <c r="K1632" s="40"/>
      <c r="L1632" s="40"/>
      <c r="M1632" s="40"/>
    </row>
    <row r="1633" spans="1:13">
      <c r="A1633" s="40"/>
      <c r="B1633" s="40"/>
      <c r="C1633" s="40"/>
      <c r="D1633" s="40"/>
      <c r="E1633" s="40"/>
      <c r="F1633" s="40"/>
      <c r="G1633" s="40"/>
      <c r="H1633" s="40"/>
      <c r="I1633" s="40"/>
      <c r="J1633" s="40"/>
      <c r="K1633" s="40"/>
      <c r="L1633" s="40"/>
      <c r="M1633" s="40"/>
    </row>
    <row r="1634" spans="1:13">
      <c r="A1634" s="40"/>
      <c r="B1634" s="40"/>
      <c r="C1634" s="40"/>
      <c r="D1634" s="40"/>
      <c r="E1634" s="40"/>
      <c r="F1634" s="40"/>
      <c r="G1634" s="40"/>
      <c r="H1634" s="40"/>
      <c r="I1634" s="40"/>
      <c r="J1634" s="40"/>
      <c r="K1634" s="40"/>
      <c r="L1634" s="40"/>
      <c r="M1634" s="40"/>
    </row>
    <row r="1635" spans="1:13">
      <c r="A1635" s="40"/>
      <c r="B1635" s="40"/>
      <c r="C1635" s="40"/>
      <c r="D1635" s="40"/>
      <c r="E1635" s="40"/>
      <c r="F1635" s="40"/>
      <c r="G1635" s="40"/>
      <c r="H1635" s="40"/>
      <c r="I1635" s="40"/>
      <c r="J1635" s="40"/>
      <c r="K1635" s="40"/>
      <c r="L1635" s="40"/>
      <c r="M1635" s="40"/>
    </row>
    <row r="1636" spans="1:13">
      <c r="A1636" s="40"/>
      <c r="B1636" s="40"/>
      <c r="C1636" s="40"/>
      <c r="D1636" s="40"/>
      <c r="E1636" s="40"/>
      <c r="F1636" s="40"/>
      <c r="G1636" s="40"/>
      <c r="H1636" s="40"/>
      <c r="I1636" s="40"/>
      <c r="J1636" s="40"/>
      <c r="K1636" s="40"/>
      <c r="L1636" s="40"/>
      <c r="M1636" s="40"/>
    </row>
    <row r="1637" spans="1:13">
      <c r="A1637" s="40"/>
      <c r="B1637" s="40"/>
      <c r="C1637" s="40"/>
      <c r="D1637" s="40"/>
      <c r="E1637" s="40"/>
      <c r="F1637" s="40"/>
      <c r="G1637" s="40"/>
      <c r="H1637" s="40"/>
      <c r="I1637" s="40"/>
      <c r="J1637" s="40"/>
      <c r="K1637" s="40"/>
      <c r="L1637" s="40"/>
      <c r="M1637" s="40"/>
    </row>
    <row r="1638" spans="1:13">
      <c r="A1638" s="40"/>
      <c r="B1638" s="40"/>
      <c r="C1638" s="40"/>
      <c r="D1638" s="40"/>
      <c r="E1638" s="40"/>
      <c r="F1638" s="40"/>
      <c r="G1638" s="40"/>
      <c r="H1638" s="40"/>
      <c r="I1638" s="40"/>
      <c r="J1638" s="40"/>
      <c r="K1638" s="40"/>
      <c r="L1638" s="40"/>
      <c r="M1638" s="40"/>
    </row>
    <row r="1639" spans="1:13">
      <c r="A1639" s="40"/>
      <c r="B1639" s="40"/>
      <c r="C1639" s="40"/>
      <c r="D1639" s="40"/>
      <c r="E1639" s="40"/>
      <c r="F1639" s="40"/>
      <c r="G1639" s="40"/>
      <c r="H1639" s="40"/>
      <c r="I1639" s="40"/>
      <c r="J1639" s="40"/>
      <c r="K1639" s="40"/>
      <c r="L1639" s="40"/>
      <c r="M1639" s="40"/>
    </row>
    <row r="1640" spans="1:13">
      <c r="A1640" s="40"/>
      <c r="B1640" s="40"/>
      <c r="C1640" s="40"/>
      <c r="D1640" s="40"/>
      <c r="E1640" s="40"/>
      <c r="F1640" s="40"/>
      <c r="G1640" s="40"/>
      <c r="H1640" s="40"/>
      <c r="I1640" s="40"/>
      <c r="J1640" s="40"/>
      <c r="K1640" s="40"/>
      <c r="L1640" s="40"/>
      <c r="M1640" s="40"/>
    </row>
    <row r="1641" spans="1:13">
      <c r="A1641" s="40"/>
      <c r="B1641" s="40"/>
      <c r="C1641" s="40"/>
      <c r="D1641" s="40"/>
      <c r="E1641" s="40"/>
      <c r="F1641" s="40"/>
      <c r="G1641" s="40"/>
      <c r="H1641" s="40"/>
      <c r="I1641" s="40"/>
      <c r="J1641" s="40"/>
      <c r="K1641" s="40"/>
      <c r="L1641" s="40"/>
      <c r="M1641" s="40"/>
    </row>
    <row r="1642" spans="1:13">
      <c r="A1642" s="40"/>
      <c r="B1642" s="40"/>
      <c r="C1642" s="40"/>
      <c r="D1642" s="40"/>
      <c r="E1642" s="40"/>
      <c r="F1642" s="40"/>
      <c r="G1642" s="40"/>
      <c r="H1642" s="40"/>
      <c r="I1642" s="40"/>
      <c r="J1642" s="40"/>
      <c r="K1642" s="40"/>
      <c r="L1642" s="40"/>
      <c r="M1642" s="40"/>
    </row>
    <row r="1643" spans="1:13">
      <c r="A1643" s="40"/>
      <c r="B1643" s="40"/>
      <c r="C1643" s="40"/>
      <c r="D1643" s="40"/>
      <c r="E1643" s="40"/>
      <c r="F1643" s="40"/>
      <c r="G1643" s="40"/>
      <c r="H1643" s="40"/>
      <c r="I1643" s="40"/>
      <c r="J1643" s="40"/>
      <c r="K1643" s="40"/>
      <c r="L1643" s="40"/>
      <c r="M1643" s="40"/>
    </row>
    <row r="1644" spans="1:13">
      <c r="A1644" s="40"/>
      <c r="B1644" s="40"/>
      <c r="C1644" s="40"/>
      <c r="D1644" s="40"/>
      <c r="E1644" s="40"/>
      <c r="F1644" s="40"/>
      <c r="G1644" s="40"/>
      <c r="H1644" s="40"/>
      <c r="I1644" s="40"/>
      <c r="J1644" s="40"/>
      <c r="K1644" s="40"/>
      <c r="L1644" s="40"/>
      <c r="M1644" s="40"/>
    </row>
    <row r="1645" spans="1:13">
      <c r="A1645" s="40"/>
      <c r="B1645" s="40"/>
      <c r="C1645" s="40"/>
      <c r="D1645" s="40"/>
      <c r="E1645" s="40"/>
      <c r="F1645" s="40"/>
      <c r="G1645" s="40"/>
      <c r="H1645" s="40"/>
      <c r="I1645" s="40"/>
      <c r="J1645" s="40"/>
      <c r="K1645" s="40"/>
      <c r="L1645" s="40"/>
      <c r="M1645" s="40"/>
    </row>
    <row r="1646" spans="1:13">
      <c r="A1646" s="40"/>
      <c r="B1646" s="40"/>
      <c r="C1646" s="40"/>
      <c r="D1646" s="40"/>
      <c r="E1646" s="40"/>
      <c r="F1646" s="40"/>
      <c r="G1646" s="40"/>
      <c r="H1646" s="40"/>
      <c r="I1646" s="40"/>
      <c r="J1646" s="40"/>
      <c r="K1646" s="40"/>
      <c r="L1646" s="40"/>
      <c r="M1646" s="40"/>
    </row>
    <row r="1647" spans="1:13">
      <c r="A1647" s="40"/>
      <c r="B1647" s="40"/>
      <c r="C1647" s="40"/>
      <c r="D1647" s="40"/>
      <c r="E1647" s="40"/>
      <c r="F1647" s="40"/>
      <c r="G1647" s="40"/>
      <c r="H1647" s="40"/>
      <c r="I1647" s="40"/>
      <c r="J1647" s="40"/>
      <c r="K1647" s="40"/>
      <c r="L1647" s="40"/>
      <c r="M1647" s="40"/>
    </row>
    <row r="1648" spans="1:13">
      <c r="A1648" s="40"/>
      <c r="B1648" s="40"/>
      <c r="C1648" s="40"/>
      <c r="D1648" s="40"/>
      <c r="E1648" s="40"/>
      <c r="F1648" s="40"/>
      <c r="G1648" s="40"/>
      <c r="H1648" s="40"/>
      <c r="I1648" s="40"/>
      <c r="J1648" s="40"/>
      <c r="K1648" s="40"/>
      <c r="L1648" s="40"/>
      <c r="M1648" s="40"/>
    </row>
    <row r="1649" spans="1:13">
      <c r="A1649" s="40"/>
      <c r="B1649" s="40"/>
      <c r="C1649" s="40"/>
      <c r="D1649" s="40"/>
      <c r="E1649" s="40"/>
      <c r="F1649" s="40"/>
      <c r="G1649" s="40"/>
      <c r="H1649" s="40"/>
      <c r="I1649" s="40"/>
      <c r="J1649" s="40"/>
      <c r="K1649" s="40"/>
      <c r="L1649" s="40"/>
      <c r="M1649" s="40"/>
    </row>
    <row r="1650" spans="1:13">
      <c r="A1650" s="40"/>
      <c r="B1650" s="40"/>
      <c r="C1650" s="40"/>
      <c r="D1650" s="40"/>
      <c r="E1650" s="40"/>
      <c r="F1650" s="40"/>
      <c r="G1650" s="40"/>
      <c r="H1650" s="40"/>
      <c r="I1650" s="40"/>
      <c r="J1650" s="40"/>
      <c r="K1650" s="40"/>
      <c r="L1650" s="40"/>
      <c r="M1650" s="40"/>
    </row>
    <row r="1651" spans="1:13">
      <c r="A1651" s="40"/>
      <c r="B1651" s="40"/>
      <c r="C1651" s="40"/>
      <c r="D1651" s="40"/>
      <c r="E1651" s="40"/>
      <c r="F1651" s="40"/>
      <c r="G1651" s="40"/>
      <c r="H1651" s="40"/>
      <c r="I1651" s="40"/>
      <c r="J1651" s="40"/>
      <c r="K1651" s="40"/>
      <c r="L1651" s="40"/>
      <c r="M1651" s="40"/>
    </row>
    <row r="1652" spans="1:13">
      <c r="A1652" s="40"/>
      <c r="B1652" s="40"/>
      <c r="C1652" s="40"/>
      <c r="D1652" s="40"/>
      <c r="E1652" s="40"/>
      <c r="F1652" s="40"/>
      <c r="G1652" s="40"/>
      <c r="H1652" s="40"/>
      <c r="I1652" s="40"/>
      <c r="J1652" s="40"/>
      <c r="K1652" s="40"/>
      <c r="L1652" s="40"/>
      <c r="M1652" s="40"/>
    </row>
    <row r="1653" spans="1:13">
      <c r="A1653" s="40"/>
      <c r="B1653" s="40"/>
      <c r="C1653" s="40"/>
      <c r="D1653" s="40"/>
      <c r="E1653" s="40"/>
      <c r="F1653" s="40"/>
      <c r="G1653" s="40"/>
      <c r="H1653" s="40"/>
      <c r="I1653" s="40"/>
      <c r="J1653" s="40"/>
      <c r="K1653" s="40"/>
      <c r="L1653" s="40"/>
      <c r="M1653" s="40"/>
    </row>
    <row r="1654" spans="1:13">
      <c r="A1654" s="40"/>
      <c r="B1654" s="40"/>
      <c r="C1654" s="40"/>
      <c r="D1654" s="40"/>
      <c r="E1654" s="40"/>
      <c r="F1654" s="40"/>
      <c r="G1654" s="40"/>
      <c r="H1654" s="40"/>
      <c r="I1654" s="40"/>
      <c r="J1654" s="40"/>
      <c r="K1654" s="40"/>
      <c r="L1654" s="40"/>
      <c r="M1654" s="40"/>
    </row>
    <row r="1655" spans="1:13">
      <c r="A1655" s="40"/>
      <c r="B1655" s="40"/>
      <c r="C1655" s="40"/>
      <c r="D1655" s="40"/>
      <c r="E1655" s="40"/>
      <c r="F1655" s="40"/>
      <c r="G1655" s="40"/>
      <c r="H1655" s="40"/>
      <c r="I1655" s="40"/>
      <c r="J1655" s="40"/>
      <c r="K1655" s="40"/>
      <c r="L1655" s="40"/>
      <c r="M1655" s="40"/>
    </row>
    <row r="1656" spans="1:13">
      <c r="A1656" s="40"/>
      <c r="B1656" s="40"/>
      <c r="C1656" s="40"/>
      <c r="D1656" s="40"/>
      <c r="E1656" s="40"/>
      <c r="F1656" s="40"/>
      <c r="G1656" s="40"/>
      <c r="H1656" s="40"/>
      <c r="I1656" s="40"/>
      <c r="J1656" s="40"/>
      <c r="K1656" s="40"/>
      <c r="L1656" s="40"/>
      <c r="M1656" s="40"/>
    </row>
    <row r="1657" spans="1:13">
      <c r="A1657" s="40"/>
      <c r="B1657" s="40"/>
      <c r="C1657" s="40"/>
      <c r="D1657" s="40"/>
      <c r="E1657" s="40"/>
      <c r="F1657" s="40"/>
      <c r="G1657" s="40"/>
      <c r="H1657" s="40"/>
      <c r="I1657" s="40"/>
      <c r="J1657" s="40"/>
      <c r="K1657" s="40"/>
      <c r="L1657" s="40"/>
      <c r="M1657" s="40"/>
    </row>
    <row r="1658" spans="1:13">
      <c r="A1658" s="40"/>
      <c r="B1658" s="40"/>
      <c r="C1658" s="40"/>
      <c r="D1658" s="40"/>
      <c r="E1658" s="40"/>
      <c r="F1658" s="40"/>
      <c r="G1658" s="40"/>
      <c r="H1658" s="40"/>
      <c r="I1658" s="40"/>
      <c r="J1658" s="40"/>
      <c r="K1658" s="40"/>
      <c r="L1658" s="40"/>
      <c r="M1658" s="40"/>
    </row>
    <row r="1659" spans="1:13">
      <c r="A1659" s="40"/>
      <c r="B1659" s="40"/>
      <c r="C1659" s="40"/>
      <c r="D1659" s="40"/>
      <c r="E1659" s="40"/>
      <c r="F1659" s="40"/>
      <c r="G1659" s="40"/>
      <c r="H1659" s="40"/>
      <c r="I1659" s="40"/>
      <c r="J1659" s="40"/>
      <c r="K1659" s="40"/>
      <c r="L1659" s="40"/>
      <c r="M1659" s="40"/>
    </row>
    <row r="1660" spans="1:13">
      <c r="A1660" s="40"/>
      <c r="B1660" s="40"/>
      <c r="C1660" s="40"/>
      <c r="D1660" s="40"/>
      <c r="E1660" s="40"/>
      <c r="F1660" s="40"/>
      <c r="G1660" s="40"/>
      <c r="H1660" s="40"/>
      <c r="I1660" s="40"/>
      <c r="J1660" s="40"/>
      <c r="K1660" s="40"/>
      <c r="L1660" s="40"/>
      <c r="M1660" s="40"/>
    </row>
    <row r="1661" spans="1:13">
      <c r="A1661" s="40"/>
      <c r="B1661" s="40"/>
      <c r="C1661" s="40"/>
      <c r="D1661" s="40"/>
      <c r="E1661" s="40"/>
      <c r="F1661" s="40"/>
      <c r="G1661" s="40"/>
      <c r="H1661" s="40"/>
      <c r="I1661" s="40"/>
      <c r="J1661" s="40"/>
      <c r="K1661" s="40"/>
      <c r="L1661" s="40"/>
      <c r="M1661" s="40"/>
    </row>
    <row r="1662" spans="1:13">
      <c r="A1662" s="40"/>
      <c r="B1662" s="40"/>
      <c r="C1662" s="40"/>
      <c r="D1662" s="40"/>
      <c r="E1662" s="40"/>
      <c r="F1662" s="40"/>
      <c r="G1662" s="40"/>
      <c r="H1662" s="40"/>
      <c r="I1662" s="40"/>
      <c r="J1662" s="40"/>
      <c r="K1662" s="40"/>
      <c r="L1662" s="40"/>
      <c r="M1662" s="40"/>
    </row>
    <row r="1663" spans="1:13">
      <c r="A1663" s="40"/>
      <c r="B1663" s="40"/>
      <c r="C1663" s="40"/>
      <c r="D1663" s="40"/>
      <c r="E1663" s="40"/>
      <c r="F1663" s="40"/>
      <c r="G1663" s="40"/>
      <c r="H1663" s="40"/>
      <c r="I1663" s="40"/>
      <c r="J1663" s="40"/>
      <c r="K1663" s="40"/>
      <c r="L1663" s="40"/>
      <c r="M1663" s="40"/>
    </row>
    <row r="1664" spans="1:13">
      <c r="A1664" s="40"/>
      <c r="B1664" s="40"/>
      <c r="C1664" s="40"/>
      <c r="D1664" s="40"/>
      <c r="E1664" s="40"/>
      <c r="F1664" s="40"/>
      <c r="G1664" s="40"/>
      <c r="H1664" s="40"/>
      <c r="I1664" s="40"/>
      <c r="J1664" s="40"/>
      <c r="K1664" s="40"/>
      <c r="L1664" s="40"/>
      <c r="M1664" s="40"/>
    </row>
    <row r="1665" spans="1:13">
      <c r="A1665" s="40"/>
      <c r="B1665" s="40"/>
      <c r="C1665" s="40"/>
      <c r="D1665" s="40"/>
      <c r="E1665" s="40"/>
      <c r="F1665" s="40"/>
      <c r="G1665" s="40"/>
      <c r="H1665" s="40"/>
      <c r="I1665" s="40"/>
      <c r="J1665" s="40"/>
      <c r="K1665" s="40"/>
      <c r="L1665" s="40"/>
      <c r="M1665" s="40"/>
    </row>
    <row r="1666" spans="1:13">
      <c r="A1666" s="40"/>
      <c r="B1666" s="40"/>
      <c r="C1666" s="40"/>
      <c r="D1666" s="40"/>
      <c r="E1666" s="40"/>
      <c r="F1666" s="40"/>
      <c r="G1666" s="40"/>
      <c r="H1666" s="40"/>
      <c r="I1666" s="40"/>
      <c r="J1666" s="40"/>
      <c r="K1666" s="40"/>
      <c r="L1666" s="40"/>
      <c r="M1666" s="40"/>
    </row>
    <row r="1667" spans="1:13">
      <c r="A1667" s="40"/>
      <c r="B1667" s="40"/>
      <c r="C1667" s="40"/>
      <c r="D1667" s="40"/>
      <c r="E1667" s="40"/>
      <c r="F1667" s="40"/>
      <c r="G1667" s="40"/>
      <c r="H1667" s="40"/>
      <c r="I1667" s="40"/>
      <c r="J1667" s="40"/>
      <c r="K1667" s="40"/>
      <c r="L1667" s="40"/>
      <c r="M1667" s="40"/>
    </row>
    <row r="1668" spans="1:13">
      <c r="A1668" s="40"/>
      <c r="B1668" s="40"/>
      <c r="C1668" s="40"/>
      <c r="D1668" s="40"/>
      <c r="E1668" s="40"/>
      <c r="F1668" s="40"/>
      <c r="G1668" s="40"/>
      <c r="H1668" s="40"/>
      <c r="I1668" s="40"/>
      <c r="J1668" s="40"/>
      <c r="K1668" s="40"/>
      <c r="L1668" s="40"/>
      <c r="M1668" s="40"/>
    </row>
    <row r="1669" spans="1:13">
      <c r="A1669" s="40"/>
      <c r="B1669" s="40"/>
      <c r="C1669" s="40"/>
      <c r="D1669" s="40"/>
      <c r="E1669" s="40"/>
      <c r="F1669" s="40"/>
      <c r="G1669" s="40"/>
      <c r="H1669" s="40"/>
      <c r="I1669" s="40"/>
      <c r="J1669" s="40"/>
      <c r="K1669" s="40"/>
      <c r="L1669" s="40"/>
      <c r="M1669" s="40"/>
    </row>
    <row r="1670" spans="1:13">
      <c r="A1670" s="40"/>
      <c r="B1670" s="40"/>
      <c r="C1670" s="40"/>
      <c r="D1670" s="40"/>
      <c r="E1670" s="40"/>
      <c r="F1670" s="40"/>
      <c r="G1670" s="40"/>
      <c r="H1670" s="40"/>
      <c r="I1670" s="40"/>
      <c r="J1670" s="40"/>
      <c r="K1670" s="40"/>
      <c r="L1670" s="40"/>
      <c r="M1670" s="40"/>
    </row>
    <row r="1671" spans="1:13">
      <c r="A1671" s="40"/>
      <c r="B1671" s="40"/>
      <c r="C1671" s="40"/>
      <c r="D1671" s="40"/>
      <c r="E1671" s="40"/>
      <c r="F1671" s="40"/>
      <c r="G1671" s="40"/>
      <c r="H1671" s="40"/>
      <c r="I1671" s="40"/>
      <c r="J1671" s="40"/>
      <c r="K1671" s="40"/>
      <c r="L1671" s="40"/>
      <c r="M1671" s="40"/>
    </row>
    <row r="1672" spans="1:13">
      <c r="A1672" s="40"/>
      <c r="B1672" s="40"/>
      <c r="C1672" s="40"/>
      <c r="D1672" s="40"/>
      <c r="E1672" s="40"/>
      <c r="F1672" s="40"/>
      <c r="G1672" s="40"/>
      <c r="H1672" s="40"/>
      <c r="I1672" s="40"/>
      <c r="J1672" s="40"/>
      <c r="K1672" s="40"/>
      <c r="L1672" s="40"/>
      <c r="M1672" s="40"/>
    </row>
    <row r="1673" spans="1:13">
      <c r="A1673" s="40"/>
      <c r="B1673" s="40"/>
      <c r="C1673" s="40"/>
      <c r="D1673" s="40"/>
      <c r="E1673" s="40"/>
      <c r="F1673" s="40"/>
      <c r="G1673" s="40"/>
      <c r="H1673" s="40"/>
      <c r="I1673" s="40"/>
      <c r="J1673" s="40"/>
      <c r="K1673" s="40"/>
      <c r="L1673" s="40"/>
      <c r="M1673" s="40"/>
    </row>
    <row r="1674" spans="1:13">
      <c r="A1674" s="40"/>
      <c r="B1674" s="40"/>
      <c r="C1674" s="40"/>
      <c r="D1674" s="40"/>
      <c r="E1674" s="40"/>
      <c r="F1674" s="40"/>
      <c r="G1674" s="40"/>
      <c r="H1674" s="40"/>
      <c r="I1674" s="40"/>
      <c r="J1674" s="40"/>
      <c r="K1674" s="40"/>
      <c r="L1674" s="40"/>
      <c r="M1674" s="40"/>
    </row>
    <row r="1675" spans="1:13">
      <c r="A1675" s="40"/>
      <c r="B1675" s="40"/>
      <c r="C1675" s="40"/>
      <c r="D1675" s="40"/>
      <c r="E1675" s="40"/>
      <c r="F1675" s="40"/>
      <c r="G1675" s="40"/>
      <c r="H1675" s="40"/>
      <c r="I1675" s="40"/>
      <c r="J1675" s="40"/>
      <c r="K1675" s="40"/>
      <c r="L1675" s="40"/>
      <c r="M1675" s="40"/>
    </row>
    <row r="1676" spans="1:13">
      <c r="A1676" s="40"/>
      <c r="B1676" s="40"/>
      <c r="C1676" s="40"/>
      <c r="D1676" s="40"/>
      <c r="E1676" s="40"/>
      <c r="F1676" s="40"/>
      <c r="G1676" s="40"/>
      <c r="H1676" s="40"/>
      <c r="I1676" s="40"/>
      <c r="J1676" s="40"/>
      <c r="K1676" s="40"/>
      <c r="L1676" s="40"/>
      <c r="M1676" s="40"/>
    </row>
    <row r="1677" spans="1:13">
      <c r="A1677" s="40"/>
      <c r="B1677" s="40"/>
      <c r="C1677" s="40"/>
      <c r="D1677" s="40"/>
      <c r="E1677" s="40"/>
      <c r="F1677" s="40"/>
      <c r="G1677" s="40"/>
      <c r="H1677" s="40"/>
      <c r="I1677" s="40"/>
      <c r="J1677" s="40"/>
      <c r="K1677" s="40"/>
      <c r="L1677" s="40"/>
      <c r="M1677" s="40"/>
    </row>
    <row r="1678" spans="1:13">
      <c r="A1678" s="40"/>
      <c r="B1678" s="40"/>
      <c r="C1678" s="40"/>
      <c r="D1678" s="40"/>
      <c r="E1678" s="40"/>
      <c r="F1678" s="40"/>
      <c r="G1678" s="40"/>
      <c r="H1678" s="40"/>
      <c r="I1678" s="40"/>
      <c r="J1678" s="40"/>
      <c r="K1678" s="40"/>
      <c r="L1678" s="40"/>
      <c r="M1678" s="40"/>
    </row>
    <row r="1679" spans="1:13">
      <c r="A1679" s="40"/>
      <c r="B1679" s="40"/>
      <c r="C1679" s="40"/>
      <c r="D1679" s="40"/>
      <c r="E1679" s="40"/>
      <c r="F1679" s="40"/>
      <c r="G1679" s="40"/>
      <c r="H1679" s="40"/>
      <c r="I1679" s="40"/>
      <c r="J1679" s="40"/>
      <c r="K1679" s="40"/>
      <c r="L1679" s="40"/>
      <c r="M1679" s="40"/>
    </row>
    <row r="1680" spans="1:13">
      <c r="A1680" s="40"/>
      <c r="B1680" s="40"/>
      <c r="C1680" s="40"/>
      <c r="D1680" s="40"/>
      <c r="E1680" s="40"/>
      <c r="F1680" s="40"/>
      <c r="G1680" s="40"/>
      <c r="H1680" s="40"/>
      <c r="I1680" s="40"/>
      <c r="J1680" s="40"/>
      <c r="K1680" s="40"/>
      <c r="L1680" s="40"/>
      <c r="M1680" s="40"/>
    </row>
    <row r="1681" spans="1:13">
      <c r="A1681" s="40"/>
      <c r="B1681" s="40"/>
      <c r="C1681" s="40"/>
      <c r="D1681" s="40"/>
      <c r="E1681" s="40"/>
      <c r="F1681" s="40"/>
      <c r="G1681" s="40"/>
      <c r="H1681" s="40"/>
      <c r="I1681" s="40"/>
      <c r="J1681" s="40"/>
      <c r="K1681" s="40"/>
      <c r="L1681" s="40"/>
      <c r="M1681" s="40"/>
    </row>
    <row r="1682" spans="1:13">
      <c r="A1682" s="40"/>
      <c r="B1682" s="40"/>
      <c r="C1682" s="40"/>
      <c r="D1682" s="40"/>
      <c r="E1682" s="40"/>
      <c r="F1682" s="40"/>
      <c r="G1682" s="40"/>
      <c r="H1682" s="40"/>
      <c r="I1682" s="40"/>
      <c r="J1682" s="40"/>
      <c r="K1682" s="40"/>
      <c r="L1682" s="40"/>
      <c r="M1682" s="40"/>
    </row>
    <row r="1683" spans="1:13">
      <c r="A1683" s="40"/>
      <c r="B1683" s="40"/>
      <c r="C1683" s="40"/>
      <c r="D1683" s="40"/>
      <c r="E1683" s="40"/>
      <c r="F1683" s="40"/>
      <c r="G1683" s="40"/>
      <c r="H1683" s="40"/>
      <c r="I1683" s="40"/>
      <c r="J1683" s="40"/>
      <c r="K1683" s="40"/>
      <c r="L1683" s="40"/>
      <c r="M1683" s="40"/>
    </row>
    <row r="1684" spans="1:13">
      <c r="A1684" s="40"/>
      <c r="B1684" s="40"/>
      <c r="C1684" s="40"/>
      <c r="D1684" s="40"/>
      <c r="E1684" s="40"/>
      <c r="F1684" s="40"/>
      <c r="G1684" s="40"/>
      <c r="H1684" s="40"/>
      <c r="I1684" s="40"/>
      <c r="J1684" s="40"/>
      <c r="K1684" s="40"/>
      <c r="L1684" s="40"/>
      <c r="M1684" s="40"/>
    </row>
    <row r="1685" spans="1:13">
      <c r="A1685" s="40"/>
      <c r="B1685" s="40"/>
      <c r="C1685" s="40"/>
      <c r="D1685" s="40"/>
      <c r="E1685" s="40"/>
      <c r="F1685" s="40"/>
      <c r="G1685" s="40"/>
      <c r="H1685" s="40"/>
      <c r="I1685" s="40"/>
      <c r="J1685" s="40"/>
      <c r="K1685" s="40"/>
      <c r="L1685" s="40"/>
      <c r="M1685" s="40"/>
    </row>
    <row r="1686" spans="1:13">
      <c r="A1686" s="40"/>
      <c r="B1686" s="40"/>
      <c r="C1686" s="40"/>
      <c r="D1686" s="40"/>
      <c r="E1686" s="40"/>
      <c r="F1686" s="40"/>
      <c r="G1686" s="40"/>
      <c r="H1686" s="40"/>
      <c r="I1686" s="40"/>
      <c r="J1686" s="40"/>
      <c r="K1686" s="40"/>
      <c r="L1686" s="40"/>
      <c r="M1686" s="40"/>
    </row>
    <row r="1687" spans="1:13">
      <c r="A1687" s="40"/>
      <c r="B1687" s="40"/>
      <c r="C1687" s="40"/>
      <c r="D1687" s="40"/>
      <c r="E1687" s="40"/>
      <c r="F1687" s="40"/>
      <c r="G1687" s="40"/>
      <c r="H1687" s="40"/>
      <c r="I1687" s="40"/>
      <c r="J1687" s="40"/>
      <c r="K1687" s="40"/>
      <c r="L1687" s="40"/>
      <c r="M1687" s="40"/>
    </row>
    <row r="1688" spans="1:13">
      <c r="A1688" s="40"/>
      <c r="B1688" s="40"/>
      <c r="C1688" s="40"/>
      <c r="D1688" s="40"/>
      <c r="E1688" s="40"/>
      <c r="F1688" s="40"/>
      <c r="G1688" s="40"/>
      <c r="H1688" s="40"/>
      <c r="I1688" s="40"/>
      <c r="J1688" s="40"/>
      <c r="K1688" s="40"/>
      <c r="L1688" s="40"/>
      <c r="M1688" s="40"/>
    </row>
    <row r="1689" spans="1:13">
      <c r="A1689" s="40"/>
      <c r="B1689" s="40"/>
      <c r="C1689" s="40"/>
      <c r="D1689" s="40"/>
      <c r="E1689" s="40"/>
      <c r="F1689" s="40"/>
      <c r="G1689" s="40"/>
      <c r="H1689" s="40"/>
      <c r="I1689" s="40"/>
      <c r="J1689" s="40"/>
      <c r="K1689" s="40"/>
      <c r="L1689" s="40"/>
      <c r="M1689" s="40"/>
    </row>
    <row r="1690" spans="1:13">
      <c r="A1690" s="40"/>
      <c r="B1690" s="40"/>
      <c r="C1690" s="40"/>
      <c r="D1690" s="40"/>
      <c r="E1690" s="40"/>
      <c r="F1690" s="40"/>
      <c r="G1690" s="40"/>
      <c r="H1690" s="40"/>
      <c r="I1690" s="40"/>
      <c r="J1690" s="40"/>
      <c r="K1690" s="40"/>
      <c r="L1690" s="40"/>
      <c r="M1690" s="40"/>
    </row>
    <row r="1691" spans="1:13">
      <c r="A1691" s="40"/>
      <c r="B1691" s="40"/>
      <c r="C1691" s="40"/>
      <c r="D1691" s="40"/>
      <c r="E1691" s="40"/>
      <c r="F1691" s="40"/>
      <c r="G1691" s="40"/>
      <c r="H1691" s="40"/>
      <c r="I1691" s="40"/>
      <c r="J1691" s="40"/>
      <c r="K1691" s="40"/>
      <c r="L1691" s="40"/>
      <c r="M1691" s="40"/>
    </row>
    <row r="1692" spans="1:13">
      <c r="A1692" s="40"/>
      <c r="B1692" s="40"/>
      <c r="C1692" s="40"/>
      <c r="D1692" s="40"/>
      <c r="E1692" s="40"/>
      <c r="F1692" s="40"/>
      <c r="G1692" s="40"/>
      <c r="H1692" s="40"/>
      <c r="I1692" s="40"/>
      <c r="J1692" s="40"/>
      <c r="K1692" s="40"/>
      <c r="L1692" s="40"/>
      <c r="M1692" s="40"/>
    </row>
    <row r="1693" spans="1:13">
      <c r="A1693" s="40"/>
      <c r="B1693" s="40"/>
      <c r="C1693" s="40"/>
      <c r="D1693" s="40"/>
      <c r="E1693" s="40"/>
      <c r="F1693" s="40"/>
      <c r="G1693" s="40"/>
      <c r="H1693" s="40"/>
      <c r="I1693" s="40"/>
      <c r="J1693" s="40"/>
      <c r="K1693" s="40"/>
      <c r="L1693" s="40"/>
      <c r="M1693" s="40"/>
    </row>
    <row r="1694" spans="1:13">
      <c r="A1694" s="40"/>
      <c r="B1694" s="40"/>
      <c r="C1694" s="40"/>
      <c r="D1694" s="40"/>
      <c r="E1694" s="40"/>
      <c r="F1694" s="40"/>
      <c r="G1694" s="40"/>
      <c r="H1694" s="40"/>
      <c r="I1694" s="40"/>
      <c r="J1694" s="40"/>
      <c r="K1694" s="40"/>
      <c r="L1694" s="40"/>
      <c r="M1694" s="40"/>
    </row>
    <row r="1695" spans="1:13">
      <c r="A1695" s="40"/>
      <c r="B1695" s="40"/>
      <c r="C1695" s="40"/>
      <c r="D1695" s="40"/>
      <c r="E1695" s="40"/>
      <c r="F1695" s="40"/>
      <c r="G1695" s="40"/>
      <c r="H1695" s="40"/>
      <c r="I1695" s="40"/>
      <c r="J1695" s="40"/>
      <c r="K1695" s="40"/>
      <c r="L1695" s="40"/>
      <c r="M1695" s="40"/>
    </row>
    <row r="1696" spans="1:13">
      <c r="A1696" s="40"/>
      <c r="B1696" s="40"/>
      <c r="C1696" s="40"/>
      <c r="D1696" s="40"/>
      <c r="E1696" s="40"/>
      <c r="F1696" s="40"/>
      <c r="G1696" s="40"/>
      <c r="H1696" s="40"/>
      <c r="I1696" s="40"/>
      <c r="J1696" s="40"/>
      <c r="K1696" s="40"/>
      <c r="L1696" s="40"/>
      <c r="M1696" s="40"/>
    </row>
    <row r="1697" spans="1:13">
      <c r="A1697" s="40"/>
      <c r="B1697" s="40"/>
      <c r="C1697" s="40"/>
      <c r="D1697" s="40"/>
      <c r="E1697" s="40"/>
      <c r="F1697" s="40"/>
      <c r="G1697" s="40"/>
      <c r="H1697" s="40"/>
      <c r="I1697" s="40"/>
      <c r="J1697" s="40"/>
      <c r="K1697" s="40"/>
      <c r="L1697" s="40"/>
      <c r="M1697" s="40"/>
    </row>
    <row r="1698" spans="1:13">
      <c r="A1698" s="40"/>
      <c r="B1698" s="40"/>
      <c r="C1698" s="40"/>
      <c r="D1698" s="40"/>
      <c r="E1698" s="40"/>
      <c r="F1698" s="40"/>
      <c r="G1698" s="40"/>
      <c r="H1698" s="40"/>
      <c r="I1698" s="40"/>
      <c r="J1698" s="40"/>
      <c r="K1698" s="40"/>
      <c r="L1698" s="40"/>
      <c r="M1698" s="40"/>
    </row>
    <row r="1699" spans="1:13">
      <c r="A1699" s="40"/>
      <c r="B1699" s="40"/>
      <c r="C1699" s="40"/>
      <c r="D1699" s="40"/>
      <c r="E1699" s="40"/>
      <c r="F1699" s="40"/>
      <c r="G1699" s="40"/>
      <c r="H1699" s="40"/>
      <c r="I1699" s="40"/>
      <c r="J1699" s="40"/>
      <c r="K1699" s="40"/>
      <c r="L1699" s="40"/>
      <c r="M1699" s="40"/>
    </row>
    <row r="1700" spans="1:13">
      <c r="A1700" s="40"/>
      <c r="B1700" s="40"/>
      <c r="C1700" s="40"/>
      <c r="D1700" s="40"/>
      <c r="E1700" s="40"/>
      <c r="F1700" s="40"/>
      <c r="G1700" s="40"/>
      <c r="H1700" s="40"/>
      <c r="I1700" s="40"/>
      <c r="J1700" s="40"/>
      <c r="K1700" s="40"/>
      <c r="L1700" s="40"/>
      <c r="M1700" s="40"/>
    </row>
    <row r="1701" spans="1:13">
      <c r="A1701" s="40"/>
      <c r="B1701" s="40"/>
      <c r="C1701" s="40"/>
      <c r="D1701" s="40"/>
      <c r="E1701" s="40"/>
      <c r="F1701" s="40"/>
      <c r="G1701" s="40"/>
      <c r="H1701" s="40"/>
      <c r="I1701" s="40"/>
      <c r="J1701" s="40"/>
      <c r="K1701" s="40"/>
      <c r="L1701" s="40"/>
      <c r="M1701" s="40"/>
    </row>
    <row r="1702" spans="1:13">
      <c r="A1702" s="40"/>
      <c r="B1702" s="40"/>
      <c r="C1702" s="40"/>
      <c r="D1702" s="40"/>
      <c r="E1702" s="40"/>
      <c r="F1702" s="40"/>
      <c r="G1702" s="40"/>
      <c r="H1702" s="40"/>
      <c r="I1702" s="40"/>
      <c r="J1702" s="40"/>
      <c r="K1702" s="40"/>
      <c r="L1702" s="40"/>
      <c r="M1702" s="40"/>
    </row>
    <row r="1703" spans="1:13">
      <c r="A1703" s="40"/>
      <c r="B1703" s="40"/>
      <c r="C1703" s="40"/>
      <c r="D1703" s="40"/>
      <c r="E1703" s="40"/>
      <c r="F1703" s="40"/>
      <c r="G1703" s="40"/>
      <c r="H1703" s="40"/>
      <c r="I1703" s="40"/>
      <c r="J1703" s="40"/>
      <c r="K1703" s="40"/>
      <c r="L1703" s="40"/>
      <c r="M1703" s="40"/>
    </row>
    <row r="1704" spans="1:13">
      <c r="A1704" s="40"/>
      <c r="B1704" s="40"/>
      <c r="C1704" s="40"/>
      <c r="D1704" s="40"/>
      <c r="E1704" s="40"/>
      <c r="F1704" s="40"/>
      <c r="G1704" s="40"/>
      <c r="H1704" s="40"/>
      <c r="I1704" s="40"/>
      <c r="J1704" s="40"/>
      <c r="K1704" s="40"/>
      <c r="L1704" s="40"/>
      <c r="M1704" s="40"/>
    </row>
    <row r="1705" spans="1:13">
      <c r="A1705" s="40"/>
      <c r="B1705" s="40"/>
      <c r="C1705" s="40"/>
      <c r="D1705" s="40"/>
      <c r="E1705" s="40"/>
      <c r="F1705" s="40"/>
      <c r="G1705" s="40"/>
      <c r="H1705" s="40"/>
      <c r="I1705" s="40"/>
      <c r="J1705" s="40"/>
      <c r="K1705" s="40"/>
      <c r="L1705" s="40"/>
      <c r="M1705" s="40"/>
    </row>
    <row r="1706" spans="1:13">
      <c r="A1706" s="40"/>
      <c r="B1706" s="40"/>
      <c r="C1706" s="40"/>
      <c r="D1706" s="40"/>
      <c r="E1706" s="40"/>
      <c r="F1706" s="40"/>
      <c r="G1706" s="40"/>
      <c r="H1706" s="40"/>
      <c r="I1706" s="40"/>
      <c r="J1706" s="40"/>
      <c r="K1706" s="40"/>
      <c r="L1706" s="40"/>
      <c r="M1706" s="40"/>
    </row>
    <row r="1707" spans="1:13">
      <c r="A1707" s="40"/>
      <c r="B1707" s="40"/>
      <c r="C1707" s="40"/>
      <c r="D1707" s="40"/>
      <c r="E1707" s="40"/>
      <c r="F1707" s="40"/>
      <c r="G1707" s="40"/>
      <c r="H1707" s="40"/>
      <c r="I1707" s="40"/>
      <c r="J1707" s="40"/>
      <c r="K1707" s="40"/>
      <c r="L1707" s="40"/>
      <c r="M1707" s="40"/>
    </row>
    <row r="1708" spans="1:13">
      <c r="A1708" s="40"/>
      <c r="B1708" s="40"/>
      <c r="C1708" s="40"/>
      <c r="D1708" s="40"/>
      <c r="E1708" s="40"/>
      <c r="F1708" s="40"/>
      <c r="G1708" s="40"/>
      <c r="H1708" s="40"/>
      <c r="I1708" s="40"/>
      <c r="J1708" s="40"/>
      <c r="K1708" s="40"/>
      <c r="L1708" s="40"/>
      <c r="M1708" s="40"/>
    </row>
    <row r="1709" spans="1:13">
      <c r="A1709" s="40"/>
      <c r="B1709" s="40"/>
      <c r="C1709" s="40"/>
      <c r="D1709" s="40"/>
      <c r="E1709" s="40"/>
      <c r="F1709" s="40"/>
      <c r="G1709" s="40"/>
      <c r="H1709" s="40"/>
      <c r="I1709" s="40"/>
      <c r="J1709" s="40"/>
      <c r="K1709" s="40"/>
      <c r="L1709" s="40"/>
      <c r="M1709" s="40"/>
    </row>
    <row r="1710" spans="1:13">
      <c r="A1710" s="40"/>
      <c r="B1710" s="40"/>
      <c r="C1710" s="40"/>
      <c r="D1710" s="40"/>
      <c r="E1710" s="40"/>
      <c r="F1710" s="40"/>
      <c r="G1710" s="40"/>
      <c r="H1710" s="40"/>
      <c r="I1710" s="40"/>
      <c r="J1710" s="40"/>
      <c r="K1710" s="40"/>
      <c r="L1710" s="40"/>
      <c r="M1710" s="40"/>
    </row>
    <row r="1711" spans="1:13">
      <c r="A1711" s="40"/>
      <c r="B1711" s="40"/>
      <c r="C1711" s="40"/>
      <c r="D1711" s="40"/>
      <c r="E1711" s="40"/>
      <c r="F1711" s="40"/>
      <c r="G1711" s="40"/>
      <c r="H1711" s="40"/>
      <c r="I1711" s="40"/>
      <c r="J1711" s="40"/>
      <c r="K1711" s="40"/>
      <c r="L1711" s="40"/>
      <c r="M1711" s="40"/>
    </row>
    <row r="1712" spans="1:13">
      <c r="A1712" s="40"/>
      <c r="B1712" s="40"/>
      <c r="C1712" s="40"/>
      <c r="D1712" s="40"/>
      <c r="E1712" s="40"/>
      <c r="F1712" s="40"/>
      <c r="G1712" s="40"/>
      <c r="H1712" s="40"/>
      <c r="I1712" s="40"/>
      <c r="J1712" s="40"/>
      <c r="K1712" s="40"/>
      <c r="L1712" s="40"/>
      <c r="M1712" s="40"/>
    </row>
    <row r="1713" spans="1:13">
      <c r="A1713" s="40"/>
      <c r="B1713" s="40"/>
      <c r="C1713" s="40"/>
      <c r="D1713" s="40"/>
      <c r="E1713" s="40"/>
      <c r="F1713" s="40"/>
      <c r="G1713" s="40"/>
      <c r="H1713" s="40"/>
      <c r="I1713" s="40"/>
      <c r="J1713" s="40"/>
      <c r="K1713" s="40"/>
      <c r="L1713" s="40"/>
      <c r="M1713" s="40"/>
    </row>
    <row r="1714" spans="1:13">
      <c r="A1714" s="40"/>
      <c r="B1714" s="40"/>
      <c r="C1714" s="40"/>
      <c r="D1714" s="40"/>
      <c r="E1714" s="40"/>
      <c r="F1714" s="40"/>
      <c r="G1714" s="40"/>
      <c r="H1714" s="40"/>
      <c r="I1714" s="40"/>
      <c r="J1714" s="40"/>
      <c r="K1714" s="40"/>
      <c r="L1714" s="40"/>
      <c r="M1714" s="40"/>
    </row>
    <row r="1715" spans="1:13">
      <c r="A1715" s="40"/>
      <c r="B1715" s="40"/>
      <c r="C1715" s="40"/>
      <c r="D1715" s="40"/>
      <c r="E1715" s="40"/>
      <c r="F1715" s="40"/>
      <c r="G1715" s="40"/>
      <c r="H1715" s="40"/>
      <c r="I1715" s="40"/>
      <c r="J1715" s="40"/>
      <c r="K1715" s="40"/>
      <c r="L1715" s="40"/>
      <c r="M1715" s="40"/>
    </row>
    <row r="1716" spans="1:13">
      <c r="A1716" s="40"/>
      <c r="B1716" s="40"/>
      <c r="C1716" s="40"/>
      <c r="D1716" s="40"/>
      <c r="E1716" s="40"/>
      <c r="F1716" s="40"/>
      <c r="G1716" s="40"/>
      <c r="H1716" s="40"/>
      <c r="I1716" s="40"/>
      <c r="J1716" s="40"/>
      <c r="K1716" s="40"/>
      <c r="L1716" s="40"/>
      <c r="M1716" s="40"/>
    </row>
    <row r="1717" spans="1:13">
      <c r="A1717" s="40"/>
      <c r="B1717" s="40"/>
      <c r="C1717" s="40"/>
      <c r="D1717" s="40"/>
      <c r="E1717" s="40"/>
      <c r="F1717" s="40"/>
      <c r="G1717" s="40"/>
      <c r="H1717" s="40"/>
      <c r="I1717" s="40"/>
      <c r="J1717" s="40"/>
      <c r="K1717" s="40"/>
      <c r="L1717" s="40"/>
      <c r="M1717" s="40"/>
    </row>
    <row r="1718" spans="1:13">
      <c r="A1718" s="40"/>
      <c r="B1718" s="40"/>
      <c r="C1718" s="40"/>
      <c r="D1718" s="40"/>
      <c r="E1718" s="40"/>
      <c r="F1718" s="40"/>
      <c r="G1718" s="40"/>
      <c r="H1718" s="40"/>
      <c r="I1718" s="40"/>
      <c r="J1718" s="40"/>
      <c r="K1718" s="40"/>
      <c r="L1718" s="40"/>
      <c r="M1718" s="40"/>
    </row>
    <row r="1719" spans="1:13">
      <c r="A1719" s="40"/>
      <c r="B1719" s="40"/>
      <c r="C1719" s="40"/>
      <c r="D1719" s="40"/>
      <c r="E1719" s="40"/>
      <c r="F1719" s="40"/>
      <c r="G1719" s="40"/>
      <c r="H1719" s="40"/>
      <c r="I1719" s="40"/>
      <c r="J1719" s="40"/>
      <c r="K1719" s="40"/>
      <c r="L1719" s="40"/>
      <c r="M1719" s="40"/>
    </row>
    <row r="1720" spans="1:13">
      <c r="A1720" s="40"/>
      <c r="B1720" s="40"/>
      <c r="C1720" s="40"/>
      <c r="D1720" s="40"/>
      <c r="E1720" s="40"/>
      <c r="F1720" s="40"/>
      <c r="G1720" s="40"/>
      <c r="H1720" s="40"/>
      <c r="I1720" s="40"/>
      <c r="J1720" s="40"/>
      <c r="K1720" s="40"/>
      <c r="L1720" s="40"/>
      <c r="M1720" s="40"/>
    </row>
    <row r="1721" spans="1:13">
      <c r="A1721" s="40"/>
      <c r="B1721" s="40"/>
      <c r="C1721" s="40"/>
      <c r="D1721" s="40"/>
      <c r="E1721" s="40"/>
      <c r="F1721" s="40"/>
      <c r="G1721" s="40"/>
      <c r="H1721" s="40"/>
      <c r="I1721" s="40"/>
      <c r="J1721" s="40"/>
      <c r="K1721" s="40"/>
      <c r="L1721" s="40"/>
      <c r="M1721" s="40"/>
    </row>
    <row r="1722" spans="1:13">
      <c r="A1722" s="40"/>
      <c r="B1722" s="40"/>
      <c r="C1722" s="40"/>
      <c r="D1722" s="40"/>
      <c r="E1722" s="40"/>
      <c r="F1722" s="40"/>
      <c r="G1722" s="40"/>
      <c r="H1722" s="40"/>
      <c r="I1722" s="40"/>
      <c r="J1722" s="40"/>
      <c r="K1722" s="40"/>
      <c r="L1722" s="40"/>
      <c r="M1722" s="40"/>
    </row>
    <row r="1723" spans="1:13">
      <c r="A1723" s="40"/>
      <c r="B1723" s="40"/>
      <c r="C1723" s="40"/>
      <c r="D1723" s="40"/>
      <c r="E1723" s="40"/>
      <c r="F1723" s="40"/>
      <c r="G1723" s="40"/>
      <c r="H1723" s="40"/>
      <c r="I1723" s="40"/>
      <c r="J1723" s="40"/>
      <c r="K1723" s="40"/>
      <c r="L1723" s="40"/>
      <c r="M1723" s="40"/>
    </row>
    <row r="1724" spans="1:13">
      <c r="A1724" s="40"/>
      <c r="B1724" s="40"/>
      <c r="C1724" s="40"/>
      <c r="D1724" s="40"/>
      <c r="E1724" s="40"/>
      <c r="F1724" s="40"/>
      <c r="G1724" s="40"/>
      <c r="H1724" s="40"/>
      <c r="I1724" s="40"/>
      <c r="J1724" s="40"/>
      <c r="K1724" s="40"/>
      <c r="L1724" s="40"/>
      <c r="M1724" s="40"/>
    </row>
    <row r="1725" spans="1:13">
      <c r="A1725" s="40"/>
      <c r="B1725" s="40"/>
      <c r="C1725" s="40"/>
      <c r="D1725" s="40"/>
      <c r="E1725" s="40"/>
      <c r="F1725" s="40"/>
      <c r="G1725" s="40"/>
      <c r="H1725" s="40"/>
      <c r="I1725" s="40"/>
      <c r="J1725" s="40"/>
      <c r="K1725" s="40"/>
      <c r="L1725" s="40"/>
      <c r="M1725" s="40"/>
    </row>
    <row r="1726" spans="1:13">
      <c r="A1726" s="40"/>
      <c r="B1726" s="40"/>
      <c r="C1726" s="40"/>
      <c r="D1726" s="40"/>
      <c r="E1726" s="40"/>
      <c r="F1726" s="40"/>
      <c r="G1726" s="40"/>
      <c r="H1726" s="40"/>
      <c r="I1726" s="40"/>
      <c r="J1726" s="40"/>
      <c r="K1726" s="40"/>
      <c r="L1726" s="40"/>
      <c r="M1726" s="40"/>
    </row>
    <row r="1727" spans="1:13">
      <c r="A1727" s="40"/>
      <c r="B1727" s="40"/>
      <c r="C1727" s="40"/>
      <c r="D1727" s="40"/>
      <c r="E1727" s="40"/>
      <c r="F1727" s="40"/>
      <c r="G1727" s="40"/>
      <c r="H1727" s="40"/>
      <c r="I1727" s="40"/>
      <c r="J1727" s="40"/>
      <c r="K1727" s="40"/>
      <c r="L1727" s="40"/>
      <c r="M1727" s="40"/>
    </row>
    <row r="1728" spans="1:13">
      <c r="A1728" s="40"/>
      <c r="B1728" s="40"/>
      <c r="C1728" s="40"/>
      <c r="D1728" s="40"/>
      <c r="E1728" s="40"/>
      <c r="F1728" s="40"/>
      <c r="G1728" s="40"/>
      <c r="H1728" s="40"/>
      <c r="I1728" s="40"/>
      <c r="J1728" s="40"/>
      <c r="K1728" s="40"/>
      <c r="L1728" s="40"/>
      <c r="M1728" s="40"/>
    </row>
    <row r="1729" spans="1:13">
      <c r="A1729" s="40"/>
      <c r="B1729" s="40"/>
      <c r="C1729" s="40"/>
      <c r="D1729" s="40"/>
      <c r="E1729" s="40"/>
      <c r="F1729" s="40"/>
      <c r="G1729" s="40"/>
      <c r="H1729" s="40"/>
      <c r="I1729" s="40"/>
      <c r="J1729" s="40"/>
      <c r="K1729" s="40"/>
      <c r="L1729" s="40"/>
      <c r="M1729" s="40"/>
    </row>
    <row r="1730" spans="1:13">
      <c r="A1730" s="40"/>
      <c r="B1730" s="40"/>
      <c r="C1730" s="40"/>
      <c r="D1730" s="40"/>
      <c r="E1730" s="40"/>
      <c r="F1730" s="40"/>
      <c r="G1730" s="40"/>
      <c r="H1730" s="40"/>
      <c r="I1730" s="40"/>
      <c r="J1730" s="40"/>
      <c r="K1730" s="40"/>
      <c r="L1730" s="40"/>
      <c r="M1730" s="40"/>
    </row>
    <row r="1731" spans="1:13">
      <c r="A1731" s="40"/>
      <c r="B1731" s="40"/>
      <c r="C1731" s="40"/>
      <c r="D1731" s="40"/>
      <c r="E1731" s="40"/>
      <c r="F1731" s="40"/>
      <c r="G1731" s="40"/>
      <c r="H1731" s="40"/>
      <c r="I1731" s="40"/>
      <c r="J1731" s="40"/>
      <c r="K1731" s="40"/>
      <c r="L1731" s="40"/>
      <c r="M1731" s="40"/>
    </row>
    <row r="1732" spans="1:13">
      <c r="A1732" s="40"/>
      <c r="B1732" s="40"/>
      <c r="C1732" s="40"/>
      <c r="D1732" s="40"/>
      <c r="E1732" s="40"/>
      <c r="F1732" s="40"/>
      <c r="G1732" s="40"/>
      <c r="H1732" s="40"/>
      <c r="I1732" s="40"/>
      <c r="J1732" s="40"/>
      <c r="K1732" s="40"/>
      <c r="L1732" s="40"/>
      <c r="M1732" s="40"/>
    </row>
    <row r="1733" spans="1:13">
      <c r="A1733" s="40"/>
      <c r="B1733" s="40"/>
      <c r="C1733" s="40"/>
      <c r="D1733" s="40"/>
      <c r="E1733" s="40"/>
      <c r="F1733" s="40"/>
      <c r="G1733" s="40"/>
      <c r="H1733" s="40"/>
      <c r="I1733" s="40"/>
      <c r="J1733" s="40"/>
      <c r="K1733" s="40"/>
      <c r="L1733" s="40"/>
      <c r="M1733" s="40"/>
    </row>
    <row r="1734" spans="1:13">
      <c r="A1734" s="40"/>
      <c r="B1734" s="40"/>
      <c r="C1734" s="40"/>
      <c r="D1734" s="40"/>
      <c r="E1734" s="40"/>
      <c r="F1734" s="40"/>
      <c r="G1734" s="40"/>
      <c r="H1734" s="40"/>
      <c r="I1734" s="40"/>
      <c r="J1734" s="40"/>
      <c r="K1734" s="40"/>
      <c r="L1734" s="40"/>
      <c r="M1734" s="40"/>
    </row>
    <row r="1735" spans="1:13">
      <c r="A1735" s="40"/>
      <c r="B1735" s="40"/>
      <c r="C1735" s="40"/>
      <c r="D1735" s="40"/>
      <c r="E1735" s="40"/>
      <c r="F1735" s="40"/>
      <c r="G1735" s="40"/>
      <c r="H1735" s="40"/>
      <c r="I1735" s="40"/>
      <c r="J1735" s="40"/>
      <c r="K1735" s="40"/>
      <c r="L1735" s="40"/>
      <c r="M1735" s="40"/>
    </row>
    <row r="1736" spans="1:13">
      <c r="A1736" s="40"/>
      <c r="B1736" s="40"/>
      <c r="C1736" s="40"/>
      <c r="D1736" s="40"/>
      <c r="E1736" s="40"/>
      <c r="F1736" s="40"/>
      <c r="G1736" s="40"/>
      <c r="H1736" s="40"/>
      <c r="I1736" s="40"/>
      <c r="J1736" s="40"/>
      <c r="K1736" s="40"/>
      <c r="L1736" s="40"/>
      <c r="M1736" s="40"/>
    </row>
    <row r="1737" spans="1:13">
      <c r="A1737" s="40"/>
      <c r="B1737" s="40"/>
      <c r="C1737" s="40"/>
      <c r="D1737" s="40"/>
      <c r="E1737" s="40"/>
      <c r="F1737" s="40"/>
      <c r="G1737" s="40"/>
      <c r="H1737" s="40"/>
      <c r="I1737" s="40"/>
      <c r="J1737" s="40"/>
      <c r="K1737" s="40"/>
      <c r="L1737" s="40"/>
      <c r="M1737" s="40"/>
    </row>
    <row r="1738" spans="1:13">
      <c r="A1738" s="40"/>
      <c r="B1738" s="40"/>
      <c r="C1738" s="40"/>
      <c r="D1738" s="40"/>
      <c r="E1738" s="40"/>
      <c r="F1738" s="40"/>
      <c r="G1738" s="40"/>
      <c r="H1738" s="40"/>
      <c r="I1738" s="40"/>
      <c r="J1738" s="40"/>
      <c r="K1738" s="40"/>
      <c r="L1738" s="40"/>
      <c r="M1738" s="40"/>
    </row>
    <row r="1739" spans="1:13">
      <c r="A1739" s="40"/>
      <c r="B1739" s="40"/>
      <c r="C1739" s="40"/>
      <c r="D1739" s="40"/>
      <c r="E1739" s="40"/>
      <c r="F1739" s="40"/>
      <c r="G1739" s="40"/>
      <c r="H1739" s="40"/>
      <c r="I1739" s="40"/>
      <c r="J1739" s="40"/>
      <c r="K1739" s="40"/>
      <c r="L1739" s="40"/>
      <c r="M1739" s="40"/>
    </row>
    <row r="1740" spans="1:13">
      <c r="A1740" s="40"/>
      <c r="B1740" s="40"/>
      <c r="C1740" s="40"/>
      <c r="D1740" s="40"/>
      <c r="E1740" s="40"/>
      <c r="F1740" s="40"/>
      <c r="G1740" s="40"/>
      <c r="H1740" s="40"/>
      <c r="I1740" s="40"/>
      <c r="J1740" s="40"/>
      <c r="K1740" s="40"/>
      <c r="L1740" s="40"/>
      <c r="M1740" s="40"/>
    </row>
    <row r="1741" spans="1:13">
      <c r="A1741" s="40"/>
      <c r="B1741" s="40"/>
      <c r="C1741" s="40"/>
      <c r="D1741" s="40"/>
      <c r="E1741" s="40"/>
      <c r="F1741" s="40"/>
      <c r="G1741" s="40"/>
      <c r="H1741" s="40"/>
      <c r="I1741" s="40"/>
      <c r="J1741" s="40"/>
      <c r="K1741" s="40"/>
      <c r="L1741" s="40"/>
      <c r="M1741" s="40"/>
    </row>
    <row r="1742" spans="1:13">
      <c r="A1742" s="40"/>
      <c r="B1742" s="40"/>
      <c r="C1742" s="40"/>
      <c r="D1742" s="40"/>
      <c r="E1742" s="40"/>
      <c r="F1742" s="40"/>
      <c r="G1742" s="40"/>
      <c r="H1742" s="40"/>
      <c r="I1742" s="40"/>
      <c r="J1742" s="40"/>
      <c r="K1742" s="40"/>
      <c r="L1742" s="40"/>
      <c r="M1742" s="40"/>
    </row>
    <row r="1743" spans="1:13">
      <c r="A1743" s="40"/>
      <c r="B1743" s="40"/>
      <c r="C1743" s="40"/>
      <c r="D1743" s="40"/>
      <c r="E1743" s="40"/>
      <c r="F1743" s="40"/>
      <c r="G1743" s="40"/>
      <c r="H1743" s="40"/>
      <c r="I1743" s="40"/>
      <c r="J1743" s="40"/>
      <c r="K1743" s="40"/>
      <c r="L1743" s="40"/>
      <c r="M1743" s="40"/>
    </row>
    <row r="1744" spans="1:13">
      <c r="A1744" s="40"/>
      <c r="B1744" s="40"/>
      <c r="C1744" s="40"/>
      <c r="D1744" s="40"/>
      <c r="E1744" s="40"/>
      <c r="F1744" s="40"/>
      <c r="G1744" s="40"/>
      <c r="H1744" s="40"/>
      <c r="I1744" s="40"/>
      <c r="J1744" s="40"/>
      <c r="K1744" s="40"/>
      <c r="L1744" s="40"/>
      <c r="M1744" s="40"/>
    </row>
    <row r="1745" spans="1:13">
      <c r="A1745" s="40"/>
      <c r="B1745" s="40"/>
      <c r="C1745" s="40"/>
      <c r="D1745" s="40"/>
      <c r="E1745" s="40"/>
      <c r="F1745" s="40"/>
      <c r="G1745" s="40"/>
      <c r="H1745" s="40"/>
      <c r="I1745" s="40"/>
      <c r="J1745" s="40"/>
      <c r="K1745" s="40"/>
      <c r="L1745" s="40"/>
      <c r="M1745" s="40"/>
    </row>
    <row r="1746" spans="1:13">
      <c r="A1746" s="40"/>
      <c r="B1746" s="40"/>
      <c r="C1746" s="40"/>
      <c r="D1746" s="40"/>
      <c r="E1746" s="40"/>
      <c r="F1746" s="40"/>
      <c r="G1746" s="40"/>
      <c r="H1746" s="40"/>
      <c r="I1746" s="40"/>
      <c r="J1746" s="40"/>
      <c r="K1746" s="40"/>
      <c r="L1746" s="40"/>
      <c r="M1746" s="40"/>
    </row>
    <row r="1747" spans="1:13">
      <c r="A1747" s="40"/>
      <c r="B1747" s="40"/>
      <c r="C1747" s="40"/>
      <c r="D1747" s="40"/>
      <c r="E1747" s="40"/>
      <c r="F1747" s="40"/>
      <c r="G1747" s="40"/>
      <c r="H1747" s="40"/>
      <c r="I1747" s="40"/>
      <c r="J1747" s="40"/>
      <c r="K1747" s="40"/>
      <c r="L1747" s="40"/>
      <c r="M1747" s="40"/>
    </row>
    <row r="1748" spans="1:13">
      <c r="A1748" s="40"/>
      <c r="B1748" s="40"/>
      <c r="C1748" s="40"/>
      <c r="D1748" s="40"/>
      <c r="E1748" s="40"/>
      <c r="F1748" s="40"/>
      <c r="G1748" s="40"/>
      <c r="H1748" s="40"/>
      <c r="I1748" s="40"/>
      <c r="J1748" s="40"/>
      <c r="K1748" s="40"/>
      <c r="L1748" s="40"/>
      <c r="M1748" s="40"/>
    </row>
    <row r="1749" spans="1:13">
      <c r="A1749" s="40"/>
      <c r="B1749" s="40"/>
      <c r="C1749" s="40"/>
      <c r="D1749" s="40"/>
      <c r="E1749" s="40"/>
      <c r="F1749" s="40"/>
      <c r="G1749" s="40"/>
      <c r="H1749" s="40"/>
      <c r="I1749" s="40"/>
      <c r="J1749" s="40"/>
      <c r="K1749" s="40"/>
      <c r="L1749" s="40"/>
      <c r="M1749" s="40"/>
    </row>
    <row r="1750" spans="1:13">
      <c r="A1750" s="40"/>
      <c r="B1750" s="40"/>
      <c r="C1750" s="40"/>
      <c r="D1750" s="40"/>
      <c r="E1750" s="40"/>
      <c r="F1750" s="40"/>
      <c r="G1750" s="40"/>
      <c r="H1750" s="40"/>
      <c r="I1750" s="40"/>
      <c r="J1750" s="40"/>
      <c r="K1750" s="40"/>
      <c r="L1750" s="40"/>
      <c r="M1750" s="40"/>
    </row>
    <row r="1751" spans="1:13">
      <c r="A1751" s="40"/>
      <c r="B1751" s="40"/>
      <c r="C1751" s="40"/>
      <c r="D1751" s="40"/>
      <c r="E1751" s="40"/>
      <c r="F1751" s="40"/>
      <c r="G1751" s="40"/>
      <c r="H1751" s="40"/>
      <c r="I1751" s="40"/>
      <c r="J1751" s="40"/>
      <c r="K1751" s="40"/>
      <c r="L1751" s="40"/>
      <c r="M1751" s="40"/>
    </row>
    <row r="1752" spans="1:13">
      <c r="A1752" s="40"/>
      <c r="B1752" s="40"/>
      <c r="C1752" s="40"/>
      <c r="D1752" s="40"/>
      <c r="E1752" s="40"/>
      <c r="F1752" s="40"/>
      <c r="G1752" s="40"/>
      <c r="H1752" s="40"/>
      <c r="I1752" s="40"/>
      <c r="J1752" s="40"/>
      <c r="K1752" s="40"/>
      <c r="L1752" s="40"/>
      <c r="M1752" s="40"/>
    </row>
    <row r="1753" spans="1:13">
      <c r="A1753" s="40"/>
      <c r="B1753" s="40"/>
      <c r="C1753" s="40"/>
      <c r="D1753" s="40"/>
      <c r="E1753" s="40"/>
      <c r="F1753" s="40"/>
      <c r="G1753" s="40"/>
      <c r="H1753" s="40"/>
      <c r="I1753" s="40"/>
      <c r="J1753" s="40"/>
      <c r="K1753" s="40"/>
      <c r="L1753" s="40"/>
      <c r="M1753" s="40"/>
    </row>
    <row r="1754" spans="1:13">
      <c r="A1754" s="40"/>
      <c r="B1754" s="40"/>
      <c r="C1754" s="40"/>
      <c r="D1754" s="40"/>
      <c r="E1754" s="40"/>
      <c r="F1754" s="40"/>
      <c r="G1754" s="40"/>
      <c r="H1754" s="40"/>
      <c r="I1754" s="40"/>
      <c r="J1754" s="40"/>
      <c r="K1754" s="40"/>
      <c r="L1754" s="40"/>
      <c r="M1754" s="40"/>
    </row>
    <row r="1755" spans="1:13">
      <c r="A1755" s="40"/>
      <c r="B1755" s="40"/>
      <c r="C1755" s="40"/>
      <c r="D1755" s="40"/>
      <c r="E1755" s="40"/>
      <c r="F1755" s="40"/>
      <c r="G1755" s="40"/>
      <c r="H1755" s="40"/>
      <c r="I1755" s="40"/>
      <c r="J1755" s="40"/>
      <c r="K1755" s="40"/>
      <c r="L1755" s="40"/>
      <c r="M1755" s="40"/>
    </row>
    <row r="1756" spans="1:13">
      <c r="A1756" s="40"/>
      <c r="B1756" s="40"/>
      <c r="C1756" s="40"/>
      <c r="D1756" s="40"/>
      <c r="E1756" s="40"/>
      <c r="F1756" s="40"/>
      <c r="G1756" s="40"/>
      <c r="H1756" s="40"/>
      <c r="I1756" s="40"/>
      <c r="J1756" s="40"/>
      <c r="K1756" s="40"/>
      <c r="L1756" s="40"/>
      <c r="M1756" s="40"/>
    </row>
    <row r="1757" spans="1:13">
      <c r="A1757" s="40"/>
      <c r="B1757" s="40"/>
      <c r="C1757" s="40"/>
      <c r="D1757" s="40"/>
      <c r="E1757" s="40"/>
      <c r="F1757" s="40"/>
      <c r="G1757" s="40"/>
      <c r="H1757" s="40"/>
      <c r="I1757" s="40"/>
      <c r="J1757" s="40"/>
      <c r="K1757" s="40"/>
      <c r="L1757" s="40"/>
      <c r="M1757" s="40"/>
    </row>
    <row r="1758" spans="1:13">
      <c r="A1758" s="40"/>
      <c r="B1758" s="40"/>
      <c r="C1758" s="40"/>
      <c r="D1758" s="40"/>
      <c r="E1758" s="40"/>
      <c r="F1758" s="40"/>
      <c r="G1758" s="40"/>
      <c r="H1758" s="40"/>
      <c r="I1758" s="40"/>
      <c r="J1758" s="40"/>
      <c r="K1758" s="40"/>
      <c r="L1758" s="40"/>
      <c r="M1758" s="40"/>
    </row>
    <row r="1759" spans="1:13">
      <c r="A1759" s="40"/>
      <c r="B1759" s="40"/>
      <c r="C1759" s="40"/>
      <c r="D1759" s="40"/>
      <c r="E1759" s="40"/>
      <c r="F1759" s="40"/>
      <c r="G1759" s="40"/>
      <c r="H1759" s="40"/>
      <c r="I1759" s="40"/>
      <c r="J1759" s="40"/>
      <c r="K1759" s="40"/>
      <c r="L1759" s="40"/>
      <c r="M1759" s="40"/>
    </row>
    <row r="1760" spans="1:13">
      <c r="A1760" s="40"/>
      <c r="B1760" s="40"/>
      <c r="C1760" s="40"/>
      <c r="D1760" s="40"/>
      <c r="E1760" s="40"/>
      <c r="F1760" s="40"/>
      <c r="G1760" s="40"/>
      <c r="H1760" s="40"/>
      <c r="I1760" s="40"/>
      <c r="J1760" s="40"/>
      <c r="K1760" s="40"/>
      <c r="L1760" s="40"/>
      <c r="M1760" s="40"/>
    </row>
    <row r="1761" spans="1:13">
      <c r="A1761" s="40"/>
      <c r="B1761" s="40"/>
      <c r="C1761" s="40"/>
      <c r="D1761" s="40"/>
      <c r="E1761" s="40"/>
      <c r="F1761" s="40"/>
      <c r="G1761" s="40"/>
      <c r="H1761" s="40"/>
      <c r="I1761" s="40"/>
      <c r="J1761" s="40"/>
      <c r="K1761" s="40"/>
      <c r="L1761" s="40"/>
      <c r="M1761" s="40"/>
    </row>
    <row r="1762" spans="1:13">
      <c r="A1762" s="40"/>
      <c r="B1762" s="40"/>
      <c r="C1762" s="40"/>
      <c r="D1762" s="40"/>
      <c r="E1762" s="40"/>
      <c r="F1762" s="40"/>
      <c r="G1762" s="40"/>
      <c r="H1762" s="40"/>
      <c r="I1762" s="40"/>
      <c r="J1762" s="40"/>
      <c r="K1762" s="40"/>
      <c r="L1762" s="40"/>
      <c r="M1762" s="40"/>
    </row>
    <row r="1763" spans="1:13">
      <c r="A1763" s="40"/>
      <c r="B1763" s="40"/>
      <c r="C1763" s="40"/>
      <c r="D1763" s="40"/>
      <c r="E1763" s="40"/>
      <c r="F1763" s="40"/>
      <c r="G1763" s="40"/>
      <c r="H1763" s="40"/>
      <c r="I1763" s="40"/>
      <c r="J1763" s="40"/>
      <c r="K1763" s="40"/>
      <c r="L1763" s="40"/>
      <c r="M1763" s="40"/>
    </row>
    <row r="1764" spans="1:13">
      <c r="A1764" s="40"/>
      <c r="B1764" s="40"/>
      <c r="C1764" s="40"/>
      <c r="D1764" s="40"/>
      <c r="E1764" s="40"/>
      <c r="F1764" s="40"/>
      <c r="G1764" s="40"/>
      <c r="H1764" s="40"/>
      <c r="I1764" s="40"/>
      <c r="J1764" s="40"/>
      <c r="K1764" s="40"/>
      <c r="L1764" s="40"/>
      <c r="M1764" s="40"/>
    </row>
    <row r="1765" spans="1:13">
      <c r="A1765" s="40"/>
      <c r="B1765" s="40"/>
      <c r="C1765" s="40"/>
      <c r="D1765" s="40"/>
      <c r="E1765" s="40"/>
      <c r="F1765" s="40"/>
      <c r="G1765" s="40"/>
      <c r="H1765" s="40"/>
      <c r="I1765" s="40"/>
      <c r="J1765" s="40"/>
      <c r="K1765" s="40"/>
      <c r="L1765" s="40"/>
      <c r="M1765" s="40"/>
    </row>
    <row r="1766" spans="1:13">
      <c r="A1766" s="40"/>
      <c r="B1766" s="40"/>
      <c r="C1766" s="40"/>
      <c r="D1766" s="40"/>
      <c r="E1766" s="40"/>
      <c r="F1766" s="40"/>
      <c r="G1766" s="40"/>
      <c r="H1766" s="40"/>
      <c r="I1766" s="40"/>
      <c r="J1766" s="40"/>
      <c r="K1766" s="40"/>
      <c r="L1766" s="40"/>
      <c r="M1766" s="40"/>
    </row>
    <row r="1767" spans="1:13">
      <c r="A1767" s="40"/>
      <c r="B1767" s="40"/>
      <c r="C1767" s="40"/>
      <c r="D1767" s="40"/>
      <c r="E1767" s="40"/>
      <c r="F1767" s="40"/>
      <c r="G1767" s="40"/>
      <c r="H1767" s="40"/>
      <c r="I1767" s="40"/>
      <c r="J1767" s="40"/>
      <c r="K1767" s="40"/>
      <c r="L1767" s="40"/>
      <c r="M1767" s="40"/>
    </row>
    <row r="1768" spans="1:13">
      <c r="A1768" s="40"/>
      <c r="B1768" s="40"/>
      <c r="C1768" s="40"/>
      <c r="D1768" s="40"/>
      <c r="E1768" s="40"/>
      <c r="F1768" s="40"/>
      <c r="G1768" s="40"/>
      <c r="H1768" s="40"/>
      <c r="I1768" s="40"/>
      <c r="J1768" s="40"/>
      <c r="K1768" s="40"/>
      <c r="L1768" s="40"/>
      <c r="M1768" s="40"/>
    </row>
    <row r="1769" spans="1:13">
      <c r="A1769" s="40"/>
      <c r="B1769" s="40"/>
      <c r="C1769" s="40"/>
      <c r="D1769" s="40"/>
      <c r="E1769" s="40"/>
      <c r="F1769" s="40"/>
      <c r="G1769" s="40"/>
      <c r="H1769" s="40"/>
      <c r="I1769" s="40"/>
      <c r="J1769" s="40"/>
      <c r="K1769" s="40"/>
      <c r="L1769" s="40"/>
      <c r="M1769" s="40"/>
    </row>
    <row r="1770" spans="1:13">
      <c r="A1770" s="40"/>
      <c r="B1770" s="40"/>
      <c r="C1770" s="40"/>
      <c r="D1770" s="40"/>
      <c r="E1770" s="40"/>
      <c r="F1770" s="40"/>
      <c r="G1770" s="40"/>
      <c r="H1770" s="40"/>
      <c r="I1770" s="40"/>
      <c r="J1770" s="40"/>
      <c r="K1770" s="40"/>
      <c r="L1770" s="40"/>
      <c r="M1770" s="40"/>
    </row>
    <row r="1771" spans="1:13">
      <c r="A1771" s="40"/>
      <c r="B1771" s="40"/>
      <c r="C1771" s="40"/>
      <c r="D1771" s="40"/>
      <c r="E1771" s="40"/>
      <c r="F1771" s="40"/>
      <c r="G1771" s="40"/>
      <c r="H1771" s="40"/>
      <c r="I1771" s="40"/>
      <c r="J1771" s="40"/>
      <c r="K1771" s="40"/>
      <c r="L1771" s="40"/>
      <c r="M1771" s="40"/>
    </row>
    <row r="1772" spans="1:13">
      <c r="A1772" s="40"/>
      <c r="B1772" s="40"/>
      <c r="C1772" s="40"/>
      <c r="D1772" s="40"/>
      <c r="E1772" s="40"/>
      <c r="F1772" s="40"/>
      <c r="G1772" s="40"/>
      <c r="H1772" s="40"/>
      <c r="I1772" s="40"/>
      <c r="J1772" s="40"/>
      <c r="K1772" s="40"/>
      <c r="L1772" s="40"/>
      <c r="M1772" s="40"/>
    </row>
    <row r="1773" spans="1:13">
      <c r="A1773" s="40"/>
      <c r="B1773" s="40"/>
      <c r="C1773" s="40"/>
      <c r="D1773" s="40"/>
      <c r="E1773" s="40"/>
      <c r="F1773" s="40"/>
      <c r="G1773" s="40"/>
      <c r="H1773" s="40"/>
      <c r="I1773" s="40"/>
      <c r="J1773" s="40"/>
      <c r="K1773" s="40"/>
      <c r="L1773" s="40"/>
      <c r="M1773" s="40"/>
    </row>
    <row r="1774" spans="1:13">
      <c r="A1774" s="40"/>
      <c r="B1774" s="40"/>
      <c r="C1774" s="40"/>
      <c r="D1774" s="40"/>
      <c r="E1774" s="40"/>
      <c r="F1774" s="40"/>
      <c r="G1774" s="40"/>
      <c r="H1774" s="40"/>
      <c r="I1774" s="40"/>
      <c r="J1774" s="40"/>
      <c r="K1774" s="40"/>
      <c r="L1774" s="40"/>
      <c r="M1774" s="40"/>
    </row>
    <row r="1775" spans="1:13">
      <c r="A1775" s="40"/>
      <c r="B1775" s="40"/>
      <c r="C1775" s="40"/>
      <c r="D1775" s="40"/>
      <c r="E1775" s="40"/>
      <c r="F1775" s="40"/>
      <c r="G1775" s="40"/>
      <c r="H1775" s="40"/>
      <c r="I1775" s="40"/>
      <c r="J1775" s="40"/>
      <c r="K1775" s="40"/>
      <c r="L1775" s="40"/>
      <c r="M1775" s="40"/>
    </row>
    <row r="1776" spans="1:13">
      <c r="A1776" s="40"/>
      <c r="B1776" s="40"/>
      <c r="C1776" s="40"/>
      <c r="D1776" s="40"/>
      <c r="E1776" s="40"/>
      <c r="F1776" s="40"/>
      <c r="G1776" s="40"/>
      <c r="H1776" s="40"/>
      <c r="I1776" s="40"/>
      <c r="J1776" s="40"/>
      <c r="K1776" s="40"/>
      <c r="L1776" s="40"/>
      <c r="M1776" s="40"/>
    </row>
    <row r="1777" spans="1:13">
      <c r="A1777" s="40"/>
      <c r="B1777" s="40"/>
      <c r="C1777" s="40"/>
      <c r="D1777" s="40"/>
      <c r="E1777" s="40"/>
      <c r="F1777" s="40"/>
      <c r="G1777" s="40"/>
      <c r="H1777" s="40"/>
      <c r="I1777" s="40"/>
      <c r="J1777" s="40"/>
      <c r="K1777" s="40"/>
      <c r="L1777" s="40"/>
      <c r="M1777" s="40"/>
    </row>
    <row r="1778" spans="1:13">
      <c r="A1778" s="40"/>
      <c r="B1778" s="40"/>
      <c r="C1778" s="40"/>
      <c r="D1778" s="40"/>
      <c r="E1778" s="40"/>
      <c r="F1778" s="40"/>
      <c r="G1778" s="40"/>
      <c r="H1778" s="40"/>
      <c r="I1778" s="40"/>
      <c r="J1778" s="40"/>
      <c r="K1778" s="40"/>
      <c r="L1778" s="40"/>
      <c r="M1778" s="40"/>
    </row>
    <row r="1779" spans="1:13">
      <c r="A1779" s="40"/>
      <c r="B1779" s="40"/>
      <c r="C1779" s="40"/>
      <c r="D1779" s="40"/>
      <c r="E1779" s="40"/>
      <c r="F1779" s="40"/>
      <c r="G1779" s="40"/>
      <c r="H1779" s="40"/>
      <c r="I1779" s="40"/>
      <c r="J1779" s="40"/>
      <c r="K1779" s="40"/>
      <c r="L1779" s="40"/>
      <c r="M1779" s="40"/>
    </row>
    <row r="1780" spans="1:13">
      <c r="A1780" s="40"/>
      <c r="B1780" s="40"/>
      <c r="C1780" s="40"/>
      <c r="D1780" s="40"/>
      <c r="E1780" s="40"/>
      <c r="F1780" s="40"/>
      <c r="G1780" s="40"/>
      <c r="H1780" s="40"/>
      <c r="I1780" s="40"/>
      <c r="J1780" s="40"/>
      <c r="K1780" s="40"/>
      <c r="L1780" s="40"/>
      <c r="M1780" s="40"/>
    </row>
    <row r="1781" spans="1:13">
      <c r="A1781" s="40"/>
      <c r="B1781" s="40"/>
      <c r="C1781" s="40"/>
      <c r="D1781" s="40"/>
      <c r="E1781" s="40"/>
      <c r="F1781" s="40"/>
      <c r="G1781" s="40"/>
      <c r="H1781" s="40"/>
      <c r="I1781" s="40"/>
      <c r="J1781" s="40"/>
      <c r="K1781" s="40"/>
      <c r="L1781" s="40"/>
      <c r="M1781" s="40"/>
    </row>
    <row r="1782" spans="1:13">
      <c r="A1782" s="40"/>
      <c r="B1782" s="40"/>
      <c r="C1782" s="40"/>
      <c r="D1782" s="40"/>
      <c r="E1782" s="40"/>
      <c r="F1782" s="40"/>
      <c r="G1782" s="40"/>
      <c r="H1782" s="40"/>
      <c r="I1782" s="40"/>
      <c r="J1782" s="40"/>
      <c r="K1782" s="40"/>
      <c r="L1782" s="40"/>
      <c r="M1782" s="40"/>
    </row>
    <row r="1783" spans="1:13">
      <c r="A1783" s="40"/>
      <c r="B1783" s="40"/>
      <c r="C1783" s="40"/>
      <c r="D1783" s="40"/>
      <c r="E1783" s="40"/>
      <c r="F1783" s="40"/>
      <c r="G1783" s="40"/>
      <c r="H1783" s="40"/>
      <c r="I1783" s="40"/>
      <c r="J1783" s="40"/>
      <c r="K1783" s="40"/>
      <c r="L1783" s="40"/>
      <c r="M1783" s="40"/>
    </row>
    <row r="1784" spans="1:13">
      <c r="A1784" s="40"/>
      <c r="B1784" s="40"/>
      <c r="C1784" s="40"/>
      <c r="D1784" s="40"/>
      <c r="E1784" s="40"/>
      <c r="F1784" s="40"/>
      <c r="G1784" s="40"/>
      <c r="H1784" s="40"/>
      <c r="I1784" s="40"/>
      <c r="J1784" s="40"/>
      <c r="K1784" s="40"/>
      <c r="L1784" s="40"/>
      <c r="M1784" s="40"/>
    </row>
    <row r="1785" spans="1:13">
      <c r="A1785" s="40"/>
      <c r="B1785" s="40"/>
      <c r="C1785" s="40"/>
      <c r="D1785" s="40"/>
      <c r="E1785" s="40"/>
      <c r="F1785" s="40"/>
      <c r="G1785" s="40"/>
      <c r="H1785" s="40"/>
      <c r="I1785" s="40"/>
      <c r="J1785" s="40"/>
      <c r="K1785" s="40"/>
      <c r="L1785" s="40"/>
      <c r="M1785" s="40"/>
    </row>
    <row r="1786" spans="1:13">
      <c r="A1786" s="40"/>
      <c r="B1786" s="40"/>
      <c r="C1786" s="40"/>
      <c r="D1786" s="40"/>
      <c r="E1786" s="40"/>
      <c r="F1786" s="40"/>
      <c r="G1786" s="40"/>
      <c r="H1786" s="40"/>
      <c r="I1786" s="40"/>
      <c r="J1786" s="40"/>
      <c r="K1786" s="40"/>
      <c r="L1786" s="40"/>
      <c r="M1786" s="40"/>
    </row>
    <row r="1787" spans="1:13">
      <c r="A1787" s="40"/>
      <c r="B1787" s="40"/>
      <c r="C1787" s="40"/>
      <c r="D1787" s="40"/>
      <c r="E1787" s="40"/>
      <c r="F1787" s="40"/>
      <c r="G1787" s="40"/>
      <c r="H1787" s="40"/>
      <c r="I1787" s="40"/>
      <c r="J1787" s="40"/>
      <c r="K1787" s="40"/>
      <c r="L1787" s="40"/>
      <c r="M1787" s="40"/>
    </row>
    <row r="1788" spans="1:13">
      <c r="A1788" s="40"/>
      <c r="B1788" s="40"/>
      <c r="C1788" s="40"/>
      <c r="D1788" s="40"/>
      <c r="E1788" s="40"/>
      <c r="F1788" s="40"/>
      <c r="G1788" s="40"/>
      <c r="H1788" s="40"/>
      <c r="I1788" s="40"/>
      <c r="J1788" s="40"/>
      <c r="K1788" s="40"/>
      <c r="L1788" s="40"/>
      <c r="M1788" s="40"/>
    </row>
    <row r="1789" spans="1:13">
      <c r="A1789" s="40"/>
      <c r="B1789" s="40"/>
      <c r="C1789" s="40"/>
      <c r="D1789" s="40"/>
      <c r="E1789" s="40"/>
      <c r="F1789" s="40"/>
      <c r="G1789" s="40"/>
      <c r="H1789" s="40"/>
      <c r="I1789" s="40"/>
      <c r="J1789" s="40"/>
      <c r="K1789" s="40"/>
      <c r="L1789" s="40"/>
      <c r="M1789" s="40"/>
    </row>
    <row r="1790" spans="1:13">
      <c r="A1790" s="40"/>
      <c r="B1790" s="40"/>
      <c r="C1790" s="40"/>
      <c r="D1790" s="40"/>
      <c r="E1790" s="40"/>
      <c r="F1790" s="40"/>
      <c r="G1790" s="40"/>
      <c r="H1790" s="40"/>
      <c r="I1790" s="40"/>
      <c r="J1790" s="40"/>
      <c r="K1790" s="40"/>
      <c r="L1790" s="40"/>
      <c r="M1790" s="40"/>
    </row>
    <row r="1791" spans="1:13">
      <c r="A1791" s="40"/>
      <c r="B1791" s="40"/>
      <c r="C1791" s="40"/>
      <c r="D1791" s="40"/>
      <c r="E1791" s="40"/>
      <c r="F1791" s="40"/>
      <c r="G1791" s="40"/>
      <c r="H1791" s="40"/>
      <c r="I1791" s="40"/>
      <c r="J1791" s="40"/>
      <c r="K1791" s="40"/>
      <c r="L1791" s="40"/>
      <c r="M1791" s="40"/>
    </row>
    <row r="1792" spans="1:13">
      <c r="A1792" s="40"/>
      <c r="B1792" s="40"/>
      <c r="C1792" s="40"/>
      <c r="D1792" s="40"/>
      <c r="E1792" s="40"/>
      <c r="F1792" s="40"/>
      <c r="G1792" s="40"/>
      <c r="H1792" s="40"/>
      <c r="I1792" s="40"/>
      <c r="J1792" s="40"/>
      <c r="K1792" s="40"/>
      <c r="L1792" s="40"/>
      <c r="M1792" s="40"/>
    </row>
    <row r="1793" spans="1:13">
      <c r="A1793" s="40"/>
      <c r="B1793" s="40"/>
      <c r="C1793" s="40"/>
      <c r="D1793" s="40"/>
      <c r="E1793" s="40"/>
      <c r="F1793" s="40"/>
      <c r="G1793" s="40"/>
      <c r="H1793" s="40"/>
      <c r="I1793" s="40"/>
      <c r="J1793" s="40"/>
      <c r="K1793" s="40"/>
      <c r="L1793" s="40"/>
      <c r="M1793" s="40"/>
    </row>
    <row r="1794" spans="1:13">
      <c r="A1794" s="40"/>
      <c r="B1794" s="40"/>
      <c r="C1794" s="40"/>
      <c r="D1794" s="40"/>
      <c r="E1794" s="40"/>
      <c r="F1794" s="40"/>
      <c r="G1794" s="40"/>
      <c r="H1794" s="40"/>
      <c r="I1794" s="40"/>
      <c r="J1794" s="40"/>
      <c r="K1794" s="40"/>
      <c r="L1794" s="40"/>
      <c r="M1794" s="40"/>
    </row>
    <row r="1795" spans="1:13">
      <c r="A1795" s="40"/>
      <c r="B1795" s="40"/>
      <c r="C1795" s="40"/>
      <c r="D1795" s="40"/>
      <c r="E1795" s="40"/>
      <c r="F1795" s="40"/>
      <c r="G1795" s="40"/>
      <c r="H1795" s="40"/>
      <c r="I1795" s="40"/>
      <c r="J1795" s="40"/>
      <c r="K1795" s="40"/>
      <c r="L1795" s="40"/>
      <c r="M1795" s="40"/>
    </row>
    <row r="1796" spans="1:13">
      <c r="A1796" s="40"/>
      <c r="B1796" s="40"/>
      <c r="C1796" s="40"/>
      <c r="D1796" s="40"/>
      <c r="E1796" s="40"/>
      <c r="F1796" s="40"/>
      <c r="G1796" s="40"/>
      <c r="H1796" s="40"/>
      <c r="I1796" s="40"/>
      <c r="J1796" s="40"/>
      <c r="K1796" s="40"/>
      <c r="L1796" s="40"/>
      <c r="M1796" s="40"/>
    </row>
    <row r="1797" spans="1:13">
      <c r="A1797" s="40"/>
      <c r="B1797" s="40"/>
      <c r="C1797" s="40"/>
      <c r="D1797" s="40"/>
      <c r="E1797" s="40"/>
      <c r="F1797" s="40"/>
      <c r="G1797" s="40"/>
      <c r="H1797" s="40"/>
      <c r="I1797" s="40"/>
      <c r="J1797" s="40"/>
      <c r="K1797" s="40"/>
      <c r="L1797" s="40"/>
      <c r="M1797" s="40"/>
    </row>
    <row r="1798" spans="1:13">
      <c r="A1798" s="40"/>
      <c r="B1798" s="40"/>
      <c r="C1798" s="40"/>
      <c r="D1798" s="40"/>
      <c r="E1798" s="40"/>
      <c r="F1798" s="40"/>
      <c r="G1798" s="40"/>
      <c r="H1798" s="40"/>
      <c r="I1798" s="40"/>
      <c r="J1798" s="40"/>
      <c r="K1798" s="40"/>
      <c r="L1798" s="40"/>
      <c r="M1798" s="40"/>
    </row>
    <row r="1799" spans="1:13">
      <c r="A1799" s="40"/>
      <c r="B1799" s="40"/>
      <c r="C1799" s="40"/>
      <c r="D1799" s="40"/>
      <c r="E1799" s="40"/>
      <c r="F1799" s="40"/>
      <c r="G1799" s="40"/>
      <c r="H1799" s="40"/>
      <c r="I1799" s="40"/>
      <c r="J1799" s="40"/>
      <c r="K1799" s="40"/>
      <c r="L1799" s="40"/>
      <c r="M1799" s="40"/>
    </row>
    <row r="1800" spans="1:13">
      <c r="A1800" s="40"/>
      <c r="B1800" s="40"/>
      <c r="C1800" s="40"/>
      <c r="D1800" s="40"/>
      <c r="E1800" s="40"/>
      <c r="F1800" s="40"/>
      <c r="G1800" s="40"/>
      <c r="H1800" s="40"/>
      <c r="I1800" s="40"/>
      <c r="J1800" s="40"/>
      <c r="K1800" s="40"/>
      <c r="L1800" s="40"/>
      <c r="M1800" s="40"/>
    </row>
    <row r="1801" spans="1:13">
      <c r="A1801" s="40"/>
      <c r="B1801" s="40"/>
      <c r="C1801" s="40"/>
      <c r="D1801" s="40"/>
      <c r="E1801" s="40"/>
      <c r="F1801" s="40"/>
      <c r="G1801" s="40"/>
      <c r="H1801" s="40"/>
      <c r="I1801" s="40"/>
      <c r="J1801" s="40"/>
      <c r="K1801" s="40"/>
      <c r="L1801" s="40"/>
      <c r="M1801" s="40"/>
    </row>
    <row r="1802" spans="1:13">
      <c r="A1802" s="40"/>
      <c r="B1802" s="40"/>
      <c r="C1802" s="40"/>
      <c r="D1802" s="40"/>
      <c r="E1802" s="40"/>
      <c r="F1802" s="40"/>
      <c r="G1802" s="40"/>
      <c r="H1802" s="40"/>
      <c r="I1802" s="40"/>
      <c r="J1802" s="40"/>
      <c r="K1802" s="40"/>
      <c r="L1802" s="40"/>
      <c r="M1802" s="40"/>
    </row>
    <row r="1803" spans="1:13">
      <c r="A1803" s="40"/>
      <c r="B1803" s="40"/>
      <c r="C1803" s="40"/>
      <c r="D1803" s="40"/>
      <c r="E1803" s="40"/>
      <c r="F1803" s="40"/>
      <c r="G1803" s="40"/>
      <c r="H1803" s="40"/>
      <c r="I1803" s="40"/>
      <c r="J1803" s="40"/>
      <c r="K1803" s="40"/>
      <c r="L1803" s="40"/>
      <c r="M1803" s="40"/>
    </row>
    <row r="1804" spans="1:13">
      <c r="A1804" s="40"/>
      <c r="B1804" s="40"/>
      <c r="C1804" s="40"/>
      <c r="D1804" s="40"/>
      <c r="E1804" s="40"/>
      <c r="F1804" s="40"/>
      <c r="G1804" s="40"/>
      <c r="H1804" s="40"/>
      <c r="I1804" s="40"/>
      <c r="J1804" s="40"/>
      <c r="K1804" s="40"/>
      <c r="L1804" s="40"/>
      <c r="M1804" s="40"/>
    </row>
    <row r="1805" spans="1:13">
      <c r="A1805" s="40"/>
      <c r="B1805" s="40"/>
      <c r="C1805" s="40"/>
      <c r="D1805" s="40"/>
      <c r="E1805" s="40"/>
      <c r="F1805" s="40"/>
      <c r="G1805" s="40"/>
      <c r="H1805" s="40"/>
      <c r="I1805" s="40"/>
      <c r="J1805" s="40"/>
      <c r="K1805" s="40"/>
      <c r="L1805" s="40"/>
      <c r="M1805" s="40"/>
    </row>
    <row r="1806" spans="1:13">
      <c r="A1806" s="40"/>
      <c r="B1806" s="40"/>
      <c r="C1806" s="40"/>
      <c r="D1806" s="40"/>
      <c r="E1806" s="40"/>
      <c r="F1806" s="40"/>
      <c r="G1806" s="40"/>
      <c r="H1806" s="40"/>
      <c r="I1806" s="40"/>
      <c r="J1806" s="40"/>
      <c r="K1806" s="40"/>
      <c r="L1806" s="40"/>
      <c r="M1806" s="40"/>
    </row>
    <row r="1807" spans="1:13">
      <c r="A1807" s="40"/>
      <c r="B1807" s="40"/>
      <c r="C1807" s="40"/>
      <c r="D1807" s="40"/>
      <c r="E1807" s="40"/>
      <c r="F1807" s="40"/>
      <c r="G1807" s="40"/>
      <c r="H1807" s="40"/>
      <c r="I1807" s="40"/>
      <c r="J1807" s="40"/>
      <c r="K1807" s="40"/>
      <c r="L1807" s="40"/>
      <c r="M1807" s="40"/>
    </row>
    <row r="1808" spans="1:13">
      <c r="A1808" s="40"/>
      <c r="B1808" s="40"/>
      <c r="C1808" s="40"/>
      <c r="D1808" s="40"/>
      <c r="E1808" s="40"/>
      <c r="F1808" s="40"/>
      <c r="G1808" s="40"/>
      <c r="H1808" s="40"/>
      <c r="I1808" s="40"/>
      <c r="J1808" s="40"/>
      <c r="K1808" s="40"/>
      <c r="L1808" s="40"/>
      <c r="M1808" s="40"/>
    </row>
    <row r="1809" spans="1:13">
      <c r="A1809" s="40"/>
      <c r="B1809" s="40"/>
      <c r="C1809" s="40"/>
      <c r="D1809" s="40"/>
      <c r="E1809" s="40"/>
      <c r="F1809" s="40"/>
      <c r="G1809" s="40"/>
      <c r="H1809" s="40"/>
      <c r="I1809" s="40"/>
      <c r="J1809" s="40"/>
      <c r="K1809" s="40"/>
      <c r="L1809" s="40"/>
      <c r="M1809" s="40"/>
    </row>
    <row r="1810" spans="1:13">
      <c r="A1810" s="40"/>
      <c r="B1810" s="40"/>
      <c r="C1810" s="40"/>
      <c r="D1810" s="40"/>
      <c r="E1810" s="40"/>
      <c r="F1810" s="40"/>
      <c r="G1810" s="40"/>
      <c r="H1810" s="40"/>
      <c r="I1810" s="40"/>
      <c r="J1810" s="40"/>
      <c r="K1810" s="40"/>
      <c r="L1810" s="40"/>
      <c r="M1810" s="40"/>
    </row>
    <row r="1811" spans="1:13">
      <c r="A1811" s="40"/>
      <c r="B1811" s="40"/>
      <c r="C1811" s="40"/>
      <c r="D1811" s="40"/>
      <c r="E1811" s="40"/>
      <c r="F1811" s="40"/>
      <c r="G1811" s="40"/>
      <c r="H1811" s="40"/>
      <c r="I1811" s="40"/>
      <c r="J1811" s="40"/>
      <c r="K1811" s="40"/>
      <c r="L1811" s="40"/>
      <c r="M1811" s="40"/>
    </row>
    <row r="1812" spans="1:13">
      <c r="A1812" s="40"/>
      <c r="B1812" s="40"/>
      <c r="C1812" s="40"/>
      <c r="D1812" s="40"/>
      <c r="E1812" s="40"/>
      <c r="F1812" s="40"/>
      <c r="G1812" s="40"/>
      <c r="H1812" s="40"/>
      <c r="I1812" s="40"/>
      <c r="J1812" s="40"/>
      <c r="K1812" s="40"/>
      <c r="L1812" s="40"/>
      <c r="M1812" s="40"/>
    </row>
    <row r="1813" spans="1:13">
      <c r="A1813" s="40"/>
      <c r="B1813" s="40"/>
      <c r="C1813" s="40"/>
      <c r="D1813" s="40"/>
      <c r="E1813" s="40"/>
      <c r="F1813" s="40"/>
      <c r="G1813" s="40"/>
      <c r="H1813" s="40"/>
      <c r="I1813" s="40"/>
      <c r="J1813" s="40"/>
      <c r="K1813" s="40"/>
      <c r="L1813" s="40"/>
      <c r="M1813" s="40"/>
    </row>
    <row r="1814" spans="1:13">
      <c r="A1814" s="40"/>
      <c r="B1814" s="40"/>
      <c r="C1814" s="40"/>
      <c r="D1814" s="40"/>
      <c r="E1814" s="40"/>
      <c r="F1814" s="40"/>
      <c r="G1814" s="40"/>
      <c r="H1814" s="40"/>
      <c r="I1814" s="40"/>
      <c r="J1814" s="40"/>
      <c r="K1814" s="40"/>
      <c r="L1814" s="40"/>
      <c r="M1814" s="40"/>
    </row>
    <row r="1815" spans="1:13">
      <c r="A1815" s="40"/>
      <c r="B1815" s="40"/>
      <c r="C1815" s="40"/>
      <c r="D1815" s="40"/>
      <c r="E1815" s="40"/>
      <c r="F1815" s="40"/>
      <c r="G1815" s="40"/>
      <c r="H1815" s="40"/>
      <c r="I1815" s="40"/>
      <c r="J1815" s="40"/>
      <c r="K1815" s="40"/>
      <c r="L1815" s="40"/>
      <c r="M1815" s="40"/>
    </row>
    <row r="1816" spans="1:13">
      <c r="A1816" s="40"/>
      <c r="B1816" s="40"/>
      <c r="C1816" s="40"/>
      <c r="D1816" s="40"/>
      <c r="E1816" s="40"/>
      <c r="F1816" s="40"/>
      <c r="G1816" s="40"/>
      <c r="H1816" s="40"/>
      <c r="I1816" s="40"/>
      <c r="J1816" s="40"/>
      <c r="K1816" s="40"/>
      <c r="L1816" s="40"/>
      <c r="M1816" s="40"/>
    </row>
    <row r="1817" spans="1:13">
      <c r="A1817" s="40"/>
      <c r="B1817" s="40"/>
      <c r="C1817" s="40"/>
      <c r="D1817" s="40"/>
      <c r="E1817" s="40"/>
      <c r="F1817" s="40"/>
      <c r="G1817" s="40"/>
      <c r="H1817" s="40"/>
      <c r="I1817" s="40"/>
      <c r="J1817" s="40"/>
      <c r="K1817" s="40"/>
      <c r="L1817" s="40"/>
      <c r="M1817" s="40"/>
    </row>
    <row r="1818" spans="1:13">
      <c r="A1818" s="40"/>
      <c r="B1818" s="40"/>
      <c r="C1818" s="40"/>
      <c r="D1818" s="40"/>
      <c r="E1818" s="40"/>
      <c r="F1818" s="40"/>
      <c r="G1818" s="40"/>
      <c r="H1818" s="40"/>
      <c r="I1818" s="40"/>
      <c r="J1818" s="40"/>
      <c r="K1818" s="40"/>
      <c r="L1818" s="40"/>
      <c r="M1818" s="40"/>
    </row>
    <row r="1819" spans="1:13">
      <c r="A1819" s="40"/>
      <c r="B1819" s="40"/>
      <c r="C1819" s="40"/>
      <c r="D1819" s="40"/>
      <c r="E1819" s="40"/>
      <c r="F1819" s="40"/>
      <c r="G1819" s="40"/>
      <c r="H1819" s="40"/>
      <c r="I1819" s="40"/>
      <c r="J1819" s="40"/>
      <c r="K1819" s="40"/>
      <c r="L1819" s="40"/>
      <c r="M1819" s="40"/>
    </row>
    <row r="1820" spans="1:13">
      <c r="A1820" s="40"/>
      <c r="B1820" s="40"/>
      <c r="C1820" s="40"/>
      <c r="D1820" s="40"/>
      <c r="E1820" s="40"/>
      <c r="F1820" s="40"/>
      <c r="G1820" s="40"/>
      <c r="H1820" s="40"/>
      <c r="I1820" s="40"/>
      <c r="J1820" s="40"/>
      <c r="K1820" s="40"/>
      <c r="L1820" s="40"/>
      <c r="M1820" s="40"/>
    </row>
    <row r="1821" spans="1:13">
      <c r="A1821" s="40"/>
      <c r="B1821" s="40"/>
      <c r="C1821" s="40"/>
      <c r="D1821" s="40"/>
      <c r="E1821" s="40"/>
      <c r="F1821" s="40"/>
      <c r="G1821" s="40"/>
      <c r="H1821" s="40"/>
      <c r="I1821" s="40"/>
      <c r="J1821" s="40"/>
      <c r="K1821" s="40"/>
      <c r="L1821" s="40"/>
      <c r="M1821" s="40"/>
    </row>
    <row r="1822" spans="1:13">
      <c r="A1822" s="40"/>
      <c r="B1822" s="40"/>
      <c r="C1822" s="40"/>
      <c r="D1822" s="40"/>
      <c r="E1822" s="40"/>
      <c r="F1822" s="40"/>
      <c r="G1822" s="40"/>
      <c r="H1822" s="40"/>
      <c r="I1822" s="40"/>
      <c r="J1822" s="40"/>
      <c r="K1822" s="40"/>
      <c r="L1822" s="40"/>
      <c r="M1822" s="40"/>
    </row>
    <row r="1823" spans="1:13">
      <c r="A1823" s="40"/>
      <c r="B1823" s="40"/>
      <c r="C1823" s="40"/>
      <c r="D1823" s="40"/>
      <c r="E1823" s="40"/>
      <c r="F1823" s="40"/>
      <c r="G1823" s="40"/>
      <c r="H1823" s="40"/>
      <c r="I1823" s="40"/>
      <c r="J1823" s="40"/>
      <c r="K1823" s="40"/>
      <c r="L1823" s="40"/>
      <c r="M1823" s="40"/>
    </row>
    <row r="1824" spans="1:13">
      <c r="A1824" s="40"/>
      <c r="B1824" s="40"/>
      <c r="C1824" s="40"/>
      <c r="D1824" s="40"/>
      <c r="E1824" s="40"/>
      <c r="F1824" s="40"/>
      <c r="G1824" s="40"/>
      <c r="H1824" s="40"/>
      <c r="I1824" s="40"/>
      <c r="J1824" s="40"/>
      <c r="K1824" s="40"/>
      <c r="L1824" s="40"/>
      <c r="M1824" s="40"/>
    </row>
    <row r="1825" spans="1:13">
      <c r="A1825" s="40"/>
      <c r="B1825" s="40"/>
      <c r="C1825" s="40"/>
      <c r="D1825" s="40"/>
      <c r="E1825" s="40"/>
      <c r="F1825" s="40"/>
      <c r="G1825" s="40"/>
      <c r="H1825" s="40"/>
      <c r="I1825" s="40"/>
      <c r="J1825" s="40"/>
      <c r="K1825" s="40"/>
      <c r="L1825" s="40"/>
      <c r="M1825" s="40"/>
    </row>
    <row r="1826" spans="1:13">
      <c r="A1826" s="40"/>
      <c r="B1826" s="40"/>
      <c r="C1826" s="40"/>
      <c r="D1826" s="40"/>
      <c r="E1826" s="40"/>
      <c r="F1826" s="40"/>
      <c r="G1826" s="40"/>
      <c r="H1826" s="40"/>
      <c r="I1826" s="40"/>
      <c r="J1826" s="40"/>
      <c r="K1826" s="40"/>
      <c r="L1826" s="40"/>
      <c r="M1826" s="40"/>
    </row>
    <row r="1827" spans="1:13">
      <c r="A1827" s="40"/>
      <c r="B1827" s="40"/>
      <c r="C1827" s="40"/>
      <c r="D1827" s="40"/>
      <c r="E1827" s="40"/>
      <c r="F1827" s="40"/>
      <c r="G1827" s="40"/>
      <c r="H1827" s="40"/>
      <c r="I1827" s="40"/>
      <c r="J1827" s="40"/>
      <c r="K1827" s="40"/>
      <c r="L1827" s="40"/>
      <c r="M1827" s="40"/>
    </row>
    <row r="1828" spans="1:13">
      <c r="A1828" s="40"/>
      <c r="B1828" s="40"/>
      <c r="C1828" s="40"/>
      <c r="D1828" s="40"/>
      <c r="E1828" s="40"/>
      <c r="F1828" s="40"/>
      <c r="G1828" s="40"/>
      <c r="H1828" s="40"/>
      <c r="I1828" s="40"/>
      <c r="J1828" s="40"/>
      <c r="K1828" s="40"/>
      <c r="L1828" s="40"/>
      <c r="M1828" s="40"/>
    </row>
    <row r="1829" spans="1:13">
      <c r="A1829" s="40"/>
      <c r="B1829" s="40"/>
      <c r="C1829" s="40"/>
      <c r="D1829" s="40"/>
      <c r="E1829" s="40"/>
      <c r="F1829" s="40"/>
      <c r="G1829" s="40"/>
      <c r="H1829" s="40"/>
      <c r="I1829" s="40"/>
      <c r="J1829" s="40"/>
      <c r="K1829" s="40"/>
      <c r="L1829" s="40"/>
      <c r="M1829" s="40"/>
    </row>
    <row r="1830" spans="1:13">
      <c r="A1830" s="40"/>
      <c r="B1830" s="40"/>
      <c r="C1830" s="40"/>
      <c r="D1830" s="40"/>
      <c r="E1830" s="40"/>
      <c r="F1830" s="40"/>
      <c r="G1830" s="40"/>
      <c r="H1830" s="40"/>
      <c r="I1830" s="40"/>
      <c r="J1830" s="40"/>
      <c r="K1830" s="40"/>
      <c r="L1830" s="40"/>
      <c r="M1830" s="40"/>
    </row>
    <row r="1831" spans="1:13">
      <c r="A1831" s="40"/>
      <c r="B1831" s="40"/>
      <c r="C1831" s="40"/>
      <c r="D1831" s="40"/>
      <c r="E1831" s="40"/>
      <c r="F1831" s="40"/>
      <c r="G1831" s="40"/>
      <c r="H1831" s="40"/>
      <c r="I1831" s="40"/>
      <c r="J1831" s="40"/>
      <c r="K1831" s="40"/>
      <c r="L1831" s="40"/>
      <c r="M1831" s="40"/>
    </row>
    <row r="1832" spans="1:13">
      <c r="A1832" s="40"/>
      <c r="B1832" s="40"/>
      <c r="C1832" s="40"/>
      <c r="D1832" s="40"/>
      <c r="E1832" s="40"/>
      <c r="F1832" s="40"/>
      <c r="G1832" s="40"/>
      <c r="H1832" s="40"/>
      <c r="I1832" s="40"/>
      <c r="J1832" s="40"/>
      <c r="K1832" s="40"/>
      <c r="L1832" s="40"/>
      <c r="M1832" s="40"/>
    </row>
    <row r="1833" spans="1:13">
      <c r="A1833" s="40"/>
      <c r="B1833" s="40"/>
      <c r="C1833" s="40"/>
      <c r="D1833" s="40"/>
      <c r="E1833" s="40"/>
      <c r="F1833" s="40"/>
      <c r="G1833" s="40"/>
      <c r="H1833" s="40"/>
      <c r="I1833" s="40"/>
      <c r="J1833" s="40"/>
      <c r="K1833" s="40"/>
      <c r="L1833" s="40"/>
      <c r="M1833" s="40"/>
    </row>
    <row r="1834" spans="1:13">
      <c r="A1834" s="40"/>
      <c r="B1834" s="40"/>
      <c r="C1834" s="40"/>
      <c r="D1834" s="40"/>
      <c r="E1834" s="40"/>
      <c r="F1834" s="40"/>
      <c r="G1834" s="40"/>
      <c r="H1834" s="40"/>
      <c r="I1834" s="40"/>
      <c r="J1834" s="40"/>
      <c r="K1834" s="40"/>
      <c r="L1834" s="40"/>
      <c r="M1834" s="40"/>
    </row>
    <row r="1835" spans="1:13">
      <c r="A1835" s="40"/>
      <c r="B1835" s="40"/>
      <c r="C1835" s="40"/>
      <c r="D1835" s="40"/>
      <c r="E1835" s="40"/>
      <c r="F1835" s="40"/>
      <c r="G1835" s="40"/>
      <c r="H1835" s="40"/>
      <c r="I1835" s="40"/>
      <c r="J1835" s="40"/>
      <c r="K1835" s="40"/>
      <c r="L1835" s="40"/>
      <c r="M1835" s="40"/>
    </row>
    <row r="1836" spans="1:13">
      <c r="A1836" s="40"/>
      <c r="B1836" s="40"/>
      <c r="C1836" s="40"/>
      <c r="D1836" s="40"/>
      <c r="E1836" s="40"/>
      <c r="F1836" s="40"/>
      <c r="G1836" s="40"/>
      <c r="H1836" s="40"/>
      <c r="I1836" s="40"/>
      <c r="J1836" s="40"/>
      <c r="K1836" s="40"/>
      <c r="L1836" s="40"/>
      <c r="M1836" s="40"/>
    </row>
    <row r="1837" spans="1:13">
      <c r="A1837" s="40"/>
      <c r="B1837" s="40"/>
      <c r="C1837" s="40"/>
      <c r="D1837" s="40"/>
      <c r="E1837" s="40"/>
      <c r="F1837" s="40"/>
      <c r="G1837" s="40"/>
      <c r="H1837" s="40"/>
      <c r="I1837" s="40"/>
      <c r="J1837" s="40"/>
      <c r="K1837" s="40"/>
      <c r="L1837" s="40"/>
      <c r="M1837" s="40"/>
    </row>
    <row r="1838" spans="1:13">
      <c r="A1838" s="40"/>
      <c r="B1838" s="40"/>
      <c r="C1838" s="40"/>
      <c r="D1838" s="40"/>
      <c r="E1838" s="40"/>
      <c r="F1838" s="40"/>
      <c r="G1838" s="40"/>
      <c r="H1838" s="40"/>
      <c r="I1838" s="40"/>
      <c r="J1838" s="40"/>
      <c r="K1838" s="40"/>
      <c r="L1838" s="40"/>
      <c r="M1838" s="40"/>
    </row>
    <row r="1839" spans="1:13">
      <c r="A1839" s="40"/>
      <c r="B1839" s="40"/>
      <c r="C1839" s="40"/>
      <c r="D1839" s="40"/>
      <c r="E1839" s="40"/>
      <c r="F1839" s="40"/>
      <c r="G1839" s="40"/>
      <c r="H1839" s="40"/>
      <c r="I1839" s="40"/>
      <c r="J1839" s="40"/>
      <c r="K1839" s="40"/>
      <c r="L1839" s="40"/>
      <c r="M1839" s="40"/>
    </row>
    <row r="1840" spans="1:13">
      <c r="A1840" s="40"/>
      <c r="B1840" s="40"/>
      <c r="C1840" s="40"/>
      <c r="D1840" s="40"/>
      <c r="E1840" s="40"/>
      <c r="F1840" s="40"/>
      <c r="G1840" s="40"/>
      <c r="H1840" s="40"/>
      <c r="I1840" s="40"/>
      <c r="J1840" s="40"/>
      <c r="K1840" s="40"/>
      <c r="L1840" s="40"/>
      <c r="M1840" s="40"/>
    </row>
    <row r="1841" spans="1:13">
      <c r="A1841" s="40"/>
      <c r="B1841" s="40"/>
      <c r="C1841" s="40"/>
      <c r="D1841" s="40"/>
      <c r="E1841" s="40"/>
      <c r="F1841" s="40"/>
      <c r="G1841" s="40"/>
      <c r="H1841" s="40"/>
      <c r="I1841" s="40"/>
      <c r="J1841" s="40"/>
      <c r="K1841" s="40"/>
      <c r="L1841" s="40"/>
      <c r="M1841" s="40"/>
    </row>
    <row r="1842" spans="1:13">
      <c r="A1842" s="40"/>
      <c r="B1842" s="40"/>
      <c r="C1842" s="40"/>
      <c r="D1842" s="40"/>
      <c r="E1842" s="40"/>
      <c r="F1842" s="40"/>
      <c r="G1842" s="40"/>
      <c r="H1842" s="40"/>
      <c r="I1842" s="40"/>
      <c r="J1842" s="40"/>
      <c r="K1842" s="40"/>
      <c r="L1842" s="40"/>
      <c r="M1842" s="40"/>
    </row>
    <row r="1843" spans="1:13">
      <c r="A1843" s="40"/>
      <c r="B1843" s="40"/>
      <c r="C1843" s="40"/>
      <c r="D1843" s="40"/>
      <c r="E1843" s="40"/>
      <c r="F1843" s="40"/>
      <c r="G1843" s="40"/>
      <c r="H1843" s="40"/>
      <c r="I1843" s="40"/>
      <c r="J1843" s="40"/>
      <c r="K1843" s="40"/>
      <c r="L1843" s="40"/>
      <c r="M1843" s="40"/>
    </row>
    <row r="1844" spans="1:13">
      <c r="A1844" s="40"/>
      <c r="B1844" s="40"/>
      <c r="C1844" s="40"/>
      <c r="D1844" s="40"/>
      <c r="E1844" s="40"/>
      <c r="F1844" s="40"/>
      <c r="G1844" s="40"/>
      <c r="H1844" s="40"/>
      <c r="I1844" s="40"/>
      <c r="J1844" s="40"/>
      <c r="K1844" s="40"/>
      <c r="L1844" s="40"/>
      <c r="M1844" s="40"/>
    </row>
    <row r="1845" spans="1:13">
      <c r="A1845" s="40"/>
      <c r="B1845" s="40"/>
      <c r="C1845" s="40"/>
      <c r="D1845" s="40"/>
      <c r="E1845" s="40"/>
      <c r="F1845" s="40"/>
      <c r="G1845" s="40"/>
      <c r="H1845" s="40"/>
      <c r="I1845" s="40"/>
      <c r="J1845" s="40"/>
      <c r="K1845" s="40"/>
      <c r="L1845" s="40"/>
      <c r="M1845" s="40"/>
    </row>
    <row r="1846" spans="1:13">
      <c r="A1846" s="40"/>
      <c r="B1846" s="40"/>
      <c r="C1846" s="40"/>
      <c r="D1846" s="40"/>
      <c r="E1846" s="40"/>
      <c r="F1846" s="40"/>
      <c r="G1846" s="40"/>
      <c r="H1846" s="40"/>
      <c r="I1846" s="40"/>
      <c r="J1846" s="40"/>
      <c r="K1846" s="40"/>
      <c r="L1846" s="40"/>
      <c r="M1846" s="40"/>
    </row>
    <row r="1847" spans="1:13">
      <c r="A1847" s="40"/>
      <c r="B1847" s="40"/>
      <c r="C1847" s="40"/>
      <c r="D1847" s="40"/>
      <c r="E1847" s="40"/>
      <c r="F1847" s="40"/>
      <c r="G1847" s="40"/>
      <c r="H1847" s="40"/>
      <c r="I1847" s="40"/>
      <c r="J1847" s="40"/>
      <c r="K1847" s="40"/>
      <c r="L1847" s="40"/>
      <c r="M1847" s="40"/>
    </row>
    <row r="1848" spans="1:13">
      <c r="A1848" s="40"/>
      <c r="B1848" s="40"/>
      <c r="C1848" s="40"/>
      <c r="D1848" s="40"/>
      <c r="E1848" s="40"/>
      <c r="F1848" s="40"/>
      <c r="G1848" s="40"/>
      <c r="H1848" s="40"/>
      <c r="I1848" s="40"/>
      <c r="J1848" s="40"/>
      <c r="K1848" s="40"/>
      <c r="L1848" s="40"/>
      <c r="M1848" s="40"/>
    </row>
    <row r="1849" spans="1:13">
      <c r="A1849" s="40"/>
      <c r="B1849" s="40"/>
      <c r="C1849" s="40"/>
      <c r="D1849" s="40"/>
      <c r="E1849" s="40"/>
      <c r="F1849" s="40"/>
      <c r="G1849" s="40"/>
      <c r="H1849" s="40"/>
      <c r="I1849" s="40"/>
      <c r="J1849" s="40"/>
      <c r="K1849" s="40"/>
      <c r="L1849" s="40"/>
      <c r="M1849" s="40"/>
    </row>
    <row r="1850" spans="1:13">
      <c r="A1850" s="40"/>
      <c r="B1850" s="40"/>
      <c r="C1850" s="40"/>
      <c r="D1850" s="40"/>
      <c r="E1850" s="40"/>
      <c r="F1850" s="40"/>
      <c r="G1850" s="40"/>
      <c r="H1850" s="40"/>
      <c r="I1850" s="40"/>
      <c r="J1850" s="40"/>
      <c r="K1850" s="40"/>
      <c r="L1850" s="40"/>
      <c r="M1850" s="40"/>
    </row>
    <row r="1851" spans="1:13">
      <c r="A1851" s="40"/>
      <c r="B1851" s="40"/>
      <c r="C1851" s="40"/>
      <c r="D1851" s="40"/>
      <c r="E1851" s="40"/>
      <c r="F1851" s="40"/>
      <c r="G1851" s="40"/>
      <c r="H1851" s="40"/>
      <c r="I1851" s="40"/>
      <c r="J1851" s="40"/>
      <c r="K1851" s="40"/>
      <c r="L1851" s="40"/>
      <c r="M1851" s="40"/>
    </row>
    <row r="1852" spans="1:13">
      <c r="A1852" s="40"/>
      <c r="B1852" s="40"/>
      <c r="C1852" s="40"/>
      <c r="D1852" s="40"/>
      <c r="E1852" s="40"/>
      <c r="F1852" s="40"/>
      <c r="G1852" s="40"/>
      <c r="H1852" s="40"/>
      <c r="I1852" s="40"/>
      <c r="J1852" s="40"/>
      <c r="K1852" s="40"/>
      <c r="L1852" s="40"/>
      <c r="M1852" s="40"/>
    </row>
    <row r="1853" spans="1:13">
      <c r="A1853" s="40"/>
      <c r="B1853" s="40"/>
      <c r="C1853" s="40"/>
      <c r="D1853" s="40"/>
      <c r="E1853" s="40"/>
      <c r="F1853" s="40"/>
      <c r="G1853" s="40"/>
      <c r="H1853" s="40"/>
      <c r="I1853" s="40"/>
      <c r="J1853" s="40"/>
      <c r="K1853" s="40"/>
      <c r="L1853" s="40"/>
      <c r="M1853" s="40"/>
    </row>
    <row r="1854" spans="1:13">
      <c r="A1854" s="40"/>
      <c r="B1854" s="40"/>
      <c r="C1854" s="40"/>
      <c r="D1854" s="40"/>
      <c r="E1854" s="40"/>
      <c r="F1854" s="40"/>
      <c r="G1854" s="40"/>
      <c r="H1854" s="40"/>
      <c r="I1854" s="40"/>
      <c r="J1854" s="40"/>
      <c r="K1854" s="40"/>
      <c r="L1854" s="40"/>
      <c r="M1854" s="40"/>
    </row>
    <row r="1855" spans="1:13">
      <c r="A1855" s="40"/>
      <c r="B1855" s="40"/>
      <c r="C1855" s="40"/>
      <c r="D1855" s="40"/>
      <c r="E1855" s="40"/>
      <c r="F1855" s="40"/>
      <c r="G1855" s="40"/>
      <c r="H1855" s="40"/>
      <c r="I1855" s="40"/>
      <c r="J1855" s="40"/>
      <c r="K1855" s="40"/>
      <c r="L1855" s="40"/>
      <c r="M1855" s="40"/>
    </row>
    <row r="1856" spans="1:13">
      <c r="A1856" s="40"/>
      <c r="B1856" s="40"/>
      <c r="C1856" s="40"/>
      <c r="D1856" s="40"/>
      <c r="E1856" s="40"/>
      <c r="F1856" s="40"/>
      <c r="G1856" s="40"/>
      <c r="H1856" s="40"/>
      <c r="I1856" s="40"/>
      <c r="J1856" s="40"/>
      <c r="K1856" s="40"/>
      <c r="L1856" s="40"/>
      <c r="M1856" s="40"/>
    </row>
    <row r="1857" spans="1:13">
      <c r="A1857" s="40"/>
      <c r="B1857" s="40"/>
      <c r="C1857" s="40"/>
      <c r="D1857" s="40"/>
      <c r="E1857" s="40"/>
      <c r="F1857" s="40"/>
      <c r="G1857" s="40"/>
      <c r="H1857" s="40"/>
      <c r="I1857" s="40"/>
      <c r="J1857" s="40"/>
      <c r="K1857" s="40"/>
      <c r="L1857" s="40"/>
      <c r="M1857" s="40"/>
    </row>
    <row r="1858" spans="1:13">
      <c r="A1858" s="40"/>
      <c r="B1858" s="40"/>
      <c r="C1858" s="40"/>
      <c r="D1858" s="40"/>
      <c r="E1858" s="40"/>
      <c r="F1858" s="40"/>
      <c r="G1858" s="40"/>
      <c r="H1858" s="40"/>
      <c r="I1858" s="40"/>
      <c r="J1858" s="40"/>
      <c r="K1858" s="40"/>
      <c r="L1858" s="40"/>
      <c r="M1858" s="40"/>
    </row>
    <row r="1859" spans="1:13">
      <c r="A1859" s="40"/>
      <c r="B1859" s="40"/>
      <c r="C1859" s="40"/>
      <c r="D1859" s="40"/>
      <c r="E1859" s="40"/>
      <c r="F1859" s="40"/>
      <c r="G1859" s="40"/>
      <c r="H1859" s="40"/>
      <c r="I1859" s="40"/>
      <c r="J1859" s="40"/>
      <c r="K1859" s="40"/>
      <c r="L1859" s="40"/>
      <c r="M1859" s="40"/>
    </row>
    <row r="1860" spans="1:13">
      <c r="A1860" s="40"/>
      <c r="B1860" s="40"/>
      <c r="C1860" s="40"/>
      <c r="D1860" s="40"/>
      <c r="E1860" s="40"/>
      <c r="F1860" s="40"/>
      <c r="G1860" s="40"/>
      <c r="H1860" s="40"/>
      <c r="I1860" s="40"/>
      <c r="J1860" s="40"/>
      <c r="K1860" s="40"/>
      <c r="L1860" s="40"/>
      <c r="M1860" s="40"/>
    </row>
    <row r="1861" spans="1:13">
      <c r="A1861" s="40"/>
      <c r="B1861" s="40"/>
      <c r="C1861" s="40"/>
      <c r="D1861" s="40"/>
      <c r="E1861" s="40"/>
      <c r="F1861" s="40"/>
      <c r="G1861" s="40"/>
      <c r="H1861" s="40"/>
      <c r="I1861" s="40"/>
      <c r="J1861" s="40"/>
      <c r="K1861" s="40"/>
      <c r="L1861" s="40"/>
      <c r="M1861" s="40"/>
    </row>
    <row r="1862" spans="1:13">
      <c r="A1862" s="40"/>
      <c r="B1862" s="40"/>
      <c r="C1862" s="40"/>
      <c r="D1862" s="40"/>
      <c r="E1862" s="40"/>
      <c r="F1862" s="40"/>
      <c r="G1862" s="40"/>
      <c r="H1862" s="40"/>
      <c r="I1862" s="40"/>
      <c r="J1862" s="40"/>
      <c r="K1862" s="40"/>
      <c r="L1862" s="40"/>
      <c r="M1862" s="40"/>
    </row>
    <row r="1863" spans="1:13">
      <c r="A1863" s="40"/>
      <c r="B1863" s="40"/>
      <c r="C1863" s="40"/>
      <c r="D1863" s="40"/>
      <c r="E1863" s="40"/>
      <c r="F1863" s="40"/>
      <c r="G1863" s="40"/>
      <c r="H1863" s="40"/>
      <c r="I1863" s="40"/>
      <c r="J1863" s="40"/>
      <c r="K1863" s="40"/>
      <c r="L1863" s="40"/>
      <c r="M1863" s="40"/>
    </row>
    <row r="1864" spans="1:13">
      <c r="A1864" s="40"/>
      <c r="B1864" s="40"/>
      <c r="C1864" s="40"/>
      <c r="D1864" s="40"/>
      <c r="E1864" s="40"/>
      <c r="F1864" s="40"/>
      <c r="G1864" s="40"/>
      <c r="H1864" s="40"/>
      <c r="I1864" s="40"/>
      <c r="J1864" s="40"/>
      <c r="K1864" s="40"/>
      <c r="L1864" s="40"/>
      <c r="M1864" s="40"/>
    </row>
    <row r="1865" spans="1:13">
      <c r="A1865" s="40"/>
      <c r="B1865" s="40"/>
      <c r="C1865" s="40"/>
      <c r="D1865" s="40"/>
      <c r="E1865" s="40"/>
      <c r="F1865" s="40"/>
      <c r="G1865" s="40"/>
      <c r="H1865" s="40"/>
      <c r="I1865" s="40"/>
      <c r="J1865" s="40"/>
      <c r="K1865" s="40"/>
      <c r="L1865" s="40"/>
      <c r="M1865" s="40"/>
    </row>
    <row r="1866" spans="1:13">
      <c r="A1866" s="40"/>
      <c r="B1866" s="40"/>
      <c r="C1866" s="40"/>
      <c r="D1866" s="40"/>
      <c r="E1866" s="40"/>
      <c r="F1866" s="40"/>
      <c r="G1866" s="40"/>
      <c r="H1866" s="40"/>
      <c r="I1866" s="40"/>
      <c r="J1866" s="40"/>
      <c r="K1866" s="40"/>
      <c r="L1866" s="40"/>
      <c r="M1866" s="40"/>
    </row>
    <row r="1867" spans="1:13">
      <c r="A1867" s="40"/>
      <c r="B1867" s="40"/>
      <c r="C1867" s="40"/>
      <c r="D1867" s="40"/>
      <c r="E1867" s="40"/>
      <c r="F1867" s="40"/>
      <c r="G1867" s="40"/>
      <c r="H1867" s="40"/>
      <c r="I1867" s="40"/>
      <c r="J1867" s="40"/>
      <c r="K1867" s="40"/>
      <c r="L1867" s="40"/>
      <c r="M1867" s="40"/>
    </row>
    <row r="1868" spans="1:13">
      <c r="A1868" s="40"/>
      <c r="B1868" s="40"/>
      <c r="C1868" s="40"/>
      <c r="D1868" s="40"/>
      <c r="E1868" s="40"/>
      <c r="F1868" s="40"/>
      <c r="G1868" s="40"/>
      <c r="H1868" s="40"/>
      <c r="I1868" s="40"/>
      <c r="J1868" s="40"/>
      <c r="K1868" s="40"/>
      <c r="L1868" s="40"/>
      <c r="M1868" s="40"/>
    </row>
    <row r="1869" spans="1:13">
      <c r="A1869" s="40"/>
      <c r="B1869" s="40"/>
      <c r="C1869" s="40"/>
      <c r="D1869" s="40"/>
      <c r="E1869" s="40"/>
      <c r="F1869" s="40"/>
      <c r="G1869" s="40"/>
      <c r="H1869" s="40"/>
      <c r="I1869" s="40"/>
      <c r="J1869" s="40"/>
      <c r="K1869" s="40"/>
      <c r="L1869" s="40"/>
      <c r="M1869" s="40"/>
    </row>
    <row r="1870" spans="1:13">
      <c r="A1870" s="40"/>
      <c r="B1870" s="40"/>
      <c r="C1870" s="40"/>
      <c r="D1870" s="40"/>
      <c r="E1870" s="40"/>
      <c r="F1870" s="40"/>
      <c r="G1870" s="40"/>
      <c r="H1870" s="40"/>
      <c r="I1870" s="40"/>
      <c r="J1870" s="40"/>
      <c r="K1870" s="40"/>
      <c r="L1870" s="40"/>
      <c r="M1870" s="40"/>
    </row>
    <row r="1871" spans="1:13">
      <c r="A1871" s="40"/>
      <c r="B1871" s="40"/>
      <c r="C1871" s="40"/>
      <c r="D1871" s="40"/>
      <c r="E1871" s="40"/>
      <c r="F1871" s="40"/>
      <c r="G1871" s="40"/>
      <c r="H1871" s="40"/>
      <c r="I1871" s="40"/>
      <c r="J1871" s="40"/>
      <c r="K1871" s="40"/>
      <c r="L1871" s="40"/>
      <c r="M1871" s="40"/>
    </row>
    <row r="1872" spans="1:13">
      <c r="A1872" s="40"/>
      <c r="B1872" s="40"/>
      <c r="C1872" s="40"/>
      <c r="D1872" s="40"/>
      <c r="E1872" s="40"/>
      <c r="F1872" s="40"/>
      <c r="G1872" s="40"/>
      <c r="H1872" s="40"/>
      <c r="I1872" s="40"/>
      <c r="J1872" s="40"/>
      <c r="K1872" s="40"/>
      <c r="L1872" s="40"/>
      <c r="M1872" s="40"/>
    </row>
    <row r="1873" spans="1:13">
      <c r="A1873" s="40"/>
      <c r="B1873" s="40"/>
      <c r="C1873" s="40"/>
      <c r="D1873" s="40"/>
      <c r="E1873" s="40"/>
      <c r="F1873" s="40"/>
      <c r="G1873" s="40"/>
      <c r="H1873" s="40"/>
      <c r="I1873" s="40"/>
      <c r="J1873" s="40"/>
      <c r="K1873" s="40"/>
      <c r="L1873" s="40"/>
      <c r="M1873" s="40"/>
    </row>
    <row r="1874" spans="1:13">
      <c r="A1874" s="40"/>
      <c r="B1874" s="40"/>
      <c r="C1874" s="40"/>
      <c r="D1874" s="40"/>
      <c r="E1874" s="40"/>
      <c r="F1874" s="40"/>
      <c r="G1874" s="40"/>
      <c r="H1874" s="40"/>
      <c r="I1874" s="40"/>
      <c r="J1874" s="40"/>
      <c r="K1874" s="40"/>
      <c r="L1874" s="40"/>
      <c r="M1874" s="40"/>
    </row>
    <row r="1875" spans="1:13">
      <c r="A1875" s="40"/>
      <c r="B1875" s="40"/>
      <c r="C1875" s="40"/>
      <c r="D1875" s="40"/>
      <c r="E1875" s="40"/>
      <c r="F1875" s="40"/>
      <c r="G1875" s="40"/>
      <c r="H1875" s="40"/>
      <c r="I1875" s="40"/>
      <c r="J1875" s="40"/>
      <c r="K1875" s="40"/>
      <c r="L1875" s="40"/>
      <c r="M1875" s="40"/>
    </row>
    <row r="1876" spans="1:13">
      <c r="A1876" s="40"/>
      <c r="B1876" s="40"/>
      <c r="C1876" s="40"/>
      <c r="D1876" s="40"/>
      <c r="E1876" s="40"/>
      <c r="F1876" s="40"/>
      <c r="G1876" s="40"/>
      <c r="H1876" s="40"/>
      <c r="I1876" s="40"/>
      <c r="J1876" s="40"/>
      <c r="K1876" s="40"/>
      <c r="L1876" s="40"/>
      <c r="M1876" s="40"/>
    </row>
    <row r="1877" spans="1:13">
      <c r="A1877" s="40"/>
      <c r="B1877" s="40"/>
      <c r="C1877" s="40"/>
      <c r="D1877" s="40"/>
      <c r="E1877" s="40"/>
      <c r="F1877" s="40"/>
      <c r="G1877" s="40"/>
      <c r="H1877" s="40"/>
      <c r="I1877" s="40"/>
      <c r="J1877" s="40"/>
      <c r="K1877" s="40"/>
      <c r="L1877" s="40"/>
      <c r="M1877" s="40"/>
    </row>
    <row r="1878" spans="1:13">
      <c r="A1878" s="40"/>
      <c r="B1878" s="40"/>
      <c r="C1878" s="40"/>
      <c r="D1878" s="40"/>
      <c r="E1878" s="40"/>
      <c r="F1878" s="40"/>
      <c r="G1878" s="40"/>
      <c r="H1878" s="40"/>
      <c r="I1878" s="40"/>
      <c r="J1878" s="40"/>
      <c r="K1878" s="40"/>
      <c r="L1878" s="40"/>
      <c r="M1878" s="40"/>
    </row>
    <row r="1879" spans="1:13">
      <c r="A1879" s="40"/>
      <c r="B1879" s="40"/>
      <c r="C1879" s="40"/>
      <c r="D1879" s="40"/>
      <c r="E1879" s="40"/>
      <c r="F1879" s="40"/>
      <c r="G1879" s="40"/>
      <c r="H1879" s="40"/>
      <c r="I1879" s="40"/>
      <c r="J1879" s="40"/>
      <c r="K1879" s="40"/>
      <c r="L1879" s="40"/>
      <c r="M1879" s="40"/>
    </row>
    <row r="1880" spans="1:13">
      <c r="A1880" s="40"/>
      <c r="B1880" s="40"/>
      <c r="C1880" s="40"/>
      <c r="D1880" s="40"/>
      <c r="E1880" s="40"/>
      <c r="F1880" s="40"/>
      <c r="G1880" s="40"/>
      <c r="H1880" s="40"/>
      <c r="I1880" s="40"/>
      <c r="J1880" s="40"/>
      <c r="K1880" s="40"/>
      <c r="L1880" s="40"/>
      <c r="M1880" s="40"/>
    </row>
    <row r="1881" spans="1:13">
      <c r="A1881" s="40"/>
      <c r="B1881" s="40"/>
      <c r="C1881" s="40"/>
      <c r="D1881" s="40"/>
      <c r="E1881" s="40"/>
      <c r="F1881" s="40"/>
      <c r="G1881" s="40"/>
      <c r="H1881" s="40"/>
      <c r="I1881" s="40"/>
      <c r="J1881" s="40"/>
      <c r="K1881" s="40"/>
      <c r="L1881" s="40"/>
      <c r="M1881" s="40"/>
    </row>
    <row r="1882" spans="1:13">
      <c r="A1882" s="40"/>
      <c r="B1882" s="40"/>
      <c r="C1882" s="40"/>
      <c r="D1882" s="40"/>
      <c r="E1882" s="40"/>
      <c r="F1882" s="40"/>
      <c r="G1882" s="40"/>
      <c r="H1882" s="40"/>
      <c r="I1882" s="40"/>
      <c r="J1882" s="40"/>
      <c r="K1882" s="40"/>
      <c r="L1882" s="40"/>
      <c r="M1882" s="40"/>
    </row>
    <row r="1883" spans="1:13">
      <c r="A1883" s="40"/>
      <c r="B1883" s="40"/>
      <c r="C1883" s="40"/>
      <c r="D1883" s="40"/>
      <c r="E1883" s="40"/>
      <c r="F1883" s="40"/>
      <c r="G1883" s="40"/>
      <c r="H1883" s="40"/>
      <c r="I1883" s="40"/>
      <c r="J1883" s="40"/>
      <c r="K1883" s="40"/>
      <c r="L1883" s="40"/>
      <c r="M1883" s="40"/>
    </row>
    <row r="1884" spans="1:13">
      <c r="A1884" s="40"/>
      <c r="B1884" s="40"/>
      <c r="C1884" s="40"/>
      <c r="D1884" s="40"/>
      <c r="E1884" s="40"/>
      <c r="F1884" s="40"/>
      <c r="G1884" s="40"/>
      <c r="H1884" s="40"/>
      <c r="I1884" s="40"/>
      <c r="J1884" s="40"/>
      <c r="K1884" s="40"/>
      <c r="L1884" s="40"/>
      <c r="M1884" s="40"/>
    </row>
    <row r="1885" spans="1:13">
      <c r="A1885" s="40"/>
      <c r="B1885" s="40"/>
      <c r="C1885" s="40"/>
      <c r="D1885" s="40"/>
      <c r="E1885" s="40"/>
      <c r="F1885" s="40"/>
      <c r="G1885" s="40"/>
      <c r="H1885" s="40"/>
      <c r="I1885" s="40"/>
      <c r="J1885" s="40"/>
      <c r="K1885" s="40"/>
      <c r="L1885" s="40"/>
      <c r="M1885" s="40"/>
    </row>
    <row r="1886" spans="1:13">
      <c r="A1886" s="40"/>
      <c r="B1886" s="40"/>
      <c r="C1886" s="40"/>
      <c r="D1886" s="40"/>
      <c r="E1886" s="40"/>
      <c r="F1886" s="40"/>
      <c r="G1886" s="40"/>
      <c r="H1886" s="40"/>
      <c r="I1886" s="40"/>
      <c r="J1886" s="40"/>
      <c r="K1886" s="40"/>
      <c r="L1886" s="40"/>
      <c r="M1886" s="40"/>
    </row>
    <row r="1887" spans="1:13">
      <c r="A1887" s="40"/>
      <c r="B1887" s="40"/>
      <c r="C1887" s="40"/>
      <c r="D1887" s="40"/>
      <c r="E1887" s="40"/>
      <c r="F1887" s="40"/>
      <c r="G1887" s="40"/>
      <c r="H1887" s="40"/>
      <c r="I1887" s="40"/>
      <c r="J1887" s="40"/>
      <c r="K1887" s="40"/>
      <c r="L1887" s="40"/>
      <c r="M1887" s="40"/>
    </row>
    <row r="1888" spans="1:13">
      <c r="A1888" s="40"/>
      <c r="B1888" s="40"/>
      <c r="C1888" s="40"/>
      <c r="D1888" s="40"/>
      <c r="E1888" s="40"/>
      <c r="F1888" s="40"/>
      <c r="G1888" s="40"/>
      <c r="H1888" s="40"/>
      <c r="I1888" s="40"/>
      <c r="J1888" s="40"/>
      <c r="K1888" s="40"/>
      <c r="L1888" s="40"/>
      <c r="M1888" s="40"/>
    </row>
    <row r="1889" spans="1:13">
      <c r="A1889" s="40"/>
      <c r="B1889" s="40"/>
      <c r="C1889" s="40"/>
      <c r="D1889" s="40"/>
      <c r="E1889" s="40"/>
      <c r="F1889" s="40"/>
      <c r="G1889" s="40"/>
      <c r="H1889" s="40"/>
      <c r="I1889" s="40"/>
      <c r="J1889" s="40"/>
      <c r="K1889" s="40"/>
      <c r="L1889" s="40"/>
      <c r="M1889" s="40"/>
    </row>
    <row r="1890" spans="1:13">
      <c r="A1890" s="40"/>
      <c r="B1890" s="40"/>
      <c r="C1890" s="40"/>
      <c r="D1890" s="40"/>
      <c r="E1890" s="40"/>
      <c r="F1890" s="40"/>
      <c r="G1890" s="40"/>
      <c r="H1890" s="40"/>
      <c r="I1890" s="40"/>
      <c r="J1890" s="40"/>
      <c r="K1890" s="40"/>
      <c r="L1890" s="40"/>
      <c r="M1890" s="40"/>
    </row>
    <row r="1891" spans="1:13">
      <c r="A1891" s="40"/>
      <c r="B1891" s="40"/>
      <c r="C1891" s="40"/>
      <c r="D1891" s="40"/>
      <c r="E1891" s="40"/>
      <c r="F1891" s="40"/>
      <c r="G1891" s="40"/>
      <c r="H1891" s="40"/>
      <c r="I1891" s="40"/>
      <c r="J1891" s="40"/>
      <c r="K1891" s="40"/>
      <c r="L1891" s="40"/>
      <c r="M1891" s="40"/>
    </row>
    <row r="1892" spans="1:13">
      <c r="A1892" s="40"/>
      <c r="B1892" s="40"/>
      <c r="C1892" s="40"/>
      <c r="D1892" s="40"/>
      <c r="E1892" s="40"/>
      <c r="F1892" s="40"/>
      <c r="G1892" s="40"/>
      <c r="H1892" s="40"/>
      <c r="I1892" s="40"/>
      <c r="J1892" s="40"/>
      <c r="K1892" s="40"/>
      <c r="L1892" s="40"/>
      <c r="M1892" s="40"/>
    </row>
    <row r="1893" spans="1:13">
      <c r="A1893" s="40"/>
      <c r="B1893" s="40"/>
      <c r="C1893" s="40"/>
      <c r="D1893" s="40"/>
      <c r="E1893" s="40"/>
      <c r="F1893" s="40"/>
      <c r="G1893" s="40"/>
      <c r="H1893" s="40"/>
      <c r="I1893" s="40"/>
      <c r="J1893" s="40"/>
      <c r="K1893" s="40"/>
      <c r="L1893" s="40"/>
      <c r="M1893" s="40"/>
    </row>
    <row r="1894" spans="1:13">
      <c r="A1894" s="40"/>
      <c r="B1894" s="40"/>
      <c r="C1894" s="40"/>
      <c r="D1894" s="40"/>
      <c r="E1894" s="40"/>
      <c r="F1894" s="40"/>
      <c r="G1894" s="40"/>
      <c r="H1894" s="40"/>
      <c r="I1894" s="40"/>
      <c r="J1894" s="40"/>
      <c r="K1894" s="40"/>
      <c r="L1894" s="40"/>
      <c r="M1894" s="40"/>
    </row>
    <row r="1895" spans="1:13">
      <c r="A1895" s="40"/>
      <c r="B1895" s="40"/>
      <c r="C1895" s="40"/>
      <c r="D1895" s="40"/>
      <c r="E1895" s="40"/>
      <c r="F1895" s="40"/>
      <c r="G1895" s="40"/>
      <c r="H1895" s="40"/>
      <c r="I1895" s="40"/>
      <c r="J1895" s="40"/>
      <c r="K1895" s="40"/>
      <c r="L1895" s="40"/>
      <c r="M1895" s="40"/>
    </row>
    <row r="1896" spans="1:13">
      <c r="A1896" s="40"/>
      <c r="B1896" s="40"/>
      <c r="C1896" s="40"/>
      <c r="D1896" s="40"/>
      <c r="E1896" s="40"/>
      <c r="F1896" s="40"/>
      <c r="G1896" s="40"/>
      <c r="H1896" s="40"/>
      <c r="I1896" s="40"/>
      <c r="J1896" s="40"/>
      <c r="K1896" s="40"/>
      <c r="L1896" s="40"/>
      <c r="M1896" s="40"/>
    </row>
    <row r="1897" spans="1:13">
      <c r="A1897" s="40"/>
      <c r="B1897" s="40"/>
      <c r="C1897" s="40"/>
      <c r="D1897" s="40"/>
      <c r="E1897" s="40"/>
      <c r="F1897" s="40"/>
      <c r="G1897" s="40"/>
      <c r="H1897" s="40"/>
      <c r="I1897" s="40"/>
      <c r="J1897" s="40"/>
      <c r="K1897" s="40"/>
      <c r="L1897" s="40"/>
      <c r="M1897" s="40"/>
    </row>
    <row r="1898" spans="1:13">
      <c r="A1898" s="40"/>
      <c r="B1898" s="40"/>
      <c r="C1898" s="40"/>
      <c r="D1898" s="40"/>
      <c r="E1898" s="40"/>
      <c r="F1898" s="40"/>
      <c r="G1898" s="40"/>
      <c r="H1898" s="40"/>
      <c r="I1898" s="40"/>
      <c r="J1898" s="40"/>
      <c r="K1898" s="40"/>
      <c r="L1898" s="40"/>
      <c r="M1898" s="40"/>
    </row>
    <row r="1899" spans="1:13">
      <c r="A1899" s="40"/>
      <c r="B1899" s="40"/>
      <c r="C1899" s="40"/>
      <c r="D1899" s="40"/>
      <c r="E1899" s="40"/>
      <c r="F1899" s="40"/>
      <c r="G1899" s="40"/>
      <c r="H1899" s="40"/>
      <c r="I1899" s="40"/>
      <c r="J1899" s="40"/>
      <c r="K1899" s="40"/>
      <c r="L1899" s="40"/>
      <c r="M1899" s="40"/>
    </row>
    <row r="1900" spans="1:13">
      <c r="A1900" s="40"/>
      <c r="B1900" s="40"/>
      <c r="C1900" s="40"/>
      <c r="D1900" s="40"/>
      <c r="E1900" s="40"/>
      <c r="F1900" s="40"/>
      <c r="G1900" s="40"/>
      <c r="H1900" s="40"/>
      <c r="I1900" s="40"/>
      <c r="J1900" s="40"/>
      <c r="K1900" s="40"/>
      <c r="L1900" s="40"/>
      <c r="M1900" s="40"/>
    </row>
    <row r="1901" spans="1:13">
      <c r="A1901" s="40"/>
      <c r="B1901" s="40"/>
      <c r="C1901" s="40"/>
      <c r="D1901" s="40"/>
      <c r="E1901" s="40"/>
      <c r="F1901" s="40"/>
      <c r="G1901" s="40"/>
      <c r="H1901" s="40"/>
      <c r="I1901" s="40"/>
      <c r="J1901" s="40"/>
      <c r="K1901" s="40"/>
      <c r="L1901" s="40"/>
      <c r="M1901" s="40"/>
    </row>
    <row r="1902" spans="1:13">
      <c r="A1902" s="40"/>
      <c r="B1902" s="40"/>
      <c r="C1902" s="40"/>
      <c r="D1902" s="40"/>
      <c r="E1902" s="40"/>
      <c r="F1902" s="40"/>
      <c r="G1902" s="40"/>
      <c r="H1902" s="40"/>
      <c r="I1902" s="40"/>
      <c r="J1902" s="40"/>
      <c r="K1902" s="40"/>
      <c r="L1902" s="40"/>
      <c r="M1902" s="40"/>
    </row>
    <row r="1903" spans="1:13">
      <c r="A1903" s="40"/>
      <c r="B1903" s="40"/>
      <c r="C1903" s="40"/>
      <c r="D1903" s="40"/>
      <c r="E1903" s="40"/>
      <c r="F1903" s="40"/>
      <c r="G1903" s="40"/>
      <c r="H1903" s="40"/>
      <c r="I1903" s="40"/>
      <c r="J1903" s="40"/>
      <c r="K1903" s="40"/>
      <c r="L1903" s="40"/>
      <c r="M1903" s="40"/>
    </row>
    <row r="1904" spans="1:13">
      <c r="A1904" s="40"/>
      <c r="B1904" s="40"/>
      <c r="C1904" s="40"/>
      <c r="D1904" s="40"/>
      <c r="E1904" s="40"/>
      <c r="F1904" s="40"/>
      <c r="G1904" s="40"/>
      <c r="H1904" s="40"/>
      <c r="I1904" s="40"/>
      <c r="J1904" s="40"/>
      <c r="K1904" s="40"/>
      <c r="L1904" s="40"/>
      <c r="M1904" s="40"/>
    </row>
    <row r="1905" spans="1:13">
      <c r="A1905" s="40"/>
      <c r="B1905" s="40"/>
      <c r="C1905" s="40"/>
      <c r="D1905" s="40"/>
      <c r="E1905" s="40"/>
      <c r="F1905" s="40"/>
      <c r="G1905" s="40"/>
      <c r="H1905" s="40"/>
      <c r="I1905" s="40"/>
      <c r="J1905" s="40"/>
      <c r="K1905" s="40"/>
      <c r="L1905" s="40"/>
      <c r="M1905" s="40"/>
    </row>
    <row r="1906" spans="1:13">
      <c r="A1906" s="40"/>
      <c r="B1906" s="40"/>
      <c r="C1906" s="40"/>
      <c r="D1906" s="40"/>
      <c r="E1906" s="40"/>
      <c r="F1906" s="40"/>
      <c r="G1906" s="40"/>
      <c r="H1906" s="40"/>
      <c r="I1906" s="40"/>
      <c r="J1906" s="40"/>
      <c r="K1906" s="40"/>
      <c r="L1906" s="40"/>
      <c r="M1906" s="40"/>
    </row>
    <row r="1907" spans="1:13">
      <c r="A1907" s="40"/>
      <c r="B1907" s="40"/>
      <c r="C1907" s="40"/>
      <c r="D1907" s="40"/>
      <c r="E1907" s="40"/>
      <c r="F1907" s="40"/>
      <c r="G1907" s="40"/>
      <c r="H1907" s="40"/>
      <c r="I1907" s="40"/>
      <c r="J1907" s="40"/>
      <c r="K1907" s="40"/>
      <c r="L1907" s="40"/>
      <c r="M1907" s="40"/>
    </row>
    <row r="1908" spans="1:13">
      <c r="A1908" s="40"/>
      <c r="B1908" s="40"/>
      <c r="C1908" s="40"/>
      <c r="D1908" s="40"/>
      <c r="E1908" s="40"/>
      <c r="F1908" s="40"/>
      <c r="G1908" s="40"/>
      <c r="H1908" s="40"/>
      <c r="I1908" s="40"/>
      <c r="J1908" s="40"/>
      <c r="K1908" s="40"/>
      <c r="L1908" s="40"/>
      <c r="M1908" s="40"/>
    </row>
    <row r="1909" spans="1:13">
      <c r="A1909" s="40"/>
      <c r="B1909" s="40"/>
      <c r="C1909" s="40"/>
      <c r="D1909" s="40"/>
      <c r="E1909" s="40"/>
      <c r="F1909" s="40"/>
      <c r="G1909" s="40"/>
      <c r="H1909" s="40"/>
      <c r="I1909" s="40"/>
      <c r="J1909" s="40"/>
      <c r="K1909" s="40"/>
      <c r="L1909" s="40"/>
      <c r="M1909" s="40"/>
    </row>
    <row r="1910" spans="1:13">
      <c r="A1910" s="40"/>
      <c r="B1910" s="40"/>
      <c r="C1910" s="40"/>
      <c r="D1910" s="40"/>
      <c r="E1910" s="40"/>
      <c r="F1910" s="40"/>
      <c r="G1910" s="40"/>
      <c r="H1910" s="40"/>
      <c r="I1910" s="40"/>
      <c r="J1910" s="40"/>
      <c r="K1910" s="40"/>
      <c r="L1910" s="40"/>
      <c r="M1910" s="40"/>
    </row>
    <row r="1911" spans="1:13">
      <c r="A1911" s="40"/>
      <c r="B1911" s="40"/>
      <c r="C1911" s="40"/>
      <c r="D1911" s="40"/>
      <c r="E1911" s="40"/>
      <c r="F1911" s="40"/>
      <c r="G1911" s="40"/>
      <c r="H1911" s="40"/>
      <c r="I1911" s="40"/>
      <c r="J1911" s="40"/>
      <c r="K1911" s="40"/>
      <c r="L1911" s="40"/>
      <c r="M1911" s="40"/>
    </row>
    <row r="1912" spans="1:13">
      <c r="A1912" s="40"/>
      <c r="B1912" s="40"/>
      <c r="C1912" s="40"/>
      <c r="D1912" s="40"/>
      <c r="E1912" s="40"/>
      <c r="F1912" s="40"/>
      <c r="G1912" s="40"/>
      <c r="H1912" s="40"/>
      <c r="I1912" s="40"/>
      <c r="J1912" s="40"/>
      <c r="K1912" s="40"/>
      <c r="L1912" s="40"/>
      <c r="M1912" s="40"/>
    </row>
    <row r="1913" spans="1:13">
      <c r="A1913" s="40"/>
      <c r="B1913" s="40"/>
      <c r="C1913" s="40"/>
      <c r="D1913" s="40"/>
      <c r="E1913" s="40"/>
      <c r="F1913" s="40"/>
      <c r="G1913" s="40"/>
      <c r="H1913" s="40"/>
      <c r="I1913" s="40"/>
      <c r="J1913" s="40"/>
      <c r="K1913" s="40"/>
      <c r="L1913" s="40"/>
      <c r="M1913" s="40"/>
    </row>
    <row r="1914" spans="1:13">
      <c r="A1914" s="40"/>
      <c r="B1914" s="40"/>
      <c r="C1914" s="40"/>
      <c r="D1914" s="40"/>
      <c r="E1914" s="40"/>
      <c r="F1914" s="40"/>
      <c r="G1914" s="40"/>
      <c r="H1914" s="40"/>
      <c r="I1914" s="40"/>
      <c r="J1914" s="40"/>
      <c r="K1914" s="40"/>
      <c r="L1914" s="40"/>
      <c r="M1914" s="40"/>
    </row>
    <row r="1915" spans="1:13">
      <c r="A1915" s="40"/>
      <c r="B1915" s="40"/>
      <c r="C1915" s="40"/>
      <c r="D1915" s="40"/>
      <c r="E1915" s="40"/>
      <c r="F1915" s="40"/>
      <c r="G1915" s="40"/>
      <c r="H1915" s="40"/>
      <c r="I1915" s="40"/>
      <c r="J1915" s="40"/>
      <c r="K1915" s="40"/>
      <c r="L1915" s="40"/>
      <c r="M1915" s="40"/>
    </row>
    <row r="1916" spans="1:13">
      <c r="A1916" s="40"/>
      <c r="B1916" s="40"/>
      <c r="C1916" s="40"/>
      <c r="D1916" s="40"/>
      <c r="E1916" s="40"/>
      <c r="F1916" s="40"/>
      <c r="G1916" s="40"/>
      <c r="H1916" s="40"/>
      <c r="I1916" s="40"/>
      <c r="J1916" s="40"/>
      <c r="K1916" s="40"/>
      <c r="L1916" s="40"/>
      <c r="M1916" s="40"/>
    </row>
    <row r="1917" spans="1:13">
      <c r="A1917" s="40"/>
      <c r="B1917" s="40"/>
      <c r="C1917" s="40"/>
      <c r="D1917" s="40"/>
      <c r="E1917" s="40"/>
      <c r="F1917" s="40"/>
      <c r="G1917" s="40"/>
      <c r="H1917" s="40"/>
      <c r="I1917" s="40"/>
      <c r="J1917" s="40"/>
      <c r="K1917" s="40"/>
      <c r="L1917" s="40"/>
      <c r="M1917" s="40"/>
    </row>
    <row r="1918" spans="1:13">
      <c r="A1918" s="40"/>
      <c r="B1918" s="40"/>
      <c r="C1918" s="40"/>
      <c r="D1918" s="40"/>
      <c r="E1918" s="40"/>
      <c r="F1918" s="40"/>
      <c r="G1918" s="40"/>
      <c r="H1918" s="40"/>
      <c r="I1918" s="40"/>
      <c r="J1918" s="40"/>
      <c r="K1918" s="40"/>
      <c r="L1918" s="40"/>
      <c r="M1918" s="40"/>
    </row>
    <row r="1919" spans="1:13">
      <c r="A1919" s="40"/>
      <c r="B1919" s="40"/>
      <c r="C1919" s="40"/>
      <c r="D1919" s="40"/>
      <c r="E1919" s="40"/>
      <c r="F1919" s="40"/>
      <c r="G1919" s="40"/>
      <c r="H1919" s="40"/>
      <c r="I1919" s="40"/>
      <c r="J1919" s="40"/>
      <c r="K1919" s="40"/>
      <c r="L1919" s="40"/>
      <c r="M1919" s="40"/>
    </row>
    <row r="1920" spans="1:13">
      <c r="A1920" s="40"/>
      <c r="B1920" s="40"/>
      <c r="C1920" s="40"/>
      <c r="D1920" s="40"/>
      <c r="E1920" s="40"/>
      <c r="F1920" s="40"/>
      <c r="G1920" s="40"/>
      <c r="H1920" s="40"/>
      <c r="I1920" s="40"/>
      <c r="J1920" s="40"/>
      <c r="K1920" s="40"/>
      <c r="L1920" s="40"/>
      <c r="M1920" s="40"/>
    </row>
    <row r="1921" spans="1:13">
      <c r="A1921" s="40"/>
      <c r="B1921" s="40"/>
      <c r="C1921" s="40"/>
      <c r="D1921" s="40"/>
      <c r="E1921" s="40"/>
      <c r="F1921" s="40"/>
      <c r="G1921" s="40"/>
      <c r="H1921" s="40"/>
      <c r="I1921" s="40"/>
      <c r="J1921" s="40"/>
      <c r="K1921" s="40"/>
      <c r="L1921" s="40"/>
      <c r="M1921" s="40"/>
    </row>
    <row r="1922" spans="1:13">
      <c r="A1922" s="40"/>
      <c r="B1922" s="40"/>
      <c r="C1922" s="40"/>
      <c r="D1922" s="40"/>
      <c r="E1922" s="40"/>
      <c r="F1922" s="40"/>
      <c r="G1922" s="40"/>
      <c r="H1922" s="40"/>
      <c r="I1922" s="40"/>
      <c r="J1922" s="40"/>
      <c r="K1922" s="40"/>
      <c r="L1922" s="40"/>
      <c r="M1922" s="40"/>
    </row>
    <row r="1923" spans="1:13">
      <c r="A1923" s="40"/>
      <c r="B1923" s="40"/>
      <c r="C1923" s="40"/>
      <c r="D1923" s="40"/>
      <c r="E1923" s="40"/>
      <c r="F1923" s="40"/>
      <c r="G1923" s="40"/>
      <c r="H1923" s="40"/>
      <c r="I1923" s="40"/>
      <c r="J1923" s="40"/>
      <c r="K1923" s="40"/>
      <c r="L1923" s="40"/>
      <c r="M1923" s="40"/>
    </row>
    <row r="1924" spans="1:13">
      <c r="A1924" s="40"/>
      <c r="B1924" s="40"/>
      <c r="C1924" s="40"/>
      <c r="D1924" s="40"/>
      <c r="E1924" s="40"/>
      <c r="F1924" s="40"/>
      <c r="G1924" s="40"/>
      <c r="H1924" s="40"/>
      <c r="I1924" s="40"/>
      <c r="J1924" s="40"/>
      <c r="K1924" s="40"/>
      <c r="L1924" s="40"/>
      <c r="M1924" s="40"/>
    </row>
    <row r="1925" spans="1:13">
      <c r="A1925" s="40"/>
      <c r="B1925" s="40"/>
      <c r="C1925" s="40"/>
      <c r="D1925" s="40"/>
      <c r="E1925" s="40"/>
      <c r="F1925" s="40"/>
      <c r="G1925" s="40"/>
      <c r="H1925" s="40"/>
      <c r="I1925" s="40"/>
      <c r="J1925" s="40"/>
      <c r="K1925" s="40"/>
      <c r="L1925" s="40"/>
      <c r="M1925" s="40"/>
    </row>
    <row r="1926" spans="1:13">
      <c r="A1926" s="40"/>
      <c r="B1926" s="40"/>
      <c r="C1926" s="40"/>
      <c r="D1926" s="40"/>
      <c r="E1926" s="40"/>
      <c r="F1926" s="40"/>
      <c r="G1926" s="40"/>
      <c r="H1926" s="40"/>
      <c r="I1926" s="40"/>
      <c r="J1926" s="40"/>
      <c r="K1926" s="40"/>
      <c r="L1926" s="40"/>
      <c r="M1926" s="40"/>
    </row>
    <row r="1927" spans="1:13">
      <c r="A1927" s="40"/>
      <c r="B1927" s="40"/>
      <c r="C1927" s="40"/>
      <c r="D1927" s="40"/>
      <c r="E1927" s="40"/>
      <c r="F1927" s="40"/>
      <c r="G1927" s="40"/>
      <c r="H1927" s="40"/>
      <c r="I1927" s="40"/>
      <c r="J1927" s="40"/>
      <c r="K1927" s="40"/>
      <c r="L1927" s="40"/>
      <c r="M1927" s="40"/>
    </row>
    <row r="1928" spans="1:13">
      <c r="A1928" s="40"/>
      <c r="B1928" s="40"/>
      <c r="C1928" s="40"/>
      <c r="D1928" s="40"/>
      <c r="E1928" s="40"/>
      <c r="F1928" s="40"/>
      <c r="G1928" s="40"/>
      <c r="H1928" s="40"/>
      <c r="I1928" s="40"/>
      <c r="J1928" s="40"/>
      <c r="K1928" s="40"/>
      <c r="L1928" s="40"/>
      <c r="M1928" s="40"/>
    </row>
    <row r="1929" spans="1:13">
      <c r="A1929" s="40"/>
      <c r="B1929" s="40"/>
      <c r="C1929" s="40"/>
      <c r="D1929" s="40"/>
      <c r="E1929" s="40"/>
      <c r="F1929" s="40"/>
      <c r="G1929" s="40"/>
      <c r="H1929" s="40"/>
      <c r="I1929" s="40"/>
      <c r="J1929" s="40"/>
      <c r="K1929" s="40"/>
      <c r="L1929" s="40"/>
      <c r="M1929" s="40"/>
    </row>
    <row r="1930" spans="1:13">
      <c r="A1930" s="40"/>
      <c r="B1930" s="40"/>
      <c r="C1930" s="40"/>
      <c r="D1930" s="40"/>
      <c r="E1930" s="40"/>
      <c r="F1930" s="40"/>
      <c r="G1930" s="40"/>
      <c r="H1930" s="40"/>
      <c r="I1930" s="40"/>
      <c r="J1930" s="40"/>
      <c r="K1930" s="40"/>
      <c r="L1930" s="40"/>
      <c r="M1930" s="40"/>
    </row>
    <row r="1931" spans="1:13">
      <c r="A1931" s="40"/>
      <c r="B1931" s="40"/>
      <c r="C1931" s="40"/>
      <c r="D1931" s="40"/>
      <c r="E1931" s="40"/>
      <c r="F1931" s="40"/>
      <c r="G1931" s="40"/>
      <c r="H1931" s="40"/>
      <c r="I1931" s="40"/>
      <c r="J1931" s="40"/>
      <c r="K1931" s="40"/>
      <c r="L1931" s="40"/>
      <c r="M1931" s="40"/>
    </row>
    <row r="1932" spans="1:13">
      <c r="A1932" s="40"/>
      <c r="B1932" s="40"/>
      <c r="C1932" s="40"/>
      <c r="D1932" s="40"/>
      <c r="E1932" s="40"/>
      <c r="F1932" s="40"/>
      <c r="G1932" s="40"/>
      <c r="H1932" s="40"/>
      <c r="I1932" s="40"/>
      <c r="J1932" s="40"/>
      <c r="K1932" s="40"/>
      <c r="L1932" s="40"/>
      <c r="M1932" s="40"/>
    </row>
    <row r="1933" spans="1:13">
      <c r="A1933" s="40"/>
      <c r="B1933" s="40"/>
      <c r="C1933" s="40"/>
      <c r="D1933" s="40"/>
      <c r="E1933" s="40"/>
      <c r="F1933" s="40"/>
      <c r="G1933" s="40"/>
      <c r="H1933" s="40"/>
      <c r="I1933" s="40"/>
      <c r="J1933" s="40"/>
      <c r="K1933" s="40"/>
      <c r="L1933" s="40"/>
      <c r="M1933" s="40"/>
    </row>
    <row r="1934" spans="1:13">
      <c r="A1934" s="40"/>
      <c r="B1934" s="40"/>
      <c r="C1934" s="40"/>
      <c r="D1934" s="40"/>
      <c r="E1934" s="40"/>
      <c r="F1934" s="40"/>
      <c r="G1934" s="40"/>
      <c r="H1934" s="40"/>
      <c r="I1934" s="40"/>
      <c r="J1934" s="40"/>
      <c r="K1934" s="40"/>
      <c r="L1934" s="40"/>
      <c r="M1934" s="40"/>
    </row>
    <row r="1935" spans="1:13">
      <c r="A1935" s="40"/>
      <c r="B1935" s="40"/>
      <c r="C1935" s="40"/>
      <c r="D1935" s="40"/>
      <c r="E1935" s="40"/>
      <c r="F1935" s="40"/>
      <c r="G1935" s="40"/>
      <c r="H1935" s="40"/>
      <c r="I1935" s="40"/>
      <c r="J1935" s="40"/>
      <c r="K1935" s="40"/>
      <c r="L1935" s="40"/>
      <c r="M1935" s="40"/>
    </row>
    <row r="1936" spans="1:13">
      <c r="A1936" s="40"/>
      <c r="B1936" s="40"/>
      <c r="C1936" s="40"/>
      <c r="D1936" s="40"/>
      <c r="E1936" s="40"/>
      <c r="F1936" s="40"/>
      <c r="G1936" s="40"/>
      <c r="H1936" s="40"/>
      <c r="I1936" s="40"/>
      <c r="J1936" s="40"/>
      <c r="K1936" s="40"/>
      <c r="L1936" s="40"/>
      <c r="M1936" s="40"/>
    </row>
    <row r="1937" spans="1:13">
      <c r="A1937" s="40"/>
      <c r="B1937" s="40"/>
      <c r="C1937" s="40"/>
      <c r="D1937" s="40"/>
      <c r="E1937" s="40"/>
      <c r="F1937" s="40"/>
      <c r="G1937" s="40"/>
      <c r="H1937" s="40"/>
      <c r="I1937" s="40"/>
      <c r="J1937" s="40"/>
      <c r="K1937" s="40"/>
      <c r="L1937" s="40"/>
      <c r="M1937" s="40"/>
    </row>
    <row r="1938" spans="1:13">
      <c r="A1938" s="40"/>
      <c r="B1938" s="40"/>
      <c r="C1938" s="40"/>
      <c r="D1938" s="40"/>
      <c r="E1938" s="40"/>
      <c r="F1938" s="40"/>
      <c r="G1938" s="40"/>
      <c r="H1938" s="40"/>
      <c r="I1938" s="40"/>
      <c r="J1938" s="40"/>
      <c r="K1938" s="40"/>
      <c r="L1938" s="40"/>
      <c r="M1938" s="40"/>
    </row>
    <row r="1939" spans="1:13">
      <c r="A1939" s="40"/>
      <c r="B1939" s="40"/>
      <c r="C1939" s="40"/>
      <c r="D1939" s="40"/>
      <c r="E1939" s="40"/>
      <c r="F1939" s="40"/>
      <c r="G1939" s="40"/>
      <c r="H1939" s="40"/>
      <c r="I1939" s="40"/>
      <c r="J1939" s="40"/>
      <c r="K1939" s="40"/>
      <c r="L1939" s="40"/>
      <c r="M1939" s="40"/>
    </row>
    <row r="1940" spans="1:13">
      <c r="A1940" s="40"/>
      <c r="B1940" s="40"/>
      <c r="C1940" s="40"/>
      <c r="D1940" s="40"/>
      <c r="E1940" s="40"/>
      <c r="F1940" s="40"/>
      <c r="G1940" s="40"/>
      <c r="H1940" s="40"/>
      <c r="I1940" s="40"/>
      <c r="J1940" s="40"/>
      <c r="K1940" s="40"/>
      <c r="L1940" s="40"/>
      <c r="M1940" s="40"/>
    </row>
    <row r="1941" spans="1:13">
      <c r="A1941" s="40"/>
      <c r="B1941" s="40"/>
      <c r="C1941" s="40"/>
      <c r="D1941" s="40"/>
      <c r="E1941" s="40"/>
      <c r="F1941" s="40"/>
      <c r="G1941" s="40"/>
      <c r="H1941" s="40"/>
      <c r="I1941" s="40"/>
      <c r="J1941" s="40"/>
      <c r="K1941" s="40"/>
      <c r="L1941" s="40"/>
      <c r="M1941" s="40"/>
    </row>
    <row r="1942" spans="1:13">
      <c r="A1942" s="40"/>
      <c r="B1942" s="40"/>
      <c r="C1942" s="40"/>
      <c r="D1942" s="40"/>
      <c r="E1942" s="40"/>
      <c r="F1942" s="40"/>
      <c r="G1942" s="40"/>
      <c r="H1942" s="40"/>
      <c r="I1942" s="40"/>
      <c r="J1942" s="40"/>
      <c r="K1942" s="40"/>
      <c r="L1942" s="40"/>
      <c r="M1942" s="40"/>
    </row>
    <row r="1943" spans="1:13">
      <c r="A1943" s="40"/>
      <c r="B1943" s="40"/>
      <c r="C1943" s="40"/>
      <c r="D1943" s="40"/>
      <c r="E1943" s="40"/>
      <c r="F1943" s="40"/>
      <c r="G1943" s="40"/>
      <c r="H1943" s="40"/>
      <c r="I1943" s="40"/>
      <c r="J1943" s="40"/>
      <c r="K1943" s="40"/>
      <c r="L1943" s="40"/>
      <c r="M1943" s="40"/>
    </row>
    <row r="1944" spans="1:13">
      <c r="A1944" s="40"/>
      <c r="B1944" s="40"/>
      <c r="C1944" s="40"/>
      <c r="D1944" s="40"/>
      <c r="E1944" s="40"/>
      <c r="F1944" s="40"/>
      <c r="G1944" s="40"/>
      <c r="H1944" s="40"/>
      <c r="I1944" s="40"/>
      <c r="J1944" s="40"/>
      <c r="K1944" s="40"/>
      <c r="L1944" s="40"/>
      <c r="M1944" s="40"/>
    </row>
    <row r="1945" spans="1:13">
      <c r="A1945" s="40"/>
      <c r="B1945" s="40"/>
      <c r="C1945" s="40"/>
      <c r="D1945" s="40"/>
      <c r="E1945" s="40"/>
      <c r="F1945" s="40"/>
      <c r="G1945" s="40"/>
      <c r="H1945" s="40"/>
      <c r="I1945" s="40"/>
      <c r="J1945" s="40"/>
      <c r="K1945" s="40"/>
      <c r="L1945" s="40"/>
      <c r="M1945" s="40"/>
    </row>
    <row r="1946" spans="1:13">
      <c r="A1946" s="40"/>
      <c r="B1946" s="40"/>
      <c r="C1946" s="40"/>
      <c r="D1946" s="40"/>
      <c r="E1946" s="40"/>
      <c r="F1946" s="40"/>
      <c r="G1946" s="40"/>
      <c r="H1946" s="40"/>
      <c r="I1946" s="40"/>
      <c r="J1946" s="40"/>
      <c r="K1946" s="40"/>
      <c r="L1946" s="40"/>
      <c r="M1946" s="40"/>
    </row>
    <row r="1947" spans="1:13">
      <c r="A1947" s="40"/>
      <c r="B1947" s="40"/>
      <c r="C1947" s="40"/>
      <c r="D1947" s="40"/>
      <c r="E1947" s="40"/>
      <c r="F1947" s="40"/>
      <c r="G1947" s="40"/>
      <c r="H1947" s="40"/>
      <c r="I1947" s="40"/>
      <c r="J1947" s="40"/>
      <c r="K1947" s="40"/>
      <c r="L1947" s="40"/>
      <c r="M1947" s="40"/>
    </row>
    <row r="1948" spans="1:13">
      <c r="A1948" s="40"/>
      <c r="B1948" s="40"/>
      <c r="C1948" s="40"/>
      <c r="D1948" s="40"/>
      <c r="E1948" s="40"/>
      <c r="F1948" s="40"/>
      <c r="G1948" s="40"/>
      <c r="H1948" s="40"/>
      <c r="I1948" s="40"/>
      <c r="J1948" s="40"/>
      <c r="K1948" s="40"/>
      <c r="L1948" s="40"/>
      <c r="M1948" s="40"/>
    </row>
    <row r="1949" spans="1:13">
      <c r="A1949" s="40"/>
      <c r="B1949" s="40"/>
      <c r="C1949" s="40"/>
      <c r="D1949" s="40"/>
      <c r="E1949" s="40"/>
      <c r="F1949" s="40"/>
      <c r="G1949" s="40"/>
      <c r="H1949" s="40"/>
      <c r="I1949" s="40"/>
      <c r="J1949" s="40"/>
      <c r="K1949" s="40"/>
      <c r="L1949" s="40"/>
      <c r="M1949" s="40"/>
    </row>
    <row r="1950" spans="1:13">
      <c r="A1950" s="40"/>
      <c r="B1950" s="40"/>
      <c r="C1950" s="40"/>
      <c r="D1950" s="40"/>
      <c r="E1950" s="40"/>
      <c r="F1950" s="40"/>
      <c r="G1950" s="40"/>
      <c r="H1950" s="40"/>
      <c r="I1950" s="40"/>
      <c r="J1950" s="40"/>
      <c r="K1950" s="40"/>
      <c r="L1950" s="40"/>
      <c r="M1950" s="40"/>
    </row>
    <row r="1951" spans="1:13">
      <c r="A1951" s="40"/>
      <c r="B1951" s="40"/>
      <c r="C1951" s="40"/>
      <c r="D1951" s="40"/>
      <c r="E1951" s="40"/>
      <c r="F1951" s="40"/>
      <c r="G1951" s="40"/>
      <c r="H1951" s="40"/>
      <c r="I1951" s="40"/>
      <c r="J1951" s="40"/>
      <c r="K1951" s="40"/>
      <c r="L1951" s="40"/>
      <c r="M1951" s="40"/>
    </row>
    <row r="1952" spans="1:13">
      <c r="A1952" s="40"/>
      <c r="B1952" s="40"/>
      <c r="C1952" s="40"/>
      <c r="D1952" s="40"/>
      <c r="E1952" s="40"/>
      <c r="F1952" s="40"/>
      <c r="G1952" s="40"/>
      <c r="H1952" s="40"/>
      <c r="I1952" s="40"/>
      <c r="J1952" s="40"/>
      <c r="K1952" s="40"/>
      <c r="L1952" s="40"/>
      <c r="M1952" s="40"/>
    </row>
    <row r="1953" spans="1:13">
      <c r="A1953" s="40"/>
      <c r="B1953" s="40"/>
      <c r="C1953" s="40"/>
      <c r="D1953" s="40"/>
      <c r="E1953" s="40"/>
      <c r="F1953" s="40"/>
      <c r="G1953" s="40"/>
      <c r="H1953" s="40"/>
      <c r="I1953" s="40"/>
      <c r="J1953" s="40"/>
      <c r="K1953" s="40"/>
      <c r="L1953" s="40"/>
      <c r="M1953" s="40"/>
    </row>
    <row r="1954" spans="1:13">
      <c r="A1954" s="40"/>
      <c r="B1954" s="40"/>
      <c r="C1954" s="40"/>
      <c r="D1954" s="40"/>
      <c r="E1954" s="40"/>
      <c r="F1954" s="40"/>
      <c r="G1954" s="40"/>
      <c r="H1954" s="40"/>
      <c r="I1954" s="40"/>
      <c r="J1954" s="40"/>
      <c r="K1954" s="40"/>
      <c r="L1954" s="40"/>
      <c r="M1954" s="40"/>
    </row>
    <row r="1955" spans="1:13">
      <c r="A1955" s="40"/>
      <c r="B1955" s="40"/>
      <c r="C1955" s="40"/>
      <c r="D1955" s="40"/>
      <c r="E1955" s="40"/>
      <c r="F1955" s="40"/>
      <c r="G1955" s="40"/>
      <c r="H1955" s="40"/>
      <c r="I1955" s="40"/>
      <c r="J1955" s="40"/>
      <c r="K1955" s="40"/>
      <c r="L1955" s="40"/>
      <c r="M1955" s="40"/>
    </row>
    <row r="1956" spans="1:13">
      <c r="A1956" s="40"/>
      <c r="B1956" s="40"/>
      <c r="C1956" s="40"/>
      <c r="D1956" s="40"/>
      <c r="E1956" s="40"/>
      <c r="F1956" s="40"/>
      <c r="G1956" s="40"/>
      <c r="H1956" s="40"/>
      <c r="I1956" s="40"/>
      <c r="J1956" s="40"/>
      <c r="K1956" s="40"/>
      <c r="L1956" s="40"/>
      <c r="M1956" s="40"/>
    </row>
    <row r="1957" spans="1:13">
      <c r="A1957" s="40"/>
      <c r="B1957" s="40"/>
      <c r="C1957" s="40"/>
      <c r="D1957" s="40"/>
      <c r="E1957" s="40"/>
      <c r="F1957" s="40"/>
      <c r="G1957" s="40"/>
      <c r="H1957" s="40"/>
      <c r="I1957" s="40"/>
      <c r="J1957" s="40"/>
      <c r="K1957" s="40"/>
      <c r="L1957" s="40"/>
      <c r="M1957" s="40"/>
    </row>
    <row r="1958" spans="1:13">
      <c r="A1958" s="40"/>
      <c r="B1958" s="40"/>
      <c r="C1958" s="40"/>
      <c r="D1958" s="40"/>
      <c r="E1958" s="40"/>
      <c r="F1958" s="40"/>
      <c r="G1958" s="40"/>
      <c r="H1958" s="40"/>
      <c r="I1958" s="40"/>
      <c r="J1958" s="40"/>
      <c r="K1958" s="40"/>
      <c r="L1958" s="40"/>
      <c r="M1958" s="40"/>
    </row>
    <row r="1959" spans="1:13">
      <c r="A1959" s="40"/>
      <c r="B1959" s="40"/>
      <c r="C1959" s="40"/>
      <c r="D1959" s="40"/>
      <c r="E1959" s="40"/>
      <c r="F1959" s="40"/>
      <c r="G1959" s="40"/>
      <c r="H1959" s="40"/>
      <c r="I1959" s="40"/>
      <c r="J1959" s="40"/>
      <c r="K1959" s="40"/>
      <c r="L1959" s="40"/>
      <c r="M1959" s="40"/>
    </row>
    <row r="1960" spans="1:13">
      <c r="A1960" s="40"/>
      <c r="B1960" s="40"/>
      <c r="C1960" s="40"/>
      <c r="D1960" s="40"/>
      <c r="E1960" s="40"/>
      <c r="F1960" s="40"/>
      <c r="G1960" s="40"/>
      <c r="H1960" s="40"/>
      <c r="I1960" s="40"/>
      <c r="J1960" s="40"/>
      <c r="K1960" s="40"/>
      <c r="L1960" s="40"/>
      <c r="M1960" s="40"/>
    </row>
    <row r="1961" spans="1:13">
      <c r="A1961" s="40"/>
      <c r="B1961" s="40"/>
      <c r="C1961" s="40"/>
      <c r="D1961" s="40"/>
      <c r="E1961" s="40"/>
      <c r="F1961" s="40"/>
      <c r="G1961" s="40"/>
      <c r="H1961" s="40"/>
      <c r="I1961" s="40"/>
      <c r="J1961" s="40"/>
      <c r="K1961" s="40"/>
      <c r="L1961" s="40"/>
      <c r="M1961" s="40"/>
    </row>
    <row r="1962" spans="1:13">
      <c r="A1962" s="40"/>
      <c r="B1962" s="40"/>
      <c r="C1962" s="40"/>
      <c r="D1962" s="40"/>
      <c r="E1962" s="40"/>
      <c r="F1962" s="40"/>
      <c r="G1962" s="40"/>
      <c r="H1962" s="40"/>
      <c r="I1962" s="40"/>
      <c r="J1962" s="40"/>
      <c r="K1962" s="40"/>
      <c r="L1962" s="40"/>
      <c r="M1962" s="40"/>
    </row>
    <row r="1963" spans="1:13">
      <c r="A1963" s="40"/>
      <c r="B1963" s="40"/>
      <c r="C1963" s="40"/>
      <c r="D1963" s="40"/>
      <c r="E1963" s="40"/>
      <c r="F1963" s="40"/>
      <c r="G1963" s="40"/>
      <c r="H1963" s="40"/>
      <c r="I1963" s="40"/>
      <c r="J1963" s="40"/>
      <c r="K1963" s="40"/>
      <c r="L1963" s="40"/>
      <c r="M1963" s="40"/>
    </row>
    <row r="1964" spans="1:13">
      <c r="A1964" s="40"/>
      <c r="B1964" s="40"/>
      <c r="C1964" s="40"/>
      <c r="D1964" s="40"/>
      <c r="E1964" s="40"/>
      <c r="F1964" s="40"/>
      <c r="G1964" s="40"/>
      <c r="H1964" s="40"/>
      <c r="I1964" s="40"/>
      <c r="J1964" s="40"/>
      <c r="K1964" s="40"/>
      <c r="L1964" s="40"/>
      <c r="M1964" s="40"/>
    </row>
    <row r="1965" spans="1:13">
      <c r="A1965" s="40"/>
      <c r="B1965" s="40"/>
      <c r="C1965" s="40"/>
      <c r="D1965" s="40"/>
      <c r="E1965" s="40"/>
      <c r="F1965" s="40"/>
      <c r="G1965" s="40"/>
      <c r="H1965" s="40"/>
      <c r="I1965" s="40"/>
      <c r="J1965" s="40"/>
      <c r="K1965" s="40"/>
      <c r="L1965" s="40"/>
      <c r="M1965" s="40"/>
    </row>
    <row r="1966" spans="1:13">
      <c r="A1966" s="40"/>
      <c r="B1966" s="40"/>
      <c r="C1966" s="40"/>
      <c r="D1966" s="40"/>
      <c r="E1966" s="40"/>
      <c r="F1966" s="40"/>
      <c r="G1966" s="40"/>
      <c r="H1966" s="40"/>
      <c r="I1966" s="40"/>
      <c r="J1966" s="40"/>
      <c r="K1966" s="40"/>
      <c r="L1966" s="40"/>
      <c r="M1966" s="40"/>
    </row>
    <row r="1967" spans="1:13">
      <c r="A1967" s="40"/>
      <c r="B1967" s="40"/>
      <c r="C1967" s="40"/>
      <c r="D1967" s="40"/>
      <c r="E1967" s="40"/>
      <c r="F1967" s="40"/>
      <c r="G1967" s="40"/>
      <c r="H1967" s="40"/>
      <c r="I1967" s="40"/>
      <c r="J1967" s="40"/>
      <c r="K1967" s="40"/>
      <c r="L1967" s="40"/>
      <c r="M1967" s="40"/>
    </row>
    <row r="1968" spans="1:13">
      <c r="A1968" s="40"/>
      <c r="B1968" s="40"/>
      <c r="C1968" s="40"/>
      <c r="D1968" s="40"/>
      <c r="E1968" s="40"/>
      <c r="F1968" s="40"/>
      <c r="G1968" s="40"/>
      <c r="H1968" s="40"/>
      <c r="I1968" s="40"/>
      <c r="J1968" s="40"/>
      <c r="K1968" s="40"/>
      <c r="L1968" s="40"/>
      <c r="M1968" s="40"/>
    </row>
    <row r="1969" spans="1:13">
      <c r="A1969" s="40"/>
      <c r="B1969" s="40"/>
      <c r="C1969" s="40"/>
      <c r="D1969" s="40"/>
      <c r="E1969" s="40"/>
      <c r="F1969" s="40"/>
      <c r="G1969" s="40"/>
      <c r="H1969" s="40"/>
      <c r="I1969" s="40"/>
      <c r="J1969" s="40"/>
      <c r="K1969" s="40"/>
      <c r="L1969" s="40"/>
      <c r="M1969" s="40"/>
    </row>
    <row r="1970" spans="1:13">
      <c r="A1970" s="40"/>
      <c r="B1970" s="40"/>
      <c r="C1970" s="40"/>
      <c r="D1970" s="40"/>
      <c r="E1970" s="40"/>
      <c r="F1970" s="40"/>
      <c r="G1970" s="40"/>
      <c r="H1970" s="40"/>
      <c r="I1970" s="40"/>
      <c r="J1970" s="40"/>
      <c r="K1970" s="40"/>
      <c r="L1970" s="40"/>
      <c r="M1970" s="40"/>
    </row>
    <row r="1971" spans="1:13">
      <c r="A1971" s="40"/>
      <c r="B1971" s="40"/>
      <c r="C1971" s="40"/>
      <c r="D1971" s="40"/>
      <c r="E1971" s="40"/>
      <c r="F1971" s="40"/>
      <c r="G1971" s="40"/>
      <c r="H1971" s="40"/>
      <c r="I1971" s="40"/>
      <c r="J1971" s="40"/>
      <c r="K1971" s="40"/>
      <c r="L1971" s="40"/>
      <c r="M1971" s="40"/>
    </row>
    <row r="1972" spans="1:13">
      <c r="A1972" s="40"/>
      <c r="B1972" s="40"/>
      <c r="C1972" s="40"/>
      <c r="D1972" s="40"/>
      <c r="E1972" s="40"/>
      <c r="F1972" s="40"/>
      <c r="G1972" s="40"/>
      <c r="H1972" s="40"/>
      <c r="I1972" s="40"/>
      <c r="J1972" s="40"/>
      <c r="K1972" s="40"/>
      <c r="L1972" s="40"/>
      <c r="M1972" s="40"/>
    </row>
    <row r="1973" spans="1:13">
      <c r="A1973" s="40"/>
      <c r="B1973" s="40"/>
      <c r="C1973" s="40"/>
      <c r="D1973" s="40"/>
      <c r="E1973" s="40"/>
      <c r="F1973" s="40"/>
      <c r="G1973" s="40"/>
      <c r="H1973" s="40"/>
      <c r="I1973" s="40"/>
      <c r="J1973" s="40"/>
      <c r="K1973" s="40"/>
      <c r="L1973" s="40"/>
      <c r="M1973" s="40"/>
    </row>
    <row r="1974" spans="1:13">
      <c r="A1974" s="40"/>
      <c r="B1974" s="40"/>
      <c r="C1974" s="40"/>
      <c r="D1974" s="40"/>
      <c r="E1974" s="40"/>
      <c r="F1974" s="40"/>
      <c r="G1974" s="40"/>
      <c r="H1974" s="40"/>
      <c r="I1974" s="40"/>
      <c r="J1974" s="40"/>
      <c r="K1974" s="40"/>
      <c r="L1974" s="40"/>
      <c r="M1974" s="40"/>
    </row>
    <row r="1975" spans="1:13">
      <c r="A1975" s="40"/>
      <c r="B1975" s="40"/>
      <c r="C1975" s="40"/>
      <c r="D1975" s="40"/>
      <c r="E1975" s="40"/>
      <c r="F1975" s="40"/>
      <c r="G1975" s="40"/>
      <c r="H1975" s="40"/>
      <c r="I1975" s="40"/>
      <c r="J1975" s="40"/>
      <c r="K1975" s="40"/>
      <c r="L1975" s="40"/>
      <c r="M1975" s="40"/>
    </row>
    <row r="1976" spans="1:13">
      <c r="A1976" s="40"/>
      <c r="B1976" s="40"/>
      <c r="C1976" s="40"/>
      <c r="D1976" s="40"/>
      <c r="E1976" s="40"/>
      <c r="F1976" s="40"/>
      <c r="G1976" s="40"/>
      <c r="H1976" s="40"/>
      <c r="I1976" s="40"/>
      <c r="J1976" s="40"/>
      <c r="K1976" s="40"/>
      <c r="L1976" s="40"/>
      <c r="M1976" s="40"/>
    </row>
    <row r="1977" spans="1:13">
      <c r="A1977" s="40"/>
      <c r="B1977" s="40"/>
      <c r="C1977" s="40"/>
      <c r="D1977" s="40"/>
      <c r="E1977" s="40"/>
      <c r="F1977" s="40"/>
      <c r="G1977" s="40"/>
      <c r="H1977" s="40"/>
      <c r="I1977" s="40"/>
      <c r="J1977" s="40"/>
      <c r="K1977" s="40"/>
      <c r="L1977" s="40"/>
      <c r="M1977" s="40"/>
    </row>
    <row r="1978" spans="1:13">
      <c r="A1978" s="40"/>
      <c r="B1978" s="40"/>
      <c r="C1978" s="40"/>
      <c r="D1978" s="40"/>
      <c r="E1978" s="40"/>
      <c r="F1978" s="40"/>
      <c r="G1978" s="40"/>
      <c r="H1978" s="40"/>
      <c r="I1978" s="40"/>
      <c r="J1978" s="40"/>
      <c r="K1978" s="40"/>
      <c r="L1978" s="40"/>
      <c r="M1978" s="40"/>
    </row>
    <row r="1979" spans="1:13">
      <c r="A1979" s="40"/>
      <c r="B1979" s="40"/>
      <c r="C1979" s="40"/>
      <c r="D1979" s="40"/>
      <c r="E1979" s="40"/>
      <c r="F1979" s="40"/>
      <c r="G1979" s="40"/>
      <c r="H1979" s="40"/>
      <c r="I1979" s="40"/>
      <c r="J1979" s="40"/>
      <c r="K1979" s="40"/>
      <c r="L1979" s="40"/>
      <c r="M1979" s="40"/>
    </row>
    <row r="1980" spans="1:13">
      <c r="A1980" s="40"/>
      <c r="B1980" s="40"/>
      <c r="C1980" s="40"/>
      <c r="D1980" s="40"/>
      <c r="E1980" s="40"/>
      <c r="F1980" s="40"/>
      <c r="G1980" s="40"/>
      <c r="H1980" s="40"/>
      <c r="I1980" s="40"/>
      <c r="J1980" s="40"/>
      <c r="K1980" s="40"/>
      <c r="L1980" s="40"/>
      <c r="M1980" s="40"/>
    </row>
    <row r="1981" spans="1:13">
      <c r="A1981" s="40"/>
      <c r="B1981" s="40"/>
      <c r="C1981" s="40"/>
      <c r="D1981" s="40"/>
      <c r="E1981" s="40"/>
      <c r="F1981" s="40"/>
      <c r="G1981" s="40"/>
      <c r="H1981" s="40"/>
      <c r="I1981" s="40"/>
      <c r="J1981" s="40"/>
      <c r="K1981" s="40"/>
      <c r="L1981" s="40"/>
      <c r="M1981" s="40"/>
    </row>
    <row r="1982" spans="1:13">
      <c r="A1982" s="40"/>
      <c r="B1982" s="40"/>
      <c r="C1982" s="40"/>
      <c r="D1982" s="40"/>
      <c r="E1982" s="40"/>
      <c r="F1982" s="40"/>
      <c r="G1982" s="40"/>
      <c r="H1982" s="40"/>
      <c r="I1982" s="40"/>
      <c r="J1982" s="40"/>
      <c r="K1982" s="40"/>
      <c r="L1982" s="40"/>
      <c r="M1982" s="40"/>
    </row>
    <row r="1983" spans="1:13">
      <c r="A1983" s="40"/>
      <c r="B1983" s="40"/>
      <c r="C1983" s="40"/>
      <c r="D1983" s="40"/>
      <c r="E1983" s="40"/>
      <c r="F1983" s="40"/>
      <c r="G1983" s="40"/>
      <c r="H1983" s="40"/>
      <c r="I1983" s="40"/>
      <c r="J1983" s="40"/>
      <c r="K1983" s="40"/>
      <c r="L1983" s="40"/>
      <c r="M1983" s="40"/>
    </row>
    <row r="1984" spans="1:13">
      <c r="A1984" s="40"/>
      <c r="B1984" s="40"/>
      <c r="C1984" s="40"/>
      <c r="D1984" s="40"/>
      <c r="E1984" s="40"/>
      <c r="F1984" s="40"/>
      <c r="G1984" s="40"/>
      <c r="H1984" s="40"/>
      <c r="I1984" s="40"/>
      <c r="J1984" s="40"/>
      <c r="K1984" s="40"/>
      <c r="L1984" s="40"/>
      <c r="M1984" s="40"/>
    </row>
    <row r="1985" spans="1:13">
      <c r="A1985" s="40"/>
      <c r="B1985" s="40"/>
      <c r="C1985" s="40"/>
      <c r="D1985" s="40"/>
      <c r="E1985" s="40"/>
      <c r="F1985" s="40"/>
      <c r="G1985" s="40"/>
      <c r="H1985" s="40"/>
      <c r="I1985" s="40"/>
      <c r="J1985" s="40"/>
      <c r="K1985" s="40"/>
      <c r="L1985" s="40"/>
      <c r="M1985" s="40"/>
    </row>
    <row r="1986" spans="1:13">
      <c r="A1986" s="40"/>
      <c r="B1986" s="40"/>
      <c r="C1986" s="40"/>
      <c r="D1986" s="40"/>
      <c r="E1986" s="40"/>
      <c r="F1986" s="40"/>
      <c r="G1986" s="40"/>
      <c r="H1986" s="40"/>
      <c r="I1986" s="40"/>
      <c r="J1986" s="40"/>
      <c r="K1986" s="40"/>
      <c r="L1986" s="40"/>
      <c r="M1986" s="40"/>
    </row>
    <row r="1987" spans="1:13">
      <c r="A1987" s="40"/>
      <c r="B1987" s="40"/>
      <c r="C1987" s="40"/>
      <c r="D1987" s="40"/>
      <c r="E1987" s="40"/>
      <c r="F1987" s="40"/>
      <c r="G1987" s="40"/>
      <c r="H1987" s="40"/>
      <c r="I1987" s="40"/>
      <c r="J1987" s="40"/>
      <c r="K1987" s="40"/>
      <c r="L1987" s="40"/>
      <c r="M1987" s="40"/>
    </row>
    <row r="1988" spans="1:13">
      <c r="A1988" s="40"/>
      <c r="B1988" s="40"/>
      <c r="C1988" s="40"/>
      <c r="D1988" s="40"/>
      <c r="E1988" s="40"/>
      <c r="F1988" s="40"/>
      <c r="G1988" s="40"/>
      <c r="H1988" s="40"/>
      <c r="I1988" s="40"/>
      <c r="J1988" s="40"/>
      <c r="K1988" s="40"/>
      <c r="L1988" s="40"/>
      <c r="M1988" s="40"/>
    </row>
    <row r="1989" spans="1:13">
      <c r="A1989" s="40"/>
      <c r="B1989" s="40"/>
      <c r="C1989" s="40"/>
      <c r="D1989" s="40"/>
      <c r="E1989" s="40"/>
      <c r="F1989" s="40"/>
      <c r="G1989" s="40"/>
      <c r="H1989" s="40"/>
      <c r="I1989" s="40"/>
      <c r="J1989" s="40"/>
      <c r="K1989" s="40"/>
      <c r="L1989" s="40"/>
      <c r="M1989" s="40"/>
    </row>
    <row r="1990" spans="1:13">
      <c r="A1990" s="40"/>
      <c r="B1990" s="40"/>
      <c r="C1990" s="40"/>
      <c r="D1990" s="40"/>
      <c r="E1990" s="40"/>
      <c r="F1990" s="40"/>
      <c r="G1990" s="40"/>
      <c r="H1990" s="40"/>
      <c r="I1990" s="40"/>
      <c r="J1990" s="40"/>
      <c r="K1990" s="40"/>
      <c r="L1990" s="40"/>
      <c r="M1990" s="40"/>
    </row>
    <row r="1991" spans="1:13">
      <c r="A1991" s="40"/>
      <c r="B1991" s="40"/>
      <c r="C1991" s="40"/>
      <c r="D1991" s="40"/>
      <c r="E1991" s="40"/>
      <c r="F1991" s="40"/>
      <c r="G1991" s="40"/>
      <c r="H1991" s="40"/>
      <c r="I1991" s="40"/>
      <c r="J1991" s="40"/>
      <c r="K1991" s="40"/>
      <c r="L1991" s="40"/>
      <c r="M1991" s="40"/>
    </row>
    <row r="1992" spans="1:13">
      <c r="A1992" s="40"/>
      <c r="B1992" s="40"/>
      <c r="C1992" s="40"/>
      <c r="D1992" s="40"/>
      <c r="E1992" s="40"/>
      <c r="F1992" s="40"/>
      <c r="G1992" s="40"/>
      <c r="H1992" s="40"/>
      <c r="I1992" s="40"/>
      <c r="J1992" s="40"/>
      <c r="K1992" s="40"/>
      <c r="L1992" s="40"/>
      <c r="M1992" s="40"/>
    </row>
    <row r="1993" spans="1:13">
      <c r="A1993" s="40"/>
      <c r="B1993" s="40"/>
      <c r="C1993" s="40"/>
      <c r="D1993" s="40"/>
      <c r="E1993" s="40"/>
      <c r="F1993" s="40"/>
      <c r="G1993" s="40"/>
      <c r="H1993" s="40"/>
      <c r="I1993" s="40"/>
      <c r="J1993" s="40"/>
      <c r="K1993" s="40"/>
      <c r="L1993" s="40"/>
      <c r="M1993" s="40"/>
    </row>
    <row r="1994" spans="1:13">
      <c r="A1994" s="40"/>
      <c r="B1994" s="40"/>
      <c r="C1994" s="40"/>
      <c r="D1994" s="40"/>
      <c r="E1994" s="40"/>
      <c r="F1994" s="40"/>
      <c r="G1994" s="40"/>
      <c r="H1994" s="40"/>
      <c r="I1994" s="40"/>
      <c r="J1994" s="40"/>
      <c r="K1994" s="40"/>
      <c r="L1994" s="40"/>
      <c r="M1994" s="40"/>
    </row>
    <row r="1995" spans="1:13">
      <c r="A1995" s="40"/>
      <c r="B1995" s="40"/>
      <c r="C1995" s="40"/>
      <c r="D1995" s="40"/>
      <c r="E1995" s="40"/>
      <c r="F1995" s="40"/>
      <c r="G1995" s="40"/>
      <c r="H1995" s="40"/>
      <c r="I1995" s="40"/>
      <c r="J1995" s="40"/>
      <c r="K1995" s="40"/>
      <c r="L1995" s="40"/>
      <c r="M1995" s="40"/>
    </row>
    <row r="1996" spans="1:13">
      <c r="A1996" s="40"/>
      <c r="B1996" s="40"/>
      <c r="C1996" s="40"/>
      <c r="D1996" s="40"/>
      <c r="E1996" s="40"/>
      <c r="F1996" s="40"/>
      <c r="G1996" s="40"/>
      <c r="H1996" s="40"/>
      <c r="I1996" s="40"/>
      <c r="J1996" s="40"/>
      <c r="K1996" s="40"/>
      <c r="L1996" s="40"/>
      <c r="M1996" s="40"/>
    </row>
    <row r="1997" spans="1:13">
      <c r="A1997" s="40"/>
      <c r="B1997" s="40"/>
      <c r="C1997" s="40"/>
      <c r="D1997" s="40"/>
      <c r="E1997" s="40"/>
      <c r="F1997" s="40"/>
      <c r="G1997" s="40"/>
      <c r="H1997" s="40"/>
      <c r="I1997" s="40"/>
      <c r="J1997" s="40"/>
      <c r="K1997" s="40"/>
      <c r="L1997" s="40"/>
      <c r="M1997" s="40"/>
    </row>
    <row r="1998" spans="1:13">
      <c r="A1998" s="40"/>
      <c r="B1998" s="40"/>
      <c r="C1998" s="40"/>
      <c r="D1998" s="40"/>
      <c r="E1998" s="40"/>
      <c r="F1998" s="40"/>
      <c r="G1998" s="40"/>
      <c r="H1998" s="40"/>
      <c r="I1998" s="40"/>
      <c r="J1998" s="40"/>
      <c r="K1998" s="40"/>
      <c r="L1998" s="40"/>
      <c r="M1998" s="40"/>
    </row>
    <row r="1999" spans="1:13">
      <c r="A1999" s="40"/>
      <c r="B1999" s="40"/>
      <c r="C1999" s="40"/>
      <c r="D1999" s="40"/>
      <c r="E1999" s="40"/>
      <c r="F1999" s="40"/>
      <c r="G1999" s="40"/>
      <c r="H1999" s="40"/>
      <c r="I1999" s="40"/>
      <c r="J1999" s="40"/>
      <c r="K1999" s="40"/>
      <c r="L1999" s="40"/>
      <c r="M1999" s="40"/>
    </row>
    <row r="2000" spans="1:13">
      <c r="A2000" s="40"/>
      <c r="B2000" s="40"/>
      <c r="C2000" s="40"/>
      <c r="D2000" s="40"/>
      <c r="E2000" s="40"/>
      <c r="F2000" s="40"/>
      <c r="G2000" s="40"/>
      <c r="H2000" s="40"/>
      <c r="I2000" s="40"/>
      <c r="J2000" s="40"/>
      <c r="K2000" s="40"/>
      <c r="L2000" s="40"/>
      <c r="M2000" s="40"/>
    </row>
    <row r="2001" spans="1:13">
      <c r="A2001" s="40"/>
      <c r="B2001" s="40"/>
      <c r="C2001" s="40"/>
      <c r="D2001" s="40"/>
      <c r="E2001" s="40"/>
      <c r="F2001" s="40"/>
      <c r="G2001" s="40"/>
      <c r="H2001" s="40"/>
      <c r="I2001" s="40"/>
      <c r="J2001" s="40"/>
      <c r="K2001" s="40"/>
      <c r="L2001" s="40"/>
      <c r="M2001" s="40"/>
    </row>
    <row r="2002" spans="1:13">
      <c r="A2002" s="40"/>
      <c r="B2002" s="40"/>
      <c r="C2002" s="40"/>
      <c r="D2002" s="40"/>
      <c r="E2002" s="40"/>
      <c r="F2002" s="40"/>
      <c r="G2002" s="40"/>
      <c r="H2002" s="40"/>
      <c r="I2002" s="40"/>
      <c r="J2002" s="40"/>
      <c r="K2002" s="40"/>
      <c r="L2002" s="40"/>
      <c r="M2002" s="40"/>
    </row>
    <row r="2003" spans="1:13">
      <c r="A2003" s="40"/>
      <c r="B2003" s="40"/>
      <c r="C2003" s="40"/>
      <c r="D2003" s="40"/>
      <c r="E2003" s="40"/>
      <c r="F2003" s="40"/>
      <c r="G2003" s="40"/>
      <c r="H2003" s="40"/>
      <c r="I2003" s="40"/>
      <c r="J2003" s="40"/>
      <c r="K2003" s="40"/>
      <c r="L2003" s="40"/>
      <c r="M2003" s="40"/>
    </row>
    <row r="2004" spans="1:13">
      <c r="A2004" s="40"/>
      <c r="B2004" s="40"/>
      <c r="C2004" s="40"/>
      <c r="D2004" s="40"/>
      <c r="E2004" s="40"/>
      <c r="F2004" s="40"/>
      <c r="G2004" s="40"/>
      <c r="H2004" s="40"/>
      <c r="I2004" s="40"/>
      <c r="J2004" s="40"/>
      <c r="K2004" s="40"/>
      <c r="L2004" s="40"/>
      <c r="M2004" s="40"/>
    </row>
    <row r="2005" spans="1:13">
      <c r="A2005" s="40"/>
      <c r="B2005" s="40"/>
      <c r="C2005" s="40"/>
      <c r="D2005" s="40"/>
      <c r="E2005" s="40"/>
      <c r="F2005" s="40"/>
      <c r="G2005" s="40"/>
      <c r="H2005" s="40"/>
      <c r="I2005" s="40"/>
      <c r="J2005" s="40"/>
      <c r="K2005" s="40"/>
      <c r="L2005" s="40"/>
      <c r="M2005" s="40"/>
    </row>
    <row r="2006" spans="1:13">
      <c r="A2006" s="40"/>
      <c r="B2006" s="40"/>
      <c r="C2006" s="40"/>
      <c r="D2006" s="40"/>
      <c r="E2006" s="40"/>
      <c r="F2006" s="40"/>
      <c r="G2006" s="40"/>
      <c r="H2006" s="40"/>
      <c r="I2006" s="40"/>
      <c r="J2006" s="40"/>
      <c r="K2006" s="40"/>
      <c r="L2006" s="40"/>
      <c r="M2006" s="40"/>
    </row>
    <row r="2007" spans="1:13">
      <c r="A2007" s="40"/>
      <c r="B2007" s="40"/>
      <c r="C2007" s="40"/>
      <c r="D2007" s="40"/>
      <c r="E2007" s="40"/>
      <c r="F2007" s="40"/>
      <c r="G2007" s="40"/>
      <c r="H2007" s="40"/>
      <c r="I2007" s="40"/>
      <c r="J2007" s="40"/>
      <c r="K2007" s="40"/>
      <c r="L2007" s="40"/>
      <c r="M2007" s="40"/>
    </row>
    <row r="2008" spans="1:13">
      <c r="A2008" s="40"/>
      <c r="B2008" s="40"/>
      <c r="C2008" s="40"/>
      <c r="D2008" s="40"/>
      <c r="E2008" s="40"/>
      <c r="F2008" s="40"/>
      <c r="G2008" s="40"/>
      <c r="H2008" s="40"/>
      <c r="I2008" s="40"/>
      <c r="J2008" s="40"/>
      <c r="K2008" s="40"/>
      <c r="L2008" s="40"/>
      <c r="M2008" s="40"/>
    </row>
    <row r="2009" spans="1:13">
      <c r="A2009" s="40"/>
      <c r="B2009" s="40"/>
      <c r="C2009" s="40"/>
      <c r="D2009" s="40"/>
      <c r="E2009" s="40"/>
      <c r="F2009" s="40"/>
      <c r="G2009" s="40"/>
      <c r="H2009" s="40"/>
      <c r="I2009" s="40"/>
      <c r="J2009" s="40"/>
      <c r="K2009" s="40"/>
      <c r="L2009" s="40"/>
      <c r="M2009" s="40"/>
    </row>
    <row r="2010" spans="1:13">
      <c r="A2010" s="40"/>
      <c r="B2010" s="40"/>
      <c r="C2010" s="40"/>
      <c r="D2010" s="40"/>
      <c r="E2010" s="40"/>
      <c r="F2010" s="40"/>
      <c r="G2010" s="40"/>
      <c r="H2010" s="40"/>
      <c r="I2010" s="40"/>
      <c r="J2010" s="40"/>
      <c r="K2010" s="40"/>
      <c r="L2010" s="40"/>
      <c r="M2010" s="40"/>
    </row>
    <row r="2011" spans="1:13">
      <c r="A2011" s="40"/>
      <c r="B2011" s="40"/>
      <c r="C2011" s="40"/>
      <c r="D2011" s="40"/>
      <c r="E2011" s="40"/>
      <c r="F2011" s="40"/>
      <c r="G2011" s="40"/>
      <c r="H2011" s="40"/>
      <c r="I2011" s="40"/>
      <c r="J2011" s="40"/>
      <c r="K2011" s="40"/>
      <c r="L2011" s="40"/>
      <c r="M2011" s="40"/>
    </row>
    <row r="2012" spans="1:13">
      <c r="A2012" s="40"/>
      <c r="B2012" s="40"/>
      <c r="C2012" s="40"/>
      <c r="D2012" s="40"/>
      <c r="E2012" s="40"/>
      <c r="F2012" s="40"/>
      <c r="G2012" s="40"/>
      <c r="H2012" s="40"/>
      <c r="I2012" s="40"/>
      <c r="J2012" s="40"/>
      <c r="K2012" s="40"/>
      <c r="L2012" s="40"/>
      <c r="M2012" s="40"/>
    </row>
    <row r="2013" spans="1:13">
      <c r="A2013" s="40"/>
      <c r="B2013" s="40"/>
      <c r="C2013" s="40"/>
      <c r="D2013" s="40"/>
      <c r="E2013" s="40"/>
      <c r="F2013" s="40"/>
      <c r="G2013" s="40"/>
      <c r="H2013" s="40"/>
      <c r="I2013" s="40"/>
      <c r="J2013" s="40"/>
      <c r="K2013" s="40"/>
      <c r="L2013" s="40"/>
      <c r="M2013" s="40"/>
    </row>
    <row r="2014" spans="1:13">
      <c r="A2014" s="40"/>
      <c r="B2014" s="40"/>
      <c r="C2014" s="40"/>
      <c r="D2014" s="40"/>
      <c r="E2014" s="40"/>
      <c r="F2014" s="40"/>
      <c r="G2014" s="40"/>
      <c r="H2014" s="40"/>
      <c r="I2014" s="40"/>
      <c r="J2014" s="40"/>
      <c r="K2014" s="40"/>
      <c r="L2014" s="40"/>
      <c r="M2014" s="40"/>
    </row>
    <row r="2015" spans="1:13">
      <c r="A2015" s="40"/>
      <c r="B2015" s="40"/>
      <c r="C2015" s="40"/>
      <c r="D2015" s="40"/>
      <c r="E2015" s="40"/>
      <c r="F2015" s="40"/>
      <c r="G2015" s="40"/>
      <c r="H2015" s="40"/>
      <c r="I2015" s="40"/>
      <c r="J2015" s="40"/>
      <c r="K2015" s="40"/>
      <c r="L2015" s="40"/>
      <c r="M2015" s="40"/>
    </row>
    <row r="2016" spans="1:13">
      <c r="A2016" s="40"/>
      <c r="B2016" s="40"/>
      <c r="C2016" s="40"/>
      <c r="D2016" s="40"/>
      <c r="E2016" s="40"/>
      <c r="F2016" s="40"/>
      <c r="G2016" s="40"/>
      <c r="H2016" s="40"/>
      <c r="I2016" s="40"/>
      <c r="J2016" s="40"/>
      <c r="K2016" s="40"/>
      <c r="L2016" s="40"/>
      <c r="M2016" s="40"/>
    </row>
    <row r="2017" spans="1:13">
      <c r="A2017" s="40"/>
      <c r="B2017" s="40"/>
      <c r="C2017" s="40"/>
      <c r="D2017" s="40"/>
      <c r="E2017" s="40"/>
      <c r="F2017" s="40"/>
      <c r="G2017" s="40"/>
      <c r="H2017" s="40"/>
      <c r="I2017" s="40"/>
      <c r="J2017" s="40"/>
      <c r="K2017" s="40"/>
      <c r="L2017" s="40"/>
      <c r="M2017" s="40"/>
    </row>
    <row r="2018" spans="1:13">
      <c r="A2018" s="40"/>
      <c r="B2018" s="40"/>
      <c r="C2018" s="40"/>
      <c r="D2018" s="40"/>
      <c r="E2018" s="40"/>
      <c r="F2018" s="40"/>
      <c r="G2018" s="40"/>
      <c r="H2018" s="40"/>
      <c r="I2018" s="40"/>
      <c r="J2018" s="40"/>
      <c r="K2018" s="40"/>
      <c r="L2018" s="40"/>
      <c r="M2018" s="40"/>
    </row>
    <row r="2019" spans="1:13">
      <c r="A2019" s="40"/>
      <c r="B2019" s="40"/>
      <c r="C2019" s="40"/>
      <c r="D2019" s="40"/>
      <c r="E2019" s="40"/>
      <c r="F2019" s="40"/>
      <c r="G2019" s="40"/>
      <c r="H2019" s="40"/>
      <c r="I2019" s="40"/>
      <c r="J2019" s="40"/>
      <c r="K2019" s="40"/>
      <c r="L2019" s="40"/>
      <c r="M2019" s="40"/>
    </row>
    <row r="2020" spans="1:13">
      <c r="A2020" s="40"/>
      <c r="B2020" s="40"/>
      <c r="C2020" s="40"/>
      <c r="D2020" s="40"/>
      <c r="E2020" s="40"/>
      <c r="F2020" s="40"/>
      <c r="G2020" s="40"/>
      <c r="H2020" s="40"/>
      <c r="I2020" s="40"/>
      <c r="J2020" s="40"/>
      <c r="K2020" s="40"/>
      <c r="L2020" s="40"/>
      <c r="M2020" s="40"/>
    </row>
    <row r="2021" spans="1:13">
      <c r="A2021" s="40"/>
      <c r="B2021" s="40"/>
      <c r="C2021" s="40"/>
      <c r="D2021" s="40"/>
      <c r="E2021" s="40"/>
      <c r="F2021" s="40"/>
      <c r="G2021" s="40"/>
      <c r="H2021" s="40"/>
      <c r="I2021" s="40"/>
      <c r="J2021" s="40"/>
      <c r="K2021" s="40"/>
      <c r="L2021" s="40"/>
      <c r="M2021" s="40"/>
    </row>
    <row r="2022" spans="1:13">
      <c r="A2022" s="40"/>
      <c r="B2022" s="40"/>
      <c r="C2022" s="40"/>
      <c r="D2022" s="40"/>
      <c r="E2022" s="40"/>
      <c r="F2022" s="40"/>
      <c r="G2022" s="40"/>
      <c r="H2022" s="40"/>
      <c r="I2022" s="40"/>
      <c r="J2022" s="40"/>
      <c r="K2022" s="40"/>
      <c r="L2022" s="40"/>
      <c r="M2022" s="40"/>
    </row>
    <row r="2023" spans="1:13">
      <c r="A2023" s="40"/>
      <c r="B2023" s="40"/>
      <c r="C2023" s="40"/>
      <c r="D2023" s="40"/>
      <c r="E2023" s="40"/>
      <c r="F2023" s="40"/>
      <c r="G2023" s="40"/>
      <c r="H2023" s="40"/>
      <c r="I2023" s="40"/>
      <c r="J2023" s="40"/>
      <c r="K2023" s="40"/>
      <c r="L2023" s="40"/>
      <c r="M2023" s="40"/>
    </row>
    <row r="2024" spans="1:13">
      <c r="A2024" s="40"/>
      <c r="B2024" s="40"/>
      <c r="C2024" s="40"/>
      <c r="D2024" s="40"/>
      <c r="E2024" s="40"/>
      <c r="F2024" s="40"/>
      <c r="G2024" s="40"/>
      <c r="H2024" s="40"/>
      <c r="I2024" s="40"/>
      <c r="J2024" s="40"/>
      <c r="K2024" s="40"/>
      <c r="L2024" s="40"/>
      <c r="M2024" s="40"/>
    </row>
    <row r="2025" spans="1:13">
      <c r="A2025" s="40"/>
      <c r="B2025" s="40"/>
      <c r="C2025" s="40"/>
      <c r="D2025" s="40"/>
      <c r="E2025" s="40"/>
      <c r="F2025" s="40"/>
      <c r="G2025" s="40"/>
      <c r="H2025" s="40"/>
      <c r="I2025" s="40"/>
      <c r="J2025" s="40"/>
      <c r="K2025" s="40"/>
      <c r="L2025" s="40"/>
      <c r="M2025" s="40"/>
    </row>
    <row r="2026" spans="1:13">
      <c r="A2026" s="40"/>
      <c r="B2026" s="40"/>
      <c r="C2026" s="40"/>
      <c r="D2026" s="40"/>
      <c r="E2026" s="40"/>
      <c r="F2026" s="40"/>
      <c r="G2026" s="40"/>
      <c r="H2026" s="40"/>
      <c r="I2026" s="40"/>
      <c r="J2026" s="40"/>
      <c r="K2026" s="40"/>
      <c r="L2026" s="40"/>
      <c r="M2026" s="40"/>
    </row>
    <row r="2027" spans="1:13">
      <c r="A2027" s="40"/>
      <c r="B2027" s="40"/>
      <c r="C2027" s="40"/>
      <c r="D2027" s="40"/>
      <c r="E2027" s="40"/>
      <c r="F2027" s="40"/>
      <c r="G2027" s="40"/>
      <c r="H2027" s="40"/>
      <c r="I2027" s="40"/>
      <c r="J2027" s="40"/>
      <c r="K2027" s="40"/>
      <c r="L2027" s="40"/>
      <c r="M2027" s="40"/>
    </row>
    <row r="2028" spans="1:13">
      <c r="A2028" s="40"/>
      <c r="B2028" s="40"/>
      <c r="C2028" s="40"/>
      <c r="D2028" s="40"/>
      <c r="E2028" s="40"/>
      <c r="F2028" s="40"/>
      <c r="G2028" s="40"/>
      <c r="H2028" s="40"/>
      <c r="I2028" s="40"/>
      <c r="J2028" s="40"/>
      <c r="K2028" s="40"/>
      <c r="L2028" s="40"/>
      <c r="M2028" s="40"/>
    </row>
    <row r="2029" spans="1:13">
      <c r="A2029" s="40"/>
      <c r="B2029" s="40"/>
      <c r="C2029" s="40"/>
      <c r="D2029" s="40"/>
      <c r="E2029" s="40"/>
      <c r="F2029" s="40"/>
      <c r="G2029" s="40"/>
      <c r="H2029" s="40"/>
      <c r="I2029" s="40"/>
      <c r="J2029" s="40"/>
      <c r="K2029" s="40"/>
      <c r="L2029" s="40"/>
      <c r="M2029" s="40"/>
    </row>
    <row r="2030" spans="1:13">
      <c r="A2030" s="40"/>
      <c r="B2030" s="40"/>
      <c r="C2030" s="40"/>
      <c r="D2030" s="40"/>
      <c r="E2030" s="40"/>
      <c r="F2030" s="40"/>
      <c r="G2030" s="40"/>
      <c r="H2030" s="40"/>
      <c r="I2030" s="40"/>
      <c r="J2030" s="40"/>
      <c r="K2030" s="40"/>
      <c r="L2030" s="40"/>
      <c r="M2030" s="40"/>
    </row>
    <row r="2031" spans="1:13">
      <c r="A2031" s="40"/>
      <c r="B2031" s="40"/>
      <c r="C2031" s="40"/>
      <c r="D2031" s="40"/>
      <c r="E2031" s="40"/>
      <c r="F2031" s="40"/>
      <c r="G2031" s="40"/>
      <c r="H2031" s="40"/>
      <c r="I2031" s="40"/>
      <c r="J2031" s="40"/>
      <c r="K2031" s="40"/>
      <c r="L2031" s="40"/>
      <c r="M2031" s="40"/>
    </row>
    <row r="2032" spans="1:13">
      <c r="A2032" s="40"/>
      <c r="B2032" s="40"/>
      <c r="C2032" s="40"/>
      <c r="D2032" s="40"/>
      <c r="E2032" s="40"/>
      <c r="F2032" s="40"/>
      <c r="G2032" s="40"/>
      <c r="H2032" s="40"/>
      <c r="I2032" s="40"/>
      <c r="J2032" s="40"/>
      <c r="K2032" s="40"/>
      <c r="L2032" s="40"/>
      <c r="M2032" s="40"/>
    </row>
    <row r="2033" spans="1:13">
      <c r="A2033" s="40"/>
      <c r="B2033" s="40"/>
      <c r="C2033" s="40"/>
      <c r="D2033" s="40"/>
      <c r="E2033" s="40"/>
      <c r="F2033" s="40"/>
      <c r="G2033" s="40"/>
      <c r="H2033" s="40"/>
      <c r="I2033" s="40"/>
      <c r="J2033" s="40"/>
      <c r="K2033" s="40"/>
      <c r="L2033" s="40"/>
      <c r="M2033" s="40"/>
    </row>
    <row r="2034" spans="1:13">
      <c r="A2034" s="40"/>
      <c r="B2034" s="40"/>
      <c r="C2034" s="40"/>
      <c r="D2034" s="40"/>
      <c r="E2034" s="40"/>
      <c r="F2034" s="40"/>
      <c r="G2034" s="40"/>
      <c r="H2034" s="40"/>
      <c r="I2034" s="40"/>
      <c r="J2034" s="40"/>
      <c r="K2034" s="40"/>
      <c r="L2034" s="40"/>
      <c r="M2034" s="40"/>
    </row>
    <row r="2035" spans="1:13">
      <c r="A2035" s="40"/>
      <c r="B2035" s="40"/>
      <c r="C2035" s="40"/>
      <c r="D2035" s="40"/>
      <c r="E2035" s="40"/>
      <c r="F2035" s="40"/>
      <c r="G2035" s="40"/>
      <c r="H2035" s="40"/>
      <c r="I2035" s="40"/>
      <c r="J2035" s="40"/>
      <c r="K2035" s="40"/>
      <c r="L2035" s="40"/>
      <c r="M2035" s="40"/>
    </row>
    <row r="2036" spans="1:13">
      <c r="A2036" s="40"/>
      <c r="B2036" s="40"/>
      <c r="C2036" s="40"/>
      <c r="D2036" s="40"/>
      <c r="E2036" s="40"/>
      <c r="F2036" s="40"/>
      <c r="G2036" s="40"/>
      <c r="H2036" s="40"/>
      <c r="I2036" s="40"/>
      <c r="J2036" s="40"/>
      <c r="K2036" s="40"/>
      <c r="L2036" s="40"/>
      <c r="M2036" s="40"/>
    </row>
    <row r="2037" spans="1:13">
      <c r="A2037" s="40"/>
      <c r="B2037" s="40"/>
      <c r="C2037" s="40"/>
      <c r="D2037" s="40"/>
      <c r="E2037" s="40"/>
      <c r="F2037" s="40"/>
      <c r="G2037" s="40"/>
      <c r="H2037" s="40"/>
      <c r="I2037" s="40"/>
      <c r="J2037" s="40"/>
      <c r="K2037" s="40"/>
      <c r="L2037" s="40"/>
      <c r="M2037" s="40"/>
    </row>
    <row r="2038" spans="1:13">
      <c r="A2038" s="40"/>
      <c r="B2038" s="40"/>
      <c r="C2038" s="40"/>
      <c r="D2038" s="40"/>
      <c r="E2038" s="40"/>
      <c r="F2038" s="40"/>
      <c r="G2038" s="40"/>
      <c r="H2038" s="40"/>
      <c r="I2038" s="40"/>
      <c r="J2038" s="40"/>
      <c r="K2038" s="40"/>
      <c r="L2038" s="40"/>
      <c r="M2038" s="40"/>
    </row>
    <row r="2039" spans="1:13">
      <c r="A2039" s="40"/>
      <c r="B2039" s="40"/>
      <c r="C2039" s="40"/>
      <c r="D2039" s="40"/>
      <c r="E2039" s="40"/>
      <c r="F2039" s="40"/>
      <c r="G2039" s="40"/>
      <c r="H2039" s="40"/>
      <c r="I2039" s="40"/>
      <c r="J2039" s="40"/>
      <c r="K2039" s="40"/>
      <c r="L2039" s="40"/>
      <c r="M2039" s="40"/>
    </row>
    <row r="2040" spans="1:13">
      <c r="A2040" s="40"/>
      <c r="B2040" s="40"/>
      <c r="C2040" s="40"/>
      <c r="D2040" s="40"/>
      <c r="E2040" s="40"/>
      <c r="F2040" s="40"/>
      <c r="G2040" s="40"/>
      <c r="H2040" s="40"/>
      <c r="I2040" s="40"/>
      <c r="J2040" s="40"/>
      <c r="K2040" s="40"/>
      <c r="L2040" s="40"/>
      <c r="M2040" s="40"/>
    </row>
    <row r="2041" spans="1:13">
      <c r="A2041" s="40"/>
      <c r="B2041" s="40"/>
      <c r="C2041" s="40"/>
      <c r="D2041" s="40"/>
      <c r="E2041" s="40"/>
      <c r="F2041" s="40"/>
      <c r="G2041" s="40"/>
      <c r="H2041" s="40"/>
      <c r="I2041" s="40"/>
      <c r="J2041" s="40"/>
      <c r="K2041" s="40"/>
      <c r="L2041" s="40"/>
      <c r="M2041" s="40"/>
    </row>
    <row r="2042" spans="1:13">
      <c r="A2042" s="40"/>
      <c r="B2042" s="40"/>
      <c r="C2042" s="40"/>
      <c r="D2042" s="40"/>
      <c r="E2042" s="40"/>
      <c r="F2042" s="40"/>
      <c r="G2042" s="40"/>
      <c r="H2042" s="40"/>
      <c r="I2042" s="40"/>
      <c r="J2042" s="40"/>
      <c r="K2042" s="40"/>
      <c r="L2042" s="40"/>
      <c r="M2042" s="40"/>
    </row>
    <row r="2043" spans="1:13">
      <c r="A2043" s="40"/>
      <c r="B2043" s="40"/>
      <c r="C2043" s="40"/>
      <c r="D2043" s="40"/>
      <c r="E2043" s="40"/>
      <c r="F2043" s="40"/>
      <c r="G2043" s="40"/>
      <c r="H2043" s="40"/>
      <c r="I2043" s="40"/>
      <c r="J2043" s="40"/>
      <c r="K2043" s="40"/>
      <c r="L2043" s="40"/>
      <c r="M2043" s="40"/>
    </row>
    <row r="2044" spans="1:13">
      <c r="A2044" s="40"/>
      <c r="B2044" s="40"/>
      <c r="C2044" s="40"/>
      <c r="D2044" s="40"/>
      <c r="E2044" s="40"/>
      <c r="F2044" s="40"/>
      <c r="G2044" s="40"/>
      <c r="H2044" s="40"/>
      <c r="I2044" s="40"/>
      <c r="J2044" s="40"/>
      <c r="K2044" s="40"/>
      <c r="L2044" s="40"/>
      <c r="M2044" s="40"/>
    </row>
    <row r="2045" spans="1:13">
      <c r="A2045" s="40"/>
      <c r="B2045" s="40"/>
      <c r="C2045" s="40"/>
      <c r="D2045" s="40"/>
      <c r="E2045" s="40"/>
      <c r="F2045" s="40"/>
      <c r="G2045" s="40"/>
      <c r="H2045" s="40"/>
      <c r="I2045" s="40"/>
      <c r="J2045" s="40"/>
      <c r="K2045" s="40"/>
      <c r="L2045" s="40"/>
      <c r="M2045" s="40"/>
    </row>
    <row r="2046" spans="1:13">
      <c r="A2046" s="40"/>
      <c r="B2046" s="40"/>
      <c r="C2046" s="40"/>
      <c r="D2046" s="40"/>
      <c r="E2046" s="40"/>
      <c r="F2046" s="40"/>
      <c r="G2046" s="40"/>
      <c r="H2046" s="40"/>
      <c r="I2046" s="40"/>
      <c r="J2046" s="40"/>
      <c r="K2046" s="40"/>
      <c r="L2046" s="40"/>
      <c r="M2046" s="40"/>
    </row>
    <row r="2047" spans="1:13">
      <c r="A2047" s="40"/>
      <c r="B2047" s="40"/>
      <c r="C2047" s="40"/>
      <c r="D2047" s="40"/>
      <c r="E2047" s="40"/>
      <c r="F2047" s="40"/>
      <c r="G2047" s="40"/>
      <c r="H2047" s="40"/>
      <c r="I2047" s="40"/>
      <c r="J2047" s="40"/>
      <c r="K2047" s="40"/>
      <c r="L2047" s="40"/>
      <c r="M2047" s="40"/>
    </row>
    <row r="2048" spans="1:13">
      <c r="A2048" s="40"/>
      <c r="B2048" s="40"/>
      <c r="C2048" s="40"/>
      <c r="D2048" s="40"/>
      <c r="E2048" s="40"/>
      <c r="F2048" s="40"/>
      <c r="G2048" s="40"/>
      <c r="H2048" s="40"/>
      <c r="I2048" s="40"/>
      <c r="J2048" s="40"/>
      <c r="K2048" s="40"/>
      <c r="L2048" s="40"/>
      <c r="M2048" s="40"/>
    </row>
    <row r="2049" spans="1:13">
      <c r="A2049" s="40"/>
      <c r="B2049" s="40"/>
      <c r="C2049" s="40"/>
      <c r="D2049" s="40"/>
      <c r="E2049" s="40"/>
      <c r="F2049" s="40"/>
      <c r="G2049" s="40"/>
      <c r="H2049" s="40"/>
      <c r="I2049" s="40"/>
      <c r="J2049" s="40"/>
      <c r="K2049" s="40"/>
      <c r="L2049" s="40"/>
      <c r="M2049" s="40"/>
    </row>
    <row r="2050" spans="1:13">
      <c r="A2050" s="40"/>
      <c r="B2050" s="40"/>
      <c r="C2050" s="40"/>
      <c r="D2050" s="40"/>
      <c r="E2050" s="40"/>
      <c r="F2050" s="40"/>
      <c r="G2050" s="40"/>
      <c r="H2050" s="40"/>
      <c r="I2050" s="40"/>
      <c r="J2050" s="40"/>
      <c r="K2050" s="40"/>
      <c r="L2050" s="40"/>
      <c r="M2050" s="40"/>
    </row>
    <row r="2051" spans="1:13">
      <c r="A2051" s="40"/>
      <c r="B2051" s="40"/>
      <c r="C2051" s="40"/>
      <c r="D2051" s="40"/>
      <c r="E2051" s="40"/>
      <c r="F2051" s="40"/>
      <c r="G2051" s="40"/>
      <c r="H2051" s="40"/>
      <c r="I2051" s="40"/>
      <c r="J2051" s="40"/>
      <c r="K2051" s="40"/>
      <c r="L2051" s="40"/>
      <c r="M2051" s="40"/>
    </row>
    <row r="2052" spans="1:13">
      <c r="A2052" s="40"/>
      <c r="B2052" s="40"/>
      <c r="C2052" s="40"/>
      <c r="D2052" s="40"/>
      <c r="E2052" s="40"/>
      <c r="F2052" s="40"/>
      <c r="G2052" s="40"/>
      <c r="H2052" s="40"/>
      <c r="I2052" s="40"/>
      <c r="J2052" s="40"/>
      <c r="K2052" s="40"/>
      <c r="L2052" s="40"/>
      <c r="M2052" s="40"/>
    </row>
    <row r="2053" spans="1:13">
      <c r="A2053" s="40"/>
      <c r="B2053" s="40"/>
      <c r="C2053" s="40"/>
      <c r="D2053" s="40"/>
      <c r="E2053" s="40"/>
      <c r="F2053" s="40"/>
      <c r="G2053" s="40"/>
      <c r="H2053" s="40"/>
      <c r="I2053" s="40"/>
      <c r="J2053" s="40"/>
      <c r="K2053" s="40"/>
      <c r="L2053" s="40"/>
      <c r="M2053" s="40"/>
    </row>
    <row r="2054" spans="1:13">
      <c r="A2054" s="40"/>
      <c r="B2054" s="40"/>
      <c r="C2054" s="40"/>
      <c r="D2054" s="40"/>
      <c r="E2054" s="40"/>
      <c r="F2054" s="40"/>
      <c r="G2054" s="40"/>
      <c r="H2054" s="40"/>
      <c r="I2054" s="40"/>
      <c r="J2054" s="40"/>
      <c r="K2054" s="40"/>
      <c r="L2054" s="40"/>
      <c r="M2054" s="40"/>
    </row>
    <row r="2055" spans="1:13">
      <c r="A2055" s="40"/>
      <c r="B2055" s="40"/>
      <c r="C2055" s="40"/>
      <c r="D2055" s="40"/>
      <c r="E2055" s="40"/>
      <c r="F2055" s="40"/>
      <c r="G2055" s="40"/>
      <c r="H2055" s="40"/>
      <c r="I2055" s="40"/>
      <c r="J2055" s="40"/>
      <c r="K2055" s="40"/>
      <c r="L2055" s="40"/>
      <c r="M2055" s="40"/>
    </row>
    <row r="2056" spans="1:13">
      <c r="A2056" s="40"/>
      <c r="B2056" s="40"/>
      <c r="C2056" s="40"/>
      <c r="D2056" s="40"/>
      <c r="E2056" s="40"/>
      <c r="F2056" s="40"/>
      <c r="G2056" s="40"/>
      <c r="H2056" s="40"/>
      <c r="I2056" s="40"/>
      <c r="J2056" s="40"/>
      <c r="K2056" s="40"/>
      <c r="L2056" s="40"/>
      <c r="M2056" s="40"/>
    </row>
    <row r="2057" spans="1:13">
      <c r="A2057" s="40"/>
      <c r="B2057" s="40"/>
      <c r="C2057" s="40"/>
      <c r="D2057" s="40"/>
      <c r="E2057" s="40"/>
      <c r="F2057" s="40"/>
      <c r="G2057" s="40"/>
      <c r="H2057" s="40"/>
      <c r="I2057" s="40"/>
      <c r="J2057" s="40"/>
      <c r="K2057" s="40"/>
      <c r="L2057" s="40"/>
      <c r="M2057" s="40"/>
    </row>
    <row r="2058" spans="1:13">
      <c r="A2058" s="40"/>
      <c r="B2058" s="40"/>
      <c r="C2058" s="40"/>
      <c r="D2058" s="40"/>
      <c r="E2058" s="40"/>
      <c r="F2058" s="40"/>
      <c r="G2058" s="40"/>
      <c r="H2058" s="40"/>
      <c r="I2058" s="40"/>
      <c r="J2058" s="40"/>
      <c r="K2058" s="40"/>
      <c r="L2058" s="40"/>
      <c r="M2058" s="40"/>
    </row>
    <row r="2059" spans="1:13">
      <c r="A2059" s="40"/>
      <c r="B2059" s="40"/>
      <c r="C2059" s="40"/>
      <c r="D2059" s="40"/>
      <c r="E2059" s="40"/>
      <c r="F2059" s="40"/>
      <c r="G2059" s="40"/>
      <c r="H2059" s="40"/>
      <c r="I2059" s="40"/>
      <c r="J2059" s="40"/>
      <c r="K2059" s="40"/>
      <c r="L2059" s="40"/>
      <c r="M2059" s="40"/>
    </row>
    <row r="2060" spans="1:13">
      <c r="A2060" s="40"/>
      <c r="B2060" s="40"/>
      <c r="C2060" s="40"/>
      <c r="D2060" s="40"/>
      <c r="E2060" s="40"/>
      <c r="F2060" s="40"/>
      <c r="G2060" s="40"/>
      <c r="H2060" s="40"/>
      <c r="I2060" s="40"/>
      <c r="J2060" s="40"/>
      <c r="K2060" s="40"/>
      <c r="L2060" s="40"/>
      <c r="M2060" s="40"/>
    </row>
    <row r="2061" spans="1:13">
      <c r="A2061" s="40"/>
      <c r="B2061" s="40"/>
      <c r="C2061" s="40"/>
      <c r="D2061" s="40"/>
      <c r="E2061" s="40"/>
      <c r="F2061" s="40"/>
      <c r="G2061" s="40"/>
      <c r="H2061" s="40"/>
      <c r="I2061" s="40"/>
      <c r="J2061" s="40"/>
      <c r="K2061" s="40"/>
      <c r="L2061" s="40"/>
      <c r="M2061" s="40"/>
    </row>
    <row r="2062" spans="1:13">
      <c r="A2062" s="40"/>
      <c r="B2062" s="40"/>
      <c r="C2062" s="40"/>
      <c r="D2062" s="40"/>
      <c r="E2062" s="40"/>
      <c r="F2062" s="40"/>
      <c r="G2062" s="40"/>
      <c r="H2062" s="40"/>
      <c r="I2062" s="40"/>
      <c r="J2062" s="40"/>
      <c r="K2062" s="40"/>
      <c r="L2062" s="40"/>
      <c r="M2062" s="40"/>
    </row>
    <row r="2063" spans="1:13">
      <c r="A2063" s="40"/>
      <c r="B2063" s="40"/>
      <c r="C2063" s="40"/>
      <c r="D2063" s="40"/>
      <c r="E2063" s="40"/>
      <c r="F2063" s="40"/>
      <c r="G2063" s="40"/>
      <c r="H2063" s="40"/>
      <c r="I2063" s="40"/>
      <c r="J2063" s="40"/>
      <c r="K2063" s="40"/>
      <c r="L2063" s="40"/>
      <c r="M2063" s="40"/>
    </row>
    <row r="2064" spans="1:13">
      <c r="A2064" s="40"/>
      <c r="B2064" s="40"/>
      <c r="C2064" s="40"/>
      <c r="D2064" s="40"/>
      <c r="E2064" s="40"/>
      <c r="F2064" s="40"/>
      <c r="G2064" s="40"/>
      <c r="H2064" s="40"/>
      <c r="I2064" s="40"/>
      <c r="J2064" s="40"/>
      <c r="K2064" s="40"/>
      <c r="L2064" s="40"/>
      <c r="M2064" s="40"/>
    </row>
    <row r="2065" spans="1:13">
      <c r="A2065" s="40"/>
      <c r="B2065" s="40"/>
      <c r="C2065" s="40"/>
      <c r="D2065" s="40"/>
      <c r="E2065" s="40"/>
      <c r="F2065" s="40"/>
      <c r="G2065" s="40"/>
      <c r="H2065" s="40"/>
      <c r="I2065" s="40"/>
      <c r="J2065" s="40"/>
      <c r="K2065" s="40"/>
      <c r="L2065" s="40"/>
      <c r="M2065" s="40"/>
    </row>
    <row r="2066" spans="1:13">
      <c r="A2066" s="40"/>
      <c r="B2066" s="40"/>
      <c r="C2066" s="40"/>
      <c r="D2066" s="40"/>
      <c r="E2066" s="40"/>
      <c r="F2066" s="40"/>
      <c r="G2066" s="40"/>
      <c r="H2066" s="40"/>
      <c r="I2066" s="40"/>
      <c r="J2066" s="40"/>
      <c r="K2066" s="40"/>
      <c r="L2066" s="40"/>
      <c r="M2066" s="40"/>
    </row>
    <row r="2067" spans="1:13">
      <c r="A2067" s="40"/>
      <c r="B2067" s="40"/>
      <c r="C2067" s="40"/>
      <c r="D2067" s="40"/>
      <c r="E2067" s="40"/>
      <c r="F2067" s="40"/>
      <c r="G2067" s="40"/>
      <c r="H2067" s="40"/>
      <c r="I2067" s="40"/>
      <c r="J2067" s="40"/>
      <c r="K2067" s="40"/>
      <c r="L2067" s="40"/>
      <c r="M2067" s="40"/>
    </row>
    <row r="2068" spans="1:13">
      <c r="A2068" s="40"/>
      <c r="B2068" s="40"/>
      <c r="C2068" s="40"/>
      <c r="D2068" s="40"/>
      <c r="E2068" s="40"/>
      <c r="F2068" s="40"/>
      <c r="G2068" s="40"/>
      <c r="H2068" s="40"/>
      <c r="I2068" s="40"/>
      <c r="J2068" s="40"/>
      <c r="K2068" s="40"/>
      <c r="L2068" s="40"/>
      <c r="M2068" s="40"/>
    </row>
    <row r="2069" spans="1:13">
      <c r="A2069" s="40"/>
      <c r="B2069" s="40"/>
      <c r="C2069" s="40"/>
      <c r="D2069" s="40"/>
      <c r="E2069" s="40"/>
      <c r="F2069" s="40"/>
      <c r="G2069" s="40"/>
      <c r="H2069" s="40"/>
      <c r="I2069" s="40"/>
      <c r="J2069" s="40"/>
      <c r="K2069" s="40"/>
      <c r="L2069" s="40"/>
      <c r="M2069" s="40"/>
    </row>
    <row r="2070" spans="1:13">
      <c r="A2070" s="40"/>
      <c r="B2070" s="40"/>
      <c r="C2070" s="40"/>
      <c r="D2070" s="40"/>
      <c r="E2070" s="40"/>
      <c r="F2070" s="40"/>
      <c r="G2070" s="40"/>
      <c r="H2070" s="40"/>
      <c r="I2070" s="40"/>
      <c r="J2070" s="40"/>
      <c r="K2070" s="40"/>
      <c r="L2070" s="40"/>
      <c r="M2070" s="40"/>
    </row>
    <row r="2071" spans="1:13">
      <c r="A2071" s="40"/>
      <c r="B2071" s="40"/>
      <c r="C2071" s="40"/>
      <c r="D2071" s="40"/>
      <c r="E2071" s="40"/>
      <c r="F2071" s="40"/>
      <c r="G2071" s="40"/>
      <c r="H2071" s="40"/>
      <c r="I2071" s="40"/>
      <c r="J2071" s="40"/>
      <c r="K2071" s="40"/>
      <c r="L2071" s="40"/>
      <c r="M2071" s="40"/>
    </row>
    <row r="2072" spans="1:13">
      <c r="A2072" s="40"/>
      <c r="B2072" s="40"/>
      <c r="C2072" s="40"/>
      <c r="D2072" s="40"/>
      <c r="E2072" s="40"/>
      <c r="F2072" s="40"/>
      <c r="G2072" s="40"/>
      <c r="H2072" s="40"/>
      <c r="I2072" s="40"/>
      <c r="J2072" s="40"/>
      <c r="K2072" s="40"/>
      <c r="L2072" s="40"/>
      <c r="M2072" s="40"/>
    </row>
    <row r="2073" spans="1:13">
      <c r="A2073" s="40"/>
      <c r="B2073" s="40"/>
      <c r="C2073" s="40"/>
      <c r="D2073" s="40"/>
      <c r="E2073" s="40"/>
      <c r="F2073" s="40"/>
      <c r="G2073" s="40"/>
      <c r="H2073" s="40"/>
      <c r="I2073" s="40"/>
      <c r="J2073" s="40"/>
      <c r="K2073" s="40"/>
      <c r="L2073" s="40"/>
      <c r="M2073" s="40"/>
    </row>
    <row r="2074" spans="1:13">
      <c r="A2074" s="40"/>
      <c r="B2074" s="40"/>
      <c r="C2074" s="40"/>
      <c r="D2074" s="40"/>
      <c r="E2074" s="40"/>
      <c r="F2074" s="40"/>
      <c r="G2074" s="40"/>
      <c r="H2074" s="40"/>
      <c r="I2074" s="40"/>
      <c r="J2074" s="40"/>
      <c r="K2074" s="40"/>
      <c r="L2074" s="40"/>
      <c r="M2074" s="40"/>
    </row>
    <row r="2075" spans="1:13">
      <c r="A2075" s="40"/>
      <c r="B2075" s="40"/>
      <c r="C2075" s="40"/>
      <c r="D2075" s="40"/>
      <c r="E2075" s="40"/>
      <c r="F2075" s="40"/>
      <c r="G2075" s="40"/>
      <c r="H2075" s="40"/>
      <c r="I2075" s="40"/>
      <c r="J2075" s="40"/>
      <c r="K2075" s="40"/>
      <c r="L2075" s="40"/>
      <c r="M2075" s="40"/>
    </row>
    <row r="2076" spans="1:13">
      <c r="A2076" s="40"/>
      <c r="B2076" s="40"/>
      <c r="C2076" s="40"/>
      <c r="D2076" s="40"/>
      <c r="E2076" s="40"/>
      <c r="F2076" s="40"/>
      <c r="G2076" s="40"/>
      <c r="H2076" s="40"/>
      <c r="I2076" s="40"/>
      <c r="J2076" s="40"/>
      <c r="K2076" s="40"/>
      <c r="L2076" s="40"/>
      <c r="M2076" s="40"/>
    </row>
    <row r="2077" spans="1:13">
      <c r="A2077" s="40"/>
      <c r="B2077" s="40"/>
      <c r="C2077" s="40"/>
      <c r="D2077" s="40"/>
      <c r="E2077" s="40"/>
      <c r="F2077" s="40"/>
      <c r="G2077" s="40"/>
      <c r="H2077" s="40"/>
      <c r="I2077" s="40"/>
      <c r="J2077" s="40"/>
      <c r="K2077" s="40"/>
      <c r="L2077" s="40"/>
      <c r="M2077" s="40"/>
    </row>
    <row r="2078" spans="1:13">
      <c r="A2078" s="40"/>
      <c r="B2078" s="40"/>
      <c r="C2078" s="40"/>
      <c r="D2078" s="40"/>
      <c r="E2078" s="40"/>
      <c r="F2078" s="40"/>
      <c r="G2078" s="40"/>
      <c r="H2078" s="40"/>
      <c r="I2078" s="40"/>
      <c r="J2078" s="40"/>
      <c r="K2078" s="40"/>
      <c r="L2078" s="40"/>
      <c r="M2078" s="40"/>
    </row>
    <row r="2079" spans="1:13">
      <c r="A2079" s="40"/>
      <c r="B2079" s="40"/>
      <c r="C2079" s="40"/>
      <c r="D2079" s="40"/>
      <c r="E2079" s="40"/>
      <c r="F2079" s="40"/>
      <c r="G2079" s="40"/>
      <c r="H2079" s="40"/>
      <c r="I2079" s="40"/>
      <c r="J2079" s="40"/>
      <c r="K2079" s="40"/>
      <c r="L2079" s="40"/>
      <c r="M2079" s="40"/>
    </row>
    <row r="2080" spans="1:13">
      <c r="A2080" s="40"/>
      <c r="B2080" s="40"/>
      <c r="C2080" s="40"/>
      <c r="D2080" s="40"/>
      <c r="E2080" s="40"/>
      <c r="F2080" s="40"/>
      <c r="G2080" s="40"/>
      <c r="H2080" s="40"/>
      <c r="I2080" s="40"/>
      <c r="J2080" s="40"/>
      <c r="K2080" s="40"/>
      <c r="L2080" s="40"/>
      <c r="M2080" s="40"/>
    </row>
    <row r="2081" spans="1:13">
      <c r="A2081" s="40"/>
      <c r="B2081" s="40"/>
      <c r="C2081" s="40"/>
      <c r="D2081" s="40"/>
      <c r="E2081" s="40"/>
      <c r="F2081" s="40"/>
      <c r="G2081" s="40"/>
      <c r="H2081" s="40"/>
      <c r="I2081" s="40"/>
      <c r="J2081" s="40"/>
      <c r="K2081" s="40"/>
      <c r="L2081" s="40"/>
      <c r="M2081" s="40"/>
    </row>
    <row r="2082" spans="1:13">
      <c r="A2082" s="40"/>
      <c r="B2082" s="40"/>
      <c r="C2082" s="40"/>
      <c r="D2082" s="40"/>
      <c r="E2082" s="40"/>
      <c r="F2082" s="40"/>
      <c r="G2082" s="40"/>
      <c r="H2082" s="40"/>
      <c r="I2082" s="40"/>
      <c r="J2082" s="40"/>
      <c r="K2082" s="40"/>
      <c r="L2082" s="40"/>
      <c r="M2082" s="40"/>
    </row>
    <row r="2083" spans="1:13">
      <c r="A2083" s="40"/>
      <c r="B2083" s="40"/>
      <c r="C2083" s="40"/>
      <c r="D2083" s="40"/>
      <c r="E2083" s="40"/>
      <c r="F2083" s="40"/>
      <c r="G2083" s="40"/>
      <c r="H2083" s="40"/>
      <c r="I2083" s="40"/>
      <c r="J2083" s="40"/>
      <c r="K2083" s="40"/>
      <c r="L2083" s="40"/>
      <c r="M2083" s="40"/>
    </row>
    <row r="2084" spans="1:13">
      <c r="A2084" s="40"/>
      <c r="B2084" s="40"/>
      <c r="C2084" s="40"/>
      <c r="D2084" s="40"/>
      <c r="E2084" s="40"/>
      <c r="F2084" s="40"/>
      <c r="G2084" s="40"/>
      <c r="H2084" s="40"/>
      <c r="I2084" s="40"/>
      <c r="J2084" s="40"/>
      <c r="K2084" s="40"/>
      <c r="L2084" s="40"/>
      <c r="M2084" s="40"/>
    </row>
    <row r="2085" spans="1:13">
      <c r="A2085" s="40"/>
      <c r="B2085" s="40"/>
      <c r="C2085" s="40"/>
      <c r="D2085" s="40"/>
      <c r="E2085" s="40"/>
      <c r="F2085" s="40"/>
      <c r="G2085" s="40"/>
      <c r="H2085" s="40"/>
      <c r="I2085" s="40"/>
      <c r="J2085" s="40"/>
      <c r="K2085" s="40"/>
      <c r="L2085" s="40"/>
      <c r="M2085" s="40"/>
    </row>
    <row r="2086" spans="1:13">
      <c r="A2086" s="40"/>
      <c r="B2086" s="40"/>
      <c r="C2086" s="40"/>
      <c r="D2086" s="40"/>
      <c r="E2086" s="40"/>
      <c r="F2086" s="40"/>
      <c r="G2086" s="40"/>
      <c r="H2086" s="40"/>
      <c r="I2086" s="40"/>
      <c r="J2086" s="40"/>
      <c r="K2086" s="40"/>
      <c r="L2086" s="40"/>
      <c r="M2086" s="40"/>
    </row>
    <row r="2087" spans="1:13">
      <c r="A2087" s="40"/>
      <c r="B2087" s="40"/>
      <c r="C2087" s="40"/>
      <c r="D2087" s="40"/>
      <c r="E2087" s="40"/>
      <c r="F2087" s="40"/>
      <c r="G2087" s="40"/>
      <c r="H2087" s="40"/>
      <c r="I2087" s="40"/>
      <c r="J2087" s="40"/>
      <c r="K2087" s="40"/>
      <c r="L2087" s="40"/>
      <c r="M2087" s="40"/>
    </row>
    <row r="2088" spans="1:13">
      <c r="A2088" s="40"/>
      <c r="B2088" s="40"/>
      <c r="C2088" s="40"/>
      <c r="D2088" s="40"/>
      <c r="E2088" s="40"/>
      <c r="F2088" s="40"/>
      <c r="G2088" s="40"/>
      <c r="H2088" s="40"/>
      <c r="I2088" s="40"/>
      <c r="J2088" s="40"/>
      <c r="K2088" s="40"/>
      <c r="L2088" s="40"/>
      <c r="M2088" s="40"/>
    </row>
    <row r="2089" spans="1:13">
      <c r="A2089" s="40"/>
      <c r="B2089" s="40"/>
      <c r="C2089" s="40"/>
      <c r="D2089" s="40"/>
      <c r="E2089" s="40"/>
      <c r="F2089" s="40"/>
      <c r="G2089" s="40"/>
      <c r="H2089" s="40"/>
      <c r="I2089" s="40"/>
      <c r="J2089" s="40"/>
      <c r="K2089" s="40"/>
      <c r="L2089" s="40"/>
      <c r="M2089" s="40"/>
    </row>
    <row r="2090" spans="1:13">
      <c r="A2090" s="40"/>
      <c r="B2090" s="40"/>
      <c r="C2090" s="40"/>
      <c r="D2090" s="40"/>
      <c r="E2090" s="40"/>
      <c r="F2090" s="40"/>
      <c r="G2090" s="40"/>
      <c r="H2090" s="40"/>
      <c r="I2090" s="40"/>
      <c r="J2090" s="40"/>
      <c r="K2090" s="40"/>
      <c r="L2090" s="40"/>
      <c r="M2090" s="40"/>
    </row>
    <row r="2091" spans="1:13">
      <c r="A2091" s="40"/>
      <c r="B2091" s="40"/>
      <c r="C2091" s="40"/>
      <c r="D2091" s="40"/>
      <c r="E2091" s="40"/>
      <c r="F2091" s="40"/>
      <c r="G2091" s="40"/>
      <c r="H2091" s="40"/>
      <c r="I2091" s="40"/>
      <c r="J2091" s="40"/>
      <c r="K2091" s="40"/>
      <c r="L2091" s="40"/>
      <c r="M2091" s="40"/>
    </row>
    <row r="2092" spans="1:13">
      <c r="A2092" s="40"/>
      <c r="B2092" s="40"/>
      <c r="C2092" s="40"/>
      <c r="D2092" s="40"/>
      <c r="E2092" s="40"/>
      <c r="F2092" s="40"/>
      <c r="G2092" s="40"/>
      <c r="H2092" s="40"/>
      <c r="I2092" s="40"/>
      <c r="J2092" s="40"/>
      <c r="K2092" s="40"/>
      <c r="L2092" s="40"/>
      <c r="M2092" s="40"/>
    </row>
    <row r="2093" spans="1:13">
      <c r="A2093" s="40"/>
      <c r="B2093" s="40"/>
      <c r="C2093" s="40"/>
      <c r="D2093" s="40"/>
      <c r="E2093" s="40"/>
      <c r="F2093" s="40"/>
      <c r="G2093" s="40"/>
      <c r="H2093" s="40"/>
      <c r="I2093" s="40"/>
      <c r="J2093" s="40"/>
      <c r="K2093" s="40"/>
      <c r="L2093" s="40"/>
      <c r="M2093" s="40"/>
    </row>
    <row r="2094" spans="1:13">
      <c r="A2094" s="40"/>
      <c r="B2094" s="40"/>
      <c r="C2094" s="40"/>
      <c r="D2094" s="40"/>
      <c r="E2094" s="40"/>
      <c r="F2094" s="40"/>
      <c r="G2094" s="40"/>
      <c r="H2094" s="40"/>
      <c r="I2094" s="40"/>
      <c r="J2094" s="40"/>
      <c r="K2094" s="40"/>
      <c r="L2094" s="40"/>
      <c r="M2094" s="40"/>
    </row>
    <row r="2095" spans="1:13">
      <c r="A2095" s="40"/>
      <c r="B2095" s="40"/>
      <c r="C2095" s="40"/>
      <c r="D2095" s="40"/>
      <c r="E2095" s="40"/>
      <c r="F2095" s="40"/>
      <c r="G2095" s="40"/>
      <c r="H2095" s="40"/>
      <c r="I2095" s="40"/>
      <c r="J2095" s="40"/>
      <c r="K2095" s="40"/>
      <c r="L2095" s="40"/>
      <c r="M2095" s="40"/>
    </row>
    <row r="2096" spans="1:13">
      <c r="A2096" s="40"/>
      <c r="B2096" s="40"/>
      <c r="C2096" s="40"/>
      <c r="D2096" s="40"/>
      <c r="E2096" s="40"/>
      <c r="F2096" s="40"/>
      <c r="G2096" s="40"/>
      <c r="H2096" s="40"/>
      <c r="I2096" s="40"/>
      <c r="J2096" s="40"/>
      <c r="K2096" s="40"/>
      <c r="L2096" s="40"/>
      <c r="M2096" s="40"/>
    </row>
    <row r="2097" spans="1:13">
      <c r="A2097" s="40"/>
      <c r="B2097" s="40"/>
      <c r="C2097" s="40"/>
      <c r="D2097" s="40"/>
      <c r="E2097" s="40"/>
      <c r="F2097" s="40"/>
      <c r="G2097" s="40"/>
      <c r="H2097" s="40"/>
      <c r="I2097" s="40"/>
      <c r="J2097" s="40"/>
      <c r="K2097" s="40"/>
      <c r="L2097" s="40"/>
      <c r="M2097" s="40"/>
    </row>
    <row r="2098" spans="1:13">
      <c r="A2098" s="40"/>
      <c r="B2098" s="40"/>
      <c r="C2098" s="40"/>
      <c r="D2098" s="40"/>
      <c r="E2098" s="40"/>
      <c r="F2098" s="40"/>
      <c r="G2098" s="40"/>
      <c r="H2098" s="40"/>
      <c r="I2098" s="40"/>
      <c r="J2098" s="40"/>
      <c r="K2098" s="40"/>
      <c r="L2098" s="40"/>
      <c r="M2098" s="40"/>
    </row>
    <row r="2099" spans="1:13">
      <c r="A2099" s="40"/>
      <c r="B2099" s="40"/>
      <c r="C2099" s="40"/>
      <c r="D2099" s="40"/>
      <c r="E2099" s="40"/>
      <c r="F2099" s="40"/>
      <c r="G2099" s="40"/>
      <c r="H2099" s="40"/>
      <c r="I2099" s="40"/>
      <c r="J2099" s="40"/>
      <c r="K2099" s="40"/>
      <c r="L2099" s="40"/>
      <c r="M2099" s="40"/>
    </row>
    <row r="2100" spans="1:13">
      <c r="A2100" s="40"/>
      <c r="B2100" s="40"/>
      <c r="C2100" s="40"/>
      <c r="D2100" s="40"/>
      <c r="E2100" s="40"/>
      <c r="F2100" s="40"/>
      <c r="G2100" s="40"/>
      <c r="H2100" s="40"/>
      <c r="I2100" s="40"/>
      <c r="J2100" s="40"/>
      <c r="K2100" s="40"/>
      <c r="L2100" s="40"/>
      <c r="M2100" s="40"/>
    </row>
    <row r="2101" spans="1:13">
      <c r="A2101" s="40"/>
      <c r="B2101" s="40"/>
      <c r="C2101" s="40"/>
      <c r="D2101" s="40"/>
      <c r="E2101" s="40"/>
      <c r="F2101" s="40"/>
      <c r="G2101" s="40"/>
      <c r="H2101" s="40"/>
      <c r="I2101" s="40"/>
      <c r="J2101" s="40"/>
      <c r="K2101" s="40"/>
      <c r="L2101" s="40"/>
      <c r="M2101" s="40"/>
    </row>
    <row r="2102" spans="1:13">
      <c r="A2102" s="40"/>
      <c r="B2102" s="40"/>
      <c r="C2102" s="40"/>
      <c r="D2102" s="40"/>
      <c r="E2102" s="40"/>
      <c r="F2102" s="40"/>
      <c r="G2102" s="40"/>
      <c r="H2102" s="40"/>
      <c r="I2102" s="40"/>
      <c r="J2102" s="40"/>
      <c r="K2102" s="40"/>
      <c r="L2102" s="40"/>
      <c r="M2102" s="40"/>
    </row>
    <row r="2103" spans="1:13">
      <c r="A2103" s="40"/>
      <c r="B2103" s="40"/>
      <c r="C2103" s="40"/>
      <c r="D2103" s="40"/>
      <c r="E2103" s="40"/>
      <c r="F2103" s="40"/>
      <c r="G2103" s="40"/>
      <c r="H2103" s="40"/>
      <c r="I2103" s="40"/>
      <c r="J2103" s="40"/>
      <c r="K2103" s="40"/>
      <c r="L2103" s="40"/>
      <c r="M2103" s="40"/>
    </row>
    <row r="2104" spans="1:13">
      <c r="A2104" s="40"/>
      <c r="B2104" s="40"/>
      <c r="C2104" s="40"/>
      <c r="D2104" s="40"/>
      <c r="E2104" s="40"/>
      <c r="F2104" s="40"/>
      <c r="G2104" s="40"/>
      <c r="H2104" s="40"/>
      <c r="I2104" s="40"/>
      <c r="J2104" s="40"/>
      <c r="K2104" s="40"/>
      <c r="L2104" s="40"/>
      <c r="M2104" s="40"/>
    </row>
    <row r="2105" spans="1:13">
      <c r="A2105" s="40"/>
      <c r="B2105" s="40"/>
      <c r="C2105" s="40"/>
      <c r="D2105" s="40"/>
      <c r="E2105" s="40"/>
      <c r="F2105" s="40"/>
      <c r="G2105" s="40"/>
      <c r="H2105" s="40"/>
      <c r="I2105" s="40"/>
      <c r="J2105" s="40"/>
      <c r="K2105" s="40"/>
      <c r="L2105" s="40"/>
      <c r="M2105" s="40"/>
    </row>
    <row r="2106" spans="1:13">
      <c r="A2106" s="40"/>
      <c r="B2106" s="40"/>
      <c r="C2106" s="40"/>
      <c r="D2106" s="40"/>
      <c r="E2106" s="40"/>
      <c r="F2106" s="40"/>
      <c r="G2106" s="40"/>
      <c r="H2106" s="40"/>
      <c r="I2106" s="40"/>
      <c r="J2106" s="40"/>
      <c r="K2106" s="40"/>
      <c r="L2106" s="40"/>
      <c r="M2106" s="40"/>
    </row>
    <row r="2107" spans="1:13">
      <c r="A2107" s="40"/>
      <c r="B2107" s="40"/>
      <c r="C2107" s="40"/>
      <c r="D2107" s="40"/>
      <c r="E2107" s="40"/>
      <c r="F2107" s="40"/>
      <c r="G2107" s="40"/>
      <c r="H2107" s="40"/>
      <c r="I2107" s="40"/>
      <c r="J2107" s="40"/>
      <c r="K2107" s="40"/>
      <c r="L2107" s="40"/>
      <c r="M2107" s="40"/>
    </row>
    <row r="2108" spans="1:13">
      <c r="A2108" s="40"/>
      <c r="B2108" s="40"/>
      <c r="C2108" s="40"/>
      <c r="D2108" s="40"/>
      <c r="E2108" s="40"/>
      <c r="F2108" s="40"/>
      <c r="G2108" s="40"/>
      <c r="H2108" s="40"/>
      <c r="I2108" s="40"/>
      <c r="J2108" s="40"/>
      <c r="K2108" s="40"/>
      <c r="L2108" s="40"/>
      <c r="M2108" s="40"/>
    </row>
    <row r="2109" spans="1:13">
      <c r="A2109" s="40"/>
      <c r="B2109" s="40"/>
      <c r="C2109" s="40"/>
      <c r="D2109" s="40"/>
      <c r="E2109" s="40"/>
      <c r="F2109" s="40"/>
      <c r="G2109" s="40"/>
      <c r="H2109" s="40"/>
      <c r="I2109" s="40"/>
      <c r="J2109" s="40"/>
      <c r="K2109" s="40"/>
      <c r="L2109" s="40"/>
      <c r="M2109" s="40"/>
    </row>
    <row r="2110" spans="1:13">
      <c r="A2110" s="40"/>
      <c r="B2110" s="40"/>
      <c r="C2110" s="40"/>
      <c r="D2110" s="40"/>
      <c r="E2110" s="40"/>
      <c r="F2110" s="40"/>
      <c r="G2110" s="40"/>
      <c r="H2110" s="40"/>
      <c r="I2110" s="40"/>
      <c r="J2110" s="40"/>
      <c r="K2110" s="40"/>
      <c r="L2110" s="40"/>
      <c r="M2110" s="40"/>
    </row>
    <row r="2111" spans="1:13">
      <c r="A2111" s="40"/>
      <c r="B2111" s="40"/>
      <c r="C2111" s="40"/>
      <c r="D2111" s="40"/>
      <c r="E2111" s="40"/>
      <c r="F2111" s="40"/>
      <c r="G2111" s="40"/>
      <c r="H2111" s="40"/>
      <c r="I2111" s="40"/>
      <c r="J2111" s="40"/>
      <c r="K2111" s="40"/>
      <c r="L2111" s="40"/>
      <c r="M2111" s="40"/>
    </row>
    <row r="2112" spans="1:13">
      <c r="A2112" s="40"/>
      <c r="B2112" s="40"/>
      <c r="C2112" s="40"/>
      <c r="D2112" s="40"/>
      <c r="E2112" s="40"/>
      <c r="F2112" s="40"/>
      <c r="G2112" s="40"/>
      <c r="H2112" s="40"/>
      <c r="I2112" s="40"/>
      <c r="J2112" s="40"/>
      <c r="K2112" s="40"/>
      <c r="L2112" s="40"/>
      <c r="M2112" s="40"/>
    </row>
    <row r="2113" spans="1:13">
      <c r="A2113" s="40"/>
      <c r="B2113" s="40"/>
      <c r="C2113" s="40"/>
      <c r="D2113" s="40"/>
      <c r="E2113" s="40"/>
      <c r="F2113" s="40"/>
      <c r="G2113" s="40"/>
      <c r="H2113" s="40"/>
      <c r="I2113" s="40"/>
      <c r="J2113" s="40"/>
      <c r="K2113" s="40"/>
      <c r="L2113" s="40"/>
      <c r="M2113" s="40"/>
    </row>
    <row r="2114" spans="1:13">
      <c r="A2114" s="40"/>
      <c r="B2114" s="40"/>
      <c r="C2114" s="40"/>
      <c r="D2114" s="40"/>
      <c r="E2114" s="40"/>
      <c r="F2114" s="40"/>
      <c r="G2114" s="40"/>
      <c r="H2114" s="40"/>
      <c r="I2114" s="40"/>
      <c r="J2114" s="40"/>
      <c r="K2114" s="40"/>
      <c r="L2114" s="40"/>
      <c r="M2114" s="40"/>
    </row>
    <row r="2115" spans="1:13">
      <c r="A2115" s="40"/>
      <c r="B2115" s="40"/>
      <c r="C2115" s="40"/>
      <c r="D2115" s="40"/>
      <c r="E2115" s="40"/>
      <c r="F2115" s="40"/>
      <c r="G2115" s="40"/>
      <c r="H2115" s="40"/>
      <c r="I2115" s="40"/>
      <c r="J2115" s="40"/>
      <c r="K2115" s="40"/>
      <c r="L2115" s="40"/>
      <c r="M2115" s="40"/>
    </row>
    <row r="2116" spans="1:13">
      <c r="A2116" s="40"/>
      <c r="B2116" s="40"/>
      <c r="C2116" s="40"/>
      <c r="D2116" s="40"/>
      <c r="E2116" s="40"/>
      <c r="F2116" s="40"/>
      <c r="G2116" s="40"/>
      <c r="H2116" s="40"/>
      <c r="I2116" s="40"/>
      <c r="J2116" s="40"/>
      <c r="K2116" s="40"/>
      <c r="L2116" s="40"/>
      <c r="M2116" s="40"/>
    </row>
    <row r="2117" spans="1:13">
      <c r="A2117" s="40"/>
      <c r="B2117" s="40"/>
      <c r="C2117" s="40"/>
      <c r="D2117" s="40"/>
      <c r="E2117" s="40"/>
      <c r="F2117" s="40"/>
      <c r="G2117" s="40"/>
      <c r="H2117" s="40"/>
      <c r="I2117" s="40"/>
      <c r="J2117" s="40"/>
      <c r="K2117" s="40"/>
      <c r="L2117" s="40"/>
      <c r="M2117" s="40"/>
    </row>
    <row r="2118" spans="1:13">
      <c r="A2118" s="40"/>
      <c r="B2118" s="40"/>
      <c r="C2118" s="40"/>
      <c r="D2118" s="40"/>
      <c r="E2118" s="40"/>
      <c r="F2118" s="40"/>
      <c r="G2118" s="40"/>
      <c r="H2118" s="40"/>
      <c r="I2118" s="40"/>
      <c r="J2118" s="40"/>
      <c r="K2118" s="40"/>
      <c r="L2118" s="40"/>
      <c r="M2118" s="40"/>
    </row>
    <row r="2119" spans="1:13">
      <c r="A2119" s="40"/>
      <c r="B2119" s="40"/>
      <c r="C2119" s="40"/>
      <c r="D2119" s="40"/>
      <c r="E2119" s="40"/>
      <c r="F2119" s="40"/>
      <c r="G2119" s="40"/>
      <c r="H2119" s="40"/>
      <c r="I2119" s="40"/>
      <c r="J2119" s="40"/>
      <c r="K2119" s="40"/>
      <c r="L2119" s="40"/>
      <c r="M2119" s="40"/>
    </row>
    <row r="2120" spans="1:13">
      <c r="A2120" s="40"/>
      <c r="B2120" s="40"/>
      <c r="C2120" s="40"/>
      <c r="D2120" s="40"/>
      <c r="E2120" s="40"/>
      <c r="F2120" s="40"/>
      <c r="G2120" s="40"/>
      <c r="H2120" s="40"/>
      <c r="I2120" s="40"/>
      <c r="J2120" s="40"/>
      <c r="K2120" s="40"/>
      <c r="L2120" s="40"/>
      <c r="M2120" s="40"/>
    </row>
    <row r="2121" spans="1:13">
      <c r="A2121" s="40"/>
      <c r="B2121" s="40"/>
      <c r="C2121" s="40"/>
      <c r="D2121" s="40"/>
      <c r="E2121" s="40"/>
      <c r="F2121" s="40"/>
      <c r="G2121" s="40"/>
      <c r="H2121" s="40"/>
      <c r="I2121" s="40"/>
      <c r="J2121" s="40"/>
      <c r="K2121" s="40"/>
      <c r="L2121" s="40"/>
      <c r="M2121" s="40"/>
    </row>
    <row r="2122" spans="1:13">
      <c r="A2122" s="40"/>
      <c r="B2122" s="40"/>
      <c r="C2122" s="40"/>
      <c r="D2122" s="40"/>
      <c r="E2122" s="40"/>
      <c r="F2122" s="40"/>
      <c r="G2122" s="40"/>
      <c r="H2122" s="40"/>
      <c r="I2122" s="40"/>
      <c r="J2122" s="40"/>
      <c r="K2122" s="40"/>
      <c r="L2122" s="40"/>
      <c r="M2122" s="40"/>
    </row>
    <row r="2123" spans="1:13">
      <c r="A2123" s="40"/>
      <c r="B2123" s="40"/>
      <c r="C2123" s="40"/>
      <c r="D2123" s="40"/>
      <c r="E2123" s="40"/>
      <c r="F2123" s="40"/>
      <c r="G2123" s="40"/>
      <c r="H2123" s="40"/>
      <c r="I2123" s="40"/>
      <c r="J2123" s="40"/>
      <c r="K2123" s="40"/>
      <c r="L2123" s="40"/>
      <c r="M2123" s="40"/>
    </row>
    <row r="2124" spans="1:13">
      <c r="A2124" s="40"/>
      <c r="B2124" s="40"/>
      <c r="C2124" s="40"/>
      <c r="D2124" s="40"/>
      <c r="E2124" s="40"/>
      <c r="F2124" s="40"/>
      <c r="G2124" s="40"/>
      <c r="H2124" s="40"/>
      <c r="I2124" s="40"/>
      <c r="J2124" s="40"/>
      <c r="K2124" s="40"/>
      <c r="L2124" s="40"/>
      <c r="M2124" s="40"/>
    </row>
    <row r="2125" spans="1:13">
      <c r="A2125" s="40"/>
      <c r="B2125" s="40"/>
      <c r="C2125" s="40"/>
      <c r="D2125" s="40"/>
      <c r="E2125" s="40"/>
      <c r="F2125" s="40"/>
      <c r="G2125" s="40"/>
      <c r="H2125" s="40"/>
      <c r="I2125" s="40"/>
      <c r="J2125" s="40"/>
      <c r="K2125" s="40"/>
      <c r="L2125" s="40"/>
      <c r="M2125" s="40"/>
    </row>
    <row r="2126" spans="1:13">
      <c r="A2126" s="40"/>
      <c r="B2126" s="40"/>
      <c r="C2126" s="40"/>
      <c r="D2126" s="40"/>
      <c r="E2126" s="40"/>
      <c r="F2126" s="40"/>
      <c r="G2126" s="40"/>
      <c r="H2126" s="40"/>
      <c r="I2126" s="40"/>
      <c r="J2126" s="40"/>
      <c r="K2126" s="40"/>
      <c r="L2126" s="40"/>
      <c r="M2126" s="40"/>
    </row>
    <row r="2127" spans="1:13">
      <c r="A2127" s="40"/>
      <c r="B2127" s="40"/>
      <c r="C2127" s="40"/>
      <c r="D2127" s="40"/>
      <c r="E2127" s="40"/>
      <c r="F2127" s="40"/>
      <c r="G2127" s="40"/>
      <c r="H2127" s="40"/>
      <c r="I2127" s="40"/>
      <c r="J2127" s="40"/>
      <c r="K2127" s="40"/>
      <c r="L2127" s="40"/>
      <c r="M2127" s="40"/>
    </row>
    <row r="2128" spans="1:13">
      <c r="A2128" s="40"/>
      <c r="B2128" s="40"/>
      <c r="C2128" s="40"/>
      <c r="D2128" s="40"/>
      <c r="E2128" s="40"/>
      <c r="F2128" s="40"/>
      <c r="G2128" s="40"/>
      <c r="H2128" s="40"/>
      <c r="I2128" s="40"/>
      <c r="J2128" s="40"/>
      <c r="K2128" s="40"/>
      <c r="L2128" s="40"/>
      <c r="M2128" s="40"/>
    </row>
    <row r="2129" spans="1:13">
      <c r="A2129" s="40"/>
      <c r="B2129" s="40"/>
      <c r="C2129" s="40"/>
      <c r="D2129" s="40"/>
      <c r="E2129" s="40"/>
      <c r="F2129" s="40"/>
      <c r="G2129" s="40"/>
      <c r="H2129" s="40"/>
      <c r="I2129" s="40"/>
      <c r="J2129" s="40"/>
      <c r="K2129" s="40"/>
      <c r="L2129" s="40"/>
      <c r="M2129" s="40"/>
    </row>
    <row r="2130" spans="1:13">
      <c r="A2130" s="40"/>
      <c r="B2130" s="40"/>
      <c r="C2130" s="40"/>
      <c r="D2130" s="40"/>
      <c r="E2130" s="40"/>
      <c r="F2130" s="40"/>
      <c r="G2130" s="40"/>
      <c r="H2130" s="40"/>
      <c r="I2130" s="40"/>
      <c r="J2130" s="40"/>
      <c r="K2130" s="40"/>
      <c r="L2130" s="40"/>
      <c r="M2130" s="40"/>
    </row>
    <row r="2131" spans="1:13">
      <c r="A2131" s="40"/>
      <c r="B2131" s="40"/>
      <c r="C2131" s="40"/>
      <c r="D2131" s="40"/>
      <c r="E2131" s="40"/>
      <c r="F2131" s="40"/>
      <c r="G2131" s="40"/>
      <c r="H2131" s="40"/>
      <c r="I2131" s="40"/>
      <c r="J2131" s="40"/>
      <c r="K2131" s="40"/>
      <c r="L2131" s="40"/>
      <c r="M2131" s="40"/>
    </row>
    <row r="2132" spans="1:13">
      <c r="A2132" s="40"/>
      <c r="B2132" s="40"/>
      <c r="C2132" s="40"/>
      <c r="D2132" s="40"/>
      <c r="E2132" s="40"/>
      <c r="F2132" s="40"/>
      <c r="G2132" s="40"/>
      <c r="H2132" s="40"/>
      <c r="I2132" s="40"/>
      <c r="J2132" s="40"/>
      <c r="K2132" s="40"/>
      <c r="L2132" s="40"/>
      <c r="M2132" s="40"/>
    </row>
    <row r="2133" spans="1:13">
      <c r="A2133" s="40"/>
      <c r="B2133" s="40"/>
      <c r="C2133" s="40"/>
      <c r="D2133" s="40"/>
      <c r="E2133" s="40"/>
      <c r="F2133" s="40"/>
      <c r="G2133" s="40"/>
      <c r="H2133" s="40"/>
      <c r="I2133" s="40"/>
      <c r="J2133" s="40"/>
      <c r="K2133" s="40"/>
      <c r="L2133" s="40"/>
      <c r="M2133" s="40"/>
    </row>
    <row r="2134" spans="1:13">
      <c r="A2134" s="40"/>
      <c r="B2134" s="40"/>
      <c r="C2134" s="40"/>
      <c r="D2134" s="40"/>
      <c r="E2134" s="40"/>
      <c r="F2134" s="40"/>
      <c r="G2134" s="40"/>
      <c r="H2134" s="40"/>
      <c r="I2134" s="40"/>
      <c r="J2134" s="40"/>
      <c r="K2134" s="40"/>
      <c r="L2134" s="40"/>
      <c r="M2134" s="40"/>
    </row>
    <row r="2135" spans="1:13">
      <c r="A2135" s="40"/>
      <c r="B2135" s="40"/>
      <c r="C2135" s="40"/>
      <c r="D2135" s="40"/>
      <c r="E2135" s="40"/>
      <c r="F2135" s="40"/>
      <c r="G2135" s="40"/>
      <c r="H2135" s="40"/>
      <c r="I2135" s="40"/>
      <c r="J2135" s="40"/>
      <c r="K2135" s="40"/>
      <c r="L2135" s="40"/>
      <c r="M2135" s="40"/>
    </row>
    <row r="2136" spans="1:13">
      <c r="A2136" s="40"/>
      <c r="B2136" s="40"/>
      <c r="C2136" s="40"/>
      <c r="D2136" s="40"/>
      <c r="E2136" s="40"/>
      <c r="F2136" s="40"/>
      <c r="G2136" s="40"/>
      <c r="H2136" s="40"/>
      <c r="I2136" s="40"/>
      <c r="J2136" s="40"/>
      <c r="K2136" s="40"/>
      <c r="L2136" s="40"/>
      <c r="M2136" s="40"/>
    </row>
    <row r="2137" spans="1:13">
      <c r="A2137" s="40"/>
      <c r="B2137" s="40"/>
      <c r="C2137" s="40"/>
      <c r="D2137" s="40"/>
      <c r="E2137" s="40"/>
      <c r="F2137" s="40"/>
      <c r="G2137" s="40"/>
      <c r="H2137" s="40"/>
      <c r="I2137" s="40"/>
      <c r="J2137" s="40"/>
      <c r="K2137" s="40"/>
      <c r="L2137" s="40"/>
      <c r="M2137" s="40"/>
    </row>
    <row r="2138" spans="1:13">
      <c r="A2138" s="40"/>
      <c r="B2138" s="40"/>
      <c r="C2138" s="40"/>
      <c r="D2138" s="40"/>
      <c r="E2138" s="40"/>
      <c r="F2138" s="40"/>
      <c r="G2138" s="40"/>
      <c r="H2138" s="40"/>
      <c r="I2138" s="40"/>
      <c r="J2138" s="40"/>
      <c r="K2138" s="40"/>
      <c r="L2138" s="40"/>
      <c r="M2138" s="40"/>
    </row>
    <row r="2139" spans="1:13">
      <c r="A2139" s="40"/>
      <c r="B2139" s="40"/>
      <c r="C2139" s="40"/>
      <c r="D2139" s="40"/>
      <c r="E2139" s="40"/>
      <c r="F2139" s="40"/>
      <c r="G2139" s="40"/>
      <c r="H2139" s="40"/>
      <c r="I2139" s="40"/>
      <c r="J2139" s="40"/>
      <c r="K2139" s="40"/>
      <c r="L2139" s="40"/>
      <c r="M2139" s="40"/>
    </row>
    <row r="2140" spans="1:13">
      <c r="A2140" s="40"/>
      <c r="B2140" s="40"/>
      <c r="C2140" s="40"/>
      <c r="D2140" s="40"/>
      <c r="E2140" s="40"/>
      <c r="F2140" s="40"/>
      <c r="G2140" s="40"/>
      <c r="H2140" s="40"/>
      <c r="I2140" s="40"/>
      <c r="J2140" s="40"/>
      <c r="K2140" s="40"/>
      <c r="L2140" s="40"/>
      <c r="M2140" s="40"/>
    </row>
    <row r="2141" spans="1:13">
      <c r="A2141" s="40"/>
      <c r="B2141" s="40"/>
      <c r="C2141" s="40"/>
      <c r="D2141" s="40"/>
      <c r="E2141" s="40"/>
      <c r="F2141" s="40"/>
      <c r="G2141" s="40"/>
      <c r="H2141" s="40"/>
      <c r="I2141" s="40"/>
      <c r="J2141" s="40"/>
      <c r="K2141" s="40"/>
      <c r="L2141" s="40"/>
      <c r="M2141" s="40"/>
    </row>
    <row r="2142" spans="1:13">
      <c r="A2142" s="40"/>
      <c r="B2142" s="40"/>
      <c r="C2142" s="40"/>
      <c r="D2142" s="40"/>
      <c r="E2142" s="40"/>
      <c r="F2142" s="40"/>
      <c r="G2142" s="40"/>
      <c r="H2142" s="40"/>
      <c r="I2142" s="40"/>
      <c r="J2142" s="40"/>
      <c r="K2142" s="40"/>
      <c r="L2142" s="40"/>
      <c r="M2142" s="40"/>
    </row>
    <row r="2143" spans="1:13">
      <c r="A2143" s="40"/>
      <c r="B2143" s="40"/>
      <c r="C2143" s="40"/>
      <c r="D2143" s="40"/>
      <c r="E2143" s="40"/>
      <c r="F2143" s="40"/>
      <c r="G2143" s="40"/>
      <c r="H2143" s="40"/>
      <c r="I2143" s="40"/>
      <c r="J2143" s="40"/>
      <c r="K2143" s="40"/>
      <c r="L2143" s="40"/>
      <c r="M2143" s="40"/>
    </row>
    <row r="2144" spans="1:13">
      <c r="A2144" s="40"/>
      <c r="B2144" s="40"/>
      <c r="C2144" s="40"/>
      <c r="D2144" s="40"/>
      <c r="E2144" s="40"/>
      <c r="F2144" s="40"/>
      <c r="G2144" s="40"/>
      <c r="H2144" s="40"/>
      <c r="I2144" s="40"/>
      <c r="J2144" s="40"/>
      <c r="K2144" s="40"/>
      <c r="L2144" s="40"/>
      <c r="M2144" s="40"/>
    </row>
    <row r="2145" spans="1:13">
      <c r="A2145" s="40"/>
      <c r="B2145" s="40"/>
      <c r="C2145" s="40"/>
      <c r="D2145" s="40"/>
      <c r="E2145" s="40"/>
      <c r="F2145" s="40"/>
      <c r="G2145" s="40"/>
      <c r="H2145" s="40"/>
      <c r="I2145" s="40"/>
      <c r="J2145" s="40"/>
      <c r="K2145" s="40"/>
      <c r="L2145" s="40"/>
      <c r="M2145" s="40"/>
    </row>
    <row r="2146" spans="1:13">
      <c r="A2146" s="40"/>
      <c r="B2146" s="40"/>
      <c r="C2146" s="40"/>
      <c r="D2146" s="40"/>
      <c r="E2146" s="40"/>
      <c r="F2146" s="40"/>
      <c r="G2146" s="40"/>
      <c r="H2146" s="40"/>
      <c r="I2146" s="40"/>
      <c r="J2146" s="40"/>
      <c r="K2146" s="40"/>
      <c r="L2146" s="40"/>
      <c r="M2146" s="40"/>
    </row>
    <row r="2147" spans="1:13">
      <c r="A2147" s="40"/>
      <c r="B2147" s="40"/>
      <c r="C2147" s="40"/>
      <c r="D2147" s="40"/>
      <c r="E2147" s="40"/>
      <c r="F2147" s="40"/>
      <c r="G2147" s="40"/>
      <c r="H2147" s="40"/>
      <c r="I2147" s="40"/>
      <c r="J2147" s="40"/>
      <c r="K2147" s="40"/>
      <c r="L2147" s="40"/>
      <c r="M2147" s="40"/>
    </row>
    <row r="2148" spans="1:13">
      <c r="A2148" s="40"/>
      <c r="B2148" s="40"/>
      <c r="C2148" s="40"/>
      <c r="D2148" s="40"/>
      <c r="E2148" s="40"/>
      <c r="F2148" s="40"/>
      <c r="G2148" s="40"/>
      <c r="H2148" s="40"/>
      <c r="I2148" s="40"/>
      <c r="J2148" s="40"/>
      <c r="K2148" s="40"/>
      <c r="L2148" s="40"/>
      <c r="M2148" s="40"/>
    </row>
    <row r="2149" spans="1:13">
      <c r="A2149" s="40"/>
      <c r="B2149" s="40"/>
      <c r="C2149" s="40"/>
      <c r="D2149" s="40"/>
      <c r="E2149" s="40"/>
      <c r="F2149" s="40"/>
      <c r="G2149" s="40"/>
      <c r="H2149" s="40"/>
      <c r="I2149" s="40"/>
      <c r="J2149" s="40"/>
      <c r="K2149" s="40"/>
      <c r="L2149" s="40"/>
      <c r="M2149" s="40"/>
    </row>
    <row r="2150" spans="1:13">
      <c r="A2150" s="40"/>
      <c r="B2150" s="40"/>
      <c r="C2150" s="40"/>
      <c r="D2150" s="40"/>
      <c r="E2150" s="40"/>
      <c r="F2150" s="40"/>
      <c r="G2150" s="40"/>
      <c r="H2150" s="40"/>
      <c r="I2150" s="40"/>
      <c r="J2150" s="40"/>
      <c r="K2150" s="40"/>
      <c r="L2150" s="40"/>
      <c r="M2150" s="40"/>
    </row>
    <row r="2151" spans="1:13">
      <c r="A2151" s="40"/>
      <c r="B2151" s="40"/>
      <c r="C2151" s="40"/>
      <c r="D2151" s="40"/>
      <c r="E2151" s="40"/>
      <c r="F2151" s="40"/>
      <c r="G2151" s="40"/>
      <c r="H2151" s="40"/>
      <c r="I2151" s="40"/>
      <c r="J2151" s="40"/>
      <c r="K2151" s="40"/>
      <c r="L2151" s="40"/>
      <c r="M2151" s="40"/>
    </row>
    <row r="2152" spans="1:13">
      <c r="A2152" s="40"/>
      <c r="B2152" s="40"/>
      <c r="C2152" s="40"/>
      <c r="D2152" s="40"/>
      <c r="E2152" s="40"/>
      <c r="F2152" s="40"/>
      <c r="G2152" s="40"/>
      <c r="H2152" s="40"/>
      <c r="I2152" s="40"/>
      <c r="J2152" s="40"/>
      <c r="K2152" s="40"/>
      <c r="L2152" s="40"/>
      <c r="M2152" s="40"/>
    </row>
    <row r="2153" spans="1:13">
      <c r="A2153" s="40"/>
      <c r="B2153" s="40"/>
      <c r="C2153" s="40"/>
      <c r="D2153" s="40"/>
      <c r="E2153" s="40"/>
      <c r="F2153" s="40"/>
      <c r="G2153" s="40"/>
      <c r="H2153" s="40"/>
      <c r="I2153" s="40"/>
      <c r="J2153" s="40"/>
      <c r="K2153" s="40"/>
      <c r="L2153" s="40"/>
      <c r="M2153" s="40"/>
    </row>
    <row r="2154" spans="1:13">
      <c r="A2154" s="40"/>
      <c r="B2154" s="40"/>
      <c r="C2154" s="40"/>
      <c r="D2154" s="40"/>
      <c r="E2154" s="40"/>
      <c r="F2154" s="40"/>
      <c r="G2154" s="40"/>
      <c r="H2154" s="40"/>
      <c r="I2154" s="40"/>
      <c r="J2154" s="40"/>
      <c r="K2154" s="40"/>
      <c r="L2154" s="40"/>
      <c r="M2154" s="40"/>
    </row>
    <row r="2155" spans="1:13">
      <c r="A2155" s="40"/>
      <c r="B2155" s="40"/>
      <c r="C2155" s="40"/>
      <c r="D2155" s="40"/>
      <c r="E2155" s="40"/>
      <c r="F2155" s="40"/>
      <c r="G2155" s="40"/>
      <c r="H2155" s="40"/>
      <c r="I2155" s="40"/>
      <c r="J2155" s="40"/>
      <c r="K2155" s="40"/>
      <c r="L2155" s="40"/>
      <c r="M2155" s="40"/>
    </row>
    <row r="2156" spans="1:13">
      <c r="A2156" s="40"/>
      <c r="B2156" s="40"/>
      <c r="C2156" s="40"/>
      <c r="D2156" s="40"/>
      <c r="E2156" s="40"/>
      <c r="F2156" s="40"/>
      <c r="G2156" s="40"/>
      <c r="H2156" s="40"/>
      <c r="I2156" s="40"/>
      <c r="J2156" s="40"/>
      <c r="K2156" s="40"/>
      <c r="L2156" s="40"/>
      <c r="M2156" s="40"/>
    </row>
    <row r="2157" spans="1:13">
      <c r="A2157" s="40"/>
      <c r="B2157" s="40"/>
      <c r="C2157" s="40"/>
      <c r="D2157" s="40"/>
      <c r="E2157" s="40"/>
      <c r="F2157" s="40"/>
      <c r="G2157" s="40"/>
      <c r="H2157" s="40"/>
      <c r="I2157" s="40"/>
      <c r="J2157" s="40"/>
      <c r="K2157" s="40"/>
      <c r="L2157" s="40"/>
      <c r="M2157" s="40"/>
    </row>
    <row r="2158" spans="1:13">
      <c r="A2158" s="40"/>
      <c r="B2158" s="40"/>
      <c r="C2158" s="40"/>
      <c r="D2158" s="40"/>
      <c r="E2158" s="40"/>
      <c r="F2158" s="40"/>
      <c r="G2158" s="40"/>
      <c r="H2158" s="40"/>
      <c r="I2158" s="40"/>
      <c r="J2158" s="40"/>
      <c r="K2158" s="40"/>
      <c r="L2158" s="40"/>
      <c r="M2158" s="40"/>
    </row>
    <row r="2159" spans="1:13">
      <c r="A2159" s="40"/>
      <c r="B2159" s="40"/>
      <c r="C2159" s="40"/>
      <c r="D2159" s="40"/>
      <c r="E2159" s="40"/>
      <c r="F2159" s="40"/>
      <c r="G2159" s="40"/>
      <c r="H2159" s="40"/>
      <c r="I2159" s="40"/>
      <c r="J2159" s="40"/>
      <c r="K2159" s="40"/>
      <c r="L2159" s="40"/>
      <c r="M2159" s="40"/>
    </row>
    <row r="2160" spans="1:13">
      <c r="A2160" s="40"/>
      <c r="B2160" s="40"/>
      <c r="C2160" s="40"/>
      <c r="D2160" s="40"/>
      <c r="E2160" s="40"/>
      <c r="F2160" s="40"/>
      <c r="G2160" s="40"/>
      <c r="H2160" s="40"/>
      <c r="I2160" s="40"/>
      <c r="J2160" s="40"/>
      <c r="K2160" s="40"/>
      <c r="L2160" s="40"/>
      <c r="M2160" s="40"/>
    </row>
    <row r="2161" spans="1:13">
      <c r="A2161" s="40"/>
      <c r="B2161" s="40"/>
      <c r="C2161" s="40"/>
      <c r="D2161" s="40"/>
      <c r="E2161" s="40"/>
      <c r="F2161" s="40"/>
      <c r="G2161" s="40"/>
      <c r="H2161" s="40"/>
      <c r="I2161" s="40"/>
      <c r="J2161" s="40"/>
      <c r="K2161" s="40"/>
      <c r="L2161" s="40"/>
      <c r="M2161" s="40"/>
    </row>
    <row r="2162" spans="1:13">
      <c r="A2162" s="40"/>
      <c r="B2162" s="40"/>
      <c r="C2162" s="40"/>
      <c r="D2162" s="40"/>
      <c r="E2162" s="40"/>
      <c r="F2162" s="40"/>
      <c r="G2162" s="40"/>
      <c r="H2162" s="40"/>
      <c r="I2162" s="40"/>
      <c r="J2162" s="40"/>
      <c r="K2162" s="40"/>
      <c r="L2162" s="40"/>
      <c r="M2162" s="40"/>
    </row>
    <row r="2163" spans="1:13">
      <c r="A2163" s="40"/>
      <c r="B2163" s="40"/>
      <c r="C2163" s="40"/>
      <c r="D2163" s="40"/>
      <c r="E2163" s="40"/>
      <c r="F2163" s="40"/>
      <c r="G2163" s="40"/>
      <c r="H2163" s="40"/>
      <c r="I2163" s="40"/>
      <c r="J2163" s="40"/>
      <c r="K2163" s="40"/>
      <c r="L2163" s="40"/>
      <c r="M2163" s="40"/>
    </row>
    <row r="2164" spans="1:13">
      <c r="A2164" s="40"/>
      <c r="B2164" s="40"/>
      <c r="C2164" s="40"/>
      <c r="D2164" s="40"/>
      <c r="E2164" s="40"/>
      <c r="F2164" s="40"/>
      <c r="G2164" s="40"/>
      <c r="H2164" s="40"/>
      <c r="I2164" s="40"/>
      <c r="J2164" s="40"/>
      <c r="K2164" s="40"/>
      <c r="L2164" s="40"/>
      <c r="M2164" s="40"/>
    </row>
    <row r="2165" spans="1:13">
      <c r="A2165" s="40"/>
      <c r="B2165" s="40"/>
      <c r="C2165" s="40"/>
      <c r="D2165" s="40"/>
      <c r="E2165" s="40"/>
      <c r="F2165" s="40"/>
      <c r="G2165" s="40"/>
      <c r="H2165" s="40"/>
      <c r="I2165" s="40"/>
      <c r="J2165" s="40"/>
      <c r="K2165" s="40"/>
      <c r="L2165" s="40"/>
      <c r="M2165" s="40"/>
    </row>
    <row r="2166" spans="1:13">
      <c r="A2166" s="40"/>
      <c r="B2166" s="40"/>
      <c r="C2166" s="40"/>
      <c r="D2166" s="40"/>
      <c r="E2166" s="40"/>
      <c r="F2166" s="40"/>
      <c r="G2166" s="40"/>
      <c r="H2166" s="40"/>
      <c r="I2166" s="40"/>
      <c r="J2166" s="40"/>
      <c r="K2166" s="40"/>
      <c r="L2166" s="40"/>
      <c r="M2166" s="40"/>
    </row>
    <row r="2167" spans="1:13">
      <c r="A2167" s="40"/>
      <c r="B2167" s="40"/>
      <c r="C2167" s="40"/>
      <c r="D2167" s="40"/>
      <c r="E2167" s="40"/>
      <c r="F2167" s="40"/>
      <c r="G2167" s="40"/>
      <c r="H2167" s="40"/>
      <c r="I2167" s="40"/>
      <c r="J2167" s="40"/>
      <c r="K2167" s="40"/>
      <c r="L2167" s="40"/>
      <c r="M2167" s="40"/>
    </row>
    <row r="2168" spans="1:13">
      <c r="A2168" s="40"/>
      <c r="B2168" s="40"/>
      <c r="C2168" s="40"/>
      <c r="D2168" s="40"/>
      <c r="E2168" s="40"/>
      <c r="F2168" s="40"/>
      <c r="G2168" s="40"/>
      <c r="H2168" s="40"/>
      <c r="I2168" s="40"/>
      <c r="J2168" s="40"/>
      <c r="K2168" s="40"/>
      <c r="L2168" s="40"/>
      <c r="M2168" s="40"/>
    </row>
    <row r="2169" spans="1:13">
      <c r="A2169" s="40"/>
      <c r="B2169" s="40"/>
      <c r="C2169" s="40"/>
      <c r="D2169" s="40"/>
      <c r="E2169" s="40"/>
      <c r="F2169" s="40"/>
      <c r="G2169" s="40"/>
      <c r="H2169" s="40"/>
      <c r="I2169" s="40"/>
      <c r="J2169" s="40"/>
      <c r="K2169" s="40"/>
      <c r="L2169" s="40"/>
      <c r="M2169" s="40"/>
    </row>
    <row r="2170" spans="1:13">
      <c r="A2170" s="40"/>
      <c r="B2170" s="40"/>
      <c r="C2170" s="40"/>
      <c r="D2170" s="40"/>
      <c r="E2170" s="40"/>
      <c r="F2170" s="40"/>
      <c r="G2170" s="40"/>
      <c r="H2170" s="40"/>
      <c r="I2170" s="40"/>
      <c r="J2170" s="40"/>
      <c r="K2170" s="40"/>
      <c r="L2170" s="40"/>
      <c r="M2170" s="40"/>
    </row>
    <row r="2171" spans="1:13">
      <c r="A2171" s="40"/>
      <c r="B2171" s="40"/>
      <c r="C2171" s="40"/>
      <c r="D2171" s="40"/>
      <c r="E2171" s="40"/>
      <c r="F2171" s="40"/>
      <c r="G2171" s="40"/>
      <c r="H2171" s="40"/>
      <c r="I2171" s="40"/>
      <c r="J2171" s="40"/>
      <c r="K2171" s="40"/>
      <c r="L2171" s="40"/>
      <c r="M2171" s="40"/>
    </row>
    <row r="2172" spans="1:13">
      <c r="A2172" s="40"/>
      <c r="B2172" s="40"/>
      <c r="C2172" s="40"/>
      <c r="D2172" s="40"/>
      <c r="E2172" s="40"/>
      <c r="F2172" s="40"/>
      <c r="G2172" s="40"/>
      <c r="H2172" s="40"/>
      <c r="I2172" s="40"/>
      <c r="J2172" s="40"/>
      <c r="K2172" s="40"/>
      <c r="L2172" s="40"/>
      <c r="M2172" s="40"/>
    </row>
    <row r="2173" spans="1:13">
      <c r="A2173" s="40"/>
      <c r="B2173" s="40"/>
      <c r="C2173" s="40"/>
      <c r="D2173" s="40"/>
      <c r="E2173" s="40"/>
      <c r="F2173" s="40"/>
      <c r="G2173" s="40"/>
      <c r="H2173" s="40"/>
      <c r="I2173" s="40"/>
      <c r="J2173" s="40"/>
      <c r="K2173" s="40"/>
      <c r="L2173" s="40"/>
      <c r="M2173" s="40"/>
    </row>
    <row r="2174" spans="1:13">
      <c r="A2174" s="40"/>
      <c r="B2174" s="40"/>
      <c r="C2174" s="40"/>
      <c r="D2174" s="40"/>
      <c r="E2174" s="40"/>
      <c r="F2174" s="40"/>
      <c r="G2174" s="40"/>
      <c r="H2174" s="40"/>
      <c r="I2174" s="40"/>
      <c r="J2174" s="40"/>
      <c r="K2174" s="40"/>
      <c r="L2174" s="40"/>
      <c r="M2174" s="40"/>
    </row>
    <row r="2175" spans="1:13">
      <c r="A2175" s="40"/>
      <c r="B2175" s="40"/>
      <c r="C2175" s="40"/>
      <c r="D2175" s="40"/>
      <c r="E2175" s="40"/>
      <c r="F2175" s="40"/>
      <c r="G2175" s="40"/>
      <c r="H2175" s="40"/>
      <c r="I2175" s="40"/>
      <c r="J2175" s="40"/>
      <c r="K2175" s="40"/>
      <c r="L2175" s="40"/>
      <c r="M2175" s="40"/>
    </row>
    <row r="2176" spans="1:13">
      <c r="A2176" s="40"/>
      <c r="B2176" s="40"/>
      <c r="C2176" s="40"/>
      <c r="D2176" s="40"/>
      <c r="E2176" s="40"/>
      <c r="F2176" s="40"/>
      <c r="G2176" s="40"/>
      <c r="H2176" s="40"/>
      <c r="I2176" s="40"/>
      <c r="J2176" s="40"/>
      <c r="K2176" s="40"/>
      <c r="L2176" s="40"/>
      <c r="M2176" s="40"/>
    </row>
    <row r="2177" spans="1:13">
      <c r="A2177" s="40"/>
      <c r="B2177" s="40"/>
      <c r="C2177" s="40"/>
      <c r="D2177" s="40"/>
      <c r="E2177" s="40"/>
      <c r="F2177" s="40"/>
      <c r="G2177" s="40"/>
      <c r="H2177" s="40"/>
      <c r="I2177" s="40"/>
      <c r="J2177" s="40"/>
      <c r="K2177" s="40"/>
      <c r="L2177" s="40"/>
      <c r="M2177" s="40"/>
    </row>
    <row r="2178" spans="1:13">
      <c r="A2178" s="40"/>
      <c r="B2178" s="40"/>
      <c r="C2178" s="40"/>
      <c r="D2178" s="40"/>
      <c r="E2178" s="40"/>
      <c r="F2178" s="40"/>
      <c r="G2178" s="40"/>
      <c r="H2178" s="40"/>
      <c r="I2178" s="40"/>
      <c r="J2178" s="40"/>
      <c r="K2178" s="40"/>
      <c r="L2178" s="40"/>
      <c r="M2178" s="40"/>
    </row>
    <row r="2179" spans="1:13">
      <c r="A2179" s="40"/>
      <c r="B2179" s="40"/>
      <c r="C2179" s="40"/>
      <c r="D2179" s="40"/>
      <c r="E2179" s="40"/>
      <c r="F2179" s="40"/>
      <c r="G2179" s="40"/>
      <c r="H2179" s="40"/>
      <c r="I2179" s="40"/>
      <c r="J2179" s="40"/>
      <c r="K2179" s="40"/>
      <c r="L2179" s="40"/>
      <c r="M2179" s="40"/>
    </row>
    <row r="2180" spans="1:13">
      <c r="A2180" s="40"/>
      <c r="B2180" s="40"/>
      <c r="C2180" s="40"/>
      <c r="D2180" s="40"/>
      <c r="E2180" s="40"/>
      <c r="F2180" s="40"/>
      <c r="G2180" s="40"/>
      <c r="H2180" s="40"/>
      <c r="I2180" s="40"/>
      <c r="J2180" s="40"/>
      <c r="K2180" s="40"/>
      <c r="L2180" s="40"/>
      <c r="M2180" s="40"/>
    </row>
    <row r="2181" spans="1:13">
      <c r="A2181" s="40"/>
      <c r="B2181" s="40"/>
      <c r="C2181" s="40"/>
      <c r="D2181" s="40"/>
      <c r="E2181" s="40"/>
      <c r="F2181" s="40"/>
      <c r="G2181" s="40"/>
      <c r="H2181" s="40"/>
      <c r="I2181" s="40"/>
      <c r="J2181" s="40"/>
      <c r="K2181" s="40"/>
      <c r="L2181" s="40"/>
      <c r="M2181" s="40"/>
    </row>
    <row r="2182" spans="1:13">
      <c r="A2182" s="40"/>
      <c r="B2182" s="40"/>
      <c r="C2182" s="40"/>
      <c r="D2182" s="40"/>
      <c r="E2182" s="40"/>
      <c r="F2182" s="40"/>
      <c r="G2182" s="40"/>
      <c r="H2182" s="40"/>
      <c r="I2182" s="40"/>
      <c r="J2182" s="40"/>
      <c r="K2182" s="40"/>
      <c r="L2182" s="40"/>
      <c r="M2182" s="40"/>
    </row>
    <row r="2183" spans="1:13">
      <c r="A2183" s="40"/>
      <c r="B2183" s="40"/>
      <c r="C2183" s="40"/>
      <c r="D2183" s="40"/>
      <c r="E2183" s="40"/>
      <c r="F2183" s="40"/>
      <c r="G2183" s="40"/>
      <c r="H2183" s="40"/>
      <c r="I2183" s="40"/>
      <c r="J2183" s="40"/>
      <c r="K2183" s="40"/>
      <c r="L2183" s="40"/>
      <c r="M2183" s="40"/>
    </row>
    <row r="2184" spans="1:13">
      <c r="A2184" s="40"/>
      <c r="B2184" s="40"/>
      <c r="C2184" s="40"/>
      <c r="D2184" s="40"/>
      <c r="E2184" s="40"/>
      <c r="F2184" s="40"/>
      <c r="G2184" s="40"/>
      <c r="H2184" s="40"/>
      <c r="I2184" s="40"/>
      <c r="J2184" s="40"/>
      <c r="K2184" s="40"/>
      <c r="L2184" s="40"/>
      <c r="M2184" s="40"/>
    </row>
    <row r="2185" spans="1:13">
      <c r="A2185" s="40"/>
      <c r="B2185" s="40"/>
      <c r="C2185" s="40"/>
      <c r="D2185" s="40"/>
      <c r="E2185" s="40"/>
      <c r="F2185" s="40"/>
      <c r="G2185" s="40"/>
      <c r="H2185" s="40"/>
      <c r="I2185" s="40"/>
      <c r="J2185" s="40"/>
      <c r="K2185" s="40"/>
      <c r="L2185" s="40"/>
      <c r="M2185" s="40"/>
    </row>
    <row r="2186" spans="1:13">
      <c r="A2186" s="40"/>
      <c r="B2186" s="40"/>
      <c r="C2186" s="40"/>
      <c r="D2186" s="40"/>
      <c r="E2186" s="40"/>
      <c r="F2186" s="40"/>
      <c r="G2186" s="40"/>
      <c r="H2186" s="40"/>
      <c r="I2186" s="40"/>
      <c r="J2186" s="40"/>
      <c r="K2186" s="40"/>
      <c r="L2186" s="40"/>
      <c r="M2186" s="40"/>
    </row>
    <row r="2187" spans="1:13">
      <c r="A2187" s="40"/>
      <c r="B2187" s="40"/>
      <c r="C2187" s="40"/>
      <c r="D2187" s="40"/>
      <c r="E2187" s="40"/>
      <c r="F2187" s="40"/>
      <c r="G2187" s="40"/>
      <c r="H2187" s="40"/>
      <c r="I2187" s="40"/>
      <c r="J2187" s="40"/>
      <c r="K2187" s="40"/>
      <c r="L2187" s="40"/>
      <c r="M2187" s="40"/>
    </row>
    <row r="2188" spans="1:13">
      <c r="A2188" s="40"/>
      <c r="B2188" s="40"/>
      <c r="C2188" s="40"/>
      <c r="D2188" s="40"/>
      <c r="E2188" s="40"/>
      <c r="F2188" s="40"/>
      <c r="G2188" s="40"/>
      <c r="H2188" s="40"/>
      <c r="I2188" s="40"/>
      <c r="J2188" s="40"/>
      <c r="K2188" s="40"/>
      <c r="L2188" s="40"/>
      <c r="M2188" s="40"/>
    </row>
    <row r="2189" spans="1:13">
      <c r="A2189" s="40"/>
      <c r="B2189" s="40"/>
      <c r="C2189" s="40"/>
      <c r="D2189" s="40"/>
      <c r="E2189" s="40"/>
      <c r="F2189" s="40"/>
      <c r="G2189" s="40"/>
      <c r="H2189" s="40"/>
      <c r="I2189" s="40"/>
      <c r="J2189" s="40"/>
      <c r="K2189" s="40"/>
      <c r="L2189" s="40"/>
      <c r="M2189" s="40"/>
    </row>
    <row r="2190" spans="1:13">
      <c r="A2190" s="40"/>
      <c r="B2190" s="40"/>
      <c r="C2190" s="40"/>
      <c r="D2190" s="40"/>
      <c r="E2190" s="40"/>
      <c r="F2190" s="40"/>
      <c r="G2190" s="40"/>
      <c r="H2190" s="40"/>
      <c r="I2190" s="40"/>
      <c r="J2190" s="40"/>
      <c r="K2190" s="40"/>
      <c r="L2190" s="40"/>
      <c r="M2190" s="40"/>
    </row>
    <row r="2191" spans="1:13">
      <c r="A2191" s="40"/>
      <c r="B2191" s="40"/>
      <c r="C2191" s="40"/>
      <c r="D2191" s="40"/>
      <c r="E2191" s="40"/>
      <c r="F2191" s="40"/>
      <c r="G2191" s="40"/>
      <c r="H2191" s="40"/>
      <c r="I2191" s="40"/>
      <c r="J2191" s="40"/>
      <c r="K2191" s="40"/>
      <c r="L2191" s="40"/>
      <c r="M2191" s="40"/>
    </row>
    <row r="2192" spans="1:13">
      <c r="A2192" s="40"/>
      <c r="B2192" s="40"/>
      <c r="C2192" s="40"/>
      <c r="D2192" s="40"/>
      <c r="E2192" s="40"/>
      <c r="F2192" s="40"/>
      <c r="G2192" s="40"/>
      <c r="H2192" s="40"/>
      <c r="I2192" s="40"/>
      <c r="J2192" s="40"/>
      <c r="K2192" s="40"/>
      <c r="L2192" s="40"/>
      <c r="M2192" s="40"/>
    </row>
    <row r="2193" spans="1:13">
      <c r="A2193" s="40"/>
      <c r="B2193" s="40"/>
      <c r="C2193" s="40"/>
      <c r="D2193" s="40"/>
      <c r="E2193" s="40"/>
      <c r="F2193" s="40"/>
      <c r="G2193" s="40"/>
      <c r="H2193" s="40"/>
      <c r="I2193" s="40"/>
      <c r="J2193" s="40"/>
      <c r="K2193" s="40"/>
      <c r="L2193" s="40"/>
      <c r="M2193" s="40"/>
    </row>
    <row r="2194" spans="1:13">
      <c r="A2194" s="40"/>
      <c r="B2194" s="40"/>
      <c r="C2194" s="40"/>
      <c r="D2194" s="40"/>
      <c r="E2194" s="40"/>
      <c r="F2194" s="40"/>
      <c r="G2194" s="40"/>
      <c r="H2194" s="40"/>
      <c r="I2194" s="40"/>
      <c r="J2194" s="40"/>
      <c r="K2194" s="40"/>
      <c r="L2194" s="40"/>
      <c r="M2194" s="40"/>
    </row>
    <row r="2195" spans="1:13">
      <c r="A2195" s="40"/>
      <c r="B2195" s="40"/>
      <c r="C2195" s="40"/>
      <c r="D2195" s="40"/>
      <c r="E2195" s="40"/>
      <c r="F2195" s="40"/>
      <c r="G2195" s="40"/>
      <c r="H2195" s="40"/>
      <c r="I2195" s="40"/>
      <c r="J2195" s="40"/>
      <c r="K2195" s="40"/>
      <c r="L2195" s="40"/>
      <c r="M2195" s="40"/>
    </row>
    <row r="2196" spans="1:13">
      <c r="A2196" s="40"/>
      <c r="B2196" s="40"/>
      <c r="C2196" s="40"/>
      <c r="D2196" s="40"/>
      <c r="E2196" s="40"/>
      <c r="F2196" s="40"/>
      <c r="G2196" s="40"/>
      <c r="H2196" s="40"/>
      <c r="I2196" s="40"/>
      <c r="J2196" s="40"/>
      <c r="K2196" s="40"/>
      <c r="L2196" s="40"/>
      <c r="M2196" s="40"/>
    </row>
    <row r="2197" spans="1:13">
      <c r="A2197" s="40"/>
      <c r="B2197" s="40"/>
      <c r="C2197" s="40"/>
      <c r="D2197" s="40"/>
      <c r="E2197" s="40"/>
      <c r="F2197" s="40"/>
      <c r="G2197" s="40"/>
      <c r="H2197" s="40"/>
      <c r="I2197" s="40"/>
      <c r="J2197" s="40"/>
      <c r="K2197" s="40"/>
      <c r="L2197" s="40"/>
      <c r="M2197" s="40"/>
    </row>
    <row r="2198" spans="1:13">
      <c r="A2198" s="40"/>
      <c r="B2198" s="40"/>
      <c r="C2198" s="40"/>
      <c r="D2198" s="40"/>
      <c r="E2198" s="40"/>
      <c r="F2198" s="40"/>
      <c r="G2198" s="40"/>
      <c r="H2198" s="40"/>
      <c r="I2198" s="40"/>
      <c r="J2198" s="40"/>
      <c r="K2198" s="40"/>
      <c r="L2198" s="40"/>
      <c r="M2198" s="40"/>
    </row>
    <row r="2199" spans="1:13">
      <c r="A2199" s="40"/>
      <c r="B2199" s="40"/>
      <c r="C2199" s="40"/>
      <c r="D2199" s="40"/>
      <c r="E2199" s="40"/>
      <c r="F2199" s="40"/>
      <c r="G2199" s="40"/>
      <c r="H2199" s="40"/>
      <c r="I2199" s="40"/>
      <c r="J2199" s="40"/>
      <c r="K2199" s="40"/>
      <c r="L2199" s="40"/>
      <c r="M2199" s="40"/>
    </row>
    <row r="2200" spans="1:13">
      <c r="A2200" s="40"/>
      <c r="B2200" s="40"/>
      <c r="C2200" s="40"/>
      <c r="D2200" s="40"/>
      <c r="E2200" s="40"/>
      <c r="F2200" s="40"/>
      <c r="G2200" s="40"/>
      <c r="H2200" s="40"/>
      <c r="I2200" s="40"/>
      <c r="J2200" s="40"/>
      <c r="K2200" s="40"/>
      <c r="L2200" s="40"/>
      <c r="M2200" s="40"/>
    </row>
    <row r="2201" spans="1:13">
      <c r="A2201" s="40"/>
      <c r="B2201" s="40"/>
      <c r="C2201" s="40"/>
      <c r="D2201" s="40"/>
      <c r="E2201" s="40"/>
      <c r="F2201" s="40"/>
      <c r="G2201" s="40"/>
      <c r="H2201" s="40"/>
      <c r="I2201" s="40"/>
      <c r="J2201" s="40"/>
      <c r="K2201" s="40"/>
      <c r="L2201" s="40"/>
      <c r="M2201" s="40"/>
    </row>
    <row r="2202" spans="1:13">
      <c r="A2202" s="40"/>
      <c r="B2202" s="40"/>
      <c r="C2202" s="40"/>
      <c r="D2202" s="40"/>
      <c r="E2202" s="40"/>
      <c r="F2202" s="40"/>
      <c r="G2202" s="40"/>
      <c r="H2202" s="40"/>
      <c r="I2202" s="40"/>
      <c r="J2202" s="40"/>
      <c r="K2202" s="40"/>
      <c r="L2202" s="40"/>
      <c r="M2202" s="40"/>
    </row>
    <row r="2203" spans="1:13">
      <c r="A2203" s="40"/>
      <c r="B2203" s="40"/>
      <c r="C2203" s="40"/>
      <c r="D2203" s="40"/>
      <c r="E2203" s="40"/>
      <c r="F2203" s="40"/>
      <c r="G2203" s="40"/>
      <c r="H2203" s="40"/>
      <c r="I2203" s="40"/>
      <c r="J2203" s="40"/>
      <c r="K2203" s="40"/>
      <c r="L2203" s="40"/>
      <c r="M2203" s="40"/>
    </row>
    <row r="2204" spans="1:13">
      <c r="A2204" s="40"/>
      <c r="B2204" s="40"/>
      <c r="C2204" s="40"/>
      <c r="D2204" s="40"/>
      <c r="E2204" s="40"/>
      <c r="F2204" s="40"/>
      <c r="G2204" s="40"/>
      <c r="H2204" s="40"/>
      <c r="I2204" s="40"/>
      <c r="J2204" s="40"/>
      <c r="K2204" s="40"/>
      <c r="L2204" s="40"/>
      <c r="M2204" s="40"/>
    </row>
    <row r="2205" spans="1:13">
      <c r="A2205" s="40"/>
      <c r="B2205" s="40"/>
      <c r="C2205" s="40"/>
      <c r="D2205" s="40"/>
      <c r="E2205" s="40"/>
      <c r="F2205" s="40"/>
      <c r="G2205" s="40"/>
      <c r="H2205" s="40"/>
      <c r="I2205" s="40"/>
      <c r="J2205" s="40"/>
      <c r="K2205" s="40"/>
      <c r="L2205" s="40"/>
      <c r="M2205" s="40"/>
    </row>
    <row r="2206" spans="1:13">
      <c r="A2206" s="40"/>
      <c r="B2206" s="40"/>
      <c r="C2206" s="40"/>
      <c r="D2206" s="40"/>
      <c r="E2206" s="40"/>
      <c r="F2206" s="40"/>
      <c r="G2206" s="40"/>
      <c r="H2206" s="40"/>
      <c r="I2206" s="40"/>
      <c r="J2206" s="40"/>
      <c r="K2206" s="40"/>
      <c r="L2206" s="40"/>
      <c r="M2206" s="40"/>
    </row>
    <row r="2207" spans="1:13">
      <c r="A2207" s="40"/>
      <c r="B2207" s="40"/>
      <c r="C2207" s="40"/>
      <c r="D2207" s="40"/>
      <c r="E2207" s="40"/>
      <c r="F2207" s="40"/>
      <c r="G2207" s="40"/>
      <c r="H2207" s="40"/>
      <c r="I2207" s="40"/>
      <c r="J2207" s="40"/>
      <c r="K2207" s="40"/>
      <c r="L2207" s="40"/>
      <c r="M2207" s="40"/>
    </row>
    <row r="2208" spans="1:13">
      <c r="A2208" s="40"/>
      <c r="B2208" s="40"/>
      <c r="C2208" s="40"/>
      <c r="D2208" s="40"/>
      <c r="E2208" s="40"/>
      <c r="F2208" s="40"/>
      <c r="G2208" s="40"/>
      <c r="H2208" s="40"/>
      <c r="I2208" s="40"/>
      <c r="J2208" s="40"/>
      <c r="K2208" s="40"/>
      <c r="L2208" s="40"/>
      <c r="M2208" s="40"/>
    </row>
    <row r="2209" spans="1:13">
      <c r="A2209" s="40"/>
      <c r="B2209" s="40"/>
      <c r="C2209" s="40"/>
      <c r="D2209" s="40"/>
      <c r="E2209" s="40"/>
      <c r="F2209" s="40"/>
      <c r="G2209" s="40"/>
      <c r="H2209" s="40"/>
      <c r="I2209" s="40"/>
      <c r="J2209" s="40"/>
      <c r="K2209" s="40"/>
      <c r="L2209" s="40"/>
      <c r="M2209" s="40"/>
    </row>
    <row r="2210" spans="1:13">
      <c r="A2210" s="40"/>
      <c r="B2210" s="40"/>
      <c r="C2210" s="40"/>
      <c r="D2210" s="40"/>
      <c r="E2210" s="40"/>
      <c r="F2210" s="40"/>
      <c r="G2210" s="40"/>
      <c r="H2210" s="40"/>
      <c r="I2210" s="40"/>
      <c r="J2210" s="40"/>
      <c r="K2210" s="40"/>
      <c r="L2210" s="40"/>
      <c r="M2210" s="40"/>
    </row>
    <row r="2211" spans="1:13">
      <c r="A2211" s="40"/>
      <c r="B2211" s="40"/>
      <c r="C2211" s="40"/>
      <c r="D2211" s="40"/>
      <c r="E2211" s="40"/>
      <c r="F2211" s="40"/>
      <c r="G2211" s="40"/>
      <c r="H2211" s="40"/>
      <c r="I2211" s="40"/>
      <c r="J2211" s="40"/>
      <c r="K2211" s="40"/>
      <c r="L2211" s="40"/>
      <c r="M2211" s="40"/>
    </row>
    <row r="2212" spans="1:13">
      <c r="A2212" s="40"/>
      <c r="B2212" s="40"/>
      <c r="C2212" s="40"/>
      <c r="D2212" s="40"/>
      <c r="E2212" s="40"/>
      <c r="F2212" s="40"/>
      <c r="G2212" s="40"/>
      <c r="H2212" s="40"/>
      <c r="I2212" s="40"/>
      <c r="J2212" s="40"/>
      <c r="K2212" s="40"/>
      <c r="L2212" s="40"/>
      <c r="M2212" s="40"/>
    </row>
    <row r="2213" spans="1:13">
      <c r="A2213" s="40"/>
      <c r="B2213" s="40"/>
      <c r="C2213" s="40"/>
      <c r="D2213" s="40"/>
      <c r="E2213" s="40"/>
      <c r="F2213" s="40"/>
      <c r="G2213" s="40"/>
      <c r="H2213" s="40"/>
      <c r="I2213" s="40"/>
      <c r="J2213" s="40"/>
      <c r="K2213" s="40"/>
      <c r="L2213" s="40"/>
      <c r="M2213" s="40"/>
    </row>
    <row r="2214" spans="1:13">
      <c r="A2214" s="40"/>
      <c r="B2214" s="40"/>
      <c r="C2214" s="40"/>
      <c r="D2214" s="40"/>
      <c r="E2214" s="40"/>
      <c r="F2214" s="40"/>
      <c r="G2214" s="40"/>
      <c r="H2214" s="40"/>
      <c r="I2214" s="40"/>
      <c r="J2214" s="40"/>
      <c r="K2214" s="40"/>
      <c r="L2214" s="40"/>
      <c r="M2214" s="40"/>
    </row>
    <row r="2215" spans="1:13">
      <c r="A2215" s="40"/>
      <c r="B2215" s="40"/>
      <c r="C2215" s="40"/>
      <c r="D2215" s="40"/>
      <c r="E2215" s="40"/>
      <c r="F2215" s="40"/>
      <c r="G2215" s="40"/>
      <c r="H2215" s="40"/>
      <c r="I2215" s="40"/>
      <c r="J2215" s="40"/>
      <c r="K2215" s="40"/>
      <c r="L2215" s="40"/>
      <c r="M2215" s="40"/>
    </row>
    <row r="2216" spans="1:13">
      <c r="A2216" s="40"/>
      <c r="B2216" s="40"/>
      <c r="C2216" s="40"/>
      <c r="D2216" s="40"/>
      <c r="E2216" s="40"/>
      <c r="F2216" s="40"/>
      <c r="G2216" s="40"/>
      <c r="H2216" s="40"/>
      <c r="I2216" s="40"/>
      <c r="J2216" s="40"/>
      <c r="K2216" s="40"/>
      <c r="L2216" s="40"/>
      <c r="M2216" s="40"/>
    </row>
    <row r="2217" spans="1:13">
      <c r="A2217" s="40"/>
      <c r="B2217" s="40"/>
      <c r="C2217" s="40"/>
      <c r="D2217" s="40"/>
      <c r="E2217" s="40"/>
      <c r="F2217" s="40"/>
      <c r="G2217" s="40"/>
      <c r="H2217" s="40"/>
      <c r="I2217" s="40"/>
      <c r="J2217" s="40"/>
      <c r="K2217" s="40"/>
      <c r="L2217" s="40"/>
      <c r="M2217" s="40"/>
    </row>
    <row r="2218" spans="1:13">
      <c r="A2218" s="40"/>
      <c r="B2218" s="40"/>
      <c r="C2218" s="40"/>
      <c r="D2218" s="40"/>
      <c r="E2218" s="40"/>
      <c r="F2218" s="40"/>
      <c r="G2218" s="40"/>
      <c r="H2218" s="40"/>
      <c r="I2218" s="40"/>
      <c r="J2218" s="40"/>
      <c r="K2218" s="40"/>
      <c r="L2218" s="40"/>
      <c r="M2218" s="40"/>
    </row>
    <row r="2219" spans="1:13">
      <c r="A2219" s="40"/>
      <c r="B2219" s="40"/>
      <c r="C2219" s="40"/>
      <c r="D2219" s="40"/>
      <c r="E2219" s="40"/>
      <c r="F2219" s="40"/>
      <c r="G2219" s="40"/>
      <c r="H2219" s="40"/>
      <c r="I2219" s="40"/>
      <c r="J2219" s="40"/>
      <c r="K2219" s="40"/>
      <c r="L2219" s="40"/>
      <c r="M2219" s="40"/>
    </row>
    <row r="2220" spans="1:13">
      <c r="A2220" s="40"/>
      <c r="B2220" s="40"/>
      <c r="C2220" s="40"/>
      <c r="D2220" s="40"/>
      <c r="E2220" s="40"/>
      <c r="F2220" s="40"/>
      <c r="G2220" s="40"/>
      <c r="H2220" s="40"/>
      <c r="I2220" s="40"/>
      <c r="J2220" s="40"/>
      <c r="K2220" s="40"/>
      <c r="L2220" s="40"/>
      <c r="M2220" s="40"/>
    </row>
    <row r="2221" spans="1:13">
      <c r="A2221" s="40"/>
      <c r="B2221" s="40"/>
      <c r="C2221" s="40"/>
      <c r="D2221" s="40"/>
      <c r="E2221" s="40"/>
      <c r="F2221" s="40"/>
      <c r="G2221" s="40"/>
      <c r="H2221" s="40"/>
      <c r="I2221" s="40"/>
      <c r="J2221" s="40"/>
      <c r="K2221" s="40"/>
      <c r="L2221" s="40"/>
      <c r="M2221" s="40"/>
    </row>
    <row r="2222" spans="1:13">
      <c r="A2222" s="40"/>
      <c r="B2222" s="40"/>
      <c r="C2222" s="40"/>
      <c r="D2222" s="40"/>
      <c r="E2222" s="40"/>
      <c r="F2222" s="40"/>
      <c r="G2222" s="40"/>
      <c r="H2222" s="40"/>
      <c r="I2222" s="40"/>
      <c r="J2222" s="40"/>
      <c r="K2222" s="40"/>
      <c r="L2222" s="40"/>
      <c r="M2222" s="40"/>
    </row>
    <row r="2223" spans="1:13">
      <c r="A2223" s="40"/>
      <c r="B2223" s="40"/>
      <c r="C2223" s="40"/>
      <c r="D2223" s="40"/>
      <c r="E2223" s="40"/>
      <c r="F2223" s="40"/>
      <c r="G2223" s="40"/>
      <c r="H2223" s="40"/>
      <c r="I2223" s="40"/>
      <c r="J2223" s="40"/>
      <c r="K2223" s="40"/>
      <c r="L2223" s="40"/>
      <c r="M2223" s="40"/>
    </row>
    <row r="2224" spans="1:13">
      <c r="A2224" s="40"/>
      <c r="B2224" s="40"/>
      <c r="C2224" s="40"/>
      <c r="D2224" s="40"/>
      <c r="E2224" s="40"/>
      <c r="F2224" s="40"/>
      <c r="G2224" s="40"/>
      <c r="H2224" s="40"/>
      <c r="I2224" s="40"/>
      <c r="J2224" s="40"/>
      <c r="K2224" s="40"/>
      <c r="L2224" s="40"/>
      <c r="M2224" s="40"/>
    </row>
    <row r="2225" spans="1:13">
      <c r="A2225" s="40"/>
      <c r="B2225" s="40"/>
      <c r="C2225" s="40"/>
      <c r="D2225" s="40"/>
      <c r="E2225" s="40"/>
      <c r="F2225" s="40"/>
      <c r="G2225" s="40"/>
      <c r="H2225" s="40"/>
      <c r="I2225" s="40"/>
      <c r="J2225" s="40"/>
      <c r="K2225" s="40"/>
      <c r="L2225" s="40"/>
      <c r="M2225" s="40"/>
    </row>
    <row r="2226" spans="1:13">
      <c r="A2226" s="40"/>
      <c r="B2226" s="40"/>
      <c r="C2226" s="40"/>
      <c r="D2226" s="40"/>
      <c r="E2226" s="40"/>
      <c r="F2226" s="40"/>
      <c r="G2226" s="40"/>
      <c r="H2226" s="40"/>
      <c r="I2226" s="40"/>
      <c r="J2226" s="40"/>
      <c r="K2226" s="40"/>
      <c r="L2226" s="40"/>
      <c r="M2226" s="40"/>
    </row>
    <row r="2227" spans="1:13">
      <c r="A2227" s="40"/>
      <c r="B2227" s="40"/>
      <c r="C2227" s="40"/>
      <c r="D2227" s="40"/>
      <c r="E2227" s="40"/>
      <c r="F2227" s="40"/>
      <c r="G2227" s="40"/>
      <c r="H2227" s="40"/>
      <c r="I2227" s="40"/>
      <c r="J2227" s="40"/>
      <c r="K2227" s="40"/>
      <c r="L2227" s="40"/>
      <c r="M2227" s="40"/>
    </row>
    <row r="2228" spans="1:13">
      <c r="A2228" s="40"/>
      <c r="B2228" s="40"/>
      <c r="C2228" s="40"/>
      <c r="D2228" s="40"/>
      <c r="E2228" s="40"/>
      <c r="F2228" s="40"/>
      <c r="G2228" s="40"/>
      <c r="H2228" s="40"/>
      <c r="I2228" s="40"/>
      <c r="J2228" s="40"/>
      <c r="K2228" s="40"/>
      <c r="L2228" s="40"/>
      <c r="M2228" s="40"/>
    </row>
    <row r="2229" spans="1:13">
      <c r="A2229" s="40"/>
      <c r="B2229" s="40"/>
      <c r="C2229" s="40"/>
      <c r="D2229" s="40"/>
      <c r="E2229" s="40"/>
      <c r="F2229" s="40"/>
      <c r="G2229" s="40"/>
      <c r="H2229" s="40"/>
      <c r="I2229" s="40"/>
      <c r="J2229" s="40"/>
      <c r="K2229" s="40"/>
      <c r="L2229" s="40"/>
      <c r="M2229" s="40"/>
    </row>
    <row r="2230" spans="1:13">
      <c r="A2230" s="40"/>
      <c r="B2230" s="40"/>
      <c r="C2230" s="40"/>
      <c r="D2230" s="40"/>
      <c r="E2230" s="40"/>
      <c r="F2230" s="40"/>
      <c r="G2230" s="40"/>
      <c r="H2230" s="40"/>
      <c r="I2230" s="40"/>
      <c r="J2230" s="40"/>
      <c r="K2230" s="40"/>
      <c r="L2230" s="40"/>
      <c r="M2230" s="40"/>
    </row>
    <row r="2231" spans="1:13">
      <c r="A2231" s="40"/>
      <c r="B2231" s="40"/>
      <c r="C2231" s="40"/>
      <c r="D2231" s="40"/>
      <c r="E2231" s="40"/>
      <c r="F2231" s="40"/>
      <c r="G2231" s="40"/>
      <c r="H2231" s="40"/>
      <c r="I2231" s="40"/>
      <c r="J2231" s="40"/>
      <c r="K2231" s="40"/>
      <c r="L2231" s="40"/>
      <c r="M2231" s="40"/>
    </row>
    <row r="2232" spans="1:13">
      <c r="A2232" s="40"/>
      <c r="B2232" s="40"/>
      <c r="C2232" s="40"/>
      <c r="D2232" s="40"/>
      <c r="E2232" s="40"/>
      <c r="F2232" s="40"/>
      <c r="G2232" s="40"/>
      <c r="H2232" s="40"/>
      <c r="I2232" s="40"/>
      <c r="J2232" s="40"/>
      <c r="K2232" s="40"/>
      <c r="L2232" s="40"/>
      <c r="M2232" s="40"/>
    </row>
    <row r="2233" spans="1:13">
      <c r="A2233" s="40"/>
      <c r="B2233" s="40"/>
      <c r="C2233" s="40"/>
      <c r="D2233" s="40"/>
      <c r="E2233" s="40"/>
      <c r="F2233" s="40"/>
      <c r="G2233" s="40"/>
      <c r="H2233" s="40"/>
      <c r="I2233" s="40"/>
      <c r="J2233" s="40"/>
      <c r="K2233" s="40"/>
      <c r="L2233" s="40"/>
      <c r="M2233" s="40"/>
    </row>
    <row r="2234" spans="1:13">
      <c r="A2234" s="40"/>
      <c r="B2234" s="40"/>
      <c r="C2234" s="40"/>
      <c r="D2234" s="40"/>
      <c r="E2234" s="40"/>
      <c r="F2234" s="40"/>
      <c r="G2234" s="40"/>
      <c r="H2234" s="40"/>
      <c r="I2234" s="40"/>
      <c r="J2234" s="40"/>
      <c r="K2234" s="40"/>
      <c r="L2234" s="40"/>
      <c r="M2234" s="40"/>
    </row>
    <row r="2235" spans="1:13">
      <c r="A2235" s="40"/>
      <c r="B2235" s="40"/>
      <c r="C2235" s="40"/>
      <c r="D2235" s="40"/>
      <c r="E2235" s="40"/>
      <c r="F2235" s="40"/>
      <c r="G2235" s="40"/>
      <c r="H2235" s="40"/>
      <c r="I2235" s="40"/>
      <c r="J2235" s="40"/>
      <c r="K2235" s="40"/>
      <c r="L2235" s="40"/>
      <c r="M2235" s="40"/>
    </row>
    <row r="2236" spans="1:13">
      <c r="A2236" s="40"/>
      <c r="B2236" s="40"/>
      <c r="C2236" s="40"/>
      <c r="D2236" s="40"/>
      <c r="E2236" s="40"/>
      <c r="F2236" s="40"/>
      <c r="G2236" s="40"/>
      <c r="H2236" s="40"/>
      <c r="I2236" s="40"/>
      <c r="J2236" s="40"/>
      <c r="K2236" s="40"/>
      <c r="L2236" s="40"/>
      <c r="M2236" s="40"/>
    </row>
    <row r="2237" spans="1:13">
      <c r="A2237" s="40"/>
      <c r="B2237" s="40"/>
      <c r="C2237" s="40"/>
      <c r="D2237" s="40"/>
      <c r="E2237" s="40"/>
      <c r="F2237" s="40"/>
      <c r="G2237" s="40"/>
      <c r="H2237" s="40"/>
      <c r="I2237" s="40"/>
      <c r="J2237" s="40"/>
      <c r="K2237" s="40"/>
      <c r="L2237" s="40"/>
      <c r="M2237" s="40"/>
    </row>
    <row r="2238" spans="1:13">
      <c r="A2238" s="40"/>
      <c r="B2238" s="40"/>
      <c r="C2238" s="40"/>
      <c r="D2238" s="40"/>
      <c r="E2238" s="40"/>
      <c r="F2238" s="40"/>
      <c r="G2238" s="40"/>
      <c r="H2238" s="40"/>
      <c r="I2238" s="40"/>
      <c r="J2238" s="40"/>
      <c r="K2238" s="40"/>
      <c r="L2238" s="40"/>
      <c r="M2238" s="40"/>
    </row>
    <row r="2239" spans="1:13">
      <c r="A2239" s="40"/>
      <c r="B2239" s="40"/>
      <c r="C2239" s="40"/>
      <c r="D2239" s="40"/>
      <c r="E2239" s="40"/>
      <c r="F2239" s="40"/>
      <c r="G2239" s="40"/>
      <c r="H2239" s="40"/>
      <c r="I2239" s="40"/>
      <c r="J2239" s="40"/>
      <c r="K2239" s="40"/>
      <c r="L2239" s="40"/>
      <c r="M2239" s="40"/>
    </row>
    <row r="2240" spans="1:13">
      <c r="A2240" s="40"/>
      <c r="B2240" s="40"/>
      <c r="C2240" s="40"/>
      <c r="D2240" s="40"/>
      <c r="E2240" s="40"/>
      <c r="F2240" s="40"/>
      <c r="G2240" s="40"/>
      <c r="H2240" s="40"/>
      <c r="I2240" s="40"/>
      <c r="J2240" s="40"/>
      <c r="K2240" s="40"/>
      <c r="L2240" s="40"/>
      <c r="M2240" s="40"/>
    </row>
    <row r="2241" spans="1:13">
      <c r="A2241" s="40"/>
      <c r="B2241" s="40"/>
      <c r="C2241" s="40"/>
      <c r="D2241" s="40"/>
      <c r="E2241" s="40"/>
      <c r="F2241" s="40"/>
      <c r="G2241" s="40"/>
      <c r="H2241" s="40"/>
      <c r="I2241" s="40"/>
      <c r="J2241" s="40"/>
      <c r="K2241" s="40"/>
      <c r="L2241" s="40"/>
      <c r="M2241" s="40"/>
    </row>
    <row r="2242" spans="1:13">
      <c r="A2242" s="40"/>
      <c r="B2242" s="40"/>
      <c r="C2242" s="40"/>
      <c r="D2242" s="40"/>
      <c r="E2242" s="40"/>
      <c r="F2242" s="40"/>
      <c r="G2242" s="40"/>
      <c r="H2242" s="40"/>
      <c r="I2242" s="40"/>
      <c r="J2242" s="40"/>
      <c r="K2242" s="40"/>
      <c r="L2242" s="40"/>
      <c r="M2242" s="40"/>
    </row>
    <row r="2243" spans="1:13">
      <c r="A2243" s="40"/>
      <c r="B2243" s="40"/>
      <c r="C2243" s="40"/>
      <c r="D2243" s="40"/>
      <c r="E2243" s="40"/>
      <c r="F2243" s="40"/>
      <c r="G2243" s="40"/>
      <c r="H2243" s="40"/>
      <c r="I2243" s="40"/>
      <c r="J2243" s="40"/>
      <c r="K2243" s="40"/>
      <c r="L2243" s="40"/>
      <c r="M2243" s="40"/>
    </row>
    <row r="2244" spans="1:13">
      <c r="A2244" s="40"/>
      <c r="B2244" s="40"/>
      <c r="C2244" s="40"/>
      <c r="D2244" s="40"/>
      <c r="E2244" s="40"/>
      <c r="F2244" s="40"/>
      <c r="G2244" s="40"/>
      <c r="H2244" s="40"/>
      <c r="I2244" s="40"/>
      <c r="J2244" s="40"/>
      <c r="K2244" s="40"/>
      <c r="L2244" s="40"/>
      <c r="M2244" s="40"/>
    </row>
    <row r="2245" spans="1:13">
      <c r="A2245" s="40"/>
      <c r="B2245" s="40"/>
      <c r="C2245" s="40"/>
      <c r="D2245" s="40"/>
      <c r="E2245" s="40"/>
      <c r="F2245" s="40"/>
      <c r="G2245" s="40"/>
      <c r="H2245" s="40"/>
      <c r="I2245" s="40"/>
      <c r="J2245" s="40"/>
      <c r="K2245" s="40"/>
      <c r="L2245" s="40"/>
      <c r="M2245" s="40"/>
    </row>
    <row r="2246" spans="1:13">
      <c r="A2246" s="40"/>
      <c r="B2246" s="40"/>
      <c r="C2246" s="40"/>
      <c r="D2246" s="40"/>
      <c r="E2246" s="40"/>
      <c r="F2246" s="40"/>
      <c r="G2246" s="40"/>
      <c r="H2246" s="40"/>
      <c r="I2246" s="40"/>
      <c r="J2246" s="40"/>
      <c r="K2246" s="40"/>
      <c r="L2246" s="40"/>
      <c r="M2246" s="40"/>
    </row>
    <row r="2247" spans="1:13">
      <c r="A2247" s="40"/>
      <c r="B2247" s="40"/>
      <c r="C2247" s="40"/>
      <c r="D2247" s="40"/>
      <c r="E2247" s="40"/>
      <c r="F2247" s="40"/>
      <c r="G2247" s="40"/>
      <c r="H2247" s="40"/>
      <c r="I2247" s="40"/>
      <c r="J2247" s="40"/>
      <c r="K2247" s="40"/>
      <c r="L2247" s="40"/>
      <c r="M2247" s="40"/>
    </row>
    <row r="2248" spans="1:13">
      <c r="A2248" s="40"/>
      <c r="B2248" s="40"/>
      <c r="C2248" s="40"/>
      <c r="D2248" s="40"/>
      <c r="E2248" s="40"/>
      <c r="F2248" s="40"/>
      <c r="G2248" s="40"/>
      <c r="H2248" s="40"/>
      <c r="I2248" s="40"/>
      <c r="J2248" s="40"/>
      <c r="K2248" s="40"/>
      <c r="L2248" s="40"/>
      <c r="M2248" s="40"/>
    </row>
    <row r="2249" spans="1:13">
      <c r="A2249" s="40"/>
      <c r="B2249" s="40"/>
      <c r="C2249" s="40"/>
      <c r="D2249" s="40"/>
      <c r="E2249" s="40"/>
      <c r="F2249" s="40"/>
      <c r="G2249" s="40"/>
      <c r="H2249" s="40"/>
      <c r="I2249" s="40"/>
      <c r="J2249" s="40"/>
      <c r="K2249" s="40"/>
      <c r="L2249" s="40"/>
      <c r="M2249" s="40"/>
    </row>
    <row r="2250" spans="1:13">
      <c r="A2250" s="40"/>
      <c r="B2250" s="40"/>
      <c r="C2250" s="40"/>
      <c r="D2250" s="40"/>
      <c r="E2250" s="40"/>
      <c r="F2250" s="40"/>
      <c r="G2250" s="40"/>
      <c r="H2250" s="40"/>
      <c r="I2250" s="40"/>
      <c r="J2250" s="40"/>
      <c r="K2250" s="40"/>
      <c r="L2250" s="40"/>
      <c r="M2250" s="40"/>
    </row>
    <row r="2251" spans="1:13">
      <c r="A2251" s="40"/>
      <c r="B2251" s="40"/>
      <c r="C2251" s="40"/>
      <c r="D2251" s="40"/>
      <c r="E2251" s="40"/>
      <c r="F2251" s="40"/>
      <c r="G2251" s="40"/>
      <c r="H2251" s="40"/>
      <c r="I2251" s="40"/>
      <c r="J2251" s="40"/>
      <c r="K2251" s="40"/>
      <c r="L2251" s="40"/>
      <c r="M2251" s="40"/>
    </row>
    <row r="2252" spans="1:13">
      <c r="A2252" s="40"/>
      <c r="B2252" s="40"/>
      <c r="C2252" s="40"/>
      <c r="D2252" s="40"/>
      <c r="E2252" s="40"/>
      <c r="F2252" s="40"/>
      <c r="G2252" s="40"/>
      <c r="H2252" s="40"/>
      <c r="I2252" s="40"/>
      <c r="J2252" s="40"/>
      <c r="K2252" s="40"/>
      <c r="L2252" s="40"/>
      <c r="M2252" s="40"/>
    </row>
    <row r="2253" spans="1:13">
      <c r="A2253" s="40"/>
      <c r="B2253" s="40"/>
      <c r="C2253" s="40"/>
      <c r="D2253" s="40"/>
      <c r="E2253" s="40"/>
      <c r="F2253" s="40"/>
      <c r="G2253" s="40"/>
      <c r="H2253" s="40"/>
      <c r="I2253" s="40"/>
      <c r="J2253" s="40"/>
      <c r="K2253" s="40"/>
      <c r="L2253" s="40"/>
      <c r="M2253" s="40"/>
    </row>
    <row r="2254" spans="1:13">
      <c r="A2254" s="40"/>
      <c r="B2254" s="40"/>
      <c r="C2254" s="40"/>
      <c r="D2254" s="40"/>
      <c r="E2254" s="40"/>
      <c r="F2254" s="40"/>
      <c r="G2254" s="40"/>
      <c r="H2254" s="40"/>
      <c r="I2254" s="40"/>
      <c r="J2254" s="40"/>
      <c r="K2254" s="40"/>
      <c r="L2254" s="40"/>
      <c r="M2254" s="40"/>
    </row>
    <row r="2255" spans="1:13">
      <c r="A2255" s="40"/>
      <c r="B2255" s="40"/>
      <c r="C2255" s="40"/>
      <c r="D2255" s="40"/>
      <c r="E2255" s="40"/>
      <c r="F2255" s="40"/>
      <c r="G2255" s="40"/>
      <c r="H2255" s="40"/>
      <c r="I2255" s="40"/>
      <c r="J2255" s="40"/>
      <c r="K2255" s="40"/>
      <c r="L2255" s="40"/>
      <c r="M2255" s="40"/>
    </row>
    <row r="2256" spans="1:13">
      <c r="A2256" s="40"/>
      <c r="B2256" s="40"/>
      <c r="C2256" s="40"/>
      <c r="D2256" s="40"/>
      <c r="E2256" s="40"/>
      <c r="F2256" s="40"/>
      <c r="G2256" s="40"/>
      <c r="H2256" s="40"/>
      <c r="I2256" s="40"/>
      <c r="J2256" s="40"/>
      <c r="K2256" s="40"/>
      <c r="L2256" s="40"/>
      <c r="M2256" s="40"/>
    </row>
    <row r="2257" spans="1:13">
      <c r="A2257" s="40"/>
      <c r="B2257" s="40"/>
      <c r="C2257" s="40"/>
      <c r="D2257" s="40"/>
      <c r="E2257" s="40"/>
      <c r="F2257" s="40"/>
      <c r="G2257" s="40"/>
      <c r="H2257" s="40"/>
      <c r="I2257" s="40"/>
      <c r="J2257" s="40"/>
      <c r="K2257" s="40"/>
      <c r="L2257" s="40"/>
      <c r="M2257" s="40"/>
    </row>
    <row r="2258" spans="1:13">
      <c r="A2258" s="40"/>
      <c r="B2258" s="40"/>
      <c r="C2258" s="40"/>
      <c r="D2258" s="40"/>
      <c r="E2258" s="40"/>
      <c r="F2258" s="40"/>
      <c r="G2258" s="40"/>
      <c r="H2258" s="40"/>
      <c r="I2258" s="40"/>
      <c r="J2258" s="40"/>
      <c r="K2258" s="40"/>
      <c r="L2258" s="40"/>
      <c r="M2258" s="40"/>
    </row>
    <row r="2259" spans="1:13">
      <c r="A2259" s="40"/>
      <c r="B2259" s="40"/>
      <c r="C2259" s="40"/>
      <c r="D2259" s="40"/>
      <c r="E2259" s="40"/>
      <c r="F2259" s="40"/>
      <c r="G2259" s="40"/>
      <c r="H2259" s="40"/>
      <c r="I2259" s="40"/>
      <c r="J2259" s="40"/>
      <c r="K2259" s="40"/>
      <c r="L2259" s="40"/>
      <c r="M2259" s="40"/>
    </row>
    <row r="2260" spans="1:13">
      <c r="A2260" s="40"/>
      <c r="B2260" s="40"/>
      <c r="C2260" s="40"/>
      <c r="D2260" s="40"/>
      <c r="E2260" s="40"/>
      <c r="F2260" s="40"/>
      <c r="G2260" s="40"/>
      <c r="H2260" s="40"/>
      <c r="I2260" s="40"/>
      <c r="J2260" s="40"/>
      <c r="K2260" s="40"/>
      <c r="L2260" s="40"/>
      <c r="M2260" s="40"/>
    </row>
    <row r="2261" spans="1:13">
      <c r="A2261" s="40"/>
      <c r="B2261" s="40"/>
      <c r="C2261" s="40"/>
      <c r="D2261" s="40"/>
      <c r="E2261" s="40"/>
      <c r="F2261" s="40"/>
      <c r="G2261" s="40"/>
      <c r="H2261" s="40"/>
      <c r="I2261" s="40"/>
      <c r="J2261" s="40"/>
      <c r="K2261" s="40"/>
      <c r="L2261" s="40"/>
      <c r="M2261" s="40"/>
    </row>
    <row r="2262" spans="1:13">
      <c r="A2262" s="40"/>
      <c r="B2262" s="40"/>
      <c r="C2262" s="40"/>
      <c r="D2262" s="40"/>
      <c r="E2262" s="40"/>
      <c r="F2262" s="40"/>
      <c r="G2262" s="40"/>
      <c r="H2262" s="40"/>
      <c r="I2262" s="40"/>
      <c r="J2262" s="40"/>
      <c r="K2262" s="40"/>
      <c r="L2262" s="40"/>
      <c r="M2262" s="40"/>
    </row>
    <row r="2263" spans="1:13">
      <c r="A2263" s="40"/>
      <c r="B2263" s="40"/>
      <c r="C2263" s="40"/>
      <c r="D2263" s="40"/>
      <c r="E2263" s="40"/>
      <c r="F2263" s="40"/>
      <c r="G2263" s="40"/>
      <c r="H2263" s="40"/>
      <c r="I2263" s="40"/>
      <c r="J2263" s="40"/>
      <c r="K2263" s="40"/>
      <c r="L2263" s="40"/>
      <c r="M2263" s="40"/>
    </row>
    <row r="2264" spans="1:13">
      <c r="A2264" s="40"/>
      <c r="B2264" s="40"/>
      <c r="C2264" s="40"/>
      <c r="D2264" s="40"/>
      <c r="E2264" s="40"/>
      <c r="F2264" s="40"/>
      <c r="G2264" s="40"/>
      <c r="H2264" s="40"/>
      <c r="I2264" s="40"/>
      <c r="J2264" s="40"/>
      <c r="K2264" s="40"/>
      <c r="L2264" s="40"/>
      <c r="M2264" s="40"/>
    </row>
    <row r="2265" spans="1:13">
      <c r="A2265" s="40"/>
      <c r="B2265" s="40"/>
      <c r="C2265" s="40"/>
      <c r="D2265" s="40"/>
      <c r="E2265" s="40"/>
      <c r="F2265" s="40"/>
      <c r="G2265" s="40"/>
      <c r="H2265" s="40"/>
      <c r="I2265" s="40"/>
      <c r="J2265" s="40"/>
      <c r="K2265" s="40"/>
      <c r="L2265" s="40"/>
      <c r="M2265" s="40"/>
    </row>
    <row r="2266" spans="1:13">
      <c r="A2266" s="40"/>
      <c r="B2266" s="40"/>
      <c r="C2266" s="40"/>
      <c r="D2266" s="40"/>
      <c r="E2266" s="40"/>
      <c r="F2266" s="40"/>
      <c r="G2266" s="40"/>
      <c r="H2266" s="40"/>
      <c r="I2266" s="40"/>
      <c r="J2266" s="40"/>
      <c r="K2266" s="40"/>
      <c r="L2266" s="40"/>
      <c r="M2266" s="40"/>
    </row>
    <row r="2267" spans="1:13">
      <c r="A2267" s="40"/>
      <c r="B2267" s="40"/>
      <c r="C2267" s="40"/>
      <c r="D2267" s="40"/>
      <c r="E2267" s="40"/>
      <c r="F2267" s="40"/>
      <c r="G2267" s="40"/>
      <c r="H2267" s="40"/>
      <c r="I2267" s="40"/>
      <c r="J2267" s="40"/>
      <c r="K2267" s="40"/>
      <c r="L2267" s="40"/>
      <c r="M2267" s="40"/>
    </row>
    <row r="2268" spans="1:13">
      <c r="A2268" s="40"/>
      <c r="B2268" s="40"/>
      <c r="C2268" s="40"/>
      <c r="D2268" s="40"/>
      <c r="E2268" s="40"/>
      <c r="F2268" s="40"/>
      <c r="G2268" s="40"/>
      <c r="H2268" s="40"/>
      <c r="I2268" s="40"/>
      <c r="J2268" s="40"/>
      <c r="K2268" s="40"/>
      <c r="L2268" s="40"/>
      <c r="M2268" s="40"/>
    </row>
    <row r="2269" spans="1:13">
      <c r="A2269" s="40"/>
      <c r="B2269" s="40"/>
      <c r="C2269" s="40"/>
      <c r="D2269" s="40"/>
      <c r="E2269" s="40"/>
      <c r="F2269" s="40"/>
      <c r="G2269" s="40"/>
      <c r="H2269" s="40"/>
      <c r="I2269" s="40"/>
      <c r="J2269" s="40"/>
      <c r="K2269" s="40"/>
      <c r="L2269" s="40"/>
      <c r="M2269" s="40"/>
    </row>
    <row r="2270" spans="1:13">
      <c r="A2270" s="40"/>
      <c r="B2270" s="40"/>
      <c r="C2270" s="40"/>
      <c r="D2270" s="40"/>
      <c r="E2270" s="40"/>
      <c r="F2270" s="40"/>
      <c r="G2270" s="40"/>
      <c r="H2270" s="40"/>
      <c r="I2270" s="40"/>
      <c r="J2270" s="40"/>
      <c r="K2270" s="40"/>
      <c r="L2270" s="40"/>
      <c r="M2270" s="40"/>
    </row>
    <row r="2271" spans="1:13">
      <c r="A2271" s="40"/>
      <c r="B2271" s="40"/>
      <c r="C2271" s="40"/>
      <c r="D2271" s="40"/>
      <c r="E2271" s="40"/>
      <c r="F2271" s="40"/>
      <c r="G2271" s="40"/>
      <c r="H2271" s="40"/>
      <c r="I2271" s="40"/>
      <c r="J2271" s="40"/>
      <c r="K2271" s="40"/>
      <c r="L2271" s="40"/>
      <c r="M2271" s="40"/>
    </row>
    <row r="2272" spans="1:13">
      <c r="A2272" s="40"/>
      <c r="B2272" s="40"/>
      <c r="C2272" s="40"/>
      <c r="D2272" s="40"/>
      <c r="E2272" s="40"/>
      <c r="F2272" s="40"/>
      <c r="G2272" s="40"/>
      <c r="H2272" s="40"/>
      <c r="I2272" s="40"/>
      <c r="J2272" s="40"/>
      <c r="K2272" s="40"/>
      <c r="L2272" s="40"/>
      <c r="M2272" s="40"/>
    </row>
    <row r="2273" spans="1:13">
      <c r="A2273" s="40"/>
      <c r="B2273" s="40"/>
      <c r="C2273" s="40"/>
      <c r="D2273" s="40"/>
      <c r="E2273" s="40"/>
      <c r="F2273" s="40"/>
      <c r="G2273" s="40"/>
      <c r="H2273" s="40"/>
      <c r="I2273" s="40"/>
      <c r="J2273" s="40"/>
      <c r="K2273" s="40"/>
      <c r="L2273" s="40"/>
      <c r="M2273" s="40"/>
    </row>
    <row r="2274" spans="1:13">
      <c r="A2274" s="40"/>
      <c r="B2274" s="40"/>
      <c r="C2274" s="40"/>
      <c r="D2274" s="40"/>
      <c r="E2274" s="40"/>
      <c r="F2274" s="40"/>
      <c r="G2274" s="40"/>
      <c r="H2274" s="40"/>
      <c r="I2274" s="40"/>
      <c r="J2274" s="40"/>
      <c r="K2274" s="40"/>
      <c r="L2274" s="40"/>
      <c r="M2274" s="40"/>
    </row>
    <row r="2275" spans="1:13">
      <c r="A2275" s="40"/>
      <c r="B2275" s="40"/>
      <c r="C2275" s="40"/>
      <c r="D2275" s="40"/>
      <c r="E2275" s="40"/>
      <c r="F2275" s="40"/>
      <c r="G2275" s="40"/>
      <c r="H2275" s="40"/>
      <c r="I2275" s="40"/>
      <c r="J2275" s="40"/>
      <c r="K2275" s="40"/>
      <c r="L2275" s="40"/>
      <c r="M2275" s="40"/>
    </row>
    <row r="2276" spans="1:13">
      <c r="A2276" s="40"/>
      <c r="B2276" s="40"/>
      <c r="C2276" s="40"/>
      <c r="D2276" s="40"/>
      <c r="E2276" s="40"/>
      <c r="F2276" s="40"/>
      <c r="G2276" s="40"/>
      <c r="H2276" s="40"/>
      <c r="I2276" s="40"/>
      <c r="J2276" s="40"/>
      <c r="K2276" s="40"/>
      <c r="L2276" s="40"/>
      <c r="M2276" s="40"/>
    </row>
    <row r="2277" spans="1:13">
      <c r="A2277" s="40"/>
      <c r="B2277" s="40"/>
      <c r="C2277" s="40"/>
      <c r="D2277" s="40"/>
      <c r="E2277" s="40"/>
      <c r="F2277" s="40"/>
      <c r="G2277" s="40"/>
      <c r="H2277" s="40"/>
      <c r="I2277" s="40"/>
      <c r="J2277" s="40"/>
      <c r="K2277" s="40"/>
      <c r="L2277" s="40"/>
      <c r="M2277" s="40"/>
    </row>
    <row r="2278" spans="1:13">
      <c r="A2278" s="40"/>
      <c r="B2278" s="40"/>
      <c r="C2278" s="40"/>
      <c r="D2278" s="40"/>
      <c r="E2278" s="40"/>
      <c r="F2278" s="40"/>
      <c r="G2278" s="40"/>
      <c r="H2278" s="40"/>
      <c r="I2278" s="40"/>
      <c r="J2278" s="40"/>
      <c r="K2278" s="40"/>
      <c r="L2278" s="40"/>
      <c r="M2278" s="40"/>
    </row>
    <row r="2279" spans="1:13">
      <c r="A2279" s="40"/>
      <c r="B2279" s="40"/>
      <c r="C2279" s="40"/>
      <c r="D2279" s="40"/>
      <c r="E2279" s="40"/>
      <c r="F2279" s="40"/>
      <c r="G2279" s="40"/>
      <c r="H2279" s="40"/>
      <c r="I2279" s="40"/>
      <c r="J2279" s="40"/>
      <c r="K2279" s="40"/>
      <c r="L2279" s="40"/>
      <c r="M2279" s="40"/>
    </row>
    <row r="2280" spans="1:13">
      <c r="A2280" s="40"/>
      <c r="B2280" s="40"/>
      <c r="C2280" s="40"/>
      <c r="D2280" s="40"/>
      <c r="E2280" s="40"/>
      <c r="F2280" s="40"/>
      <c r="G2280" s="40"/>
      <c r="H2280" s="40"/>
      <c r="I2280" s="40"/>
      <c r="J2280" s="40"/>
      <c r="K2280" s="40"/>
      <c r="L2280" s="40"/>
      <c r="M2280" s="40"/>
    </row>
    <row r="2281" spans="1:13">
      <c r="A2281" s="40"/>
      <c r="B2281" s="40"/>
      <c r="C2281" s="40"/>
      <c r="D2281" s="40"/>
      <c r="E2281" s="40"/>
      <c r="F2281" s="40"/>
      <c r="G2281" s="40"/>
      <c r="H2281" s="40"/>
      <c r="I2281" s="40"/>
      <c r="J2281" s="40"/>
      <c r="K2281" s="40"/>
      <c r="L2281" s="40"/>
      <c r="M2281" s="40"/>
    </row>
    <row r="2282" spans="1:13">
      <c r="A2282" s="40"/>
      <c r="B2282" s="40"/>
      <c r="C2282" s="40"/>
      <c r="D2282" s="40"/>
      <c r="E2282" s="40"/>
      <c r="F2282" s="40"/>
      <c r="G2282" s="40"/>
      <c r="H2282" s="40"/>
      <c r="I2282" s="40"/>
      <c r="J2282" s="40"/>
      <c r="K2282" s="40"/>
      <c r="L2282" s="40"/>
      <c r="M2282" s="40"/>
    </row>
    <row r="2283" spans="1:13">
      <c r="A2283" s="40"/>
      <c r="B2283" s="40"/>
      <c r="C2283" s="40"/>
      <c r="D2283" s="40"/>
      <c r="E2283" s="40"/>
      <c r="F2283" s="40"/>
      <c r="G2283" s="40"/>
      <c r="H2283" s="40"/>
      <c r="I2283" s="40"/>
      <c r="J2283" s="40"/>
      <c r="K2283" s="40"/>
      <c r="L2283" s="40"/>
      <c r="M2283" s="40"/>
    </row>
    <row r="2284" spans="1:13">
      <c r="A2284" s="40"/>
      <c r="B2284" s="40"/>
      <c r="C2284" s="40"/>
      <c r="D2284" s="40"/>
      <c r="E2284" s="40"/>
      <c r="F2284" s="40"/>
      <c r="G2284" s="40"/>
      <c r="H2284" s="40"/>
      <c r="I2284" s="40"/>
      <c r="J2284" s="40"/>
      <c r="K2284" s="40"/>
      <c r="L2284" s="40"/>
      <c r="M2284" s="40"/>
    </row>
    <row r="2285" spans="1:13">
      <c r="A2285" s="40"/>
      <c r="B2285" s="40"/>
      <c r="C2285" s="40"/>
      <c r="D2285" s="40"/>
      <c r="E2285" s="40"/>
      <c r="F2285" s="40"/>
      <c r="G2285" s="40"/>
      <c r="H2285" s="40"/>
      <c r="I2285" s="40"/>
      <c r="J2285" s="40"/>
      <c r="K2285" s="40"/>
      <c r="L2285" s="40"/>
      <c r="M2285" s="40"/>
    </row>
    <row r="2286" spans="1:13">
      <c r="A2286" s="40"/>
      <c r="B2286" s="40"/>
      <c r="C2286" s="40"/>
      <c r="D2286" s="40"/>
      <c r="E2286" s="40"/>
      <c r="F2286" s="40"/>
      <c r="G2286" s="40"/>
      <c r="H2286" s="40"/>
      <c r="I2286" s="40"/>
      <c r="J2286" s="40"/>
      <c r="K2286" s="40"/>
      <c r="L2286" s="40"/>
      <c r="M2286" s="40"/>
    </row>
    <row r="2287" spans="1:13">
      <c r="A2287" s="40"/>
      <c r="B2287" s="40"/>
      <c r="C2287" s="40"/>
      <c r="D2287" s="40"/>
      <c r="E2287" s="40"/>
      <c r="F2287" s="40"/>
      <c r="G2287" s="40"/>
      <c r="H2287" s="40"/>
      <c r="I2287" s="40"/>
      <c r="J2287" s="40"/>
      <c r="K2287" s="40"/>
      <c r="L2287" s="40"/>
      <c r="M2287" s="40"/>
    </row>
    <row r="2288" spans="1:13">
      <c r="A2288" s="40"/>
      <c r="B2288" s="40"/>
      <c r="C2288" s="40"/>
      <c r="D2288" s="40"/>
      <c r="E2288" s="40"/>
      <c r="F2288" s="40"/>
      <c r="G2288" s="40"/>
      <c r="H2288" s="40"/>
      <c r="I2288" s="40"/>
      <c r="J2288" s="40"/>
      <c r="K2288" s="40"/>
      <c r="L2288" s="40"/>
      <c r="M2288" s="40"/>
    </row>
    <row r="2289" spans="1:13">
      <c r="A2289" s="40"/>
      <c r="B2289" s="40"/>
      <c r="C2289" s="40"/>
      <c r="D2289" s="40"/>
      <c r="E2289" s="40"/>
      <c r="F2289" s="40"/>
      <c r="G2289" s="40"/>
      <c r="H2289" s="40"/>
      <c r="I2289" s="40"/>
      <c r="J2289" s="40"/>
      <c r="K2289" s="40"/>
      <c r="L2289" s="40"/>
      <c r="M2289" s="40"/>
    </row>
    <row r="2290" spans="1:13">
      <c r="A2290" s="40"/>
      <c r="B2290" s="40"/>
      <c r="C2290" s="40"/>
      <c r="D2290" s="40"/>
      <c r="E2290" s="40"/>
      <c r="F2290" s="40"/>
      <c r="G2290" s="40"/>
      <c r="H2290" s="40"/>
      <c r="I2290" s="40"/>
      <c r="J2290" s="40"/>
      <c r="K2290" s="40"/>
      <c r="L2290" s="40"/>
      <c r="M2290" s="40"/>
    </row>
    <row r="2291" spans="1:13">
      <c r="A2291" s="40"/>
      <c r="B2291" s="40"/>
      <c r="C2291" s="40"/>
      <c r="D2291" s="40"/>
      <c r="E2291" s="40"/>
      <c r="F2291" s="40"/>
      <c r="G2291" s="40"/>
      <c r="H2291" s="40"/>
      <c r="I2291" s="40"/>
      <c r="J2291" s="40"/>
      <c r="K2291" s="40"/>
      <c r="L2291" s="40"/>
      <c r="M2291" s="40"/>
    </row>
    <row r="2292" spans="1:13">
      <c r="A2292" s="40"/>
      <c r="B2292" s="40"/>
      <c r="C2292" s="40"/>
      <c r="D2292" s="40"/>
      <c r="E2292" s="40"/>
      <c r="F2292" s="40"/>
      <c r="G2292" s="40"/>
      <c r="H2292" s="40"/>
      <c r="I2292" s="40"/>
      <c r="J2292" s="40"/>
      <c r="K2292" s="40"/>
      <c r="L2292" s="40"/>
      <c r="M2292" s="40"/>
    </row>
    <row r="2293" spans="1:13">
      <c r="A2293" s="40"/>
      <c r="B2293" s="40"/>
      <c r="C2293" s="40"/>
      <c r="D2293" s="40"/>
      <c r="E2293" s="40"/>
      <c r="F2293" s="40"/>
      <c r="G2293" s="40"/>
      <c r="H2293" s="40"/>
      <c r="I2293" s="40"/>
      <c r="J2293" s="40"/>
      <c r="K2293" s="40"/>
      <c r="L2293" s="40"/>
      <c r="M2293" s="40"/>
    </row>
    <row r="2294" spans="1:13">
      <c r="A2294" s="40"/>
      <c r="B2294" s="40"/>
      <c r="C2294" s="40"/>
      <c r="D2294" s="40"/>
      <c r="E2294" s="40"/>
      <c r="F2294" s="40"/>
      <c r="G2294" s="40"/>
      <c r="H2294" s="40"/>
      <c r="I2294" s="40"/>
      <c r="J2294" s="40"/>
      <c r="K2294" s="40"/>
      <c r="L2294" s="40"/>
      <c r="M2294" s="40"/>
    </row>
    <row r="2295" spans="1:13">
      <c r="A2295" s="40"/>
      <c r="B2295" s="40"/>
      <c r="C2295" s="40"/>
      <c r="D2295" s="40"/>
      <c r="E2295" s="40"/>
      <c r="F2295" s="40"/>
      <c r="G2295" s="40"/>
      <c r="H2295" s="40"/>
      <c r="I2295" s="40"/>
      <c r="J2295" s="40"/>
      <c r="K2295" s="40"/>
      <c r="L2295" s="40"/>
      <c r="M2295" s="40"/>
    </row>
    <row r="2296" spans="1:13">
      <c r="A2296" s="40"/>
      <c r="B2296" s="40"/>
      <c r="C2296" s="40"/>
      <c r="D2296" s="40"/>
      <c r="E2296" s="40"/>
      <c r="F2296" s="40"/>
      <c r="G2296" s="40"/>
      <c r="H2296" s="40"/>
      <c r="I2296" s="40"/>
      <c r="J2296" s="40"/>
      <c r="K2296" s="40"/>
      <c r="L2296" s="40"/>
      <c r="M2296" s="40"/>
    </row>
    <row r="2297" spans="1:13">
      <c r="A2297" s="40"/>
      <c r="B2297" s="40"/>
      <c r="C2297" s="40"/>
      <c r="D2297" s="40"/>
      <c r="E2297" s="40"/>
      <c r="F2297" s="40"/>
      <c r="G2297" s="40"/>
      <c r="H2297" s="40"/>
      <c r="I2297" s="40"/>
      <c r="J2297" s="40"/>
      <c r="K2297" s="40"/>
      <c r="L2297" s="40"/>
      <c r="M2297" s="40"/>
    </row>
    <row r="2298" spans="1:13">
      <c r="A2298" s="40"/>
      <c r="B2298" s="40"/>
      <c r="C2298" s="40"/>
      <c r="D2298" s="40"/>
      <c r="E2298" s="40"/>
      <c r="F2298" s="40"/>
      <c r="G2298" s="40"/>
      <c r="H2298" s="40"/>
      <c r="I2298" s="40"/>
      <c r="J2298" s="40"/>
      <c r="K2298" s="40"/>
      <c r="L2298" s="40"/>
      <c r="M2298" s="40"/>
    </row>
    <row r="2299" spans="1:13">
      <c r="A2299" s="40"/>
      <c r="B2299" s="40"/>
      <c r="C2299" s="40"/>
      <c r="D2299" s="40"/>
      <c r="E2299" s="40"/>
      <c r="F2299" s="40"/>
      <c r="G2299" s="40"/>
      <c r="H2299" s="40"/>
      <c r="I2299" s="40"/>
      <c r="J2299" s="40"/>
      <c r="K2299" s="40"/>
      <c r="L2299" s="40"/>
      <c r="M2299" s="40"/>
    </row>
    <row r="2300" spans="1:13">
      <c r="A2300" s="40"/>
      <c r="B2300" s="40"/>
      <c r="C2300" s="40"/>
      <c r="D2300" s="40"/>
      <c r="E2300" s="40"/>
      <c r="F2300" s="40"/>
      <c r="G2300" s="40"/>
      <c r="H2300" s="40"/>
      <c r="I2300" s="40"/>
      <c r="J2300" s="40"/>
      <c r="K2300" s="40"/>
      <c r="L2300" s="40"/>
      <c r="M2300" s="40"/>
    </row>
    <row r="2301" spans="1:13">
      <c r="A2301" s="40"/>
      <c r="B2301" s="40"/>
      <c r="C2301" s="40"/>
      <c r="D2301" s="40"/>
      <c r="E2301" s="40"/>
      <c r="F2301" s="40"/>
      <c r="G2301" s="40"/>
      <c r="H2301" s="40"/>
      <c r="I2301" s="40"/>
      <c r="J2301" s="40"/>
      <c r="K2301" s="40"/>
      <c r="L2301" s="40"/>
      <c r="M2301" s="40"/>
    </row>
    <row r="2302" spans="1:13">
      <c r="A2302" s="40"/>
      <c r="B2302" s="40"/>
      <c r="C2302" s="40"/>
      <c r="D2302" s="40"/>
      <c r="E2302" s="40"/>
      <c r="F2302" s="40"/>
      <c r="G2302" s="40"/>
      <c r="H2302" s="40"/>
      <c r="I2302" s="40"/>
      <c r="J2302" s="40"/>
      <c r="K2302" s="40"/>
      <c r="L2302" s="40"/>
      <c r="M2302" s="40"/>
    </row>
    <row r="2303" spans="1:13">
      <c r="A2303" s="40"/>
      <c r="B2303" s="40"/>
      <c r="C2303" s="40"/>
      <c r="D2303" s="40"/>
      <c r="E2303" s="40"/>
      <c r="F2303" s="40"/>
      <c r="G2303" s="40"/>
      <c r="H2303" s="40"/>
      <c r="I2303" s="40"/>
      <c r="J2303" s="40"/>
      <c r="K2303" s="40"/>
      <c r="L2303" s="40"/>
      <c r="M2303" s="40"/>
    </row>
    <row r="2304" spans="1:13">
      <c r="A2304" s="40"/>
      <c r="B2304" s="40"/>
      <c r="C2304" s="40"/>
      <c r="D2304" s="40"/>
      <c r="E2304" s="40"/>
      <c r="F2304" s="40"/>
      <c r="G2304" s="40"/>
      <c r="H2304" s="40"/>
      <c r="I2304" s="40"/>
      <c r="J2304" s="40"/>
      <c r="K2304" s="40"/>
      <c r="L2304" s="40"/>
      <c r="M2304" s="40"/>
    </row>
    <row r="2305" spans="1:13">
      <c r="A2305" s="40"/>
      <c r="B2305" s="40"/>
      <c r="C2305" s="40"/>
      <c r="D2305" s="40"/>
      <c r="E2305" s="40"/>
      <c r="F2305" s="40"/>
      <c r="G2305" s="40"/>
      <c r="H2305" s="40"/>
      <c r="I2305" s="40"/>
      <c r="J2305" s="40"/>
      <c r="K2305" s="40"/>
      <c r="L2305" s="40"/>
      <c r="M2305" s="40"/>
    </row>
    <row r="2306" spans="1:13">
      <c r="A2306" s="40"/>
      <c r="B2306" s="40"/>
      <c r="C2306" s="40"/>
      <c r="D2306" s="40"/>
      <c r="E2306" s="40"/>
      <c r="F2306" s="40"/>
      <c r="G2306" s="40"/>
      <c r="H2306" s="40"/>
      <c r="I2306" s="40"/>
      <c r="J2306" s="40"/>
      <c r="K2306" s="40"/>
      <c r="L2306" s="40"/>
      <c r="M2306" s="40"/>
    </row>
    <row r="2307" spans="1:13">
      <c r="A2307" s="40"/>
      <c r="B2307" s="40"/>
      <c r="C2307" s="40"/>
      <c r="D2307" s="40"/>
      <c r="E2307" s="40"/>
      <c r="F2307" s="40"/>
      <c r="G2307" s="40"/>
      <c r="H2307" s="40"/>
      <c r="I2307" s="40"/>
      <c r="J2307" s="40"/>
      <c r="K2307" s="40"/>
      <c r="L2307" s="40"/>
      <c r="M2307" s="40"/>
    </row>
    <row r="2308" spans="1:13">
      <c r="A2308" s="40"/>
      <c r="B2308" s="40"/>
      <c r="C2308" s="40"/>
      <c r="D2308" s="40"/>
      <c r="E2308" s="40"/>
      <c r="F2308" s="40"/>
      <c r="G2308" s="40"/>
      <c r="H2308" s="40"/>
      <c r="I2308" s="40"/>
      <c r="J2308" s="40"/>
      <c r="K2308" s="40"/>
      <c r="L2308" s="40"/>
      <c r="M2308" s="40"/>
    </row>
    <row r="2309" spans="1:13">
      <c r="A2309" s="40"/>
      <c r="B2309" s="40"/>
      <c r="C2309" s="40"/>
      <c r="D2309" s="40"/>
      <c r="E2309" s="40"/>
      <c r="F2309" s="40"/>
      <c r="G2309" s="40"/>
      <c r="H2309" s="40"/>
      <c r="I2309" s="40"/>
      <c r="J2309" s="40"/>
      <c r="K2309" s="40"/>
      <c r="L2309" s="40"/>
      <c r="M2309" s="40"/>
    </row>
    <row r="2310" spans="1:13">
      <c r="A2310" s="40"/>
      <c r="B2310" s="40"/>
      <c r="C2310" s="40"/>
      <c r="D2310" s="40"/>
      <c r="E2310" s="40"/>
      <c r="F2310" s="40"/>
      <c r="G2310" s="40"/>
      <c r="H2310" s="40"/>
      <c r="I2310" s="40"/>
      <c r="J2310" s="40"/>
      <c r="K2310" s="40"/>
      <c r="L2310" s="40"/>
      <c r="M2310" s="40"/>
    </row>
    <row r="2311" spans="1:13">
      <c r="A2311" s="40"/>
      <c r="B2311" s="40"/>
      <c r="C2311" s="40"/>
      <c r="D2311" s="40"/>
      <c r="E2311" s="40"/>
      <c r="F2311" s="40"/>
      <c r="G2311" s="40"/>
      <c r="H2311" s="40"/>
      <c r="I2311" s="40"/>
      <c r="J2311" s="40"/>
      <c r="K2311" s="40"/>
      <c r="L2311" s="40"/>
      <c r="M2311" s="40"/>
    </row>
    <row r="2312" spans="1:13">
      <c r="A2312" s="40"/>
      <c r="B2312" s="40"/>
      <c r="C2312" s="40"/>
      <c r="D2312" s="40"/>
      <c r="E2312" s="40"/>
      <c r="F2312" s="40"/>
      <c r="G2312" s="40"/>
      <c r="H2312" s="40"/>
      <c r="I2312" s="40"/>
      <c r="J2312" s="40"/>
      <c r="K2312" s="40"/>
      <c r="L2312" s="40"/>
      <c r="M2312" s="40"/>
    </row>
    <row r="2313" spans="1:13">
      <c r="A2313" s="40"/>
      <c r="B2313" s="40"/>
      <c r="C2313" s="40"/>
      <c r="D2313" s="40"/>
      <c r="E2313" s="40"/>
      <c r="F2313" s="40"/>
      <c r="G2313" s="40"/>
      <c r="H2313" s="40"/>
      <c r="I2313" s="40"/>
      <c r="J2313" s="40"/>
      <c r="K2313" s="40"/>
      <c r="L2313" s="40"/>
      <c r="M2313" s="40"/>
    </row>
    <row r="2314" spans="1:13">
      <c r="A2314" s="40"/>
      <c r="B2314" s="40"/>
      <c r="C2314" s="40"/>
      <c r="D2314" s="40"/>
      <c r="E2314" s="40"/>
      <c r="F2314" s="40"/>
      <c r="G2314" s="40"/>
      <c r="H2314" s="40"/>
      <c r="I2314" s="40"/>
      <c r="J2314" s="40"/>
      <c r="K2314" s="40"/>
      <c r="L2314" s="40"/>
      <c r="M2314" s="40"/>
    </row>
    <row r="2315" spans="1:13">
      <c r="A2315" s="40"/>
      <c r="B2315" s="40"/>
      <c r="C2315" s="40"/>
      <c r="D2315" s="40"/>
      <c r="E2315" s="40"/>
      <c r="F2315" s="40"/>
      <c r="G2315" s="40"/>
      <c r="H2315" s="40"/>
      <c r="I2315" s="40"/>
      <c r="J2315" s="40"/>
      <c r="K2315" s="40"/>
      <c r="L2315" s="40"/>
      <c r="M2315" s="40"/>
    </row>
    <row r="2316" spans="1:13">
      <c r="A2316" s="40"/>
      <c r="B2316" s="40"/>
      <c r="C2316" s="40"/>
      <c r="D2316" s="40"/>
      <c r="E2316" s="40"/>
      <c r="F2316" s="40"/>
      <c r="G2316" s="40"/>
      <c r="H2316" s="40"/>
      <c r="I2316" s="40"/>
      <c r="J2316" s="40"/>
      <c r="K2316" s="40"/>
      <c r="L2316" s="40"/>
      <c r="M2316" s="40"/>
    </row>
    <row r="2317" spans="1:13">
      <c r="A2317" s="40"/>
      <c r="B2317" s="40"/>
      <c r="C2317" s="40"/>
      <c r="D2317" s="40"/>
      <c r="E2317" s="40"/>
      <c r="F2317" s="40"/>
      <c r="G2317" s="40"/>
      <c r="H2317" s="40"/>
      <c r="I2317" s="40"/>
      <c r="J2317" s="40"/>
      <c r="K2317" s="40"/>
      <c r="L2317" s="40"/>
      <c r="M2317" s="40"/>
    </row>
    <row r="2318" spans="1:13">
      <c r="A2318" s="40"/>
      <c r="B2318" s="40"/>
      <c r="C2318" s="40"/>
      <c r="D2318" s="40"/>
      <c r="E2318" s="40"/>
      <c r="F2318" s="40"/>
      <c r="G2318" s="40"/>
      <c r="H2318" s="40"/>
      <c r="I2318" s="40"/>
      <c r="J2318" s="40"/>
      <c r="K2318" s="40"/>
      <c r="L2318" s="40"/>
      <c r="M2318" s="40"/>
    </row>
    <row r="2319" spans="1:13">
      <c r="A2319" s="40"/>
      <c r="B2319" s="40"/>
      <c r="C2319" s="40"/>
      <c r="D2319" s="40"/>
      <c r="E2319" s="40"/>
      <c r="F2319" s="40"/>
      <c r="G2319" s="40"/>
      <c r="H2319" s="40"/>
      <c r="I2319" s="40"/>
      <c r="J2319" s="40"/>
      <c r="K2319" s="40"/>
      <c r="L2319" s="40"/>
      <c r="M2319" s="40"/>
    </row>
    <row r="2320" spans="1:13">
      <c r="A2320" s="40"/>
      <c r="B2320" s="40"/>
      <c r="C2320" s="40"/>
      <c r="D2320" s="40"/>
      <c r="E2320" s="40"/>
      <c r="F2320" s="40"/>
      <c r="G2320" s="40"/>
      <c r="H2320" s="40"/>
      <c r="I2320" s="40"/>
      <c r="J2320" s="40"/>
      <c r="K2320" s="40"/>
      <c r="L2320" s="40"/>
      <c r="M2320" s="40"/>
    </row>
    <row r="2321" spans="1:13">
      <c r="A2321" s="40"/>
      <c r="B2321" s="40"/>
      <c r="C2321" s="40"/>
      <c r="D2321" s="40"/>
      <c r="E2321" s="40"/>
      <c r="F2321" s="40"/>
      <c r="G2321" s="40"/>
      <c r="H2321" s="40"/>
      <c r="I2321" s="40"/>
      <c r="J2321" s="40"/>
      <c r="K2321" s="40"/>
      <c r="L2321" s="40"/>
      <c r="M2321" s="40"/>
    </row>
    <row r="2322" spans="1:13">
      <c r="A2322" s="40"/>
      <c r="B2322" s="40"/>
      <c r="C2322" s="40"/>
      <c r="D2322" s="40"/>
      <c r="E2322" s="40"/>
      <c r="F2322" s="40"/>
      <c r="G2322" s="40"/>
      <c r="H2322" s="40"/>
      <c r="I2322" s="40"/>
      <c r="J2322" s="40"/>
      <c r="K2322" s="40"/>
      <c r="L2322" s="40"/>
      <c r="M2322" s="40"/>
    </row>
    <row r="2323" spans="1:13">
      <c r="A2323" s="40"/>
      <c r="B2323" s="40"/>
      <c r="C2323" s="40"/>
      <c r="D2323" s="40"/>
      <c r="E2323" s="40"/>
      <c r="F2323" s="40"/>
      <c r="G2323" s="40"/>
      <c r="H2323" s="40"/>
      <c r="I2323" s="40"/>
      <c r="J2323" s="40"/>
      <c r="K2323" s="40"/>
      <c r="L2323" s="40"/>
      <c r="M2323" s="40"/>
    </row>
    <row r="2324" spans="1:13">
      <c r="A2324" s="40"/>
      <c r="B2324" s="40"/>
      <c r="C2324" s="40"/>
      <c r="D2324" s="40"/>
      <c r="E2324" s="40"/>
      <c r="F2324" s="40"/>
      <c r="G2324" s="40"/>
      <c r="H2324" s="40"/>
      <c r="I2324" s="40"/>
      <c r="J2324" s="40"/>
      <c r="K2324" s="40"/>
      <c r="L2324" s="40"/>
      <c r="M2324" s="40"/>
    </row>
    <row r="2325" spans="1:13">
      <c r="A2325" s="40"/>
      <c r="B2325" s="40"/>
      <c r="C2325" s="40"/>
      <c r="D2325" s="40"/>
      <c r="E2325" s="40"/>
      <c r="F2325" s="40"/>
      <c r="G2325" s="40"/>
      <c r="H2325" s="40"/>
      <c r="I2325" s="40"/>
      <c r="J2325" s="40"/>
      <c r="K2325" s="40"/>
      <c r="L2325" s="40"/>
      <c r="M2325" s="40"/>
    </row>
    <row r="2326" spans="1:13">
      <c r="A2326" s="40"/>
      <c r="B2326" s="40"/>
      <c r="C2326" s="40"/>
      <c r="D2326" s="40"/>
      <c r="E2326" s="40"/>
      <c r="F2326" s="40"/>
      <c r="G2326" s="40"/>
      <c r="H2326" s="40"/>
      <c r="I2326" s="40"/>
      <c r="J2326" s="40"/>
      <c r="K2326" s="40"/>
      <c r="L2326" s="40"/>
      <c r="M2326" s="40"/>
    </row>
    <row r="2327" spans="1:13">
      <c r="A2327" s="40"/>
      <c r="B2327" s="40"/>
      <c r="C2327" s="40"/>
      <c r="D2327" s="40"/>
      <c r="E2327" s="40"/>
      <c r="F2327" s="40"/>
      <c r="G2327" s="40"/>
      <c r="H2327" s="40"/>
      <c r="I2327" s="40"/>
      <c r="J2327" s="40"/>
      <c r="K2327" s="40"/>
      <c r="L2327" s="40"/>
      <c r="M2327" s="40"/>
    </row>
    <row r="2328" spans="1:13">
      <c r="A2328" s="40"/>
      <c r="B2328" s="40"/>
      <c r="C2328" s="40"/>
      <c r="D2328" s="40"/>
      <c r="E2328" s="40"/>
      <c r="F2328" s="40"/>
      <c r="G2328" s="40"/>
      <c r="H2328" s="40"/>
      <c r="I2328" s="40"/>
      <c r="J2328" s="40"/>
      <c r="K2328" s="40"/>
      <c r="L2328" s="40"/>
      <c r="M2328" s="40"/>
    </row>
    <row r="2329" spans="1:13">
      <c r="A2329" s="40"/>
      <c r="B2329" s="40"/>
      <c r="C2329" s="40"/>
      <c r="D2329" s="40"/>
      <c r="E2329" s="40"/>
      <c r="F2329" s="40"/>
      <c r="G2329" s="40"/>
      <c r="H2329" s="40"/>
      <c r="I2329" s="40"/>
      <c r="J2329" s="40"/>
      <c r="K2329" s="40"/>
      <c r="L2329" s="40"/>
      <c r="M2329" s="40"/>
    </row>
    <row r="2330" spans="1:13">
      <c r="A2330" s="40"/>
      <c r="B2330" s="40"/>
      <c r="C2330" s="40"/>
      <c r="D2330" s="40"/>
      <c r="E2330" s="40"/>
      <c r="F2330" s="40"/>
      <c r="G2330" s="40"/>
      <c r="H2330" s="40"/>
      <c r="I2330" s="40"/>
      <c r="J2330" s="40"/>
      <c r="K2330" s="40"/>
      <c r="L2330" s="40"/>
      <c r="M2330" s="40"/>
    </row>
    <row r="2331" spans="1:13">
      <c r="A2331" s="40"/>
      <c r="B2331" s="40"/>
      <c r="C2331" s="40"/>
      <c r="D2331" s="40"/>
      <c r="E2331" s="40"/>
      <c r="F2331" s="40"/>
      <c r="G2331" s="40"/>
      <c r="H2331" s="40"/>
      <c r="I2331" s="40"/>
      <c r="J2331" s="40"/>
      <c r="K2331" s="40"/>
      <c r="L2331" s="40"/>
      <c r="M2331" s="40"/>
    </row>
    <row r="2332" spans="1:13">
      <c r="A2332" s="40"/>
      <c r="B2332" s="40"/>
      <c r="C2332" s="40"/>
      <c r="D2332" s="40"/>
      <c r="E2332" s="40"/>
      <c r="F2332" s="40"/>
      <c r="G2332" s="40"/>
      <c r="H2332" s="40"/>
      <c r="I2332" s="40"/>
      <c r="J2332" s="40"/>
      <c r="K2332" s="40"/>
      <c r="L2332" s="40"/>
      <c r="M2332" s="40"/>
    </row>
    <row r="2333" spans="1:13">
      <c r="A2333" s="40"/>
      <c r="B2333" s="40"/>
      <c r="C2333" s="40"/>
      <c r="D2333" s="40"/>
      <c r="E2333" s="40"/>
      <c r="F2333" s="40"/>
      <c r="G2333" s="40"/>
      <c r="H2333" s="40"/>
      <c r="I2333" s="40"/>
      <c r="J2333" s="40"/>
      <c r="K2333" s="40"/>
      <c r="L2333" s="40"/>
      <c r="M2333" s="40"/>
    </row>
    <row r="2334" spans="1:13">
      <c r="A2334" s="40"/>
      <c r="B2334" s="40"/>
      <c r="C2334" s="40"/>
      <c r="D2334" s="40"/>
      <c r="E2334" s="40"/>
      <c r="F2334" s="40"/>
      <c r="G2334" s="40"/>
      <c r="H2334" s="40"/>
      <c r="I2334" s="40"/>
      <c r="J2334" s="40"/>
      <c r="K2334" s="40"/>
      <c r="L2334" s="40"/>
      <c r="M2334" s="40"/>
    </row>
    <row r="2335" spans="1:13">
      <c r="A2335" s="40"/>
      <c r="B2335" s="40"/>
      <c r="C2335" s="40"/>
      <c r="D2335" s="40"/>
      <c r="E2335" s="40"/>
      <c r="F2335" s="40"/>
      <c r="G2335" s="40"/>
      <c r="H2335" s="40"/>
      <c r="I2335" s="40"/>
      <c r="J2335" s="40"/>
      <c r="K2335" s="40"/>
      <c r="L2335" s="40"/>
      <c r="M2335" s="40"/>
    </row>
    <row r="2336" spans="1:13">
      <c r="A2336" s="40"/>
      <c r="B2336" s="40"/>
      <c r="C2336" s="40"/>
      <c r="D2336" s="40"/>
      <c r="E2336" s="40"/>
      <c r="F2336" s="40"/>
      <c r="G2336" s="40"/>
      <c r="H2336" s="40"/>
      <c r="I2336" s="40"/>
      <c r="J2336" s="40"/>
      <c r="K2336" s="40"/>
      <c r="L2336" s="40"/>
      <c r="M2336" s="40"/>
    </row>
    <row r="2337" spans="1:13">
      <c r="A2337" s="40"/>
      <c r="B2337" s="40"/>
      <c r="C2337" s="40"/>
      <c r="D2337" s="40"/>
      <c r="E2337" s="40"/>
      <c r="F2337" s="40"/>
      <c r="G2337" s="40"/>
      <c r="H2337" s="40"/>
      <c r="I2337" s="40"/>
      <c r="J2337" s="40"/>
      <c r="K2337" s="40"/>
      <c r="L2337" s="40"/>
      <c r="M2337" s="40"/>
    </row>
    <row r="2338" spans="1:13">
      <c r="A2338" s="40"/>
      <c r="B2338" s="40"/>
      <c r="C2338" s="40"/>
      <c r="D2338" s="40"/>
      <c r="E2338" s="40"/>
      <c r="F2338" s="40"/>
      <c r="G2338" s="40"/>
      <c r="H2338" s="40"/>
      <c r="I2338" s="40"/>
      <c r="J2338" s="40"/>
      <c r="K2338" s="40"/>
      <c r="L2338" s="40"/>
      <c r="M2338" s="40"/>
    </row>
    <row r="2339" spans="1:13">
      <c r="A2339" s="40"/>
      <c r="B2339" s="40"/>
      <c r="C2339" s="40"/>
      <c r="D2339" s="40"/>
      <c r="E2339" s="40"/>
      <c r="F2339" s="40"/>
      <c r="G2339" s="40"/>
      <c r="H2339" s="40"/>
      <c r="I2339" s="40"/>
      <c r="J2339" s="40"/>
      <c r="K2339" s="40"/>
      <c r="L2339" s="40"/>
      <c r="M2339" s="40"/>
    </row>
    <row r="2340" spans="1:13">
      <c r="A2340" s="40"/>
      <c r="B2340" s="40"/>
      <c r="C2340" s="40"/>
      <c r="D2340" s="40"/>
      <c r="E2340" s="40"/>
      <c r="F2340" s="40"/>
      <c r="G2340" s="40"/>
      <c r="H2340" s="40"/>
      <c r="I2340" s="40"/>
      <c r="J2340" s="40"/>
      <c r="K2340" s="40"/>
      <c r="L2340" s="40"/>
      <c r="M2340" s="40"/>
    </row>
    <row r="2341" spans="1:13">
      <c r="A2341" s="40"/>
      <c r="B2341" s="40"/>
      <c r="C2341" s="40"/>
      <c r="D2341" s="40"/>
      <c r="E2341" s="40"/>
      <c r="F2341" s="40"/>
      <c r="G2341" s="40"/>
      <c r="H2341" s="40"/>
      <c r="I2341" s="40"/>
      <c r="J2341" s="40"/>
      <c r="K2341" s="40"/>
      <c r="L2341" s="40"/>
      <c r="M2341" s="40"/>
    </row>
    <row r="2342" spans="1:13">
      <c r="A2342" s="40"/>
      <c r="B2342" s="40"/>
      <c r="C2342" s="40"/>
      <c r="D2342" s="40"/>
      <c r="E2342" s="40"/>
      <c r="F2342" s="40"/>
      <c r="G2342" s="40"/>
      <c r="H2342" s="40"/>
      <c r="I2342" s="40"/>
      <c r="J2342" s="40"/>
      <c r="K2342" s="40"/>
      <c r="L2342" s="40"/>
      <c r="M2342" s="40"/>
    </row>
    <row r="2343" spans="1:13">
      <c r="A2343" s="40"/>
      <c r="B2343" s="40"/>
      <c r="C2343" s="40"/>
      <c r="D2343" s="40"/>
      <c r="E2343" s="40"/>
      <c r="F2343" s="40"/>
      <c r="G2343" s="40"/>
      <c r="H2343" s="40"/>
      <c r="I2343" s="40"/>
      <c r="J2343" s="40"/>
      <c r="K2343" s="40"/>
      <c r="L2343" s="40"/>
      <c r="M2343" s="40"/>
    </row>
    <row r="2344" spans="1:13">
      <c r="A2344" s="40"/>
      <c r="B2344" s="40"/>
      <c r="C2344" s="40"/>
      <c r="D2344" s="40"/>
      <c r="E2344" s="40"/>
      <c r="F2344" s="40"/>
      <c r="G2344" s="40"/>
      <c r="H2344" s="40"/>
      <c r="I2344" s="40"/>
      <c r="J2344" s="40"/>
      <c r="K2344" s="40"/>
      <c r="L2344" s="40"/>
      <c r="M2344" s="40"/>
    </row>
    <row r="2345" spans="1:13">
      <c r="A2345" s="40"/>
      <c r="B2345" s="40"/>
      <c r="C2345" s="40"/>
      <c r="D2345" s="40"/>
      <c r="E2345" s="40"/>
      <c r="F2345" s="40"/>
      <c r="G2345" s="40"/>
      <c r="H2345" s="40"/>
      <c r="I2345" s="40"/>
      <c r="J2345" s="40"/>
      <c r="K2345" s="40"/>
      <c r="L2345" s="40"/>
      <c r="M2345" s="40"/>
    </row>
    <row r="2346" spans="1:13">
      <c r="A2346" s="40"/>
      <c r="B2346" s="40"/>
      <c r="C2346" s="40"/>
      <c r="D2346" s="40"/>
      <c r="E2346" s="40"/>
      <c r="F2346" s="40"/>
      <c r="G2346" s="40"/>
      <c r="H2346" s="40"/>
      <c r="I2346" s="40"/>
      <c r="J2346" s="40"/>
      <c r="K2346" s="40"/>
      <c r="L2346" s="40"/>
      <c r="M2346" s="40"/>
    </row>
    <row r="2347" spans="1:13">
      <c r="A2347" s="40"/>
      <c r="B2347" s="40"/>
      <c r="C2347" s="40"/>
      <c r="D2347" s="40"/>
      <c r="E2347" s="40"/>
      <c r="F2347" s="40"/>
      <c r="G2347" s="40"/>
      <c r="H2347" s="40"/>
      <c r="I2347" s="40"/>
      <c r="J2347" s="40"/>
      <c r="K2347" s="40"/>
      <c r="L2347" s="40"/>
      <c r="M2347" s="40"/>
    </row>
    <row r="2348" spans="1:13">
      <c r="A2348" s="40"/>
      <c r="B2348" s="40"/>
      <c r="C2348" s="40"/>
      <c r="D2348" s="40"/>
      <c r="E2348" s="40"/>
      <c r="F2348" s="40"/>
      <c r="G2348" s="40"/>
      <c r="H2348" s="40"/>
      <c r="I2348" s="40"/>
      <c r="J2348" s="40"/>
      <c r="K2348" s="40"/>
      <c r="L2348" s="40"/>
      <c r="M2348" s="40"/>
    </row>
    <row r="2349" spans="1:13">
      <c r="A2349" s="40"/>
      <c r="B2349" s="40"/>
      <c r="C2349" s="40"/>
      <c r="D2349" s="40"/>
      <c r="E2349" s="40"/>
      <c r="F2349" s="40"/>
      <c r="G2349" s="40"/>
      <c r="H2349" s="40"/>
      <c r="I2349" s="40"/>
      <c r="J2349" s="40"/>
      <c r="K2349" s="40"/>
      <c r="L2349" s="40"/>
      <c r="M2349" s="40"/>
    </row>
    <row r="2350" spans="1:13">
      <c r="A2350" s="40"/>
      <c r="B2350" s="40"/>
      <c r="C2350" s="40"/>
      <c r="D2350" s="40"/>
      <c r="E2350" s="40"/>
      <c r="F2350" s="40"/>
      <c r="G2350" s="40"/>
      <c r="H2350" s="40"/>
      <c r="I2350" s="40"/>
      <c r="J2350" s="40"/>
      <c r="K2350" s="40"/>
      <c r="L2350" s="40"/>
      <c r="M2350" s="40"/>
    </row>
    <row r="2351" spans="1:13">
      <c r="A2351" s="40"/>
      <c r="B2351" s="40"/>
      <c r="C2351" s="40"/>
      <c r="D2351" s="40"/>
      <c r="E2351" s="40"/>
      <c r="F2351" s="40"/>
      <c r="G2351" s="40"/>
      <c r="H2351" s="40"/>
      <c r="I2351" s="40"/>
      <c r="J2351" s="40"/>
      <c r="K2351" s="40"/>
      <c r="L2351" s="40"/>
      <c r="M2351" s="40"/>
    </row>
    <row r="2352" spans="1:13">
      <c r="A2352" s="40"/>
      <c r="B2352" s="40"/>
      <c r="C2352" s="40"/>
      <c r="D2352" s="40"/>
      <c r="E2352" s="40"/>
      <c r="F2352" s="40"/>
      <c r="G2352" s="40"/>
      <c r="H2352" s="40"/>
      <c r="I2352" s="40"/>
      <c r="J2352" s="40"/>
      <c r="K2352" s="40"/>
      <c r="L2352" s="40"/>
      <c r="M2352" s="40"/>
    </row>
    <row r="2353" spans="1:13">
      <c r="A2353" s="40"/>
      <c r="B2353" s="40"/>
      <c r="C2353" s="40"/>
      <c r="D2353" s="40"/>
      <c r="E2353" s="40"/>
      <c r="F2353" s="40"/>
      <c r="G2353" s="40"/>
      <c r="H2353" s="40"/>
      <c r="I2353" s="40"/>
      <c r="J2353" s="40"/>
      <c r="K2353" s="40"/>
      <c r="L2353" s="40"/>
      <c r="M2353" s="40"/>
    </row>
    <row r="2354" spans="1:13">
      <c r="A2354" s="40"/>
      <c r="B2354" s="40"/>
      <c r="C2354" s="40"/>
      <c r="D2354" s="40"/>
      <c r="E2354" s="40"/>
      <c r="F2354" s="40"/>
      <c r="G2354" s="40"/>
      <c r="H2354" s="40"/>
      <c r="I2354" s="40"/>
      <c r="J2354" s="40"/>
      <c r="K2354" s="40"/>
      <c r="L2354" s="40"/>
      <c r="M2354" s="40"/>
    </row>
    <row r="2355" spans="1:13">
      <c r="A2355" s="40"/>
      <c r="B2355" s="40"/>
      <c r="C2355" s="40"/>
      <c r="D2355" s="40"/>
      <c r="E2355" s="40"/>
      <c r="F2355" s="40"/>
      <c r="G2355" s="40"/>
      <c r="H2355" s="40"/>
      <c r="I2355" s="40"/>
      <c r="J2355" s="40"/>
      <c r="K2355" s="40"/>
      <c r="L2355" s="40"/>
      <c r="M2355" s="40"/>
    </row>
    <row r="2356" spans="1:13">
      <c r="A2356" s="40"/>
      <c r="B2356" s="40"/>
      <c r="C2356" s="40"/>
      <c r="D2356" s="40"/>
      <c r="E2356" s="40"/>
      <c r="F2356" s="40"/>
      <c r="G2356" s="40"/>
      <c r="H2356" s="40"/>
      <c r="I2356" s="40"/>
      <c r="J2356" s="40"/>
      <c r="K2356" s="40"/>
      <c r="L2356" s="40"/>
      <c r="M2356" s="40"/>
    </row>
    <row r="2357" spans="1:13">
      <c r="A2357" s="40"/>
      <c r="B2357" s="40"/>
      <c r="C2357" s="40"/>
      <c r="D2357" s="40"/>
      <c r="E2357" s="40"/>
      <c r="F2357" s="40"/>
      <c r="G2357" s="40"/>
      <c r="H2357" s="40"/>
      <c r="I2357" s="40"/>
      <c r="J2357" s="40"/>
      <c r="K2357" s="40"/>
      <c r="L2357" s="40"/>
      <c r="M2357" s="40"/>
    </row>
    <row r="2358" spans="1:13">
      <c r="A2358" s="40"/>
      <c r="B2358" s="40"/>
      <c r="C2358" s="40"/>
      <c r="D2358" s="40"/>
      <c r="E2358" s="40"/>
      <c r="F2358" s="40"/>
      <c r="G2358" s="40"/>
      <c r="H2358" s="40"/>
      <c r="I2358" s="40"/>
      <c r="J2358" s="40"/>
      <c r="K2358" s="40"/>
      <c r="L2358" s="40"/>
      <c r="M2358" s="40"/>
    </row>
    <row r="2359" spans="1:13">
      <c r="A2359" s="40"/>
      <c r="B2359" s="40"/>
      <c r="C2359" s="40"/>
      <c r="D2359" s="40"/>
      <c r="E2359" s="40"/>
      <c r="F2359" s="40"/>
      <c r="G2359" s="40"/>
      <c r="H2359" s="40"/>
      <c r="I2359" s="40"/>
      <c r="J2359" s="40"/>
      <c r="K2359" s="40"/>
      <c r="L2359" s="40"/>
      <c r="M2359" s="40"/>
    </row>
    <row r="2360" spans="1:13">
      <c r="A2360" s="40"/>
      <c r="B2360" s="40"/>
      <c r="C2360" s="40"/>
      <c r="D2360" s="40"/>
      <c r="E2360" s="40"/>
      <c r="F2360" s="40"/>
      <c r="G2360" s="40"/>
      <c r="H2360" s="40"/>
      <c r="I2360" s="40"/>
      <c r="J2360" s="40"/>
      <c r="K2360" s="40"/>
      <c r="L2360" s="40"/>
      <c r="M2360" s="40"/>
    </row>
    <row r="2361" spans="1:13">
      <c r="A2361" s="40"/>
      <c r="B2361" s="40"/>
      <c r="C2361" s="40"/>
      <c r="D2361" s="40"/>
      <c r="E2361" s="40"/>
      <c r="F2361" s="40"/>
      <c r="G2361" s="40"/>
      <c r="H2361" s="40"/>
      <c r="I2361" s="40"/>
      <c r="J2361" s="40"/>
      <c r="K2361" s="40"/>
      <c r="L2361" s="40"/>
      <c r="M2361" s="40"/>
    </row>
    <row r="2362" spans="1:13">
      <c r="A2362" s="40"/>
      <c r="B2362" s="40"/>
      <c r="C2362" s="40"/>
      <c r="D2362" s="40"/>
      <c r="E2362" s="40"/>
      <c r="F2362" s="40"/>
      <c r="G2362" s="40"/>
      <c r="H2362" s="40"/>
      <c r="I2362" s="40"/>
      <c r="J2362" s="40"/>
      <c r="K2362" s="40"/>
      <c r="L2362" s="40"/>
      <c r="M2362" s="40"/>
    </row>
    <row r="2363" spans="1:13">
      <c r="A2363" s="40"/>
      <c r="B2363" s="40"/>
      <c r="C2363" s="40"/>
      <c r="D2363" s="40"/>
      <c r="E2363" s="40"/>
      <c r="F2363" s="40"/>
      <c r="G2363" s="40"/>
      <c r="H2363" s="40"/>
      <c r="I2363" s="40"/>
      <c r="J2363" s="40"/>
      <c r="K2363" s="40"/>
      <c r="L2363" s="40"/>
      <c r="M2363" s="40"/>
    </row>
    <row r="2364" spans="1:13">
      <c r="A2364" s="40"/>
      <c r="B2364" s="40"/>
      <c r="C2364" s="40"/>
      <c r="D2364" s="40"/>
      <c r="E2364" s="40"/>
      <c r="F2364" s="40"/>
      <c r="G2364" s="40"/>
      <c r="H2364" s="40"/>
      <c r="I2364" s="40"/>
      <c r="J2364" s="40"/>
      <c r="K2364" s="40"/>
      <c r="L2364" s="40"/>
      <c r="M2364" s="40"/>
    </row>
    <row r="2365" spans="1:13">
      <c r="A2365" s="40"/>
      <c r="B2365" s="40"/>
      <c r="C2365" s="40"/>
      <c r="D2365" s="40"/>
      <c r="E2365" s="40"/>
      <c r="F2365" s="40"/>
      <c r="G2365" s="40"/>
      <c r="H2365" s="40"/>
      <c r="I2365" s="40"/>
      <c r="J2365" s="40"/>
      <c r="K2365" s="40"/>
      <c r="L2365" s="40"/>
      <c r="M2365" s="40"/>
    </row>
    <row r="2366" spans="1:13">
      <c r="A2366" s="40"/>
      <c r="B2366" s="40"/>
      <c r="C2366" s="40"/>
      <c r="D2366" s="40"/>
      <c r="E2366" s="40"/>
      <c r="F2366" s="40"/>
      <c r="G2366" s="40"/>
      <c r="H2366" s="40"/>
      <c r="I2366" s="40"/>
      <c r="J2366" s="40"/>
      <c r="K2366" s="40"/>
      <c r="L2366" s="40"/>
      <c r="M2366" s="40"/>
    </row>
    <row r="2367" spans="1:13">
      <c r="A2367" s="40"/>
      <c r="B2367" s="40"/>
      <c r="C2367" s="40"/>
      <c r="D2367" s="40"/>
      <c r="E2367" s="40"/>
      <c r="F2367" s="40"/>
      <c r="G2367" s="40"/>
      <c r="H2367" s="40"/>
      <c r="I2367" s="40"/>
      <c r="J2367" s="40"/>
      <c r="K2367" s="40"/>
      <c r="L2367" s="40"/>
      <c r="M2367" s="40"/>
    </row>
    <row r="2368" spans="1:13">
      <c r="A2368" s="40"/>
      <c r="B2368" s="40"/>
      <c r="C2368" s="40"/>
      <c r="D2368" s="40"/>
      <c r="E2368" s="40"/>
      <c r="F2368" s="40"/>
      <c r="G2368" s="40"/>
      <c r="H2368" s="40"/>
      <c r="I2368" s="40"/>
      <c r="J2368" s="40"/>
      <c r="K2368" s="40"/>
      <c r="L2368" s="40"/>
      <c r="M2368" s="40"/>
    </row>
    <row r="2369" spans="1:13">
      <c r="A2369" s="40"/>
      <c r="B2369" s="40"/>
      <c r="C2369" s="40"/>
      <c r="D2369" s="40"/>
      <c r="E2369" s="40"/>
      <c r="F2369" s="40"/>
      <c r="G2369" s="40"/>
      <c r="H2369" s="40"/>
      <c r="I2369" s="40"/>
      <c r="J2369" s="40"/>
      <c r="K2369" s="40"/>
      <c r="L2369" s="40"/>
      <c r="M2369" s="40"/>
    </row>
    <row r="2370" spans="1:13">
      <c r="A2370" s="40"/>
      <c r="B2370" s="40"/>
      <c r="C2370" s="40"/>
      <c r="D2370" s="40"/>
      <c r="E2370" s="40"/>
      <c r="F2370" s="40"/>
      <c r="G2370" s="40"/>
      <c r="H2370" s="40"/>
      <c r="I2370" s="40"/>
      <c r="J2370" s="40"/>
      <c r="K2370" s="40"/>
      <c r="L2370" s="40"/>
      <c r="M2370" s="40"/>
    </row>
    <row r="2371" spans="1:13">
      <c r="A2371" s="40"/>
      <c r="B2371" s="40"/>
      <c r="C2371" s="40"/>
      <c r="D2371" s="40"/>
      <c r="E2371" s="40"/>
      <c r="F2371" s="40"/>
      <c r="G2371" s="40"/>
      <c r="H2371" s="40"/>
      <c r="I2371" s="40"/>
      <c r="J2371" s="40"/>
      <c r="K2371" s="40"/>
      <c r="L2371" s="40"/>
      <c r="M2371" s="40"/>
    </row>
    <row r="2372" spans="1:13">
      <c r="A2372" s="40"/>
      <c r="B2372" s="40"/>
      <c r="C2372" s="40"/>
      <c r="D2372" s="40"/>
      <c r="E2372" s="40"/>
      <c r="F2372" s="40"/>
      <c r="G2372" s="40"/>
      <c r="H2372" s="40"/>
      <c r="I2372" s="40"/>
      <c r="J2372" s="40"/>
      <c r="K2372" s="40"/>
      <c r="L2372" s="40"/>
      <c r="M2372" s="40"/>
    </row>
    <row r="2373" spans="1:13">
      <c r="A2373" s="40"/>
      <c r="B2373" s="40"/>
      <c r="C2373" s="40"/>
      <c r="D2373" s="40"/>
      <c r="E2373" s="40"/>
      <c r="F2373" s="40"/>
      <c r="G2373" s="40"/>
      <c r="H2373" s="40"/>
      <c r="I2373" s="40"/>
      <c r="J2373" s="40"/>
      <c r="K2373" s="40"/>
      <c r="L2373" s="40"/>
      <c r="M2373" s="40"/>
    </row>
    <row r="2374" spans="1:13">
      <c r="A2374" s="40"/>
      <c r="B2374" s="40"/>
      <c r="C2374" s="40"/>
      <c r="D2374" s="40"/>
      <c r="E2374" s="40"/>
      <c r="F2374" s="40"/>
      <c r="G2374" s="40"/>
      <c r="H2374" s="40"/>
      <c r="I2374" s="40"/>
      <c r="J2374" s="40"/>
      <c r="K2374" s="40"/>
      <c r="L2374" s="40"/>
      <c r="M2374" s="40"/>
    </row>
    <row r="2375" spans="1:13">
      <c r="A2375" s="40"/>
      <c r="B2375" s="40"/>
      <c r="C2375" s="40"/>
      <c r="D2375" s="40"/>
      <c r="E2375" s="40"/>
      <c r="F2375" s="40"/>
      <c r="G2375" s="40"/>
      <c r="H2375" s="40"/>
      <c r="I2375" s="40"/>
      <c r="J2375" s="40"/>
      <c r="K2375" s="40"/>
      <c r="L2375" s="40"/>
      <c r="M2375" s="40"/>
    </row>
    <row r="2376" spans="1:13">
      <c r="A2376" s="40"/>
      <c r="B2376" s="40"/>
      <c r="C2376" s="40"/>
      <c r="D2376" s="40"/>
      <c r="E2376" s="40"/>
      <c r="F2376" s="40"/>
      <c r="G2376" s="40"/>
      <c r="H2376" s="40"/>
      <c r="I2376" s="40"/>
      <c r="J2376" s="40"/>
      <c r="K2376" s="40"/>
      <c r="L2376" s="40"/>
      <c r="M2376" s="40"/>
    </row>
    <row r="2377" spans="1:13">
      <c r="A2377" s="40"/>
      <c r="B2377" s="40"/>
      <c r="C2377" s="40"/>
      <c r="D2377" s="40"/>
      <c r="E2377" s="40"/>
      <c r="F2377" s="40"/>
      <c r="G2377" s="40"/>
      <c r="H2377" s="40"/>
      <c r="I2377" s="40"/>
      <c r="J2377" s="40"/>
      <c r="K2377" s="40"/>
      <c r="L2377" s="40"/>
      <c r="M2377" s="40"/>
    </row>
    <row r="2378" spans="1:13">
      <c r="A2378" s="40"/>
      <c r="B2378" s="40"/>
      <c r="C2378" s="40"/>
      <c r="D2378" s="40"/>
      <c r="E2378" s="40"/>
      <c r="F2378" s="40"/>
      <c r="G2378" s="40"/>
      <c r="H2378" s="40"/>
      <c r="I2378" s="40"/>
      <c r="J2378" s="40"/>
      <c r="K2378" s="40"/>
      <c r="L2378" s="40"/>
      <c r="M2378" s="40"/>
    </row>
    <row r="2379" spans="1:13">
      <c r="A2379" s="40"/>
      <c r="B2379" s="40"/>
      <c r="C2379" s="40"/>
      <c r="D2379" s="40"/>
      <c r="E2379" s="40"/>
      <c r="F2379" s="40"/>
      <c r="G2379" s="40"/>
      <c r="H2379" s="40"/>
      <c r="I2379" s="40"/>
      <c r="J2379" s="40"/>
      <c r="K2379" s="40"/>
      <c r="L2379" s="40"/>
      <c r="M2379" s="40"/>
    </row>
    <row r="2380" spans="1:13">
      <c r="A2380" s="40"/>
      <c r="B2380" s="40"/>
      <c r="C2380" s="40"/>
      <c r="D2380" s="40"/>
      <c r="E2380" s="40"/>
      <c r="F2380" s="40"/>
      <c r="G2380" s="40"/>
      <c r="H2380" s="40"/>
      <c r="I2380" s="40"/>
      <c r="J2380" s="40"/>
      <c r="K2380" s="40"/>
      <c r="L2380" s="40"/>
      <c r="M2380" s="40"/>
    </row>
    <row r="2381" spans="1:13">
      <c r="A2381" s="40"/>
      <c r="B2381" s="40"/>
      <c r="C2381" s="40"/>
      <c r="D2381" s="40"/>
      <c r="E2381" s="40"/>
      <c r="F2381" s="40"/>
      <c r="G2381" s="40"/>
      <c r="H2381" s="40"/>
      <c r="I2381" s="40"/>
      <c r="J2381" s="40"/>
      <c r="K2381" s="40"/>
      <c r="L2381" s="40"/>
      <c r="M2381" s="40"/>
    </row>
    <row r="2382" spans="1:13">
      <c r="A2382" s="40"/>
      <c r="B2382" s="40"/>
      <c r="C2382" s="40"/>
      <c r="D2382" s="40"/>
      <c r="E2382" s="40"/>
      <c r="F2382" s="40"/>
      <c r="G2382" s="40"/>
      <c r="H2382" s="40"/>
      <c r="I2382" s="40"/>
      <c r="J2382" s="40"/>
      <c r="K2382" s="40"/>
      <c r="L2382" s="40"/>
      <c r="M2382" s="40"/>
    </row>
    <row r="2383" spans="1:13">
      <c r="A2383" s="40"/>
      <c r="B2383" s="40"/>
      <c r="C2383" s="40"/>
      <c r="D2383" s="40"/>
      <c r="E2383" s="40"/>
      <c r="F2383" s="40"/>
      <c r="G2383" s="40"/>
      <c r="H2383" s="40"/>
      <c r="I2383" s="40"/>
      <c r="J2383" s="40"/>
      <c r="K2383" s="40"/>
      <c r="L2383" s="40"/>
      <c r="M2383" s="40"/>
    </row>
    <row r="2384" spans="1:13">
      <c r="A2384" s="40"/>
      <c r="B2384" s="40"/>
      <c r="C2384" s="40"/>
      <c r="D2384" s="40"/>
      <c r="E2384" s="40"/>
      <c r="F2384" s="40"/>
      <c r="G2384" s="40"/>
      <c r="H2384" s="40"/>
      <c r="I2384" s="40"/>
      <c r="J2384" s="40"/>
      <c r="K2384" s="40"/>
      <c r="L2384" s="40"/>
      <c r="M2384" s="40"/>
    </row>
    <row r="2385" spans="1:13">
      <c r="A2385" s="40"/>
      <c r="B2385" s="40"/>
      <c r="C2385" s="40"/>
      <c r="D2385" s="40"/>
      <c r="E2385" s="40"/>
      <c r="F2385" s="40"/>
      <c r="G2385" s="40"/>
      <c r="H2385" s="40"/>
      <c r="I2385" s="40"/>
      <c r="J2385" s="40"/>
      <c r="K2385" s="40"/>
      <c r="L2385" s="40"/>
      <c r="M2385" s="40"/>
    </row>
    <row r="2386" spans="1:13">
      <c r="A2386" s="40"/>
      <c r="B2386" s="40"/>
      <c r="C2386" s="40"/>
      <c r="D2386" s="40"/>
      <c r="E2386" s="40"/>
      <c r="F2386" s="40"/>
      <c r="G2386" s="40"/>
      <c r="H2386" s="40"/>
      <c r="I2386" s="40"/>
      <c r="J2386" s="40"/>
      <c r="K2386" s="40"/>
      <c r="L2386" s="40"/>
      <c r="M2386" s="40"/>
    </row>
    <row r="2387" spans="1:13">
      <c r="A2387" s="40"/>
      <c r="B2387" s="40"/>
      <c r="C2387" s="40"/>
      <c r="D2387" s="40"/>
      <c r="E2387" s="40"/>
      <c r="F2387" s="40"/>
      <c r="G2387" s="40"/>
      <c r="H2387" s="40"/>
      <c r="I2387" s="40"/>
      <c r="J2387" s="40"/>
      <c r="K2387" s="40"/>
      <c r="L2387" s="40"/>
      <c r="M2387" s="40"/>
    </row>
    <row r="2388" spans="1:13">
      <c r="A2388" s="40"/>
      <c r="B2388" s="40"/>
      <c r="C2388" s="40"/>
      <c r="D2388" s="40"/>
      <c r="E2388" s="40"/>
      <c r="F2388" s="40"/>
      <c r="G2388" s="40"/>
      <c r="H2388" s="40"/>
      <c r="I2388" s="40"/>
      <c r="J2388" s="40"/>
      <c r="K2388" s="40"/>
      <c r="L2388" s="40"/>
      <c r="M2388" s="40"/>
    </row>
    <row r="2389" spans="1:13">
      <c r="A2389" s="40"/>
      <c r="B2389" s="40"/>
      <c r="C2389" s="40"/>
      <c r="D2389" s="40"/>
      <c r="E2389" s="40"/>
      <c r="F2389" s="40"/>
      <c r="G2389" s="40"/>
      <c r="H2389" s="40"/>
      <c r="I2389" s="40"/>
      <c r="J2389" s="40"/>
      <c r="K2389" s="40"/>
      <c r="L2389" s="40"/>
      <c r="M2389" s="40"/>
    </row>
    <row r="2390" spans="1:13">
      <c r="A2390" s="40"/>
      <c r="B2390" s="40"/>
      <c r="C2390" s="40"/>
      <c r="D2390" s="40"/>
      <c r="E2390" s="40"/>
      <c r="F2390" s="40"/>
      <c r="G2390" s="40"/>
      <c r="H2390" s="40"/>
      <c r="I2390" s="40"/>
      <c r="J2390" s="40"/>
      <c r="K2390" s="40"/>
      <c r="L2390" s="40"/>
      <c r="M2390" s="40"/>
    </row>
    <row r="2391" spans="1:13">
      <c r="A2391" s="40"/>
      <c r="B2391" s="40"/>
      <c r="C2391" s="40"/>
      <c r="D2391" s="40"/>
      <c r="E2391" s="40"/>
      <c r="F2391" s="40"/>
      <c r="G2391" s="40"/>
      <c r="H2391" s="40"/>
      <c r="I2391" s="40"/>
      <c r="J2391" s="40"/>
      <c r="K2391" s="40"/>
      <c r="L2391" s="40"/>
      <c r="M2391" s="40"/>
    </row>
    <row r="2392" spans="1:13">
      <c r="A2392" s="40"/>
      <c r="B2392" s="40"/>
      <c r="C2392" s="40"/>
      <c r="D2392" s="40"/>
      <c r="E2392" s="40"/>
      <c r="F2392" s="40"/>
      <c r="G2392" s="40"/>
      <c r="H2392" s="40"/>
      <c r="I2392" s="40"/>
      <c r="J2392" s="40"/>
      <c r="K2392" s="40"/>
      <c r="L2392" s="40"/>
      <c r="M2392" s="40"/>
    </row>
    <row r="2393" spans="1:13">
      <c r="A2393" s="40"/>
      <c r="B2393" s="40"/>
      <c r="C2393" s="40"/>
      <c r="D2393" s="40"/>
      <c r="E2393" s="40"/>
      <c r="F2393" s="40"/>
      <c r="G2393" s="40"/>
      <c r="H2393" s="40"/>
      <c r="I2393" s="40"/>
      <c r="J2393" s="40"/>
      <c r="K2393" s="40"/>
      <c r="L2393" s="40"/>
      <c r="M2393" s="40"/>
    </row>
    <row r="2394" spans="1:13">
      <c r="A2394" s="40"/>
      <c r="B2394" s="40"/>
      <c r="C2394" s="40"/>
      <c r="D2394" s="40"/>
      <c r="E2394" s="40"/>
      <c r="F2394" s="40"/>
      <c r="G2394" s="40"/>
      <c r="H2394" s="40"/>
      <c r="I2394" s="40"/>
      <c r="J2394" s="40"/>
      <c r="K2394" s="40"/>
      <c r="L2394" s="40"/>
      <c r="M2394" s="40"/>
    </row>
    <row r="2395" spans="1:13">
      <c r="A2395" s="40"/>
      <c r="B2395" s="40"/>
      <c r="C2395" s="40"/>
      <c r="D2395" s="40"/>
      <c r="E2395" s="40"/>
      <c r="F2395" s="40"/>
      <c r="G2395" s="40"/>
      <c r="H2395" s="40"/>
      <c r="I2395" s="40"/>
      <c r="J2395" s="40"/>
      <c r="K2395" s="40"/>
      <c r="L2395" s="40"/>
      <c r="M2395" s="40"/>
    </row>
    <row r="2396" spans="1:13">
      <c r="A2396" s="40"/>
      <c r="B2396" s="40"/>
      <c r="C2396" s="40"/>
      <c r="D2396" s="40"/>
      <c r="E2396" s="40"/>
      <c r="F2396" s="40"/>
      <c r="G2396" s="40"/>
      <c r="H2396" s="40"/>
      <c r="I2396" s="40"/>
      <c r="J2396" s="40"/>
      <c r="K2396" s="40"/>
      <c r="L2396" s="40"/>
      <c r="M2396" s="40"/>
    </row>
    <row r="2397" spans="1:13">
      <c r="A2397" s="40"/>
      <c r="B2397" s="40"/>
      <c r="C2397" s="40"/>
      <c r="D2397" s="40"/>
      <c r="E2397" s="40"/>
      <c r="F2397" s="40"/>
      <c r="G2397" s="40"/>
      <c r="H2397" s="40"/>
      <c r="I2397" s="40"/>
      <c r="J2397" s="40"/>
      <c r="K2397" s="40"/>
      <c r="L2397" s="40"/>
      <c r="M2397" s="40"/>
    </row>
    <row r="2398" spans="1:13">
      <c r="A2398" s="40"/>
      <c r="B2398" s="40"/>
      <c r="C2398" s="40"/>
      <c r="D2398" s="40"/>
      <c r="E2398" s="40"/>
      <c r="F2398" s="40"/>
      <c r="G2398" s="40"/>
      <c r="H2398" s="40"/>
      <c r="I2398" s="40"/>
      <c r="J2398" s="40"/>
      <c r="K2398" s="40"/>
      <c r="L2398" s="40"/>
      <c r="M2398" s="40"/>
    </row>
    <row r="2399" spans="1:13">
      <c r="A2399" s="40"/>
      <c r="B2399" s="40"/>
      <c r="C2399" s="40"/>
      <c r="D2399" s="40"/>
      <c r="E2399" s="40"/>
      <c r="F2399" s="40"/>
      <c r="G2399" s="40"/>
      <c r="H2399" s="40"/>
      <c r="I2399" s="40"/>
      <c r="J2399" s="40"/>
      <c r="K2399" s="40"/>
      <c r="L2399" s="40"/>
      <c r="M2399" s="40"/>
    </row>
    <row r="2400" spans="1:13">
      <c r="A2400" s="40"/>
      <c r="B2400" s="40"/>
      <c r="C2400" s="40"/>
      <c r="D2400" s="40"/>
      <c r="E2400" s="40"/>
      <c r="F2400" s="40"/>
      <c r="G2400" s="40"/>
      <c r="H2400" s="40"/>
      <c r="I2400" s="40"/>
      <c r="J2400" s="40"/>
      <c r="K2400" s="40"/>
      <c r="L2400" s="40"/>
      <c r="M2400" s="40"/>
    </row>
    <row r="2401" spans="1:13">
      <c r="A2401" s="40"/>
      <c r="B2401" s="40"/>
      <c r="C2401" s="40"/>
      <c r="D2401" s="40"/>
      <c r="E2401" s="40"/>
      <c r="F2401" s="40"/>
      <c r="G2401" s="40"/>
      <c r="H2401" s="40"/>
      <c r="I2401" s="40"/>
      <c r="J2401" s="40"/>
      <c r="K2401" s="40"/>
      <c r="L2401" s="40"/>
      <c r="M2401" s="40"/>
    </row>
    <row r="2402" spans="1:13">
      <c r="A2402" s="40"/>
      <c r="B2402" s="40"/>
      <c r="C2402" s="40"/>
      <c r="D2402" s="40"/>
      <c r="E2402" s="40"/>
      <c r="F2402" s="40"/>
      <c r="G2402" s="40"/>
      <c r="H2402" s="40"/>
      <c r="I2402" s="40"/>
      <c r="J2402" s="40"/>
      <c r="K2402" s="40"/>
      <c r="L2402" s="40"/>
      <c r="M2402" s="40"/>
    </row>
    <row r="2403" spans="1:13">
      <c r="A2403" s="40"/>
      <c r="B2403" s="40"/>
      <c r="C2403" s="40"/>
      <c r="D2403" s="40"/>
      <c r="E2403" s="40"/>
      <c r="F2403" s="40"/>
      <c r="G2403" s="40"/>
      <c r="H2403" s="40"/>
      <c r="I2403" s="40"/>
      <c r="J2403" s="40"/>
      <c r="K2403" s="40"/>
      <c r="L2403" s="40"/>
      <c r="M2403" s="40"/>
    </row>
    <row r="2404" spans="1:13">
      <c r="A2404" s="40"/>
      <c r="B2404" s="40"/>
      <c r="C2404" s="40"/>
      <c r="D2404" s="40"/>
      <c r="E2404" s="40"/>
      <c r="F2404" s="40"/>
      <c r="G2404" s="40"/>
      <c r="H2404" s="40"/>
      <c r="I2404" s="40"/>
      <c r="J2404" s="40"/>
      <c r="K2404" s="40"/>
      <c r="L2404" s="40"/>
      <c r="M2404" s="40"/>
    </row>
    <row r="2405" spans="1:13">
      <c r="A2405" s="40"/>
      <c r="B2405" s="40"/>
      <c r="C2405" s="40"/>
      <c r="D2405" s="40"/>
      <c r="E2405" s="40"/>
      <c r="F2405" s="40"/>
      <c r="G2405" s="40"/>
      <c r="H2405" s="40"/>
      <c r="I2405" s="40"/>
      <c r="J2405" s="40"/>
      <c r="K2405" s="40"/>
      <c r="L2405" s="40"/>
      <c r="M2405" s="40"/>
    </row>
    <row r="2406" spans="1:13">
      <c r="A2406" s="40"/>
      <c r="B2406" s="40"/>
      <c r="C2406" s="40"/>
      <c r="D2406" s="40"/>
      <c r="E2406" s="40"/>
      <c r="F2406" s="40"/>
      <c r="G2406" s="40"/>
      <c r="H2406" s="40"/>
      <c r="I2406" s="40"/>
      <c r="J2406" s="40"/>
      <c r="K2406" s="40"/>
      <c r="L2406" s="40"/>
      <c r="M2406" s="40"/>
    </row>
    <row r="2407" spans="1:13">
      <c r="A2407" s="40"/>
      <c r="B2407" s="40"/>
      <c r="C2407" s="40"/>
      <c r="D2407" s="40"/>
      <c r="E2407" s="40"/>
      <c r="F2407" s="40"/>
      <c r="G2407" s="40"/>
      <c r="H2407" s="40"/>
      <c r="I2407" s="40"/>
      <c r="J2407" s="40"/>
      <c r="K2407" s="40"/>
      <c r="L2407" s="40"/>
      <c r="M2407" s="40"/>
    </row>
    <row r="2408" spans="1:13">
      <c r="A2408" s="40"/>
      <c r="B2408" s="40"/>
      <c r="C2408" s="40"/>
      <c r="D2408" s="40"/>
      <c r="E2408" s="40"/>
      <c r="F2408" s="40"/>
      <c r="G2408" s="40"/>
      <c r="H2408" s="40"/>
      <c r="I2408" s="40"/>
      <c r="J2408" s="40"/>
      <c r="K2408" s="40"/>
      <c r="L2408" s="40"/>
      <c r="M2408" s="40"/>
    </row>
    <row r="2409" spans="1:13">
      <c r="A2409" s="40"/>
      <c r="B2409" s="40"/>
      <c r="C2409" s="40"/>
      <c r="D2409" s="40"/>
      <c r="E2409" s="40"/>
      <c r="F2409" s="40"/>
      <c r="G2409" s="40"/>
      <c r="H2409" s="40"/>
      <c r="I2409" s="40"/>
      <c r="J2409" s="40"/>
      <c r="K2409" s="40"/>
      <c r="L2409" s="40"/>
      <c r="M2409" s="40"/>
    </row>
    <row r="2410" spans="1:13">
      <c r="A2410" s="40"/>
      <c r="B2410" s="40"/>
      <c r="C2410" s="40"/>
      <c r="D2410" s="40"/>
      <c r="E2410" s="40"/>
      <c r="F2410" s="40"/>
      <c r="G2410" s="40"/>
      <c r="H2410" s="40"/>
      <c r="I2410" s="40"/>
      <c r="J2410" s="40"/>
      <c r="K2410" s="40"/>
      <c r="L2410" s="40"/>
      <c r="M2410" s="40"/>
    </row>
    <row r="2411" spans="1:13">
      <c r="A2411" s="40"/>
      <c r="B2411" s="40"/>
      <c r="C2411" s="40"/>
      <c r="D2411" s="40"/>
      <c r="E2411" s="40"/>
      <c r="F2411" s="40"/>
      <c r="G2411" s="40"/>
      <c r="H2411" s="40"/>
      <c r="I2411" s="40"/>
      <c r="J2411" s="40"/>
      <c r="K2411" s="40"/>
      <c r="L2411" s="40"/>
      <c r="M2411" s="40"/>
    </row>
    <row r="2412" spans="1:13">
      <c r="A2412" s="40"/>
      <c r="B2412" s="40"/>
      <c r="C2412" s="40"/>
      <c r="D2412" s="40"/>
      <c r="E2412" s="40"/>
      <c r="F2412" s="40"/>
      <c r="G2412" s="40"/>
      <c r="H2412" s="40"/>
      <c r="I2412" s="40"/>
      <c r="J2412" s="40"/>
      <c r="K2412" s="40"/>
      <c r="L2412" s="40"/>
      <c r="M2412" s="40"/>
    </row>
    <row r="2413" spans="1:13">
      <c r="A2413" s="40"/>
      <c r="B2413" s="40"/>
      <c r="C2413" s="40"/>
      <c r="D2413" s="40"/>
      <c r="E2413" s="40"/>
      <c r="F2413" s="40"/>
      <c r="G2413" s="40"/>
      <c r="H2413" s="40"/>
      <c r="I2413" s="40"/>
      <c r="J2413" s="40"/>
      <c r="K2413" s="40"/>
      <c r="L2413" s="40"/>
      <c r="M2413" s="40"/>
    </row>
    <row r="2414" spans="1:13">
      <c r="A2414" s="40"/>
      <c r="B2414" s="40"/>
      <c r="C2414" s="40"/>
      <c r="D2414" s="40"/>
      <c r="E2414" s="40"/>
      <c r="F2414" s="40"/>
      <c r="G2414" s="40"/>
      <c r="H2414" s="40"/>
      <c r="I2414" s="40"/>
      <c r="J2414" s="40"/>
      <c r="K2414" s="40"/>
      <c r="L2414" s="40"/>
      <c r="M2414" s="40"/>
    </row>
    <row r="2415" spans="1:13">
      <c r="A2415" s="40"/>
      <c r="B2415" s="40"/>
      <c r="C2415" s="40"/>
      <c r="D2415" s="40"/>
      <c r="E2415" s="40"/>
      <c r="F2415" s="40"/>
      <c r="G2415" s="40"/>
      <c r="H2415" s="40"/>
      <c r="I2415" s="40"/>
      <c r="J2415" s="40"/>
      <c r="K2415" s="40"/>
      <c r="L2415" s="40"/>
      <c r="M2415" s="40"/>
    </row>
    <row r="2416" spans="1:13">
      <c r="A2416" s="40"/>
      <c r="B2416" s="40"/>
      <c r="C2416" s="40"/>
      <c r="D2416" s="40"/>
      <c r="E2416" s="40"/>
      <c r="F2416" s="40"/>
      <c r="G2416" s="40"/>
      <c r="H2416" s="40"/>
      <c r="I2416" s="40"/>
      <c r="J2416" s="40"/>
      <c r="K2416" s="40"/>
      <c r="L2416" s="40"/>
      <c r="M2416" s="40"/>
    </row>
    <row r="2417" spans="1:13">
      <c r="A2417" s="40"/>
      <c r="B2417" s="40"/>
      <c r="C2417" s="40"/>
      <c r="D2417" s="40"/>
      <c r="E2417" s="40"/>
      <c r="F2417" s="40"/>
      <c r="G2417" s="40"/>
      <c r="H2417" s="40"/>
      <c r="I2417" s="40"/>
      <c r="J2417" s="40"/>
      <c r="K2417" s="40"/>
      <c r="L2417" s="40"/>
      <c r="M2417" s="40"/>
    </row>
    <row r="2418" spans="1:13">
      <c r="A2418" s="40"/>
      <c r="B2418" s="40"/>
      <c r="C2418" s="40"/>
      <c r="D2418" s="40"/>
      <c r="E2418" s="40"/>
      <c r="F2418" s="40"/>
      <c r="G2418" s="40"/>
      <c r="H2418" s="40"/>
      <c r="I2418" s="40"/>
      <c r="J2418" s="40"/>
      <c r="K2418" s="40"/>
      <c r="L2418" s="40"/>
      <c r="M2418" s="40"/>
    </row>
    <row r="2419" spans="1:13">
      <c r="A2419" s="40"/>
      <c r="B2419" s="40"/>
      <c r="C2419" s="40"/>
      <c r="D2419" s="40"/>
      <c r="E2419" s="40"/>
      <c r="F2419" s="40"/>
      <c r="G2419" s="40"/>
      <c r="H2419" s="40"/>
      <c r="I2419" s="40"/>
      <c r="J2419" s="40"/>
      <c r="K2419" s="40"/>
      <c r="L2419" s="40"/>
      <c r="M2419" s="40"/>
    </row>
    <row r="2420" spans="1:13">
      <c r="A2420" s="40"/>
      <c r="B2420" s="40"/>
      <c r="C2420" s="40"/>
      <c r="D2420" s="40"/>
      <c r="E2420" s="40"/>
      <c r="F2420" s="40"/>
      <c r="G2420" s="40"/>
      <c r="H2420" s="40"/>
      <c r="I2420" s="40"/>
      <c r="J2420" s="40"/>
      <c r="K2420" s="40"/>
      <c r="L2420" s="40"/>
      <c r="M2420" s="40"/>
    </row>
    <row r="2421" spans="1:13">
      <c r="A2421" s="40"/>
      <c r="B2421" s="40"/>
      <c r="C2421" s="40"/>
      <c r="D2421" s="40"/>
      <c r="E2421" s="40"/>
      <c r="F2421" s="40"/>
      <c r="G2421" s="40"/>
      <c r="H2421" s="40"/>
      <c r="I2421" s="40"/>
      <c r="J2421" s="40"/>
      <c r="K2421" s="40"/>
      <c r="L2421" s="40"/>
      <c r="M2421" s="40"/>
    </row>
    <row r="2422" spans="1:13">
      <c r="A2422" s="40"/>
      <c r="B2422" s="40"/>
      <c r="C2422" s="40"/>
      <c r="D2422" s="40"/>
      <c r="E2422" s="40"/>
      <c r="F2422" s="40"/>
      <c r="G2422" s="40"/>
      <c r="H2422" s="40"/>
      <c r="I2422" s="40"/>
      <c r="J2422" s="40"/>
      <c r="K2422" s="40"/>
      <c r="L2422" s="40"/>
      <c r="M2422" s="40"/>
    </row>
    <row r="2423" spans="1:13">
      <c r="A2423" s="40"/>
      <c r="B2423" s="40"/>
      <c r="C2423" s="40"/>
      <c r="D2423" s="40"/>
      <c r="E2423" s="40"/>
      <c r="F2423" s="40"/>
      <c r="G2423" s="40"/>
      <c r="H2423" s="40"/>
      <c r="I2423" s="40"/>
      <c r="J2423" s="40"/>
      <c r="K2423" s="40"/>
      <c r="L2423" s="40"/>
      <c r="M2423" s="40"/>
    </row>
    <row r="2424" spans="1:13">
      <c r="A2424" s="40"/>
      <c r="B2424" s="40"/>
      <c r="C2424" s="40"/>
      <c r="D2424" s="40"/>
      <c r="E2424" s="40"/>
      <c r="F2424" s="40"/>
      <c r="G2424" s="40"/>
      <c r="H2424" s="40"/>
      <c r="I2424" s="40"/>
      <c r="J2424" s="40"/>
      <c r="K2424" s="40"/>
      <c r="L2424" s="40"/>
      <c r="M2424" s="40"/>
    </row>
    <row r="2425" spans="1:13">
      <c r="A2425" s="40"/>
      <c r="B2425" s="40"/>
      <c r="C2425" s="40"/>
      <c r="D2425" s="40"/>
      <c r="E2425" s="40"/>
      <c r="F2425" s="40"/>
      <c r="G2425" s="40"/>
      <c r="H2425" s="40"/>
      <c r="I2425" s="40"/>
      <c r="J2425" s="40"/>
      <c r="K2425" s="40"/>
      <c r="L2425" s="40"/>
      <c r="M2425" s="40"/>
    </row>
    <row r="2426" spans="1:13">
      <c r="A2426" s="40"/>
      <c r="B2426" s="40"/>
      <c r="C2426" s="40"/>
      <c r="D2426" s="40"/>
      <c r="E2426" s="40"/>
      <c r="F2426" s="40"/>
      <c r="G2426" s="40"/>
      <c r="H2426" s="40"/>
      <c r="I2426" s="40"/>
      <c r="J2426" s="40"/>
      <c r="K2426" s="40"/>
      <c r="L2426" s="40"/>
      <c r="M2426" s="40"/>
    </row>
    <row r="2427" spans="1:13">
      <c r="A2427" s="40"/>
      <c r="B2427" s="40"/>
      <c r="C2427" s="40"/>
      <c r="D2427" s="40"/>
      <c r="E2427" s="40"/>
      <c r="F2427" s="40"/>
      <c r="G2427" s="40"/>
      <c r="H2427" s="40"/>
      <c r="I2427" s="40"/>
      <c r="J2427" s="40"/>
      <c r="K2427" s="40"/>
      <c r="L2427" s="40"/>
      <c r="M2427" s="40"/>
    </row>
    <row r="2428" spans="1:13">
      <c r="A2428" s="40"/>
      <c r="B2428" s="40"/>
      <c r="C2428" s="40"/>
      <c r="D2428" s="40"/>
      <c r="E2428" s="40"/>
      <c r="F2428" s="40"/>
      <c r="G2428" s="40"/>
      <c r="H2428" s="40"/>
      <c r="I2428" s="40"/>
      <c r="J2428" s="40"/>
      <c r="K2428" s="40"/>
      <c r="L2428" s="40"/>
      <c r="M2428" s="40"/>
    </row>
    <row r="2429" spans="1:13">
      <c r="A2429" s="40"/>
      <c r="B2429" s="40"/>
      <c r="C2429" s="40"/>
      <c r="D2429" s="40"/>
      <c r="E2429" s="40"/>
      <c r="F2429" s="40"/>
      <c r="G2429" s="40"/>
      <c r="H2429" s="40"/>
      <c r="I2429" s="40"/>
      <c r="J2429" s="40"/>
      <c r="K2429" s="40"/>
      <c r="L2429" s="40"/>
      <c r="M2429" s="40"/>
    </row>
    <row r="2430" spans="1:13">
      <c r="A2430" s="40"/>
      <c r="B2430" s="40"/>
      <c r="C2430" s="40"/>
      <c r="D2430" s="40"/>
      <c r="E2430" s="40"/>
      <c r="F2430" s="40"/>
      <c r="G2430" s="40"/>
      <c r="H2430" s="40"/>
      <c r="I2430" s="40"/>
      <c r="J2430" s="40"/>
      <c r="K2430" s="40"/>
      <c r="L2430" s="40"/>
      <c r="M2430" s="40"/>
    </row>
    <row r="2431" spans="1:13">
      <c r="A2431" s="40"/>
      <c r="B2431" s="40"/>
      <c r="C2431" s="40"/>
      <c r="D2431" s="40"/>
      <c r="E2431" s="40"/>
      <c r="F2431" s="40"/>
      <c r="G2431" s="40"/>
      <c r="H2431" s="40"/>
      <c r="I2431" s="40"/>
      <c r="J2431" s="40"/>
      <c r="K2431" s="40"/>
      <c r="L2431" s="40"/>
      <c r="M2431" s="40"/>
    </row>
    <row r="2432" spans="1:13">
      <c r="A2432" s="40"/>
      <c r="B2432" s="40"/>
      <c r="C2432" s="40"/>
      <c r="D2432" s="40"/>
      <c r="E2432" s="40"/>
      <c r="F2432" s="40"/>
      <c r="G2432" s="40"/>
      <c r="H2432" s="40"/>
      <c r="I2432" s="40"/>
      <c r="J2432" s="40"/>
      <c r="K2432" s="40"/>
      <c r="L2432" s="40"/>
      <c r="M2432" s="40"/>
    </row>
    <row r="2433" spans="1:13">
      <c r="A2433" s="40"/>
      <c r="B2433" s="40"/>
      <c r="C2433" s="40"/>
      <c r="D2433" s="40"/>
      <c r="E2433" s="40"/>
      <c r="F2433" s="40"/>
      <c r="G2433" s="40"/>
      <c r="H2433" s="40"/>
      <c r="I2433" s="40"/>
      <c r="J2433" s="40"/>
      <c r="K2433" s="40"/>
      <c r="L2433" s="40"/>
      <c r="M2433" s="40"/>
    </row>
    <row r="2434" spans="1:13">
      <c r="A2434" s="40"/>
      <c r="B2434" s="40"/>
      <c r="C2434" s="40"/>
      <c r="D2434" s="40"/>
      <c r="E2434" s="40"/>
      <c r="F2434" s="40"/>
      <c r="G2434" s="40"/>
      <c r="H2434" s="40"/>
      <c r="I2434" s="40"/>
      <c r="J2434" s="40"/>
      <c r="K2434" s="40"/>
      <c r="L2434" s="40"/>
      <c r="M2434" s="40"/>
    </row>
    <row r="2435" spans="1:13">
      <c r="A2435" s="40"/>
      <c r="B2435" s="40"/>
      <c r="C2435" s="40"/>
      <c r="D2435" s="40"/>
      <c r="E2435" s="40"/>
      <c r="F2435" s="40"/>
      <c r="G2435" s="40"/>
      <c r="H2435" s="40"/>
      <c r="I2435" s="40"/>
      <c r="J2435" s="40"/>
      <c r="K2435" s="40"/>
      <c r="L2435" s="40"/>
      <c r="M2435" s="40"/>
    </row>
    <row r="2436" spans="1:13">
      <c r="A2436" s="40"/>
      <c r="B2436" s="40"/>
      <c r="C2436" s="40"/>
      <c r="D2436" s="40"/>
      <c r="E2436" s="40"/>
      <c r="F2436" s="40"/>
      <c r="G2436" s="40"/>
      <c r="H2436" s="40"/>
      <c r="I2436" s="40"/>
      <c r="J2436" s="40"/>
      <c r="K2436" s="40"/>
      <c r="L2436" s="40"/>
      <c r="M2436" s="40"/>
    </row>
    <row r="2437" spans="1:13">
      <c r="A2437" s="40"/>
      <c r="B2437" s="40"/>
      <c r="C2437" s="40"/>
      <c r="D2437" s="40"/>
      <c r="E2437" s="40"/>
      <c r="F2437" s="40"/>
      <c r="G2437" s="40"/>
      <c r="H2437" s="40"/>
      <c r="I2437" s="40"/>
      <c r="J2437" s="40"/>
      <c r="K2437" s="40"/>
      <c r="L2437" s="40"/>
      <c r="M2437" s="40"/>
    </row>
    <row r="2438" spans="1:13">
      <c r="A2438" s="40"/>
      <c r="B2438" s="40"/>
      <c r="C2438" s="40"/>
      <c r="D2438" s="40"/>
      <c r="E2438" s="40"/>
      <c r="F2438" s="40"/>
      <c r="G2438" s="40"/>
      <c r="H2438" s="40"/>
      <c r="I2438" s="40"/>
      <c r="J2438" s="40"/>
      <c r="K2438" s="40"/>
      <c r="L2438" s="40"/>
      <c r="M2438" s="40"/>
    </row>
    <row r="2439" spans="1:13">
      <c r="A2439" s="40"/>
      <c r="B2439" s="40"/>
      <c r="C2439" s="40"/>
      <c r="D2439" s="40"/>
      <c r="E2439" s="40"/>
      <c r="F2439" s="40"/>
      <c r="G2439" s="40"/>
      <c r="H2439" s="40"/>
      <c r="I2439" s="40"/>
      <c r="J2439" s="40"/>
      <c r="K2439" s="40"/>
      <c r="L2439" s="40"/>
      <c r="M2439" s="40"/>
    </row>
    <row r="2440" spans="1:13">
      <c r="A2440" s="40"/>
      <c r="B2440" s="40"/>
      <c r="C2440" s="40"/>
      <c r="D2440" s="40"/>
      <c r="E2440" s="40"/>
      <c r="F2440" s="40"/>
      <c r="G2440" s="40"/>
      <c r="H2440" s="40"/>
      <c r="I2440" s="40"/>
      <c r="J2440" s="40"/>
      <c r="K2440" s="40"/>
      <c r="L2440" s="40"/>
      <c r="M2440" s="40"/>
    </row>
    <row r="2441" spans="1:13">
      <c r="A2441" s="40"/>
      <c r="B2441" s="40"/>
      <c r="C2441" s="40"/>
      <c r="D2441" s="40"/>
      <c r="E2441" s="40"/>
      <c r="F2441" s="40"/>
      <c r="G2441" s="40"/>
      <c r="H2441" s="40"/>
      <c r="I2441" s="40"/>
      <c r="J2441" s="40"/>
      <c r="K2441" s="40"/>
      <c r="L2441" s="40"/>
      <c r="M2441" s="40"/>
    </row>
    <row r="2442" spans="1:13">
      <c r="A2442" s="40"/>
      <c r="B2442" s="40"/>
      <c r="C2442" s="40"/>
      <c r="D2442" s="40"/>
      <c r="E2442" s="40"/>
      <c r="F2442" s="40"/>
      <c r="G2442" s="40"/>
      <c r="H2442" s="40"/>
      <c r="I2442" s="40"/>
      <c r="J2442" s="40"/>
      <c r="K2442" s="40"/>
      <c r="L2442" s="40"/>
      <c r="M2442" s="40"/>
    </row>
    <row r="2443" spans="1:13">
      <c r="A2443" s="40"/>
      <c r="B2443" s="40"/>
      <c r="C2443" s="40"/>
      <c r="D2443" s="40"/>
      <c r="E2443" s="40"/>
      <c r="F2443" s="40"/>
      <c r="G2443" s="40"/>
      <c r="H2443" s="40"/>
      <c r="I2443" s="40"/>
      <c r="J2443" s="40"/>
      <c r="K2443" s="40"/>
      <c r="L2443" s="40"/>
      <c r="M2443" s="40"/>
    </row>
    <row r="2444" spans="1:13">
      <c r="A2444" s="40"/>
      <c r="B2444" s="40"/>
      <c r="C2444" s="40"/>
      <c r="D2444" s="40"/>
      <c r="E2444" s="40"/>
      <c r="F2444" s="40"/>
      <c r="G2444" s="40"/>
      <c r="H2444" s="40"/>
      <c r="I2444" s="40"/>
      <c r="J2444" s="40"/>
      <c r="K2444" s="40"/>
      <c r="L2444" s="40"/>
      <c r="M2444" s="40"/>
    </row>
    <row r="2445" spans="1:13">
      <c r="A2445" s="40"/>
      <c r="B2445" s="40"/>
      <c r="C2445" s="40"/>
      <c r="D2445" s="40"/>
      <c r="E2445" s="40"/>
      <c r="F2445" s="40"/>
      <c r="G2445" s="40"/>
      <c r="H2445" s="40"/>
      <c r="I2445" s="40"/>
      <c r="J2445" s="40"/>
      <c r="K2445" s="40"/>
      <c r="L2445" s="40"/>
      <c r="M2445" s="40"/>
    </row>
    <row r="2446" spans="1:13">
      <c r="A2446" s="40"/>
      <c r="B2446" s="40"/>
      <c r="C2446" s="40"/>
      <c r="D2446" s="40"/>
      <c r="E2446" s="40"/>
      <c r="F2446" s="40"/>
      <c r="G2446" s="40"/>
      <c r="H2446" s="40"/>
      <c r="I2446" s="40"/>
      <c r="J2446" s="40"/>
      <c r="K2446" s="40"/>
      <c r="L2446" s="40"/>
      <c r="M2446" s="40"/>
    </row>
    <row r="2447" spans="1:13">
      <c r="A2447" s="40"/>
      <c r="B2447" s="40"/>
      <c r="C2447" s="40"/>
      <c r="D2447" s="40"/>
      <c r="E2447" s="40"/>
      <c r="F2447" s="40"/>
      <c r="G2447" s="40"/>
      <c r="H2447" s="40"/>
      <c r="I2447" s="40"/>
      <c r="J2447" s="40"/>
      <c r="K2447" s="40"/>
      <c r="L2447" s="40"/>
      <c r="M2447" s="40"/>
    </row>
    <row r="2448" spans="1:13">
      <c r="A2448" s="40"/>
      <c r="B2448" s="40"/>
      <c r="C2448" s="40"/>
      <c r="D2448" s="40"/>
      <c r="E2448" s="40"/>
      <c r="F2448" s="40"/>
      <c r="G2448" s="40"/>
      <c r="H2448" s="40"/>
      <c r="I2448" s="40"/>
      <c r="J2448" s="40"/>
      <c r="K2448" s="40"/>
      <c r="L2448" s="40"/>
      <c r="M2448" s="40"/>
    </row>
    <row r="2449" spans="1:13">
      <c r="A2449" s="40"/>
      <c r="B2449" s="40"/>
      <c r="C2449" s="40"/>
      <c r="D2449" s="40"/>
      <c r="E2449" s="40"/>
      <c r="F2449" s="40"/>
      <c r="G2449" s="40"/>
      <c r="H2449" s="40"/>
      <c r="I2449" s="40"/>
      <c r="J2449" s="40"/>
      <c r="K2449" s="40"/>
      <c r="L2449" s="40"/>
      <c r="M2449" s="40"/>
    </row>
    <row r="2450" spans="1:13">
      <c r="A2450" s="40"/>
      <c r="B2450" s="40"/>
      <c r="C2450" s="40"/>
      <c r="D2450" s="40"/>
      <c r="E2450" s="40"/>
      <c r="F2450" s="40"/>
      <c r="G2450" s="40"/>
      <c r="H2450" s="40"/>
      <c r="I2450" s="40"/>
      <c r="J2450" s="40"/>
      <c r="K2450" s="40"/>
      <c r="L2450" s="40"/>
      <c r="M2450" s="40"/>
    </row>
    <row r="2451" spans="1:13">
      <c r="A2451" s="40"/>
      <c r="B2451" s="40"/>
      <c r="C2451" s="40"/>
      <c r="D2451" s="40"/>
      <c r="E2451" s="40"/>
      <c r="F2451" s="40"/>
      <c r="G2451" s="40"/>
      <c r="H2451" s="40"/>
      <c r="I2451" s="40"/>
      <c r="J2451" s="40"/>
      <c r="K2451" s="40"/>
      <c r="L2451" s="40"/>
      <c r="M2451" s="40"/>
    </row>
    <row r="2452" spans="1:13">
      <c r="A2452" s="40"/>
      <c r="B2452" s="40"/>
      <c r="C2452" s="40"/>
      <c r="D2452" s="40"/>
      <c r="E2452" s="40"/>
      <c r="F2452" s="40"/>
      <c r="G2452" s="40"/>
      <c r="H2452" s="40"/>
      <c r="I2452" s="40"/>
      <c r="J2452" s="40"/>
      <c r="K2452" s="40"/>
      <c r="L2452" s="40"/>
      <c r="M2452" s="40"/>
    </row>
    <row r="2453" spans="1:13">
      <c r="A2453" s="40"/>
      <c r="B2453" s="40"/>
      <c r="C2453" s="40"/>
      <c r="D2453" s="40"/>
      <c r="E2453" s="40"/>
      <c r="F2453" s="40"/>
      <c r="G2453" s="40"/>
      <c r="H2453" s="40"/>
      <c r="I2453" s="40"/>
      <c r="J2453" s="40"/>
      <c r="K2453" s="40"/>
      <c r="L2453" s="40"/>
      <c r="M2453" s="40"/>
    </row>
    <row r="2454" spans="1:13">
      <c r="A2454" s="40"/>
      <c r="B2454" s="40"/>
      <c r="C2454" s="40"/>
      <c r="D2454" s="40"/>
      <c r="E2454" s="40"/>
      <c r="F2454" s="40"/>
      <c r="G2454" s="40"/>
      <c r="H2454" s="40"/>
      <c r="I2454" s="40"/>
      <c r="J2454" s="40"/>
      <c r="K2454" s="40"/>
      <c r="L2454" s="40"/>
      <c r="M2454" s="40"/>
    </row>
    <row r="2455" spans="1:13">
      <c r="A2455" s="40"/>
      <c r="B2455" s="40"/>
      <c r="C2455" s="40"/>
      <c r="D2455" s="40"/>
      <c r="E2455" s="40"/>
      <c r="F2455" s="40"/>
      <c r="G2455" s="40"/>
      <c r="H2455" s="40"/>
      <c r="I2455" s="40"/>
      <c r="J2455" s="40"/>
      <c r="K2455" s="40"/>
      <c r="L2455" s="40"/>
      <c r="M2455" s="40"/>
    </row>
    <row r="2456" spans="1:13">
      <c r="A2456" s="40"/>
      <c r="B2456" s="40"/>
      <c r="C2456" s="40"/>
      <c r="D2456" s="40"/>
      <c r="E2456" s="40"/>
      <c r="F2456" s="40"/>
      <c r="G2456" s="40"/>
      <c r="H2456" s="40"/>
      <c r="I2456" s="40"/>
      <c r="J2456" s="40"/>
      <c r="K2456" s="40"/>
      <c r="L2456" s="40"/>
      <c r="M2456" s="40"/>
    </row>
    <row r="2457" spans="1:13">
      <c r="A2457" s="40"/>
      <c r="B2457" s="40"/>
      <c r="C2457" s="40"/>
      <c r="D2457" s="40"/>
      <c r="E2457" s="40"/>
      <c r="F2457" s="40"/>
      <c r="G2457" s="40"/>
      <c r="H2457" s="40"/>
      <c r="I2457" s="40"/>
      <c r="J2457" s="40"/>
      <c r="K2457" s="40"/>
      <c r="L2457" s="40"/>
      <c r="M2457" s="40"/>
    </row>
    <row r="2458" spans="1:13">
      <c r="A2458" s="40"/>
      <c r="B2458" s="40"/>
      <c r="C2458" s="40"/>
      <c r="D2458" s="40"/>
      <c r="E2458" s="40"/>
      <c r="F2458" s="40"/>
      <c r="G2458" s="40"/>
      <c r="H2458" s="40"/>
      <c r="I2458" s="40"/>
      <c r="J2458" s="40"/>
      <c r="K2458" s="40"/>
      <c r="L2458" s="40"/>
      <c r="M2458" s="40"/>
    </row>
    <row r="2459" spans="1:13">
      <c r="A2459" s="40"/>
      <c r="B2459" s="40"/>
      <c r="C2459" s="40"/>
      <c r="D2459" s="40"/>
      <c r="E2459" s="40"/>
      <c r="F2459" s="40"/>
      <c r="G2459" s="40"/>
      <c r="H2459" s="40"/>
      <c r="I2459" s="40"/>
      <c r="J2459" s="40"/>
      <c r="K2459" s="40"/>
      <c r="L2459" s="40"/>
      <c r="M2459" s="40"/>
    </row>
    <row r="2460" spans="1:13">
      <c r="A2460" s="40"/>
      <c r="B2460" s="40"/>
      <c r="C2460" s="40"/>
      <c r="D2460" s="40"/>
      <c r="E2460" s="40"/>
      <c r="F2460" s="40"/>
      <c r="G2460" s="40"/>
      <c r="H2460" s="40"/>
      <c r="I2460" s="40"/>
      <c r="J2460" s="40"/>
      <c r="K2460" s="40"/>
      <c r="L2460" s="40"/>
      <c r="M2460" s="40"/>
    </row>
    <row r="2461" spans="1:13">
      <c r="A2461" s="40"/>
      <c r="B2461" s="40"/>
      <c r="C2461" s="40"/>
      <c r="D2461" s="40"/>
      <c r="E2461" s="40"/>
      <c r="F2461" s="40"/>
      <c r="G2461" s="40"/>
      <c r="H2461" s="40"/>
      <c r="I2461" s="40"/>
      <c r="J2461" s="40"/>
      <c r="K2461" s="40"/>
      <c r="L2461" s="40"/>
      <c r="M2461" s="40"/>
    </row>
    <row r="2462" spans="1:13">
      <c r="A2462" s="40"/>
      <c r="B2462" s="40"/>
      <c r="C2462" s="40"/>
      <c r="D2462" s="40"/>
      <c r="E2462" s="40"/>
      <c r="F2462" s="40"/>
      <c r="G2462" s="40"/>
      <c r="H2462" s="40"/>
      <c r="I2462" s="40"/>
      <c r="J2462" s="40"/>
      <c r="K2462" s="40"/>
      <c r="L2462" s="40"/>
      <c r="M2462" s="40"/>
    </row>
    <row r="2463" spans="1:13">
      <c r="A2463" s="40"/>
      <c r="B2463" s="40"/>
      <c r="C2463" s="40"/>
      <c r="D2463" s="40"/>
      <c r="E2463" s="40"/>
      <c r="F2463" s="40"/>
      <c r="G2463" s="40"/>
      <c r="H2463" s="40"/>
      <c r="I2463" s="40"/>
      <c r="J2463" s="40"/>
      <c r="K2463" s="40"/>
      <c r="L2463" s="40"/>
      <c r="M2463" s="40"/>
    </row>
    <row r="2464" spans="1:13">
      <c r="A2464" s="40"/>
      <c r="B2464" s="40"/>
      <c r="C2464" s="40"/>
      <c r="D2464" s="40"/>
      <c r="E2464" s="40"/>
      <c r="F2464" s="40"/>
      <c r="G2464" s="40"/>
      <c r="H2464" s="40"/>
      <c r="I2464" s="40"/>
      <c r="J2464" s="40"/>
      <c r="K2464" s="40"/>
      <c r="L2464" s="40"/>
      <c r="M2464" s="40"/>
    </row>
    <row r="2465" spans="1:13">
      <c r="A2465" s="40"/>
      <c r="B2465" s="40"/>
      <c r="C2465" s="40"/>
      <c r="D2465" s="40"/>
      <c r="E2465" s="40"/>
      <c r="F2465" s="40"/>
      <c r="G2465" s="40"/>
      <c r="H2465" s="40"/>
      <c r="I2465" s="40"/>
      <c r="J2465" s="40"/>
      <c r="K2465" s="40"/>
      <c r="L2465" s="40"/>
      <c r="M2465" s="40"/>
    </row>
    <row r="2466" spans="1:13">
      <c r="A2466" s="40"/>
      <c r="B2466" s="40"/>
      <c r="C2466" s="40"/>
      <c r="D2466" s="40"/>
      <c r="E2466" s="40"/>
      <c r="F2466" s="40"/>
      <c r="G2466" s="40"/>
      <c r="H2466" s="40"/>
      <c r="I2466" s="40"/>
      <c r="J2466" s="40"/>
      <c r="K2466" s="40"/>
      <c r="L2466" s="40"/>
      <c r="M2466" s="40"/>
    </row>
    <row r="2467" spans="1:13">
      <c r="A2467" s="40"/>
      <c r="B2467" s="40"/>
      <c r="C2467" s="40"/>
      <c r="D2467" s="40"/>
      <c r="E2467" s="40"/>
      <c r="F2467" s="40"/>
      <c r="G2467" s="40"/>
      <c r="H2467" s="40"/>
      <c r="I2467" s="40"/>
      <c r="J2467" s="40"/>
      <c r="K2467" s="40"/>
      <c r="L2467" s="40"/>
      <c r="M2467" s="40"/>
    </row>
    <row r="2468" spans="1:13">
      <c r="A2468" s="40"/>
      <c r="B2468" s="40"/>
      <c r="C2468" s="40"/>
      <c r="D2468" s="40"/>
      <c r="E2468" s="40"/>
      <c r="F2468" s="40"/>
      <c r="G2468" s="40"/>
      <c r="H2468" s="40"/>
      <c r="I2468" s="40"/>
      <c r="J2468" s="40"/>
      <c r="K2468" s="40"/>
      <c r="L2468" s="40"/>
      <c r="M2468" s="40"/>
    </row>
    <row r="2469" spans="1:13">
      <c r="A2469" s="40"/>
      <c r="B2469" s="40"/>
      <c r="C2469" s="40"/>
      <c r="D2469" s="40"/>
      <c r="E2469" s="40"/>
      <c r="F2469" s="40"/>
      <c r="G2469" s="40"/>
      <c r="H2469" s="40"/>
      <c r="I2469" s="40"/>
      <c r="J2469" s="40"/>
      <c r="K2469" s="40"/>
      <c r="L2469" s="40"/>
      <c r="M2469" s="40"/>
    </row>
    <row r="2470" spans="1:13">
      <c r="A2470" s="40"/>
      <c r="B2470" s="40"/>
      <c r="C2470" s="40"/>
      <c r="D2470" s="40"/>
      <c r="E2470" s="40"/>
      <c r="F2470" s="40"/>
      <c r="G2470" s="40"/>
      <c r="H2470" s="40"/>
      <c r="I2470" s="40"/>
      <c r="J2470" s="40"/>
      <c r="K2470" s="40"/>
      <c r="L2470" s="40"/>
      <c r="M2470" s="40"/>
    </row>
    <row r="2471" spans="1:13">
      <c r="A2471" s="40"/>
      <c r="B2471" s="40"/>
      <c r="C2471" s="40"/>
      <c r="D2471" s="40"/>
      <c r="E2471" s="40"/>
      <c r="F2471" s="40"/>
      <c r="G2471" s="40"/>
      <c r="H2471" s="40"/>
      <c r="I2471" s="40"/>
      <c r="J2471" s="40"/>
      <c r="K2471" s="40"/>
      <c r="L2471" s="40"/>
      <c r="M2471" s="40"/>
    </row>
    <row r="2472" spans="1:13">
      <c r="A2472" s="40"/>
      <c r="B2472" s="40"/>
      <c r="C2472" s="40"/>
      <c r="D2472" s="40"/>
      <c r="E2472" s="40"/>
      <c r="F2472" s="40"/>
      <c r="G2472" s="40"/>
      <c r="H2472" s="40"/>
      <c r="I2472" s="40"/>
      <c r="J2472" s="40"/>
      <c r="K2472" s="40"/>
      <c r="L2472" s="40"/>
      <c r="M2472" s="40"/>
    </row>
    <row r="2473" spans="1:13">
      <c r="A2473" s="40"/>
      <c r="B2473" s="40"/>
      <c r="C2473" s="40"/>
      <c r="D2473" s="40"/>
      <c r="E2473" s="40"/>
      <c r="F2473" s="40"/>
      <c r="G2473" s="40"/>
      <c r="H2473" s="40"/>
      <c r="I2473" s="40"/>
      <c r="J2473" s="40"/>
      <c r="K2473" s="40"/>
      <c r="L2473" s="40"/>
      <c r="M2473" s="40"/>
    </row>
    <row r="2474" spans="1:13">
      <c r="A2474" s="40"/>
      <c r="B2474" s="40"/>
      <c r="C2474" s="40"/>
      <c r="D2474" s="40"/>
      <c r="E2474" s="40"/>
      <c r="F2474" s="40"/>
      <c r="G2474" s="40"/>
      <c r="H2474" s="40"/>
      <c r="I2474" s="40"/>
      <c r="J2474" s="40"/>
      <c r="K2474" s="40"/>
      <c r="L2474" s="40"/>
      <c r="M2474" s="40"/>
    </row>
    <row r="2475" spans="1:13">
      <c r="A2475" s="40"/>
      <c r="B2475" s="40"/>
      <c r="C2475" s="40"/>
      <c r="D2475" s="40"/>
      <c r="E2475" s="40"/>
      <c r="F2475" s="40"/>
      <c r="G2475" s="40"/>
      <c r="H2475" s="40"/>
      <c r="I2475" s="40"/>
      <c r="J2475" s="40"/>
      <c r="K2475" s="40"/>
      <c r="L2475" s="40"/>
      <c r="M2475" s="40"/>
    </row>
    <row r="2476" spans="1:13">
      <c r="A2476" s="40"/>
      <c r="B2476" s="40"/>
      <c r="C2476" s="40"/>
      <c r="D2476" s="40"/>
      <c r="E2476" s="40"/>
      <c r="F2476" s="40"/>
      <c r="G2476" s="40"/>
      <c r="H2476" s="40"/>
      <c r="I2476" s="40"/>
      <c r="J2476" s="40"/>
      <c r="K2476" s="40"/>
      <c r="L2476" s="40"/>
      <c r="M2476" s="40"/>
    </row>
    <row r="2477" spans="1:13">
      <c r="A2477" s="40"/>
      <c r="B2477" s="40"/>
      <c r="C2477" s="40"/>
      <c r="D2477" s="40"/>
      <c r="E2477" s="40"/>
      <c r="F2477" s="40"/>
      <c r="G2477" s="40"/>
      <c r="H2477" s="40"/>
      <c r="I2477" s="40"/>
      <c r="J2477" s="40"/>
      <c r="K2477" s="40"/>
      <c r="L2477" s="40"/>
      <c r="M2477" s="40"/>
    </row>
    <row r="2478" spans="1:13">
      <c r="A2478" s="40"/>
      <c r="B2478" s="40"/>
      <c r="C2478" s="40"/>
      <c r="D2478" s="40"/>
      <c r="E2478" s="40"/>
      <c r="F2478" s="40"/>
      <c r="G2478" s="40"/>
      <c r="H2478" s="40"/>
      <c r="I2478" s="40"/>
      <c r="J2478" s="40"/>
      <c r="K2478" s="40"/>
      <c r="L2478" s="40"/>
      <c r="M2478" s="40"/>
    </row>
    <row r="2479" spans="1:13">
      <c r="A2479" s="40"/>
      <c r="B2479" s="40"/>
      <c r="C2479" s="40"/>
      <c r="D2479" s="40"/>
      <c r="E2479" s="40"/>
      <c r="F2479" s="40"/>
      <c r="G2479" s="40"/>
      <c r="H2479" s="40"/>
      <c r="I2479" s="40"/>
      <c r="J2479" s="40"/>
      <c r="K2479" s="40"/>
      <c r="L2479" s="40"/>
      <c r="M2479" s="40"/>
    </row>
    <row r="2480" spans="1:13">
      <c r="A2480" s="40"/>
      <c r="B2480" s="40"/>
      <c r="C2480" s="40"/>
      <c r="D2480" s="40"/>
      <c r="E2480" s="40"/>
      <c r="F2480" s="40"/>
      <c r="G2480" s="40"/>
      <c r="H2480" s="40"/>
      <c r="I2480" s="40"/>
      <c r="J2480" s="40"/>
      <c r="K2480" s="40"/>
      <c r="L2480" s="40"/>
      <c r="M2480" s="40"/>
    </row>
    <row r="2481" spans="1:13">
      <c r="A2481" s="40"/>
      <c r="B2481" s="40"/>
      <c r="C2481" s="40"/>
      <c r="D2481" s="40"/>
      <c r="E2481" s="40"/>
      <c r="F2481" s="40"/>
      <c r="G2481" s="40"/>
      <c r="H2481" s="40"/>
      <c r="I2481" s="40"/>
      <c r="J2481" s="40"/>
      <c r="K2481" s="40"/>
      <c r="L2481" s="40"/>
      <c r="M2481" s="40"/>
    </row>
    <row r="2482" spans="1:13">
      <c r="A2482" s="40"/>
      <c r="B2482" s="40"/>
      <c r="C2482" s="40"/>
      <c r="D2482" s="40"/>
      <c r="E2482" s="40"/>
      <c r="F2482" s="40"/>
      <c r="G2482" s="40"/>
      <c r="H2482" s="40"/>
      <c r="I2482" s="40"/>
      <c r="J2482" s="40"/>
      <c r="K2482" s="40"/>
      <c r="L2482" s="40"/>
      <c r="M2482" s="40"/>
    </row>
    <row r="2483" spans="1:13">
      <c r="A2483" s="40"/>
      <c r="B2483" s="40"/>
      <c r="C2483" s="40"/>
      <c r="D2483" s="40"/>
      <c r="E2483" s="40"/>
      <c r="F2483" s="40"/>
      <c r="G2483" s="40"/>
      <c r="H2483" s="40"/>
      <c r="I2483" s="40"/>
      <c r="J2483" s="40"/>
      <c r="K2483" s="40"/>
      <c r="L2483" s="40"/>
      <c r="M2483" s="40"/>
    </row>
    <row r="2484" spans="1:13">
      <c r="A2484" s="40"/>
      <c r="B2484" s="40"/>
      <c r="C2484" s="40"/>
      <c r="D2484" s="40"/>
      <c r="E2484" s="40"/>
      <c r="F2484" s="40"/>
      <c r="G2484" s="40"/>
      <c r="H2484" s="40"/>
      <c r="I2484" s="40"/>
      <c r="J2484" s="40"/>
      <c r="K2484" s="40"/>
      <c r="L2484" s="40"/>
      <c r="M2484" s="40"/>
    </row>
    <row r="2485" spans="1:13">
      <c r="A2485" s="40"/>
      <c r="B2485" s="40"/>
      <c r="C2485" s="40"/>
      <c r="D2485" s="40"/>
      <c r="E2485" s="40"/>
      <c r="F2485" s="40"/>
      <c r="G2485" s="40"/>
      <c r="H2485" s="40"/>
      <c r="I2485" s="40"/>
      <c r="J2485" s="40"/>
      <c r="K2485" s="40"/>
      <c r="L2485" s="40"/>
      <c r="M2485" s="40"/>
    </row>
    <row r="2486" spans="1:13">
      <c r="A2486" s="40"/>
      <c r="B2486" s="40"/>
      <c r="C2486" s="40"/>
      <c r="D2486" s="40"/>
      <c r="E2486" s="40"/>
      <c r="F2486" s="40"/>
      <c r="G2486" s="40"/>
      <c r="H2486" s="40"/>
      <c r="I2486" s="40"/>
      <c r="J2486" s="40"/>
      <c r="K2486" s="40"/>
      <c r="L2486" s="40"/>
      <c r="M2486" s="40"/>
    </row>
    <row r="2487" spans="1:13">
      <c r="A2487" s="40"/>
      <c r="B2487" s="40"/>
      <c r="C2487" s="40"/>
      <c r="D2487" s="40"/>
      <c r="E2487" s="40"/>
      <c r="F2487" s="40"/>
      <c r="G2487" s="40"/>
      <c r="H2487" s="40"/>
      <c r="I2487" s="40"/>
      <c r="J2487" s="40"/>
      <c r="K2487" s="40"/>
      <c r="L2487" s="40"/>
      <c r="M2487" s="40"/>
    </row>
    <row r="2488" spans="1:13">
      <c r="A2488" s="40"/>
      <c r="B2488" s="40"/>
      <c r="C2488" s="40"/>
      <c r="D2488" s="40"/>
      <c r="E2488" s="40"/>
      <c r="F2488" s="40"/>
      <c r="G2488" s="40"/>
      <c r="H2488" s="40"/>
      <c r="I2488" s="40"/>
      <c r="J2488" s="40"/>
      <c r="K2488" s="40"/>
      <c r="L2488" s="40"/>
      <c r="M2488" s="40"/>
    </row>
    <row r="2489" spans="1:13">
      <c r="A2489" s="40"/>
      <c r="B2489" s="40"/>
      <c r="C2489" s="40"/>
      <c r="D2489" s="40"/>
      <c r="E2489" s="40"/>
      <c r="F2489" s="40"/>
      <c r="G2489" s="40"/>
      <c r="H2489" s="40"/>
      <c r="I2489" s="40"/>
      <c r="J2489" s="40"/>
      <c r="K2489" s="40"/>
      <c r="L2489" s="40"/>
      <c r="M2489" s="40"/>
    </row>
    <row r="2490" spans="1:13">
      <c r="A2490" s="40"/>
      <c r="B2490" s="40"/>
      <c r="C2490" s="40"/>
      <c r="D2490" s="40"/>
      <c r="E2490" s="40"/>
      <c r="F2490" s="40"/>
      <c r="G2490" s="40"/>
      <c r="H2490" s="40"/>
      <c r="I2490" s="40"/>
      <c r="J2490" s="40"/>
      <c r="K2490" s="40"/>
      <c r="L2490" s="40"/>
      <c r="M2490" s="40"/>
    </row>
    <row r="2491" spans="1:13">
      <c r="A2491" s="40"/>
      <c r="B2491" s="40"/>
      <c r="C2491" s="40"/>
      <c r="D2491" s="40"/>
      <c r="E2491" s="40"/>
      <c r="F2491" s="40"/>
      <c r="G2491" s="40"/>
      <c r="H2491" s="40"/>
      <c r="I2491" s="40"/>
      <c r="J2491" s="40"/>
      <c r="K2491" s="40"/>
      <c r="L2491" s="40"/>
      <c r="M2491" s="40"/>
    </row>
    <row r="2492" spans="1:13">
      <c r="A2492" s="40"/>
      <c r="B2492" s="40"/>
      <c r="C2492" s="40"/>
      <c r="D2492" s="40"/>
      <c r="E2492" s="40"/>
      <c r="F2492" s="40"/>
      <c r="G2492" s="40"/>
      <c r="H2492" s="40"/>
      <c r="I2492" s="40"/>
      <c r="J2492" s="40"/>
      <c r="K2492" s="40"/>
      <c r="L2492" s="40"/>
      <c r="M2492" s="40"/>
    </row>
    <row r="2493" spans="1:13">
      <c r="A2493" s="40"/>
      <c r="B2493" s="40"/>
      <c r="C2493" s="40"/>
      <c r="D2493" s="40"/>
      <c r="E2493" s="40"/>
      <c r="F2493" s="40"/>
      <c r="G2493" s="40"/>
      <c r="H2493" s="40"/>
      <c r="I2493" s="40"/>
      <c r="J2493" s="40"/>
      <c r="K2493" s="40"/>
      <c r="L2493" s="40"/>
      <c r="M2493" s="40"/>
    </row>
    <row r="2494" spans="1:13">
      <c r="A2494" s="40"/>
      <c r="B2494" s="40"/>
      <c r="C2494" s="40"/>
      <c r="D2494" s="40"/>
      <c r="E2494" s="40"/>
      <c r="F2494" s="40"/>
      <c r="G2494" s="40"/>
      <c r="H2494" s="40"/>
      <c r="I2494" s="40"/>
      <c r="J2494" s="40"/>
      <c r="K2494" s="40"/>
      <c r="L2494" s="40"/>
      <c r="M2494" s="40"/>
    </row>
    <row r="2495" spans="1:13">
      <c r="A2495" s="40"/>
      <c r="B2495" s="40"/>
      <c r="C2495" s="40"/>
      <c r="D2495" s="40"/>
      <c r="E2495" s="40"/>
      <c r="F2495" s="40"/>
      <c r="G2495" s="40"/>
      <c r="H2495" s="40"/>
      <c r="I2495" s="40"/>
      <c r="J2495" s="40"/>
      <c r="K2495" s="40"/>
      <c r="L2495" s="40"/>
      <c r="M2495" s="40"/>
    </row>
    <row r="2496" spans="1:13">
      <c r="A2496" s="40"/>
      <c r="B2496" s="40"/>
      <c r="C2496" s="40"/>
      <c r="D2496" s="40"/>
      <c r="E2496" s="40"/>
      <c r="F2496" s="40"/>
      <c r="G2496" s="40"/>
      <c r="H2496" s="40"/>
      <c r="I2496" s="40"/>
      <c r="J2496" s="40"/>
      <c r="K2496" s="40"/>
      <c r="L2496" s="40"/>
      <c r="M2496" s="40"/>
    </row>
    <row r="2497" spans="1:13">
      <c r="A2497" s="40"/>
      <c r="B2497" s="40"/>
      <c r="C2497" s="40"/>
      <c r="D2497" s="40"/>
      <c r="E2497" s="40"/>
      <c r="F2497" s="40"/>
      <c r="G2497" s="40"/>
      <c r="H2497" s="40"/>
      <c r="I2497" s="40"/>
      <c r="J2497" s="40"/>
      <c r="K2497" s="40"/>
      <c r="L2497" s="40"/>
      <c r="M2497" s="40"/>
    </row>
    <row r="2498" spans="1:13">
      <c r="A2498" s="40"/>
      <c r="B2498" s="40"/>
      <c r="C2498" s="40"/>
      <c r="D2498" s="40"/>
      <c r="E2498" s="40"/>
      <c r="F2498" s="40"/>
      <c r="G2498" s="40"/>
      <c r="H2498" s="40"/>
      <c r="I2498" s="40"/>
      <c r="J2498" s="40"/>
      <c r="K2498" s="40"/>
      <c r="L2498" s="40"/>
      <c r="M2498" s="40"/>
    </row>
    <row r="2499" spans="1:13">
      <c r="A2499" s="40"/>
      <c r="B2499" s="40"/>
      <c r="C2499" s="40"/>
      <c r="D2499" s="40"/>
      <c r="E2499" s="40"/>
      <c r="F2499" s="40"/>
      <c r="G2499" s="40"/>
      <c r="H2499" s="40"/>
      <c r="I2499" s="40"/>
      <c r="J2499" s="40"/>
      <c r="K2499" s="40"/>
      <c r="L2499" s="40"/>
      <c r="M2499" s="40"/>
    </row>
    <row r="2500" spans="1:13">
      <c r="A2500" s="40"/>
      <c r="B2500" s="40"/>
      <c r="C2500" s="40"/>
      <c r="D2500" s="40"/>
      <c r="E2500" s="40"/>
      <c r="F2500" s="40"/>
      <c r="G2500" s="40"/>
      <c r="H2500" s="40"/>
      <c r="I2500" s="40"/>
      <c r="J2500" s="40"/>
      <c r="K2500" s="40"/>
      <c r="L2500" s="40"/>
      <c r="M2500" s="40"/>
    </row>
    <row r="2501" spans="1:13">
      <c r="A2501" s="40"/>
      <c r="B2501" s="40"/>
      <c r="C2501" s="40"/>
      <c r="D2501" s="40"/>
      <c r="E2501" s="40"/>
      <c r="F2501" s="40"/>
      <c r="G2501" s="40"/>
      <c r="H2501" s="40"/>
      <c r="I2501" s="40"/>
      <c r="J2501" s="40"/>
      <c r="K2501" s="40"/>
      <c r="L2501" s="40"/>
      <c r="M2501" s="40"/>
    </row>
    <row r="2502" spans="1:13">
      <c r="A2502" s="40"/>
      <c r="B2502" s="40"/>
      <c r="C2502" s="40"/>
      <c r="D2502" s="40"/>
      <c r="E2502" s="40"/>
      <c r="F2502" s="40"/>
      <c r="G2502" s="40"/>
      <c r="H2502" s="40"/>
      <c r="I2502" s="40"/>
      <c r="J2502" s="40"/>
      <c r="K2502" s="40"/>
      <c r="L2502" s="40"/>
      <c r="M2502" s="40"/>
    </row>
    <row r="2503" spans="1:13">
      <c r="A2503" s="40"/>
      <c r="B2503" s="40"/>
      <c r="C2503" s="40"/>
      <c r="D2503" s="40"/>
      <c r="E2503" s="40"/>
      <c r="F2503" s="40"/>
      <c r="G2503" s="40"/>
      <c r="H2503" s="40"/>
      <c r="I2503" s="40"/>
      <c r="J2503" s="40"/>
      <c r="K2503" s="40"/>
      <c r="L2503" s="40"/>
      <c r="M2503" s="40"/>
    </row>
    <row r="2504" spans="1:13">
      <c r="A2504" s="40"/>
      <c r="B2504" s="40"/>
      <c r="C2504" s="40"/>
      <c r="D2504" s="40"/>
      <c r="E2504" s="40"/>
      <c r="F2504" s="40"/>
      <c r="G2504" s="40"/>
      <c r="H2504" s="40"/>
      <c r="I2504" s="40"/>
      <c r="J2504" s="40"/>
      <c r="K2504" s="40"/>
      <c r="L2504" s="40"/>
      <c r="M2504" s="40"/>
    </row>
    <row r="2505" spans="1:13">
      <c r="A2505" s="40"/>
      <c r="B2505" s="40"/>
      <c r="C2505" s="40"/>
      <c r="D2505" s="40"/>
      <c r="E2505" s="40"/>
      <c r="F2505" s="40"/>
      <c r="G2505" s="40"/>
      <c r="H2505" s="40"/>
      <c r="I2505" s="40"/>
      <c r="J2505" s="40"/>
      <c r="K2505" s="40"/>
      <c r="L2505" s="40"/>
      <c r="M2505" s="40"/>
    </row>
    <row r="2506" spans="1:13">
      <c r="A2506" s="40"/>
      <c r="B2506" s="40"/>
      <c r="C2506" s="40"/>
      <c r="D2506" s="40"/>
      <c r="E2506" s="40"/>
      <c r="F2506" s="40"/>
      <c r="G2506" s="40"/>
      <c r="H2506" s="40"/>
      <c r="I2506" s="40"/>
      <c r="J2506" s="40"/>
      <c r="K2506" s="40"/>
      <c r="L2506" s="40"/>
      <c r="M2506" s="40"/>
    </row>
    <row r="2507" spans="1:13">
      <c r="A2507" s="40"/>
      <c r="B2507" s="40"/>
      <c r="C2507" s="40"/>
      <c r="D2507" s="40"/>
      <c r="E2507" s="40"/>
      <c r="F2507" s="40"/>
      <c r="G2507" s="40"/>
      <c r="H2507" s="40"/>
      <c r="I2507" s="40"/>
      <c r="J2507" s="40"/>
      <c r="K2507" s="40"/>
      <c r="L2507" s="40"/>
      <c r="M2507" s="40"/>
    </row>
    <row r="2508" spans="1:13">
      <c r="A2508" s="40"/>
      <c r="B2508" s="40"/>
      <c r="C2508" s="40"/>
      <c r="D2508" s="40"/>
      <c r="E2508" s="40"/>
      <c r="F2508" s="40"/>
      <c r="G2508" s="40"/>
      <c r="H2508" s="40"/>
      <c r="I2508" s="40"/>
      <c r="J2508" s="40"/>
      <c r="K2508" s="40"/>
      <c r="L2508" s="40"/>
      <c r="M2508" s="40"/>
    </row>
    <row r="2509" spans="1:13">
      <c r="A2509" s="40"/>
      <c r="B2509" s="40"/>
      <c r="C2509" s="40"/>
      <c r="D2509" s="40"/>
      <c r="E2509" s="40"/>
      <c r="F2509" s="40"/>
      <c r="G2509" s="40"/>
      <c r="H2509" s="40"/>
      <c r="I2509" s="40"/>
      <c r="J2509" s="40"/>
      <c r="K2509" s="40"/>
      <c r="L2509" s="40"/>
      <c r="M2509" s="40"/>
    </row>
    <row r="2510" spans="1:13">
      <c r="A2510" s="40"/>
      <c r="B2510" s="40"/>
      <c r="C2510" s="40"/>
      <c r="D2510" s="40"/>
      <c r="E2510" s="40"/>
      <c r="F2510" s="40"/>
      <c r="G2510" s="40"/>
      <c r="H2510" s="40"/>
      <c r="I2510" s="40"/>
      <c r="J2510" s="40"/>
      <c r="K2510" s="40"/>
      <c r="L2510" s="40"/>
      <c r="M2510" s="40"/>
    </row>
    <row r="2511" spans="1:13">
      <c r="A2511" s="40"/>
      <c r="B2511" s="40"/>
      <c r="C2511" s="40"/>
      <c r="D2511" s="40"/>
      <c r="E2511" s="40"/>
      <c r="F2511" s="40"/>
      <c r="G2511" s="40"/>
      <c r="H2511" s="40"/>
      <c r="I2511" s="40"/>
      <c r="J2511" s="40"/>
      <c r="K2511" s="40"/>
      <c r="L2511" s="40"/>
      <c r="M2511" s="40"/>
    </row>
    <row r="2512" spans="1:13">
      <c r="A2512" s="40"/>
      <c r="B2512" s="40"/>
      <c r="C2512" s="40"/>
      <c r="D2512" s="40"/>
      <c r="E2512" s="40"/>
      <c r="F2512" s="40"/>
      <c r="G2512" s="40"/>
      <c r="H2512" s="40"/>
      <c r="I2512" s="40"/>
      <c r="J2512" s="40"/>
      <c r="K2512" s="40"/>
      <c r="L2512" s="40"/>
      <c r="M2512" s="40"/>
    </row>
    <row r="2513" spans="1:13">
      <c r="A2513" s="40"/>
      <c r="B2513" s="40"/>
      <c r="C2513" s="40"/>
      <c r="D2513" s="40"/>
      <c r="E2513" s="40"/>
      <c r="F2513" s="40"/>
      <c r="G2513" s="40"/>
      <c r="H2513" s="40"/>
      <c r="I2513" s="40"/>
      <c r="J2513" s="40"/>
      <c r="K2513" s="40"/>
      <c r="L2513" s="40"/>
      <c r="M2513" s="40"/>
    </row>
    <row r="2514" spans="1:13">
      <c r="A2514" s="40"/>
      <c r="B2514" s="40"/>
      <c r="C2514" s="40"/>
      <c r="D2514" s="40"/>
      <c r="E2514" s="40"/>
      <c r="F2514" s="40"/>
      <c r="G2514" s="40"/>
      <c r="H2514" s="40"/>
      <c r="I2514" s="40"/>
      <c r="J2514" s="40"/>
      <c r="K2514" s="40"/>
      <c r="L2514" s="40"/>
      <c r="M2514" s="40"/>
    </row>
    <row r="2515" spans="1:13">
      <c r="A2515" s="40"/>
      <c r="B2515" s="40"/>
      <c r="C2515" s="40"/>
      <c r="D2515" s="40"/>
      <c r="E2515" s="40"/>
      <c r="F2515" s="40"/>
      <c r="G2515" s="40"/>
      <c r="H2515" s="40"/>
      <c r="I2515" s="40"/>
      <c r="J2515" s="40"/>
      <c r="K2515" s="40"/>
      <c r="L2515" s="40"/>
      <c r="M2515" s="40"/>
    </row>
    <row r="2516" spans="1:13">
      <c r="A2516" s="40"/>
      <c r="B2516" s="40"/>
      <c r="C2516" s="40"/>
      <c r="D2516" s="40"/>
      <c r="E2516" s="40"/>
      <c r="F2516" s="40"/>
      <c r="G2516" s="40"/>
      <c r="H2516" s="40"/>
      <c r="I2516" s="40"/>
      <c r="J2516" s="40"/>
      <c r="K2516" s="40"/>
      <c r="L2516" s="40"/>
      <c r="M2516" s="40"/>
    </row>
    <row r="2517" spans="1:13">
      <c r="A2517" s="40"/>
      <c r="B2517" s="40"/>
      <c r="C2517" s="40"/>
      <c r="D2517" s="40"/>
      <c r="E2517" s="40"/>
      <c r="F2517" s="40"/>
      <c r="G2517" s="40"/>
      <c r="H2517" s="40"/>
      <c r="I2517" s="40"/>
      <c r="J2517" s="40"/>
      <c r="K2517" s="40"/>
      <c r="L2517" s="40"/>
      <c r="M2517" s="40"/>
    </row>
    <row r="2518" spans="1:13">
      <c r="A2518" s="40"/>
      <c r="B2518" s="40"/>
      <c r="C2518" s="40"/>
      <c r="D2518" s="40"/>
      <c r="E2518" s="40"/>
      <c r="F2518" s="40"/>
      <c r="G2518" s="40"/>
      <c r="H2518" s="40"/>
      <c r="I2518" s="40"/>
      <c r="J2518" s="40"/>
      <c r="K2518" s="40"/>
      <c r="L2518" s="40"/>
      <c r="M2518" s="40"/>
    </row>
    <row r="2519" spans="1:13">
      <c r="A2519" s="40"/>
      <c r="B2519" s="40"/>
      <c r="C2519" s="40"/>
      <c r="D2519" s="40"/>
      <c r="E2519" s="40"/>
      <c r="F2519" s="40"/>
      <c r="G2519" s="40"/>
      <c r="H2519" s="40"/>
      <c r="I2519" s="40"/>
      <c r="J2519" s="40"/>
      <c r="K2519" s="40"/>
      <c r="L2519" s="40"/>
      <c r="M2519" s="40"/>
    </row>
    <row r="2520" spans="1:13">
      <c r="A2520" s="40"/>
      <c r="B2520" s="40"/>
      <c r="C2520" s="40"/>
      <c r="D2520" s="40"/>
      <c r="E2520" s="40"/>
      <c r="F2520" s="40"/>
      <c r="G2520" s="40"/>
      <c r="H2520" s="40"/>
      <c r="I2520" s="40"/>
      <c r="J2520" s="40"/>
      <c r="K2520" s="40"/>
      <c r="L2520" s="40"/>
      <c r="M2520" s="40"/>
    </row>
    <row r="2521" spans="1:13">
      <c r="A2521" s="40"/>
      <c r="B2521" s="40"/>
      <c r="C2521" s="40"/>
      <c r="D2521" s="40"/>
      <c r="E2521" s="40"/>
      <c r="F2521" s="40"/>
      <c r="G2521" s="40"/>
      <c r="H2521" s="40"/>
      <c r="I2521" s="40"/>
      <c r="J2521" s="40"/>
      <c r="K2521" s="40"/>
      <c r="L2521" s="40"/>
      <c r="M2521" s="40"/>
    </row>
    <row r="2522" spans="1:13">
      <c r="A2522" s="40"/>
      <c r="B2522" s="40"/>
      <c r="C2522" s="40"/>
      <c r="D2522" s="40"/>
      <c r="E2522" s="40"/>
      <c r="F2522" s="40"/>
      <c r="G2522" s="40"/>
      <c r="H2522" s="40"/>
      <c r="I2522" s="40"/>
      <c r="J2522" s="40"/>
      <c r="K2522" s="40"/>
      <c r="L2522" s="40"/>
      <c r="M2522" s="40"/>
    </row>
    <row r="2523" spans="1:13">
      <c r="A2523" s="40"/>
      <c r="B2523" s="40"/>
      <c r="C2523" s="40"/>
      <c r="D2523" s="40"/>
      <c r="E2523" s="40"/>
      <c r="F2523" s="40"/>
      <c r="G2523" s="40"/>
      <c r="H2523" s="40"/>
      <c r="I2523" s="40"/>
      <c r="J2523" s="40"/>
      <c r="K2523" s="40"/>
      <c r="L2523" s="40"/>
      <c r="M2523" s="40"/>
    </row>
    <row r="2524" spans="1:13">
      <c r="A2524" s="40"/>
      <c r="B2524" s="40"/>
      <c r="C2524" s="40"/>
      <c r="D2524" s="40"/>
      <c r="E2524" s="40"/>
      <c r="F2524" s="40"/>
      <c r="G2524" s="40"/>
      <c r="H2524" s="40"/>
      <c r="I2524" s="40"/>
      <c r="J2524" s="40"/>
      <c r="K2524" s="40"/>
      <c r="L2524" s="40"/>
      <c r="M2524" s="40"/>
    </row>
    <row r="2525" spans="1:13">
      <c r="A2525" s="40"/>
      <c r="B2525" s="40"/>
      <c r="C2525" s="40"/>
      <c r="D2525" s="40"/>
      <c r="E2525" s="40"/>
      <c r="F2525" s="40"/>
      <c r="G2525" s="40"/>
      <c r="H2525" s="40"/>
      <c r="I2525" s="40"/>
      <c r="J2525" s="40"/>
      <c r="K2525" s="40"/>
      <c r="L2525" s="40"/>
      <c r="M2525" s="40"/>
    </row>
    <row r="2526" spans="1:13">
      <c r="A2526" s="40"/>
      <c r="B2526" s="40"/>
      <c r="C2526" s="40"/>
      <c r="D2526" s="40"/>
      <c r="E2526" s="40"/>
      <c r="F2526" s="40"/>
      <c r="G2526" s="40"/>
      <c r="H2526" s="40"/>
      <c r="I2526" s="40"/>
      <c r="J2526" s="40"/>
      <c r="K2526" s="40"/>
      <c r="L2526" s="40"/>
      <c r="M2526" s="40"/>
    </row>
    <row r="2527" spans="1:13">
      <c r="A2527" s="40"/>
      <c r="B2527" s="40"/>
      <c r="C2527" s="40"/>
      <c r="D2527" s="40"/>
      <c r="E2527" s="40"/>
      <c r="F2527" s="40"/>
      <c r="G2527" s="40"/>
      <c r="H2527" s="40"/>
      <c r="I2527" s="40"/>
      <c r="J2527" s="40"/>
      <c r="K2527" s="40"/>
      <c r="L2527" s="40"/>
      <c r="M2527" s="40"/>
    </row>
    <row r="2528" spans="1:13">
      <c r="A2528" s="40"/>
      <c r="B2528" s="40"/>
      <c r="C2528" s="40"/>
      <c r="D2528" s="40"/>
      <c r="E2528" s="40"/>
      <c r="F2528" s="40"/>
      <c r="G2528" s="40"/>
      <c r="H2528" s="40"/>
      <c r="I2528" s="40"/>
      <c r="J2528" s="40"/>
      <c r="K2528" s="40"/>
      <c r="L2528" s="40"/>
      <c r="M2528" s="40"/>
    </row>
    <row r="2529" spans="1:13">
      <c r="A2529" s="40"/>
      <c r="B2529" s="40"/>
      <c r="C2529" s="40"/>
      <c r="D2529" s="40"/>
      <c r="E2529" s="40"/>
      <c r="F2529" s="40"/>
      <c r="G2529" s="40"/>
      <c r="H2529" s="40"/>
      <c r="I2529" s="40"/>
      <c r="J2529" s="40"/>
      <c r="K2529" s="40"/>
      <c r="L2529" s="40"/>
      <c r="M2529" s="40"/>
    </row>
    <row r="2530" spans="1:13">
      <c r="A2530" s="40"/>
      <c r="B2530" s="40"/>
      <c r="C2530" s="40"/>
      <c r="D2530" s="40"/>
      <c r="E2530" s="40"/>
      <c r="F2530" s="40"/>
      <c r="G2530" s="40"/>
      <c r="H2530" s="40"/>
      <c r="I2530" s="40"/>
      <c r="J2530" s="40"/>
      <c r="K2530" s="40"/>
      <c r="L2530" s="40"/>
      <c r="M2530" s="40"/>
    </row>
    <row r="2531" spans="1:13">
      <c r="A2531" s="40"/>
      <c r="B2531" s="40"/>
      <c r="C2531" s="40"/>
      <c r="D2531" s="40"/>
      <c r="E2531" s="40"/>
      <c r="F2531" s="40"/>
      <c r="G2531" s="40"/>
      <c r="H2531" s="40"/>
      <c r="I2531" s="40"/>
      <c r="J2531" s="40"/>
      <c r="K2531" s="40"/>
      <c r="L2531" s="40"/>
      <c r="M2531" s="40"/>
    </row>
    <row r="2532" spans="1:13">
      <c r="A2532" s="40"/>
      <c r="B2532" s="40"/>
      <c r="C2532" s="40"/>
      <c r="D2532" s="40"/>
      <c r="E2532" s="40"/>
      <c r="F2532" s="40"/>
      <c r="G2532" s="40"/>
      <c r="H2532" s="40"/>
      <c r="I2532" s="40"/>
      <c r="J2532" s="40"/>
      <c r="K2532" s="40"/>
      <c r="L2532" s="40"/>
      <c r="M2532" s="40"/>
    </row>
    <row r="2533" spans="1:13">
      <c r="A2533" s="40"/>
      <c r="B2533" s="40"/>
      <c r="C2533" s="40"/>
      <c r="D2533" s="40"/>
      <c r="E2533" s="40"/>
      <c r="F2533" s="40"/>
      <c r="G2533" s="40"/>
      <c r="H2533" s="40"/>
      <c r="I2533" s="40"/>
      <c r="J2533" s="40"/>
      <c r="K2533" s="40"/>
      <c r="L2533" s="40"/>
      <c r="M2533" s="40"/>
    </row>
    <row r="2534" spans="1:13">
      <c r="A2534" s="40"/>
      <c r="B2534" s="40"/>
      <c r="C2534" s="40"/>
      <c r="D2534" s="40"/>
      <c r="E2534" s="40"/>
      <c r="F2534" s="40"/>
      <c r="G2534" s="40"/>
      <c r="H2534" s="40"/>
      <c r="I2534" s="40"/>
      <c r="J2534" s="40"/>
      <c r="K2534" s="40"/>
      <c r="L2534" s="40"/>
      <c r="M2534" s="40"/>
    </row>
    <row r="2535" spans="1:13">
      <c r="A2535" s="40"/>
      <c r="B2535" s="40"/>
      <c r="C2535" s="40"/>
      <c r="D2535" s="40"/>
      <c r="E2535" s="40"/>
      <c r="F2535" s="40"/>
      <c r="G2535" s="40"/>
      <c r="H2535" s="40"/>
      <c r="I2535" s="40"/>
      <c r="J2535" s="40"/>
      <c r="K2535" s="40"/>
      <c r="L2535" s="40"/>
      <c r="M2535" s="40"/>
    </row>
    <row r="2536" spans="1:13">
      <c r="A2536" s="40"/>
      <c r="B2536" s="40"/>
      <c r="C2536" s="40"/>
      <c r="D2536" s="40"/>
      <c r="E2536" s="40"/>
      <c r="F2536" s="40"/>
      <c r="G2536" s="40"/>
      <c r="H2536" s="40"/>
      <c r="I2536" s="40"/>
      <c r="J2536" s="40"/>
      <c r="K2536" s="40"/>
      <c r="L2536" s="40"/>
      <c r="M2536" s="40"/>
    </row>
    <row r="2537" spans="1:13">
      <c r="A2537" s="40"/>
      <c r="B2537" s="40"/>
      <c r="C2537" s="40"/>
      <c r="D2537" s="40"/>
      <c r="E2537" s="40"/>
      <c r="F2537" s="40"/>
      <c r="G2537" s="40"/>
      <c r="H2537" s="40"/>
      <c r="I2537" s="40"/>
      <c r="J2537" s="40"/>
      <c r="K2537" s="40"/>
      <c r="L2537" s="40"/>
      <c r="M2537" s="40"/>
    </row>
    <row r="2538" spans="1:13">
      <c r="A2538" s="40"/>
      <c r="B2538" s="40"/>
      <c r="C2538" s="40"/>
      <c r="D2538" s="40"/>
      <c r="E2538" s="40"/>
      <c r="F2538" s="40"/>
      <c r="G2538" s="40"/>
      <c r="H2538" s="40"/>
      <c r="I2538" s="40"/>
      <c r="J2538" s="40"/>
      <c r="K2538" s="40"/>
      <c r="L2538" s="40"/>
      <c r="M2538" s="40"/>
    </row>
    <row r="2539" spans="1:13">
      <c r="A2539" s="40"/>
      <c r="B2539" s="40"/>
      <c r="C2539" s="40"/>
      <c r="D2539" s="40"/>
      <c r="E2539" s="40"/>
      <c r="F2539" s="40"/>
      <c r="G2539" s="40"/>
      <c r="H2539" s="40"/>
      <c r="I2539" s="40"/>
      <c r="J2539" s="40"/>
      <c r="K2539" s="40"/>
      <c r="L2539" s="40"/>
      <c r="M2539" s="40"/>
    </row>
    <row r="2540" spans="1:13">
      <c r="A2540" s="40"/>
      <c r="B2540" s="40"/>
      <c r="C2540" s="40"/>
      <c r="D2540" s="40"/>
      <c r="E2540" s="40"/>
      <c r="F2540" s="40"/>
      <c r="G2540" s="40"/>
      <c r="H2540" s="40"/>
      <c r="I2540" s="40"/>
      <c r="J2540" s="40"/>
      <c r="K2540" s="40"/>
      <c r="L2540" s="40"/>
      <c r="M2540" s="40"/>
    </row>
    <row r="2541" spans="1:13">
      <c r="A2541" s="40"/>
      <c r="B2541" s="40"/>
      <c r="C2541" s="40"/>
      <c r="D2541" s="40"/>
      <c r="E2541" s="40"/>
      <c r="F2541" s="40"/>
      <c r="G2541" s="40"/>
      <c r="H2541" s="40"/>
      <c r="I2541" s="40"/>
      <c r="J2541" s="40"/>
      <c r="K2541" s="40"/>
      <c r="L2541" s="40"/>
      <c r="M2541" s="40"/>
    </row>
    <row r="2542" spans="1:13">
      <c r="A2542" s="40"/>
      <c r="B2542" s="40"/>
      <c r="C2542" s="40"/>
      <c r="D2542" s="40"/>
      <c r="E2542" s="40"/>
      <c r="F2542" s="40"/>
      <c r="G2542" s="40"/>
      <c r="H2542" s="40"/>
      <c r="I2542" s="40"/>
      <c r="J2542" s="40"/>
      <c r="K2542" s="40"/>
      <c r="L2542" s="40"/>
      <c r="M2542" s="40"/>
    </row>
    <row r="2543" spans="1:13">
      <c r="A2543" s="40"/>
      <c r="B2543" s="40"/>
      <c r="C2543" s="40"/>
      <c r="D2543" s="40"/>
      <c r="E2543" s="40"/>
      <c r="F2543" s="40"/>
      <c r="G2543" s="40"/>
      <c r="H2543" s="40"/>
      <c r="I2543" s="40"/>
      <c r="J2543" s="40"/>
      <c r="K2543" s="40"/>
      <c r="L2543" s="40"/>
      <c r="M2543" s="40"/>
    </row>
    <row r="2544" spans="1:13">
      <c r="A2544" s="40"/>
      <c r="B2544" s="40"/>
      <c r="C2544" s="40"/>
      <c r="D2544" s="40"/>
      <c r="E2544" s="40"/>
      <c r="F2544" s="40"/>
      <c r="G2544" s="40"/>
      <c r="H2544" s="40"/>
      <c r="I2544" s="40"/>
      <c r="J2544" s="40"/>
      <c r="K2544" s="40"/>
      <c r="L2544" s="40"/>
      <c r="M2544" s="40"/>
    </row>
    <row r="2545" spans="1:13">
      <c r="A2545" s="40"/>
      <c r="B2545" s="40"/>
      <c r="C2545" s="40"/>
      <c r="D2545" s="40"/>
      <c r="E2545" s="40"/>
      <c r="F2545" s="40"/>
      <c r="G2545" s="40"/>
      <c r="H2545" s="40"/>
      <c r="I2545" s="40"/>
      <c r="J2545" s="40"/>
      <c r="K2545" s="40"/>
      <c r="L2545" s="40"/>
      <c r="M2545" s="40"/>
    </row>
    <row r="2546" spans="1:13">
      <c r="A2546" s="40"/>
      <c r="B2546" s="40"/>
      <c r="C2546" s="40"/>
      <c r="D2546" s="40"/>
      <c r="E2546" s="40"/>
      <c r="F2546" s="40"/>
      <c r="G2546" s="40"/>
      <c r="H2546" s="40"/>
      <c r="I2546" s="40"/>
      <c r="J2546" s="40"/>
      <c r="K2546" s="40"/>
      <c r="L2546" s="40"/>
      <c r="M2546" s="40"/>
    </row>
    <row r="2547" spans="1:13">
      <c r="A2547" s="40"/>
      <c r="B2547" s="40"/>
      <c r="C2547" s="40"/>
      <c r="D2547" s="40"/>
      <c r="E2547" s="40"/>
      <c r="F2547" s="40"/>
      <c r="G2547" s="40"/>
      <c r="H2547" s="40"/>
      <c r="I2547" s="40"/>
      <c r="J2547" s="40"/>
      <c r="K2547" s="40"/>
      <c r="L2547" s="40"/>
      <c r="M2547" s="40"/>
    </row>
    <row r="2548" spans="1:13">
      <c r="A2548" s="40"/>
      <c r="B2548" s="40"/>
      <c r="C2548" s="40"/>
      <c r="D2548" s="40"/>
      <c r="E2548" s="40"/>
      <c r="F2548" s="40"/>
      <c r="G2548" s="40"/>
      <c r="H2548" s="40"/>
      <c r="I2548" s="40"/>
      <c r="J2548" s="40"/>
      <c r="K2548" s="40"/>
      <c r="L2548" s="40"/>
      <c r="M2548" s="40"/>
    </row>
    <row r="2549" spans="1:13">
      <c r="A2549" s="40"/>
      <c r="B2549" s="40"/>
      <c r="C2549" s="40"/>
      <c r="D2549" s="40"/>
      <c r="E2549" s="40"/>
      <c r="F2549" s="40"/>
      <c r="G2549" s="40"/>
      <c r="H2549" s="40"/>
      <c r="I2549" s="40"/>
      <c r="J2549" s="40"/>
      <c r="K2549" s="40"/>
      <c r="L2549" s="40"/>
      <c r="M2549" s="40"/>
    </row>
    <row r="2550" spans="1:13">
      <c r="A2550" s="40"/>
      <c r="B2550" s="40"/>
      <c r="C2550" s="40"/>
      <c r="D2550" s="40"/>
      <c r="E2550" s="40"/>
      <c r="F2550" s="40"/>
      <c r="G2550" s="40"/>
      <c r="H2550" s="40"/>
      <c r="I2550" s="40"/>
      <c r="J2550" s="40"/>
      <c r="K2550" s="40"/>
      <c r="L2550" s="40"/>
      <c r="M2550" s="40"/>
    </row>
    <row r="2551" spans="1:13">
      <c r="A2551" s="40"/>
      <c r="B2551" s="40"/>
      <c r="C2551" s="40"/>
      <c r="D2551" s="40"/>
      <c r="E2551" s="40"/>
      <c r="F2551" s="40"/>
      <c r="G2551" s="40"/>
      <c r="H2551" s="40"/>
      <c r="I2551" s="40"/>
      <c r="J2551" s="40"/>
      <c r="K2551" s="40"/>
      <c r="L2551" s="40"/>
      <c r="M2551" s="40"/>
    </row>
    <row r="2552" spans="1:13">
      <c r="A2552" s="40"/>
      <c r="B2552" s="40"/>
      <c r="C2552" s="40"/>
      <c r="D2552" s="40"/>
      <c r="E2552" s="40"/>
      <c r="F2552" s="40"/>
      <c r="G2552" s="40"/>
      <c r="H2552" s="40"/>
      <c r="I2552" s="40"/>
      <c r="J2552" s="40"/>
      <c r="K2552" s="40"/>
      <c r="L2552" s="40"/>
      <c r="M2552" s="40"/>
    </row>
    <row r="2553" spans="1:13">
      <c r="A2553" s="40"/>
      <c r="B2553" s="40"/>
      <c r="C2553" s="40"/>
      <c r="D2553" s="40"/>
      <c r="E2553" s="40"/>
      <c r="F2553" s="40"/>
      <c r="G2553" s="40"/>
      <c r="H2553" s="40"/>
      <c r="I2553" s="40"/>
      <c r="J2553" s="40"/>
      <c r="K2553" s="40"/>
      <c r="L2553" s="40"/>
      <c r="M2553" s="40"/>
    </row>
    <row r="2554" spans="1:13">
      <c r="A2554" s="40"/>
      <c r="B2554" s="40"/>
      <c r="C2554" s="40"/>
      <c r="D2554" s="40"/>
      <c r="E2554" s="40"/>
      <c r="F2554" s="40"/>
      <c r="G2554" s="40"/>
      <c r="H2554" s="40"/>
      <c r="I2554" s="40"/>
      <c r="J2554" s="40"/>
      <c r="K2554" s="40"/>
      <c r="L2554" s="40"/>
      <c r="M2554" s="40"/>
    </row>
    <row r="2555" spans="1:13">
      <c r="A2555" s="40"/>
      <c r="B2555" s="40"/>
      <c r="C2555" s="40"/>
      <c r="D2555" s="40"/>
      <c r="E2555" s="40"/>
      <c r="F2555" s="40"/>
      <c r="G2555" s="40"/>
      <c r="H2555" s="40"/>
      <c r="I2555" s="40"/>
      <c r="J2555" s="40"/>
      <c r="K2555" s="40"/>
      <c r="L2555" s="40"/>
      <c r="M2555" s="40"/>
    </row>
    <row r="2556" spans="1:13">
      <c r="A2556" s="40"/>
      <c r="B2556" s="40"/>
      <c r="C2556" s="40"/>
      <c r="D2556" s="40"/>
      <c r="E2556" s="40"/>
      <c r="F2556" s="40"/>
      <c r="G2556" s="40"/>
      <c r="H2556" s="40"/>
      <c r="I2556" s="40"/>
      <c r="J2556" s="40"/>
      <c r="K2556" s="40"/>
      <c r="L2556" s="40"/>
      <c r="M2556" s="40"/>
    </row>
    <row r="2557" spans="1:13">
      <c r="A2557" s="40"/>
      <c r="B2557" s="40"/>
      <c r="C2557" s="40"/>
      <c r="D2557" s="40"/>
      <c r="E2557" s="40"/>
      <c r="F2557" s="40"/>
      <c r="G2557" s="40"/>
      <c r="H2557" s="40"/>
      <c r="I2557" s="40"/>
      <c r="J2557" s="40"/>
      <c r="K2557" s="40"/>
      <c r="L2557" s="40"/>
      <c r="M2557" s="40"/>
    </row>
    <row r="2558" spans="1:13">
      <c r="A2558" s="40"/>
      <c r="B2558" s="40"/>
      <c r="C2558" s="40"/>
      <c r="D2558" s="40"/>
      <c r="E2558" s="40"/>
      <c r="F2558" s="40"/>
      <c r="G2558" s="40"/>
      <c r="H2558" s="40"/>
      <c r="I2558" s="40"/>
      <c r="J2558" s="40"/>
      <c r="K2558" s="40"/>
      <c r="L2558" s="40"/>
      <c r="M2558" s="40"/>
    </row>
    <row r="2559" spans="1:13">
      <c r="A2559" s="40"/>
      <c r="B2559" s="40"/>
      <c r="C2559" s="40"/>
      <c r="D2559" s="40"/>
      <c r="E2559" s="40"/>
      <c r="F2559" s="40"/>
      <c r="G2559" s="40"/>
      <c r="H2559" s="40"/>
      <c r="I2559" s="40"/>
      <c r="J2559" s="40"/>
      <c r="K2559" s="40"/>
      <c r="L2559" s="40"/>
      <c r="M2559" s="40"/>
    </row>
    <row r="2560" spans="1:13">
      <c r="A2560" s="40"/>
      <c r="B2560" s="40"/>
      <c r="C2560" s="40"/>
      <c r="D2560" s="40"/>
      <c r="E2560" s="40"/>
      <c r="F2560" s="40"/>
      <c r="G2560" s="40"/>
      <c r="H2560" s="40"/>
      <c r="I2560" s="40"/>
      <c r="J2560" s="40"/>
      <c r="K2560" s="40"/>
      <c r="L2560" s="40"/>
      <c r="M2560" s="40"/>
    </row>
    <row r="2561" spans="1:13">
      <c r="A2561" s="40"/>
      <c r="B2561" s="40"/>
      <c r="C2561" s="40"/>
      <c r="D2561" s="40"/>
      <c r="E2561" s="40"/>
      <c r="F2561" s="40"/>
      <c r="G2561" s="40"/>
      <c r="H2561" s="40"/>
      <c r="I2561" s="40"/>
      <c r="J2561" s="40"/>
      <c r="K2561" s="40"/>
      <c r="L2561" s="40"/>
      <c r="M2561" s="40"/>
    </row>
    <row r="2562" spans="1:13">
      <c r="A2562" s="40"/>
      <c r="B2562" s="40"/>
      <c r="C2562" s="40"/>
      <c r="D2562" s="40"/>
      <c r="E2562" s="40"/>
      <c r="F2562" s="40"/>
      <c r="G2562" s="40"/>
      <c r="H2562" s="40"/>
      <c r="I2562" s="40"/>
      <c r="J2562" s="40"/>
      <c r="K2562" s="40"/>
      <c r="L2562" s="40"/>
      <c r="M2562" s="40"/>
    </row>
    <row r="2563" spans="1:13">
      <c r="A2563" s="40"/>
      <c r="B2563" s="40"/>
      <c r="C2563" s="40"/>
      <c r="D2563" s="40"/>
      <c r="E2563" s="40"/>
      <c r="F2563" s="40"/>
      <c r="G2563" s="40"/>
      <c r="H2563" s="40"/>
      <c r="I2563" s="40"/>
      <c r="J2563" s="40"/>
      <c r="K2563" s="40"/>
      <c r="L2563" s="40"/>
      <c r="M2563" s="40"/>
    </row>
    <row r="2564" spans="1:13">
      <c r="A2564" s="40"/>
      <c r="B2564" s="40"/>
      <c r="C2564" s="40"/>
      <c r="D2564" s="40"/>
      <c r="E2564" s="40"/>
      <c r="F2564" s="40"/>
      <c r="G2564" s="40"/>
      <c r="H2564" s="40"/>
      <c r="I2564" s="40"/>
      <c r="J2564" s="40"/>
      <c r="K2564" s="40"/>
      <c r="L2564" s="40"/>
      <c r="M2564" s="40"/>
    </row>
    <row r="2565" spans="1:13">
      <c r="A2565" s="40"/>
      <c r="B2565" s="40"/>
      <c r="C2565" s="40"/>
      <c r="D2565" s="40"/>
      <c r="E2565" s="40"/>
      <c r="F2565" s="40"/>
      <c r="G2565" s="40"/>
      <c r="H2565" s="40"/>
      <c r="I2565" s="40"/>
      <c r="J2565" s="40"/>
      <c r="K2565" s="40"/>
      <c r="L2565" s="40"/>
      <c r="M2565" s="40"/>
    </row>
    <row r="2566" spans="1:13">
      <c r="A2566" s="40"/>
      <c r="B2566" s="40"/>
      <c r="C2566" s="40"/>
      <c r="D2566" s="40"/>
      <c r="E2566" s="40"/>
      <c r="F2566" s="40"/>
      <c r="G2566" s="40"/>
      <c r="H2566" s="40"/>
      <c r="I2566" s="40"/>
      <c r="J2566" s="40"/>
      <c r="K2566" s="40"/>
      <c r="L2566" s="40"/>
      <c r="M2566" s="40"/>
    </row>
    <row r="2567" spans="1:13">
      <c r="A2567" s="40"/>
      <c r="B2567" s="40"/>
      <c r="C2567" s="40"/>
      <c r="D2567" s="40"/>
      <c r="E2567" s="40"/>
      <c r="F2567" s="40"/>
      <c r="G2567" s="40"/>
      <c r="H2567" s="40"/>
      <c r="I2567" s="40"/>
      <c r="J2567" s="40"/>
      <c r="K2567" s="40"/>
      <c r="L2567" s="40"/>
      <c r="M2567" s="40"/>
    </row>
    <row r="2568" spans="1:13">
      <c r="A2568" s="40"/>
      <c r="B2568" s="40"/>
      <c r="C2568" s="40"/>
      <c r="D2568" s="40"/>
      <c r="E2568" s="40"/>
      <c r="F2568" s="40"/>
      <c r="G2568" s="40"/>
      <c r="H2568" s="40"/>
      <c r="I2568" s="40"/>
      <c r="J2568" s="40"/>
      <c r="K2568" s="40"/>
      <c r="L2568" s="40"/>
      <c r="M2568" s="40"/>
    </row>
    <row r="2569" spans="1:13">
      <c r="A2569" s="40"/>
      <c r="B2569" s="40"/>
      <c r="C2569" s="40"/>
      <c r="D2569" s="40"/>
      <c r="E2569" s="40"/>
      <c r="F2569" s="40"/>
      <c r="G2569" s="40"/>
      <c r="H2569" s="40"/>
      <c r="I2569" s="40"/>
      <c r="J2569" s="40"/>
      <c r="K2569" s="40"/>
      <c r="L2569" s="40"/>
      <c r="M2569" s="40"/>
    </row>
    <row r="2570" spans="1:13">
      <c r="A2570" s="40"/>
      <c r="B2570" s="40"/>
      <c r="C2570" s="40"/>
      <c r="D2570" s="40"/>
      <c r="E2570" s="40"/>
      <c r="F2570" s="40"/>
      <c r="G2570" s="40"/>
      <c r="H2570" s="40"/>
      <c r="I2570" s="40"/>
      <c r="J2570" s="40"/>
      <c r="K2570" s="40"/>
      <c r="L2570" s="40"/>
      <c r="M2570" s="40"/>
    </row>
    <row r="2571" spans="1:13">
      <c r="A2571" s="40"/>
      <c r="B2571" s="40"/>
      <c r="C2571" s="40"/>
      <c r="D2571" s="40"/>
      <c r="E2571" s="40"/>
      <c r="F2571" s="40"/>
      <c r="G2571" s="40"/>
      <c r="H2571" s="40"/>
      <c r="I2571" s="40"/>
      <c r="J2571" s="40"/>
      <c r="K2571" s="40"/>
      <c r="L2571" s="40"/>
      <c r="M2571" s="40"/>
    </row>
    <row r="2572" spans="1:13">
      <c r="A2572" s="40"/>
      <c r="B2572" s="40"/>
      <c r="C2572" s="40"/>
      <c r="D2572" s="40"/>
      <c r="E2572" s="40"/>
      <c r="F2572" s="40"/>
      <c r="G2572" s="40"/>
      <c r="H2572" s="40"/>
      <c r="I2572" s="40"/>
      <c r="J2572" s="40"/>
      <c r="K2572" s="40"/>
      <c r="L2572" s="40"/>
      <c r="M2572" s="40"/>
    </row>
    <row r="2573" spans="1:13">
      <c r="A2573" s="40"/>
      <c r="B2573" s="40"/>
      <c r="C2573" s="40"/>
      <c r="D2573" s="40"/>
      <c r="E2573" s="40"/>
      <c r="F2573" s="40"/>
      <c r="G2573" s="40"/>
      <c r="H2573" s="40"/>
      <c r="I2573" s="40"/>
      <c r="J2573" s="40"/>
      <c r="K2573" s="40"/>
      <c r="L2573" s="40"/>
      <c r="M2573" s="40"/>
    </row>
    <row r="2574" spans="1:13">
      <c r="A2574" s="40"/>
      <c r="B2574" s="40"/>
      <c r="C2574" s="40"/>
      <c r="D2574" s="40"/>
      <c r="E2574" s="40"/>
      <c r="F2574" s="40"/>
      <c r="G2574" s="40"/>
      <c r="H2574" s="40"/>
      <c r="I2574" s="40"/>
      <c r="J2574" s="40"/>
      <c r="K2574" s="40"/>
      <c r="L2574" s="40"/>
      <c r="M2574" s="40"/>
    </row>
    <row r="2575" spans="1:13">
      <c r="A2575" s="40"/>
      <c r="B2575" s="40"/>
      <c r="C2575" s="40"/>
      <c r="D2575" s="40"/>
      <c r="E2575" s="40"/>
      <c r="F2575" s="40"/>
      <c r="G2575" s="40"/>
      <c r="H2575" s="40"/>
      <c r="I2575" s="40"/>
      <c r="J2575" s="40"/>
      <c r="K2575" s="40"/>
      <c r="L2575" s="40"/>
      <c r="M2575" s="40"/>
    </row>
    <row r="2576" spans="1:13">
      <c r="A2576" s="40"/>
      <c r="B2576" s="40"/>
      <c r="C2576" s="40"/>
      <c r="D2576" s="40"/>
      <c r="E2576" s="40"/>
      <c r="F2576" s="40"/>
      <c r="G2576" s="40"/>
      <c r="H2576" s="40"/>
      <c r="I2576" s="40"/>
      <c r="J2576" s="40"/>
      <c r="K2576" s="40"/>
      <c r="L2576" s="40"/>
      <c r="M2576" s="40"/>
    </row>
    <row r="2577" spans="1:13">
      <c r="A2577" s="40"/>
      <c r="B2577" s="40"/>
      <c r="C2577" s="40"/>
      <c r="D2577" s="40"/>
      <c r="E2577" s="40"/>
      <c r="F2577" s="40"/>
      <c r="G2577" s="40"/>
      <c r="H2577" s="40"/>
      <c r="I2577" s="40"/>
      <c r="J2577" s="40"/>
      <c r="K2577" s="40"/>
      <c r="L2577" s="40"/>
      <c r="M2577" s="40"/>
    </row>
    <row r="2578" spans="1:13">
      <c r="A2578" s="40"/>
      <c r="B2578" s="40"/>
      <c r="C2578" s="40"/>
      <c r="D2578" s="40"/>
      <c r="E2578" s="40"/>
      <c r="F2578" s="40"/>
      <c r="G2578" s="40"/>
      <c r="H2578" s="40"/>
      <c r="I2578" s="40"/>
      <c r="J2578" s="40"/>
      <c r="K2578" s="40"/>
      <c r="L2578" s="40"/>
      <c r="M2578" s="40"/>
    </row>
    <row r="2579" spans="1:13">
      <c r="A2579" s="40"/>
      <c r="B2579" s="40"/>
      <c r="C2579" s="40"/>
      <c r="D2579" s="40"/>
      <c r="E2579" s="40"/>
      <c r="F2579" s="40"/>
      <c r="G2579" s="40"/>
      <c r="H2579" s="40"/>
      <c r="I2579" s="40"/>
      <c r="J2579" s="40"/>
      <c r="K2579" s="40"/>
      <c r="L2579" s="40"/>
      <c r="M2579" s="40"/>
    </row>
    <row r="2580" spans="1:13">
      <c r="A2580" s="40"/>
      <c r="B2580" s="40"/>
      <c r="C2580" s="40"/>
      <c r="D2580" s="40"/>
      <c r="E2580" s="40"/>
      <c r="F2580" s="40"/>
      <c r="G2580" s="40"/>
      <c r="H2580" s="40"/>
      <c r="I2580" s="40"/>
      <c r="J2580" s="40"/>
      <c r="K2580" s="40"/>
      <c r="L2580" s="40"/>
      <c r="M2580" s="40"/>
    </row>
    <row r="2581" spans="1:13">
      <c r="A2581" s="40"/>
      <c r="B2581" s="40"/>
      <c r="C2581" s="40"/>
      <c r="D2581" s="40"/>
      <c r="E2581" s="40"/>
      <c r="F2581" s="40"/>
      <c r="G2581" s="40"/>
      <c r="H2581" s="40"/>
      <c r="I2581" s="40"/>
      <c r="J2581" s="40"/>
      <c r="K2581" s="40"/>
      <c r="L2581" s="40"/>
      <c r="M2581" s="40"/>
    </row>
    <row r="2582" spans="1:13">
      <c r="A2582" s="40"/>
      <c r="B2582" s="40"/>
      <c r="C2582" s="40"/>
      <c r="D2582" s="40"/>
      <c r="E2582" s="40"/>
      <c r="F2582" s="40"/>
      <c r="G2582" s="40"/>
      <c r="H2582" s="40"/>
      <c r="I2582" s="40"/>
      <c r="J2582" s="40"/>
      <c r="K2582" s="40"/>
      <c r="L2582" s="40"/>
      <c r="M2582" s="40"/>
    </row>
    <row r="2583" spans="1:13">
      <c r="A2583" s="40"/>
      <c r="B2583" s="40"/>
      <c r="C2583" s="40"/>
      <c r="D2583" s="40"/>
      <c r="E2583" s="40"/>
      <c r="F2583" s="40"/>
      <c r="G2583" s="40"/>
      <c r="H2583" s="40"/>
      <c r="I2583" s="40"/>
      <c r="J2583" s="40"/>
      <c r="K2583" s="40"/>
      <c r="L2583" s="40"/>
      <c r="M2583" s="40"/>
    </row>
    <row r="2584" spans="1:13">
      <c r="A2584" s="40"/>
      <c r="B2584" s="40"/>
      <c r="C2584" s="40"/>
      <c r="D2584" s="40"/>
      <c r="E2584" s="40"/>
      <c r="F2584" s="40"/>
      <c r="G2584" s="40"/>
      <c r="H2584" s="40"/>
      <c r="I2584" s="40"/>
      <c r="J2584" s="40"/>
      <c r="K2584" s="40"/>
      <c r="L2584" s="40"/>
      <c r="M2584" s="40"/>
    </row>
    <row r="2585" spans="1:13">
      <c r="A2585" s="40"/>
      <c r="B2585" s="40"/>
      <c r="C2585" s="40"/>
      <c r="D2585" s="40"/>
      <c r="E2585" s="40"/>
      <c r="F2585" s="40"/>
      <c r="G2585" s="40"/>
      <c r="H2585" s="40"/>
      <c r="I2585" s="40"/>
      <c r="J2585" s="40"/>
      <c r="K2585" s="40"/>
      <c r="L2585" s="40"/>
      <c r="M2585" s="40"/>
    </row>
    <row r="2586" spans="1:13">
      <c r="A2586" s="40"/>
      <c r="B2586" s="40"/>
      <c r="C2586" s="40"/>
      <c r="D2586" s="40"/>
      <c r="E2586" s="40"/>
      <c r="F2586" s="40"/>
      <c r="G2586" s="40"/>
      <c r="H2586" s="40"/>
      <c r="I2586" s="40"/>
      <c r="J2586" s="40"/>
      <c r="K2586" s="40"/>
      <c r="L2586" s="40"/>
      <c r="M2586" s="40"/>
    </row>
    <row r="2587" spans="1:13">
      <c r="A2587" s="40"/>
      <c r="B2587" s="40"/>
      <c r="C2587" s="40"/>
      <c r="D2587" s="40"/>
      <c r="E2587" s="40"/>
      <c r="F2587" s="40"/>
      <c r="G2587" s="40"/>
      <c r="H2587" s="40"/>
      <c r="I2587" s="40"/>
      <c r="J2587" s="40"/>
      <c r="K2587" s="40"/>
      <c r="L2587" s="40"/>
      <c r="M2587" s="40"/>
    </row>
    <row r="2588" spans="1:13">
      <c r="A2588" s="40"/>
      <c r="B2588" s="40"/>
      <c r="C2588" s="40"/>
      <c r="D2588" s="40"/>
      <c r="E2588" s="40"/>
      <c r="F2588" s="40"/>
      <c r="G2588" s="40"/>
      <c r="H2588" s="40"/>
      <c r="I2588" s="40"/>
      <c r="J2588" s="40"/>
      <c r="K2588" s="40"/>
      <c r="L2588" s="40"/>
      <c r="M2588" s="40"/>
    </row>
    <row r="2589" spans="1:13">
      <c r="A2589" s="40"/>
      <c r="B2589" s="40"/>
      <c r="C2589" s="40"/>
      <c r="D2589" s="40"/>
      <c r="E2589" s="40"/>
      <c r="F2589" s="40"/>
      <c r="G2589" s="40"/>
      <c r="H2589" s="40"/>
      <c r="I2589" s="40"/>
      <c r="J2589" s="40"/>
      <c r="K2589" s="40"/>
      <c r="L2589" s="40"/>
      <c r="M2589" s="40"/>
    </row>
    <row r="2590" spans="1:13">
      <c r="A2590" s="40"/>
      <c r="B2590" s="40"/>
      <c r="C2590" s="40"/>
      <c r="D2590" s="40"/>
      <c r="E2590" s="40"/>
      <c r="F2590" s="40"/>
      <c r="G2590" s="40"/>
      <c r="H2590" s="40"/>
      <c r="I2590" s="40"/>
      <c r="J2590" s="40"/>
      <c r="K2590" s="40"/>
      <c r="L2590" s="40"/>
      <c r="M2590" s="40"/>
    </row>
    <row r="2591" spans="1:13">
      <c r="A2591" s="40"/>
      <c r="B2591" s="40"/>
      <c r="C2591" s="40"/>
      <c r="D2591" s="40"/>
      <c r="E2591" s="40"/>
      <c r="F2591" s="40"/>
      <c r="G2591" s="40"/>
      <c r="H2591" s="40"/>
      <c r="I2591" s="40"/>
      <c r="J2591" s="40"/>
      <c r="K2591" s="40"/>
      <c r="L2591" s="40"/>
      <c r="M2591" s="40"/>
    </row>
    <row r="2592" spans="1:13">
      <c r="A2592" s="40"/>
      <c r="B2592" s="40"/>
      <c r="C2592" s="40"/>
      <c r="D2592" s="40"/>
      <c r="E2592" s="40"/>
      <c r="F2592" s="40"/>
      <c r="G2592" s="40"/>
      <c r="H2592" s="40"/>
      <c r="I2592" s="40"/>
      <c r="J2592" s="40"/>
      <c r="K2592" s="40"/>
      <c r="L2592" s="40"/>
      <c r="M2592" s="40"/>
    </row>
    <row r="2593" spans="1:13">
      <c r="A2593" s="40"/>
      <c r="B2593" s="40"/>
      <c r="C2593" s="40"/>
      <c r="D2593" s="40"/>
      <c r="E2593" s="40"/>
      <c r="F2593" s="40"/>
      <c r="G2593" s="40"/>
      <c r="H2593" s="40"/>
      <c r="I2593" s="40"/>
      <c r="J2593" s="40"/>
      <c r="K2593" s="40"/>
      <c r="L2593" s="40"/>
      <c r="M2593" s="40"/>
    </row>
    <row r="2594" spans="1:13">
      <c r="A2594" s="40"/>
      <c r="B2594" s="40"/>
      <c r="C2594" s="40"/>
      <c r="D2594" s="40"/>
      <c r="E2594" s="40"/>
      <c r="F2594" s="40"/>
      <c r="G2594" s="40"/>
      <c r="H2594" s="40"/>
      <c r="I2594" s="40"/>
      <c r="J2594" s="40"/>
      <c r="K2594" s="40"/>
      <c r="L2594" s="40"/>
      <c r="M2594" s="40"/>
    </row>
    <row r="2595" spans="1:13">
      <c r="A2595" s="40"/>
      <c r="B2595" s="40"/>
      <c r="C2595" s="40"/>
      <c r="D2595" s="40"/>
      <c r="E2595" s="40"/>
      <c r="F2595" s="40"/>
      <c r="G2595" s="40"/>
      <c r="H2595" s="40"/>
      <c r="I2595" s="40"/>
      <c r="J2595" s="40"/>
      <c r="K2595" s="40"/>
      <c r="L2595" s="40"/>
      <c r="M2595" s="40"/>
    </row>
    <row r="2596" spans="1:13">
      <c r="A2596" s="40"/>
      <c r="B2596" s="40"/>
      <c r="C2596" s="40"/>
      <c r="D2596" s="40"/>
      <c r="E2596" s="40"/>
      <c r="F2596" s="40"/>
      <c r="G2596" s="40"/>
      <c r="H2596" s="40"/>
      <c r="I2596" s="40"/>
      <c r="J2596" s="40"/>
      <c r="K2596" s="40"/>
      <c r="L2596" s="40"/>
      <c r="M2596" s="40"/>
    </row>
    <row r="2597" spans="1:13">
      <c r="A2597" s="40"/>
      <c r="B2597" s="40"/>
      <c r="C2597" s="40"/>
      <c r="D2597" s="40"/>
      <c r="E2597" s="40"/>
      <c r="F2597" s="40"/>
      <c r="G2597" s="40"/>
      <c r="H2597" s="40"/>
      <c r="I2597" s="40"/>
      <c r="J2597" s="40"/>
      <c r="K2597" s="40"/>
      <c r="L2597" s="40"/>
      <c r="M2597" s="40"/>
    </row>
    <row r="2598" spans="1:13">
      <c r="A2598" s="40"/>
      <c r="B2598" s="40"/>
      <c r="C2598" s="40"/>
      <c r="D2598" s="40"/>
      <c r="E2598" s="40"/>
      <c r="F2598" s="40"/>
      <c r="G2598" s="40"/>
      <c r="H2598" s="40"/>
      <c r="I2598" s="40"/>
      <c r="J2598" s="40"/>
      <c r="K2598" s="40"/>
      <c r="L2598" s="40"/>
      <c r="M2598" s="40"/>
    </row>
    <row r="2599" spans="1:13">
      <c r="A2599" s="40"/>
      <c r="B2599" s="40"/>
      <c r="C2599" s="40"/>
      <c r="D2599" s="40"/>
      <c r="E2599" s="40"/>
      <c r="F2599" s="40"/>
      <c r="G2599" s="40"/>
      <c r="H2599" s="40"/>
      <c r="I2599" s="40"/>
      <c r="J2599" s="40"/>
      <c r="K2599" s="40"/>
      <c r="L2599" s="40"/>
      <c r="M2599" s="40"/>
    </row>
    <row r="2600" spans="1:13">
      <c r="A2600" s="40"/>
      <c r="B2600" s="40"/>
      <c r="C2600" s="40"/>
      <c r="D2600" s="40"/>
      <c r="E2600" s="40"/>
      <c r="F2600" s="40"/>
      <c r="G2600" s="40"/>
      <c r="H2600" s="40"/>
      <c r="I2600" s="40"/>
      <c r="J2600" s="40"/>
      <c r="K2600" s="40"/>
      <c r="L2600" s="40"/>
      <c r="M2600" s="40"/>
    </row>
    <row r="2601" spans="1:13">
      <c r="A2601" s="40"/>
      <c r="B2601" s="40"/>
      <c r="C2601" s="40"/>
      <c r="D2601" s="40"/>
      <c r="E2601" s="40"/>
      <c r="F2601" s="40"/>
      <c r="G2601" s="40"/>
      <c r="H2601" s="40"/>
      <c r="I2601" s="40"/>
      <c r="J2601" s="40"/>
      <c r="K2601" s="40"/>
      <c r="L2601" s="40"/>
      <c r="M2601" s="40"/>
    </row>
    <row r="2602" spans="1:13">
      <c r="A2602" s="40"/>
      <c r="B2602" s="40"/>
      <c r="C2602" s="40"/>
      <c r="D2602" s="40"/>
      <c r="E2602" s="40"/>
      <c r="F2602" s="40"/>
      <c r="G2602" s="40"/>
      <c r="H2602" s="40"/>
      <c r="I2602" s="40"/>
      <c r="J2602" s="40"/>
      <c r="K2602" s="40"/>
      <c r="L2602" s="40"/>
      <c r="M2602" s="40"/>
    </row>
    <row r="2603" spans="1:13">
      <c r="A2603" s="40"/>
      <c r="B2603" s="40"/>
      <c r="C2603" s="40"/>
      <c r="D2603" s="40"/>
      <c r="E2603" s="40"/>
      <c r="F2603" s="40"/>
      <c r="G2603" s="40"/>
      <c r="H2603" s="40"/>
      <c r="I2603" s="40"/>
      <c r="J2603" s="40"/>
      <c r="K2603" s="40"/>
      <c r="L2603" s="40"/>
      <c r="M2603" s="40"/>
    </row>
    <row r="2604" spans="1:13">
      <c r="A2604" s="40"/>
      <c r="B2604" s="40"/>
      <c r="C2604" s="40"/>
      <c r="D2604" s="40"/>
      <c r="E2604" s="40"/>
      <c r="F2604" s="40"/>
      <c r="G2604" s="40"/>
      <c r="H2604" s="40"/>
      <c r="I2604" s="40"/>
      <c r="J2604" s="40"/>
      <c r="K2604" s="40"/>
      <c r="L2604" s="40"/>
      <c r="M2604" s="40"/>
    </row>
    <row r="2605" spans="1:13">
      <c r="A2605" s="40"/>
      <c r="B2605" s="40"/>
      <c r="C2605" s="40"/>
      <c r="D2605" s="40"/>
      <c r="E2605" s="40"/>
      <c r="F2605" s="40"/>
      <c r="G2605" s="40"/>
      <c r="H2605" s="40"/>
      <c r="I2605" s="40"/>
      <c r="J2605" s="40"/>
      <c r="K2605" s="40"/>
      <c r="L2605" s="40"/>
      <c r="M2605" s="40"/>
    </row>
    <row r="2606" spans="1:13">
      <c r="A2606" s="40"/>
      <c r="B2606" s="40"/>
      <c r="C2606" s="40"/>
      <c r="D2606" s="40"/>
      <c r="E2606" s="40"/>
      <c r="F2606" s="40"/>
      <c r="G2606" s="40"/>
      <c r="H2606" s="40"/>
      <c r="I2606" s="40"/>
      <c r="J2606" s="40"/>
      <c r="K2606" s="40"/>
      <c r="L2606" s="40"/>
      <c r="M2606" s="40"/>
    </row>
    <row r="2607" spans="1:13">
      <c r="A2607" s="40"/>
      <c r="B2607" s="40"/>
      <c r="C2607" s="40"/>
      <c r="D2607" s="40"/>
      <c r="E2607" s="40"/>
      <c r="F2607" s="40"/>
      <c r="G2607" s="40"/>
      <c r="H2607" s="40"/>
      <c r="I2607" s="40"/>
      <c r="J2607" s="40"/>
      <c r="K2607" s="40"/>
      <c r="L2607" s="40"/>
      <c r="M2607" s="40"/>
    </row>
    <row r="2608" spans="1:13">
      <c r="A2608" s="40"/>
      <c r="B2608" s="40"/>
      <c r="C2608" s="40"/>
      <c r="D2608" s="40"/>
      <c r="E2608" s="40"/>
      <c r="F2608" s="40"/>
      <c r="G2608" s="40"/>
      <c r="H2608" s="40"/>
      <c r="I2608" s="40"/>
      <c r="J2608" s="40"/>
      <c r="K2608" s="40"/>
      <c r="L2608" s="40"/>
      <c r="M2608" s="40"/>
    </row>
    <row r="2609" spans="1:13">
      <c r="A2609" s="40"/>
      <c r="B2609" s="40"/>
      <c r="C2609" s="40"/>
      <c r="D2609" s="40"/>
      <c r="E2609" s="40"/>
      <c r="F2609" s="40"/>
      <c r="G2609" s="40"/>
      <c r="H2609" s="40"/>
      <c r="I2609" s="40"/>
      <c r="J2609" s="40"/>
      <c r="K2609" s="40"/>
      <c r="L2609" s="40"/>
      <c r="M2609" s="40"/>
    </row>
    <row r="2610" spans="1:13">
      <c r="A2610" s="40"/>
      <c r="B2610" s="40"/>
      <c r="C2610" s="40"/>
      <c r="D2610" s="40"/>
      <c r="E2610" s="40"/>
      <c r="F2610" s="40"/>
      <c r="G2610" s="40"/>
      <c r="H2610" s="40"/>
      <c r="I2610" s="40"/>
      <c r="J2610" s="40"/>
      <c r="K2610" s="40"/>
      <c r="L2610" s="40"/>
      <c r="M2610" s="40"/>
    </row>
    <row r="2611" spans="1:13">
      <c r="A2611" s="40"/>
      <c r="B2611" s="40"/>
      <c r="C2611" s="40"/>
      <c r="D2611" s="40"/>
      <c r="E2611" s="40"/>
      <c r="F2611" s="40"/>
      <c r="G2611" s="40"/>
      <c r="H2611" s="40"/>
      <c r="I2611" s="40"/>
      <c r="J2611" s="40"/>
      <c r="K2611" s="40"/>
      <c r="L2611" s="40"/>
      <c r="M2611" s="40"/>
    </row>
    <row r="2612" spans="1:13">
      <c r="A2612" s="40"/>
      <c r="B2612" s="40"/>
      <c r="C2612" s="40"/>
      <c r="D2612" s="40"/>
      <c r="E2612" s="40"/>
      <c r="F2612" s="40"/>
      <c r="G2612" s="40"/>
      <c r="H2612" s="40"/>
      <c r="I2612" s="40"/>
      <c r="J2612" s="40"/>
      <c r="K2612" s="40"/>
      <c r="L2612" s="40"/>
      <c r="M2612" s="40"/>
    </row>
    <row r="2613" spans="1:13">
      <c r="A2613" s="40"/>
      <c r="B2613" s="40"/>
      <c r="C2613" s="40"/>
      <c r="D2613" s="40"/>
      <c r="E2613" s="40"/>
      <c r="F2613" s="40"/>
      <c r="G2613" s="40"/>
      <c r="H2613" s="40"/>
      <c r="I2613" s="40"/>
      <c r="J2613" s="40"/>
      <c r="K2613" s="40"/>
      <c r="L2613" s="40"/>
      <c r="M2613" s="40"/>
    </row>
    <row r="2614" spans="1:13">
      <c r="A2614" s="40"/>
      <c r="B2614" s="40"/>
      <c r="C2614" s="40"/>
      <c r="D2614" s="40"/>
      <c r="E2614" s="40"/>
      <c r="F2614" s="40"/>
      <c r="G2614" s="40"/>
      <c r="H2614" s="40"/>
      <c r="I2614" s="40"/>
      <c r="J2614" s="40"/>
      <c r="K2614" s="40"/>
      <c r="L2614" s="40"/>
      <c r="M2614" s="40"/>
    </row>
    <row r="2615" spans="1:13">
      <c r="A2615" s="40"/>
      <c r="B2615" s="40"/>
      <c r="C2615" s="40"/>
      <c r="D2615" s="40"/>
      <c r="E2615" s="40"/>
      <c r="F2615" s="40"/>
      <c r="G2615" s="40"/>
      <c r="H2615" s="40"/>
      <c r="I2615" s="40"/>
      <c r="J2615" s="40"/>
      <c r="K2615" s="40"/>
      <c r="L2615" s="40"/>
      <c r="M2615" s="40"/>
    </row>
    <row r="2616" spans="1:13">
      <c r="A2616" s="40"/>
      <c r="B2616" s="40"/>
      <c r="C2616" s="40"/>
      <c r="D2616" s="40"/>
      <c r="E2616" s="40"/>
      <c r="F2616" s="40"/>
      <c r="G2616" s="40"/>
      <c r="H2616" s="40"/>
      <c r="I2616" s="40"/>
      <c r="J2616" s="40"/>
      <c r="K2616" s="40"/>
      <c r="L2616" s="40"/>
      <c r="M2616" s="40"/>
    </row>
    <row r="2617" spans="1:13">
      <c r="A2617" s="40"/>
      <c r="B2617" s="40"/>
      <c r="C2617" s="40"/>
      <c r="D2617" s="40"/>
      <c r="E2617" s="40"/>
      <c r="F2617" s="40"/>
      <c r="G2617" s="40"/>
      <c r="H2617" s="40"/>
      <c r="I2617" s="40"/>
      <c r="J2617" s="40"/>
      <c r="K2617" s="40"/>
      <c r="L2617" s="40"/>
      <c r="M2617" s="40"/>
    </row>
    <row r="2618" spans="1:13">
      <c r="A2618" s="40"/>
      <c r="B2618" s="40"/>
      <c r="C2618" s="40"/>
      <c r="D2618" s="40"/>
      <c r="E2618" s="40"/>
      <c r="F2618" s="40"/>
      <c r="G2618" s="40"/>
      <c r="H2618" s="40"/>
      <c r="I2618" s="40"/>
      <c r="J2618" s="40"/>
      <c r="K2618" s="40"/>
      <c r="L2618" s="40"/>
      <c r="M2618" s="40"/>
    </row>
    <row r="2619" spans="1:13">
      <c r="A2619" s="40"/>
      <c r="B2619" s="40"/>
      <c r="C2619" s="40"/>
      <c r="D2619" s="40"/>
      <c r="E2619" s="40"/>
      <c r="F2619" s="40"/>
      <c r="G2619" s="40"/>
      <c r="H2619" s="40"/>
      <c r="I2619" s="40"/>
      <c r="J2619" s="40"/>
      <c r="K2619" s="40"/>
      <c r="L2619" s="40"/>
      <c r="M2619" s="40"/>
    </row>
    <row r="2620" spans="1:13">
      <c r="A2620" s="40"/>
      <c r="B2620" s="40"/>
      <c r="C2620" s="40"/>
      <c r="D2620" s="40"/>
      <c r="E2620" s="40"/>
      <c r="F2620" s="40"/>
      <c r="G2620" s="40"/>
      <c r="H2620" s="40"/>
      <c r="I2620" s="40"/>
      <c r="J2620" s="40"/>
      <c r="K2620" s="40"/>
      <c r="L2620" s="40"/>
      <c r="M2620" s="40"/>
    </row>
    <row r="2621" spans="1:13">
      <c r="A2621" s="40"/>
      <c r="B2621" s="40"/>
      <c r="C2621" s="40"/>
      <c r="D2621" s="40"/>
      <c r="E2621" s="40"/>
      <c r="F2621" s="40"/>
      <c r="G2621" s="40"/>
      <c r="H2621" s="40"/>
      <c r="I2621" s="40"/>
      <c r="J2621" s="40"/>
      <c r="K2621" s="40"/>
      <c r="L2621" s="40"/>
      <c r="M2621" s="40"/>
    </row>
    <row r="2622" spans="1:13">
      <c r="A2622" s="40"/>
      <c r="B2622" s="40"/>
      <c r="C2622" s="40"/>
      <c r="D2622" s="40"/>
      <c r="E2622" s="40"/>
      <c r="F2622" s="40"/>
      <c r="G2622" s="40"/>
      <c r="H2622" s="40"/>
      <c r="I2622" s="40"/>
      <c r="J2622" s="40"/>
      <c r="K2622" s="40"/>
      <c r="L2622" s="40"/>
      <c r="M2622" s="40"/>
    </row>
    <row r="2623" spans="1:13">
      <c r="A2623" s="40"/>
      <c r="B2623" s="40"/>
      <c r="C2623" s="40"/>
      <c r="D2623" s="40"/>
      <c r="E2623" s="40"/>
      <c r="F2623" s="40"/>
      <c r="G2623" s="40"/>
      <c r="H2623" s="40"/>
      <c r="I2623" s="40"/>
      <c r="J2623" s="40"/>
      <c r="K2623" s="40"/>
      <c r="L2623" s="40"/>
      <c r="M2623" s="40"/>
    </row>
    <row r="2624" spans="1:13">
      <c r="A2624" s="40"/>
      <c r="B2624" s="40"/>
      <c r="C2624" s="40"/>
      <c r="D2624" s="40"/>
      <c r="E2624" s="40"/>
      <c r="F2624" s="40"/>
      <c r="G2624" s="40"/>
      <c r="H2624" s="40"/>
      <c r="I2624" s="40"/>
      <c r="J2624" s="40"/>
      <c r="K2624" s="40"/>
      <c r="L2624" s="40"/>
      <c r="M2624" s="40"/>
    </row>
    <row r="2625" spans="1:13">
      <c r="A2625" s="40"/>
      <c r="B2625" s="40"/>
      <c r="C2625" s="40"/>
      <c r="D2625" s="40"/>
      <c r="E2625" s="40"/>
      <c r="F2625" s="40"/>
      <c r="G2625" s="40"/>
      <c r="H2625" s="40"/>
      <c r="I2625" s="40"/>
      <c r="J2625" s="40"/>
      <c r="K2625" s="40"/>
      <c r="L2625" s="40"/>
      <c r="M2625" s="40"/>
    </row>
    <row r="2626" spans="1:13">
      <c r="A2626" s="40"/>
      <c r="B2626" s="40"/>
      <c r="C2626" s="40"/>
      <c r="D2626" s="40"/>
      <c r="E2626" s="40"/>
      <c r="F2626" s="40"/>
      <c r="G2626" s="40"/>
      <c r="H2626" s="40"/>
      <c r="I2626" s="40"/>
      <c r="J2626" s="40"/>
      <c r="K2626" s="40"/>
      <c r="L2626" s="40"/>
      <c r="M2626" s="40"/>
    </row>
    <row r="2627" spans="1:13">
      <c r="A2627" s="40"/>
      <c r="B2627" s="40"/>
      <c r="C2627" s="40"/>
      <c r="D2627" s="40"/>
      <c r="E2627" s="40"/>
      <c r="F2627" s="40"/>
      <c r="G2627" s="40"/>
      <c r="H2627" s="40"/>
      <c r="I2627" s="40"/>
      <c r="J2627" s="40"/>
      <c r="K2627" s="40"/>
      <c r="L2627" s="40"/>
      <c r="M2627" s="40"/>
    </row>
    <row r="2628" spans="1:13">
      <c r="A2628" s="40"/>
      <c r="B2628" s="40"/>
      <c r="C2628" s="40"/>
      <c r="D2628" s="40"/>
      <c r="E2628" s="40"/>
      <c r="F2628" s="40"/>
      <c r="G2628" s="40"/>
      <c r="H2628" s="40"/>
      <c r="I2628" s="40"/>
      <c r="J2628" s="40"/>
      <c r="K2628" s="40"/>
      <c r="L2628" s="40"/>
      <c r="M2628" s="40"/>
    </row>
    <row r="2629" spans="1:13">
      <c r="A2629" s="40"/>
      <c r="B2629" s="40"/>
      <c r="C2629" s="40"/>
      <c r="D2629" s="40"/>
      <c r="E2629" s="40"/>
      <c r="F2629" s="40"/>
      <c r="G2629" s="40"/>
      <c r="H2629" s="40"/>
      <c r="I2629" s="40"/>
      <c r="J2629" s="40"/>
      <c r="K2629" s="40"/>
      <c r="L2629" s="40"/>
      <c r="M2629" s="40"/>
    </row>
    <row r="2630" spans="1:13">
      <c r="A2630" s="40"/>
      <c r="B2630" s="40"/>
      <c r="C2630" s="40"/>
      <c r="D2630" s="40"/>
      <c r="E2630" s="40"/>
      <c r="F2630" s="40"/>
      <c r="G2630" s="40"/>
      <c r="H2630" s="40"/>
      <c r="I2630" s="40"/>
      <c r="J2630" s="40"/>
      <c r="K2630" s="40"/>
      <c r="L2630" s="40"/>
      <c r="M2630" s="40"/>
    </row>
    <row r="2631" spans="1:13">
      <c r="A2631" s="40"/>
      <c r="B2631" s="40"/>
      <c r="C2631" s="40"/>
      <c r="D2631" s="40"/>
      <c r="E2631" s="40"/>
      <c r="F2631" s="40"/>
      <c r="G2631" s="40"/>
      <c r="H2631" s="40"/>
      <c r="I2631" s="40"/>
      <c r="J2631" s="40"/>
      <c r="K2631" s="40"/>
      <c r="L2631" s="40"/>
      <c r="M2631" s="40"/>
    </row>
    <row r="2632" spans="1:13">
      <c r="A2632" s="40"/>
      <c r="B2632" s="40"/>
      <c r="C2632" s="40"/>
      <c r="D2632" s="40"/>
      <c r="E2632" s="40"/>
      <c r="F2632" s="40"/>
      <c r="G2632" s="40"/>
      <c r="H2632" s="40"/>
      <c r="I2632" s="40"/>
      <c r="J2632" s="40"/>
      <c r="K2632" s="40"/>
      <c r="L2632" s="40"/>
      <c r="M2632" s="40"/>
    </row>
    <row r="2633" spans="1:13">
      <c r="A2633" s="40"/>
      <c r="B2633" s="40"/>
      <c r="C2633" s="40"/>
      <c r="D2633" s="40"/>
      <c r="E2633" s="40"/>
      <c r="F2633" s="40"/>
      <c r="G2633" s="40"/>
      <c r="H2633" s="40"/>
      <c r="I2633" s="40"/>
      <c r="J2633" s="40"/>
      <c r="K2633" s="40"/>
      <c r="L2633" s="40"/>
      <c r="M2633" s="40"/>
    </row>
    <row r="2634" spans="1:13">
      <c r="A2634" s="40"/>
      <c r="B2634" s="40"/>
      <c r="C2634" s="40"/>
      <c r="D2634" s="40"/>
      <c r="E2634" s="40"/>
      <c r="F2634" s="40"/>
      <c r="G2634" s="40"/>
      <c r="H2634" s="40"/>
      <c r="I2634" s="40"/>
      <c r="J2634" s="40"/>
      <c r="K2634" s="40"/>
      <c r="L2634" s="40"/>
      <c r="M2634" s="40"/>
    </row>
    <row r="2635" spans="1:13">
      <c r="A2635" s="40"/>
      <c r="B2635" s="40"/>
      <c r="C2635" s="40"/>
      <c r="D2635" s="40"/>
      <c r="E2635" s="40"/>
      <c r="F2635" s="40"/>
      <c r="G2635" s="40"/>
      <c r="H2635" s="40"/>
      <c r="I2635" s="40"/>
      <c r="J2635" s="40"/>
      <c r="K2635" s="40"/>
      <c r="L2635" s="40"/>
      <c r="M2635" s="40"/>
    </row>
    <row r="2636" spans="1:13">
      <c r="A2636" s="40"/>
      <c r="B2636" s="40"/>
      <c r="C2636" s="40"/>
      <c r="D2636" s="40"/>
      <c r="E2636" s="40"/>
      <c r="F2636" s="40"/>
      <c r="G2636" s="40"/>
      <c r="H2636" s="40"/>
      <c r="I2636" s="40"/>
      <c r="J2636" s="40"/>
      <c r="K2636" s="40"/>
      <c r="L2636" s="40"/>
      <c r="M2636" s="40"/>
    </row>
    <row r="2637" spans="1:13">
      <c r="A2637" s="40"/>
      <c r="B2637" s="40"/>
      <c r="C2637" s="40"/>
      <c r="D2637" s="40"/>
      <c r="E2637" s="40"/>
      <c r="F2637" s="40"/>
      <c r="G2637" s="40"/>
      <c r="H2637" s="40"/>
      <c r="I2637" s="40"/>
      <c r="J2637" s="40"/>
      <c r="K2637" s="40"/>
      <c r="L2637" s="40"/>
      <c r="M2637" s="40"/>
    </row>
    <row r="2638" spans="1:13">
      <c r="A2638" s="40"/>
      <c r="B2638" s="40"/>
      <c r="C2638" s="40"/>
      <c r="D2638" s="40"/>
      <c r="E2638" s="40"/>
      <c r="F2638" s="40"/>
      <c r="G2638" s="40"/>
      <c r="H2638" s="40"/>
      <c r="I2638" s="40"/>
      <c r="J2638" s="40"/>
      <c r="K2638" s="40"/>
      <c r="L2638" s="40"/>
      <c r="M2638" s="40"/>
    </row>
    <row r="2639" spans="1:13">
      <c r="A2639" s="40"/>
      <c r="B2639" s="40"/>
      <c r="C2639" s="40"/>
      <c r="D2639" s="40"/>
      <c r="E2639" s="40"/>
      <c r="F2639" s="40"/>
      <c r="G2639" s="40"/>
      <c r="H2639" s="40"/>
      <c r="I2639" s="40"/>
      <c r="J2639" s="40"/>
      <c r="K2639" s="40"/>
      <c r="L2639" s="40"/>
      <c r="M2639" s="40"/>
    </row>
    <row r="2640" spans="1:13">
      <c r="A2640" s="40"/>
      <c r="B2640" s="40"/>
      <c r="C2640" s="40"/>
      <c r="D2640" s="40"/>
      <c r="E2640" s="40"/>
      <c r="F2640" s="40"/>
      <c r="G2640" s="40"/>
      <c r="H2640" s="40"/>
      <c r="I2640" s="40"/>
      <c r="J2640" s="40"/>
      <c r="K2640" s="40"/>
      <c r="L2640" s="40"/>
      <c r="M2640" s="40"/>
    </row>
    <row r="2641" spans="1:13">
      <c r="A2641" s="40"/>
      <c r="B2641" s="40"/>
      <c r="C2641" s="40"/>
      <c r="D2641" s="40"/>
      <c r="E2641" s="40"/>
      <c r="F2641" s="40"/>
      <c r="G2641" s="40"/>
      <c r="H2641" s="40"/>
      <c r="I2641" s="40"/>
      <c r="J2641" s="40"/>
      <c r="K2641" s="40"/>
      <c r="L2641" s="40"/>
      <c r="M2641" s="40"/>
    </row>
    <row r="2642" spans="1:13">
      <c r="A2642" s="40"/>
      <c r="B2642" s="40"/>
      <c r="C2642" s="40"/>
      <c r="D2642" s="40"/>
      <c r="E2642" s="40"/>
      <c r="F2642" s="40"/>
      <c r="G2642" s="40"/>
      <c r="H2642" s="40"/>
      <c r="I2642" s="40"/>
      <c r="J2642" s="40"/>
      <c r="K2642" s="40"/>
      <c r="L2642" s="40"/>
      <c r="M2642" s="40"/>
    </row>
    <row r="2643" spans="1:13">
      <c r="A2643" s="40"/>
      <c r="B2643" s="40"/>
      <c r="C2643" s="40"/>
      <c r="D2643" s="40"/>
      <c r="E2643" s="40"/>
      <c r="F2643" s="40"/>
      <c r="G2643" s="40"/>
      <c r="H2643" s="40"/>
      <c r="I2643" s="40"/>
      <c r="J2643" s="40"/>
      <c r="K2643" s="40"/>
      <c r="L2643" s="40"/>
      <c r="M2643" s="40"/>
    </row>
    <row r="2644" spans="1:13">
      <c r="A2644" s="40"/>
      <c r="B2644" s="40"/>
      <c r="C2644" s="40"/>
      <c r="D2644" s="40"/>
      <c r="E2644" s="40"/>
      <c r="F2644" s="40"/>
      <c r="G2644" s="40"/>
      <c r="H2644" s="40"/>
      <c r="I2644" s="40"/>
      <c r="J2644" s="40"/>
      <c r="K2644" s="40"/>
      <c r="L2644" s="40"/>
      <c r="M2644" s="40"/>
    </row>
    <row r="2645" spans="1:13">
      <c r="A2645" s="40"/>
      <c r="B2645" s="40"/>
      <c r="C2645" s="40"/>
      <c r="D2645" s="40"/>
      <c r="E2645" s="40"/>
      <c r="F2645" s="40"/>
      <c r="G2645" s="40"/>
      <c r="H2645" s="40"/>
      <c r="I2645" s="40"/>
      <c r="J2645" s="40"/>
      <c r="K2645" s="40"/>
      <c r="L2645" s="40"/>
      <c r="M2645" s="40"/>
    </row>
    <row r="2646" spans="1:13">
      <c r="A2646" s="40"/>
      <c r="B2646" s="40"/>
      <c r="C2646" s="40"/>
      <c r="D2646" s="40"/>
      <c r="E2646" s="40"/>
      <c r="F2646" s="40"/>
      <c r="G2646" s="40"/>
      <c r="H2646" s="40"/>
      <c r="I2646" s="40"/>
      <c r="J2646" s="40"/>
      <c r="K2646" s="40"/>
      <c r="L2646" s="40"/>
      <c r="M2646" s="40"/>
    </row>
    <row r="2647" spans="1:13">
      <c r="A2647" s="40"/>
      <c r="B2647" s="40"/>
      <c r="C2647" s="40"/>
      <c r="D2647" s="40"/>
      <c r="E2647" s="40"/>
      <c r="F2647" s="40"/>
      <c r="G2647" s="40"/>
      <c r="H2647" s="40"/>
      <c r="I2647" s="40"/>
      <c r="J2647" s="40"/>
      <c r="K2647" s="40"/>
      <c r="L2647" s="40"/>
      <c r="M2647" s="40"/>
    </row>
    <row r="2648" spans="1:13">
      <c r="A2648" s="40"/>
      <c r="B2648" s="40"/>
      <c r="C2648" s="40"/>
      <c r="D2648" s="40"/>
      <c r="E2648" s="40"/>
      <c r="F2648" s="40"/>
      <c r="G2648" s="40"/>
      <c r="H2648" s="40"/>
      <c r="I2648" s="40"/>
      <c r="J2648" s="40"/>
      <c r="K2648" s="40"/>
      <c r="L2648" s="40"/>
      <c r="M2648" s="40"/>
    </row>
    <row r="2649" spans="1:13">
      <c r="A2649" s="40"/>
      <c r="B2649" s="40"/>
      <c r="C2649" s="40"/>
      <c r="D2649" s="40"/>
      <c r="E2649" s="40"/>
      <c r="F2649" s="40"/>
      <c r="G2649" s="40"/>
      <c r="H2649" s="40"/>
      <c r="I2649" s="40"/>
      <c r="J2649" s="40"/>
      <c r="K2649" s="40"/>
      <c r="L2649" s="40"/>
      <c r="M2649" s="40"/>
    </row>
    <row r="2650" spans="1:13">
      <c r="A2650" s="40"/>
      <c r="B2650" s="40"/>
      <c r="C2650" s="40"/>
      <c r="D2650" s="40"/>
      <c r="E2650" s="40"/>
      <c r="F2650" s="40"/>
      <c r="G2650" s="40"/>
      <c r="H2650" s="40"/>
      <c r="I2650" s="40"/>
      <c r="J2650" s="40"/>
      <c r="K2650" s="40"/>
      <c r="L2650" s="40"/>
      <c r="M2650" s="40"/>
    </row>
    <row r="2651" spans="1:13">
      <c r="A2651" s="40"/>
      <c r="B2651" s="40"/>
      <c r="C2651" s="40"/>
      <c r="D2651" s="40"/>
      <c r="E2651" s="40"/>
      <c r="F2651" s="40"/>
      <c r="G2651" s="40"/>
      <c r="H2651" s="40"/>
      <c r="I2651" s="40"/>
      <c r="J2651" s="40"/>
      <c r="K2651" s="40"/>
      <c r="L2651" s="40"/>
      <c r="M2651" s="40"/>
    </row>
    <row r="2652" spans="1:13">
      <c r="A2652" s="40"/>
      <c r="B2652" s="40"/>
      <c r="C2652" s="40"/>
      <c r="D2652" s="40"/>
      <c r="E2652" s="40"/>
      <c r="F2652" s="40"/>
      <c r="G2652" s="40"/>
      <c r="H2652" s="40"/>
      <c r="I2652" s="40"/>
      <c r="J2652" s="40"/>
      <c r="K2652" s="40"/>
      <c r="L2652" s="40"/>
      <c r="M2652" s="40"/>
    </row>
    <row r="2653" spans="1:13">
      <c r="A2653" s="40"/>
      <c r="B2653" s="40"/>
      <c r="C2653" s="40"/>
      <c r="D2653" s="40"/>
      <c r="E2653" s="40"/>
      <c r="F2653" s="40"/>
      <c r="G2653" s="40"/>
      <c r="H2653" s="40"/>
      <c r="I2653" s="40"/>
      <c r="J2653" s="40"/>
      <c r="K2653" s="40"/>
      <c r="L2653" s="40"/>
      <c r="M2653" s="40"/>
    </row>
    <row r="2654" spans="1:13">
      <c r="A2654" s="40"/>
      <c r="B2654" s="40"/>
      <c r="C2654" s="40"/>
      <c r="D2654" s="40"/>
      <c r="E2654" s="40"/>
      <c r="F2654" s="40"/>
      <c r="G2654" s="40"/>
      <c r="H2654" s="40"/>
      <c r="I2654" s="40"/>
      <c r="J2654" s="40"/>
      <c r="K2654" s="40"/>
      <c r="L2654" s="40"/>
      <c r="M2654" s="40"/>
    </row>
    <row r="2655" spans="1:13">
      <c r="A2655" s="40"/>
      <c r="B2655" s="40"/>
      <c r="C2655" s="40"/>
      <c r="D2655" s="40"/>
      <c r="E2655" s="40"/>
      <c r="F2655" s="40"/>
      <c r="G2655" s="40"/>
      <c r="H2655" s="40"/>
      <c r="I2655" s="40"/>
      <c r="J2655" s="40"/>
      <c r="K2655" s="40"/>
      <c r="L2655" s="40"/>
      <c r="M2655" s="40"/>
    </row>
    <row r="2656" spans="1:13">
      <c r="A2656" s="40"/>
      <c r="B2656" s="40"/>
      <c r="C2656" s="40"/>
      <c r="D2656" s="40"/>
      <c r="E2656" s="40"/>
      <c r="F2656" s="40"/>
      <c r="G2656" s="40"/>
      <c r="H2656" s="40"/>
      <c r="I2656" s="40"/>
      <c r="J2656" s="40"/>
      <c r="K2656" s="40"/>
      <c r="L2656" s="40"/>
      <c r="M2656" s="40"/>
    </row>
    <row r="2657" spans="1:13">
      <c r="A2657" s="40"/>
      <c r="B2657" s="40"/>
      <c r="C2657" s="40"/>
      <c r="D2657" s="40"/>
      <c r="E2657" s="40"/>
      <c r="F2657" s="40"/>
      <c r="G2657" s="40"/>
      <c r="H2657" s="40"/>
      <c r="I2657" s="40"/>
      <c r="J2657" s="40"/>
      <c r="K2657" s="40"/>
      <c r="L2657" s="40"/>
      <c r="M2657" s="40"/>
    </row>
    <row r="2658" spans="1:13">
      <c r="A2658" s="40"/>
      <c r="B2658" s="40"/>
      <c r="C2658" s="40"/>
      <c r="D2658" s="40"/>
      <c r="E2658" s="40"/>
      <c r="F2658" s="40"/>
      <c r="G2658" s="40"/>
      <c r="H2658" s="40"/>
      <c r="I2658" s="40"/>
      <c r="J2658" s="40"/>
      <c r="K2658" s="40"/>
      <c r="L2658" s="40"/>
      <c r="M2658" s="40"/>
    </row>
    <row r="2659" spans="1:13">
      <c r="A2659" s="40"/>
      <c r="B2659" s="40"/>
      <c r="C2659" s="40"/>
      <c r="D2659" s="40"/>
      <c r="E2659" s="40"/>
      <c r="F2659" s="40"/>
      <c r="G2659" s="40"/>
      <c r="H2659" s="40"/>
      <c r="I2659" s="40"/>
      <c r="J2659" s="40"/>
      <c r="K2659" s="40"/>
      <c r="L2659" s="40"/>
      <c r="M2659" s="40"/>
    </row>
    <row r="2660" spans="1:13">
      <c r="A2660" s="40"/>
      <c r="B2660" s="40"/>
      <c r="C2660" s="40"/>
      <c r="D2660" s="40"/>
      <c r="E2660" s="40"/>
      <c r="F2660" s="40"/>
      <c r="G2660" s="40"/>
      <c r="H2660" s="40"/>
      <c r="I2660" s="40"/>
      <c r="J2660" s="40"/>
      <c r="K2660" s="40"/>
      <c r="L2660" s="40"/>
      <c r="M2660" s="40"/>
    </row>
    <row r="2661" spans="1:13">
      <c r="A2661" s="40"/>
      <c r="B2661" s="40"/>
      <c r="C2661" s="40"/>
      <c r="D2661" s="40"/>
      <c r="E2661" s="40"/>
      <c r="F2661" s="40"/>
      <c r="G2661" s="40"/>
      <c r="H2661" s="40"/>
      <c r="I2661" s="40"/>
      <c r="J2661" s="40"/>
      <c r="K2661" s="40"/>
      <c r="L2661" s="40"/>
      <c r="M2661" s="40"/>
    </row>
    <row r="2662" spans="1:13">
      <c r="A2662" s="40"/>
      <c r="B2662" s="40"/>
      <c r="C2662" s="40"/>
      <c r="D2662" s="40"/>
      <c r="E2662" s="40"/>
      <c r="F2662" s="40"/>
      <c r="G2662" s="40"/>
      <c r="H2662" s="40"/>
      <c r="I2662" s="40"/>
      <c r="J2662" s="40"/>
      <c r="K2662" s="40"/>
      <c r="L2662" s="40"/>
      <c r="M2662" s="40"/>
    </row>
    <row r="2663" spans="1:13">
      <c r="A2663" s="40"/>
      <c r="B2663" s="40"/>
      <c r="C2663" s="40"/>
      <c r="D2663" s="40"/>
      <c r="E2663" s="40"/>
      <c r="F2663" s="40"/>
      <c r="G2663" s="40"/>
      <c r="H2663" s="40"/>
      <c r="I2663" s="40"/>
      <c r="J2663" s="40"/>
      <c r="K2663" s="40"/>
      <c r="L2663" s="40"/>
      <c r="M2663" s="40"/>
    </row>
    <row r="2664" spans="1:13">
      <c r="A2664" s="40"/>
      <c r="B2664" s="40"/>
      <c r="C2664" s="40"/>
      <c r="D2664" s="40"/>
      <c r="E2664" s="40"/>
      <c r="F2664" s="40"/>
      <c r="G2664" s="40"/>
      <c r="H2664" s="40"/>
      <c r="I2664" s="40"/>
      <c r="J2664" s="40"/>
      <c r="K2664" s="40"/>
      <c r="L2664" s="40"/>
      <c r="M2664" s="40"/>
    </row>
    <row r="2665" spans="1:13">
      <c r="A2665" s="40"/>
      <c r="B2665" s="40"/>
      <c r="C2665" s="40"/>
      <c r="D2665" s="40"/>
      <c r="E2665" s="40"/>
      <c r="F2665" s="40"/>
      <c r="G2665" s="40"/>
      <c r="H2665" s="40"/>
      <c r="I2665" s="40"/>
      <c r="J2665" s="40"/>
      <c r="K2665" s="40"/>
      <c r="L2665" s="40"/>
      <c r="M2665" s="40"/>
    </row>
    <row r="2666" spans="1:13">
      <c r="A2666" s="40"/>
      <c r="B2666" s="40"/>
      <c r="C2666" s="40"/>
      <c r="D2666" s="40"/>
      <c r="E2666" s="40"/>
      <c r="F2666" s="40"/>
      <c r="G2666" s="40"/>
      <c r="H2666" s="40"/>
      <c r="I2666" s="40"/>
      <c r="J2666" s="40"/>
      <c r="K2666" s="40"/>
      <c r="L2666" s="40"/>
      <c r="M2666" s="40"/>
    </row>
    <row r="2667" spans="1:13">
      <c r="A2667" s="40"/>
      <c r="B2667" s="40"/>
      <c r="C2667" s="40"/>
      <c r="D2667" s="40"/>
      <c r="E2667" s="40"/>
      <c r="F2667" s="40"/>
      <c r="G2667" s="40"/>
      <c r="H2667" s="40"/>
      <c r="I2667" s="40"/>
      <c r="J2667" s="40"/>
      <c r="K2667" s="40"/>
      <c r="L2667" s="40"/>
      <c r="M2667" s="40"/>
    </row>
    <row r="2668" spans="1:13">
      <c r="A2668" s="40"/>
      <c r="B2668" s="40"/>
      <c r="C2668" s="40"/>
      <c r="D2668" s="40"/>
      <c r="E2668" s="40"/>
      <c r="F2668" s="40"/>
      <c r="G2668" s="40"/>
      <c r="H2668" s="40"/>
      <c r="I2668" s="40"/>
      <c r="J2668" s="40"/>
      <c r="K2668" s="40"/>
      <c r="L2668" s="40"/>
      <c r="M2668" s="40"/>
    </row>
    <row r="2669" spans="1:13">
      <c r="A2669" s="40"/>
      <c r="B2669" s="40"/>
      <c r="C2669" s="40"/>
      <c r="D2669" s="40"/>
      <c r="E2669" s="40"/>
      <c r="F2669" s="40"/>
      <c r="G2669" s="40"/>
      <c r="H2669" s="40"/>
      <c r="I2669" s="40"/>
      <c r="J2669" s="40"/>
      <c r="K2669" s="40"/>
      <c r="L2669" s="40"/>
      <c r="M2669" s="40"/>
    </row>
    <row r="2670" spans="1:13">
      <c r="A2670" s="40"/>
      <c r="B2670" s="40"/>
      <c r="C2670" s="40"/>
      <c r="D2670" s="40"/>
      <c r="E2670" s="40"/>
      <c r="F2670" s="40"/>
      <c r="G2670" s="40"/>
      <c r="H2670" s="40"/>
      <c r="I2670" s="40"/>
      <c r="J2670" s="40"/>
      <c r="K2670" s="40"/>
      <c r="L2670" s="40"/>
      <c r="M2670" s="40"/>
    </row>
    <row r="2671" spans="1:13">
      <c r="A2671" s="40"/>
      <c r="B2671" s="40"/>
      <c r="C2671" s="40"/>
      <c r="D2671" s="40"/>
      <c r="E2671" s="40"/>
      <c r="F2671" s="40"/>
      <c r="G2671" s="40"/>
      <c r="H2671" s="40"/>
      <c r="I2671" s="40"/>
      <c r="J2671" s="40"/>
      <c r="K2671" s="40"/>
      <c r="L2671" s="40"/>
      <c r="M2671" s="40"/>
    </row>
    <row r="2672" spans="1:13">
      <c r="A2672" s="40"/>
      <c r="B2672" s="40"/>
      <c r="C2672" s="40"/>
      <c r="D2672" s="40"/>
      <c r="E2672" s="40"/>
      <c r="F2672" s="40"/>
      <c r="G2672" s="40"/>
      <c r="H2672" s="40"/>
      <c r="I2672" s="40"/>
      <c r="J2672" s="40"/>
      <c r="K2672" s="40"/>
      <c r="L2672" s="40"/>
      <c r="M2672" s="40"/>
    </row>
    <row r="2673" spans="1:13">
      <c r="A2673" s="40"/>
      <c r="B2673" s="40"/>
      <c r="C2673" s="40"/>
      <c r="D2673" s="40"/>
      <c r="E2673" s="40"/>
      <c r="F2673" s="40"/>
      <c r="G2673" s="40"/>
      <c r="H2673" s="40"/>
      <c r="I2673" s="40"/>
      <c r="J2673" s="40"/>
      <c r="K2673" s="40"/>
      <c r="L2673" s="40"/>
      <c r="M2673" s="40"/>
    </row>
    <row r="2674" spans="1:13">
      <c r="A2674" s="40"/>
      <c r="B2674" s="40"/>
      <c r="C2674" s="40"/>
      <c r="D2674" s="40"/>
      <c r="E2674" s="40"/>
      <c r="F2674" s="40"/>
      <c r="G2674" s="40"/>
      <c r="H2674" s="40"/>
      <c r="I2674" s="40"/>
      <c r="J2674" s="40"/>
      <c r="K2674" s="40"/>
      <c r="L2674" s="40"/>
      <c r="M2674" s="40"/>
    </row>
    <row r="2675" spans="1:13">
      <c r="A2675" s="40"/>
      <c r="B2675" s="40"/>
      <c r="C2675" s="40"/>
      <c r="D2675" s="40"/>
      <c r="E2675" s="40"/>
      <c r="F2675" s="40"/>
      <c r="G2675" s="40"/>
      <c r="H2675" s="40"/>
      <c r="I2675" s="40"/>
      <c r="J2675" s="40"/>
      <c r="K2675" s="40"/>
      <c r="L2675" s="40"/>
      <c r="M2675" s="40"/>
    </row>
    <row r="2676" spans="1:13">
      <c r="A2676" s="40"/>
      <c r="B2676" s="40"/>
      <c r="C2676" s="40"/>
      <c r="D2676" s="40"/>
      <c r="E2676" s="40"/>
      <c r="F2676" s="40"/>
      <c r="G2676" s="40"/>
      <c r="H2676" s="40"/>
      <c r="I2676" s="40"/>
      <c r="J2676" s="40"/>
      <c r="K2676" s="40"/>
      <c r="L2676" s="40"/>
      <c r="M2676" s="40"/>
    </row>
    <row r="2677" spans="1:13">
      <c r="A2677" s="40"/>
      <c r="B2677" s="40"/>
      <c r="C2677" s="40"/>
      <c r="D2677" s="40"/>
      <c r="E2677" s="40"/>
      <c r="F2677" s="40"/>
      <c r="G2677" s="40"/>
      <c r="H2677" s="40"/>
      <c r="I2677" s="40"/>
      <c r="J2677" s="40"/>
      <c r="K2677" s="40"/>
      <c r="L2677" s="40"/>
      <c r="M2677" s="40"/>
    </row>
    <row r="2678" spans="1:13">
      <c r="A2678" s="40"/>
      <c r="B2678" s="40"/>
      <c r="C2678" s="40"/>
      <c r="D2678" s="40"/>
      <c r="E2678" s="40"/>
      <c r="F2678" s="40"/>
      <c r="G2678" s="40"/>
      <c r="H2678" s="40"/>
      <c r="I2678" s="40"/>
      <c r="J2678" s="40"/>
      <c r="K2678" s="40"/>
      <c r="L2678" s="40"/>
      <c r="M2678" s="40"/>
    </row>
    <row r="2679" spans="1:13">
      <c r="A2679" s="40"/>
      <c r="B2679" s="40"/>
      <c r="C2679" s="40"/>
      <c r="D2679" s="40"/>
      <c r="E2679" s="40"/>
      <c r="F2679" s="40"/>
      <c r="G2679" s="40"/>
      <c r="H2679" s="40"/>
      <c r="I2679" s="40"/>
      <c r="J2679" s="40"/>
      <c r="K2679" s="40"/>
      <c r="L2679" s="40"/>
      <c r="M2679" s="40"/>
    </row>
    <row r="2680" spans="1:13">
      <c r="A2680" s="40"/>
      <c r="B2680" s="40"/>
      <c r="C2680" s="40"/>
      <c r="D2680" s="40"/>
      <c r="E2680" s="40"/>
      <c r="F2680" s="40"/>
      <c r="G2680" s="40"/>
      <c r="H2680" s="40"/>
      <c r="I2680" s="40"/>
      <c r="J2680" s="40"/>
      <c r="K2680" s="40"/>
      <c r="L2680" s="40"/>
      <c r="M2680" s="40"/>
    </row>
    <row r="2681" spans="1:13">
      <c r="A2681" s="40"/>
      <c r="B2681" s="40"/>
      <c r="C2681" s="40"/>
      <c r="D2681" s="40"/>
      <c r="E2681" s="40"/>
      <c r="F2681" s="40"/>
      <c r="G2681" s="40"/>
      <c r="H2681" s="40"/>
      <c r="I2681" s="40"/>
      <c r="J2681" s="40"/>
      <c r="K2681" s="40"/>
      <c r="L2681" s="40"/>
      <c r="M2681" s="40"/>
    </row>
    <row r="2682" spans="1:13">
      <c r="A2682" s="40"/>
      <c r="B2682" s="40"/>
      <c r="C2682" s="40"/>
      <c r="D2682" s="40"/>
      <c r="E2682" s="40"/>
      <c r="F2682" s="40"/>
      <c r="G2682" s="40"/>
      <c r="H2682" s="40"/>
      <c r="I2682" s="40"/>
      <c r="J2682" s="40"/>
      <c r="K2682" s="40"/>
      <c r="L2682" s="40"/>
      <c r="M2682" s="40"/>
    </row>
    <row r="2683" spans="1:13">
      <c r="A2683" s="40"/>
      <c r="B2683" s="40"/>
      <c r="C2683" s="40"/>
      <c r="D2683" s="40"/>
      <c r="E2683" s="40"/>
      <c r="F2683" s="40"/>
      <c r="G2683" s="40"/>
      <c r="H2683" s="40"/>
      <c r="I2683" s="40"/>
      <c r="J2683" s="40"/>
      <c r="K2683" s="40"/>
      <c r="L2683" s="40"/>
      <c r="M2683" s="40"/>
    </row>
    <row r="2684" spans="1:13">
      <c r="A2684" s="40"/>
      <c r="B2684" s="40"/>
      <c r="C2684" s="40"/>
      <c r="D2684" s="40"/>
      <c r="E2684" s="40"/>
      <c r="F2684" s="40"/>
      <c r="G2684" s="40"/>
      <c r="H2684" s="40"/>
      <c r="I2684" s="40"/>
      <c r="J2684" s="40"/>
      <c r="K2684" s="40"/>
      <c r="L2684" s="40"/>
      <c r="M2684" s="40"/>
    </row>
    <row r="2685" spans="1:13">
      <c r="A2685" s="40"/>
      <c r="B2685" s="40"/>
      <c r="C2685" s="40"/>
      <c r="D2685" s="40"/>
      <c r="E2685" s="40"/>
      <c r="F2685" s="40"/>
      <c r="G2685" s="40"/>
      <c r="H2685" s="40"/>
      <c r="I2685" s="40"/>
      <c r="J2685" s="40"/>
      <c r="K2685" s="40"/>
      <c r="L2685" s="40"/>
      <c r="M2685" s="40"/>
    </row>
    <row r="2686" spans="1:13">
      <c r="A2686" s="40"/>
      <c r="B2686" s="40"/>
      <c r="C2686" s="40"/>
      <c r="D2686" s="40"/>
      <c r="E2686" s="40"/>
      <c r="F2686" s="40"/>
      <c r="G2686" s="40"/>
      <c r="H2686" s="40"/>
      <c r="I2686" s="40"/>
      <c r="J2686" s="40"/>
      <c r="K2686" s="40"/>
      <c r="L2686" s="40"/>
      <c r="M2686" s="40"/>
    </row>
    <row r="2687" spans="1:13">
      <c r="A2687" s="40"/>
      <c r="B2687" s="40"/>
      <c r="C2687" s="40"/>
      <c r="D2687" s="40"/>
      <c r="E2687" s="40"/>
      <c r="F2687" s="40"/>
      <c r="G2687" s="40"/>
      <c r="H2687" s="40"/>
      <c r="I2687" s="40"/>
      <c r="J2687" s="40"/>
      <c r="K2687" s="40"/>
      <c r="L2687" s="40"/>
      <c r="M2687" s="40"/>
    </row>
    <row r="2688" spans="1:13">
      <c r="A2688" s="40"/>
      <c r="B2688" s="40"/>
      <c r="C2688" s="40"/>
      <c r="D2688" s="40"/>
      <c r="E2688" s="40"/>
      <c r="F2688" s="40"/>
      <c r="G2688" s="40"/>
      <c r="H2688" s="40"/>
      <c r="I2688" s="40"/>
      <c r="J2688" s="40"/>
      <c r="K2688" s="40"/>
      <c r="L2688" s="40"/>
      <c r="M2688" s="40"/>
    </row>
    <row r="2689" spans="1:13">
      <c r="A2689" s="40"/>
      <c r="B2689" s="40"/>
      <c r="C2689" s="40"/>
      <c r="D2689" s="40"/>
      <c r="E2689" s="40"/>
      <c r="F2689" s="40"/>
      <c r="G2689" s="40"/>
      <c r="H2689" s="40"/>
      <c r="I2689" s="40"/>
      <c r="J2689" s="40"/>
      <c r="K2689" s="40"/>
      <c r="L2689" s="40"/>
      <c r="M2689" s="40"/>
    </row>
    <row r="2690" spans="1:13">
      <c r="A2690" s="40"/>
      <c r="B2690" s="40"/>
      <c r="C2690" s="40"/>
      <c r="D2690" s="40"/>
      <c r="E2690" s="40"/>
      <c r="F2690" s="40"/>
      <c r="G2690" s="40"/>
      <c r="H2690" s="40"/>
      <c r="I2690" s="40"/>
      <c r="J2690" s="40"/>
      <c r="K2690" s="40"/>
      <c r="L2690" s="40"/>
      <c r="M2690" s="40"/>
    </row>
    <row r="2691" spans="1:13">
      <c r="A2691" s="40"/>
      <c r="B2691" s="40"/>
      <c r="C2691" s="40"/>
      <c r="D2691" s="40"/>
      <c r="E2691" s="40"/>
      <c r="F2691" s="40"/>
      <c r="G2691" s="40"/>
      <c r="H2691" s="40"/>
      <c r="I2691" s="40"/>
      <c r="J2691" s="40"/>
      <c r="K2691" s="40"/>
      <c r="L2691" s="40"/>
      <c r="M2691" s="40"/>
    </row>
    <row r="2692" spans="1:13">
      <c r="A2692" s="40"/>
      <c r="B2692" s="40"/>
      <c r="C2692" s="40"/>
      <c r="D2692" s="40"/>
      <c r="E2692" s="40"/>
      <c r="F2692" s="40"/>
      <c r="G2692" s="40"/>
      <c r="H2692" s="40"/>
      <c r="I2692" s="40"/>
      <c r="J2692" s="40"/>
      <c r="K2692" s="40"/>
      <c r="L2692" s="40"/>
      <c r="M2692" s="40"/>
    </row>
    <row r="2693" spans="1:13">
      <c r="A2693" s="40"/>
      <c r="B2693" s="40"/>
      <c r="C2693" s="40"/>
      <c r="D2693" s="40"/>
      <c r="E2693" s="40"/>
      <c r="F2693" s="40"/>
      <c r="G2693" s="40"/>
      <c r="H2693" s="40"/>
      <c r="I2693" s="40"/>
      <c r="J2693" s="40"/>
      <c r="K2693" s="40"/>
      <c r="L2693" s="40"/>
      <c r="M2693" s="40"/>
    </row>
    <row r="2694" spans="1:13">
      <c r="A2694" s="40"/>
      <c r="B2694" s="40"/>
      <c r="C2694" s="40"/>
      <c r="D2694" s="40"/>
      <c r="E2694" s="40"/>
      <c r="F2694" s="40"/>
      <c r="G2694" s="40"/>
      <c r="H2694" s="40"/>
      <c r="I2694" s="40"/>
      <c r="J2694" s="40"/>
      <c r="K2694" s="40"/>
      <c r="L2694" s="40"/>
      <c r="M2694" s="40"/>
    </row>
    <row r="2695" spans="1:13">
      <c r="A2695" s="40"/>
      <c r="B2695" s="40"/>
      <c r="C2695" s="40"/>
      <c r="D2695" s="40"/>
      <c r="E2695" s="40"/>
      <c r="F2695" s="40"/>
      <c r="G2695" s="40"/>
      <c r="H2695" s="40"/>
      <c r="I2695" s="40"/>
      <c r="J2695" s="40"/>
      <c r="K2695" s="40"/>
      <c r="L2695" s="40"/>
      <c r="M2695" s="40"/>
    </row>
    <row r="2696" spans="1:13">
      <c r="A2696" s="40"/>
      <c r="B2696" s="40"/>
      <c r="C2696" s="40"/>
      <c r="D2696" s="40"/>
      <c r="E2696" s="40"/>
      <c r="F2696" s="40"/>
      <c r="G2696" s="40"/>
      <c r="H2696" s="40"/>
      <c r="I2696" s="40"/>
      <c r="J2696" s="40"/>
      <c r="K2696" s="40"/>
      <c r="L2696" s="40"/>
      <c r="M2696" s="40"/>
    </row>
    <row r="2697" spans="1:13">
      <c r="A2697" s="40"/>
      <c r="B2697" s="40"/>
      <c r="C2697" s="40"/>
      <c r="D2697" s="40"/>
      <c r="E2697" s="40"/>
      <c r="F2697" s="40"/>
      <c r="G2697" s="40"/>
      <c r="H2697" s="40"/>
      <c r="I2697" s="40"/>
      <c r="J2697" s="40"/>
      <c r="K2697" s="40"/>
      <c r="L2697" s="40"/>
      <c r="M2697" s="40"/>
    </row>
    <row r="2698" spans="1:13">
      <c r="A2698" s="40"/>
      <c r="B2698" s="40"/>
      <c r="C2698" s="40"/>
      <c r="D2698" s="40"/>
      <c r="E2698" s="40"/>
      <c r="F2698" s="40"/>
      <c r="G2698" s="40"/>
      <c r="H2698" s="40"/>
      <c r="I2698" s="40"/>
      <c r="J2698" s="40"/>
      <c r="K2698" s="40"/>
      <c r="L2698" s="40"/>
      <c r="M2698" s="40"/>
    </row>
    <row r="2699" spans="1:13">
      <c r="A2699" s="40"/>
      <c r="B2699" s="40"/>
      <c r="C2699" s="40"/>
      <c r="D2699" s="40"/>
      <c r="E2699" s="40"/>
      <c r="F2699" s="40"/>
      <c r="G2699" s="40"/>
      <c r="H2699" s="40"/>
      <c r="I2699" s="40"/>
      <c r="J2699" s="40"/>
      <c r="K2699" s="40"/>
      <c r="L2699" s="40"/>
      <c r="M2699" s="40"/>
    </row>
    <row r="2700" spans="1:13">
      <c r="A2700" s="40"/>
      <c r="B2700" s="40"/>
      <c r="C2700" s="40"/>
      <c r="D2700" s="40"/>
      <c r="E2700" s="40"/>
      <c r="F2700" s="40"/>
      <c r="G2700" s="40"/>
      <c r="H2700" s="40"/>
      <c r="I2700" s="40"/>
      <c r="J2700" s="40"/>
      <c r="K2700" s="40"/>
      <c r="L2700" s="40"/>
      <c r="M2700" s="40"/>
    </row>
    <row r="2701" spans="1:13">
      <c r="A2701" s="40"/>
      <c r="B2701" s="40"/>
      <c r="C2701" s="40"/>
      <c r="D2701" s="40"/>
      <c r="E2701" s="40"/>
      <c r="F2701" s="40"/>
      <c r="G2701" s="40"/>
      <c r="H2701" s="40"/>
      <c r="I2701" s="40"/>
      <c r="J2701" s="40"/>
      <c r="K2701" s="40"/>
      <c r="L2701" s="40"/>
      <c r="M2701" s="40"/>
    </row>
    <row r="2702" spans="1:13">
      <c r="A2702" s="40"/>
      <c r="B2702" s="40"/>
      <c r="C2702" s="40"/>
      <c r="D2702" s="40"/>
      <c r="E2702" s="40"/>
      <c r="F2702" s="40"/>
      <c r="G2702" s="40"/>
      <c r="H2702" s="40"/>
      <c r="I2702" s="40"/>
      <c r="J2702" s="40"/>
      <c r="K2702" s="40"/>
      <c r="L2702" s="40"/>
      <c r="M2702" s="40"/>
    </row>
    <row r="2703" spans="1:13">
      <c r="A2703" s="40"/>
      <c r="B2703" s="40"/>
      <c r="C2703" s="40"/>
      <c r="D2703" s="40"/>
      <c r="E2703" s="40"/>
      <c r="F2703" s="40"/>
      <c r="G2703" s="40"/>
      <c r="H2703" s="40"/>
      <c r="I2703" s="40"/>
      <c r="J2703" s="40"/>
      <c r="K2703" s="40"/>
      <c r="L2703" s="40"/>
      <c r="M2703" s="40"/>
    </row>
    <row r="2704" spans="1:13">
      <c r="A2704" s="40"/>
      <c r="B2704" s="40"/>
      <c r="C2704" s="40"/>
      <c r="D2704" s="40"/>
      <c r="E2704" s="40"/>
      <c r="F2704" s="40"/>
      <c r="G2704" s="40"/>
      <c r="H2704" s="40"/>
      <c r="I2704" s="40"/>
      <c r="J2704" s="40"/>
      <c r="K2704" s="40"/>
      <c r="L2704" s="40"/>
      <c r="M2704" s="40"/>
    </row>
    <row r="2705" spans="1:13">
      <c r="A2705" s="40"/>
      <c r="B2705" s="40"/>
      <c r="C2705" s="40"/>
      <c r="D2705" s="40"/>
      <c r="E2705" s="40"/>
      <c r="F2705" s="40"/>
      <c r="G2705" s="40"/>
      <c r="H2705" s="40"/>
      <c r="I2705" s="40"/>
      <c r="J2705" s="40"/>
      <c r="K2705" s="40"/>
      <c r="L2705" s="40"/>
      <c r="M2705" s="40"/>
    </row>
    <row r="2706" spans="1:13">
      <c r="A2706" s="40"/>
      <c r="B2706" s="40"/>
      <c r="C2706" s="40"/>
      <c r="D2706" s="40"/>
      <c r="E2706" s="40"/>
      <c r="F2706" s="40"/>
      <c r="G2706" s="40"/>
      <c r="H2706" s="40"/>
      <c r="I2706" s="40"/>
      <c r="J2706" s="40"/>
      <c r="K2706" s="40"/>
      <c r="L2706" s="40"/>
      <c r="M2706" s="40"/>
    </row>
    <row r="2707" spans="1:13">
      <c r="A2707" s="40"/>
      <c r="B2707" s="40"/>
      <c r="C2707" s="40"/>
      <c r="D2707" s="40"/>
      <c r="E2707" s="40"/>
      <c r="F2707" s="40"/>
      <c r="G2707" s="40"/>
      <c r="H2707" s="40"/>
      <c r="I2707" s="40"/>
      <c r="J2707" s="40"/>
      <c r="K2707" s="40"/>
      <c r="L2707" s="40"/>
      <c r="M2707" s="40"/>
    </row>
    <row r="2708" spans="1:13">
      <c r="A2708" s="40"/>
      <c r="B2708" s="40"/>
      <c r="C2708" s="40"/>
      <c r="D2708" s="40"/>
      <c r="E2708" s="40"/>
      <c r="F2708" s="40"/>
      <c r="G2708" s="40"/>
      <c r="H2708" s="40"/>
      <c r="I2708" s="40"/>
      <c r="J2708" s="40"/>
      <c r="K2708" s="40"/>
      <c r="L2708" s="40"/>
      <c r="M2708" s="40"/>
    </row>
    <row r="2709" spans="1:13">
      <c r="A2709" s="40"/>
      <c r="B2709" s="40"/>
      <c r="C2709" s="40"/>
      <c r="D2709" s="40"/>
      <c r="E2709" s="40"/>
      <c r="F2709" s="40"/>
      <c r="G2709" s="40"/>
      <c r="H2709" s="40"/>
      <c r="I2709" s="40"/>
      <c r="J2709" s="40"/>
      <c r="K2709" s="40"/>
      <c r="L2709" s="40"/>
      <c r="M2709" s="40"/>
    </row>
    <row r="2710" spans="1:13">
      <c r="A2710" s="40"/>
      <c r="B2710" s="40"/>
      <c r="C2710" s="40"/>
      <c r="D2710" s="40"/>
      <c r="E2710" s="40"/>
      <c r="F2710" s="40"/>
      <c r="G2710" s="40"/>
      <c r="H2710" s="40"/>
      <c r="I2710" s="40"/>
      <c r="J2710" s="40"/>
      <c r="K2710" s="40"/>
      <c r="L2710" s="40"/>
      <c r="M2710" s="40"/>
    </row>
    <row r="2711" spans="1:13">
      <c r="A2711" s="40"/>
      <c r="B2711" s="40"/>
      <c r="C2711" s="40"/>
      <c r="D2711" s="40"/>
      <c r="E2711" s="40"/>
      <c r="F2711" s="40"/>
      <c r="G2711" s="40"/>
      <c r="H2711" s="40"/>
      <c r="I2711" s="40"/>
      <c r="J2711" s="40"/>
      <c r="K2711" s="40"/>
      <c r="L2711" s="40"/>
      <c r="M2711" s="40"/>
    </row>
    <row r="2712" spans="1:13">
      <c r="A2712" s="40"/>
      <c r="B2712" s="40"/>
      <c r="C2712" s="40"/>
      <c r="D2712" s="40"/>
      <c r="E2712" s="40"/>
      <c r="F2712" s="40"/>
      <c r="G2712" s="40"/>
      <c r="H2712" s="40"/>
      <c r="I2712" s="40"/>
      <c r="J2712" s="40"/>
      <c r="K2712" s="40"/>
      <c r="L2712" s="40"/>
      <c r="M2712" s="40"/>
    </row>
    <row r="2713" spans="1:13">
      <c r="A2713" s="40"/>
      <c r="B2713" s="40"/>
      <c r="C2713" s="40"/>
      <c r="D2713" s="40"/>
      <c r="E2713" s="40"/>
      <c r="F2713" s="40"/>
      <c r="G2713" s="40"/>
      <c r="H2713" s="40"/>
      <c r="I2713" s="40"/>
      <c r="J2713" s="40"/>
      <c r="K2713" s="40"/>
      <c r="L2713" s="40"/>
      <c r="M2713" s="40"/>
    </row>
    <row r="2714" spans="1:13">
      <c r="A2714" s="40"/>
      <c r="B2714" s="40"/>
      <c r="C2714" s="40"/>
      <c r="D2714" s="40"/>
      <c r="E2714" s="40"/>
      <c r="F2714" s="40"/>
      <c r="G2714" s="40"/>
      <c r="H2714" s="40"/>
      <c r="I2714" s="40"/>
      <c r="J2714" s="40"/>
      <c r="K2714" s="40"/>
      <c r="L2714" s="40"/>
      <c r="M2714" s="40"/>
    </row>
    <row r="2715" spans="1:13">
      <c r="A2715" s="40"/>
      <c r="B2715" s="40"/>
      <c r="C2715" s="40"/>
      <c r="D2715" s="40"/>
      <c r="E2715" s="40"/>
      <c r="F2715" s="40"/>
      <c r="G2715" s="40"/>
      <c r="H2715" s="40"/>
      <c r="I2715" s="40"/>
      <c r="J2715" s="40"/>
      <c r="K2715" s="40"/>
      <c r="L2715" s="40"/>
      <c r="M2715" s="40"/>
    </row>
    <row r="2716" spans="1:13">
      <c r="A2716" s="40"/>
      <c r="B2716" s="40"/>
      <c r="C2716" s="40"/>
      <c r="D2716" s="40"/>
      <c r="E2716" s="40"/>
      <c r="F2716" s="40"/>
      <c r="G2716" s="40"/>
      <c r="H2716" s="40"/>
      <c r="I2716" s="40"/>
      <c r="J2716" s="40"/>
      <c r="K2716" s="40"/>
      <c r="L2716" s="40"/>
      <c r="M2716" s="40"/>
    </row>
    <row r="2717" spans="1:13">
      <c r="A2717" s="40"/>
      <c r="B2717" s="40"/>
      <c r="C2717" s="40"/>
      <c r="D2717" s="40"/>
      <c r="E2717" s="40"/>
      <c r="F2717" s="40"/>
      <c r="G2717" s="40"/>
      <c r="H2717" s="40"/>
      <c r="I2717" s="40"/>
      <c r="J2717" s="40"/>
      <c r="K2717" s="40"/>
      <c r="L2717" s="40"/>
      <c r="M2717" s="40"/>
    </row>
    <row r="2718" spans="1:13">
      <c r="A2718" s="40"/>
      <c r="B2718" s="40"/>
      <c r="C2718" s="40"/>
      <c r="D2718" s="40"/>
      <c r="E2718" s="40"/>
      <c r="F2718" s="40"/>
      <c r="G2718" s="40"/>
      <c r="H2718" s="40"/>
      <c r="I2718" s="40"/>
      <c r="J2718" s="40"/>
      <c r="K2718" s="40"/>
      <c r="L2718" s="40"/>
      <c r="M2718" s="40"/>
    </row>
    <row r="2719" spans="1:13">
      <c r="A2719" s="40"/>
      <c r="B2719" s="40"/>
      <c r="C2719" s="40"/>
      <c r="D2719" s="40"/>
      <c r="E2719" s="40"/>
      <c r="F2719" s="40"/>
      <c r="G2719" s="40"/>
      <c r="H2719" s="40"/>
      <c r="I2719" s="40"/>
      <c r="J2719" s="40"/>
      <c r="K2719" s="40"/>
      <c r="L2719" s="40"/>
      <c r="M2719" s="40"/>
    </row>
    <row r="2720" spans="1:13">
      <c r="A2720" s="40"/>
      <c r="B2720" s="40"/>
      <c r="C2720" s="40"/>
      <c r="D2720" s="40"/>
      <c r="E2720" s="40"/>
      <c r="F2720" s="40"/>
      <c r="G2720" s="40"/>
      <c r="H2720" s="40"/>
      <c r="I2720" s="40"/>
      <c r="J2720" s="40"/>
      <c r="K2720" s="40"/>
      <c r="L2720" s="40"/>
      <c r="M2720" s="40"/>
    </row>
    <row r="2721" spans="1:13">
      <c r="A2721" s="40"/>
      <c r="B2721" s="40"/>
      <c r="C2721" s="40"/>
      <c r="D2721" s="40"/>
      <c r="E2721" s="40"/>
      <c r="F2721" s="40"/>
      <c r="G2721" s="40"/>
      <c r="H2721" s="40"/>
      <c r="I2721" s="40"/>
      <c r="J2721" s="40"/>
      <c r="K2721" s="40"/>
      <c r="L2721" s="40"/>
      <c r="M2721" s="40"/>
    </row>
    <row r="2722" spans="1:13">
      <c r="A2722" s="40"/>
      <c r="B2722" s="40"/>
      <c r="C2722" s="40"/>
      <c r="D2722" s="40"/>
      <c r="E2722" s="40"/>
      <c r="F2722" s="40"/>
      <c r="G2722" s="40"/>
      <c r="H2722" s="40"/>
      <c r="I2722" s="40"/>
      <c r="J2722" s="40"/>
      <c r="K2722" s="40"/>
      <c r="L2722" s="40"/>
      <c r="M2722" s="40"/>
    </row>
    <row r="2723" spans="1:13">
      <c r="A2723" s="40"/>
      <c r="B2723" s="40"/>
      <c r="C2723" s="40"/>
      <c r="D2723" s="40"/>
      <c r="E2723" s="40"/>
      <c r="F2723" s="40"/>
      <c r="G2723" s="40"/>
      <c r="H2723" s="40"/>
      <c r="I2723" s="40"/>
      <c r="J2723" s="40"/>
      <c r="K2723" s="40"/>
      <c r="L2723" s="40"/>
      <c r="M2723" s="40"/>
    </row>
    <row r="2724" spans="1:13">
      <c r="A2724" s="40"/>
      <c r="B2724" s="40"/>
      <c r="C2724" s="40"/>
      <c r="D2724" s="40"/>
      <c r="E2724" s="40"/>
      <c r="F2724" s="40"/>
      <c r="G2724" s="40"/>
      <c r="H2724" s="40"/>
      <c r="I2724" s="40"/>
      <c r="J2724" s="40"/>
      <c r="K2724" s="40"/>
      <c r="L2724" s="40"/>
      <c r="M2724" s="40"/>
    </row>
    <row r="2725" spans="1:13">
      <c r="A2725" s="40"/>
      <c r="B2725" s="40"/>
      <c r="C2725" s="40"/>
      <c r="D2725" s="40"/>
      <c r="E2725" s="40"/>
      <c r="F2725" s="40"/>
      <c r="G2725" s="40"/>
      <c r="H2725" s="40"/>
      <c r="I2725" s="40"/>
      <c r="J2725" s="40"/>
      <c r="K2725" s="40"/>
      <c r="L2725" s="40"/>
      <c r="M2725" s="40"/>
    </row>
    <row r="2726" spans="1:13">
      <c r="A2726" s="40"/>
      <c r="B2726" s="40"/>
      <c r="C2726" s="40"/>
      <c r="D2726" s="40"/>
      <c r="E2726" s="40"/>
      <c r="F2726" s="40"/>
      <c r="G2726" s="40"/>
      <c r="H2726" s="40"/>
      <c r="I2726" s="40"/>
      <c r="J2726" s="40"/>
      <c r="K2726" s="40"/>
      <c r="L2726" s="40"/>
      <c r="M2726" s="40"/>
    </row>
    <row r="2727" spans="1:13">
      <c r="A2727" s="40"/>
      <c r="B2727" s="40"/>
      <c r="C2727" s="40"/>
      <c r="D2727" s="40"/>
      <c r="E2727" s="40"/>
      <c r="F2727" s="40"/>
      <c r="G2727" s="40"/>
      <c r="H2727" s="40"/>
      <c r="I2727" s="40"/>
      <c r="J2727" s="40"/>
      <c r="K2727" s="40"/>
      <c r="L2727" s="40"/>
      <c r="M2727" s="40"/>
    </row>
    <row r="2728" spans="1:13">
      <c r="A2728" s="40"/>
      <c r="B2728" s="40"/>
      <c r="C2728" s="40"/>
      <c r="D2728" s="40"/>
      <c r="E2728" s="40"/>
      <c r="F2728" s="40"/>
      <c r="G2728" s="40"/>
      <c r="H2728" s="40"/>
      <c r="I2728" s="40"/>
      <c r="J2728" s="40"/>
      <c r="K2728" s="40"/>
      <c r="L2728" s="40"/>
      <c r="M2728" s="40"/>
    </row>
    <row r="2729" spans="1:13">
      <c r="A2729" s="40"/>
      <c r="B2729" s="40"/>
      <c r="C2729" s="40"/>
      <c r="D2729" s="40"/>
      <c r="E2729" s="40"/>
      <c r="F2729" s="40"/>
      <c r="G2729" s="40"/>
      <c r="H2729" s="40"/>
      <c r="I2729" s="40"/>
      <c r="J2729" s="40"/>
      <c r="K2729" s="40"/>
      <c r="L2729" s="40"/>
      <c r="M2729" s="40"/>
    </row>
    <row r="2730" spans="1:13">
      <c r="A2730" s="40"/>
      <c r="B2730" s="40"/>
      <c r="C2730" s="40"/>
      <c r="D2730" s="40"/>
      <c r="E2730" s="40"/>
      <c r="F2730" s="40"/>
      <c r="G2730" s="40"/>
      <c r="H2730" s="40"/>
      <c r="I2730" s="40"/>
      <c r="J2730" s="40"/>
      <c r="K2730" s="40"/>
      <c r="L2730" s="40"/>
      <c r="M2730" s="40"/>
    </row>
    <row r="2731" spans="1:13">
      <c r="A2731" s="40"/>
      <c r="B2731" s="40"/>
      <c r="C2731" s="40"/>
      <c r="D2731" s="40"/>
      <c r="E2731" s="40"/>
      <c r="F2731" s="40"/>
      <c r="G2731" s="40"/>
      <c r="H2731" s="40"/>
      <c r="I2731" s="40"/>
      <c r="J2731" s="40"/>
      <c r="K2731" s="40"/>
      <c r="L2731" s="40"/>
      <c r="M2731" s="40"/>
    </row>
    <row r="2732" spans="1:13">
      <c r="A2732" s="40"/>
      <c r="B2732" s="40"/>
      <c r="C2732" s="40"/>
      <c r="D2732" s="40"/>
      <c r="E2732" s="40"/>
      <c r="F2732" s="40"/>
      <c r="G2732" s="40"/>
      <c r="H2732" s="40"/>
      <c r="I2732" s="40"/>
      <c r="J2732" s="40"/>
      <c r="K2732" s="40"/>
      <c r="L2732" s="40"/>
      <c r="M2732" s="40"/>
    </row>
    <row r="2733" spans="1:13">
      <c r="A2733" s="40"/>
      <c r="B2733" s="40"/>
      <c r="C2733" s="40"/>
      <c r="D2733" s="40"/>
      <c r="E2733" s="40"/>
      <c r="F2733" s="40"/>
      <c r="G2733" s="40"/>
      <c r="H2733" s="40"/>
      <c r="I2733" s="40"/>
      <c r="J2733" s="40"/>
      <c r="K2733" s="40"/>
      <c r="L2733" s="40"/>
      <c r="M2733" s="40"/>
    </row>
    <row r="2734" spans="1:13">
      <c r="A2734" s="40"/>
      <c r="B2734" s="40"/>
      <c r="C2734" s="40"/>
      <c r="D2734" s="40"/>
      <c r="E2734" s="40"/>
      <c r="F2734" s="40"/>
      <c r="G2734" s="40"/>
      <c r="H2734" s="40"/>
      <c r="I2734" s="40"/>
      <c r="J2734" s="40"/>
      <c r="K2734" s="40"/>
      <c r="L2734" s="40"/>
      <c r="M2734" s="40"/>
    </row>
    <row r="2735" spans="1:13">
      <c r="A2735" s="40"/>
      <c r="B2735" s="40"/>
      <c r="C2735" s="40"/>
      <c r="D2735" s="40"/>
      <c r="E2735" s="40"/>
      <c r="F2735" s="40"/>
      <c r="G2735" s="40"/>
      <c r="H2735" s="40"/>
      <c r="I2735" s="40"/>
      <c r="J2735" s="40"/>
      <c r="K2735" s="40"/>
      <c r="L2735" s="40"/>
      <c r="M2735" s="40"/>
    </row>
    <row r="2736" spans="1:13">
      <c r="A2736" s="40"/>
      <c r="B2736" s="40"/>
      <c r="C2736" s="40"/>
      <c r="D2736" s="40"/>
      <c r="E2736" s="40"/>
      <c r="F2736" s="40"/>
      <c r="G2736" s="40"/>
      <c r="H2736" s="40"/>
      <c r="I2736" s="40"/>
      <c r="J2736" s="40"/>
      <c r="K2736" s="40"/>
      <c r="L2736" s="40"/>
      <c r="M2736" s="40"/>
    </row>
    <row r="2737" spans="1:13">
      <c r="A2737" s="40"/>
      <c r="B2737" s="40"/>
      <c r="C2737" s="40"/>
      <c r="D2737" s="40"/>
      <c r="E2737" s="40"/>
      <c r="F2737" s="40"/>
      <c r="G2737" s="40"/>
      <c r="H2737" s="40"/>
      <c r="I2737" s="40"/>
      <c r="J2737" s="40"/>
      <c r="K2737" s="40"/>
      <c r="L2737" s="40"/>
      <c r="M2737" s="40"/>
    </row>
    <row r="2738" spans="1:13">
      <c r="A2738" s="40"/>
      <c r="B2738" s="40"/>
      <c r="C2738" s="40"/>
      <c r="D2738" s="40"/>
      <c r="E2738" s="40"/>
      <c r="F2738" s="40"/>
      <c r="G2738" s="40"/>
      <c r="H2738" s="40"/>
      <c r="I2738" s="40"/>
      <c r="J2738" s="40"/>
      <c r="K2738" s="40"/>
      <c r="L2738" s="40"/>
      <c r="M2738" s="40"/>
    </row>
    <row r="2739" spans="1:13">
      <c r="A2739" s="40"/>
      <c r="B2739" s="40"/>
      <c r="C2739" s="40"/>
      <c r="D2739" s="40"/>
      <c r="E2739" s="40"/>
      <c r="F2739" s="40"/>
      <c r="G2739" s="40"/>
      <c r="H2739" s="40"/>
      <c r="I2739" s="40"/>
      <c r="J2739" s="40"/>
      <c r="K2739" s="40"/>
      <c r="L2739" s="40"/>
      <c r="M2739" s="40"/>
    </row>
    <row r="2740" spans="1:13">
      <c r="A2740" s="40"/>
      <c r="B2740" s="40"/>
      <c r="C2740" s="40"/>
      <c r="D2740" s="40"/>
      <c r="E2740" s="40"/>
      <c r="F2740" s="40"/>
      <c r="G2740" s="40"/>
      <c r="H2740" s="40"/>
      <c r="I2740" s="40"/>
      <c r="J2740" s="40"/>
      <c r="K2740" s="40"/>
      <c r="L2740" s="40"/>
      <c r="M2740" s="40"/>
    </row>
    <row r="2741" spans="1:13">
      <c r="A2741" s="40"/>
      <c r="B2741" s="40"/>
      <c r="C2741" s="40"/>
      <c r="D2741" s="40"/>
      <c r="E2741" s="40"/>
      <c r="F2741" s="40"/>
      <c r="G2741" s="40"/>
      <c r="H2741" s="40"/>
      <c r="I2741" s="40"/>
      <c r="J2741" s="40"/>
      <c r="K2741" s="40"/>
      <c r="L2741" s="40"/>
      <c r="M2741" s="40"/>
    </row>
    <row r="2742" spans="1:13">
      <c r="A2742" s="40"/>
      <c r="B2742" s="40"/>
      <c r="C2742" s="40"/>
      <c r="D2742" s="40"/>
      <c r="E2742" s="40"/>
      <c r="F2742" s="40"/>
      <c r="G2742" s="40"/>
      <c r="H2742" s="40"/>
      <c r="I2742" s="40"/>
      <c r="J2742" s="40"/>
      <c r="K2742" s="40"/>
      <c r="L2742" s="40"/>
      <c r="M2742" s="40"/>
    </row>
    <row r="2743" spans="1:13">
      <c r="A2743" s="40"/>
      <c r="B2743" s="40"/>
      <c r="C2743" s="40"/>
      <c r="D2743" s="40"/>
      <c r="E2743" s="40"/>
      <c r="F2743" s="40"/>
      <c r="G2743" s="40"/>
      <c r="H2743" s="40"/>
      <c r="I2743" s="40"/>
      <c r="J2743" s="40"/>
      <c r="K2743" s="40"/>
      <c r="L2743" s="40"/>
      <c r="M2743" s="40"/>
    </row>
    <row r="2744" spans="1:13">
      <c r="A2744" s="40"/>
      <c r="B2744" s="40"/>
      <c r="C2744" s="40"/>
      <c r="D2744" s="40"/>
      <c r="E2744" s="40"/>
      <c r="F2744" s="40"/>
      <c r="G2744" s="40"/>
      <c r="H2744" s="40"/>
      <c r="I2744" s="40"/>
      <c r="J2744" s="40"/>
      <c r="K2744" s="40"/>
      <c r="L2744" s="40"/>
      <c r="M2744" s="40"/>
    </row>
    <row r="2745" spans="1:13">
      <c r="A2745" s="40"/>
      <c r="B2745" s="40"/>
      <c r="C2745" s="40"/>
      <c r="D2745" s="40"/>
      <c r="E2745" s="40"/>
      <c r="F2745" s="40"/>
      <c r="G2745" s="40"/>
      <c r="H2745" s="40"/>
      <c r="I2745" s="40"/>
      <c r="J2745" s="40"/>
      <c r="K2745" s="40"/>
      <c r="L2745" s="40"/>
      <c r="M2745" s="40"/>
    </row>
    <row r="2746" spans="1:13">
      <c r="A2746" s="40"/>
      <c r="B2746" s="40"/>
      <c r="C2746" s="40"/>
      <c r="D2746" s="40"/>
      <c r="E2746" s="40"/>
      <c r="F2746" s="40"/>
      <c r="G2746" s="40"/>
      <c r="H2746" s="40"/>
      <c r="I2746" s="40"/>
      <c r="J2746" s="40"/>
      <c r="K2746" s="40"/>
      <c r="L2746" s="40"/>
      <c r="M2746" s="40"/>
    </row>
    <row r="2747" spans="1:13">
      <c r="A2747" s="40"/>
      <c r="B2747" s="40"/>
      <c r="C2747" s="40"/>
      <c r="D2747" s="40"/>
      <c r="E2747" s="40"/>
      <c r="F2747" s="40"/>
      <c r="G2747" s="40"/>
      <c r="H2747" s="40"/>
      <c r="I2747" s="40"/>
      <c r="J2747" s="40"/>
      <c r="K2747" s="40"/>
      <c r="L2747" s="40"/>
      <c r="M2747" s="40"/>
    </row>
    <row r="2748" spans="1:13">
      <c r="A2748" s="40"/>
      <c r="B2748" s="40"/>
      <c r="C2748" s="40"/>
      <c r="D2748" s="40"/>
      <c r="E2748" s="40"/>
      <c r="F2748" s="40"/>
      <c r="G2748" s="40"/>
      <c r="H2748" s="40"/>
      <c r="I2748" s="40"/>
      <c r="J2748" s="40"/>
      <c r="K2748" s="40"/>
      <c r="L2748" s="40"/>
      <c r="M2748" s="40"/>
    </row>
    <row r="2749" spans="1:13">
      <c r="A2749" s="40"/>
      <c r="B2749" s="40"/>
      <c r="C2749" s="40"/>
      <c r="D2749" s="40"/>
      <c r="E2749" s="40"/>
      <c r="F2749" s="40"/>
      <c r="G2749" s="40"/>
      <c r="H2749" s="40"/>
      <c r="I2749" s="40"/>
      <c r="J2749" s="40"/>
      <c r="K2749" s="40"/>
      <c r="L2749" s="40"/>
      <c r="M2749" s="40"/>
    </row>
    <row r="2750" spans="1:13">
      <c r="A2750" s="40"/>
      <c r="B2750" s="40"/>
      <c r="C2750" s="40"/>
      <c r="D2750" s="40"/>
      <c r="E2750" s="40"/>
      <c r="F2750" s="40"/>
      <c r="G2750" s="40"/>
      <c r="H2750" s="40"/>
      <c r="I2750" s="40"/>
      <c r="J2750" s="40"/>
      <c r="K2750" s="40"/>
      <c r="L2750" s="40"/>
      <c r="M2750" s="40"/>
    </row>
    <row r="2751" spans="1:13">
      <c r="A2751" s="40"/>
      <c r="B2751" s="40"/>
      <c r="C2751" s="40"/>
      <c r="D2751" s="40"/>
      <c r="E2751" s="40"/>
      <c r="F2751" s="40"/>
      <c r="G2751" s="40"/>
      <c r="H2751" s="40"/>
      <c r="I2751" s="40"/>
      <c r="J2751" s="40"/>
      <c r="K2751" s="40"/>
      <c r="L2751" s="40"/>
      <c r="M2751" s="40"/>
    </row>
    <row r="2752" spans="1:13">
      <c r="A2752" s="40"/>
      <c r="B2752" s="40"/>
      <c r="C2752" s="40"/>
      <c r="D2752" s="40"/>
      <c r="E2752" s="40"/>
      <c r="F2752" s="40"/>
      <c r="G2752" s="40"/>
      <c r="H2752" s="40"/>
      <c r="I2752" s="40"/>
      <c r="J2752" s="40"/>
      <c r="K2752" s="40"/>
      <c r="L2752" s="40"/>
      <c r="M2752" s="40"/>
    </row>
    <row r="2753" spans="1:13">
      <c r="A2753" s="40"/>
      <c r="B2753" s="40"/>
      <c r="C2753" s="40"/>
      <c r="D2753" s="40"/>
      <c r="E2753" s="40"/>
      <c r="F2753" s="40"/>
      <c r="G2753" s="40"/>
      <c r="H2753" s="40"/>
      <c r="I2753" s="40"/>
      <c r="J2753" s="40"/>
      <c r="K2753" s="40"/>
      <c r="L2753" s="40"/>
      <c r="M2753" s="40"/>
    </row>
    <row r="2754" spans="1:13">
      <c r="A2754" s="40"/>
      <c r="B2754" s="40"/>
      <c r="C2754" s="40"/>
      <c r="D2754" s="40"/>
      <c r="E2754" s="40"/>
      <c r="F2754" s="40"/>
      <c r="G2754" s="40"/>
      <c r="H2754" s="40"/>
      <c r="I2754" s="40"/>
      <c r="J2754" s="40"/>
      <c r="K2754" s="40"/>
      <c r="L2754" s="40"/>
      <c r="M2754" s="40"/>
    </row>
    <row r="2755" spans="1:13">
      <c r="A2755" s="40"/>
      <c r="B2755" s="40"/>
      <c r="C2755" s="40"/>
      <c r="D2755" s="40"/>
      <c r="E2755" s="40"/>
      <c r="F2755" s="40"/>
      <c r="G2755" s="40"/>
      <c r="H2755" s="40"/>
      <c r="I2755" s="40"/>
      <c r="J2755" s="40"/>
      <c r="K2755" s="40"/>
      <c r="L2755" s="40"/>
      <c r="M2755" s="40"/>
    </row>
    <row r="2756" spans="1:13">
      <c r="A2756" s="40"/>
      <c r="B2756" s="40"/>
      <c r="C2756" s="40"/>
      <c r="D2756" s="40"/>
      <c r="E2756" s="40"/>
      <c r="F2756" s="40"/>
      <c r="G2756" s="40"/>
      <c r="H2756" s="40"/>
      <c r="I2756" s="40"/>
      <c r="J2756" s="40"/>
      <c r="K2756" s="40"/>
      <c r="L2756" s="40"/>
      <c r="M2756" s="40"/>
    </row>
    <row r="2757" spans="1:13">
      <c r="A2757" s="40"/>
      <c r="B2757" s="40"/>
      <c r="C2757" s="40"/>
      <c r="D2757" s="40"/>
      <c r="E2757" s="40"/>
      <c r="F2757" s="40"/>
      <c r="G2757" s="40"/>
      <c r="H2757" s="40"/>
      <c r="I2757" s="40"/>
      <c r="J2757" s="40"/>
      <c r="K2757" s="40"/>
      <c r="L2757" s="40"/>
      <c r="M2757" s="40"/>
    </row>
    <row r="2758" spans="1:13">
      <c r="A2758" s="40"/>
      <c r="B2758" s="40"/>
      <c r="C2758" s="40"/>
      <c r="D2758" s="40"/>
      <c r="E2758" s="40"/>
      <c r="F2758" s="40"/>
      <c r="G2758" s="40"/>
      <c r="H2758" s="40"/>
      <c r="I2758" s="40"/>
      <c r="J2758" s="40"/>
      <c r="K2758" s="40"/>
      <c r="L2758" s="40"/>
      <c r="M2758" s="40"/>
    </row>
    <row r="2759" spans="1:13">
      <c r="A2759" s="40"/>
      <c r="B2759" s="40"/>
      <c r="C2759" s="40"/>
      <c r="D2759" s="40"/>
      <c r="E2759" s="40"/>
      <c r="F2759" s="40"/>
      <c r="G2759" s="40"/>
      <c r="H2759" s="40"/>
      <c r="I2759" s="40"/>
      <c r="J2759" s="40"/>
      <c r="K2759" s="40"/>
      <c r="L2759" s="40"/>
      <c r="M2759" s="40"/>
    </row>
    <row r="2760" spans="1:13">
      <c r="A2760" s="40"/>
      <c r="B2760" s="40"/>
      <c r="C2760" s="40"/>
      <c r="D2760" s="40"/>
      <c r="E2760" s="40"/>
      <c r="F2760" s="40"/>
      <c r="G2760" s="40"/>
      <c r="H2760" s="40"/>
      <c r="I2760" s="40"/>
      <c r="J2760" s="40"/>
      <c r="K2760" s="40"/>
      <c r="L2760" s="40"/>
      <c r="M2760" s="40"/>
    </row>
    <row r="2761" spans="1:13">
      <c r="A2761" s="40"/>
      <c r="B2761" s="40"/>
      <c r="C2761" s="40"/>
      <c r="D2761" s="40"/>
      <c r="E2761" s="40"/>
      <c r="F2761" s="40"/>
      <c r="G2761" s="40"/>
      <c r="H2761" s="40"/>
      <c r="I2761" s="40"/>
      <c r="J2761" s="40"/>
      <c r="K2761" s="40"/>
      <c r="L2761" s="40"/>
      <c r="M2761" s="40"/>
    </row>
    <row r="2762" spans="1:13">
      <c r="A2762" s="40"/>
      <c r="B2762" s="40"/>
      <c r="C2762" s="40"/>
      <c r="D2762" s="40"/>
      <c r="E2762" s="40"/>
      <c r="F2762" s="40"/>
      <c r="G2762" s="40"/>
      <c r="H2762" s="40"/>
      <c r="I2762" s="40"/>
      <c r="J2762" s="40"/>
      <c r="K2762" s="40"/>
      <c r="L2762" s="40"/>
      <c r="M2762" s="40"/>
    </row>
    <row r="2763" spans="1:13">
      <c r="A2763" s="40"/>
      <c r="B2763" s="40"/>
      <c r="C2763" s="40"/>
      <c r="D2763" s="40"/>
      <c r="E2763" s="40"/>
      <c r="F2763" s="40"/>
      <c r="G2763" s="40"/>
      <c r="H2763" s="40"/>
      <c r="I2763" s="40"/>
      <c r="J2763" s="40"/>
      <c r="K2763" s="40"/>
      <c r="L2763" s="40"/>
      <c r="M2763" s="40"/>
    </row>
    <row r="2764" spans="1:13">
      <c r="A2764" s="40"/>
      <c r="B2764" s="40"/>
      <c r="C2764" s="40"/>
      <c r="D2764" s="40"/>
      <c r="E2764" s="40"/>
      <c r="F2764" s="40"/>
      <c r="G2764" s="40"/>
      <c r="H2764" s="40"/>
      <c r="I2764" s="40"/>
      <c r="J2764" s="40"/>
      <c r="K2764" s="40"/>
      <c r="L2764" s="40"/>
      <c r="M2764" s="40"/>
    </row>
    <row r="2765" spans="1:13">
      <c r="A2765" s="40"/>
      <c r="B2765" s="40"/>
      <c r="C2765" s="40"/>
      <c r="D2765" s="40"/>
      <c r="E2765" s="40"/>
      <c r="F2765" s="40"/>
      <c r="G2765" s="40"/>
      <c r="H2765" s="40"/>
      <c r="I2765" s="40"/>
      <c r="J2765" s="40"/>
      <c r="K2765" s="40"/>
      <c r="L2765" s="40"/>
      <c r="M2765" s="40"/>
    </row>
    <row r="2766" spans="1:13">
      <c r="A2766" s="40"/>
      <c r="B2766" s="40"/>
      <c r="C2766" s="40"/>
      <c r="D2766" s="40"/>
      <c r="E2766" s="40"/>
      <c r="F2766" s="40"/>
      <c r="G2766" s="40"/>
      <c r="H2766" s="40"/>
      <c r="I2766" s="40"/>
      <c r="J2766" s="40"/>
      <c r="K2766" s="40"/>
      <c r="L2766" s="40"/>
      <c r="M2766" s="40"/>
    </row>
    <row r="2767" spans="1:13">
      <c r="A2767" s="40"/>
      <c r="B2767" s="40"/>
      <c r="C2767" s="40"/>
      <c r="D2767" s="40"/>
      <c r="E2767" s="40"/>
      <c r="F2767" s="40"/>
      <c r="G2767" s="40"/>
      <c r="H2767" s="40"/>
      <c r="I2767" s="40"/>
      <c r="J2767" s="40"/>
      <c r="K2767" s="40"/>
      <c r="L2767" s="40"/>
      <c r="M2767" s="40"/>
    </row>
    <row r="2768" spans="1:13">
      <c r="A2768" s="40"/>
      <c r="B2768" s="40"/>
      <c r="C2768" s="40"/>
      <c r="D2768" s="40"/>
      <c r="E2768" s="40"/>
      <c r="F2768" s="40"/>
      <c r="G2768" s="40"/>
      <c r="H2768" s="40"/>
      <c r="I2768" s="40"/>
      <c r="J2768" s="40"/>
      <c r="K2768" s="40"/>
      <c r="L2768" s="40"/>
      <c r="M2768" s="40"/>
    </row>
    <row r="2769" spans="1:13">
      <c r="A2769" s="40"/>
      <c r="B2769" s="40"/>
      <c r="C2769" s="40"/>
      <c r="D2769" s="40"/>
      <c r="E2769" s="40"/>
      <c r="F2769" s="40"/>
      <c r="G2769" s="40"/>
      <c r="H2769" s="40"/>
      <c r="I2769" s="40"/>
      <c r="J2769" s="40"/>
      <c r="K2769" s="40"/>
      <c r="L2769" s="40"/>
      <c r="M2769" s="40"/>
    </row>
    <row r="2770" spans="1:13">
      <c r="A2770" s="40"/>
      <c r="B2770" s="40"/>
      <c r="C2770" s="40"/>
      <c r="D2770" s="40"/>
      <c r="E2770" s="40"/>
      <c r="F2770" s="40"/>
      <c r="G2770" s="40"/>
      <c r="H2770" s="40"/>
      <c r="I2770" s="40"/>
      <c r="J2770" s="40"/>
      <c r="K2770" s="40"/>
      <c r="L2770" s="40"/>
      <c r="M2770" s="40"/>
    </row>
    <row r="2771" spans="1:13">
      <c r="A2771" s="40"/>
      <c r="B2771" s="40"/>
      <c r="C2771" s="40"/>
      <c r="D2771" s="40"/>
      <c r="E2771" s="40"/>
      <c r="F2771" s="40"/>
      <c r="G2771" s="40"/>
      <c r="H2771" s="40"/>
      <c r="I2771" s="40"/>
      <c r="J2771" s="40"/>
      <c r="K2771" s="40"/>
      <c r="L2771" s="40"/>
      <c r="M2771" s="40"/>
    </row>
    <row r="2772" spans="1:13">
      <c r="A2772" s="40"/>
      <c r="B2772" s="40"/>
      <c r="C2772" s="40"/>
      <c r="D2772" s="40"/>
      <c r="E2772" s="40"/>
      <c r="F2772" s="40"/>
      <c r="G2772" s="40"/>
      <c r="H2772" s="40"/>
      <c r="I2772" s="40"/>
      <c r="J2772" s="40"/>
      <c r="K2772" s="40"/>
      <c r="L2772" s="40"/>
      <c r="M2772" s="40"/>
    </row>
    <row r="2773" spans="1:13">
      <c r="A2773" s="40"/>
      <c r="B2773" s="40"/>
      <c r="C2773" s="40"/>
      <c r="D2773" s="40"/>
      <c r="E2773" s="40"/>
      <c r="F2773" s="40"/>
      <c r="G2773" s="40"/>
      <c r="H2773" s="40"/>
      <c r="I2773" s="40"/>
      <c r="J2773" s="40"/>
      <c r="K2773" s="40"/>
      <c r="L2773" s="40"/>
      <c r="M2773" s="40"/>
    </row>
    <row r="2774" spans="1:13">
      <c r="A2774" s="40"/>
      <c r="B2774" s="40"/>
      <c r="C2774" s="40"/>
      <c r="D2774" s="40"/>
      <c r="E2774" s="40"/>
      <c r="F2774" s="40"/>
      <c r="G2774" s="40"/>
      <c r="H2774" s="40"/>
      <c r="I2774" s="40"/>
      <c r="J2774" s="40"/>
      <c r="K2774" s="40"/>
      <c r="L2774" s="40"/>
      <c r="M2774" s="40"/>
    </row>
    <row r="2775" spans="1:13">
      <c r="A2775" s="40"/>
      <c r="B2775" s="40"/>
      <c r="C2775" s="40"/>
      <c r="D2775" s="40"/>
      <c r="E2775" s="40"/>
      <c r="F2775" s="40"/>
      <c r="G2775" s="40"/>
      <c r="H2775" s="40"/>
      <c r="I2775" s="40"/>
      <c r="J2775" s="40"/>
      <c r="K2775" s="40"/>
      <c r="L2775" s="40"/>
      <c r="M2775" s="40"/>
    </row>
    <row r="2776" spans="1:13">
      <c r="A2776" s="40"/>
      <c r="B2776" s="40"/>
      <c r="C2776" s="40"/>
      <c r="D2776" s="40"/>
      <c r="E2776" s="40"/>
      <c r="F2776" s="40"/>
      <c r="G2776" s="40"/>
      <c r="H2776" s="40"/>
      <c r="I2776" s="40"/>
      <c r="J2776" s="40"/>
      <c r="K2776" s="40"/>
      <c r="L2776" s="40"/>
      <c r="M2776" s="40"/>
    </row>
    <row r="2777" spans="1:13">
      <c r="A2777" s="40"/>
      <c r="B2777" s="40"/>
      <c r="C2777" s="40"/>
      <c r="D2777" s="40"/>
      <c r="E2777" s="40"/>
      <c r="F2777" s="40"/>
      <c r="G2777" s="40"/>
      <c r="H2777" s="40"/>
      <c r="I2777" s="40"/>
      <c r="J2777" s="40"/>
      <c r="K2777" s="40"/>
      <c r="L2777" s="40"/>
      <c r="M2777" s="40"/>
    </row>
    <row r="2778" spans="1:13">
      <c r="A2778" s="40"/>
      <c r="B2778" s="40"/>
      <c r="C2778" s="40"/>
      <c r="D2778" s="40"/>
      <c r="E2778" s="40"/>
      <c r="F2778" s="40"/>
      <c r="G2778" s="40"/>
      <c r="H2778" s="40"/>
      <c r="I2778" s="40"/>
      <c r="J2778" s="40"/>
      <c r="K2778" s="40"/>
      <c r="L2778" s="40"/>
      <c r="M2778" s="40"/>
    </row>
    <row r="2779" spans="1:13">
      <c r="A2779" s="40"/>
      <c r="B2779" s="40"/>
      <c r="C2779" s="40"/>
      <c r="D2779" s="40"/>
      <c r="E2779" s="40"/>
      <c r="F2779" s="40"/>
      <c r="G2779" s="40"/>
      <c r="H2779" s="40"/>
      <c r="I2779" s="40"/>
      <c r="J2779" s="40"/>
      <c r="K2779" s="40"/>
      <c r="L2779" s="40"/>
      <c r="M2779" s="40"/>
    </row>
    <row r="2780" spans="1:13">
      <c r="A2780" s="40"/>
      <c r="B2780" s="40"/>
      <c r="C2780" s="40"/>
      <c r="D2780" s="40"/>
      <c r="E2780" s="40"/>
      <c r="F2780" s="40"/>
      <c r="G2780" s="40"/>
      <c r="H2780" s="40"/>
      <c r="I2780" s="40"/>
      <c r="J2780" s="40"/>
      <c r="K2780" s="40"/>
      <c r="L2780" s="40"/>
      <c r="M2780" s="40"/>
    </row>
    <row r="2781" spans="1:13">
      <c r="A2781" s="40"/>
      <c r="B2781" s="40"/>
      <c r="C2781" s="40"/>
      <c r="D2781" s="40"/>
      <c r="E2781" s="40"/>
      <c r="F2781" s="40"/>
      <c r="G2781" s="40"/>
      <c r="H2781" s="40"/>
      <c r="I2781" s="40"/>
      <c r="J2781" s="40"/>
      <c r="K2781" s="40"/>
      <c r="L2781" s="40"/>
      <c r="M2781" s="40"/>
    </row>
    <row r="2782" spans="1:13">
      <c r="A2782" s="40"/>
      <c r="B2782" s="40"/>
      <c r="C2782" s="40"/>
      <c r="D2782" s="40"/>
      <c r="E2782" s="40"/>
      <c r="F2782" s="40"/>
      <c r="G2782" s="40"/>
      <c r="H2782" s="40"/>
      <c r="I2782" s="40"/>
      <c r="J2782" s="40"/>
      <c r="K2782" s="40"/>
      <c r="L2782" s="40"/>
      <c r="M2782" s="40"/>
    </row>
    <row r="2783" spans="1:13">
      <c r="A2783" s="40"/>
      <c r="B2783" s="40"/>
      <c r="C2783" s="40"/>
      <c r="D2783" s="40"/>
      <c r="E2783" s="40"/>
      <c r="F2783" s="40"/>
      <c r="G2783" s="40"/>
      <c r="H2783" s="40"/>
      <c r="I2783" s="40"/>
      <c r="J2783" s="40"/>
      <c r="K2783" s="40"/>
      <c r="L2783" s="40"/>
      <c r="M2783" s="40"/>
    </row>
    <row r="2784" spans="1:13">
      <c r="A2784" s="40"/>
      <c r="B2784" s="40"/>
      <c r="C2784" s="40"/>
      <c r="D2784" s="40"/>
      <c r="E2784" s="40"/>
      <c r="F2784" s="40"/>
      <c r="G2784" s="40"/>
      <c r="H2784" s="40"/>
      <c r="I2784" s="40"/>
      <c r="J2784" s="40"/>
      <c r="K2784" s="40"/>
      <c r="L2784" s="40"/>
      <c r="M2784" s="40"/>
    </row>
    <row r="2785" spans="1:13">
      <c r="A2785" s="40"/>
      <c r="B2785" s="40"/>
      <c r="C2785" s="40"/>
      <c r="D2785" s="40"/>
      <c r="E2785" s="40"/>
      <c r="F2785" s="40"/>
      <c r="G2785" s="40"/>
      <c r="H2785" s="40"/>
      <c r="I2785" s="40"/>
      <c r="J2785" s="40"/>
      <c r="K2785" s="40"/>
      <c r="L2785" s="40"/>
      <c r="M2785" s="40"/>
    </row>
    <row r="2786" spans="1:13">
      <c r="A2786" s="40"/>
      <c r="B2786" s="40"/>
      <c r="C2786" s="40"/>
      <c r="D2786" s="40"/>
      <c r="E2786" s="40"/>
      <c r="F2786" s="40"/>
      <c r="G2786" s="40"/>
      <c r="H2786" s="40"/>
      <c r="I2786" s="40"/>
      <c r="J2786" s="40"/>
      <c r="K2786" s="40"/>
      <c r="L2786" s="40"/>
      <c r="M2786" s="40"/>
    </row>
    <row r="2787" spans="1:13">
      <c r="A2787" s="40"/>
      <c r="B2787" s="40"/>
      <c r="C2787" s="40"/>
      <c r="D2787" s="40"/>
      <c r="E2787" s="40"/>
      <c r="F2787" s="40"/>
      <c r="G2787" s="40"/>
      <c r="H2787" s="40"/>
      <c r="I2787" s="40"/>
      <c r="J2787" s="40"/>
      <c r="K2787" s="40"/>
      <c r="L2787" s="40"/>
      <c r="M2787" s="40"/>
    </row>
    <row r="2788" spans="1:13">
      <c r="A2788" s="40"/>
      <c r="B2788" s="40"/>
      <c r="C2788" s="40"/>
      <c r="D2788" s="40"/>
      <c r="E2788" s="40"/>
      <c r="F2788" s="40"/>
      <c r="G2788" s="40"/>
      <c r="H2788" s="40"/>
      <c r="I2788" s="40"/>
      <c r="J2788" s="40"/>
      <c r="K2788" s="40"/>
      <c r="L2788" s="40"/>
      <c r="M2788" s="40"/>
    </row>
    <row r="2789" spans="1:13">
      <c r="A2789" s="40"/>
      <c r="B2789" s="40"/>
      <c r="C2789" s="40"/>
      <c r="D2789" s="40"/>
      <c r="E2789" s="40"/>
      <c r="F2789" s="40"/>
      <c r="G2789" s="40"/>
      <c r="H2789" s="40"/>
      <c r="I2789" s="40"/>
      <c r="J2789" s="40"/>
      <c r="K2789" s="40"/>
      <c r="L2789" s="40"/>
      <c r="M2789" s="40"/>
    </row>
    <row r="2790" spans="1:13">
      <c r="A2790" s="40"/>
      <c r="B2790" s="40"/>
      <c r="C2790" s="40"/>
      <c r="D2790" s="40"/>
      <c r="E2790" s="40"/>
      <c r="F2790" s="40"/>
      <c r="G2790" s="40"/>
      <c r="H2790" s="40"/>
      <c r="I2790" s="40"/>
      <c r="J2790" s="40"/>
      <c r="K2790" s="40"/>
      <c r="L2790" s="40"/>
      <c r="M2790" s="40"/>
    </row>
    <row r="2791" spans="1:13">
      <c r="A2791" s="40"/>
      <c r="B2791" s="40"/>
      <c r="C2791" s="40"/>
      <c r="D2791" s="40"/>
      <c r="E2791" s="40"/>
      <c r="F2791" s="40"/>
      <c r="G2791" s="40"/>
      <c r="H2791" s="40"/>
      <c r="I2791" s="40"/>
      <c r="J2791" s="40"/>
      <c r="K2791" s="40"/>
      <c r="L2791" s="40"/>
      <c r="M2791" s="40"/>
    </row>
    <row r="2792" spans="1:13">
      <c r="A2792" s="40"/>
      <c r="B2792" s="40"/>
      <c r="C2792" s="40"/>
      <c r="D2792" s="40"/>
      <c r="E2792" s="40"/>
      <c r="F2792" s="40"/>
      <c r="G2792" s="40"/>
      <c r="H2792" s="40"/>
      <c r="I2792" s="40"/>
      <c r="J2792" s="40"/>
      <c r="K2792" s="40"/>
      <c r="L2792" s="40"/>
      <c r="M2792" s="40"/>
    </row>
    <row r="2793" spans="1:13">
      <c r="A2793" s="40"/>
      <c r="B2793" s="40"/>
      <c r="C2793" s="40"/>
      <c r="D2793" s="40"/>
      <c r="E2793" s="40"/>
      <c r="F2793" s="40"/>
      <c r="G2793" s="40"/>
      <c r="H2793" s="40"/>
      <c r="I2793" s="40"/>
      <c r="J2793" s="40"/>
      <c r="K2793" s="40"/>
      <c r="L2793" s="40"/>
      <c r="M2793" s="40"/>
    </row>
    <row r="2794" spans="1:13">
      <c r="A2794" s="40"/>
      <c r="B2794" s="40"/>
      <c r="C2794" s="40"/>
      <c r="D2794" s="40"/>
      <c r="E2794" s="40"/>
      <c r="F2794" s="40"/>
      <c r="G2794" s="40"/>
      <c r="H2794" s="40"/>
      <c r="I2794" s="40"/>
      <c r="J2794" s="40"/>
      <c r="K2794" s="40"/>
      <c r="L2794" s="40"/>
      <c r="M2794" s="40"/>
    </row>
    <row r="2795" spans="1:13">
      <c r="A2795" s="40"/>
      <c r="B2795" s="40"/>
      <c r="C2795" s="40"/>
      <c r="D2795" s="40"/>
      <c r="E2795" s="40"/>
      <c r="F2795" s="40"/>
      <c r="G2795" s="40"/>
      <c r="H2795" s="40"/>
      <c r="I2795" s="40"/>
      <c r="J2795" s="40"/>
      <c r="K2795" s="40"/>
      <c r="L2795" s="40"/>
      <c r="M2795" s="40"/>
    </row>
    <row r="2796" spans="1:13">
      <c r="A2796" s="40"/>
      <c r="B2796" s="40"/>
      <c r="C2796" s="40"/>
      <c r="D2796" s="40"/>
      <c r="E2796" s="40"/>
      <c r="F2796" s="40"/>
      <c r="G2796" s="40"/>
      <c r="H2796" s="40"/>
      <c r="I2796" s="40"/>
      <c r="J2796" s="40"/>
      <c r="K2796" s="40"/>
      <c r="L2796" s="40"/>
      <c r="M2796" s="40"/>
    </row>
    <row r="2797" spans="1:13">
      <c r="A2797" s="40"/>
      <c r="B2797" s="40"/>
      <c r="C2797" s="40"/>
      <c r="D2797" s="40"/>
      <c r="E2797" s="40"/>
      <c r="F2797" s="40"/>
      <c r="G2797" s="40"/>
      <c r="H2797" s="40"/>
      <c r="I2797" s="40"/>
      <c r="J2797" s="40"/>
      <c r="K2797" s="40"/>
      <c r="L2797" s="40"/>
      <c r="M2797" s="40"/>
    </row>
    <row r="2798" spans="1:13">
      <c r="A2798" s="40"/>
      <c r="B2798" s="40"/>
      <c r="C2798" s="40"/>
      <c r="D2798" s="40"/>
      <c r="E2798" s="40"/>
      <c r="F2798" s="40"/>
      <c r="G2798" s="40"/>
      <c r="H2798" s="40"/>
      <c r="I2798" s="40"/>
      <c r="J2798" s="40"/>
      <c r="K2798" s="40"/>
      <c r="L2798" s="40"/>
      <c r="M2798" s="40"/>
    </row>
    <row r="2799" spans="1:13">
      <c r="A2799" s="40"/>
      <c r="B2799" s="40"/>
      <c r="C2799" s="40"/>
      <c r="D2799" s="40"/>
      <c r="E2799" s="40"/>
      <c r="F2799" s="40"/>
      <c r="G2799" s="40"/>
      <c r="H2799" s="40"/>
      <c r="I2799" s="40"/>
      <c r="J2799" s="40"/>
      <c r="K2799" s="40"/>
      <c r="L2799" s="40"/>
      <c r="M2799" s="40"/>
    </row>
    <row r="2800" spans="1:13">
      <c r="A2800" s="40"/>
      <c r="B2800" s="40"/>
      <c r="C2800" s="40"/>
      <c r="D2800" s="40"/>
      <c r="E2800" s="40"/>
      <c r="F2800" s="40"/>
      <c r="G2800" s="40"/>
      <c r="H2800" s="40"/>
      <c r="I2800" s="40"/>
      <c r="J2800" s="40"/>
      <c r="K2800" s="40"/>
      <c r="L2800" s="40"/>
      <c r="M2800" s="40"/>
    </row>
    <row r="2801" spans="1:13">
      <c r="A2801" s="40"/>
      <c r="B2801" s="40"/>
      <c r="C2801" s="40"/>
      <c r="D2801" s="40"/>
      <c r="E2801" s="40"/>
      <c r="F2801" s="40"/>
      <c r="G2801" s="40"/>
      <c r="H2801" s="40"/>
      <c r="I2801" s="40"/>
      <c r="J2801" s="40"/>
      <c r="K2801" s="40"/>
      <c r="L2801" s="40"/>
      <c r="M2801" s="40"/>
    </row>
    <row r="2802" spans="1:13">
      <c r="A2802" s="40"/>
      <c r="B2802" s="40"/>
      <c r="C2802" s="40"/>
      <c r="D2802" s="40"/>
      <c r="E2802" s="40"/>
      <c r="F2802" s="40"/>
      <c r="G2802" s="40"/>
      <c r="H2802" s="40"/>
      <c r="I2802" s="40"/>
      <c r="J2802" s="40"/>
      <c r="K2802" s="40"/>
      <c r="L2802" s="40"/>
      <c r="M2802" s="40"/>
    </row>
    <row r="2803" spans="1:13">
      <c r="A2803" s="40"/>
      <c r="B2803" s="40"/>
      <c r="C2803" s="40"/>
      <c r="D2803" s="40"/>
      <c r="E2803" s="40"/>
      <c r="F2803" s="40"/>
      <c r="G2803" s="40"/>
      <c r="H2803" s="40"/>
      <c r="I2803" s="40"/>
      <c r="J2803" s="40"/>
      <c r="K2803" s="40"/>
      <c r="L2803" s="40"/>
      <c r="M2803" s="40"/>
    </row>
    <row r="2804" spans="1:13">
      <c r="A2804" s="40"/>
      <c r="B2804" s="40"/>
      <c r="C2804" s="40"/>
      <c r="D2804" s="40"/>
      <c r="E2804" s="40"/>
      <c r="F2804" s="40"/>
      <c r="G2804" s="40"/>
      <c r="H2804" s="40"/>
      <c r="I2804" s="40"/>
      <c r="J2804" s="40"/>
      <c r="K2804" s="40"/>
      <c r="L2804" s="40"/>
      <c r="M2804" s="40"/>
    </row>
    <row r="2805" spans="1:13">
      <c r="A2805" s="40"/>
      <c r="B2805" s="40"/>
      <c r="C2805" s="40"/>
      <c r="D2805" s="40"/>
      <c r="E2805" s="40"/>
      <c r="F2805" s="40"/>
      <c r="G2805" s="40"/>
      <c r="H2805" s="40"/>
      <c r="I2805" s="40"/>
      <c r="J2805" s="40"/>
      <c r="K2805" s="40"/>
      <c r="L2805" s="40"/>
      <c r="M2805" s="40"/>
    </row>
    <row r="2806" spans="1:13">
      <c r="A2806" s="40"/>
      <c r="B2806" s="40"/>
      <c r="C2806" s="40"/>
      <c r="D2806" s="40"/>
      <c r="E2806" s="40"/>
      <c r="F2806" s="40"/>
      <c r="G2806" s="40"/>
      <c r="H2806" s="40"/>
      <c r="I2806" s="40"/>
      <c r="J2806" s="40"/>
      <c r="K2806" s="40"/>
      <c r="L2806" s="40"/>
      <c r="M2806" s="40"/>
    </row>
    <row r="2807" spans="1:13">
      <c r="A2807" s="40"/>
      <c r="B2807" s="40"/>
      <c r="C2807" s="40"/>
      <c r="D2807" s="40"/>
      <c r="E2807" s="40"/>
      <c r="F2807" s="40"/>
      <c r="G2807" s="40"/>
      <c r="H2807" s="40"/>
      <c r="I2807" s="40"/>
      <c r="J2807" s="40"/>
      <c r="K2807" s="40"/>
      <c r="L2807" s="40"/>
      <c r="M2807" s="40"/>
    </row>
    <row r="2808" spans="1:13">
      <c r="A2808" s="40"/>
      <c r="B2808" s="40"/>
      <c r="C2808" s="40"/>
      <c r="D2808" s="40"/>
      <c r="E2808" s="40"/>
      <c r="F2808" s="40"/>
      <c r="G2808" s="40"/>
      <c r="H2808" s="40"/>
      <c r="I2808" s="40"/>
      <c r="J2808" s="40"/>
      <c r="K2808" s="40"/>
      <c r="L2808" s="40"/>
      <c r="M2808" s="40"/>
    </row>
    <row r="2809" spans="1:13">
      <c r="A2809" s="40"/>
      <c r="B2809" s="40"/>
      <c r="C2809" s="40"/>
      <c r="D2809" s="40"/>
      <c r="E2809" s="40"/>
      <c r="F2809" s="40"/>
      <c r="G2809" s="40"/>
      <c r="H2809" s="40"/>
      <c r="I2809" s="40"/>
      <c r="J2809" s="40"/>
      <c r="K2809" s="40"/>
      <c r="L2809" s="40"/>
      <c r="M2809" s="40"/>
    </row>
    <row r="2810" spans="1:13">
      <c r="A2810" s="40"/>
      <c r="B2810" s="40"/>
      <c r="C2810" s="40"/>
      <c r="D2810" s="40"/>
      <c r="E2810" s="40"/>
      <c r="F2810" s="40"/>
      <c r="G2810" s="40"/>
      <c r="H2810" s="40"/>
      <c r="I2810" s="40"/>
      <c r="J2810" s="40"/>
      <c r="K2810" s="40"/>
      <c r="L2810" s="40"/>
      <c r="M2810" s="40"/>
    </row>
    <row r="2811" spans="1:13">
      <c r="A2811" s="40"/>
      <c r="B2811" s="40"/>
      <c r="C2811" s="40"/>
      <c r="D2811" s="40"/>
      <c r="E2811" s="40"/>
      <c r="F2811" s="40"/>
      <c r="G2811" s="40"/>
      <c r="H2811" s="40"/>
      <c r="I2811" s="40"/>
      <c r="J2811" s="40"/>
      <c r="K2811" s="40"/>
      <c r="L2811" s="40"/>
      <c r="M2811" s="40"/>
    </row>
    <row r="2812" spans="1:13">
      <c r="A2812" s="40"/>
      <c r="B2812" s="40"/>
      <c r="C2812" s="40"/>
      <c r="D2812" s="40"/>
      <c r="E2812" s="40"/>
      <c r="F2812" s="40"/>
      <c r="G2812" s="40"/>
      <c r="H2812" s="40"/>
      <c r="I2812" s="40"/>
      <c r="J2812" s="40"/>
      <c r="K2812" s="40"/>
      <c r="L2812" s="40"/>
      <c r="M2812" s="40"/>
    </row>
    <row r="2813" spans="1:13">
      <c r="A2813" s="40"/>
      <c r="B2813" s="40"/>
      <c r="C2813" s="40"/>
      <c r="D2813" s="40"/>
      <c r="E2813" s="40"/>
      <c r="F2813" s="40"/>
      <c r="G2813" s="40"/>
      <c r="H2813" s="40"/>
      <c r="I2813" s="40"/>
      <c r="J2813" s="40"/>
      <c r="K2813" s="40"/>
      <c r="L2813" s="40"/>
      <c r="M2813" s="40"/>
    </row>
    <row r="2814" spans="1:13">
      <c r="A2814" s="40"/>
      <c r="B2814" s="40"/>
      <c r="C2814" s="40"/>
      <c r="D2814" s="40"/>
      <c r="E2814" s="40"/>
      <c r="F2814" s="40"/>
      <c r="G2814" s="40"/>
      <c r="H2814" s="40"/>
      <c r="I2814" s="40"/>
      <c r="J2814" s="40"/>
      <c r="K2814" s="40"/>
      <c r="L2814" s="40"/>
      <c r="M2814" s="40"/>
    </row>
    <row r="2815" spans="1:13">
      <c r="A2815" s="40"/>
      <c r="B2815" s="40"/>
      <c r="C2815" s="40"/>
      <c r="D2815" s="40"/>
      <c r="E2815" s="40"/>
      <c r="F2815" s="40"/>
      <c r="G2815" s="40"/>
      <c r="H2815" s="40"/>
      <c r="I2815" s="40"/>
      <c r="J2815" s="40"/>
      <c r="K2815" s="40"/>
      <c r="L2815" s="40"/>
      <c r="M2815" s="40"/>
    </row>
    <row r="2816" spans="1:13">
      <c r="A2816" s="40"/>
      <c r="B2816" s="40"/>
      <c r="C2816" s="40"/>
      <c r="D2816" s="40"/>
      <c r="E2816" s="40"/>
      <c r="F2816" s="40"/>
      <c r="G2816" s="40"/>
      <c r="H2816" s="40"/>
      <c r="I2816" s="40"/>
      <c r="J2816" s="40"/>
      <c r="K2816" s="40"/>
      <c r="L2816" s="40"/>
      <c r="M2816" s="40"/>
    </row>
    <row r="2817" spans="1:13">
      <c r="A2817" s="40"/>
      <c r="B2817" s="40"/>
      <c r="C2817" s="40"/>
      <c r="D2817" s="40"/>
      <c r="E2817" s="40"/>
      <c r="F2817" s="40"/>
      <c r="G2817" s="40"/>
      <c r="H2817" s="40"/>
      <c r="I2817" s="40"/>
      <c r="J2817" s="40"/>
      <c r="K2817" s="40"/>
      <c r="L2817" s="40"/>
      <c r="M2817" s="40"/>
    </row>
    <row r="2818" spans="1:13">
      <c r="A2818" s="40"/>
      <c r="B2818" s="40"/>
      <c r="C2818" s="40"/>
      <c r="D2818" s="40"/>
      <c r="E2818" s="40"/>
      <c r="F2818" s="40"/>
      <c r="G2818" s="40"/>
      <c r="H2818" s="40"/>
      <c r="I2818" s="40"/>
      <c r="J2818" s="40"/>
      <c r="K2818" s="40"/>
      <c r="L2818" s="40"/>
      <c r="M2818" s="40"/>
    </row>
    <row r="2819" spans="1:13">
      <c r="A2819" s="40"/>
      <c r="B2819" s="40"/>
      <c r="C2819" s="40"/>
      <c r="D2819" s="40"/>
      <c r="E2819" s="40"/>
      <c r="F2819" s="40"/>
      <c r="G2819" s="40"/>
      <c r="H2819" s="40"/>
      <c r="I2819" s="40"/>
      <c r="J2819" s="40"/>
      <c r="K2819" s="40"/>
      <c r="L2819" s="40"/>
      <c r="M2819" s="40"/>
    </row>
    <row r="2820" spans="1:13">
      <c r="A2820" s="40"/>
      <c r="B2820" s="40"/>
      <c r="C2820" s="40"/>
      <c r="D2820" s="40"/>
      <c r="E2820" s="40"/>
      <c r="F2820" s="40"/>
      <c r="G2820" s="40"/>
      <c r="H2820" s="40"/>
      <c r="I2820" s="40"/>
      <c r="J2820" s="40"/>
      <c r="K2820" s="40"/>
      <c r="L2820" s="40"/>
      <c r="M2820" s="40"/>
    </row>
    <row r="2821" spans="1:13">
      <c r="A2821" s="40"/>
      <c r="B2821" s="40"/>
      <c r="C2821" s="40"/>
      <c r="D2821" s="40"/>
      <c r="E2821" s="40"/>
      <c r="F2821" s="40"/>
      <c r="G2821" s="40"/>
      <c r="H2821" s="40"/>
      <c r="I2821" s="40"/>
      <c r="J2821" s="40"/>
      <c r="K2821" s="40"/>
      <c r="L2821" s="40"/>
      <c r="M2821" s="40"/>
    </row>
    <row r="2822" spans="1:13">
      <c r="A2822" s="40"/>
      <c r="B2822" s="40"/>
      <c r="C2822" s="40"/>
      <c r="D2822" s="40"/>
      <c r="E2822" s="40"/>
      <c r="F2822" s="40"/>
      <c r="G2822" s="40"/>
      <c r="H2822" s="40"/>
      <c r="I2822" s="40"/>
      <c r="J2822" s="40"/>
      <c r="K2822" s="40"/>
      <c r="L2822" s="40"/>
      <c r="M2822" s="40"/>
    </row>
    <row r="2823" spans="1:13">
      <c r="A2823" s="40"/>
      <c r="B2823" s="40"/>
      <c r="C2823" s="40"/>
      <c r="D2823" s="40"/>
      <c r="E2823" s="40"/>
      <c r="F2823" s="40"/>
      <c r="G2823" s="40"/>
      <c r="H2823" s="40"/>
      <c r="I2823" s="40"/>
      <c r="J2823" s="40"/>
      <c r="K2823" s="40"/>
      <c r="L2823" s="40"/>
      <c r="M2823" s="40"/>
    </row>
    <row r="2824" spans="1:13">
      <c r="A2824" s="40"/>
      <c r="B2824" s="40"/>
      <c r="C2824" s="40"/>
      <c r="D2824" s="40"/>
      <c r="E2824" s="40"/>
      <c r="F2824" s="40"/>
      <c r="G2824" s="40"/>
      <c r="H2824" s="40"/>
      <c r="I2824" s="40"/>
      <c r="J2824" s="40"/>
      <c r="K2824" s="40"/>
      <c r="L2824" s="40"/>
      <c r="M2824" s="40"/>
    </row>
    <row r="2825" spans="1:13">
      <c r="A2825" s="40"/>
      <c r="B2825" s="40"/>
      <c r="C2825" s="40"/>
      <c r="D2825" s="40"/>
      <c r="E2825" s="40"/>
      <c r="F2825" s="40"/>
      <c r="G2825" s="40"/>
      <c r="H2825" s="40"/>
      <c r="I2825" s="40"/>
      <c r="J2825" s="40"/>
      <c r="K2825" s="40"/>
      <c r="L2825" s="40"/>
      <c r="M2825" s="40"/>
    </row>
    <row r="2826" spans="1:13">
      <c r="A2826" s="40"/>
      <c r="B2826" s="40"/>
      <c r="C2826" s="40"/>
      <c r="D2826" s="40"/>
      <c r="E2826" s="40"/>
      <c r="F2826" s="40"/>
      <c r="G2826" s="40"/>
      <c r="H2826" s="40"/>
      <c r="I2826" s="40"/>
      <c r="J2826" s="40"/>
      <c r="K2826" s="40"/>
      <c r="L2826" s="40"/>
      <c r="M2826" s="40"/>
    </row>
    <row r="2827" spans="1:13">
      <c r="A2827" s="40"/>
      <c r="B2827" s="40"/>
      <c r="C2827" s="40"/>
      <c r="D2827" s="40"/>
      <c r="E2827" s="40"/>
      <c r="F2827" s="40"/>
      <c r="G2827" s="40"/>
      <c r="H2827" s="40"/>
      <c r="I2827" s="40"/>
      <c r="J2827" s="40"/>
      <c r="K2827" s="40"/>
      <c r="L2827" s="40"/>
      <c r="M2827" s="40"/>
    </row>
    <row r="2828" spans="1:13">
      <c r="A2828" s="40"/>
      <c r="B2828" s="40"/>
      <c r="C2828" s="40"/>
      <c r="D2828" s="40"/>
      <c r="E2828" s="40"/>
      <c r="F2828" s="40"/>
      <c r="G2828" s="40"/>
      <c r="H2828" s="40"/>
      <c r="I2828" s="40"/>
      <c r="J2828" s="40"/>
      <c r="K2828" s="40"/>
      <c r="L2828" s="40"/>
      <c r="M2828" s="40"/>
    </row>
    <row r="2829" spans="1:13">
      <c r="A2829" s="40"/>
      <c r="B2829" s="40"/>
      <c r="C2829" s="40"/>
      <c r="D2829" s="40"/>
      <c r="E2829" s="40"/>
      <c r="F2829" s="40"/>
      <c r="G2829" s="40"/>
      <c r="H2829" s="40"/>
      <c r="I2829" s="40"/>
      <c r="J2829" s="40"/>
      <c r="K2829" s="40"/>
      <c r="L2829" s="40"/>
      <c r="M2829" s="40"/>
    </row>
    <row r="2830" spans="1:13">
      <c r="A2830" s="40"/>
      <c r="B2830" s="40"/>
      <c r="C2830" s="40"/>
      <c r="D2830" s="40"/>
      <c r="E2830" s="40"/>
      <c r="F2830" s="40"/>
      <c r="G2830" s="40"/>
      <c r="H2830" s="40"/>
      <c r="I2830" s="40"/>
      <c r="J2830" s="40"/>
      <c r="K2830" s="40"/>
      <c r="L2830" s="40"/>
      <c r="M2830" s="40"/>
    </row>
    <row r="2831" spans="1:13">
      <c r="A2831" s="40"/>
      <c r="B2831" s="40"/>
      <c r="C2831" s="40"/>
      <c r="D2831" s="40"/>
      <c r="E2831" s="40"/>
      <c r="F2831" s="40"/>
      <c r="G2831" s="40"/>
      <c r="H2831" s="40"/>
      <c r="I2831" s="40"/>
      <c r="J2831" s="40"/>
      <c r="K2831" s="40"/>
      <c r="L2831" s="40"/>
      <c r="M2831" s="40"/>
    </row>
    <row r="2832" spans="1:13">
      <c r="A2832" s="40"/>
      <c r="B2832" s="40"/>
      <c r="C2832" s="40"/>
      <c r="D2832" s="40"/>
      <c r="E2832" s="40"/>
      <c r="F2832" s="40"/>
      <c r="G2832" s="40"/>
      <c r="H2832" s="40"/>
      <c r="I2832" s="40"/>
      <c r="J2832" s="40"/>
      <c r="K2832" s="40"/>
      <c r="L2832" s="40"/>
      <c r="M2832" s="40"/>
    </row>
    <row r="2833" spans="1:13">
      <c r="A2833" s="40"/>
      <c r="B2833" s="40"/>
      <c r="C2833" s="40"/>
      <c r="D2833" s="40"/>
      <c r="E2833" s="40"/>
      <c r="F2833" s="40"/>
      <c r="G2833" s="40"/>
      <c r="H2833" s="40"/>
      <c r="I2833" s="40"/>
      <c r="J2833" s="40"/>
      <c r="K2833" s="40"/>
      <c r="L2833" s="40"/>
      <c r="M2833" s="40"/>
    </row>
    <row r="2834" spans="1:13">
      <c r="A2834" s="40"/>
      <c r="B2834" s="40"/>
      <c r="C2834" s="40"/>
      <c r="D2834" s="40"/>
      <c r="E2834" s="40"/>
      <c r="F2834" s="40"/>
      <c r="G2834" s="40"/>
      <c r="H2834" s="40"/>
      <c r="I2834" s="40"/>
      <c r="J2834" s="40"/>
      <c r="K2834" s="40"/>
      <c r="L2834" s="40"/>
      <c r="M2834" s="40"/>
    </row>
    <row r="2835" spans="1:13">
      <c r="A2835" s="40"/>
      <c r="B2835" s="40"/>
      <c r="C2835" s="40"/>
      <c r="D2835" s="40"/>
      <c r="E2835" s="40"/>
      <c r="F2835" s="40"/>
      <c r="G2835" s="40"/>
      <c r="H2835" s="40"/>
      <c r="I2835" s="40"/>
      <c r="J2835" s="40"/>
      <c r="K2835" s="40"/>
      <c r="L2835" s="40"/>
      <c r="M2835" s="40"/>
    </row>
    <row r="2836" spans="1:13">
      <c r="A2836" s="40"/>
      <c r="B2836" s="40"/>
      <c r="C2836" s="40"/>
      <c r="D2836" s="40"/>
      <c r="E2836" s="40"/>
      <c r="F2836" s="40"/>
      <c r="G2836" s="40"/>
      <c r="H2836" s="40"/>
      <c r="I2836" s="40"/>
      <c r="J2836" s="40"/>
      <c r="K2836" s="40"/>
      <c r="L2836" s="40"/>
      <c r="M2836" s="40"/>
    </row>
    <row r="2837" spans="1:13">
      <c r="A2837" s="40"/>
      <c r="B2837" s="40"/>
      <c r="C2837" s="40"/>
      <c r="D2837" s="40"/>
      <c r="E2837" s="40"/>
      <c r="F2837" s="40"/>
      <c r="G2837" s="40"/>
      <c r="H2837" s="40"/>
      <c r="I2837" s="40"/>
      <c r="J2837" s="40"/>
      <c r="K2837" s="40"/>
      <c r="L2837" s="40"/>
      <c r="M2837" s="40"/>
    </row>
    <row r="2838" spans="1:13">
      <c r="A2838" s="40"/>
      <c r="B2838" s="40"/>
      <c r="C2838" s="40"/>
      <c r="D2838" s="40"/>
      <c r="E2838" s="40"/>
      <c r="F2838" s="40"/>
      <c r="G2838" s="40"/>
      <c r="H2838" s="40"/>
      <c r="I2838" s="40"/>
      <c r="J2838" s="40"/>
      <c r="K2838" s="40"/>
      <c r="L2838" s="40"/>
      <c r="M2838" s="40"/>
    </row>
    <row r="2839" spans="1:13">
      <c r="A2839" s="40"/>
      <c r="B2839" s="40"/>
      <c r="C2839" s="40"/>
      <c r="D2839" s="40"/>
      <c r="E2839" s="40"/>
      <c r="F2839" s="40"/>
      <c r="G2839" s="40"/>
      <c r="H2839" s="40"/>
      <c r="I2839" s="40"/>
      <c r="J2839" s="40"/>
      <c r="K2839" s="40"/>
      <c r="L2839" s="40"/>
      <c r="M2839" s="40"/>
    </row>
    <row r="2840" spans="1:13">
      <c r="A2840" s="40"/>
      <c r="B2840" s="40"/>
      <c r="C2840" s="40"/>
      <c r="D2840" s="40"/>
      <c r="E2840" s="40"/>
      <c r="F2840" s="40"/>
      <c r="G2840" s="40"/>
      <c r="H2840" s="40"/>
      <c r="I2840" s="40"/>
      <c r="J2840" s="40"/>
      <c r="K2840" s="40"/>
      <c r="L2840" s="40"/>
      <c r="M2840" s="40"/>
    </row>
    <row r="2841" spans="1:13">
      <c r="A2841" s="40"/>
      <c r="B2841" s="40"/>
      <c r="C2841" s="40"/>
      <c r="D2841" s="40"/>
      <c r="E2841" s="40"/>
      <c r="F2841" s="40"/>
      <c r="G2841" s="40"/>
      <c r="H2841" s="40"/>
      <c r="I2841" s="40"/>
      <c r="J2841" s="40"/>
      <c r="K2841" s="40"/>
      <c r="L2841" s="40"/>
      <c r="M2841" s="40"/>
    </row>
    <row r="2842" spans="1:13">
      <c r="A2842" s="40"/>
      <c r="B2842" s="40"/>
      <c r="C2842" s="40"/>
      <c r="D2842" s="40"/>
      <c r="E2842" s="40"/>
      <c r="F2842" s="40"/>
      <c r="G2842" s="40"/>
      <c r="H2842" s="40"/>
      <c r="I2842" s="40"/>
      <c r="J2842" s="40"/>
      <c r="K2842" s="40"/>
      <c r="L2842" s="40"/>
      <c r="M2842" s="40"/>
    </row>
    <row r="2843" spans="1:13">
      <c r="A2843" s="40"/>
      <c r="B2843" s="40"/>
      <c r="C2843" s="40"/>
      <c r="D2843" s="40"/>
      <c r="E2843" s="40"/>
      <c r="F2843" s="40"/>
      <c r="G2843" s="40"/>
      <c r="H2843" s="40"/>
      <c r="I2843" s="40"/>
      <c r="J2843" s="40"/>
      <c r="K2843" s="40"/>
      <c r="L2843" s="40"/>
      <c r="M2843" s="40"/>
    </row>
    <row r="2844" spans="1:13">
      <c r="A2844" s="40"/>
      <c r="B2844" s="40"/>
      <c r="C2844" s="40"/>
      <c r="D2844" s="40"/>
      <c r="E2844" s="40"/>
      <c r="F2844" s="40"/>
      <c r="G2844" s="40"/>
      <c r="H2844" s="40"/>
      <c r="I2844" s="40"/>
      <c r="J2844" s="40"/>
      <c r="K2844" s="40"/>
      <c r="L2844" s="40"/>
      <c r="M2844" s="40"/>
    </row>
    <row r="2845" spans="1:13">
      <c r="A2845" s="40"/>
      <c r="B2845" s="40"/>
      <c r="C2845" s="40"/>
      <c r="D2845" s="40"/>
      <c r="E2845" s="40"/>
      <c r="F2845" s="40"/>
      <c r="G2845" s="40"/>
      <c r="H2845" s="40"/>
      <c r="I2845" s="40"/>
      <c r="J2845" s="40"/>
      <c r="K2845" s="40"/>
      <c r="L2845" s="40"/>
      <c r="M2845" s="40"/>
    </row>
    <row r="2846" spans="1:13">
      <c r="A2846" s="40"/>
      <c r="B2846" s="40"/>
      <c r="C2846" s="40"/>
      <c r="D2846" s="40"/>
      <c r="E2846" s="40"/>
      <c r="F2846" s="40"/>
      <c r="G2846" s="40"/>
      <c r="H2846" s="40"/>
      <c r="I2846" s="40"/>
      <c r="J2846" s="40"/>
      <c r="K2846" s="40"/>
      <c r="L2846" s="40"/>
      <c r="M2846" s="40"/>
    </row>
    <row r="2847" spans="1:13">
      <c r="A2847" s="40"/>
      <c r="B2847" s="40"/>
      <c r="C2847" s="40"/>
      <c r="D2847" s="40"/>
      <c r="E2847" s="40"/>
      <c r="F2847" s="40"/>
      <c r="G2847" s="40"/>
      <c r="H2847" s="40"/>
      <c r="I2847" s="40"/>
      <c r="J2847" s="40"/>
      <c r="K2847" s="40"/>
      <c r="L2847" s="40"/>
      <c r="M2847" s="40"/>
    </row>
    <row r="2848" spans="1:13">
      <c r="A2848" s="40"/>
      <c r="B2848" s="40"/>
      <c r="C2848" s="40"/>
      <c r="D2848" s="40"/>
      <c r="E2848" s="40"/>
      <c r="F2848" s="40"/>
      <c r="G2848" s="40"/>
      <c r="H2848" s="40"/>
      <c r="I2848" s="40"/>
      <c r="J2848" s="40"/>
      <c r="K2848" s="40"/>
      <c r="L2848" s="40"/>
      <c r="M2848" s="40"/>
    </row>
    <row r="2849" spans="1:13">
      <c r="A2849" s="40"/>
      <c r="B2849" s="40"/>
      <c r="C2849" s="40"/>
      <c r="D2849" s="40"/>
      <c r="E2849" s="40"/>
      <c r="F2849" s="40"/>
      <c r="G2849" s="40"/>
      <c r="H2849" s="40"/>
      <c r="I2849" s="40"/>
      <c r="J2849" s="40"/>
      <c r="K2849" s="40"/>
      <c r="L2849" s="40"/>
      <c r="M2849" s="40"/>
    </row>
    <row r="2850" spans="1:13">
      <c r="A2850" s="40"/>
      <c r="B2850" s="40"/>
      <c r="C2850" s="40"/>
      <c r="D2850" s="40"/>
      <c r="E2850" s="40"/>
      <c r="F2850" s="40"/>
      <c r="G2850" s="40"/>
      <c r="H2850" s="40"/>
      <c r="I2850" s="40"/>
      <c r="J2850" s="40"/>
      <c r="K2850" s="40"/>
      <c r="L2850" s="40"/>
      <c r="M2850" s="40"/>
    </row>
    <row r="2851" spans="1:13">
      <c r="A2851" s="40"/>
      <c r="B2851" s="40"/>
      <c r="C2851" s="40"/>
      <c r="D2851" s="40"/>
      <c r="E2851" s="40"/>
      <c r="F2851" s="40"/>
      <c r="G2851" s="40"/>
      <c r="H2851" s="40"/>
      <c r="I2851" s="40"/>
      <c r="J2851" s="40"/>
      <c r="K2851" s="40"/>
      <c r="L2851" s="40"/>
      <c r="M2851" s="40"/>
    </row>
    <row r="2852" spans="1:13">
      <c r="A2852" s="40"/>
      <c r="B2852" s="40"/>
      <c r="C2852" s="40"/>
      <c r="D2852" s="40"/>
      <c r="E2852" s="40"/>
      <c r="F2852" s="40"/>
      <c r="G2852" s="40"/>
      <c r="H2852" s="40"/>
      <c r="I2852" s="40"/>
      <c r="J2852" s="40"/>
      <c r="K2852" s="40"/>
      <c r="L2852" s="40"/>
      <c r="M2852" s="40"/>
    </row>
    <row r="2853" spans="1:13">
      <c r="A2853" s="40"/>
      <c r="B2853" s="40"/>
      <c r="C2853" s="40"/>
      <c r="D2853" s="40"/>
      <c r="E2853" s="40"/>
      <c r="F2853" s="40"/>
      <c r="G2853" s="40"/>
      <c r="H2853" s="40"/>
      <c r="I2853" s="40"/>
      <c r="J2853" s="40"/>
      <c r="K2853" s="40"/>
      <c r="L2853" s="40"/>
      <c r="M2853" s="40"/>
    </row>
    <row r="2854" spans="1:13">
      <c r="A2854" s="40"/>
      <c r="B2854" s="40"/>
      <c r="C2854" s="40"/>
      <c r="D2854" s="40"/>
      <c r="E2854" s="40"/>
      <c r="F2854" s="40"/>
      <c r="G2854" s="40"/>
      <c r="H2854" s="40"/>
      <c r="I2854" s="40"/>
      <c r="J2854" s="40"/>
      <c r="K2854" s="40"/>
      <c r="L2854" s="40"/>
      <c r="M2854" s="40"/>
    </row>
    <row r="2855" spans="1:13">
      <c r="A2855" s="40"/>
      <c r="B2855" s="40"/>
      <c r="C2855" s="40"/>
      <c r="D2855" s="40"/>
      <c r="E2855" s="40"/>
      <c r="F2855" s="40"/>
      <c r="G2855" s="40"/>
      <c r="H2855" s="40"/>
      <c r="I2855" s="40"/>
      <c r="J2855" s="40"/>
      <c r="K2855" s="40"/>
      <c r="L2855" s="40"/>
      <c r="M2855" s="40"/>
    </row>
    <row r="2856" spans="1:13">
      <c r="A2856" s="40"/>
      <c r="B2856" s="40"/>
      <c r="C2856" s="40"/>
      <c r="D2856" s="40"/>
      <c r="E2856" s="40"/>
      <c r="F2856" s="40"/>
      <c r="G2856" s="40"/>
      <c r="H2856" s="40"/>
      <c r="I2856" s="40"/>
      <c r="J2856" s="40"/>
      <c r="K2856" s="40"/>
      <c r="L2856" s="40"/>
      <c r="M2856" s="40"/>
    </row>
    <row r="2857" spans="1:13">
      <c r="A2857" s="40"/>
      <c r="B2857" s="40"/>
      <c r="C2857" s="40"/>
      <c r="D2857" s="40"/>
      <c r="E2857" s="40"/>
      <c r="F2857" s="40"/>
      <c r="G2857" s="40"/>
      <c r="H2857" s="40"/>
      <c r="I2857" s="40"/>
      <c r="J2857" s="40"/>
      <c r="K2857" s="40"/>
      <c r="L2857" s="40"/>
      <c r="M2857" s="40"/>
    </row>
    <row r="2858" spans="1:13">
      <c r="A2858" s="40"/>
      <c r="B2858" s="40"/>
      <c r="C2858" s="40"/>
      <c r="D2858" s="40"/>
      <c r="E2858" s="40"/>
      <c r="F2858" s="40"/>
      <c r="G2858" s="40"/>
      <c r="H2858" s="40"/>
      <c r="I2858" s="40"/>
      <c r="J2858" s="40"/>
      <c r="K2858" s="40"/>
      <c r="L2858" s="40"/>
      <c r="M2858" s="40"/>
    </row>
    <row r="2859" spans="1:13">
      <c r="A2859" s="40"/>
      <c r="B2859" s="40"/>
      <c r="C2859" s="40"/>
      <c r="D2859" s="40"/>
      <c r="E2859" s="40"/>
      <c r="F2859" s="40"/>
      <c r="G2859" s="40"/>
      <c r="H2859" s="40"/>
      <c r="I2859" s="40"/>
      <c r="J2859" s="40"/>
      <c r="K2859" s="40"/>
      <c r="L2859" s="40"/>
      <c r="M2859" s="40"/>
    </row>
    <row r="2860" spans="1:13">
      <c r="A2860" s="40"/>
      <c r="B2860" s="40"/>
      <c r="C2860" s="40"/>
      <c r="D2860" s="40"/>
      <c r="E2860" s="40"/>
      <c r="F2860" s="40"/>
      <c r="G2860" s="40"/>
      <c r="H2860" s="40"/>
      <c r="I2860" s="40"/>
      <c r="J2860" s="40"/>
      <c r="K2860" s="40"/>
      <c r="L2860" s="40"/>
      <c r="M2860" s="40"/>
    </row>
    <row r="2861" spans="1:13">
      <c r="A2861" s="40"/>
      <c r="B2861" s="40"/>
      <c r="C2861" s="40"/>
      <c r="D2861" s="40"/>
      <c r="E2861" s="40"/>
      <c r="F2861" s="40"/>
      <c r="G2861" s="40"/>
      <c r="H2861" s="40"/>
      <c r="I2861" s="40"/>
      <c r="J2861" s="40"/>
      <c r="K2861" s="40"/>
      <c r="L2861" s="40"/>
      <c r="M2861" s="40"/>
    </row>
    <row r="2862" spans="1:13">
      <c r="A2862" s="40"/>
      <c r="B2862" s="40"/>
      <c r="C2862" s="40"/>
      <c r="D2862" s="40"/>
      <c r="E2862" s="40"/>
      <c r="F2862" s="40"/>
      <c r="G2862" s="40"/>
      <c r="H2862" s="40"/>
      <c r="I2862" s="40"/>
      <c r="J2862" s="40"/>
      <c r="K2862" s="40"/>
      <c r="L2862" s="40"/>
      <c r="M2862" s="40"/>
    </row>
    <row r="2863" spans="1:13">
      <c r="A2863" s="40"/>
      <c r="B2863" s="40"/>
      <c r="C2863" s="40"/>
      <c r="D2863" s="40"/>
      <c r="E2863" s="40"/>
      <c r="F2863" s="40"/>
      <c r="G2863" s="40"/>
      <c r="H2863" s="40"/>
      <c r="I2863" s="40"/>
      <c r="J2863" s="40"/>
      <c r="K2863" s="40"/>
      <c r="L2863" s="40"/>
      <c r="M2863" s="40"/>
    </row>
    <row r="2864" spans="1:13">
      <c r="A2864" s="40"/>
      <c r="B2864" s="40"/>
      <c r="C2864" s="40"/>
      <c r="D2864" s="40"/>
      <c r="E2864" s="40"/>
      <c r="F2864" s="40"/>
      <c r="G2864" s="40"/>
      <c r="H2864" s="40"/>
      <c r="I2864" s="40"/>
      <c r="J2864" s="40"/>
      <c r="K2864" s="40"/>
      <c r="L2864" s="40"/>
      <c r="M2864" s="40"/>
    </row>
    <row r="2865" spans="1:13">
      <c r="A2865" s="40"/>
      <c r="B2865" s="40"/>
      <c r="C2865" s="40"/>
      <c r="D2865" s="40"/>
      <c r="E2865" s="40"/>
      <c r="F2865" s="40"/>
      <c r="G2865" s="40"/>
      <c r="H2865" s="40"/>
      <c r="I2865" s="40"/>
      <c r="J2865" s="40"/>
      <c r="K2865" s="40"/>
      <c r="L2865" s="40"/>
      <c r="M2865" s="40"/>
    </row>
    <row r="2866" spans="1:13">
      <c r="A2866" s="40"/>
      <c r="B2866" s="40"/>
      <c r="C2866" s="40"/>
      <c r="D2866" s="40"/>
      <c r="E2866" s="40"/>
      <c r="F2866" s="40"/>
      <c r="G2866" s="40"/>
      <c r="H2866" s="40"/>
      <c r="I2866" s="40"/>
      <c r="J2866" s="40"/>
      <c r="K2866" s="40"/>
      <c r="L2866" s="40"/>
      <c r="M2866" s="40"/>
    </row>
    <row r="2867" spans="1:13">
      <c r="A2867" s="40"/>
      <c r="B2867" s="40"/>
      <c r="C2867" s="40"/>
      <c r="D2867" s="40"/>
      <c r="E2867" s="40"/>
      <c r="F2867" s="40"/>
      <c r="G2867" s="40"/>
      <c r="H2867" s="40"/>
      <c r="I2867" s="40"/>
      <c r="J2867" s="40"/>
      <c r="K2867" s="40"/>
      <c r="L2867" s="40"/>
      <c r="M2867" s="40"/>
    </row>
    <row r="2868" spans="1:13">
      <c r="A2868" s="40"/>
      <c r="B2868" s="40"/>
      <c r="C2868" s="40"/>
      <c r="D2868" s="40"/>
      <c r="E2868" s="40"/>
      <c r="F2868" s="40"/>
      <c r="G2868" s="40"/>
      <c r="H2868" s="40"/>
      <c r="I2868" s="40"/>
      <c r="J2868" s="40"/>
      <c r="K2868" s="40"/>
      <c r="L2868" s="40"/>
      <c r="M2868" s="40"/>
    </row>
    <row r="2869" spans="1:13">
      <c r="A2869" s="40"/>
      <c r="B2869" s="40"/>
      <c r="C2869" s="40"/>
      <c r="D2869" s="40"/>
      <c r="E2869" s="40"/>
      <c r="F2869" s="40"/>
      <c r="G2869" s="40"/>
      <c r="H2869" s="40"/>
      <c r="I2869" s="40"/>
      <c r="J2869" s="40"/>
      <c r="K2869" s="40"/>
      <c r="L2869" s="40"/>
      <c r="M2869" s="40"/>
    </row>
    <row r="2870" spans="1:13">
      <c r="A2870" s="40"/>
      <c r="B2870" s="40"/>
      <c r="C2870" s="40"/>
      <c r="D2870" s="40"/>
      <c r="E2870" s="40"/>
      <c r="F2870" s="40"/>
      <c r="G2870" s="40"/>
      <c r="H2870" s="40"/>
      <c r="I2870" s="40"/>
      <c r="J2870" s="40"/>
      <c r="K2870" s="40"/>
      <c r="L2870" s="40"/>
      <c r="M2870" s="40"/>
    </row>
    <row r="2871" spans="1:13">
      <c r="A2871" s="40"/>
      <c r="B2871" s="40"/>
      <c r="C2871" s="40"/>
      <c r="D2871" s="40"/>
      <c r="E2871" s="40"/>
      <c r="F2871" s="40"/>
      <c r="G2871" s="40"/>
      <c r="H2871" s="40"/>
      <c r="I2871" s="40"/>
      <c r="J2871" s="40"/>
      <c r="K2871" s="40"/>
      <c r="L2871" s="40"/>
      <c r="M2871" s="40"/>
    </row>
    <row r="2872" spans="1:13">
      <c r="A2872" s="40"/>
      <c r="B2872" s="40"/>
      <c r="C2872" s="40"/>
      <c r="D2872" s="40"/>
      <c r="E2872" s="40"/>
      <c r="F2872" s="40"/>
      <c r="G2872" s="40"/>
      <c r="H2872" s="40"/>
      <c r="I2872" s="40"/>
      <c r="J2872" s="40"/>
      <c r="K2872" s="40"/>
      <c r="L2872" s="40"/>
      <c r="M2872" s="40"/>
    </row>
    <row r="2873" spans="1:13">
      <c r="A2873" s="40"/>
      <c r="B2873" s="40"/>
      <c r="C2873" s="40"/>
      <c r="D2873" s="40"/>
      <c r="E2873" s="40"/>
      <c r="F2873" s="40"/>
      <c r="G2873" s="40"/>
      <c r="H2873" s="40"/>
      <c r="I2873" s="40"/>
      <c r="J2873" s="40"/>
      <c r="K2873" s="40"/>
      <c r="L2873" s="40"/>
      <c r="M2873" s="40"/>
    </row>
    <row r="2874" spans="1:13">
      <c r="A2874" s="40"/>
      <c r="B2874" s="40"/>
      <c r="C2874" s="40"/>
      <c r="D2874" s="40"/>
      <c r="E2874" s="40"/>
      <c r="F2874" s="40"/>
      <c r="G2874" s="40"/>
      <c r="H2874" s="40"/>
      <c r="I2874" s="40"/>
      <c r="J2874" s="40"/>
      <c r="K2874" s="40"/>
      <c r="L2874" s="40"/>
      <c r="M2874" s="40"/>
    </row>
    <row r="2875" spans="1:13">
      <c r="A2875" s="40"/>
      <c r="B2875" s="40"/>
      <c r="C2875" s="40"/>
      <c r="D2875" s="40"/>
      <c r="E2875" s="40"/>
      <c r="F2875" s="40"/>
      <c r="G2875" s="40"/>
      <c r="H2875" s="40"/>
      <c r="I2875" s="40"/>
      <c r="J2875" s="40"/>
      <c r="K2875" s="40"/>
      <c r="L2875" s="40"/>
      <c r="M2875" s="40"/>
    </row>
    <row r="2876" spans="1:13">
      <c r="A2876" s="40"/>
      <c r="B2876" s="40"/>
      <c r="C2876" s="40"/>
      <c r="D2876" s="40"/>
      <c r="E2876" s="40"/>
      <c r="F2876" s="40"/>
      <c r="G2876" s="40"/>
      <c r="H2876" s="40"/>
      <c r="I2876" s="40"/>
      <c r="J2876" s="40"/>
      <c r="K2876" s="40"/>
      <c r="L2876" s="40"/>
      <c r="M2876" s="40"/>
    </row>
    <row r="2877" spans="1:13">
      <c r="A2877" s="40"/>
      <c r="B2877" s="40"/>
      <c r="C2877" s="40"/>
      <c r="D2877" s="40"/>
      <c r="E2877" s="40"/>
      <c r="F2877" s="40"/>
      <c r="G2877" s="40"/>
      <c r="H2877" s="40"/>
      <c r="I2877" s="40"/>
      <c r="J2877" s="40"/>
      <c r="K2877" s="40"/>
      <c r="L2877" s="40"/>
      <c r="M2877" s="40"/>
    </row>
    <row r="2878" spans="1:13">
      <c r="A2878" s="40"/>
      <c r="B2878" s="40"/>
      <c r="C2878" s="40"/>
      <c r="D2878" s="40"/>
      <c r="E2878" s="40"/>
      <c r="F2878" s="40"/>
      <c r="G2878" s="40"/>
      <c r="H2878" s="40"/>
      <c r="I2878" s="40"/>
      <c r="J2878" s="40"/>
      <c r="K2878" s="40"/>
      <c r="L2878" s="40"/>
      <c r="M2878" s="40"/>
    </row>
    <row r="2879" spans="1:13">
      <c r="A2879" s="40"/>
      <c r="B2879" s="40"/>
      <c r="C2879" s="40"/>
      <c r="D2879" s="40"/>
      <c r="E2879" s="40"/>
      <c r="F2879" s="40"/>
      <c r="G2879" s="40"/>
      <c r="H2879" s="40"/>
      <c r="I2879" s="40"/>
      <c r="J2879" s="40"/>
      <c r="K2879" s="40"/>
      <c r="L2879" s="40"/>
      <c r="M2879" s="40"/>
    </row>
    <row r="2880" spans="1:13">
      <c r="A2880" s="40"/>
      <c r="B2880" s="40"/>
      <c r="C2880" s="40"/>
      <c r="D2880" s="40"/>
      <c r="E2880" s="40"/>
      <c r="F2880" s="40"/>
      <c r="G2880" s="40"/>
      <c r="H2880" s="40"/>
      <c r="I2880" s="40"/>
      <c r="J2880" s="40"/>
      <c r="K2880" s="40"/>
      <c r="L2880" s="40"/>
      <c r="M2880" s="40"/>
    </row>
    <row r="2881" spans="1:13">
      <c r="A2881" s="40"/>
      <c r="B2881" s="40"/>
      <c r="C2881" s="40"/>
      <c r="D2881" s="40"/>
      <c r="E2881" s="40"/>
      <c r="F2881" s="40"/>
      <c r="G2881" s="40"/>
      <c r="H2881" s="40"/>
      <c r="I2881" s="40"/>
      <c r="J2881" s="40"/>
      <c r="K2881" s="40"/>
      <c r="L2881" s="40"/>
      <c r="M2881" s="40"/>
    </row>
    <row r="2882" spans="1:13">
      <c r="A2882" s="40"/>
      <c r="B2882" s="40"/>
      <c r="C2882" s="40"/>
      <c r="D2882" s="40"/>
      <c r="E2882" s="40"/>
      <c r="F2882" s="40"/>
      <c r="G2882" s="40"/>
      <c r="H2882" s="40"/>
      <c r="I2882" s="40"/>
      <c r="J2882" s="40"/>
      <c r="K2882" s="40"/>
      <c r="L2882" s="40"/>
      <c r="M2882" s="40"/>
    </row>
    <row r="2883" spans="1:13">
      <c r="A2883" s="40"/>
      <c r="B2883" s="40"/>
      <c r="C2883" s="40"/>
      <c r="D2883" s="40"/>
      <c r="E2883" s="40"/>
      <c r="F2883" s="40"/>
      <c r="G2883" s="40"/>
      <c r="H2883" s="40"/>
      <c r="I2883" s="40"/>
      <c r="J2883" s="40"/>
      <c r="K2883" s="40"/>
      <c r="L2883" s="40"/>
      <c r="M2883" s="40"/>
    </row>
    <row r="2884" spans="1:13">
      <c r="A2884" s="40"/>
      <c r="B2884" s="40"/>
      <c r="C2884" s="40"/>
      <c r="D2884" s="40"/>
      <c r="E2884" s="40"/>
      <c r="F2884" s="40"/>
      <c r="G2884" s="40"/>
      <c r="H2884" s="40"/>
      <c r="I2884" s="40"/>
      <c r="J2884" s="40"/>
      <c r="K2884" s="40"/>
      <c r="L2884" s="40"/>
      <c r="M2884" s="40"/>
    </row>
    <row r="2885" spans="1:13">
      <c r="A2885" s="40"/>
      <c r="B2885" s="40"/>
      <c r="C2885" s="40"/>
      <c r="D2885" s="40"/>
      <c r="E2885" s="40"/>
      <c r="F2885" s="40"/>
      <c r="G2885" s="40"/>
      <c r="H2885" s="40"/>
      <c r="I2885" s="40"/>
      <c r="J2885" s="40"/>
      <c r="K2885" s="40"/>
      <c r="L2885" s="40"/>
      <c r="M2885" s="40"/>
    </row>
    <row r="2886" spans="1:13">
      <c r="A2886" s="40"/>
      <c r="B2886" s="40"/>
      <c r="C2886" s="40"/>
      <c r="D2886" s="40"/>
      <c r="E2886" s="40"/>
      <c r="F2886" s="40"/>
      <c r="G2886" s="40"/>
      <c r="H2886" s="40"/>
      <c r="I2886" s="40"/>
      <c r="J2886" s="40"/>
      <c r="K2886" s="40"/>
      <c r="L2886" s="40"/>
      <c r="M2886" s="40"/>
    </row>
    <row r="2887" spans="1:13">
      <c r="A2887" s="40"/>
      <c r="B2887" s="40"/>
      <c r="C2887" s="40"/>
      <c r="D2887" s="40"/>
      <c r="E2887" s="40"/>
      <c r="F2887" s="40"/>
      <c r="G2887" s="40"/>
      <c r="H2887" s="40"/>
      <c r="I2887" s="40"/>
      <c r="J2887" s="40"/>
      <c r="K2887" s="40"/>
      <c r="L2887" s="40"/>
      <c r="M2887" s="40"/>
    </row>
    <row r="2888" spans="1:13">
      <c r="A2888" s="40"/>
      <c r="B2888" s="40"/>
      <c r="C2888" s="40"/>
      <c r="D2888" s="40"/>
      <c r="E2888" s="40"/>
      <c r="F2888" s="40"/>
      <c r="G2888" s="40"/>
      <c r="H2888" s="40"/>
      <c r="I2888" s="40"/>
      <c r="J2888" s="40"/>
      <c r="K2888" s="40"/>
      <c r="L2888" s="40"/>
      <c r="M2888" s="40"/>
    </row>
    <row r="2889" spans="1:13">
      <c r="A2889" s="40"/>
      <c r="B2889" s="40"/>
      <c r="C2889" s="40"/>
      <c r="D2889" s="40"/>
      <c r="E2889" s="40"/>
      <c r="F2889" s="40"/>
      <c r="G2889" s="40"/>
      <c r="H2889" s="40"/>
      <c r="I2889" s="40"/>
      <c r="J2889" s="40"/>
      <c r="K2889" s="40"/>
      <c r="L2889" s="40"/>
      <c r="M2889" s="40"/>
    </row>
    <row r="2890" spans="1:13">
      <c r="A2890" s="40"/>
      <c r="B2890" s="40"/>
      <c r="C2890" s="40"/>
      <c r="D2890" s="40"/>
      <c r="E2890" s="40"/>
      <c r="F2890" s="40"/>
      <c r="G2890" s="40"/>
      <c r="H2890" s="40"/>
      <c r="I2890" s="40"/>
      <c r="J2890" s="40"/>
      <c r="K2890" s="40"/>
      <c r="L2890" s="40"/>
      <c r="M2890" s="40"/>
    </row>
    <row r="2891" spans="1:13">
      <c r="A2891" s="40"/>
      <c r="B2891" s="40"/>
      <c r="C2891" s="40"/>
      <c r="D2891" s="40"/>
      <c r="E2891" s="40"/>
      <c r="F2891" s="40"/>
      <c r="G2891" s="40"/>
      <c r="H2891" s="40"/>
      <c r="I2891" s="40"/>
      <c r="J2891" s="40"/>
      <c r="K2891" s="40"/>
      <c r="L2891" s="40"/>
      <c r="M2891" s="40"/>
    </row>
    <row r="2892" spans="1:13">
      <c r="A2892" s="40"/>
      <c r="B2892" s="40"/>
      <c r="C2892" s="40"/>
      <c r="D2892" s="40"/>
      <c r="E2892" s="40"/>
      <c r="F2892" s="40"/>
      <c r="G2892" s="40"/>
      <c r="H2892" s="40"/>
      <c r="I2892" s="40"/>
      <c r="J2892" s="40"/>
      <c r="K2892" s="40"/>
      <c r="L2892" s="40"/>
      <c r="M2892" s="40"/>
    </row>
    <row r="2893" spans="1:13">
      <c r="A2893" s="40"/>
      <c r="B2893" s="40"/>
      <c r="C2893" s="40"/>
      <c r="D2893" s="40"/>
      <c r="E2893" s="40"/>
      <c r="F2893" s="40"/>
      <c r="G2893" s="40"/>
      <c r="H2893" s="40"/>
      <c r="I2893" s="40"/>
      <c r="J2893" s="40"/>
      <c r="K2893" s="40"/>
      <c r="L2893" s="40"/>
      <c r="M2893" s="40"/>
    </row>
    <row r="2894" spans="1:13">
      <c r="A2894" s="40"/>
      <c r="B2894" s="40"/>
      <c r="C2894" s="40"/>
      <c r="D2894" s="40"/>
      <c r="E2894" s="40"/>
      <c r="F2894" s="40"/>
      <c r="G2894" s="40"/>
      <c r="H2894" s="40"/>
      <c r="I2894" s="40"/>
      <c r="J2894" s="40"/>
      <c r="K2894" s="40"/>
      <c r="L2894" s="40"/>
      <c r="M2894" s="40"/>
    </row>
    <row r="2895" spans="1:13">
      <c r="A2895" s="40"/>
      <c r="B2895" s="40"/>
      <c r="C2895" s="40"/>
      <c r="D2895" s="40"/>
      <c r="E2895" s="40"/>
      <c r="F2895" s="40"/>
      <c r="G2895" s="40"/>
      <c r="H2895" s="40"/>
      <c r="I2895" s="40"/>
      <c r="J2895" s="40"/>
      <c r="K2895" s="40"/>
      <c r="L2895" s="40"/>
      <c r="M2895" s="40"/>
    </row>
    <row r="2896" spans="1:13">
      <c r="A2896" s="40"/>
      <c r="B2896" s="40"/>
      <c r="C2896" s="40"/>
      <c r="D2896" s="40"/>
      <c r="E2896" s="40"/>
      <c r="F2896" s="40"/>
      <c r="G2896" s="40"/>
      <c r="H2896" s="40"/>
      <c r="I2896" s="40"/>
      <c r="J2896" s="40"/>
      <c r="K2896" s="40"/>
      <c r="L2896" s="40"/>
      <c r="M2896" s="40"/>
    </row>
    <row r="2897" spans="1:13">
      <c r="A2897" s="40"/>
      <c r="B2897" s="40"/>
      <c r="C2897" s="40"/>
      <c r="D2897" s="40"/>
      <c r="E2897" s="40"/>
      <c r="F2897" s="40"/>
      <c r="G2897" s="40"/>
      <c r="H2897" s="40"/>
      <c r="I2897" s="40"/>
      <c r="J2897" s="40"/>
      <c r="K2897" s="40"/>
      <c r="L2897" s="40"/>
      <c r="M2897" s="40"/>
    </row>
    <row r="2898" spans="1:13">
      <c r="A2898" s="40"/>
      <c r="B2898" s="40"/>
      <c r="C2898" s="40"/>
      <c r="D2898" s="40"/>
      <c r="E2898" s="40"/>
      <c r="F2898" s="40"/>
      <c r="G2898" s="40"/>
      <c r="H2898" s="40"/>
      <c r="I2898" s="40"/>
      <c r="J2898" s="40"/>
      <c r="K2898" s="40"/>
      <c r="L2898" s="40"/>
      <c r="M2898" s="40"/>
    </row>
    <row r="2899" spans="1:13">
      <c r="A2899" s="40"/>
      <c r="B2899" s="40"/>
      <c r="C2899" s="40"/>
      <c r="D2899" s="40"/>
      <c r="E2899" s="40"/>
      <c r="F2899" s="40"/>
      <c r="G2899" s="40"/>
      <c r="H2899" s="40"/>
      <c r="I2899" s="40"/>
      <c r="J2899" s="40"/>
      <c r="K2899" s="40"/>
      <c r="L2899" s="40"/>
      <c r="M2899" s="40"/>
    </row>
    <row r="2900" spans="1:13">
      <c r="A2900" s="40"/>
      <c r="B2900" s="40"/>
      <c r="C2900" s="40"/>
      <c r="D2900" s="40"/>
      <c r="E2900" s="40"/>
      <c r="F2900" s="40"/>
      <c r="G2900" s="40"/>
      <c r="H2900" s="40"/>
      <c r="I2900" s="40"/>
      <c r="J2900" s="40"/>
      <c r="K2900" s="40"/>
      <c r="L2900" s="40"/>
      <c r="M2900" s="40"/>
    </row>
    <row r="2901" spans="1:13">
      <c r="A2901" s="40"/>
      <c r="B2901" s="40"/>
      <c r="C2901" s="40"/>
      <c r="D2901" s="40"/>
      <c r="E2901" s="40"/>
      <c r="F2901" s="40"/>
      <c r="G2901" s="40"/>
      <c r="H2901" s="40"/>
      <c r="I2901" s="40"/>
      <c r="J2901" s="40"/>
      <c r="K2901" s="40"/>
      <c r="L2901" s="40"/>
      <c r="M2901" s="40"/>
    </row>
    <row r="2902" spans="1:13">
      <c r="A2902" s="40"/>
      <c r="B2902" s="40"/>
      <c r="C2902" s="40"/>
      <c r="D2902" s="40"/>
      <c r="E2902" s="40"/>
      <c r="F2902" s="40"/>
      <c r="G2902" s="40"/>
      <c r="H2902" s="40"/>
      <c r="I2902" s="40"/>
      <c r="J2902" s="40"/>
      <c r="K2902" s="40"/>
      <c r="L2902" s="40"/>
      <c r="M2902" s="40"/>
    </row>
    <row r="2903" spans="1:13">
      <c r="A2903" s="40"/>
      <c r="B2903" s="40"/>
      <c r="C2903" s="40"/>
      <c r="D2903" s="40"/>
      <c r="E2903" s="40"/>
      <c r="F2903" s="40"/>
      <c r="G2903" s="40"/>
      <c r="H2903" s="40"/>
      <c r="I2903" s="40"/>
      <c r="J2903" s="40"/>
      <c r="K2903" s="40"/>
      <c r="L2903" s="40"/>
      <c r="M2903" s="40"/>
    </row>
    <row r="2904" spans="1:13">
      <c r="A2904" s="40"/>
      <c r="B2904" s="40"/>
      <c r="C2904" s="40"/>
      <c r="D2904" s="40"/>
      <c r="E2904" s="40"/>
      <c r="F2904" s="40"/>
      <c r="G2904" s="40"/>
      <c r="H2904" s="40"/>
      <c r="I2904" s="40"/>
      <c r="J2904" s="40"/>
      <c r="K2904" s="40"/>
      <c r="L2904" s="40"/>
      <c r="M2904" s="40"/>
    </row>
    <row r="2905" spans="1:13">
      <c r="A2905" s="40"/>
      <c r="B2905" s="40"/>
      <c r="C2905" s="40"/>
      <c r="D2905" s="40"/>
      <c r="E2905" s="40"/>
      <c r="F2905" s="40"/>
      <c r="G2905" s="40"/>
      <c r="H2905" s="40"/>
      <c r="I2905" s="40"/>
      <c r="J2905" s="40"/>
      <c r="K2905" s="40"/>
      <c r="L2905" s="40"/>
      <c r="M2905" s="40"/>
    </row>
    <row r="2906" spans="1:13">
      <c r="A2906" s="40"/>
      <c r="B2906" s="40"/>
      <c r="C2906" s="40"/>
      <c r="D2906" s="40"/>
      <c r="E2906" s="40"/>
      <c r="F2906" s="40"/>
      <c r="G2906" s="40"/>
      <c r="H2906" s="40"/>
      <c r="I2906" s="40"/>
      <c r="J2906" s="40"/>
      <c r="K2906" s="40"/>
      <c r="L2906" s="40"/>
      <c r="M2906" s="40"/>
    </row>
    <row r="2907" spans="1:13">
      <c r="A2907" s="40"/>
      <c r="B2907" s="40"/>
      <c r="C2907" s="40"/>
      <c r="D2907" s="40"/>
      <c r="E2907" s="40"/>
      <c r="F2907" s="40"/>
      <c r="G2907" s="40"/>
      <c r="H2907" s="40"/>
      <c r="I2907" s="40"/>
      <c r="J2907" s="40"/>
      <c r="K2907" s="40"/>
      <c r="L2907" s="40"/>
      <c r="M2907" s="40"/>
    </row>
    <row r="2908" spans="1:13">
      <c r="A2908" s="40"/>
      <c r="B2908" s="40"/>
      <c r="C2908" s="40"/>
      <c r="D2908" s="40"/>
      <c r="E2908" s="40"/>
      <c r="F2908" s="40"/>
      <c r="G2908" s="40"/>
      <c r="H2908" s="40"/>
      <c r="I2908" s="40"/>
      <c r="J2908" s="40"/>
      <c r="K2908" s="40"/>
      <c r="L2908" s="40"/>
      <c r="M2908" s="40"/>
    </row>
    <row r="2909" spans="1:13">
      <c r="A2909" s="40"/>
      <c r="B2909" s="40"/>
      <c r="C2909" s="40"/>
      <c r="D2909" s="40"/>
      <c r="E2909" s="40"/>
      <c r="F2909" s="40"/>
      <c r="G2909" s="40"/>
      <c r="H2909" s="40"/>
      <c r="I2909" s="40"/>
      <c r="J2909" s="40"/>
      <c r="K2909" s="40"/>
      <c r="L2909" s="40"/>
      <c r="M2909" s="40"/>
    </row>
    <row r="2910" spans="1:13">
      <c r="A2910" s="40"/>
      <c r="B2910" s="40"/>
      <c r="C2910" s="40"/>
      <c r="D2910" s="40"/>
      <c r="E2910" s="40"/>
      <c r="F2910" s="40"/>
      <c r="G2910" s="40"/>
      <c r="H2910" s="40"/>
      <c r="I2910" s="40"/>
      <c r="J2910" s="40"/>
      <c r="K2910" s="40"/>
      <c r="L2910" s="40"/>
      <c r="M2910" s="40"/>
    </row>
    <row r="2911" spans="1:13">
      <c r="A2911" s="40"/>
      <c r="B2911" s="40"/>
      <c r="C2911" s="40"/>
      <c r="D2911" s="40"/>
      <c r="E2911" s="40"/>
      <c r="F2911" s="40"/>
      <c r="G2911" s="40"/>
      <c r="H2911" s="40"/>
      <c r="I2911" s="40"/>
      <c r="J2911" s="40"/>
      <c r="K2911" s="40"/>
      <c r="L2911" s="40"/>
      <c r="M2911" s="40"/>
    </row>
    <row r="2912" spans="1:13">
      <c r="A2912" s="40"/>
      <c r="B2912" s="40"/>
      <c r="C2912" s="40"/>
      <c r="D2912" s="40"/>
      <c r="E2912" s="40"/>
      <c r="F2912" s="40"/>
      <c r="G2912" s="40"/>
      <c r="H2912" s="40"/>
      <c r="I2912" s="40"/>
      <c r="J2912" s="40"/>
      <c r="K2912" s="40"/>
      <c r="L2912" s="40"/>
      <c r="M2912" s="40"/>
    </row>
    <row r="2913" spans="1:13">
      <c r="A2913" s="40"/>
      <c r="B2913" s="40"/>
      <c r="C2913" s="40"/>
      <c r="D2913" s="40"/>
      <c r="E2913" s="40"/>
      <c r="F2913" s="40"/>
      <c r="G2913" s="40"/>
      <c r="H2913" s="40"/>
      <c r="I2913" s="40"/>
      <c r="J2913" s="40"/>
      <c r="K2913" s="40"/>
      <c r="L2913" s="40"/>
      <c r="M2913" s="40"/>
    </row>
    <row r="2914" spans="1:13">
      <c r="A2914" s="40"/>
      <c r="B2914" s="40"/>
      <c r="C2914" s="40"/>
      <c r="D2914" s="40"/>
      <c r="E2914" s="40"/>
      <c r="F2914" s="40"/>
      <c r="G2914" s="40"/>
      <c r="H2914" s="40"/>
      <c r="I2914" s="40"/>
      <c r="J2914" s="40"/>
      <c r="K2914" s="40"/>
      <c r="L2914" s="40"/>
      <c r="M2914" s="40"/>
    </row>
    <row r="2915" spans="1:13">
      <c r="A2915" s="40"/>
      <c r="B2915" s="40"/>
      <c r="C2915" s="40"/>
      <c r="D2915" s="40"/>
      <c r="E2915" s="40"/>
      <c r="F2915" s="40"/>
      <c r="G2915" s="40"/>
      <c r="H2915" s="40"/>
      <c r="I2915" s="40"/>
      <c r="J2915" s="40"/>
      <c r="K2915" s="40"/>
      <c r="L2915" s="40"/>
      <c r="M2915" s="40"/>
    </row>
    <row r="2916" spans="1:13">
      <c r="A2916" s="40"/>
      <c r="B2916" s="40"/>
      <c r="C2916" s="40"/>
      <c r="D2916" s="40"/>
      <c r="E2916" s="40"/>
      <c r="F2916" s="40"/>
      <c r="G2916" s="40"/>
      <c r="H2916" s="40"/>
      <c r="I2916" s="40"/>
      <c r="J2916" s="40"/>
      <c r="K2916" s="40"/>
      <c r="L2916" s="40"/>
      <c r="M2916" s="40"/>
    </row>
    <row r="2917" spans="1:13">
      <c r="A2917" s="40"/>
      <c r="B2917" s="40"/>
      <c r="C2917" s="40"/>
      <c r="D2917" s="40"/>
      <c r="E2917" s="40"/>
      <c r="F2917" s="40"/>
      <c r="G2917" s="40"/>
      <c r="H2917" s="40"/>
      <c r="I2917" s="40"/>
      <c r="J2917" s="40"/>
      <c r="K2917" s="40"/>
      <c r="L2917" s="40"/>
      <c r="M2917" s="40"/>
    </row>
    <row r="2918" spans="1:13">
      <c r="A2918" s="40"/>
      <c r="B2918" s="40"/>
      <c r="C2918" s="40"/>
      <c r="D2918" s="40"/>
      <c r="E2918" s="40"/>
      <c r="F2918" s="40"/>
      <c r="G2918" s="40"/>
      <c r="H2918" s="40"/>
      <c r="I2918" s="40"/>
      <c r="J2918" s="40"/>
      <c r="K2918" s="40"/>
      <c r="L2918" s="40"/>
      <c r="M2918" s="40"/>
    </row>
    <row r="2919" spans="1:13">
      <c r="A2919" s="40"/>
      <c r="B2919" s="40"/>
      <c r="C2919" s="40"/>
      <c r="D2919" s="40"/>
      <c r="E2919" s="40"/>
      <c r="F2919" s="40"/>
      <c r="G2919" s="40"/>
      <c r="H2919" s="40"/>
      <c r="I2919" s="40"/>
      <c r="J2919" s="40"/>
      <c r="K2919" s="40"/>
      <c r="L2919" s="40"/>
      <c r="M2919" s="40"/>
    </row>
    <row r="2920" spans="1:13">
      <c r="A2920" s="40"/>
      <c r="B2920" s="40"/>
      <c r="C2920" s="40"/>
      <c r="D2920" s="40"/>
      <c r="E2920" s="40"/>
      <c r="F2920" s="40"/>
      <c r="G2920" s="40"/>
      <c r="H2920" s="40"/>
      <c r="I2920" s="40"/>
      <c r="J2920" s="40"/>
      <c r="K2920" s="40"/>
      <c r="L2920" s="40"/>
      <c r="M2920" s="40"/>
    </row>
    <row r="2921" spans="1:13">
      <c r="A2921" s="40"/>
      <c r="B2921" s="40"/>
      <c r="C2921" s="40"/>
      <c r="D2921" s="40"/>
      <c r="E2921" s="40"/>
      <c r="F2921" s="40"/>
      <c r="G2921" s="40"/>
      <c r="H2921" s="40"/>
      <c r="I2921" s="40"/>
      <c r="J2921" s="40"/>
      <c r="K2921" s="40"/>
      <c r="L2921" s="40"/>
      <c r="M2921" s="40"/>
    </row>
    <row r="2922" spans="1:13">
      <c r="A2922" s="40"/>
      <c r="B2922" s="40"/>
      <c r="C2922" s="40"/>
      <c r="D2922" s="40"/>
      <c r="E2922" s="40"/>
      <c r="F2922" s="40"/>
      <c r="G2922" s="40"/>
      <c r="H2922" s="40"/>
      <c r="I2922" s="40"/>
      <c r="J2922" s="40"/>
      <c r="K2922" s="40"/>
      <c r="L2922" s="40"/>
      <c r="M2922" s="40"/>
    </row>
    <row r="2923" spans="1:13">
      <c r="A2923" s="40"/>
      <c r="B2923" s="40"/>
      <c r="C2923" s="40"/>
      <c r="D2923" s="40"/>
      <c r="E2923" s="40"/>
      <c r="F2923" s="40"/>
      <c r="G2923" s="40"/>
      <c r="H2923" s="40"/>
      <c r="I2923" s="40"/>
      <c r="J2923" s="40"/>
      <c r="K2923" s="40"/>
      <c r="L2923" s="40"/>
      <c r="M2923" s="40"/>
    </row>
    <row r="2924" spans="1:13">
      <c r="A2924" s="40"/>
      <c r="B2924" s="40"/>
      <c r="C2924" s="40"/>
      <c r="D2924" s="40"/>
      <c r="E2924" s="40"/>
      <c r="F2924" s="40"/>
      <c r="G2924" s="40"/>
      <c r="H2924" s="40"/>
      <c r="I2924" s="40"/>
      <c r="J2924" s="40"/>
      <c r="K2924" s="40"/>
      <c r="L2924" s="40"/>
      <c r="M2924" s="40"/>
    </row>
    <row r="2925" spans="1:13">
      <c r="A2925" s="40"/>
      <c r="B2925" s="40"/>
      <c r="C2925" s="40"/>
      <c r="D2925" s="40"/>
      <c r="E2925" s="40"/>
      <c r="F2925" s="40"/>
      <c r="G2925" s="40"/>
      <c r="H2925" s="40"/>
      <c r="I2925" s="40"/>
      <c r="J2925" s="40"/>
      <c r="K2925" s="40"/>
      <c r="L2925" s="40"/>
      <c r="M2925" s="40"/>
    </row>
    <row r="2926" spans="1:13">
      <c r="A2926" s="40"/>
      <c r="B2926" s="40"/>
      <c r="C2926" s="40"/>
      <c r="D2926" s="40"/>
      <c r="E2926" s="40"/>
      <c r="F2926" s="40"/>
      <c r="G2926" s="40"/>
      <c r="H2926" s="40"/>
      <c r="I2926" s="40"/>
      <c r="J2926" s="40"/>
      <c r="K2926" s="40"/>
      <c r="L2926" s="40"/>
      <c r="M2926" s="40"/>
    </row>
    <row r="2927" spans="1:13">
      <c r="A2927" s="40"/>
      <c r="B2927" s="40"/>
      <c r="C2927" s="40"/>
      <c r="D2927" s="40"/>
      <c r="E2927" s="40"/>
      <c r="F2927" s="40"/>
      <c r="G2927" s="40"/>
      <c r="H2927" s="40"/>
      <c r="I2927" s="40"/>
      <c r="J2927" s="40"/>
      <c r="K2927" s="40"/>
      <c r="L2927" s="40"/>
      <c r="M2927" s="40"/>
    </row>
    <row r="2928" spans="1:13">
      <c r="A2928" s="40"/>
      <c r="B2928" s="40"/>
      <c r="C2928" s="40"/>
      <c r="D2928" s="40"/>
      <c r="E2928" s="40"/>
      <c r="F2928" s="40"/>
      <c r="G2928" s="40"/>
      <c r="H2928" s="40"/>
      <c r="I2928" s="40"/>
      <c r="J2928" s="40"/>
      <c r="K2928" s="40"/>
      <c r="L2928" s="40"/>
      <c r="M2928" s="40"/>
    </row>
    <row r="2929" spans="1:13">
      <c r="A2929" s="40"/>
      <c r="B2929" s="40"/>
      <c r="C2929" s="40"/>
      <c r="D2929" s="40"/>
      <c r="E2929" s="40"/>
      <c r="F2929" s="40"/>
      <c r="G2929" s="40"/>
      <c r="H2929" s="40"/>
      <c r="I2929" s="40"/>
      <c r="J2929" s="40"/>
      <c r="K2929" s="40"/>
      <c r="L2929" s="40"/>
      <c r="M2929" s="40"/>
    </row>
    <row r="2930" spans="1:13">
      <c r="A2930" s="40"/>
      <c r="B2930" s="40"/>
      <c r="C2930" s="40"/>
      <c r="D2930" s="40"/>
      <c r="E2930" s="40"/>
      <c r="F2930" s="40"/>
      <c r="G2930" s="40"/>
      <c r="H2930" s="40"/>
      <c r="I2930" s="40"/>
      <c r="J2930" s="40"/>
      <c r="K2930" s="40"/>
      <c r="L2930" s="40"/>
      <c r="M2930" s="40"/>
    </row>
    <row r="2931" spans="1:13">
      <c r="A2931" s="40"/>
      <c r="B2931" s="40"/>
      <c r="C2931" s="40"/>
      <c r="D2931" s="40"/>
      <c r="E2931" s="40"/>
      <c r="F2931" s="40"/>
      <c r="G2931" s="40"/>
      <c r="H2931" s="40"/>
      <c r="I2931" s="40"/>
      <c r="J2931" s="40"/>
      <c r="K2931" s="40"/>
      <c r="L2931" s="40"/>
      <c r="M2931" s="40"/>
    </row>
    <row r="2932" spans="1:13">
      <c r="A2932" s="40"/>
      <c r="B2932" s="40"/>
      <c r="C2932" s="40"/>
      <c r="D2932" s="40"/>
      <c r="E2932" s="40"/>
      <c r="F2932" s="40"/>
      <c r="G2932" s="40"/>
      <c r="H2932" s="40"/>
      <c r="I2932" s="40"/>
      <c r="J2932" s="40"/>
      <c r="K2932" s="40"/>
      <c r="L2932" s="40"/>
      <c r="M2932" s="40"/>
    </row>
    <row r="2933" spans="1:13">
      <c r="A2933" s="40"/>
      <c r="B2933" s="40"/>
      <c r="C2933" s="40"/>
      <c r="D2933" s="40"/>
      <c r="E2933" s="40"/>
      <c r="F2933" s="40"/>
      <c r="G2933" s="40"/>
      <c r="H2933" s="40"/>
      <c r="I2933" s="40"/>
      <c r="J2933" s="40"/>
      <c r="K2933" s="40"/>
      <c r="L2933" s="40"/>
      <c r="M2933" s="40"/>
    </row>
    <row r="2934" spans="1:13">
      <c r="A2934" s="40"/>
      <c r="B2934" s="40"/>
      <c r="C2934" s="40"/>
      <c r="D2934" s="40"/>
      <c r="E2934" s="40"/>
      <c r="F2934" s="40"/>
      <c r="G2934" s="40"/>
      <c r="H2934" s="40"/>
      <c r="I2934" s="40"/>
      <c r="J2934" s="40"/>
      <c r="K2934" s="40"/>
      <c r="L2934" s="40"/>
      <c r="M2934" s="40"/>
    </row>
    <row r="2935" spans="1:13">
      <c r="A2935" s="40"/>
      <c r="B2935" s="40"/>
      <c r="C2935" s="40"/>
      <c r="D2935" s="40"/>
      <c r="E2935" s="40"/>
      <c r="F2935" s="40"/>
      <c r="G2935" s="40"/>
      <c r="H2935" s="40"/>
      <c r="I2935" s="40"/>
      <c r="J2935" s="40"/>
      <c r="K2935" s="40"/>
      <c r="L2935" s="40"/>
      <c r="M2935" s="40"/>
    </row>
    <row r="2936" spans="1:13">
      <c r="A2936" s="40"/>
      <c r="B2936" s="40"/>
      <c r="C2936" s="40"/>
      <c r="D2936" s="40"/>
      <c r="E2936" s="40"/>
      <c r="F2936" s="40"/>
      <c r="G2936" s="40"/>
      <c r="H2936" s="40"/>
      <c r="I2936" s="40"/>
      <c r="J2936" s="40"/>
      <c r="K2936" s="40"/>
      <c r="L2936" s="40"/>
      <c r="M2936" s="40"/>
    </row>
    <row r="2937" spans="1:13">
      <c r="A2937" s="40"/>
      <c r="B2937" s="40"/>
      <c r="C2937" s="40"/>
      <c r="D2937" s="40"/>
      <c r="E2937" s="40"/>
      <c r="F2937" s="40"/>
      <c r="G2937" s="40"/>
      <c r="H2937" s="40"/>
      <c r="I2937" s="40"/>
      <c r="J2937" s="40"/>
      <c r="K2937" s="40"/>
      <c r="L2937" s="40"/>
      <c r="M2937" s="40"/>
    </row>
    <row r="2938" spans="1:13">
      <c r="A2938" s="40"/>
      <c r="B2938" s="40"/>
      <c r="C2938" s="40"/>
      <c r="D2938" s="40"/>
      <c r="E2938" s="40"/>
      <c r="F2938" s="40"/>
      <c r="G2938" s="40"/>
      <c r="H2938" s="40"/>
      <c r="I2938" s="40"/>
      <c r="J2938" s="40"/>
      <c r="K2938" s="40"/>
      <c r="L2938" s="40"/>
      <c r="M2938" s="40"/>
    </row>
    <row r="2939" spans="1:13">
      <c r="A2939" s="40"/>
      <c r="B2939" s="40"/>
      <c r="C2939" s="40"/>
      <c r="D2939" s="40"/>
      <c r="E2939" s="40"/>
      <c r="F2939" s="40"/>
      <c r="G2939" s="40"/>
      <c r="H2939" s="40"/>
      <c r="I2939" s="40"/>
      <c r="J2939" s="40"/>
      <c r="K2939" s="40"/>
      <c r="L2939" s="40"/>
      <c r="M2939" s="40"/>
    </row>
    <row r="2940" spans="1:13">
      <c r="A2940" s="40"/>
      <c r="B2940" s="40"/>
      <c r="C2940" s="40"/>
      <c r="D2940" s="40"/>
      <c r="E2940" s="40"/>
      <c r="F2940" s="40"/>
      <c r="G2940" s="40"/>
      <c r="H2940" s="40"/>
      <c r="I2940" s="40"/>
      <c r="J2940" s="40"/>
      <c r="K2940" s="40"/>
      <c r="L2940" s="40"/>
      <c r="M2940" s="40"/>
    </row>
    <row r="2941" spans="1:13">
      <c r="A2941" s="40"/>
      <c r="B2941" s="40"/>
      <c r="C2941" s="40"/>
      <c r="D2941" s="40"/>
      <c r="E2941" s="40"/>
      <c r="F2941" s="40"/>
      <c r="G2941" s="40"/>
      <c r="H2941" s="40"/>
      <c r="I2941" s="40"/>
      <c r="J2941" s="40"/>
      <c r="K2941" s="40"/>
      <c r="L2941" s="40"/>
      <c r="M2941" s="40"/>
    </row>
    <row r="2942" spans="1:13">
      <c r="A2942" s="40"/>
      <c r="B2942" s="40"/>
      <c r="C2942" s="40"/>
      <c r="D2942" s="40"/>
      <c r="E2942" s="40"/>
      <c r="F2942" s="40"/>
      <c r="G2942" s="40"/>
      <c r="H2942" s="40"/>
      <c r="I2942" s="40"/>
      <c r="J2942" s="40"/>
      <c r="K2942" s="40"/>
      <c r="L2942" s="40"/>
      <c r="M2942" s="40"/>
    </row>
    <row r="2943" spans="1:13">
      <c r="A2943" s="40"/>
      <c r="B2943" s="40"/>
      <c r="C2943" s="40"/>
      <c r="D2943" s="40"/>
      <c r="E2943" s="40"/>
      <c r="F2943" s="40"/>
      <c r="G2943" s="40"/>
      <c r="H2943" s="40"/>
      <c r="I2943" s="40"/>
      <c r="J2943" s="40"/>
      <c r="K2943" s="40"/>
      <c r="L2943" s="40"/>
      <c r="M2943" s="40"/>
    </row>
    <row r="2944" spans="1:13">
      <c r="A2944" s="40"/>
      <c r="B2944" s="40"/>
      <c r="C2944" s="40"/>
      <c r="D2944" s="40"/>
      <c r="E2944" s="40"/>
      <c r="F2944" s="40"/>
      <c r="G2944" s="40"/>
      <c r="H2944" s="40"/>
      <c r="I2944" s="40"/>
      <c r="J2944" s="40"/>
      <c r="K2944" s="40"/>
      <c r="L2944" s="40"/>
      <c r="M2944" s="40"/>
    </row>
    <row r="2945" spans="1:13">
      <c r="A2945" s="40"/>
      <c r="B2945" s="40"/>
      <c r="C2945" s="40"/>
      <c r="D2945" s="40"/>
      <c r="E2945" s="40"/>
      <c r="F2945" s="40"/>
      <c r="G2945" s="40"/>
      <c r="H2945" s="40"/>
      <c r="I2945" s="40"/>
      <c r="J2945" s="40"/>
      <c r="K2945" s="40"/>
      <c r="L2945" s="40"/>
      <c r="M2945" s="40"/>
    </row>
    <row r="2946" spans="1:13">
      <c r="A2946" s="40"/>
      <c r="B2946" s="40"/>
      <c r="C2946" s="40"/>
      <c r="D2946" s="40"/>
      <c r="E2946" s="40"/>
      <c r="F2946" s="40"/>
      <c r="G2946" s="40"/>
      <c r="H2946" s="40"/>
      <c r="I2946" s="40"/>
      <c r="J2946" s="40"/>
      <c r="K2946" s="40"/>
      <c r="L2946" s="40"/>
      <c r="M2946" s="40"/>
    </row>
    <row r="2947" spans="1:13">
      <c r="A2947" s="40"/>
      <c r="B2947" s="40"/>
      <c r="C2947" s="40"/>
      <c r="D2947" s="40"/>
      <c r="E2947" s="40"/>
      <c r="F2947" s="40"/>
      <c r="G2947" s="40"/>
      <c r="H2947" s="40"/>
      <c r="I2947" s="40"/>
      <c r="J2947" s="40"/>
      <c r="K2947" s="40"/>
      <c r="L2947" s="40"/>
      <c r="M2947" s="40"/>
    </row>
    <row r="2948" spans="1:13">
      <c r="A2948" s="40"/>
      <c r="B2948" s="40"/>
      <c r="C2948" s="40"/>
      <c r="D2948" s="40"/>
      <c r="E2948" s="40"/>
      <c r="F2948" s="40"/>
      <c r="G2948" s="40"/>
      <c r="H2948" s="40"/>
      <c r="I2948" s="40"/>
      <c r="J2948" s="40"/>
      <c r="K2948" s="40"/>
      <c r="L2948" s="40"/>
      <c r="M2948" s="40"/>
    </row>
    <row r="2949" spans="1:13">
      <c r="A2949" s="40"/>
      <c r="B2949" s="40"/>
      <c r="C2949" s="40"/>
      <c r="D2949" s="40"/>
      <c r="E2949" s="40"/>
      <c r="F2949" s="40"/>
      <c r="G2949" s="40"/>
      <c r="H2949" s="40"/>
      <c r="I2949" s="40"/>
      <c r="J2949" s="40"/>
      <c r="K2949" s="40"/>
      <c r="L2949" s="40"/>
      <c r="M2949" s="40"/>
    </row>
    <row r="2950" spans="1:13">
      <c r="A2950" s="40"/>
      <c r="B2950" s="40"/>
      <c r="C2950" s="40"/>
      <c r="D2950" s="40"/>
      <c r="E2950" s="40"/>
      <c r="F2950" s="40"/>
      <c r="G2950" s="40"/>
      <c r="H2950" s="40"/>
      <c r="I2950" s="40"/>
      <c r="J2950" s="40"/>
      <c r="K2950" s="40"/>
      <c r="L2950" s="40"/>
      <c r="M2950" s="40"/>
    </row>
    <row r="2951" spans="1:13">
      <c r="A2951" s="40"/>
      <c r="B2951" s="40"/>
      <c r="C2951" s="40"/>
      <c r="D2951" s="40"/>
      <c r="E2951" s="40"/>
      <c r="F2951" s="40"/>
      <c r="G2951" s="40"/>
      <c r="H2951" s="40"/>
      <c r="I2951" s="40"/>
      <c r="J2951" s="40"/>
      <c r="K2951" s="40"/>
      <c r="L2951" s="40"/>
      <c r="M2951" s="40"/>
    </row>
    <row r="2952" spans="1:13">
      <c r="A2952" s="40"/>
      <c r="B2952" s="40"/>
      <c r="C2952" s="40"/>
      <c r="D2952" s="40"/>
      <c r="E2952" s="40"/>
      <c r="F2952" s="40"/>
      <c r="G2952" s="40"/>
      <c r="H2952" s="40"/>
      <c r="I2952" s="40"/>
      <c r="J2952" s="40"/>
      <c r="K2952" s="40"/>
      <c r="L2952" s="40"/>
      <c r="M2952" s="40"/>
    </row>
    <row r="2953" spans="1:13">
      <c r="A2953" s="40"/>
      <c r="B2953" s="40"/>
      <c r="C2953" s="40"/>
      <c r="D2953" s="40"/>
      <c r="E2953" s="40"/>
      <c r="F2953" s="40"/>
      <c r="G2953" s="40"/>
      <c r="H2953" s="40"/>
      <c r="I2953" s="40"/>
      <c r="J2953" s="40"/>
      <c r="K2953" s="40"/>
      <c r="L2953" s="40"/>
      <c r="M2953" s="40"/>
    </row>
    <row r="2954" spans="1:13">
      <c r="A2954" s="40"/>
      <c r="B2954" s="40"/>
      <c r="C2954" s="40"/>
      <c r="D2954" s="40"/>
      <c r="E2954" s="40"/>
      <c r="F2954" s="40"/>
      <c r="G2954" s="40"/>
      <c r="H2954" s="40"/>
      <c r="I2954" s="40"/>
      <c r="J2954" s="40"/>
      <c r="K2954" s="40"/>
      <c r="L2954" s="40"/>
      <c r="M2954" s="40"/>
    </row>
    <row r="2955" spans="1:13">
      <c r="A2955" s="40"/>
      <c r="B2955" s="40"/>
      <c r="C2955" s="40"/>
      <c r="D2955" s="40"/>
      <c r="E2955" s="40"/>
      <c r="F2955" s="40"/>
      <c r="G2955" s="40"/>
      <c r="H2955" s="40"/>
      <c r="I2955" s="40"/>
      <c r="J2955" s="40"/>
      <c r="K2955" s="40"/>
      <c r="L2955" s="40"/>
      <c r="M2955" s="40"/>
    </row>
    <row r="2956" spans="1:13">
      <c r="A2956" s="40"/>
      <c r="B2956" s="40"/>
      <c r="C2956" s="40"/>
      <c r="D2956" s="40"/>
      <c r="E2956" s="40"/>
      <c r="F2956" s="40"/>
      <c r="G2956" s="40"/>
      <c r="H2956" s="40"/>
      <c r="I2956" s="40"/>
      <c r="J2956" s="40"/>
      <c r="K2956" s="40"/>
      <c r="L2956" s="40"/>
      <c r="M2956" s="40"/>
    </row>
    <row r="2957" spans="1:13">
      <c r="A2957" s="40"/>
      <c r="B2957" s="40"/>
      <c r="C2957" s="40"/>
      <c r="D2957" s="40"/>
      <c r="E2957" s="40"/>
      <c r="F2957" s="40"/>
      <c r="G2957" s="40"/>
      <c r="H2957" s="40"/>
      <c r="I2957" s="40"/>
      <c r="J2957" s="40"/>
      <c r="K2957" s="40"/>
      <c r="L2957" s="40"/>
      <c r="M2957" s="40"/>
    </row>
    <row r="2958" spans="1:13">
      <c r="A2958" s="40"/>
      <c r="B2958" s="40"/>
      <c r="C2958" s="40"/>
      <c r="D2958" s="40"/>
      <c r="E2958" s="40"/>
      <c r="F2958" s="40"/>
      <c r="G2958" s="40"/>
      <c r="H2958" s="40"/>
      <c r="I2958" s="40"/>
      <c r="J2958" s="40"/>
      <c r="K2958" s="40"/>
      <c r="L2958" s="40"/>
      <c r="M2958" s="40"/>
    </row>
    <row r="2959" spans="1:13">
      <c r="A2959" s="40"/>
      <c r="B2959" s="40"/>
      <c r="C2959" s="40"/>
      <c r="D2959" s="40"/>
      <c r="E2959" s="40"/>
      <c r="F2959" s="40"/>
      <c r="G2959" s="40"/>
      <c r="H2959" s="40"/>
      <c r="I2959" s="40"/>
      <c r="J2959" s="40"/>
      <c r="K2959" s="40"/>
      <c r="L2959" s="40"/>
      <c r="M2959" s="40"/>
    </row>
    <row r="2960" spans="1:13">
      <c r="A2960" s="40"/>
      <c r="B2960" s="40"/>
      <c r="C2960" s="40"/>
      <c r="D2960" s="40"/>
      <c r="E2960" s="40"/>
      <c r="F2960" s="40"/>
      <c r="G2960" s="40"/>
      <c r="H2960" s="40"/>
      <c r="I2960" s="40"/>
      <c r="J2960" s="40"/>
      <c r="K2960" s="40"/>
      <c r="L2960" s="40"/>
      <c r="M2960" s="40"/>
    </row>
    <row r="2961" spans="1:13">
      <c r="A2961" s="40"/>
      <c r="B2961" s="40"/>
      <c r="C2961" s="40"/>
      <c r="D2961" s="40"/>
      <c r="E2961" s="40"/>
      <c r="F2961" s="40"/>
      <c r="G2961" s="40"/>
      <c r="H2961" s="40"/>
      <c r="I2961" s="40"/>
      <c r="J2961" s="40"/>
      <c r="K2961" s="40"/>
      <c r="L2961" s="40"/>
      <c r="M2961" s="40"/>
    </row>
    <row r="2962" spans="1:13">
      <c r="A2962" s="40"/>
      <c r="B2962" s="40"/>
      <c r="C2962" s="40"/>
      <c r="D2962" s="40"/>
      <c r="E2962" s="40"/>
      <c r="F2962" s="40"/>
      <c r="G2962" s="40"/>
      <c r="H2962" s="40"/>
      <c r="I2962" s="40"/>
      <c r="J2962" s="40"/>
      <c r="K2962" s="40"/>
      <c r="L2962" s="40"/>
      <c r="M2962" s="40"/>
    </row>
    <row r="2963" spans="1:13">
      <c r="A2963" s="40"/>
      <c r="B2963" s="40"/>
      <c r="C2963" s="40"/>
      <c r="D2963" s="40"/>
      <c r="E2963" s="40"/>
      <c r="F2963" s="40"/>
      <c r="G2963" s="40"/>
      <c r="H2963" s="40"/>
      <c r="I2963" s="40"/>
      <c r="J2963" s="40"/>
      <c r="K2963" s="40"/>
      <c r="L2963" s="40"/>
      <c r="M2963" s="40"/>
    </row>
    <row r="2964" spans="1:13">
      <c r="A2964" s="40"/>
      <c r="B2964" s="40"/>
      <c r="C2964" s="40"/>
      <c r="D2964" s="40"/>
      <c r="E2964" s="40"/>
      <c r="F2964" s="40"/>
      <c r="G2964" s="40"/>
      <c r="H2964" s="40"/>
      <c r="I2964" s="40"/>
      <c r="J2964" s="40"/>
      <c r="K2964" s="40"/>
      <c r="L2964" s="40"/>
      <c r="M2964" s="40"/>
    </row>
    <row r="2965" spans="1:13">
      <c r="A2965" s="40"/>
      <c r="B2965" s="40"/>
      <c r="C2965" s="40"/>
      <c r="D2965" s="40"/>
      <c r="E2965" s="40"/>
      <c r="F2965" s="40"/>
      <c r="G2965" s="40"/>
      <c r="H2965" s="40"/>
      <c r="I2965" s="40"/>
      <c r="J2965" s="40"/>
      <c r="K2965" s="40"/>
      <c r="L2965" s="40"/>
      <c r="M2965" s="40"/>
    </row>
    <row r="2966" spans="1:13">
      <c r="A2966" s="40"/>
      <c r="B2966" s="40"/>
      <c r="C2966" s="40"/>
      <c r="D2966" s="40"/>
      <c r="E2966" s="40"/>
      <c r="F2966" s="40"/>
      <c r="G2966" s="40"/>
      <c r="H2966" s="40"/>
      <c r="I2966" s="40"/>
      <c r="J2966" s="40"/>
      <c r="K2966" s="40"/>
      <c r="L2966" s="40"/>
      <c r="M2966" s="40"/>
    </row>
    <row r="2967" spans="1:13">
      <c r="A2967" s="40"/>
      <c r="B2967" s="40"/>
      <c r="C2967" s="40"/>
      <c r="D2967" s="40"/>
      <c r="E2967" s="40"/>
      <c r="F2967" s="40"/>
      <c r="G2967" s="40"/>
      <c r="H2967" s="40"/>
      <c r="I2967" s="40"/>
      <c r="J2967" s="40"/>
      <c r="K2967" s="40"/>
      <c r="L2967" s="40"/>
      <c r="M2967" s="40"/>
    </row>
    <row r="2968" spans="1:13">
      <c r="A2968" s="40"/>
      <c r="B2968" s="40"/>
      <c r="C2968" s="40"/>
      <c r="D2968" s="40"/>
      <c r="E2968" s="40"/>
      <c r="F2968" s="40"/>
      <c r="G2968" s="40"/>
      <c r="H2968" s="40"/>
      <c r="I2968" s="40"/>
      <c r="J2968" s="40"/>
      <c r="K2968" s="40"/>
      <c r="L2968" s="40"/>
      <c r="M2968" s="40"/>
    </row>
    <row r="2969" spans="1:13">
      <c r="A2969" s="40"/>
      <c r="B2969" s="40"/>
      <c r="C2969" s="40"/>
      <c r="D2969" s="40"/>
      <c r="E2969" s="40"/>
      <c r="F2969" s="40"/>
      <c r="G2969" s="40"/>
      <c r="H2969" s="40"/>
      <c r="I2969" s="40"/>
      <c r="J2969" s="40"/>
      <c r="K2969" s="40"/>
      <c r="L2969" s="40"/>
      <c r="M2969" s="40"/>
    </row>
    <row r="2970" spans="1:13">
      <c r="A2970" s="40"/>
      <c r="B2970" s="40"/>
      <c r="C2970" s="40"/>
      <c r="D2970" s="40"/>
      <c r="E2970" s="40"/>
      <c r="F2970" s="40"/>
      <c r="G2970" s="40"/>
      <c r="H2970" s="40"/>
      <c r="I2970" s="40"/>
      <c r="J2970" s="40"/>
      <c r="K2970" s="40"/>
      <c r="L2970" s="40"/>
      <c r="M2970" s="40"/>
    </row>
    <row r="2971" spans="1:13">
      <c r="A2971" s="40"/>
      <c r="B2971" s="40"/>
      <c r="C2971" s="40"/>
      <c r="D2971" s="40"/>
      <c r="E2971" s="40"/>
      <c r="F2971" s="40"/>
      <c r="G2971" s="40"/>
      <c r="H2971" s="40"/>
      <c r="I2971" s="40"/>
      <c r="J2971" s="40"/>
      <c r="K2971" s="40"/>
      <c r="L2971" s="40"/>
      <c r="M2971" s="40"/>
    </row>
    <row r="2972" spans="1:13">
      <c r="A2972" s="40"/>
      <c r="B2972" s="40"/>
      <c r="C2972" s="40"/>
      <c r="D2972" s="40"/>
      <c r="E2972" s="40"/>
      <c r="F2972" s="40"/>
      <c r="G2972" s="40"/>
      <c r="H2972" s="40"/>
      <c r="I2972" s="40"/>
      <c r="J2972" s="40"/>
      <c r="K2972" s="40"/>
      <c r="L2972" s="40"/>
      <c r="M2972" s="40"/>
    </row>
    <row r="2973" spans="1:13">
      <c r="A2973" s="40"/>
      <c r="B2973" s="40"/>
      <c r="C2973" s="40"/>
      <c r="D2973" s="40"/>
      <c r="E2973" s="40"/>
      <c r="F2973" s="40"/>
      <c r="G2973" s="40"/>
      <c r="H2973" s="40"/>
      <c r="I2973" s="40"/>
      <c r="J2973" s="40"/>
      <c r="K2973" s="40"/>
      <c r="L2973" s="40"/>
      <c r="M2973" s="40"/>
    </row>
    <row r="2974" spans="1:13">
      <c r="A2974" s="40"/>
      <c r="B2974" s="40"/>
      <c r="C2974" s="40"/>
      <c r="D2974" s="40"/>
      <c r="E2974" s="40"/>
      <c r="F2974" s="40"/>
      <c r="G2974" s="40"/>
      <c r="H2974" s="40"/>
      <c r="I2974" s="40"/>
      <c r="J2974" s="40"/>
      <c r="K2974" s="40"/>
      <c r="L2974" s="40"/>
      <c r="M2974" s="40"/>
    </row>
    <row r="2975" spans="1:13">
      <c r="A2975" s="40"/>
      <c r="B2975" s="40"/>
      <c r="C2975" s="40"/>
      <c r="D2975" s="40"/>
      <c r="E2975" s="40"/>
      <c r="F2975" s="40"/>
      <c r="G2975" s="40"/>
      <c r="H2975" s="40"/>
      <c r="I2975" s="40"/>
      <c r="J2975" s="40"/>
      <c r="K2975" s="40"/>
      <c r="L2975" s="40"/>
      <c r="M2975" s="40"/>
    </row>
    <row r="2976" spans="1:13">
      <c r="A2976" s="40"/>
      <c r="B2976" s="40"/>
      <c r="C2976" s="40"/>
      <c r="D2976" s="40"/>
      <c r="E2976" s="40"/>
      <c r="F2976" s="40"/>
      <c r="G2976" s="40"/>
      <c r="H2976" s="40"/>
      <c r="I2976" s="40"/>
      <c r="J2976" s="40"/>
      <c r="K2976" s="40"/>
      <c r="L2976" s="40"/>
      <c r="M2976" s="40"/>
    </row>
    <row r="2977" spans="1:13">
      <c r="A2977" s="40"/>
      <c r="B2977" s="40"/>
      <c r="C2977" s="40"/>
      <c r="D2977" s="40"/>
      <c r="E2977" s="40"/>
      <c r="F2977" s="40"/>
      <c r="G2977" s="40"/>
      <c r="H2977" s="40"/>
      <c r="I2977" s="40"/>
      <c r="J2977" s="40"/>
      <c r="K2977" s="40"/>
      <c r="L2977" s="40"/>
      <c r="M2977" s="40"/>
    </row>
    <row r="2978" spans="1:13">
      <c r="A2978" s="40"/>
      <c r="B2978" s="40"/>
      <c r="C2978" s="40"/>
      <c r="D2978" s="40"/>
      <c r="E2978" s="40"/>
      <c r="F2978" s="40"/>
      <c r="G2978" s="40"/>
      <c r="H2978" s="40"/>
      <c r="I2978" s="40"/>
      <c r="J2978" s="40"/>
      <c r="K2978" s="40"/>
      <c r="L2978" s="40"/>
      <c r="M2978" s="40"/>
    </row>
    <row r="2979" spans="1:13">
      <c r="A2979" s="40"/>
      <c r="B2979" s="40"/>
      <c r="C2979" s="40"/>
      <c r="D2979" s="40"/>
      <c r="E2979" s="40"/>
      <c r="F2979" s="40"/>
      <c r="G2979" s="40"/>
      <c r="H2979" s="40"/>
      <c r="I2979" s="40"/>
      <c r="J2979" s="40"/>
      <c r="K2979" s="40"/>
      <c r="L2979" s="40"/>
      <c r="M2979" s="40"/>
    </row>
    <row r="2980" spans="1:13">
      <c r="A2980" s="40"/>
      <c r="B2980" s="40"/>
      <c r="C2980" s="40"/>
      <c r="D2980" s="40"/>
      <c r="E2980" s="40"/>
      <c r="F2980" s="40"/>
      <c r="G2980" s="40"/>
      <c r="H2980" s="40"/>
      <c r="I2980" s="40"/>
      <c r="J2980" s="40"/>
      <c r="K2980" s="40"/>
      <c r="L2980" s="40"/>
      <c r="M2980" s="40"/>
    </row>
    <row r="2981" spans="1:13">
      <c r="A2981" s="40"/>
      <c r="B2981" s="40"/>
      <c r="C2981" s="40"/>
      <c r="D2981" s="40"/>
      <c r="E2981" s="40"/>
      <c r="F2981" s="40"/>
      <c r="G2981" s="40"/>
      <c r="H2981" s="40"/>
      <c r="I2981" s="40"/>
      <c r="J2981" s="40"/>
      <c r="K2981" s="40"/>
      <c r="L2981" s="40"/>
      <c r="M2981" s="40"/>
    </row>
    <row r="2982" spans="1:13">
      <c r="A2982" s="40"/>
      <c r="B2982" s="40"/>
      <c r="C2982" s="40"/>
      <c r="D2982" s="40"/>
      <c r="E2982" s="40"/>
      <c r="F2982" s="40"/>
      <c r="G2982" s="40"/>
      <c r="H2982" s="40"/>
      <c r="I2982" s="40"/>
      <c r="J2982" s="40"/>
      <c r="K2982" s="40"/>
      <c r="L2982" s="40"/>
      <c r="M2982" s="40"/>
    </row>
    <row r="2983" spans="1:13">
      <c r="A2983" s="40"/>
      <c r="B2983" s="40"/>
      <c r="C2983" s="40"/>
      <c r="D2983" s="40"/>
      <c r="E2983" s="40"/>
      <c r="F2983" s="40"/>
      <c r="G2983" s="40"/>
      <c r="H2983" s="40"/>
      <c r="I2983" s="40"/>
      <c r="J2983" s="40"/>
      <c r="K2983" s="40"/>
      <c r="L2983" s="40"/>
      <c r="M2983" s="40"/>
    </row>
    <row r="2984" spans="1:13">
      <c r="A2984" s="40"/>
      <c r="B2984" s="40"/>
      <c r="C2984" s="40"/>
      <c r="D2984" s="40"/>
      <c r="E2984" s="40"/>
      <c r="F2984" s="40"/>
      <c r="G2984" s="40"/>
      <c r="H2984" s="40"/>
      <c r="I2984" s="40"/>
      <c r="J2984" s="40"/>
      <c r="K2984" s="40"/>
      <c r="L2984" s="40"/>
      <c r="M2984" s="40"/>
    </row>
    <row r="2985" spans="1:13">
      <c r="A2985" s="40"/>
      <c r="B2985" s="40"/>
      <c r="C2985" s="40"/>
      <c r="D2985" s="40"/>
      <c r="E2985" s="40"/>
      <c r="F2985" s="40"/>
      <c r="G2985" s="40"/>
      <c r="H2985" s="40"/>
      <c r="I2985" s="40"/>
      <c r="J2985" s="40"/>
      <c r="K2985" s="40"/>
      <c r="L2985" s="40"/>
      <c r="M2985" s="40"/>
    </row>
    <row r="2986" spans="1:13">
      <c r="A2986" s="40"/>
      <c r="B2986" s="40"/>
      <c r="C2986" s="40"/>
      <c r="D2986" s="40"/>
      <c r="E2986" s="40"/>
      <c r="F2986" s="40"/>
      <c r="G2986" s="40"/>
      <c r="H2986" s="40"/>
      <c r="I2986" s="40"/>
      <c r="J2986" s="40"/>
      <c r="K2986" s="40"/>
      <c r="L2986" s="40"/>
      <c r="M2986" s="40"/>
    </row>
    <row r="2987" spans="1:13">
      <c r="A2987" s="40"/>
      <c r="B2987" s="40"/>
      <c r="C2987" s="40"/>
      <c r="D2987" s="40"/>
      <c r="E2987" s="40"/>
      <c r="F2987" s="40"/>
      <c r="G2987" s="40"/>
      <c r="H2987" s="40"/>
      <c r="I2987" s="40"/>
      <c r="J2987" s="40"/>
      <c r="K2987" s="40"/>
      <c r="L2987" s="40"/>
      <c r="M2987" s="40"/>
    </row>
    <row r="2988" spans="1:13">
      <c r="A2988" s="40"/>
      <c r="B2988" s="40"/>
      <c r="C2988" s="40"/>
      <c r="D2988" s="40"/>
      <c r="E2988" s="40"/>
      <c r="F2988" s="40"/>
      <c r="G2988" s="40"/>
      <c r="H2988" s="40"/>
      <c r="I2988" s="40"/>
      <c r="J2988" s="40"/>
      <c r="K2988" s="40"/>
      <c r="L2988" s="40"/>
      <c r="M2988" s="40"/>
    </row>
    <row r="2989" spans="1:13">
      <c r="A2989" s="40"/>
      <c r="B2989" s="40"/>
      <c r="C2989" s="40"/>
      <c r="D2989" s="40"/>
      <c r="E2989" s="40"/>
      <c r="F2989" s="40"/>
      <c r="G2989" s="40"/>
      <c r="H2989" s="40"/>
      <c r="I2989" s="40"/>
      <c r="J2989" s="40"/>
      <c r="K2989" s="40"/>
      <c r="L2989" s="40"/>
      <c r="M2989" s="40"/>
    </row>
    <row r="2990" spans="1:13">
      <c r="A2990" s="40"/>
      <c r="B2990" s="40"/>
      <c r="C2990" s="40"/>
      <c r="D2990" s="40"/>
      <c r="E2990" s="40"/>
      <c r="F2990" s="40"/>
      <c r="G2990" s="40"/>
      <c r="H2990" s="40"/>
      <c r="I2990" s="40"/>
      <c r="J2990" s="40"/>
      <c r="K2990" s="40"/>
      <c r="L2990" s="40"/>
      <c r="M2990" s="40"/>
    </row>
    <row r="2991" spans="1:13">
      <c r="A2991" s="40"/>
      <c r="B2991" s="40"/>
      <c r="C2991" s="40"/>
      <c r="D2991" s="40"/>
      <c r="E2991" s="40"/>
      <c r="F2991" s="40"/>
      <c r="G2991" s="40"/>
      <c r="H2991" s="40"/>
      <c r="I2991" s="40"/>
      <c r="J2991" s="40"/>
      <c r="K2991" s="40"/>
      <c r="L2991" s="40"/>
      <c r="M2991" s="40"/>
    </row>
    <row r="2992" spans="1:13">
      <c r="A2992" s="40"/>
      <c r="B2992" s="40"/>
      <c r="C2992" s="40"/>
      <c r="D2992" s="40"/>
      <c r="E2992" s="40"/>
      <c r="F2992" s="40"/>
      <c r="G2992" s="40"/>
      <c r="H2992" s="40"/>
      <c r="I2992" s="40"/>
      <c r="J2992" s="40"/>
      <c r="K2992" s="40"/>
      <c r="L2992" s="40"/>
      <c r="M2992" s="40"/>
    </row>
    <row r="2993" spans="1:13">
      <c r="A2993" s="40"/>
      <c r="B2993" s="40"/>
      <c r="C2993" s="40"/>
      <c r="D2993" s="40"/>
      <c r="E2993" s="40"/>
      <c r="F2993" s="40"/>
      <c r="G2993" s="40"/>
      <c r="H2993" s="40"/>
      <c r="I2993" s="40"/>
      <c r="J2993" s="40"/>
      <c r="K2993" s="40"/>
      <c r="L2993" s="40"/>
      <c r="M2993" s="40"/>
    </row>
    <row r="2994" spans="1:13">
      <c r="A2994" s="40"/>
      <c r="B2994" s="40"/>
      <c r="C2994" s="40"/>
      <c r="D2994" s="40"/>
      <c r="E2994" s="40"/>
      <c r="F2994" s="40"/>
      <c r="G2994" s="40"/>
      <c r="H2994" s="40"/>
      <c r="I2994" s="40"/>
      <c r="J2994" s="40"/>
      <c r="K2994" s="40"/>
      <c r="L2994" s="40"/>
      <c r="M2994" s="40"/>
    </row>
    <row r="2995" spans="1:13">
      <c r="A2995" s="40"/>
      <c r="B2995" s="40"/>
      <c r="C2995" s="40"/>
      <c r="D2995" s="40"/>
      <c r="E2995" s="40"/>
      <c r="F2995" s="40"/>
      <c r="G2995" s="40"/>
      <c r="H2995" s="40"/>
      <c r="I2995" s="40"/>
      <c r="J2995" s="40"/>
      <c r="K2995" s="40"/>
      <c r="L2995" s="40"/>
      <c r="M2995" s="40"/>
    </row>
    <row r="2996" spans="1:13">
      <c r="A2996" s="40"/>
      <c r="B2996" s="40"/>
      <c r="C2996" s="40"/>
      <c r="D2996" s="40"/>
      <c r="E2996" s="40"/>
      <c r="F2996" s="40"/>
      <c r="G2996" s="40"/>
      <c r="H2996" s="40"/>
      <c r="I2996" s="40"/>
      <c r="J2996" s="40"/>
      <c r="K2996" s="40"/>
      <c r="L2996" s="40"/>
      <c r="M2996" s="40"/>
    </row>
    <row r="2997" spans="1:13">
      <c r="A2997" s="40"/>
      <c r="B2997" s="40"/>
      <c r="C2997" s="40"/>
      <c r="D2997" s="40"/>
      <c r="E2997" s="40"/>
      <c r="F2997" s="40"/>
      <c r="G2997" s="40"/>
      <c r="H2997" s="40"/>
      <c r="I2997" s="40"/>
      <c r="J2997" s="40"/>
      <c r="K2997" s="40"/>
      <c r="L2997" s="40"/>
      <c r="M2997" s="40"/>
    </row>
    <row r="2998" spans="1:13">
      <c r="A2998" s="40"/>
      <c r="B2998" s="40"/>
      <c r="C2998" s="40"/>
      <c r="D2998" s="40"/>
      <c r="E2998" s="40"/>
      <c r="F2998" s="40"/>
      <c r="G2998" s="40"/>
      <c r="H2998" s="40"/>
      <c r="I2998" s="40"/>
      <c r="J2998" s="40"/>
      <c r="K2998" s="40"/>
      <c r="L2998" s="40"/>
      <c r="M2998" s="40"/>
    </row>
    <row r="2999" spans="1:13">
      <c r="A2999" s="40"/>
      <c r="B2999" s="40"/>
      <c r="C2999" s="40"/>
      <c r="D2999" s="40"/>
      <c r="E2999" s="40"/>
      <c r="F2999" s="40"/>
      <c r="G2999" s="40"/>
      <c r="H2999" s="40"/>
      <c r="I2999" s="40"/>
      <c r="J2999" s="40"/>
      <c r="K2999" s="40"/>
      <c r="L2999" s="40"/>
      <c r="M2999" s="40"/>
    </row>
    <row r="3000" spans="1:13">
      <c r="A3000" s="40"/>
      <c r="B3000" s="40"/>
      <c r="C3000" s="40"/>
      <c r="D3000" s="40"/>
      <c r="E3000" s="40"/>
      <c r="F3000" s="40"/>
      <c r="G3000" s="40"/>
      <c r="H3000" s="40"/>
      <c r="I3000" s="40"/>
      <c r="J3000" s="40"/>
      <c r="K3000" s="40"/>
      <c r="L3000" s="40"/>
      <c r="M3000" s="40"/>
    </row>
    <row r="3001" spans="1:13">
      <c r="A3001" s="40"/>
      <c r="B3001" s="40"/>
      <c r="C3001" s="40"/>
      <c r="D3001" s="40"/>
      <c r="E3001" s="40"/>
      <c r="F3001" s="40"/>
      <c r="G3001" s="40"/>
      <c r="H3001" s="40"/>
      <c r="I3001" s="40"/>
      <c r="J3001" s="40"/>
      <c r="K3001" s="40"/>
      <c r="L3001" s="40"/>
      <c r="M3001" s="40"/>
    </row>
    <row r="3002" spans="1:13">
      <c r="A3002" s="40"/>
      <c r="B3002" s="40"/>
      <c r="C3002" s="40"/>
      <c r="D3002" s="40"/>
      <c r="E3002" s="40"/>
      <c r="F3002" s="40"/>
      <c r="G3002" s="40"/>
      <c r="H3002" s="40"/>
      <c r="I3002" s="40"/>
      <c r="J3002" s="40"/>
      <c r="K3002" s="40"/>
      <c r="L3002" s="40"/>
      <c r="M3002" s="40"/>
    </row>
    <row r="3003" spans="1:13">
      <c r="A3003" s="40"/>
      <c r="B3003" s="40"/>
      <c r="C3003" s="40"/>
      <c r="D3003" s="40"/>
      <c r="E3003" s="40"/>
      <c r="F3003" s="40"/>
      <c r="G3003" s="40"/>
      <c r="H3003" s="40"/>
      <c r="I3003" s="40"/>
      <c r="J3003" s="40"/>
      <c r="K3003" s="40"/>
      <c r="L3003" s="40"/>
      <c r="M3003" s="40"/>
    </row>
    <row r="3004" spans="1:13">
      <c r="A3004" s="40"/>
      <c r="B3004" s="40"/>
      <c r="C3004" s="40"/>
      <c r="D3004" s="40"/>
      <c r="E3004" s="40"/>
      <c r="F3004" s="40"/>
      <c r="G3004" s="40"/>
      <c r="H3004" s="40"/>
      <c r="I3004" s="40"/>
      <c r="J3004" s="40"/>
      <c r="K3004" s="40"/>
      <c r="L3004" s="40"/>
      <c r="M3004" s="40"/>
    </row>
    <row r="3005" spans="1:13">
      <c r="A3005" s="40"/>
      <c r="B3005" s="40"/>
      <c r="C3005" s="40"/>
      <c r="D3005" s="40"/>
      <c r="E3005" s="40"/>
      <c r="F3005" s="40"/>
      <c r="G3005" s="40"/>
      <c r="H3005" s="40"/>
      <c r="I3005" s="40"/>
      <c r="J3005" s="40"/>
      <c r="K3005" s="40"/>
      <c r="L3005" s="40"/>
      <c r="M3005" s="40"/>
    </row>
    <row r="3006" spans="1:13">
      <c r="A3006" s="40"/>
      <c r="B3006" s="40"/>
      <c r="C3006" s="40"/>
      <c r="D3006" s="40"/>
      <c r="E3006" s="40"/>
      <c r="F3006" s="40"/>
      <c r="G3006" s="40"/>
      <c r="H3006" s="40"/>
      <c r="I3006" s="40"/>
      <c r="J3006" s="40"/>
      <c r="K3006" s="40"/>
      <c r="L3006" s="40"/>
      <c r="M3006" s="40"/>
    </row>
    <row r="3007" spans="1:13">
      <c r="A3007" s="40"/>
      <c r="B3007" s="40"/>
      <c r="C3007" s="40"/>
      <c r="D3007" s="40"/>
      <c r="E3007" s="40"/>
      <c r="F3007" s="40"/>
      <c r="G3007" s="40"/>
      <c r="H3007" s="40"/>
      <c r="I3007" s="40"/>
      <c r="J3007" s="40"/>
      <c r="K3007" s="40"/>
      <c r="L3007" s="40"/>
      <c r="M3007" s="40"/>
    </row>
    <row r="3008" spans="1:13">
      <c r="A3008" s="40"/>
      <c r="B3008" s="40"/>
      <c r="C3008" s="40"/>
      <c r="D3008" s="40"/>
      <c r="E3008" s="40"/>
      <c r="F3008" s="40"/>
      <c r="G3008" s="40"/>
      <c r="H3008" s="40"/>
      <c r="I3008" s="40"/>
      <c r="J3008" s="40"/>
      <c r="K3008" s="40"/>
      <c r="L3008" s="40"/>
      <c r="M3008" s="40"/>
    </row>
    <row r="3009" spans="1:13">
      <c r="A3009" s="40"/>
      <c r="B3009" s="40"/>
      <c r="C3009" s="40"/>
      <c r="D3009" s="40"/>
      <c r="E3009" s="40"/>
      <c r="F3009" s="40"/>
      <c r="G3009" s="40"/>
      <c r="H3009" s="40"/>
      <c r="I3009" s="40"/>
      <c r="J3009" s="40"/>
      <c r="K3009" s="40"/>
      <c r="L3009" s="40"/>
      <c r="M3009" s="40"/>
    </row>
    <row r="3010" spans="1:13">
      <c r="A3010" s="40"/>
      <c r="B3010" s="40"/>
      <c r="C3010" s="40"/>
      <c r="D3010" s="40"/>
      <c r="E3010" s="40"/>
      <c r="F3010" s="40"/>
      <c r="G3010" s="40"/>
      <c r="H3010" s="40"/>
      <c r="I3010" s="40"/>
      <c r="J3010" s="40"/>
      <c r="K3010" s="40"/>
      <c r="L3010" s="40"/>
      <c r="M3010" s="40"/>
    </row>
    <row r="3011" spans="1:13">
      <c r="A3011" s="40"/>
      <c r="B3011" s="40"/>
      <c r="C3011" s="40"/>
      <c r="D3011" s="40"/>
      <c r="E3011" s="40"/>
      <c r="F3011" s="40"/>
      <c r="G3011" s="40"/>
      <c r="H3011" s="40"/>
      <c r="I3011" s="40"/>
      <c r="J3011" s="40"/>
      <c r="K3011" s="40"/>
      <c r="L3011" s="40"/>
      <c r="M3011" s="40"/>
    </row>
    <row r="3012" spans="1:13">
      <c r="A3012" s="40"/>
      <c r="B3012" s="40"/>
      <c r="C3012" s="40"/>
      <c r="D3012" s="40"/>
      <c r="E3012" s="40"/>
      <c r="F3012" s="40"/>
      <c r="G3012" s="40"/>
      <c r="H3012" s="40"/>
      <c r="I3012" s="40"/>
      <c r="J3012" s="40"/>
      <c r="K3012" s="40"/>
      <c r="L3012" s="40"/>
      <c r="M3012" s="40"/>
    </row>
    <row r="3013" spans="1:13">
      <c r="A3013" s="40"/>
      <c r="B3013" s="40"/>
      <c r="C3013" s="40"/>
      <c r="D3013" s="40"/>
      <c r="E3013" s="40"/>
      <c r="F3013" s="40"/>
      <c r="G3013" s="40"/>
      <c r="H3013" s="40"/>
      <c r="I3013" s="40"/>
      <c r="J3013" s="40"/>
      <c r="K3013" s="40"/>
      <c r="L3013" s="40"/>
      <c r="M3013" s="40"/>
    </row>
    <row r="3014" spans="1:13">
      <c r="A3014" s="40"/>
      <c r="B3014" s="40"/>
      <c r="C3014" s="40"/>
      <c r="D3014" s="40"/>
      <c r="E3014" s="40"/>
      <c r="F3014" s="40"/>
      <c r="G3014" s="40"/>
      <c r="H3014" s="40"/>
      <c r="I3014" s="40"/>
      <c r="J3014" s="40"/>
      <c r="K3014" s="40"/>
      <c r="L3014" s="40"/>
      <c r="M3014" s="40"/>
    </row>
    <row r="3015" spans="1:13">
      <c r="A3015" s="40"/>
      <c r="B3015" s="40"/>
      <c r="C3015" s="40"/>
      <c r="D3015" s="40"/>
      <c r="E3015" s="40"/>
      <c r="F3015" s="40"/>
      <c r="G3015" s="40"/>
      <c r="H3015" s="40"/>
      <c r="I3015" s="40"/>
      <c r="J3015" s="40"/>
      <c r="K3015" s="40"/>
      <c r="L3015" s="40"/>
      <c r="M3015" s="40"/>
    </row>
    <row r="3016" spans="1:13">
      <c r="A3016" s="40"/>
      <c r="B3016" s="40"/>
      <c r="C3016" s="40"/>
      <c r="D3016" s="40"/>
      <c r="E3016" s="40"/>
      <c r="F3016" s="40"/>
      <c r="G3016" s="40"/>
      <c r="H3016" s="40"/>
      <c r="I3016" s="40"/>
      <c r="J3016" s="40"/>
      <c r="K3016" s="40"/>
      <c r="L3016" s="40"/>
      <c r="M3016" s="40"/>
    </row>
    <row r="3017" spans="1:13">
      <c r="A3017" s="40"/>
      <c r="B3017" s="40"/>
      <c r="C3017" s="40"/>
      <c r="D3017" s="40"/>
      <c r="E3017" s="40"/>
      <c r="F3017" s="40"/>
      <c r="G3017" s="40"/>
      <c r="H3017" s="40"/>
      <c r="I3017" s="40"/>
      <c r="J3017" s="40"/>
      <c r="K3017" s="40"/>
      <c r="L3017" s="40"/>
      <c r="M3017" s="40"/>
    </row>
    <row r="3018" spans="1:13">
      <c r="A3018" s="40"/>
      <c r="B3018" s="40"/>
      <c r="C3018" s="40"/>
      <c r="D3018" s="40"/>
      <c r="E3018" s="40"/>
      <c r="F3018" s="40"/>
      <c r="G3018" s="40"/>
      <c r="H3018" s="40"/>
      <c r="I3018" s="40"/>
      <c r="J3018" s="40"/>
      <c r="K3018" s="40"/>
      <c r="L3018" s="40"/>
      <c r="M3018" s="40"/>
    </row>
    <row r="3019" spans="1:13">
      <c r="A3019" s="40"/>
      <c r="B3019" s="40"/>
      <c r="C3019" s="40"/>
      <c r="D3019" s="40"/>
      <c r="E3019" s="40"/>
      <c r="F3019" s="40"/>
      <c r="G3019" s="40"/>
      <c r="H3019" s="40"/>
      <c r="I3019" s="40"/>
      <c r="J3019" s="40"/>
      <c r="K3019" s="40"/>
      <c r="L3019" s="40"/>
      <c r="M3019" s="40"/>
    </row>
    <row r="3020" spans="1:13">
      <c r="A3020" s="40"/>
      <c r="B3020" s="40"/>
      <c r="C3020" s="40"/>
      <c r="D3020" s="40"/>
      <c r="E3020" s="40"/>
      <c r="F3020" s="40"/>
      <c r="G3020" s="40"/>
      <c r="H3020" s="40"/>
      <c r="I3020" s="40"/>
      <c r="J3020" s="40"/>
      <c r="K3020" s="40"/>
      <c r="L3020" s="40"/>
      <c r="M3020" s="40"/>
    </row>
    <row r="3021" spans="1:13">
      <c r="A3021" s="40"/>
      <c r="B3021" s="40"/>
      <c r="C3021" s="40"/>
      <c r="D3021" s="40"/>
      <c r="E3021" s="40"/>
      <c r="F3021" s="40"/>
      <c r="G3021" s="40"/>
      <c r="H3021" s="40"/>
      <c r="I3021" s="40"/>
      <c r="J3021" s="40"/>
      <c r="K3021" s="40"/>
      <c r="L3021" s="40"/>
      <c r="M3021" s="40"/>
    </row>
    <row r="3022" spans="1:13">
      <c r="A3022" s="40"/>
      <c r="B3022" s="40"/>
      <c r="C3022" s="40"/>
      <c r="D3022" s="40"/>
      <c r="E3022" s="40"/>
      <c r="F3022" s="40"/>
      <c r="G3022" s="40"/>
      <c r="H3022" s="40"/>
      <c r="I3022" s="40"/>
      <c r="J3022" s="40"/>
      <c r="K3022" s="40"/>
      <c r="L3022" s="40"/>
      <c r="M3022" s="40"/>
    </row>
    <row r="3023" spans="1:13">
      <c r="A3023" s="40"/>
      <c r="B3023" s="40"/>
      <c r="C3023" s="40"/>
      <c r="D3023" s="40"/>
      <c r="E3023" s="40"/>
      <c r="F3023" s="40"/>
      <c r="G3023" s="40"/>
      <c r="H3023" s="40"/>
      <c r="I3023" s="40"/>
      <c r="J3023" s="40"/>
      <c r="K3023" s="40"/>
      <c r="L3023" s="40"/>
      <c r="M3023" s="40"/>
    </row>
    <row r="3024" spans="1:13">
      <c r="A3024" s="40"/>
      <c r="B3024" s="40"/>
      <c r="C3024" s="40"/>
      <c r="D3024" s="40"/>
      <c r="E3024" s="40"/>
      <c r="F3024" s="40"/>
      <c r="G3024" s="40"/>
      <c r="H3024" s="40"/>
      <c r="I3024" s="40"/>
      <c r="J3024" s="40"/>
      <c r="K3024" s="40"/>
      <c r="L3024" s="40"/>
      <c r="M3024" s="40"/>
    </row>
    <row r="3025" spans="1:13">
      <c r="A3025" s="40"/>
      <c r="B3025" s="40"/>
      <c r="C3025" s="40"/>
      <c r="D3025" s="40"/>
      <c r="E3025" s="40"/>
      <c r="F3025" s="40"/>
      <c r="G3025" s="40"/>
      <c r="H3025" s="40"/>
      <c r="I3025" s="40"/>
      <c r="J3025" s="40"/>
      <c r="K3025" s="40"/>
      <c r="L3025" s="40"/>
      <c r="M3025" s="40"/>
    </row>
    <row r="3026" spans="1:13">
      <c r="A3026" s="40"/>
      <c r="B3026" s="40"/>
      <c r="C3026" s="40"/>
      <c r="D3026" s="40"/>
      <c r="E3026" s="40"/>
      <c r="F3026" s="40"/>
      <c r="G3026" s="40"/>
      <c r="H3026" s="40"/>
      <c r="I3026" s="40"/>
      <c r="J3026" s="40"/>
      <c r="K3026" s="40"/>
      <c r="L3026" s="40"/>
      <c r="M3026" s="40"/>
    </row>
    <row r="3027" spans="1:13">
      <c r="A3027" s="40"/>
      <c r="B3027" s="40"/>
      <c r="C3027" s="40"/>
      <c r="D3027" s="40"/>
      <c r="E3027" s="40"/>
      <c r="F3027" s="40"/>
      <c r="G3027" s="40"/>
      <c r="H3027" s="40"/>
      <c r="I3027" s="40"/>
      <c r="J3027" s="40"/>
      <c r="K3027" s="40"/>
      <c r="L3027" s="40"/>
      <c r="M3027" s="40"/>
    </row>
  </sheetData>
  <mergeCells count="18">
    <mergeCell ref="B17:M17"/>
    <mergeCell ref="B18:M18"/>
    <mergeCell ref="B19:M19"/>
    <mergeCell ref="A23:M23"/>
    <mergeCell ref="A22:M22"/>
    <mergeCell ref="B16:M16"/>
    <mergeCell ref="B2:M2"/>
    <mergeCell ref="B3:M3"/>
    <mergeCell ref="B6:M6"/>
    <mergeCell ref="B8:M8"/>
    <mergeCell ref="B9:M9"/>
    <mergeCell ref="B10:M10"/>
    <mergeCell ref="B11:M11"/>
    <mergeCell ref="B12:M12"/>
    <mergeCell ref="B13:M13"/>
    <mergeCell ref="B14:M14"/>
    <mergeCell ref="B15:M15"/>
    <mergeCell ref="B4:L4"/>
  </mergeCells>
  <hyperlinks>
    <hyperlink ref="B8:M8" location="'F01'!A1" display="COTIZANTES CON DERECHO A LICENCIA MÉDICA"/>
    <hyperlink ref="B9:M9" location="'F02'!A1" display="LICENCIAS MÉDICAS TRAMITADAS Y DÍAS OTORGADOS"/>
    <hyperlink ref="B10:M10" location="'F03'!A1" display="LICENCIAS MÉDICAS AUTORIZADAS Y DÍAS PAGADOS"/>
    <hyperlink ref="B11:M11" location="'F04'!A1" display="LICENCIAS MÉDICAS RECHAZADAS Y DÍAS RECHAZADOS"/>
    <hyperlink ref="B12:M12" location="'F05'!A1" display="LICENCIAS MÉDICAS TRAMITADAS Y DÍAS OTORGADOS POR PRINCIPALES GRUPOS DIAGNÓSTICO (CIE-10)"/>
    <hyperlink ref="B13:M13" location="'F06'!A1" display="LICENCIAS MÉDICAS AUTORIZADAS Y DÍAS PAGADOS POR PRINCIPALES GRUPOS DIAGNÓSTICO (CIE-10)"/>
    <hyperlink ref="B14:M14" location="'F07'!A1" display="LICENCIAS MÉDICAS RECHAZADAS Y DÍAS RECHAZADOS POR PRINCIPALES GRUPOS DIAGNÓSTICO (CIE-10)"/>
    <hyperlink ref="B15:M15" location="'F08'!A1" display="GASTO POR SUBSIDIO POR INCAPACIDAD LABORAL"/>
    <hyperlink ref="B16:M16" location="'F09'!A1" display="INDICADORES DE GASTO POR SUBSIDIO POR INCAPACIDAD LABORAL"/>
    <hyperlink ref="B17:M17" location="'F11'!A1" display="LICENCIAS MÉDICAS TRAMITADAS Y DÍAS OTORGADOS POR TIPO SECTOR"/>
    <hyperlink ref="B18:M18" location="'F12'!A1" display="LICENCIAS MÉDICAS AUTORIZADAS Y DÍAS PAGADOS POR TIPO SECTOR"/>
    <hyperlink ref="B19:M19" location="'F13'!A1" display="LICENCIAS MÉDICAS RECHAZADAS Y DÍAS RECHAZADOS POR TIPO SECTOR"/>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115"/>
  <sheetViews>
    <sheetView workbookViewId="0">
      <selection activeCell="H89" sqref="H89"/>
    </sheetView>
  </sheetViews>
  <sheetFormatPr baseColWidth="10" defaultRowHeight="15"/>
  <cols>
    <col min="1" max="1" width="25" style="828" customWidth="1"/>
    <col min="2" max="2" width="21" style="828" customWidth="1"/>
    <col min="3" max="4" width="13.7109375" style="828" customWidth="1"/>
    <col min="5" max="16384" width="11.42578125" style="828"/>
  </cols>
  <sheetData>
    <row r="1" spans="1:13">
      <c r="A1" s="979" t="s">
        <v>1720</v>
      </c>
      <c r="B1" s="979"/>
      <c r="C1" s="979"/>
      <c r="D1" s="979"/>
      <c r="E1" s="979"/>
      <c r="F1" s="979"/>
      <c r="G1" s="979"/>
      <c r="H1" s="979"/>
      <c r="I1" s="979"/>
      <c r="J1" s="979"/>
      <c r="K1" s="979"/>
      <c r="L1" s="979"/>
      <c r="M1" s="979"/>
    </row>
    <row r="2" spans="1:13">
      <c r="A2" s="980" t="s">
        <v>1719</v>
      </c>
      <c r="B2" s="980"/>
      <c r="C2" s="980"/>
      <c r="D2" s="980"/>
      <c r="E2" s="980"/>
      <c r="F2" s="980"/>
      <c r="G2" s="980"/>
      <c r="H2" s="980"/>
      <c r="I2" s="980"/>
      <c r="J2" s="980"/>
      <c r="K2" s="980"/>
      <c r="L2" s="980"/>
      <c r="M2" s="980"/>
    </row>
    <row r="3" spans="1:13">
      <c r="A3" s="980" t="s">
        <v>1718</v>
      </c>
      <c r="B3" s="980"/>
      <c r="C3" s="980"/>
      <c r="D3" s="980"/>
      <c r="E3" s="980"/>
      <c r="F3" s="980"/>
      <c r="G3" s="980"/>
      <c r="H3" s="980"/>
      <c r="I3" s="980"/>
      <c r="J3" s="980"/>
      <c r="K3" s="980"/>
      <c r="L3" s="980"/>
      <c r="M3" s="980"/>
    </row>
    <row r="4" spans="1:13" ht="15.75" thickBot="1">
      <c r="A4" s="829"/>
      <c r="B4" s="829"/>
      <c r="C4" s="829"/>
      <c r="D4" s="829"/>
      <c r="E4" s="829"/>
      <c r="F4" s="829"/>
      <c r="G4" s="829"/>
      <c r="H4" s="829"/>
      <c r="I4" s="829"/>
      <c r="J4" s="829"/>
      <c r="K4" s="829"/>
      <c r="L4" s="829"/>
      <c r="M4" s="830"/>
    </row>
    <row r="6" spans="1:13" ht="15" customHeight="1" thickBot="1">
      <c r="A6" s="831" t="s">
        <v>1904</v>
      </c>
      <c r="B6" s="831"/>
      <c r="C6" s="831"/>
      <c r="D6" s="831"/>
      <c r="F6" s="832"/>
      <c r="G6" s="832"/>
      <c r="H6" s="832"/>
      <c r="I6" s="832"/>
    </row>
    <row r="7" spans="1:13">
      <c r="A7" s="833" t="s">
        <v>1674</v>
      </c>
      <c r="B7" s="834" t="s">
        <v>1684</v>
      </c>
      <c r="D7" s="832"/>
      <c r="E7" s="832"/>
      <c r="F7" s="832"/>
      <c r="G7" s="832"/>
    </row>
    <row r="8" spans="1:13">
      <c r="A8" s="835">
        <v>2013</v>
      </c>
      <c r="B8" s="836">
        <v>4110278.5</v>
      </c>
      <c r="D8" s="832"/>
      <c r="E8" s="832"/>
      <c r="F8" s="832"/>
      <c r="G8" s="832"/>
    </row>
    <row r="9" spans="1:13">
      <c r="A9" s="835">
        <v>2014</v>
      </c>
      <c r="B9" s="836">
        <v>4182342.1666666665</v>
      </c>
      <c r="D9" s="832"/>
      <c r="E9" s="832"/>
      <c r="F9" s="832"/>
      <c r="G9" s="832"/>
    </row>
    <row r="10" spans="1:13">
      <c r="A10" s="835">
        <v>2015</v>
      </c>
      <c r="B10" s="836">
        <v>4303114.916666667</v>
      </c>
      <c r="D10" s="832"/>
      <c r="E10" s="832"/>
      <c r="F10" s="832"/>
      <c r="G10" s="832"/>
    </row>
    <row r="11" spans="1:13">
      <c r="A11" s="835">
        <v>2016</v>
      </c>
      <c r="B11" s="836">
        <v>4467115.166666667</v>
      </c>
      <c r="C11" s="832"/>
      <c r="D11" s="837"/>
      <c r="E11" s="837"/>
      <c r="F11" s="837"/>
      <c r="G11" s="832"/>
    </row>
    <row r="12" spans="1:13" ht="15.75" thickBot="1">
      <c r="A12" s="838">
        <v>2017</v>
      </c>
      <c r="B12" s="839">
        <v>4608887.083333334</v>
      </c>
      <c r="C12" s="832"/>
      <c r="D12" s="840"/>
      <c r="E12" s="837"/>
      <c r="F12" s="837"/>
      <c r="G12" s="832"/>
    </row>
    <row r="13" spans="1:13">
      <c r="A13" s="832"/>
      <c r="B13" s="832"/>
      <c r="D13" s="841"/>
      <c r="E13" s="832"/>
      <c r="F13" s="832"/>
      <c r="G13" s="832"/>
    </row>
    <row r="14" spans="1:13">
      <c r="A14" s="832"/>
      <c r="B14" s="832"/>
      <c r="D14" s="841"/>
      <c r="E14" s="832"/>
      <c r="F14" s="832"/>
      <c r="G14" s="832"/>
    </row>
    <row r="15" spans="1:13" ht="15" customHeight="1" thickBot="1">
      <c r="A15" s="831" t="s">
        <v>1717</v>
      </c>
      <c r="B15" s="842"/>
      <c r="D15" s="843"/>
      <c r="E15" s="832"/>
      <c r="F15" s="832"/>
      <c r="G15" s="832"/>
    </row>
    <row r="16" spans="1:13">
      <c r="A16" s="833" t="s">
        <v>1291</v>
      </c>
      <c r="B16" s="834" t="s">
        <v>1684</v>
      </c>
      <c r="D16" s="844"/>
      <c r="E16" s="832"/>
      <c r="F16" s="832"/>
      <c r="G16" s="832"/>
    </row>
    <row r="17" spans="1:7">
      <c r="A17" s="835" t="s">
        <v>487</v>
      </c>
      <c r="B17" s="836">
        <v>2544467.6666666665</v>
      </c>
      <c r="D17" s="841"/>
      <c r="E17" s="832"/>
      <c r="F17" s="832"/>
      <c r="G17" s="832"/>
    </row>
    <row r="18" spans="1:7">
      <c r="A18" s="835" t="s">
        <v>1536</v>
      </c>
      <c r="B18" s="836">
        <v>2064388.5833333333</v>
      </c>
      <c r="D18" s="841"/>
      <c r="E18" s="832"/>
      <c r="F18" s="832"/>
      <c r="G18" s="832"/>
    </row>
    <row r="19" spans="1:7">
      <c r="A19" s="835" t="s">
        <v>1675</v>
      </c>
      <c r="B19" s="836">
        <v>30.75</v>
      </c>
      <c r="D19" s="841"/>
      <c r="E19" s="832"/>
      <c r="F19" s="832"/>
      <c r="G19" s="832"/>
    </row>
    <row r="20" spans="1:7" ht="15.75" thickBot="1">
      <c r="A20" s="845" t="s">
        <v>113</v>
      </c>
      <c r="B20" s="846">
        <f>SUM(B17:B19)</f>
        <v>4608887</v>
      </c>
      <c r="D20" s="832"/>
      <c r="E20" s="832"/>
      <c r="F20" s="832"/>
      <c r="G20" s="832"/>
    </row>
    <row r="21" spans="1:7">
      <c r="A21" s="847"/>
      <c r="B21" s="832"/>
      <c r="D21" s="832"/>
      <c r="E21" s="832"/>
      <c r="F21" s="832"/>
      <c r="G21" s="832"/>
    </row>
    <row r="22" spans="1:7">
      <c r="A22" s="847"/>
      <c r="B22" s="832"/>
      <c r="D22" s="832"/>
      <c r="E22" s="832"/>
      <c r="F22" s="832"/>
      <c r="G22" s="832"/>
    </row>
    <row r="23" spans="1:7" ht="15.75" thickBot="1">
      <c r="A23" s="831" t="s">
        <v>1716</v>
      </c>
      <c r="B23" s="831"/>
      <c r="D23" s="832"/>
      <c r="E23" s="832"/>
      <c r="F23" s="832"/>
      <c r="G23" s="832"/>
    </row>
    <row r="24" spans="1:7">
      <c r="A24" s="833" t="s">
        <v>1715</v>
      </c>
      <c r="B24" s="834" t="s">
        <v>1684</v>
      </c>
      <c r="D24" s="832"/>
      <c r="E24" s="832"/>
      <c r="F24" s="832"/>
      <c r="G24" s="832"/>
    </row>
    <row r="25" spans="1:7">
      <c r="A25" s="835" t="s">
        <v>1714</v>
      </c>
      <c r="B25" s="836">
        <v>67232.833333333343</v>
      </c>
      <c r="D25" s="832"/>
      <c r="E25" s="832"/>
      <c r="F25" s="832"/>
      <c r="G25" s="832"/>
    </row>
    <row r="26" spans="1:7">
      <c r="A26" s="835" t="s">
        <v>13</v>
      </c>
      <c r="B26" s="836">
        <v>388035.75</v>
      </c>
      <c r="D26" s="832"/>
      <c r="E26" s="832"/>
      <c r="F26" s="832"/>
      <c r="G26" s="832"/>
    </row>
    <row r="27" spans="1:7">
      <c r="A27" s="835" t="s">
        <v>1713</v>
      </c>
      <c r="B27" s="836">
        <v>1085245.6666666667</v>
      </c>
      <c r="D27" s="832"/>
      <c r="E27" s="832"/>
      <c r="F27" s="832"/>
      <c r="G27" s="832"/>
    </row>
    <row r="28" spans="1:7">
      <c r="A28" s="835" t="s">
        <v>1712</v>
      </c>
      <c r="B28" s="836">
        <v>948391.41666666663</v>
      </c>
      <c r="D28" s="832"/>
      <c r="E28" s="832"/>
      <c r="F28" s="832"/>
      <c r="G28" s="832"/>
    </row>
    <row r="29" spans="1:7">
      <c r="A29" s="835" t="s">
        <v>1711</v>
      </c>
      <c r="B29" s="836">
        <v>947118.75</v>
      </c>
      <c r="D29" s="832"/>
      <c r="E29" s="832"/>
      <c r="F29" s="832"/>
      <c r="G29" s="832"/>
    </row>
    <row r="30" spans="1:7">
      <c r="A30" s="835" t="s">
        <v>1710</v>
      </c>
      <c r="B30" s="836">
        <v>699911.83333333337</v>
      </c>
      <c r="D30" s="832"/>
      <c r="E30" s="832"/>
      <c r="F30" s="832"/>
      <c r="G30" s="832"/>
    </row>
    <row r="31" spans="1:7">
      <c r="A31" s="835" t="s">
        <v>1709</v>
      </c>
      <c r="B31" s="836">
        <v>472950.5</v>
      </c>
      <c r="D31" s="832"/>
      <c r="E31" s="832"/>
      <c r="F31" s="832"/>
      <c r="G31" s="832"/>
    </row>
    <row r="32" spans="1:7" ht="15.75" thickBot="1">
      <c r="A32" s="845" t="s">
        <v>113</v>
      </c>
      <c r="B32" s="846">
        <f>SUM(B25:B31)</f>
        <v>4608886.75</v>
      </c>
      <c r="D32" s="832"/>
      <c r="E32" s="832"/>
      <c r="F32" s="832"/>
      <c r="G32" s="832"/>
    </row>
    <row r="33" spans="1:7">
      <c r="A33" s="832"/>
      <c r="B33" s="832"/>
      <c r="D33" s="832"/>
      <c r="E33" s="832"/>
      <c r="F33" s="832"/>
      <c r="G33" s="832"/>
    </row>
    <row r="34" spans="1:7">
      <c r="A34" s="832"/>
      <c r="B34" s="832"/>
      <c r="D34" s="832"/>
      <c r="E34" s="832"/>
      <c r="F34" s="832"/>
      <c r="G34" s="832"/>
    </row>
    <row r="35" spans="1:7" ht="15.75" thickBot="1">
      <c r="A35" s="831" t="s">
        <v>1708</v>
      </c>
      <c r="B35" s="831"/>
      <c r="D35" s="848"/>
      <c r="E35" s="832"/>
      <c r="F35" s="832"/>
      <c r="G35" s="832"/>
    </row>
    <row r="36" spans="1:7">
      <c r="A36" s="833" t="s">
        <v>1707</v>
      </c>
      <c r="B36" s="834" t="s">
        <v>1684</v>
      </c>
      <c r="D36" s="832"/>
      <c r="E36" s="832"/>
      <c r="F36" s="832"/>
      <c r="G36" s="832"/>
    </row>
    <row r="37" spans="1:7">
      <c r="A37" s="835" t="s">
        <v>1706</v>
      </c>
      <c r="B37" s="836">
        <v>4438245.333333333</v>
      </c>
      <c r="D37" s="832"/>
      <c r="E37" s="832"/>
      <c r="F37" s="832"/>
      <c r="G37" s="832"/>
    </row>
    <row r="38" spans="1:7">
      <c r="A38" s="835" t="s">
        <v>1705</v>
      </c>
      <c r="B38" s="836">
        <v>125133.16666666667</v>
      </c>
      <c r="D38" s="848"/>
      <c r="E38" s="832"/>
      <c r="F38" s="832"/>
      <c r="G38" s="832"/>
    </row>
    <row r="39" spans="1:7">
      <c r="A39" s="835" t="s">
        <v>1675</v>
      </c>
      <c r="B39" s="836">
        <v>45508.583333333336</v>
      </c>
      <c r="D39" s="848"/>
      <c r="E39" s="832"/>
      <c r="F39" s="832"/>
      <c r="G39" s="832"/>
    </row>
    <row r="40" spans="1:7" ht="15.75" thickBot="1">
      <c r="A40" s="845" t="s">
        <v>113</v>
      </c>
      <c r="B40" s="846">
        <f>SUM(B37:B39)</f>
        <v>4608887.083333333</v>
      </c>
      <c r="D40" s="848"/>
      <c r="E40" s="832"/>
      <c r="F40" s="832"/>
      <c r="G40" s="832"/>
    </row>
    <row r="41" spans="1:7">
      <c r="A41" s="832"/>
      <c r="B41" s="832"/>
      <c r="D41" s="832"/>
      <c r="E41" s="832"/>
      <c r="F41" s="832"/>
      <c r="G41" s="832"/>
    </row>
    <row r="42" spans="1:7">
      <c r="A42" s="832"/>
      <c r="B42" s="832"/>
      <c r="D42" s="832"/>
      <c r="E42" s="832"/>
      <c r="F42" s="832"/>
      <c r="G42" s="832"/>
    </row>
    <row r="43" spans="1:7" ht="15.75" thickBot="1">
      <c r="A43" s="831" t="s">
        <v>1704</v>
      </c>
      <c r="B43" s="831"/>
      <c r="D43" s="832"/>
      <c r="E43" s="832"/>
      <c r="F43" s="832"/>
      <c r="G43" s="832"/>
    </row>
    <row r="44" spans="1:7">
      <c r="A44" s="833" t="s">
        <v>1703</v>
      </c>
      <c r="B44" s="834" t="s">
        <v>1684</v>
      </c>
      <c r="D44" s="832"/>
      <c r="E44" s="832"/>
      <c r="F44" s="832"/>
      <c r="G44" s="832"/>
    </row>
    <row r="45" spans="1:7">
      <c r="A45" s="835" t="s">
        <v>1702</v>
      </c>
      <c r="B45" s="836">
        <v>42953.5</v>
      </c>
      <c r="D45" s="832"/>
      <c r="E45" s="832"/>
      <c r="F45" s="832"/>
      <c r="G45" s="832"/>
    </row>
    <row r="46" spans="1:7">
      <c r="A46" s="835" t="s">
        <v>1701</v>
      </c>
      <c r="B46" s="836">
        <v>34407.749999999993</v>
      </c>
      <c r="D46" s="832"/>
      <c r="E46" s="832"/>
      <c r="F46" s="832"/>
      <c r="G46" s="832"/>
    </row>
    <row r="47" spans="1:7">
      <c r="A47" s="835" t="s">
        <v>1700</v>
      </c>
      <c r="B47" s="836">
        <v>142402.25000000003</v>
      </c>
      <c r="D47" s="832"/>
      <c r="E47" s="832"/>
      <c r="F47" s="832"/>
      <c r="G47" s="832"/>
    </row>
    <row r="48" spans="1:7">
      <c r="A48" s="835" t="s">
        <v>1699</v>
      </c>
      <c r="B48" s="836">
        <v>79291.25</v>
      </c>
      <c r="D48" s="832"/>
      <c r="E48" s="832"/>
      <c r="F48" s="832"/>
      <c r="G48" s="832"/>
    </row>
    <row r="49" spans="1:7">
      <c r="A49" s="835" t="s">
        <v>1698</v>
      </c>
      <c r="B49" s="836">
        <v>198067.91666666666</v>
      </c>
      <c r="D49" s="832"/>
      <c r="E49" s="832"/>
      <c r="F49" s="832"/>
      <c r="G49" s="832"/>
    </row>
    <row r="50" spans="1:7">
      <c r="A50" s="835" t="s">
        <v>1697</v>
      </c>
      <c r="B50" s="836">
        <v>256517.66666666666</v>
      </c>
      <c r="D50" s="832"/>
      <c r="E50" s="832"/>
      <c r="F50" s="832"/>
      <c r="G50" s="832"/>
    </row>
    <row r="51" spans="1:7">
      <c r="A51" s="835" t="s">
        <v>1696</v>
      </c>
      <c r="B51" s="836">
        <v>1767509.5833333333</v>
      </c>
      <c r="D51" s="832"/>
      <c r="E51" s="832"/>
      <c r="F51" s="832"/>
      <c r="G51" s="832"/>
    </row>
    <row r="52" spans="1:7">
      <c r="A52" s="835" t="s">
        <v>1695</v>
      </c>
      <c r="B52" s="836">
        <v>462224.25000000006</v>
      </c>
      <c r="D52" s="832"/>
      <c r="E52" s="832"/>
      <c r="F52" s="832"/>
      <c r="G52" s="832"/>
    </row>
    <row r="53" spans="1:7">
      <c r="A53" s="835" t="s">
        <v>1694</v>
      </c>
      <c r="B53" s="836">
        <v>271273.91666666663</v>
      </c>
      <c r="D53" s="832"/>
      <c r="E53" s="832"/>
      <c r="F53" s="832"/>
      <c r="G53" s="832"/>
    </row>
    <row r="54" spans="1:7">
      <c r="A54" s="835" t="s">
        <v>1693</v>
      </c>
      <c r="B54" s="836">
        <v>524388.41666666674</v>
      </c>
      <c r="D54" s="832"/>
      <c r="E54" s="832"/>
      <c r="F54" s="832"/>
      <c r="G54" s="832"/>
    </row>
    <row r="55" spans="1:7">
      <c r="A55" s="835" t="s">
        <v>1692</v>
      </c>
      <c r="B55" s="836">
        <v>219911.66666666666</v>
      </c>
      <c r="D55" s="832"/>
      <c r="E55" s="832"/>
      <c r="F55" s="832"/>
      <c r="G55" s="832"/>
    </row>
    <row r="56" spans="1:7">
      <c r="A56" s="835" t="s">
        <v>1691</v>
      </c>
      <c r="B56" s="836">
        <v>74887.749999999985</v>
      </c>
      <c r="D56" s="832"/>
      <c r="E56" s="832"/>
      <c r="F56" s="832"/>
      <c r="G56" s="832"/>
    </row>
    <row r="57" spans="1:7">
      <c r="A57" s="835" t="s">
        <v>1690</v>
      </c>
      <c r="B57" s="836">
        <v>256037.75</v>
      </c>
      <c r="D57" s="832"/>
      <c r="E57" s="832"/>
      <c r="F57" s="832"/>
      <c r="G57" s="832"/>
    </row>
    <row r="58" spans="1:7">
      <c r="A58" s="835" t="s">
        <v>1689</v>
      </c>
      <c r="B58" s="836">
        <v>27215</v>
      </c>
      <c r="D58" s="848"/>
      <c r="E58" s="832"/>
      <c r="F58" s="832"/>
      <c r="G58" s="832"/>
    </row>
    <row r="59" spans="1:7">
      <c r="A59" s="835" t="s">
        <v>1688</v>
      </c>
      <c r="B59" s="836">
        <v>49234.5</v>
      </c>
      <c r="D59" s="848"/>
      <c r="E59" s="832"/>
      <c r="F59" s="832"/>
      <c r="G59" s="832"/>
    </row>
    <row r="60" spans="1:7">
      <c r="A60" s="835" t="s">
        <v>1675</v>
      </c>
      <c r="B60" s="836">
        <v>202563.91666666666</v>
      </c>
      <c r="D60" s="848"/>
      <c r="E60" s="832"/>
      <c r="F60" s="832"/>
      <c r="G60" s="832"/>
    </row>
    <row r="61" spans="1:7" ht="15.75" thickBot="1">
      <c r="A61" s="845" t="s">
        <v>113</v>
      </c>
      <c r="B61" s="846">
        <f>SUM(B45:B60)</f>
        <v>4608887.083333333</v>
      </c>
      <c r="D61" s="832"/>
      <c r="E61" s="832"/>
      <c r="F61" s="832"/>
      <c r="G61" s="832"/>
    </row>
    <row r="62" spans="1:7">
      <c r="A62" s="832"/>
      <c r="B62" s="832"/>
      <c r="D62" s="832"/>
      <c r="E62" s="832"/>
      <c r="F62" s="832"/>
      <c r="G62" s="832"/>
    </row>
    <row r="63" spans="1:7">
      <c r="A63" s="832"/>
      <c r="B63" s="832"/>
      <c r="D63" s="832"/>
      <c r="E63" s="832"/>
      <c r="F63" s="832"/>
      <c r="G63" s="832"/>
    </row>
    <row r="64" spans="1:7" ht="15.75" thickBot="1">
      <c r="A64" s="831" t="s">
        <v>1687</v>
      </c>
      <c r="B64" s="831"/>
      <c r="D64" s="832"/>
      <c r="E64" s="832"/>
      <c r="F64" s="832"/>
      <c r="G64" s="832"/>
    </row>
    <row r="65" spans="1:7" ht="25.5">
      <c r="A65" s="849" t="s">
        <v>1673</v>
      </c>
      <c r="B65" s="834" t="s">
        <v>1684</v>
      </c>
      <c r="D65" s="832"/>
      <c r="E65" s="832"/>
      <c r="F65" s="832"/>
      <c r="G65" s="832"/>
    </row>
    <row r="66" spans="1:7">
      <c r="A66" s="835" t="s">
        <v>1672</v>
      </c>
      <c r="B66" s="836">
        <v>699922</v>
      </c>
      <c r="D66" s="832"/>
      <c r="E66" s="832"/>
      <c r="F66" s="832"/>
      <c r="G66" s="832"/>
    </row>
    <row r="67" spans="1:7">
      <c r="A67" s="835" t="s">
        <v>1671</v>
      </c>
      <c r="B67" s="836">
        <v>1114545.75</v>
      </c>
      <c r="D67" s="832"/>
      <c r="E67" s="832"/>
      <c r="F67" s="832"/>
      <c r="G67" s="832"/>
    </row>
    <row r="68" spans="1:7">
      <c r="A68" s="835" t="s">
        <v>1670</v>
      </c>
      <c r="B68" s="836">
        <v>1095319.4999999998</v>
      </c>
      <c r="D68" s="832"/>
      <c r="E68" s="832"/>
      <c r="F68" s="832"/>
      <c r="G68" s="832"/>
    </row>
    <row r="69" spans="1:7">
      <c r="A69" s="835" t="s">
        <v>1669</v>
      </c>
      <c r="B69" s="836">
        <v>938499.16666666663</v>
      </c>
      <c r="D69" s="832"/>
      <c r="E69" s="832"/>
      <c r="F69" s="832"/>
      <c r="G69" s="832"/>
    </row>
    <row r="70" spans="1:7">
      <c r="A70" s="835" t="s">
        <v>1668</v>
      </c>
      <c r="B70" s="836">
        <v>419904.16666666669</v>
      </c>
      <c r="D70" s="832"/>
      <c r="E70" s="832"/>
      <c r="F70" s="832"/>
      <c r="G70" s="832"/>
    </row>
    <row r="71" spans="1:7">
      <c r="A71" s="835" t="s">
        <v>1667</v>
      </c>
      <c r="B71" s="836">
        <v>180158.33333333334</v>
      </c>
      <c r="D71" s="832"/>
      <c r="E71" s="832"/>
      <c r="F71" s="832"/>
      <c r="G71" s="832"/>
    </row>
    <row r="72" spans="1:7">
      <c r="A72" s="835" t="s">
        <v>1666</v>
      </c>
      <c r="B72" s="836">
        <v>77684.416666666672</v>
      </c>
      <c r="D72" s="832"/>
      <c r="E72" s="832"/>
      <c r="F72" s="832"/>
      <c r="G72" s="832"/>
    </row>
    <row r="73" spans="1:7">
      <c r="A73" s="835" t="s">
        <v>1665</v>
      </c>
      <c r="B73" s="836">
        <v>45460.25</v>
      </c>
      <c r="D73" s="832"/>
      <c r="E73" s="832"/>
      <c r="F73" s="832"/>
      <c r="G73" s="832"/>
    </row>
    <row r="74" spans="1:7">
      <c r="A74" s="835" t="s">
        <v>1664</v>
      </c>
      <c r="B74" s="836">
        <v>37393.5</v>
      </c>
      <c r="D74" s="832"/>
      <c r="E74" s="832"/>
      <c r="F74" s="832"/>
      <c r="G74" s="832"/>
    </row>
    <row r="75" spans="1:7" ht="15.75" thickBot="1">
      <c r="A75" s="845" t="s">
        <v>113</v>
      </c>
      <c r="B75" s="846">
        <f>SUM(B66:B74)</f>
        <v>4608887.083333333</v>
      </c>
      <c r="D75" s="832"/>
      <c r="E75" s="832"/>
      <c r="F75" s="832"/>
      <c r="G75" s="832"/>
    </row>
    <row r="76" spans="1:7">
      <c r="A76" s="832"/>
      <c r="B76" s="832"/>
      <c r="D76" s="832"/>
      <c r="E76" s="832"/>
      <c r="F76" s="832"/>
      <c r="G76" s="832"/>
    </row>
    <row r="77" spans="1:7">
      <c r="A77" s="832"/>
      <c r="B77" s="832"/>
      <c r="D77" s="832"/>
      <c r="E77" s="832"/>
      <c r="F77" s="832"/>
      <c r="G77" s="832"/>
    </row>
    <row r="78" spans="1:7" ht="15" customHeight="1" thickBot="1">
      <c r="A78" s="831" t="s">
        <v>1686</v>
      </c>
      <c r="B78" s="831"/>
      <c r="D78" s="848"/>
      <c r="E78" s="832"/>
      <c r="F78" s="832"/>
      <c r="G78" s="832"/>
    </row>
    <row r="79" spans="1:7">
      <c r="A79" s="833" t="s">
        <v>1685</v>
      </c>
      <c r="B79" s="834" t="s">
        <v>1684</v>
      </c>
      <c r="D79" s="832"/>
      <c r="E79" s="832"/>
      <c r="F79" s="832"/>
      <c r="G79" s="832"/>
    </row>
    <row r="80" spans="1:7">
      <c r="A80" s="835" t="s">
        <v>1683</v>
      </c>
      <c r="B80" s="836">
        <v>361152.16666666669</v>
      </c>
      <c r="D80" s="832"/>
      <c r="E80" s="832"/>
      <c r="F80" s="832"/>
      <c r="G80" s="832"/>
    </row>
    <row r="81" spans="1:7">
      <c r="A81" s="835" t="s">
        <v>1682</v>
      </c>
      <c r="B81" s="836">
        <v>20591.333333333332</v>
      </c>
      <c r="D81" s="832"/>
      <c r="E81" s="832"/>
      <c r="F81" s="832"/>
      <c r="G81" s="832"/>
    </row>
    <row r="82" spans="1:7">
      <c r="A82" s="835" t="s">
        <v>1681</v>
      </c>
      <c r="B82" s="836">
        <v>334420.83333333337</v>
      </c>
      <c r="D82" s="832"/>
      <c r="E82" s="832"/>
      <c r="F82" s="832"/>
      <c r="G82" s="832"/>
    </row>
    <row r="83" spans="1:7">
      <c r="A83" s="835" t="s">
        <v>1680</v>
      </c>
      <c r="B83" s="836">
        <v>13257.666666666666</v>
      </c>
      <c r="D83" s="832"/>
      <c r="E83" s="832"/>
      <c r="F83" s="832"/>
      <c r="G83" s="832"/>
    </row>
    <row r="84" spans="1:7">
      <c r="A84" s="835" t="s">
        <v>1679</v>
      </c>
      <c r="B84" s="836">
        <v>471113.83333333331</v>
      </c>
      <c r="D84" s="832"/>
      <c r="E84" s="832"/>
      <c r="F84" s="832"/>
      <c r="G84" s="832"/>
    </row>
    <row r="85" spans="1:7">
      <c r="A85" s="835" t="s">
        <v>1678</v>
      </c>
      <c r="B85" s="836">
        <v>762908.33333333337</v>
      </c>
      <c r="D85" s="832"/>
      <c r="E85" s="832"/>
      <c r="F85" s="832"/>
      <c r="G85" s="832"/>
    </row>
    <row r="86" spans="1:7">
      <c r="A86" s="835" t="s">
        <v>1677</v>
      </c>
      <c r="B86" s="836">
        <v>260411.66666666672</v>
      </c>
      <c r="D86" s="832"/>
      <c r="E86" s="832"/>
      <c r="F86" s="832"/>
      <c r="G86" s="832"/>
    </row>
    <row r="87" spans="1:7">
      <c r="A87" s="835" t="s">
        <v>1676</v>
      </c>
      <c r="B87" s="836">
        <v>1971865</v>
      </c>
      <c r="D87" s="832"/>
      <c r="E87" s="832"/>
      <c r="F87" s="832"/>
      <c r="G87" s="832"/>
    </row>
    <row r="88" spans="1:7">
      <c r="A88" s="835" t="s">
        <v>1675</v>
      </c>
      <c r="B88" s="836">
        <v>413166.25</v>
      </c>
      <c r="D88" s="832"/>
      <c r="E88" s="832"/>
      <c r="F88" s="832"/>
      <c r="G88" s="832"/>
    </row>
    <row r="89" spans="1:7" ht="15.75" thickBot="1">
      <c r="A89" s="845" t="s">
        <v>113</v>
      </c>
      <c r="B89" s="846">
        <f>SUM(B80:B88)</f>
        <v>4608887.083333333</v>
      </c>
      <c r="D89" s="832"/>
      <c r="E89" s="832"/>
      <c r="F89" s="832"/>
      <c r="G89" s="832"/>
    </row>
    <row r="90" spans="1:7">
      <c r="A90" s="832"/>
      <c r="B90" s="832"/>
      <c r="D90" s="832"/>
      <c r="E90" s="832"/>
      <c r="F90" s="832"/>
      <c r="G90" s="832"/>
    </row>
    <row r="91" spans="1:7">
      <c r="A91" s="832"/>
      <c r="B91" s="832"/>
      <c r="D91" s="832"/>
      <c r="E91" s="832"/>
      <c r="F91" s="832"/>
      <c r="G91" s="832"/>
    </row>
    <row r="92" spans="1:7">
      <c r="A92" s="320" t="s">
        <v>858</v>
      </c>
      <c r="G92" s="832"/>
    </row>
    <row r="93" spans="1:7">
      <c r="A93" s="7" t="s">
        <v>1923</v>
      </c>
      <c r="G93" s="832"/>
    </row>
    <row r="94" spans="1:7">
      <c r="G94" s="832"/>
    </row>
    <row r="95" spans="1:7">
      <c r="G95" s="832"/>
    </row>
    <row r="96" spans="1:7">
      <c r="G96" s="832"/>
    </row>
    <row r="97" spans="7:9">
      <c r="G97" s="832"/>
    </row>
    <row r="98" spans="7:9">
      <c r="G98" s="832"/>
    </row>
    <row r="99" spans="7:9">
      <c r="G99" s="832"/>
      <c r="H99" s="832"/>
      <c r="I99" s="832"/>
    </row>
    <row r="100" spans="7:9">
      <c r="G100" s="832"/>
      <c r="H100" s="832"/>
      <c r="I100" s="832"/>
    </row>
    <row r="101" spans="7:9" ht="15" customHeight="1"/>
    <row r="115" ht="15" customHeight="1"/>
  </sheetData>
  <mergeCells count="3">
    <mergeCell ref="A1:M1"/>
    <mergeCell ref="A2:M2"/>
    <mergeCell ref="A3:M3"/>
  </mergeCells>
  <hyperlinks>
    <hyperlink ref="A1:M1" location="'Sección PM'!A4" display="TABLA F16"/>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74"/>
  <sheetViews>
    <sheetView topLeftCell="A64" workbookViewId="0">
      <selection activeCell="A74" sqref="A74"/>
    </sheetView>
  </sheetViews>
  <sheetFormatPr baseColWidth="10" defaultRowHeight="15"/>
  <cols>
    <col min="1" max="1" width="25" style="828" customWidth="1"/>
    <col min="2" max="2" width="21" style="828" customWidth="1"/>
    <col min="3" max="4" width="13.7109375" style="828" customWidth="1"/>
    <col min="5" max="16384" width="11.42578125" style="828"/>
  </cols>
  <sheetData>
    <row r="1" spans="1:13">
      <c r="A1" s="979" t="s">
        <v>1737</v>
      </c>
      <c r="B1" s="979"/>
      <c r="C1" s="979"/>
      <c r="D1" s="979"/>
      <c r="E1" s="979"/>
      <c r="F1" s="979"/>
      <c r="G1" s="979"/>
      <c r="H1" s="979"/>
      <c r="I1" s="979"/>
      <c r="J1" s="979"/>
      <c r="K1" s="979"/>
      <c r="L1" s="979"/>
      <c r="M1" s="979"/>
    </row>
    <row r="2" spans="1:13">
      <c r="A2" s="980" t="s">
        <v>1719</v>
      </c>
      <c r="B2" s="980"/>
      <c r="C2" s="980"/>
      <c r="D2" s="980"/>
      <c r="E2" s="980"/>
      <c r="F2" s="980"/>
      <c r="G2" s="980"/>
      <c r="H2" s="980"/>
      <c r="I2" s="980"/>
      <c r="J2" s="980"/>
      <c r="K2" s="980"/>
      <c r="L2" s="980"/>
      <c r="M2" s="980"/>
    </row>
    <row r="3" spans="1:13">
      <c r="A3" s="980" t="s">
        <v>1736</v>
      </c>
      <c r="B3" s="980"/>
      <c r="C3" s="980"/>
      <c r="D3" s="980"/>
      <c r="E3" s="980"/>
      <c r="F3" s="980"/>
      <c r="G3" s="980"/>
      <c r="H3" s="980"/>
      <c r="I3" s="980"/>
      <c r="J3" s="980"/>
      <c r="K3" s="980"/>
      <c r="L3" s="980"/>
      <c r="M3" s="980"/>
    </row>
    <row r="4" spans="1:13" ht="15.75" thickBot="1">
      <c r="A4" s="829"/>
      <c r="B4" s="829"/>
      <c r="C4" s="829"/>
      <c r="D4" s="829"/>
      <c r="E4" s="829"/>
      <c r="F4" s="829"/>
      <c r="G4" s="829"/>
      <c r="H4" s="829"/>
      <c r="I4" s="829"/>
      <c r="J4" s="829"/>
      <c r="K4" s="829"/>
      <c r="L4" s="829"/>
      <c r="M4" s="830"/>
    </row>
    <row r="6" spans="1:13" ht="15" customHeight="1" thickBot="1">
      <c r="A6" s="866" t="s">
        <v>1735</v>
      </c>
      <c r="B6" s="866"/>
      <c r="C6" s="866"/>
      <c r="D6" s="831"/>
      <c r="E6" s="831"/>
    </row>
    <row r="7" spans="1:13" ht="25.5">
      <c r="A7" s="833" t="s">
        <v>1674</v>
      </c>
      <c r="B7" s="850" t="s">
        <v>1726</v>
      </c>
      <c r="C7" s="850" t="s">
        <v>1725</v>
      </c>
    </row>
    <row r="8" spans="1:13">
      <c r="A8" s="835">
        <v>2013</v>
      </c>
      <c r="B8" s="836">
        <v>3099951</v>
      </c>
      <c r="C8" s="836">
        <v>37162319</v>
      </c>
    </row>
    <row r="9" spans="1:13">
      <c r="A9" s="835">
        <v>2014</v>
      </c>
      <c r="B9" s="836">
        <v>3210803</v>
      </c>
      <c r="C9" s="836">
        <v>39235458</v>
      </c>
    </row>
    <row r="10" spans="1:13">
      <c r="A10" s="835">
        <v>2015</v>
      </c>
      <c r="B10" s="836">
        <v>3341885</v>
      </c>
      <c r="C10" s="836">
        <v>42577491</v>
      </c>
    </row>
    <row r="11" spans="1:13">
      <c r="A11" s="835">
        <v>2016</v>
      </c>
      <c r="B11" s="836">
        <v>3563432</v>
      </c>
      <c r="C11" s="836">
        <v>46810880</v>
      </c>
    </row>
    <row r="12" spans="1:13" ht="15.75" thickBot="1">
      <c r="A12" s="838">
        <v>2017</v>
      </c>
      <c r="B12" s="839">
        <v>3866212</v>
      </c>
      <c r="C12" s="839">
        <v>50424418</v>
      </c>
    </row>
    <row r="13" spans="1:13">
      <c r="A13" s="874"/>
      <c r="B13" s="867"/>
      <c r="C13" s="832"/>
    </row>
    <row r="14" spans="1:13">
      <c r="A14" s="832"/>
      <c r="B14" s="832"/>
      <c r="C14" s="832"/>
    </row>
    <row r="15" spans="1:13" ht="15" customHeight="1" thickBot="1">
      <c r="A15" s="866" t="s">
        <v>1734</v>
      </c>
      <c r="B15" s="866"/>
      <c r="C15" s="866"/>
    </row>
    <row r="16" spans="1:13" ht="25.5">
      <c r="A16" s="833" t="s">
        <v>1604</v>
      </c>
      <c r="B16" s="850" t="s">
        <v>1726</v>
      </c>
      <c r="C16" s="850" t="s">
        <v>1725</v>
      </c>
    </row>
    <row r="17" spans="1:4">
      <c r="A17" s="835" t="s">
        <v>487</v>
      </c>
      <c r="B17" s="836">
        <v>1383805</v>
      </c>
      <c r="C17" s="836">
        <v>19694275</v>
      </c>
    </row>
    <row r="18" spans="1:4">
      <c r="A18" s="835" t="s">
        <v>1536</v>
      </c>
      <c r="B18" s="836">
        <v>2482407</v>
      </c>
      <c r="C18" s="836">
        <v>30730143</v>
      </c>
    </row>
    <row r="19" spans="1:4" ht="15.75" thickBot="1">
      <c r="A19" s="845" t="s">
        <v>113</v>
      </c>
      <c r="B19" s="846">
        <f>SUM(B17:B18)</f>
        <v>3866212</v>
      </c>
      <c r="C19" s="846">
        <f>SUM(C17:C18)</f>
        <v>50424418</v>
      </c>
      <c r="D19" s="868"/>
    </row>
    <row r="20" spans="1:4">
      <c r="A20" s="874"/>
      <c r="B20" s="832"/>
      <c r="C20" s="832"/>
    </row>
    <row r="21" spans="1:4">
      <c r="A21" s="832"/>
      <c r="B21" s="832"/>
      <c r="C21" s="832"/>
    </row>
    <row r="22" spans="1:4" ht="15" customHeight="1" thickBot="1">
      <c r="A22" s="866" t="s">
        <v>1733</v>
      </c>
      <c r="B22" s="866"/>
      <c r="C22" s="866"/>
    </row>
    <row r="23" spans="1:4" ht="25.5">
      <c r="A23" s="833" t="s">
        <v>1715</v>
      </c>
      <c r="B23" s="850" t="s">
        <v>1726</v>
      </c>
      <c r="C23" s="850" t="s">
        <v>1725</v>
      </c>
    </row>
    <row r="24" spans="1:4">
      <c r="A24" s="835" t="s">
        <v>1714</v>
      </c>
      <c r="B24" s="836">
        <v>26069</v>
      </c>
      <c r="C24" s="836">
        <v>236671</v>
      </c>
    </row>
    <row r="25" spans="1:4">
      <c r="A25" s="835" t="s">
        <v>13</v>
      </c>
      <c r="B25" s="836">
        <v>294285</v>
      </c>
      <c r="C25" s="836">
        <v>3005890</v>
      </c>
    </row>
    <row r="26" spans="1:4">
      <c r="A26" s="835" t="s">
        <v>1713</v>
      </c>
      <c r="B26" s="836">
        <v>1115488</v>
      </c>
      <c r="C26" s="836">
        <v>12679559</v>
      </c>
    </row>
    <row r="27" spans="1:4">
      <c r="A27" s="835" t="s">
        <v>1712</v>
      </c>
      <c r="B27" s="836">
        <v>908391</v>
      </c>
      <c r="C27" s="836">
        <v>11261193</v>
      </c>
    </row>
    <row r="28" spans="1:4">
      <c r="A28" s="835" t="s">
        <v>1711</v>
      </c>
      <c r="B28" s="836">
        <v>789103</v>
      </c>
      <c r="C28" s="836">
        <v>10972575</v>
      </c>
    </row>
    <row r="29" spans="1:4">
      <c r="A29" s="835" t="s">
        <v>1710</v>
      </c>
      <c r="B29" s="836">
        <v>568846</v>
      </c>
      <c r="C29" s="836">
        <v>9208673</v>
      </c>
    </row>
    <row r="30" spans="1:4">
      <c r="A30" s="835" t="s">
        <v>1709</v>
      </c>
      <c r="B30" s="836">
        <v>164030</v>
      </c>
      <c r="C30" s="836">
        <v>3059857</v>
      </c>
    </row>
    <row r="31" spans="1:4" ht="15.75" thickBot="1">
      <c r="A31" s="845" t="s">
        <v>113</v>
      </c>
      <c r="B31" s="846">
        <f>SUM(B24:B30)</f>
        <v>3866212</v>
      </c>
      <c r="C31" s="846">
        <f>SUM(C24:C30)</f>
        <v>50424418</v>
      </c>
    </row>
    <row r="32" spans="1:4">
      <c r="A32" s="874"/>
      <c r="B32" s="867"/>
      <c r="C32" s="832"/>
    </row>
    <row r="33" spans="1:3">
      <c r="A33" s="832"/>
      <c r="B33" s="832"/>
      <c r="C33" s="832"/>
    </row>
    <row r="34" spans="1:3" ht="15" customHeight="1" thickBot="1">
      <c r="A34" s="866" t="s">
        <v>1732</v>
      </c>
      <c r="B34" s="866"/>
      <c r="C34" s="866"/>
    </row>
    <row r="35" spans="1:3" ht="25.5">
      <c r="A35" s="833" t="s">
        <v>1707</v>
      </c>
      <c r="B35" s="850" t="s">
        <v>1726</v>
      </c>
      <c r="C35" s="850" t="s">
        <v>1725</v>
      </c>
    </row>
    <row r="36" spans="1:3">
      <c r="A36" s="835" t="s">
        <v>1731</v>
      </c>
      <c r="B36" s="836">
        <v>3083418</v>
      </c>
      <c r="C36" s="836">
        <v>42444623</v>
      </c>
    </row>
    <row r="37" spans="1:3">
      <c r="A37" s="835" t="s">
        <v>1730</v>
      </c>
      <c r="B37" s="836">
        <v>770474</v>
      </c>
      <c r="C37" s="836">
        <v>7701198</v>
      </c>
    </row>
    <row r="38" spans="1:3">
      <c r="A38" s="835" t="s">
        <v>1705</v>
      </c>
      <c r="B38" s="836">
        <v>12320</v>
      </c>
      <c r="C38" s="836">
        <v>278597</v>
      </c>
    </row>
    <row r="39" spans="1:3" ht="15.75" thickBot="1">
      <c r="A39" s="845" t="s">
        <v>113</v>
      </c>
      <c r="B39" s="846">
        <f>SUM(B36:B38)</f>
        <v>3866212</v>
      </c>
      <c r="C39" s="846">
        <f>SUM(C36:C38)</f>
        <v>50424418</v>
      </c>
    </row>
    <row r="40" spans="1:3">
      <c r="A40" s="832" t="s">
        <v>1976</v>
      </c>
      <c r="B40" s="832"/>
      <c r="C40" s="832"/>
    </row>
    <row r="41" spans="1:3">
      <c r="A41" s="832"/>
      <c r="B41" s="832"/>
      <c r="C41" s="832"/>
    </row>
    <row r="42" spans="1:3" ht="15" customHeight="1" thickBot="1">
      <c r="A42" s="866" t="s">
        <v>1729</v>
      </c>
      <c r="B42" s="866"/>
      <c r="C42" s="866"/>
    </row>
    <row r="43" spans="1:3" ht="25.5">
      <c r="A43" s="833" t="s">
        <v>1703</v>
      </c>
      <c r="B43" s="850" t="s">
        <v>1726</v>
      </c>
      <c r="C43" s="850" t="s">
        <v>1725</v>
      </c>
    </row>
    <row r="44" spans="1:3">
      <c r="A44" s="835" t="s">
        <v>1702</v>
      </c>
      <c r="B44" s="836">
        <v>32959</v>
      </c>
      <c r="C44" s="836">
        <v>321484</v>
      </c>
    </row>
    <row r="45" spans="1:3">
      <c r="A45" s="835" t="s">
        <v>1701</v>
      </c>
      <c r="B45" s="836">
        <v>60365</v>
      </c>
      <c r="C45" s="836">
        <v>802650</v>
      </c>
    </row>
    <row r="46" spans="1:3">
      <c r="A46" s="835" t="s">
        <v>1700</v>
      </c>
      <c r="B46" s="836">
        <v>103174</v>
      </c>
      <c r="C46" s="836">
        <v>1378967</v>
      </c>
    </row>
    <row r="47" spans="1:3">
      <c r="A47" s="835" t="s">
        <v>1699</v>
      </c>
      <c r="B47" s="836">
        <v>57726</v>
      </c>
      <c r="C47" s="836">
        <v>848918</v>
      </c>
    </row>
    <row r="48" spans="1:3">
      <c r="A48" s="835" t="s">
        <v>1698</v>
      </c>
      <c r="B48" s="836">
        <v>96848</v>
      </c>
      <c r="C48" s="836">
        <v>1399449</v>
      </c>
    </row>
    <row r="49" spans="1:3">
      <c r="A49" s="835" t="s">
        <v>1697</v>
      </c>
      <c r="B49" s="836">
        <v>256184</v>
      </c>
      <c r="C49" s="836">
        <v>3627286</v>
      </c>
    </row>
    <row r="50" spans="1:3">
      <c r="A50" s="835" t="s">
        <v>1696</v>
      </c>
      <c r="B50" s="836">
        <v>2162956</v>
      </c>
      <c r="C50" s="836">
        <v>27239014</v>
      </c>
    </row>
    <row r="51" spans="1:3">
      <c r="A51" s="835" t="s">
        <v>1695</v>
      </c>
      <c r="B51" s="836">
        <v>175884</v>
      </c>
      <c r="C51" s="836">
        <v>2967306</v>
      </c>
    </row>
    <row r="52" spans="1:3">
      <c r="A52" s="835" t="s">
        <v>1694</v>
      </c>
      <c r="B52" s="836">
        <v>152404</v>
      </c>
      <c r="C52" s="836">
        <v>2158476</v>
      </c>
    </row>
    <row r="53" spans="1:3">
      <c r="A53" s="835" t="s">
        <v>1693</v>
      </c>
      <c r="B53" s="836">
        <v>404376</v>
      </c>
      <c r="C53" s="836">
        <v>5598201</v>
      </c>
    </row>
    <row r="54" spans="1:3">
      <c r="A54" s="835" t="s">
        <v>1692</v>
      </c>
      <c r="B54" s="836">
        <v>135246</v>
      </c>
      <c r="C54" s="836">
        <v>1641506</v>
      </c>
    </row>
    <row r="55" spans="1:3">
      <c r="A55" s="835" t="s">
        <v>1691</v>
      </c>
      <c r="B55" s="836">
        <v>35014</v>
      </c>
      <c r="C55" s="836">
        <v>324064</v>
      </c>
    </row>
    <row r="56" spans="1:3">
      <c r="A56" s="835" t="s">
        <v>1690</v>
      </c>
      <c r="B56" s="836">
        <v>145317</v>
      </c>
      <c r="C56" s="836">
        <v>1521897</v>
      </c>
    </row>
    <row r="57" spans="1:3">
      <c r="A57" s="835" t="s">
        <v>1689</v>
      </c>
      <c r="B57" s="836">
        <v>17556</v>
      </c>
      <c r="C57" s="836">
        <v>199436</v>
      </c>
    </row>
    <row r="58" spans="1:3">
      <c r="A58" s="835" t="s">
        <v>1688</v>
      </c>
      <c r="B58" s="836">
        <v>30203</v>
      </c>
      <c r="C58" s="836">
        <v>395764</v>
      </c>
    </row>
    <row r="59" spans="1:3" ht="15.75" thickBot="1">
      <c r="A59" s="845" t="s">
        <v>113</v>
      </c>
      <c r="B59" s="846">
        <f>SUM(B44:B58)</f>
        <v>3866212</v>
      </c>
      <c r="C59" s="846">
        <f>SUM(C44:C58)</f>
        <v>50424418</v>
      </c>
    </row>
    <row r="60" spans="1:3">
      <c r="A60" s="832"/>
      <c r="B60" s="832"/>
      <c r="C60" s="832"/>
    </row>
    <row r="61" spans="1:3">
      <c r="A61" s="832"/>
      <c r="B61" s="832"/>
      <c r="C61" s="832"/>
    </row>
    <row r="62" spans="1:3" ht="15" customHeight="1" thickBot="1">
      <c r="A62" s="866" t="s">
        <v>1728</v>
      </c>
      <c r="B62" s="866"/>
      <c r="C62" s="866"/>
    </row>
    <row r="63" spans="1:3" ht="25.5">
      <c r="A63" s="833" t="s">
        <v>1727</v>
      </c>
      <c r="B63" s="850" t="s">
        <v>1726</v>
      </c>
      <c r="C63" s="850" t="s">
        <v>1725</v>
      </c>
    </row>
    <row r="64" spans="1:3">
      <c r="A64" s="835" t="s">
        <v>1724</v>
      </c>
      <c r="B64" s="836">
        <v>3559516</v>
      </c>
      <c r="C64" s="836">
        <v>44126521</v>
      </c>
    </row>
    <row r="65" spans="1:3">
      <c r="A65" s="835" t="s">
        <v>1723</v>
      </c>
      <c r="B65" s="836">
        <v>104556</v>
      </c>
      <c r="C65" s="836">
        <v>2170872</v>
      </c>
    </row>
    <row r="66" spans="1:3">
      <c r="A66" s="835" t="s">
        <v>1722</v>
      </c>
      <c r="B66" s="836">
        <v>202094</v>
      </c>
      <c r="C66" s="836">
        <v>4126368</v>
      </c>
    </row>
    <row r="67" spans="1:3">
      <c r="A67" s="835" t="s">
        <v>1721</v>
      </c>
      <c r="B67" s="836">
        <v>21</v>
      </c>
      <c r="C67" s="836">
        <v>454</v>
      </c>
    </row>
    <row r="68" spans="1:3">
      <c r="A68" s="835" t="s">
        <v>1675</v>
      </c>
      <c r="B68" s="836">
        <v>25</v>
      </c>
      <c r="C68" s="836">
        <v>203</v>
      </c>
    </row>
    <row r="69" spans="1:3" ht="15.75" thickBot="1">
      <c r="A69" s="845" t="s">
        <v>113</v>
      </c>
      <c r="B69" s="846">
        <f>SUM(B64:B68)</f>
        <v>3866212</v>
      </c>
      <c r="C69" s="846">
        <f>SUM(C64:C68)</f>
        <v>50424418</v>
      </c>
    </row>
    <row r="70" spans="1:3">
      <c r="A70" s="832"/>
      <c r="B70" s="832"/>
      <c r="C70" s="832"/>
    </row>
    <row r="71" spans="1:3">
      <c r="A71" s="832"/>
      <c r="B71" s="832"/>
      <c r="C71" s="832"/>
    </row>
    <row r="72" spans="1:3">
      <c r="A72" s="320" t="s">
        <v>858</v>
      </c>
      <c r="B72" s="832"/>
      <c r="C72" s="832"/>
    </row>
    <row r="73" spans="1:3">
      <c r="A73" s="7" t="s">
        <v>1923</v>
      </c>
      <c r="B73" s="832"/>
      <c r="C73" s="832"/>
    </row>
    <row r="74" spans="1:3">
      <c r="A74" s="7" t="s">
        <v>1977</v>
      </c>
    </row>
  </sheetData>
  <mergeCells count="3">
    <mergeCell ref="A1:M1"/>
    <mergeCell ref="A2:M2"/>
    <mergeCell ref="A3:M3"/>
  </mergeCells>
  <hyperlinks>
    <hyperlink ref="A1:M1" location="'Sección PM'!A4" display="TABLA F16"/>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4"/>
  <sheetViews>
    <sheetView topLeftCell="A55" workbookViewId="0">
      <selection activeCell="A64" sqref="A64"/>
    </sheetView>
  </sheetViews>
  <sheetFormatPr baseColWidth="10" defaultRowHeight="15"/>
  <cols>
    <col min="1" max="1" width="25" style="828" customWidth="1"/>
    <col min="2" max="2" width="21" style="828" customWidth="1"/>
    <col min="3" max="4" width="13.7109375" style="828" customWidth="1"/>
    <col min="5" max="16384" width="11.42578125" style="828"/>
  </cols>
  <sheetData>
    <row r="1" spans="1:13">
      <c r="A1" s="979" t="s">
        <v>1746</v>
      </c>
      <c r="B1" s="979"/>
      <c r="C1" s="979"/>
      <c r="D1" s="979"/>
      <c r="E1" s="979"/>
      <c r="F1" s="979"/>
      <c r="G1" s="979"/>
      <c r="H1" s="979"/>
      <c r="I1" s="979"/>
      <c r="J1" s="979"/>
      <c r="K1" s="979"/>
      <c r="L1" s="979"/>
      <c r="M1" s="979"/>
    </row>
    <row r="2" spans="1:13">
      <c r="A2" s="980" t="s">
        <v>1719</v>
      </c>
      <c r="B2" s="980"/>
      <c r="C2" s="980"/>
      <c r="D2" s="980"/>
      <c r="E2" s="980"/>
      <c r="F2" s="980"/>
      <c r="G2" s="980"/>
      <c r="H2" s="980"/>
      <c r="I2" s="980"/>
      <c r="J2" s="980"/>
      <c r="K2" s="980"/>
      <c r="L2" s="980"/>
      <c r="M2" s="980"/>
    </row>
    <row r="3" spans="1:13">
      <c r="A3" s="980" t="s">
        <v>1745</v>
      </c>
      <c r="B3" s="980"/>
      <c r="C3" s="980"/>
      <c r="D3" s="980"/>
      <c r="E3" s="980"/>
      <c r="F3" s="980"/>
      <c r="G3" s="980"/>
      <c r="H3" s="980"/>
      <c r="I3" s="980"/>
      <c r="J3" s="980"/>
      <c r="K3" s="980"/>
      <c r="L3" s="980"/>
      <c r="M3" s="980"/>
    </row>
    <row r="4" spans="1:13" ht="15.75" thickBot="1">
      <c r="A4" s="829"/>
      <c r="B4" s="829"/>
      <c r="C4" s="829"/>
      <c r="D4" s="829"/>
      <c r="E4" s="829"/>
      <c r="F4" s="829"/>
      <c r="G4" s="829"/>
      <c r="H4" s="829"/>
      <c r="I4" s="829"/>
      <c r="J4" s="829"/>
      <c r="K4" s="829"/>
      <c r="L4" s="829"/>
      <c r="M4" s="830"/>
    </row>
    <row r="6" spans="1:13" ht="15" customHeight="1" thickBot="1">
      <c r="A6" s="856" t="s">
        <v>1744</v>
      </c>
      <c r="B6" s="856"/>
      <c r="C6" s="856"/>
    </row>
    <row r="7" spans="1:13" ht="25.5">
      <c r="A7" s="833" t="s">
        <v>1674</v>
      </c>
      <c r="B7" s="850" t="s">
        <v>1739</v>
      </c>
      <c r="C7" s="850" t="s">
        <v>1738</v>
      </c>
    </row>
    <row r="8" spans="1:13">
      <c r="A8" s="835">
        <v>2013</v>
      </c>
      <c r="B8" s="836">
        <v>2640436</v>
      </c>
      <c r="C8" s="836">
        <v>31300886</v>
      </c>
    </row>
    <row r="9" spans="1:13">
      <c r="A9" s="835">
        <v>2014</v>
      </c>
      <c r="B9" s="836">
        <v>2847159</v>
      </c>
      <c r="C9" s="836">
        <v>33174797</v>
      </c>
    </row>
    <row r="10" spans="1:13">
      <c r="A10" s="835">
        <v>2015</v>
      </c>
      <c r="B10" s="836">
        <v>3159058</v>
      </c>
      <c r="C10" s="836">
        <v>35572645</v>
      </c>
    </row>
    <row r="11" spans="1:13">
      <c r="A11" s="835">
        <v>2016</v>
      </c>
      <c r="B11" s="836">
        <v>3348560</v>
      </c>
      <c r="C11" s="836">
        <v>38924481</v>
      </c>
    </row>
    <row r="12" spans="1:13" ht="15.75" thickBot="1">
      <c r="A12" s="838">
        <v>2017</v>
      </c>
      <c r="B12" s="839">
        <v>3664072</v>
      </c>
      <c r="C12" s="839">
        <v>42158224</v>
      </c>
    </row>
    <row r="13" spans="1:13" ht="15" customHeight="1">
      <c r="A13" s="861"/>
      <c r="B13" s="861"/>
      <c r="C13" s="861"/>
    </row>
    <row r="14" spans="1:13">
      <c r="A14" s="853"/>
      <c r="B14" s="832"/>
      <c r="C14" s="853"/>
    </row>
    <row r="15" spans="1:13" ht="15" customHeight="1" thickBot="1">
      <c r="A15" s="856" t="s">
        <v>1743</v>
      </c>
      <c r="B15" s="856"/>
      <c r="C15" s="856"/>
    </row>
    <row r="16" spans="1:13" ht="25.5">
      <c r="A16" s="833" t="s">
        <v>1604</v>
      </c>
      <c r="B16" s="850" t="s">
        <v>1739</v>
      </c>
      <c r="C16" s="850" t="s">
        <v>1738</v>
      </c>
    </row>
    <row r="17" spans="1:3">
      <c r="A17" s="835" t="s">
        <v>487</v>
      </c>
      <c r="B17" s="836">
        <v>1321216</v>
      </c>
      <c r="C17" s="836">
        <v>16927706</v>
      </c>
    </row>
    <row r="18" spans="1:3">
      <c r="A18" s="835" t="s">
        <v>1536</v>
      </c>
      <c r="B18" s="836">
        <v>2342856</v>
      </c>
      <c r="C18" s="836">
        <v>25230518</v>
      </c>
    </row>
    <row r="19" spans="1:3" ht="15.75" thickBot="1">
      <c r="A19" s="845" t="s">
        <v>113</v>
      </c>
      <c r="B19" s="846">
        <f>SUM(B17:B18)</f>
        <v>3664072</v>
      </c>
      <c r="C19" s="846">
        <f>SUM(C17:C18)</f>
        <v>42158224</v>
      </c>
    </row>
    <row r="20" spans="1:3" ht="15" customHeight="1">
      <c r="A20" s="861"/>
      <c r="B20" s="861"/>
      <c r="C20" s="861"/>
    </row>
    <row r="21" spans="1:3">
      <c r="A21" s="853"/>
      <c r="B21" s="832"/>
      <c r="C21" s="853"/>
    </row>
    <row r="22" spans="1:3" ht="15" customHeight="1" thickBot="1">
      <c r="A22" s="856" t="s">
        <v>1742</v>
      </c>
      <c r="B22" s="856"/>
      <c r="C22" s="856"/>
    </row>
    <row r="23" spans="1:3" ht="25.5">
      <c r="A23" s="833" t="s">
        <v>1715</v>
      </c>
      <c r="B23" s="850" t="s">
        <v>1739</v>
      </c>
      <c r="C23" s="850" t="s">
        <v>1738</v>
      </c>
    </row>
    <row r="24" spans="1:3">
      <c r="A24" s="835" t="s">
        <v>1714</v>
      </c>
      <c r="B24" s="836">
        <v>25193</v>
      </c>
      <c r="C24" s="836">
        <v>181476</v>
      </c>
    </row>
    <row r="25" spans="1:3">
      <c r="A25" s="835" t="s">
        <v>13</v>
      </c>
      <c r="B25" s="836">
        <v>282168</v>
      </c>
      <c r="C25" s="836">
        <v>2423735</v>
      </c>
    </row>
    <row r="26" spans="1:3">
      <c r="A26" s="835" t="s">
        <v>1713</v>
      </c>
      <c r="B26" s="836">
        <v>1056613</v>
      </c>
      <c r="C26" s="836">
        <v>10302941</v>
      </c>
    </row>
    <row r="27" spans="1:3">
      <c r="A27" s="835" t="s">
        <v>1712</v>
      </c>
      <c r="B27" s="836">
        <v>860879</v>
      </c>
      <c r="C27" s="836">
        <v>9351286</v>
      </c>
    </row>
    <row r="28" spans="1:3">
      <c r="A28" s="835" t="s">
        <v>1711</v>
      </c>
      <c r="B28" s="836">
        <v>750656</v>
      </c>
      <c r="C28" s="836">
        <v>9349097</v>
      </c>
    </row>
    <row r="29" spans="1:3">
      <c r="A29" s="835" t="s">
        <v>1710</v>
      </c>
      <c r="B29" s="836">
        <v>535409</v>
      </c>
      <c r="C29" s="836">
        <v>7895729</v>
      </c>
    </row>
    <row r="30" spans="1:3">
      <c r="A30" s="835" t="s">
        <v>1709</v>
      </c>
      <c r="B30" s="836">
        <v>153154</v>
      </c>
      <c r="C30" s="836">
        <v>2653960</v>
      </c>
    </row>
    <row r="31" spans="1:3" ht="15.75" thickBot="1">
      <c r="A31" s="845" t="s">
        <v>113</v>
      </c>
      <c r="B31" s="846">
        <f>SUM(B24:B30)</f>
        <v>3664072</v>
      </c>
      <c r="C31" s="846">
        <f>SUM(C24:C30)</f>
        <v>42158224</v>
      </c>
    </row>
    <row r="32" spans="1:3" ht="15" customHeight="1">
      <c r="A32" s="861"/>
      <c r="B32" s="861"/>
      <c r="C32" s="861"/>
    </row>
    <row r="33" spans="1:3">
      <c r="A33" s="853"/>
      <c r="B33" s="832"/>
      <c r="C33" s="853"/>
    </row>
    <row r="34" spans="1:3" ht="15" customHeight="1" thickBot="1">
      <c r="A34" s="856" t="s">
        <v>1741</v>
      </c>
      <c r="B34" s="856"/>
      <c r="C34" s="856"/>
    </row>
    <row r="35" spans="1:3" ht="25.5">
      <c r="A35" s="833" t="s">
        <v>1707</v>
      </c>
      <c r="B35" s="850" t="s">
        <v>1739</v>
      </c>
      <c r="C35" s="850" t="s">
        <v>1738</v>
      </c>
    </row>
    <row r="36" spans="1:3">
      <c r="A36" s="835" t="s">
        <v>1731</v>
      </c>
      <c r="B36" s="836">
        <v>2918432</v>
      </c>
      <c r="C36" s="836">
        <v>36057537</v>
      </c>
    </row>
    <row r="37" spans="1:3">
      <c r="A37" s="835" t="s">
        <v>1730</v>
      </c>
      <c r="B37" s="836">
        <v>734046</v>
      </c>
      <c r="C37" s="836">
        <v>5845826</v>
      </c>
    </row>
    <row r="38" spans="1:3">
      <c r="A38" s="835" t="s">
        <v>1705</v>
      </c>
      <c r="B38" s="836">
        <v>11594</v>
      </c>
      <c r="C38" s="836">
        <v>254861</v>
      </c>
    </row>
    <row r="39" spans="1:3" ht="15.75" thickBot="1">
      <c r="A39" s="845" t="s">
        <v>113</v>
      </c>
      <c r="B39" s="846">
        <f>SUM(B36:B38)</f>
        <v>3664072</v>
      </c>
      <c r="C39" s="846">
        <f>SUM(C36:C38)</f>
        <v>42158224</v>
      </c>
    </row>
    <row r="40" spans="1:3" ht="15" customHeight="1">
      <c r="A40" s="861"/>
      <c r="B40" s="861"/>
      <c r="C40" s="861"/>
    </row>
    <row r="41" spans="1:3">
      <c r="A41" s="853"/>
      <c r="B41" s="832"/>
      <c r="C41" s="853"/>
    </row>
    <row r="42" spans="1:3" ht="15" customHeight="1" thickBot="1">
      <c r="A42" s="856" t="s">
        <v>1740</v>
      </c>
      <c r="B42" s="856"/>
      <c r="C42" s="856"/>
    </row>
    <row r="43" spans="1:3" ht="25.5">
      <c r="A43" s="833" t="s">
        <v>1703</v>
      </c>
      <c r="B43" s="850" t="s">
        <v>1739</v>
      </c>
      <c r="C43" s="850" t="s">
        <v>1738</v>
      </c>
    </row>
    <row r="44" spans="1:3">
      <c r="A44" s="835" t="s">
        <v>1702</v>
      </c>
      <c r="B44" s="836">
        <v>31481</v>
      </c>
      <c r="C44" s="836">
        <v>256458</v>
      </c>
    </row>
    <row r="45" spans="1:3">
      <c r="A45" s="835" t="s">
        <v>1701</v>
      </c>
      <c r="B45" s="836">
        <v>56098</v>
      </c>
      <c r="C45" s="836">
        <v>661863</v>
      </c>
    </row>
    <row r="46" spans="1:3">
      <c r="A46" s="835" t="s">
        <v>1700</v>
      </c>
      <c r="B46" s="836">
        <v>96402</v>
      </c>
      <c r="C46" s="836">
        <v>1149204</v>
      </c>
    </row>
    <row r="47" spans="1:3">
      <c r="A47" s="835" t="s">
        <v>1699</v>
      </c>
      <c r="B47" s="836">
        <v>53630</v>
      </c>
      <c r="C47" s="836">
        <v>691509</v>
      </c>
    </row>
    <row r="48" spans="1:3">
      <c r="A48" s="835" t="s">
        <v>1698</v>
      </c>
      <c r="B48" s="836">
        <v>91448</v>
      </c>
      <c r="C48" s="836">
        <v>1164937</v>
      </c>
    </row>
    <row r="49" spans="1:7">
      <c r="A49" s="835" t="s">
        <v>1697</v>
      </c>
      <c r="B49" s="836">
        <v>237764</v>
      </c>
      <c r="C49" s="836">
        <v>2978518</v>
      </c>
    </row>
    <row r="50" spans="1:7">
      <c r="A50" s="835" t="s">
        <v>1696</v>
      </c>
      <c r="B50" s="836">
        <v>2079224</v>
      </c>
      <c r="C50" s="836">
        <v>23075410</v>
      </c>
    </row>
    <row r="51" spans="1:7">
      <c r="A51" s="835" t="s">
        <v>1695</v>
      </c>
      <c r="B51" s="836">
        <v>156040</v>
      </c>
      <c r="C51" s="836">
        <v>2451659</v>
      </c>
    </row>
    <row r="52" spans="1:7">
      <c r="A52" s="835" t="s">
        <v>1694</v>
      </c>
      <c r="B52" s="836">
        <v>145314</v>
      </c>
      <c r="C52" s="836">
        <v>1880215</v>
      </c>
    </row>
    <row r="53" spans="1:7">
      <c r="A53" s="835" t="s">
        <v>1693</v>
      </c>
      <c r="B53" s="836">
        <v>377626</v>
      </c>
      <c r="C53" s="836">
        <v>4642494</v>
      </c>
    </row>
    <row r="54" spans="1:7">
      <c r="A54" s="835" t="s">
        <v>1692</v>
      </c>
      <c r="B54" s="836">
        <v>126046</v>
      </c>
      <c r="C54" s="836">
        <v>1319521</v>
      </c>
    </row>
    <row r="55" spans="1:7">
      <c r="A55" s="835" t="s">
        <v>1691</v>
      </c>
      <c r="B55" s="836">
        <v>32517</v>
      </c>
      <c r="C55" s="836">
        <v>243847</v>
      </c>
    </row>
    <row r="56" spans="1:7">
      <c r="A56" s="835" t="s">
        <v>1690</v>
      </c>
      <c r="B56" s="836">
        <v>136137</v>
      </c>
      <c r="C56" s="836">
        <v>1170793</v>
      </c>
    </row>
    <row r="57" spans="1:7">
      <c r="A57" s="835" t="s">
        <v>1689</v>
      </c>
      <c r="B57" s="836">
        <v>16638</v>
      </c>
      <c r="C57" s="836">
        <v>165091</v>
      </c>
    </row>
    <row r="58" spans="1:7">
      <c r="A58" s="835" t="s">
        <v>1688</v>
      </c>
      <c r="B58" s="836">
        <v>27707</v>
      </c>
      <c r="C58" s="836">
        <v>306705</v>
      </c>
    </row>
    <row r="59" spans="1:7" ht="15.75" thickBot="1">
      <c r="A59" s="845" t="s">
        <v>113</v>
      </c>
      <c r="B59" s="846">
        <f>SUM(B44:B58)</f>
        <v>3664072</v>
      </c>
      <c r="C59" s="846">
        <f>SUM(C44:C58)</f>
        <v>42158224</v>
      </c>
    </row>
    <row r="60" spans="1:7" ht="15" customHeight="1">
      <c r="A60" s="861"/>
      <c r="B60" s="861"/>
      <c r="C60" s="861"/>
    </row>
    <row r="61" spans="1:7">
      <c r="A61" s="853"/>
      <c r="B61" s="832"/>
      <c r="C61" s="853"/>
    </row>
    <row r="62" spans="1:7">
      <c r="A62" s="320" t="s">
        <v>858</v>
      </c>
      <c r="B62" s="832"/>
      <c r="C62" s="832"/>
      <c r="D62" s="832"/>
      <c r="E62" s="853"/>
      <c r="F62" s="853"/>
      <c r="G62" s="853"/>
    </row>
    <row r="63" spans="1:7">
      <c r="A63" s="7" t="s">
        <v>1923</v>
      </c>
      <c r="B63" s="832"/>
      <c r="C63" s="832"/>
      <c r="D63" s="832"/>
      <c r="E63" s="853"/>
      <c r="F63" s="853"/>
      <c r="G63" s="853"/>
    </row>
    <row r="64" spans="1:7">
      <c r="A64" s="7" t="s">
        <v>1977</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6"/>
  <sheetViews>
    <sheetView topLeftCell="A37" workbookViewId="0">
      <selection activeCell="A56" sqref="A56"/>
    </sheetView>
  </sheetViews>
  <sheetFormatPr baseColWidth="10" defaultRowHeight="15"/>
  <cols>
    <col min="1" max="1" width="25" style="828" customWidth="1"/>
    <col min="2" max="2" width="21" style="828" customWidth="1"/>
    <col min="3" max="4" width="13.7109375" style="828" customWidth="1"/>
    <col min="5" max="16384" width="11.42578125" style="828"/>
  </cols>
  <sheetData>
    <row r="1" spans="1:13">
      <c r="A1" s="979" t="s">
        <v>1753</v>
      </c>
      <c r="B1" s="979"/>
      <c r="C1" s="979"/>
      <c r="D1" s="979"/>
      <c r="E1" s="979"/>
      <c r="F1" s="979"/>
      <c r="G1" s="979"/>
      <c r="H1" s="979"/>
      <c r="I1" s="979"/>
      <c r="J1" s="979"/>
      <c r="K1" s="979"/>
      <c r="L1" s="979"/>
      <c r="M1" s="979"/>
    </row>
    <row r="2" spans="1:13">
      <c r="A2" s="980" t="s">
        <v>1719</v>
      </c>
      <c r="B2" s="980"/>
      <c r="C2" s="980"/>
      <c r="D2" s="980"/>
      <c r="E2" s="980"/>
      <c r="F2" s="980"/>
      <c r="G2" s="980"/>
      <c r="H2" s="980"/>
      <c r="I2" s="980"/>
      <c r="J2" s="980"/>
      <c r="K2" s="980"/>
      <c r="L2" s="980"/>
      <c r="M2" s="980"/>
    </row>
    <row r="3" spans="1:13">
      <c r="A3" s="980" t="s">
        <v>1752</v>
      </c>
      <c r="B3" s="980"/>
      <c r="C3" s="980"/>
      <c r="D3" s="980"/>
      <c r="E3" s="980"/>
      <c r="F3" s="980"/>
      <c r="G3" s="980"/>
      <c r="H3" s="980"/>
      <c r="I3" s="980"/>
      <c r="J3" s="980"/>
      <c r="K3" s="980"/>
      <c r="L3" s="980"/>
      <c r="M3" s="980"/>
    </row>
    <row r="4" spans="1:13" ht="15.75" thickBot="1">
      <c r="A4" s="829"/>
      <c r="B4" s="829"/>
      <c r="C4" s="829"/>
      <c r="D4" s="829"/>
      <c r="E4" s="829"/>
      <c r="F4" s="829"/>
      <c r="G4" s="829"/>
      <c r="H4" s="829"/>
      <c r="I4" s="829"/>
      <c r="J4" s="829"/>
      <c r="K4" s="829"/>
      <c r="L4" s="829"/>
      <c r="M4" s="830"/>
    </row>
    <row r="6" spans="1:13" ht="15" customHeight="1" thickBot="1">
      <c r="A6" s="856" t="s">
        <v>1905</v>
      </c>
      <c r="B6" s="856"/>
      <c r="C6" s="856"/>
    </row>
    <row r="7" spans="1:13" ht="25.5">
      <c r="A7" s="833" t="s">
        <v>1674</v>
      </c>
      <c r="B7" s="850" t="s">
        <v>1748</v>
      </c>
      <c r="C7" s="850" t="s">
        <v>1747</v>
      </c>
    </row>
    <row r="8" spans="1:13">
      <c r="A8" s="835">
        <v>2013</v>
      </c>
      <c r="B8" s="836">
        <v>275251</v>
      </c>
      <c r="C8" s="836">
        <v>4133007</v>
      </c>
    </row>
    <row r="9" spans="1:13">
      <c r="A9" s="835">
        <v>2014</v>
      </c>
      <c r="B9" s="836">
        <v>179052</v>
      </c>
      <c r="C9" s="836">
        <v>2964693</v>
      </c>
    </row>
    <row r="10" spans="1:13">
      <c r="A10" s="835">
        <v>2015</v>
      </c>
      <c r="B10" s="836">
        <v>182821</v>
      </c>
      <c r="C10" s="836">
        <v>3302819</v>
      </c>
    </row>
    <row r="11" spans="1:13">
      <c r="A11" s="835">
        <v>2016</v>
      </c>
      <c r="B11" s="836">
        <v>191527</v>
      </c>
      <c r="C11" s="836">
        <v>3695679</v>
      </c>
    </row>
    <row r="12" spans="1:13" ht="15.75" thickBot="1">
      <c r="A12" s="838">
        <v>2017</v>
      </c>
      <c r="B12" s="839">
        <v>202094</v>
      </c>
      <c r="C12" s="839">
        <v>4126368</v>
      </c>
    </row>
    <row r="13" spans="1:13">
      <c r="A13" s="853"/>
      <c r="B13" s="832"/>
      <c r="C13" s="853"/>
    </row>
    <row r="14" spans="1:13">
      <c r="A14" s="853"/>
      <c r="B14" s="832"/>
      <c r="C14" s="853"/>
    </row>
    <row r="15" spans="1:13" ht="15" customHeight="1" thickBot="1">
      <c r="A15" s="856" t="s">
        <v>1751</v>
      </c>
      <c r="B15" s="856"/>
      <c r="C15" s="856"/>
    </row>
    <row r="16" spans="1:13" ht="25.5">
      <c r="A16" s="833" t="s">
        <v>1604</v>
      </c>
      <c r="B16" s="850" t="s">
        <v>1748</v>
      </c>
      <c r="C16" s="850" t="s">
        <v>1747</v>
      </c>
    </row>
    <row r="17" spans="1:3">
      <c r="A17" s="835" t="s">
        <v>487</v>
      </c>
      <c r="B17" s="836">
        <v>62576</v>
      </c>
      <c r="C17" s="836">
        <v>1347515</v>
      </c>
    </row>
    <row r="18" spans="1:3">
      <c r="A18" s="835" t="s">
        <v>1536</v>
      </c>
      <c r="B18" s="836">
        <v>139518</v>
      </c>
      <c r="C18" s="836">
        <v>2778853</v>
      </c>
    </row>
    <row r="19" spans="1:3" ht="15.75" thickBot="1">
      <c r="A19" s="845" t="s">
        <v>113</v>
      </c>
      <c r="B19" s="846">
        <f>SUM(B17:B18)</f>
        <v>202094</v>
      </c>
      <c r="C19" s="846">
        <f>SUM(C17:C18)</f>
        <v>4126368</v>
      </c>
    </row>
    <row r="20" spans="1:3">
      <c r="A20" s="853"/>
      <c r="B20" s="832"/>
      <c r="C20" s="853"/>
    </row>
    <row r="21" spans="1:3">
      <c r="A21" s="853"/>
      <c r="B21" s="832"/>
      <c r="C21" s="853"/>
    </row>
    <row r="22" spans="1:3" ht="15" customHeight="1" thickBot="1">
      <c r="A22" s="856" t="s">
        <v>1750</v>
      </c>
      <c r="B22" s="856"/>
      <c r="C22" s="856"/>
    </row>
    <row r="23" spans="1:3" ht="25.5">
      <c r="A23" s="833" t="s">
        <v>1715</v>
      </c>
      <c r="B23" s="850" t="s">
        <v>1748</v>
      </c>
      <c r="C23" s="850" t="s">
        <v>1747</v>
      </c>
    </row>
    <row r="24" spans="1:3">
      <c r="A24" s="835" t="s">
        <v>1714</v>
      </c>
      <c r="B24" s="836">
        <v>876</v>
      </c>
      <c r="C24" s="836">
        <v>9082</v>
      </c>
    </row>
    <row r="25" spans="1:3">
      <c r="A25" s="835" t="s">
        <v>13</v>
      </c>
      <c r="B25" s="836">
        <v>12115</v>
      </c>
      <c r="C25" s="836">
        <v>178105</v>
      </c>
    </row>
    <row r="26" spans="1:3">
      <c r="A26" s="835" t="s">
        <v>1713</v>
      </c>
      <c r="B26" s="836">
        <v>58863</v>
      </c>
      <c r="C26" s="836">
        <v>1046076</v>
      </c>
    </row>
    <row r="27" spans="1:3">
      <c r="A27" s="835" t="s">
        <v>1712</v>
      </c>
      <c r="B27" s="836">
        <v>47500</v>
      </c>
      <c r="C27" s="836">
        <v>920322</v>
      </c>
    </row>
    <row r="28" spans="1:3">
      <c r="A28" s="835" t="s">
        <v>1711</v>
      </c>
      <c r="B28" s="836">
        <v>38434</v>
      </c>
      <c r="C28" s="836">
        <v>844277</v>
      </c>
    </row>
    <row r="29" spans="1:3">
      <c r="A29" s="835" t="s">
        <v>1710</v>
      </c>
      <c r="B29" s="836">
        <v>33431</v>
      </c>
      <c r="C29" s="836">
        <v>831668</v>
      </c>
    </row>
    <row r="30" spans="1:3">
      <c r="A30" s="835" t="s">
        <v>1709</v>
      </c>
      <c r="B30" s="836">
        <v>10875</v>
      </c>
      <c r="C30" s="836">
        <v>296838</v>
      </c>
    </row>
    <row r="31" spans="1:3" ht="15.75" thickBot="1">
      <c r="A31" s="845" t="s">
        <v>113</v>
      </c>
      <c r="B31" s="846">
        <f>SUM(B24:B30)</f>
        <v>202094</v>
      </c>
      <c r="C31" s="846">
        <f>SUM(C24:C30)</f>
        <v>4126368</v>
      </c>
    </row>
    <row r="32" spans="1:3">
      <c r="A32" s="853"/>
      <c r="B32" s="832"/>
      <c r="C32" s="853"/>
    </row>
    <row r="33" spans="1:3">
      <c r="A33" s="853"/>
      <c r="B33" s="832"/>
      <c r="C33" s="853"/>
    </row>
    <row r="34" spans="1:3" ht="15" customHeight="1" thickBot="1">
      <c r="A34" s="856" t="s">
        <v>1749</v>
      </c>
      <c r="B34" s="856"/>
      <c r="C34" s="856"/>
    </row>
    <row r="35" spans="1:3" ht="25.5">
      <c r="A35" s="833" t="s">
        <v>1703</v>
      </c>
      <c r="B35" s="850" t="s">
        <v>1748</v>
      </c>
      <c r="C35" s="850" t="s">
        <v>1747</v>
      </c>
    </row>
    <row r="36" spans="1:3">
      <c r="A36" s="835" t="s">
        <v>1702</v>
      </c>
      <c r="B36" s="836">
        <v>1478</v>
      </c>
      <c r="C36" s="836">
        <v>15992</v>
      </c>
    </row>
    <row r="37" spans="1:3">
      <c r="A37" s="835" t="s">
        <v>1701</v>
      </c>
      <c r="B37" s="836">
        <v>4267</v>
      </c>
      <c r="C37" s="836">
        <v>78561</v>
      </c>
    </row>
    <row r="38" spans="1:3">
      <c r="A38" s="835" t="s">
        <v>1700</v>
      </c>
      <c r="B38" s="836">
        <v>6771</v>
      </c>
      <c r="C38" s="836">
        <v>120228</v>
      </c>
    </row>
    <row r="39" spans="1:3">
      <c r="A39" s="835" t="s">
        <v>1699</v>
      </c>
      <c r="B39" s="836">
        <v>4096</v>
      </c>
      <c r="C39" s="836">
        <v>93759</v>
      </c>
    </row>
    <row r="40" spans="1:3">
      <c r="A40" s="835" t="s">
        <v>1698</v>
      </c>
      <c r="B40" s="836">
        <v>5400</v>
      </c>
      <c r="C40" s="836">
        <v>130061</v>
      </c>
    </row>
    <row r="41" spans="1:3">
      <c r="A41" s="835" t="s">
        <v>1697</v>
      </c>
      <c r="B41" s="836">
        <v>18420</v>
      </c>
      <c r="C41" s="836">
        <v>388143</v>
      </c>
    </row>
    <row r="42" spans="1:3">
      <c r="A42" s="835" t="s">
        <v>1696</v>
      </c>
      <c r="B42" s="836">
        <v>83696</v>
      </c>
      <c r="C42" s="836">
        <v>1794662</v>
      </c>
    </row>
    <row r="43" spans="1:3">
      <c r="A43" s="835" t="s">
        <v>1695</v>
      </c>
      <c r="B43" s="836">
        <v>19844</v>
      </c>
      <c r="C43" s="836">
        <v>415731</v>
      </c>
    </row>
    <row r="44" spans="1:3">
      <c r="A44" s="835" t="s">
        <v>1694</v>
      </c>
      <c r="B44" s="836">
        <v>7090</v>
      </c>
      <c r="C44" s="836">
        <v>144632</v>
      </c>
    </row>
    <row r="45" spans="1:3">
      <c r="A45" s="835" t="s">
        <v>1693</v>
      </c>
      <c r="B45" s="836">
        <v>26747</v>
      </c>
      <c r="C45" s="836">
        <v>556879</v>
      </c>
    </row>
    <row r="46" spans="1:3">
      <c r="A46" s="835" t="s">
        <v>1692</v>
      </c>
      <c r="B46" s="836">
        <v>9200</v>
      </c>
      <c r="C46" s="836">
        <v>165214</v>
      </c>
    </row>
    <row r="47" spans="1:3">
      <c r="A47" s="835" t="s">
        <v>1691</v>
      </c>
      <c r="B47" s="836">
        <v>2497</v>
      </c>
      <c r="C47" s="836">
        <v>26744</v>
      </c>
    </row>
    <row r="48" spans="1:3">
      <c r="A48" s="835" t="s">
        <v>1690</v>
      </c>
      <c r="B48" s="836">
        <v>9174</v>
      </c>
      <c r="C48" s="836">
        <v>134759</v>
      </c>
    </row>
    <row r="49" spans="1:9">
      <c r="A49" s="835" t="s">
        <v>1689</v>
      </c>
      <c r="B49" s="836">
        <v>918</v>
      </c>
      <c r="C49" s="836">
        <v>11791</v>
      </c>
    </row>
    <row r="50" spans="1:9">
      <c r="A50" s="835" t="s">
        <v>1688</v>
      </c>
      <c r="B50" s="836">
        <v>2496</v>
      </c>
      <c r="C50" s="836">
        <v>49212</v>
      </c>
    </row>
    <row r="51" spans="1:9" ht="15.75" thickBot="1">
      <c r="A51" s="845" t="s">
        <v>113</v>
      </c>
      <c r="B51" s="846">
        <f>SUM(B36:B50)</f>
        <v>202094</v>
      </c>
      <c r="C51" s="846">
        <f>SUM(C36:C50)</f>
        <v>4126368</v>
      </c>
    </row>
    <row r="52" spans="1:9">
      <c r="A52" s="853"/>
      <c r="B52" s="832"/>
      <c r="C52" s="832"/>
      <c r="D52" s="832"/>
      <c r="E52" s="832"/>
      <c r="F52" s="853"/>
    </row>
    <row r="53" spans="1:9">
      <c r="A53" s="853"/>
      <c r="B53" s="832"/>
      <c r="C53" s="832"/>
      <c r="D53" s="832"/>
      <c r="E53" s="832"/>
      <c r="I53" s="853"/>
    </row>
    <row r="54" spans="1:9">
      <c r="A54" s="320" t="s">
        <v>858</v>
      </c>
      <c r="B54" s="832"/>
      <c r="C54" s="832"/>
      <c r="D54" s="832"/>
      <c r="E54" s="832"/>
      <c r="I54" s="852"/>
    </row>
    <row r="55" spans="1:9">
      <c r="A55" s="7" t="s">
        <v>1923</v>
      </c>
    </row>
    <row r="56" spans="1:9">
      <c r="A56" s="7" t="s">
        <v>1977</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120"/>
  <sheetViews>
    <sheetView topLeftCell="A100" zoomScale="80" zoomScaleNormal="80" workbookViewId="0">
      <selection activeCell="A120" sqref="A120"/>
    </sheetView>
  </sheetViews>
  <sheetFormatPr baseColWidth="10" defaultRowHeight="15"/>
  <cols>
    <col min="1" max="1" width="39.140625" style="828" customWidth="1"/>
    <col min="2" max="13" width="18.85546875" style="828" customWidth="1"/>
    <col min="14" max="16384" width="11.42578125" style="828"/>
  </cols>
  <sheetData>
    <row r="1" spans="1:13">
      <c r="A1" s="979" t="s">
        <v>1777</v>
      </c>
      <c r="B1" s="979"/>
      <c r="C1" s="979"/>
      <c r="D1" s="979"/>
      <c r="E1" s="979"/>
      <c r="F1" s="979"/>
      <c r="G1" s="979"/>
      <c r="H1" s="979"/>
      <c r="I1" s="979"/>
      <c r="J1" s="979"/>
      <c r="K1" s="979"/>
      <c r="L1" s="979"/>
      <c r="M1" s="979"/>
    </row>
    <row r="2" spans="1:13">
      <c r="A2" s="980" t="s">
        <v>1719</v>
      </c>
      <c r="B2" s="980"/>
      <c r="C2" s="980"/>
      <c r="D2" s="980"/>
      <c r="E2" s="980"/>
      <c r="F2" s="980"/>
      <c r="G2" s="980"/>
      <c r="H2" s="980"/>
      <c r="I2" s="980"/>
      <c r="J2" s="980"/>
      <c r="K2" s="980"/>
      <c r="L2" s="980"/>
      <c r="M2" s="980"/>
    </row>
    <row r="3" spans="1:13">
      <c r="A3" s="980" t="s">
        <v>1776</v>
      </c>
      <c r="B3" s="980"/>
      <c r="C3" s="980"/>
      <c r="D3" s="980"/>
      <c r="E3" s="980"/>
      <c r="F3" s="980"/>
      <c r="G3" s="980"/>
      <c r="H3" s="980"/>
      <c r="I3" s="980"/>
      <c r="J3" s="980"/>
      <c r="K3" s="980"/>
      <c r="L3" s="980"/>
      <c r="M3" s="980"/>
    </row>
    <row r="4" spans="1:13" ht="15.75" thickBot="1">
      <c r="A4" s="829"/>
      <c r="B4" s="829"/>
      <c r="C4" s="829"/>
      <c r="D4" s="829"/>
      <c r="E4" s="829"/>
      <c r="F4" s="829"/>
      <c r="G4" s="829"/>
      <c r="H4" s="829"/>
      <c r="I4" s="829"/>
      <c r="J4" s="829"/>
      <c r="K4" s="829"/>
      <c r="L4" s="829"/>
      <c r="M4" s="830"/>
    </row>
    <row r="6" spans="1:13" ht="15" customHeight="1" thickBot="1">
      <c r="A6" s="851" t="s">
        <v>1775</v>
      </c>
      <c r="B6" s="851"/>
      <c r="C6" s="854"/>
      <c r="D6" s="854"/>
      <c r="E6" s="832"/>
      <c r="F6" s="852"/>
      <c r="G6" s="852"/>
      <c r="H6" s="852"/>
      <c r="I6" s="852"/>
      <c r="J6" s="852"/>
      <c r="K6" s="852"/>
      <c r="L6" s="852"/>
      <c r="M6" s="852"/>
    </row>
    <row r="7" spans="1:13" ht="25.5">
      <c r="A7" s="833" t="s">
        <v>1771</v>
      </c>
      <c r="B7" s="850" t="s">
        <v>1726</v>
      </c>
      <c r="C7" s="832"/>
      <c r="D7" s="852"/>
      <c r="E7" s="852"/>
      <c r="F7" s="852"/>
      <c r="G7" s="852"/>
      <c r="H7" s="852"/>
      <c r="I7" s="852"/>
      <c r="J7" s="852"/>
      <c r="K7" s="852"/>
    </row>
    <row r="8" spans="1:13">
      <c r="A8" s="835" t="s">
        <v>1764</v>
      </c>
      <c r="B8" s="836">
        <v>914763</v>
      </c>
      <c r="C8" s="844"/>
      <c r="D8" s="852"/>
      <c r="E8" s="852"/>
      <c r="F8" s="852"/>
      <c r="G8" s="852"/>
      <c r="H8" s="852"/>
      <c r="I8" s="852"/>
      <c r="J8" s="852"/>
      <c r="K8" s="852"/>
    </row>
    <row r="9" spans="1:13">
      <c r="A9" s="835" t="s">
        <v>1770</v>
      </c>
      <c r="B9" s="836">
        <v>880014</v>
      </c>
      <c r="C9" s="844"/>
      <c r="D9" s="852"/>
      <c r="E9" s="852"/>
      <c r="F9" s="852"/>
      <c r="G9" s="852"/>
      <c r="H9" s="852"/>
      <c r="I9" s="852"/>
      <c r="J9" s="852"/>
      <c r="K9" s="852"/>
    </row>
    <row r="10" spans="1:13">
      <c r="A10" s="835" t="s">
        <v>1762</v>
      </c>
      <c r="B10" s="836">
        <v>529932</v>
      </c>
      <c r="C10" s="844"/>
      <c r="D10" s="852"/>
      <c r="E10" s="852"/>
      <c r="F10" s="852"/>
      <c r="G10" s="852"/>
      <c r="H10" s="852"/>
      <c r="I10" s="852"/>
      <c r="J10" s="852"/>
      <c r="K10" s="852"/>
    </row>
    <row r="11" spans="1:13">
      <c r="A11" s="835" t="s">
        <v>1769</v>
      </c>
      <c r="B11" s="836">
        <v>282462</v>
      </c>
      <c r="C11" s="844"/>
      <c r="D11" s="852"/>
      <c r="E11" s="852"/>
      <c r="F11" s="852"/>
      <c r="G11" s="852"/>
      <c r="H11" s="852"/>
      <c r="I11" s="852"/>
      <c r="J11" s="852"/>
      <c r="K11" s="852"/>
    </row>
    <row r="12" spans="1:13">
      <c r="A12" s="835" t="s">
        <v>1760</v>
      </c>
      <c r="B12" s="836">
        <v>216448</v>
      </c>
      <c r="C12" s="844"/>
      <c r="D12" s="852"/>
      <c r="E12" s="852"/>
      <c r="F12" s="852"/>
      <c r="G12" s="852"/>
      <c r="H12" s="852"/>
      <c r="I12" s="852"/>
      <c r="J12" s="852"/>
      <c r="K12" s="852"/>
    </row>
    <row r="13" spans="1:13">
      <c r="A13" s="835" t="s">
        <v>1759</v>
      </c>
      <c r="B13" s="836">
        <v>174195</v>
      </c>
      <c r="C13" s="844"/>
      <c r="D13" s="852"/>
      <c r="E13" s="852"/>
      <c r="F13" s="852"/>
      <c r="G13" s="852"/>
      <c r="H13" s="852"/>
      <c r="I13" s="852"/>
      <c r="J13" s="852"/>
      <c r="K13" s="852"/>
    </row>
    <row r="14" spans="1:13">
      <c r="A14" s="835" t="s">
        <v>1758</v>
      </c>
      <c r="B14" s="836">
        <v>123181</v>
      </c>
      <c r="C14" s="844"/>
      <c r="D14" s="852"/>
      <c r="E14" s="852"/>
      <c r="F14" s="852"/>
      <c r="G14" s="852"/>
      <c r="H14" s="852"/>
      <c r="I14" s="852"/>
      <c r="J14" s="852"/>
      <c r="K14" s="852"/>
    </row>
    <row r="15" spans="1:13">
      <c r="A15" s="835" t="s">
        <v>1757</v>
      </c>
      <c r="B15" s="836">
        <v>125007</v>
      </c>
      <c r="C15" s="844"/>
      <c r="D15" s="852"/>
      <c r="E15" s="852"/>
      <c r="F15" s="852"/>
      <c r="G15" s="852"/>
      <c r="H15" s="852"/>
      <c r="I15" s="852"/>
      <c r="J15" s="852"/>
      <c r="K15" s="852"/>
    </row>
    <row r="16" spans="1:13" ht="15" customHeight="1">
      <c r="A16" s="835" t="s">
        <v>1756</v>
      </c>
      <c r="B16" s="836">
        <v>91993</v>
      </c>
      <c r="C16" s="844"/>
      <c r="D16" s="852"/>
      <c r="E16" s="852"/>
      <c r="F16" s="852"/>
      <c r="G16" s="852"/>
      <c r="H16" s="852"/>
      <c r="I16" s="852"/>
      <c r="J16" s="852"/>
      <c r="K16" s="852"/>
    </row>
    <row r="17" spans="1:14">
      <c r="A17" s="835" t="s">
        <v>1768</v>
      </c>
      <c r="B17" s="836">
        <v>104530</v>
      </c>
      <c r="C17" s="844"/>
      <c r="D17" s="852"/>
      <c r="E17" s="852"/>
      <c r="F17" s="852"/>
      <c r="G17" s="852"/>
      <c r="H17" s="852"/>
      <c r="I17" s="852"/>
      <c r="J17" s="852"/>
      <c r="K17" s="852"/>
    </row>
    <row r="18" spans="1:14">
      <c r="A18" s="835" t="s">
        <v>1754</v>
      </c>
      <c r="B18" s="836">
        <v>423663</v>
      </c>
      <c r="C18" s="844"/>
      <c r="D18" s="852"/>
      <c r="E18" s="852"/>
      <c r="F18" s="852"/>
      <c r="G18" s="852"/>
      <c r="H18" s="852"/>
      <c r="I18" s="852"/>
      <c r="J18" s="852"/>
      <c r="K18" s="852"/>
    </row>
    <row r="19" spans="1:14">
      <c r="A19" s="835" t="s">
        <v>1675</v>
      </c>
      <c r="B19" s="836">
        <v>24</v>
      </c>
      <c r="C19" s="844"/>
      <c r="D19" s="852"/>
      <c r="E19" s="852"/>
      <c r="F19" s="852"/>
      <c r="G19" s="852"/>
      <c r="H19" s="852"/>
      <c r="I19" s="852"/>
      <c r="J19" s="852"/>
      <c r="K19" s="852"/>
    </row>
    <row r="20" spans="1:14" ht="15.75" thickBot="1">
      <c r="A20" s="845" t="s">
        <v>113</v>
      </c>
      <c r="B20" s="846">
        <f>SUM(B8:B19)</f>
        <v>3866212</v>
      </c>
      <c r="C20" s="844"/>
      <c r="D20" s="852"/>
      <c r="E20" s="852"/>
      <c r="F20" s="852"/>
      <c r="G20" s="852"/>
      <c r="H20" s="852"/>
      <c r="I20" s="852"/>
      <c r="J20" s="852"/>
      <c r="K20" s="852"/>
    </row>
    <row r="21" spans="1:14">
      <c r="A21" s="852"/>
      <c r="B21" s="832"/>
      <c r="C21" s="832"/>
      <c r="D21" s="832"/>
      <c r="E21" s="832"/>
      <c r="F21" s="852"/>
      <c r="G21" s="852"/>
      <c r="H21" s="852"/>
      <c r="I21" s="852"/>
      <c r="J21" s="852"/>
      <c r="K21" s="852"/>
      <c r="L21" s="852"/>
      <c r="M21" s="852"/>
    </row>
    <row r="22" spans="1:14">
      <c r="A22" s="852"/>
      <c r="B22" s="832"/>
      <c r="C22" s="832"/>
      <c r="D22" s="832"/>
      <c r="E22" s="832"/>
      <c r="F22" s="852"/>
      <c r="G22" s="852"/>
      <c r="H22" s="852"/>
      <c r="I22" s="852"/>
      <c r="J22" s="852"/>
      <c r="K22" s="852"/>
      <c r="L22" s="852"/>
      <c r="M22" s="852"/>
    </row>
    <row r="23" spans="1:14" ht="15" customHeight="1" thickBot="1">
      <c r="A23" s="851" t="s">
        <v>1774</v>
      </c>
      <c r="B23" s="851"/>
      <c r="C23" s="851"/>
      <c r="D23" s="851"/>
      <c r="E23" s="851"/>
      <c r="F23" s="851"/>
      <c r="G23" s="851"/>
      <c r="H23" s="851"/>
      <c r="I23" s="851"/>
      <c r="J23" s="851"/>
      <c r="K23" s="851"/>
      <c r="L23" s="851"/>
      <c r="M23" s="851"/>
      <c r="N23" s="851"/>
    </row>
    <row r="24" spans="1:14" ht="38.25">
      <c r="A24" s="849" t="s">
        <v>1604</v>
      </c>
      <c r="B24" s="850" t="s">
        <v>1764</v>
      </c>
      <c r="C24" s="850" t="s">
        <v>1763</v>
      </c>
      <c r="D24" s="850" t="s">
        <v>1762</v>
      </c>
      <c r="E24" s="850" t="s">
        <v>1761</v>
      </c>
      <c r="F24" s="850" t="s">
        <v>1760</v>
      </c>
      <c r="G24" s="850" t="s">
        <v>1759</v>
      </c>
      <c r="H24" s="850" t="s">
        <v>1758</v>
      </c>
      <c r="I24" s="850" t="s">
        <v>1757</v>
      </c>
      <c r="J24" s="850" t="s">
        <v>1756</v>
      </c>
      <c r="K24" s="850" t="s">
        <v>1755</v>
      </c>
      <c r="L24" s="862" t="s">
        <v>1754</v>
      </c>
      <c r="M24" s="850" t="s">
        <v>1675</v>
      </c>
      <c r="N24" s="850" t="s">
        <v>27</v>
      </c>
    </row>
    <row r="25" spans="1:14">
      <c r="A25" s="835" t="s">
        <v>487</v>
      </c>
      <c r="B25" s="836">
        <v>220364</v>
      </c>
      <c r="C25" s="836">
        <v>361600</v>
      </c>
      <c r="D25" s="836">
        <v>169206</v>
      </c>
      <c r="E25" s="836">
        <v>164702</v>
      </c>
      <c r="F25" s="836">
        <v>77100</v>
      </c>
      <c r="G25" s="836">
        <v>72226</v>
      </c>
      <c r="H25" s="836">
        <v>0</v>
      </c>
      <c r="I25" s="836">
        <v>39161</v>
      </c>
      <c r="J25" s="836">
        <v>42945</v>
      </c>
      <c r="K25" s="836">
        <v>67264</v>
      </c>
      <c r="L25" s="863">
        <v>169233</v>
      </c>
      <c r="M25" s="836">
        <v>4</v>
      </c>
      <c r="N25" s="836">
        <v>1383805</v>
      </c>
    </row>
    <row r="26" spans="1:14">
      <c r="A26" s="835" t="s">
        <v>1536</v>
      </c>
      <c r="B26" s="836">
        <v>694399</v>
      </c>
      <c r="C26" s="836">
        <v>518414</v>
      </c>
      <c r="D26" s="836">
        <v>360726</v>
      </c>
      <c r="E26" s="836">
        <v>117760</v>
      </c>
      <c r="F26" s="836">
        <v>139348</v>
      </c>
      <c r="G26" s="836">
        <v>101969</v>
      </c>
      <c r="H26" s="836">
        <v>123181</v>
      </c>
      <c r="I26" s="836">
        <v>85846</v>
      </c>
      <c r="J26" s="836">
        <v>49048</v>
      </c>
      <c r="K26" s="836">
        <v>37266</v>
      </c>
      <c r="L26" s="863">
        <v>254430</v>
      </c>
      <c r="M26" s="836">
        <v>20</v>
      </c>
      <c r="N26" s="836">
        <v>2482407</v>
      </c>
    </row>
    <row r="27" spans="1:14" ht="15.75" thickBot="1">
      <c r="A27" s="845" t="s">
        <v>113</v>
      </c>
      <c r="B27" s="846">
        <f t="shared" ref="B27:N27" si="0">SUM(B25:B26)</f>
        <v>914763</v>
      </c>
      <c r="C27" s="846">
        <f t="shared" si="0"/>
        <v>880014</v>
      </c>
      <c r="D27" s="846">
        <f t="shared" si="0"/>
        <v>529932</v>
      </c>
      <c r="E27" s="846">
        <f t="shared" si="0"/>
        <v>282462</v>
      </c>
      <c r="F27" s="846">
        <f t="shared" si="0"/>
        <v>216448</v>
      </c>
      <c r="G27" s="846">
        <f t="shared" si="0"/>
        <v>174195</v>
      </c>
      <c r="H27" s="846">
        <f t="shared" si="0"/>
        <v>123181</v>
      </c>
      <c r="I27" s="846">
        <f t="shared" si="0"/>
        <v>125007</v>
      </c>
      <c r="J27" s="846">
        <f t="shared" si="0"/>
        <v>91993</v>
      </c>
      <c r="K27" s="846">
        <f t="shared" si="0"/>
        <v>104530</v>
      </c>
      <c r="L27" s="846">
        <f t="shared" si="0"/>
        <v>423663</v>
      </c>
      <c r="M27" s="846">
        <f t="shared" si="0"/>
        <v>24</v>
      </c>
      <c r="N27" s="846">
        <f t="shared" si="0"/>
        <v>3866212</v>
      </c>
    </row>
    <row r="28" spans="1:14">
      <c r="A28" s="853"/>
      <c r="B28" s="832"/>
      <c r="C28" s="832"/>
      <c r="D28" s="832"/>
      <c r="E28" s="832"/>
      <c r="F28" s="853"/>
      <c r="G28" s="853"/>
      <c r="H28" s="853"/>
      <c r="I28" s="853"/>
      <c r="J28" s="853"/>
      <c r="K28" s="853"/>
      <c r="L28" s="853"/>
      <c r="M28" s="853"/>
      <c r="N28" s="853"/>
    </row>
    <row r="29" spans="1:14">
      <c r="A29" s="853"/>
      <c r="B29" s="832"/>
      <c r="C29" s="832"/>
      <c r="D29" s="832"/>
      <c r="E29" s="832"/>
      <c r="F29" s="853"/>
      <c r="G29" s="853"/>
      <c r="H29" s="853"/>
      <c r="I29" s="853"/>
      <c r="J29" s="853"/>
      <c r="K29" s="853"/>
      <c r="L29" s="853"/>
      <c r="M29" s="853"/>
      <c r="N29" s="853"/>
    </row>
    <row r="30" spans="1:14" ht="15" customHeight="1" thickBot="1">
      <c r="A30" s="851" t="s">
        <v>1773</v>
      </c>
      <c r="B30" s="851"/>
      <c r="C30" s="851"/>
      <c r="D30" s="851"/>
      <c r="E30" s="851"/>
      <c r="F30" s="851"/>
      <c r="G30" s="851"/>
      <c r="H30" s="851"/>
      <c r="I30" s="851"/>
      <c r="J30" s="851"/>
      <c r="K30" s="851"/>
      <c r="L30" s="851"/>
      <c r="M30" s="851"/>
      <c r="N30" s="851"/>
    </row>
    <row r="31" spans="1:14" ht="38.25">
      <c r="A31" s="833" t="s">
        <v>1715</v>
      </c>
      <c r="B31" s="850" t="s">
        <v>1764</v>
      </c>
      <c r="C31" s="850" t="s">
        <v>1763</v>
      </c>
      <c r="D31" s="850" t="s">
        <v>1762</v>
      </c>
      <c r="E31" s="850" t="s">
        <v>1761</v>
      </c>
      <c r="F31" s="850" t="s">
        <v>1760</v>
      </c>
      <c r="G31" s="850" t="s">
        <v>1759</v>
      </c>
      <c r="H31" s="850" t="s">
        <v>1758</v>
      </c>
      <c r="I31" s="850" t="s">
        <v>1757</v>
      </c>
      <c r="J31" s="850" t="s">
        <v>1756</v>
      </c>
      <c r="K31" s="850" t="s">
        <v>1755</v>
      </c>
      <c r="L31" s="850" t="s">
        <v>1754</v>
      </c>
      <c r="M31" s="850" t="s">
        <v>1675</v>
      </c>
      <c r="N31" s="850" t="s">
        <v>27</v>
      </c>
    </row>
    <row r="32" spans="1:14">
      <c r="A32" s="835" t="s">
        <v>1714</v>
      </c>
      <c r="B32" s="836">
        <v>3379</v>
      </c>
      <c r="C32" s="836">
        <v>4903</v>
      </c>
      <c r="D32" s="836">
        <v>4447</v>
      </c>
      <c r="E32" s="836">
        <v>3789</v>
      </c>
      <c r="F32" s="836">
        <v>2436</v>
      </c>
      <c r="G32" s="836">
        <v>1487</v>
      </c>
      <c r="H32" s="836">
        <v>1518</v>
      </c>
      <c r="I32" s="836">
        <v>918</v>
      </c>
      <c r="J32" s="836">
        <v>106</v>
      </c>
      <c r="K32" s="836">
        <v>160</v>
      </c>
      <c r="L32" s="863">
        <v>2926</v>
      </c>
      <c r="M32" s="836">
        <v>0</v>
      </c>
      <c r="N32" s="836">
        <v>26069</v>
      </c>
    </row>
    <row r="33" spans="1:14">
      <c r="A33" s="835" t="s">
        <v>13</v>
      </c>
      <c r="B33" s="836">
        <v>68772</v>
      </c>
      <c r="C33" s="836">
        <v>53223</v>
      </c>
      <c r="D33" s="836">
        <v>43280</v>
      </c>
      <c r="E33" s="836">
        <v>28886</v>
      </c>
      <c r="F33" s="836">
        <v>25193</v>
      </c>
      <c r="G33" s="836">
        <v>14580</v>
      </c>
      <c r="H33" s="836">
        <v>20423</v>
      </c>
      <c r="I33" s="836">
        <v>9202</v>
      </c>
      <c r="J33" s="836">
        <v>1381</v>
      </c>
      <c r="K33" s="836">
        <v>1698</v>
      </c>
      <c r="L33" s="863">
        <v>27645</v>
      </c>
      <c r="M33" s="836">
        <v>2</v>
      </c>
      <c r="N33" s="836">
        <v>294285</v>
      </c>
    </row>
    <row r="34" spans="1:14">
      <c r="A34" s="835" t="s">
        <v>1713</v>
      </c>
      <c r="B34" s="836">
        <v>327420</v>
      </c>
      <c r="C34" s="836">
        <v>197542</v>
      </c>
      <c r="D34" s="836">
        <v>160712</v>
      </c>
      <c r="E34" s="836">
        <v>72241</v>
      </c>
      <c r="F34" s="836">
        <v>85057</v>
      </c>
      <c r="G34" s="836">
        <v>49529</v>
      </c>
      <c r="H34" s="836">
        <v>73437</v>
      </c>
      <c r="I34" s="836">
        <v>33641</v>
      </c>
      <c r="J34" s="836">
        <v>8268</v>
      </c>
      <c r="K34" s="836">
        <v>8410</v>
      </c>
      <c r="L34" s="863">
        <v>99225</v>
      </c>
      <c r="M34" s="836">
        <v>6</v>
      </c>
      <c r="N34" s="836">
        <v>1115488</v>
      </c>
    </row>
    <row r="35" spans="1:14">
      <c r="A35" s="835" t="s">
        <v>1712</v>
      </c>
      <c r="B35" s="836">
        <v>251496</v>
      </c>
      <c r="C35" s="836">
        <v>198738</v>
      </c>
      <c r="D35" s="836">
        <v>124552</v>
      </c>
      <c r="E35" s="836">
        <v>59876</v>
      </c>
      <c r="F35" s="836">
        <v>49932</v>
      </c>
      <c r="G35" s="836">
        <v>40625</v>
      </c>
      <c r="H35" s="836">
        <v>27107</v>
      </c>
      <c r="I35" s="836">
        <v>30184</v>
      </c>
      <c r="J35" s="836">
        <v>15821</v>
      </c>
      <c r="K35" s="836">
        <v>14683</v>
      </c>
      <c r="L35" s="863">
        <v>95370</v>
      </c>
      <c r="M35" s="836">
        <v>7</v>
      </c>
      <c r="N35" s="836">
        <v>908391</v>
      </c>
    </row>
    <row r="36" spans="1:14" ht="15" customHeight="1">
      <c r="A36" s="835" t="s">
        <v>1711</v>
      </c>
      <c r="B36" s="836">
        <v>154721</v>
      </c>
      <c r="C36" s="836">
        <v>223472</v>
      </c>
      <c r="D36" s="836">
        <v>103590</v>
      </c>
      <c r="E36" s="836">
        <v>61678</v>
      </c>
      <c r="F36" s="836">
        <v>31952</v>
      </c>
      <c r="G36" s="836">
        <v>35087</v>
      </c>
      <c r="H36" s="836">
        <v>574</v>
      </c>
      <c r="I36" s="836">
        <v>26214</v>
      </c>
      <c r="J36" s="836">
        <v>26263</v>
      </c>
      <c r="K36" s="836">
        <v>27101</v>
      </c>
      <c r="L36" s="863">
        <v>98443</v>
      </c>
      <c r="M36" s="836">
        <v>8</v>
      </c>
      <c r="N36" s="836">
        <v>789103</v>
      </c>
    </row>
    <row r="37" spans="1:14">
      <c r="A37" s="835" t="s">
        <v>1710</v>
      </c>
      <c r="B37" s="836">
        <v>91069</v>
      </c>
      <c r="C37" s="836">
        <v>162046</v>
      </c>
      <c r="D37" s="836">
        <v>72745</v>
      </c>
      <c r="E37" s="836">
        <v>44452</v>
      </c>
      <c r="F37" s="836">
        <v>18138</v>
      </c>
      <c r="G37" s="836">
        <v>25645</v>
      </c>
      <c r="H37" s="836">
        <v>72</v>
      </c>
      <c r="I37" s="836">
        <v>17570</v>
      </c>
      <c r="J37" s="836">
        <v>26863</v>
      </c>
      <c r="K37" s="836">
        <v>34811</v>
      </c>
      <c r="L37" s="863">
        <v>75434</v>
      </c>
      <c r="M37" s="836">
        <v>1</v>
      </c>
      <c r="N37" s="836">
        <v>568846</v>
      </c>
    </row>
    <row r="38" spans="1:14">
      <c r="A38" s="835" t="s">
        <v>1709</v>
      </c>
      <c r="B38" s="836">
        <v>17906</v>
      </c>
      <c r="C38" s="836">
        <v>40090</v>
      </c>
      <c r="D38" s="836">
        <v>20606</v>
      </c>
      <c r="E38" s="836">
        <v>11540</v>
      </c>
      <c r="F38" s="836">
        <v>3740</v>
      </c>
      <c r="G38" s="836">
        <v>7242</v>
      </c>
      <c r="H38" s="836">
        <v>50</v>
      </c>
      <c r="I38" s="836">
        <v>7278</v>
      </c>
      <c r="J38" s="836">
        <v>13291</v>
      </c>
      <c r="K38" s="836">
        <v>17667</v>
      </c>
      <c r="L38" s="863">
        <v>24620</v>
      </c>
      <c r="M38" s="836">
        <v>0</v>
      </c>
      <c r="N38" s="836">
        <v>164030</v>
      </c>
    </row>
    <row r="39" spans="1:14" ht="15.75" thickBot="1">
      <c r="A39" s="845" t="s">
        <v>113</v>
      </c>
      <c r="B39" s="846">
        <f t="shared" ref="B39:N39" si="1">SUM(B32:B38)</f>
        <v>914763</v>
      </c>
      <c r="C39" s="846">
        <f t="shared" si="1"/>
        <v>880014</v>
      </c>
      <c r="D39" s="846">
        <f t="shared" si="1"/>
        <v>529932</v>
      </c>
      <c r="E39" s="846">
        <f t="shared" si="1"/>
        <v>282462</v>
      </c>
      <c r="F39" s="846">
        <f t="shared" si="1"/>
        <v>216448</v>
      </c>
      <c r="G39" s="846">
        <f t="shared" si="1"/>
        <v>174195</v>
      </c>
      <c r="H39" s="846">
        <f t="shared" si="1"/>
        <v>123181</v>
      </c>
      <c r="I39" s="846">
        <f t="shared" si="1"/>
        <v>125007</v>
      </c>
      <c r="J39" s="846">
        <f t="shared" si="1"/>
        <v>91993</v>
      </c>
      <c r="K39" s="846">
        <f t="shared" si="1"/>
        <v>104530</v>
      </c>
      <c r="L39" s="846">
        <f t="shared" si="1"/>
        <v>423663</v>
      </c>
      <c r="M39" s="846">
        <f t="shared" si="1"/>
        <v>24</v>
      </c>
      <c r="N39" s="846">
        <f t="shared" si="1"/>
        <v>3866212</v>
      </c>
    </row>
    <row r="40" spans="1:14">
      <c r="A40" s="853"/>
      <c r="B40" s="832"/>
      <c r="C40" s="832"/>
      <c r="D40" s="832"/>
      <c r="E40" s="832"/>
      <c r="F40" s="853"/>
      <c r="G40" s="853"/>
      <c r="H40" s="853"/>
      <c r="I40" s="853"/>
      <c r="J40" s="853"/>
      <c r="K40" s="853"/>
      <c r="L40" s="853"/>
      <c r="M40" s="853"/>
      <c r="N40" s="853"/>
    </row>
    <row r="41" spans="1:14">
      <c r="A41" s="853"/>
      <c r="B41" s="832"/>
      <c r="C41" s="832"/>
      <c r="D41" s="832"/>
      <c r="E41" s="832"/>
      <c r="F41" s="853"/>
      <c r="G41" s="853"/>
      <c r="H41" s="853"/>
      <c r="I41" s="853"/>
      <c r="J41" s="853"/>
      <c r="K41" s="853"/>
      <c r="L41" s="853"/>
      <c r="M41" s="853"/>
      <c r="N41" s="853"/>
    </row>
    <row r="42" spans="1:14" ht="15" customHeight="1" thickBot="1">
      <c r="A42" s="851" t="s">
        <v>1772</v>
      </c>
      <c r="B42" s="851"/>
      <c r="C42" s="851"/>
      <c r="D42" s="851"/>
      <c r="E42" s="851"/>
      <c r="F42" s="851"/>
      <c r="G42" s="851"/>
      <c r="H42" s="851"/>
      <c r="I42" s="851"/>
      <c r="J42" s="851"/>
      <c r="K42" s="851"/>
      <c r="L42" s="851"/>
      <c r="M42" s="851"/>
      <c r="N42" s="851"/>
    </row>
    <row r="43" spans="1:14" ht="38.25">
      <c r="A43" s="833" t="s">
        <v>1703</v>
      </c>
      <c r="B43" s="850" t="s">
        <v>1764</v>
      </c>
      <c r="C43" s="850" t="s">
        <v>1763</v>
      </c>
      <c r="D43" s="850" t="s">
        <v>1762</v>
      </c>
      <c r="E43" s="850" t="s">
        <v>1761</v>
      </c>
      <c r="F43" s="850" t="s">
        <v>1760</v>
      </c>
      <c r="G43" s="850" t="s">
        <v>1759</v>
      </c>
      <c r="H43" s="850" t="s">
        <v>1758</v>
      </c>
      <c r="I43" s="850" t="s">
        <v>1757</v>
      </c>
      <c r="J43" s="850" t="s">
        <v>1756</v>
      </c>
      <c r="K43" s="850" t="s">
        <v>1755</v>
      </c>
      <c r="L43" s="850" t="s">
        <v>1754</v>
      </c>
      <c r="M43" s="850" t="s">
        <v>1675</v>
      </c>
      <c r="N43" s="850" t="s">
        <v>27</v>
      </c>
    </row>
    <row r="44" spans="1:14">
      <c r="A44" s="835" t="s">
        <v>1702</v>
      </c>
      <c r="B44" s="836">
        <v>3519</v>
      </c>
      <c r="C44" s="836">
        <v>5596</v>
      </c>
      <c r="D44" s="836">
        <v>6103</v>
      </c>
      <c r="E44" s="836">
        <v>2775</v>
      </c>
      <c r="F44" s="836">
        <v>2342</v>
      </c>
      <c r="G44" s="836">
        <v>3516</v>
      </c>
      <c r="H44" s="836">
        <v>1853</v>
      </c>
      <c r="I44" s="836">
        <v>1637</v>
      </c>
      <c r="J44" s="836">
        <v>932</v>
      </c>
      <c r="K44" s="836">
        <v>1093</v>
      </c>
      <c r="L44" s="863">
        <v>3593</v>
      </c>
      <c r="M44" s="836">
        <v>0</v>
      </c>
      <c r="N44" s="836">
        <v>32959</v>
      </c>
    </row>
    <row r="45" spans="1:14">
      <c r="A45" s="835" t="s">
        <v>1701</v>
      </c>
      <c r="B45" s="836">
        <v>14720</v>
      </c>
      <c r="C45" s="836">
        <v>13789</v>
      </c>
      <c r="D45" s="836">
        <v>7462</v>
      </c>
      <c r="E45" s="836">
        <v>4185</v>
      </c>
      <c r="F45" s="836">
        <v>4371</v>
      </c>
      <c r="G45" s="836">
        <v>2636</v>
      </c>
      <c r="H45" s="836">
        <v>1536</v>
      </c>
      <c r="I45" s="836">
        <v>2536</v>
      </c>
      <c r="J45" s="836">
        <v>1621</v>
      </c>
      <c r="K45" s="836">
        <v>1675</v>
      </c>
      <c r="L45" s="863">
        <v>5833</v>
      </c>
      <c r="M45" s="836">
        <v>1</v>
      </c>
      <c r="N45" s="836">
        <v>60365</v>
      </c>
    </row>
    <row r="46" spans="1:14">
      <c r="A46" s="835" t="s">
        <v>1700</v>
      </c>
      <c r="B46" s="836">
        <v>19308</v>
      </c>
      <c r="C46" s="836">
        <v>25765</v>
      </c>
      <c r="D46" s="836">
        <v>12421</v>
      </c>
      <c r="E46" s="836">
        <v>9661</v>
      </c>
      <c r="F46" s="836">
        <v>4335</v>
      </c>
      <c r="G46" s="836">
        <v>4685</v>
      </c>
      <c r="H46" s="836">
        <v>5042</v>
      </c>
      <c r="I46" s="836">
        <v>3710</v>
      </c>
      <c r="J46" s="836">
        <v>2592</v>
      </c>
      <c r="K46" s="836">
        <v>2797</v>
      </c>
      <c r="L46" s="863">
        <v>12857</v>
      </c>
      <c r="M46" s="836">
        <v>1</v>
      </c>
      <c r="N46" s="836">
        <v>103174</v>
      </c>
    </row>
    <row r="47" spans="1:14">
      <c r="A47" s="835" t="s">
        <v>1699</v>
      </c>
      <c r="B47" s="836">
        <v>11855</v>
      </c>
      <c r="C47" s="836">
        <v>12352</v>
      </c>
      <c r="D47" s="836">
        <v>7432</v>
      </c>
      <c r="E47" s="836">
        <v>4392</v>
      </c>
      <c r="F47" s="836">
        <v>3060</v>
      </c>
      <c r="G47" s="836">
        <v>3148</v>
      </c>
      <c r="H47" s="836">
        <v>2309</v>
      </c>
      <c r="I47" s="836">
        <v>2601</v>
      </c>
      <c r="J47" s="836">
        <v>1594</v>
      </c>
      <c r="K47" s="836">
        <v>2061</v>
      </c>
      <c r="L47" s="863">
        <v>6921</v>
      </c>
      <c r="M47" s="836">
        <v>1</v>
      </c>
      <c r="N47" s="836">
        <v>57726</v>
      </c>
    </row>
    <row r="48" spans="1:14">
      <c r="A48" s="835" t="s">
        <v>1698</v>
      </c>
      <c r="B48" s="836">
        <v>24390</v>
      </c>
      <c r="C48" s="836">
        <v>18857</v>
      </c>
      <c r="D48" s="836">
        <v>12706</v>
      </c>
      <c r="E48" s="836">
        <v>6505</v>
      </c>
      <c r="F48" s="836">
        <v>4078</v>
      </c>
      <c r="G48" s="836">
        <v>5896</v>
      </c>
      <c r="H48" s="836">
        <v>4212</v>
      </c>
      <c r="I48" s="836">
        <v>3269</v>
      </c>
      <c r="J48" s="836">
        <v>2989</v>
      </c>
      <c r="K48" s="836">
        <v>2598</v>
      </c>
      <c r="L48" s="863">
        <v>11348</v>
      </c>
      <c r="M48" s="836">
        <v>0</v>
      </c>
      <c r="N48" s="836">
        <v>96848</v>
      </c>
    </row>
    <row r="49" spans="1:14">
      <c r="A49" s="835" t="s">
        <v>1697</v>
      </c>
      <c r="B49" s="836">
        <v>63556</v>
      </c>
      <c r="C49" s="836">
        <v>59968</v>
      </c>
      <c r="D49" s="836">
        <v>33223</v>
      </c>
      <c r="E49" s="836">
        <v>16207</v>
      </c>
      <c r="F49" s="836">
        <v>13940</v>
      </c>
      <c r="G49" s="836">
        <v>9264</v>
      </c>
      <c r="H49" s="836">
        <v>9711</v>
      </c>
      <c r="I49" s="836">
        <v>8143</v>
      </c>
      <c r="J49" s="836">
        <v>5874</v>
      </c>
      <c r="K49" s="836">
        <v>7396</v>
      </c>
      <c r="L49" s="863">
        <v>28902</v>
      </c>
      <c r="M49" s="836">
        <v>0</v>
      </c>
      <c r="N49" s="836">
        <v>256184</v>
      </c>
    </row>
    <row r="50" spans="1:14">
      <c r="A50" s="835" t="s">
        <v>1696</v>
      </c>
      <c r="B50" s="836">
        <v>531617</v>
      </c>
      <c r="C50" s="836">
        <v>481719</v>
      </c>
      <c r="D50" s="836">
        <v>304094</v>
      </c>
      <c r="E50" s="836">
        <v>156137</v>
      </c>
      <c r="F50" s="836">
        <v>134219</v>
      </c>
      <c r="G50" s="836">
        <v>91163</v>
      </c>
      <c r="H50" s="836">
        <v>53381</v>
      </c>
      <c r="I50" s="836">
        <v>69607</v>
      </c>
      <c r="J50" s="836">
        <v>47135</v>
      </c>
      <c r="K50" s="836">
        <v>55657</v>
      </c>
      <c r="L50" s="863">
        <v>238208</v>
      </c>
      <c r="M50" s="836">
        <v>19</v>
      </c>
      <c r="N50" s="836">
        <v>2162956</v>
      </c>
    </row>
    <row r="51" spans="1:14">
      <c r="A51" s="835" t="s">
        <v>1695</v>
      </c>
      <c r="B51" s="836">
        <v>47824</v>
      </c>
      <c r="C51" s="836">
        <v>42703</v>
      </c>
      <c r="D51" s="836">
        <v>15132</v>
      </c>
      <c r="E51" s="836">
        <v>12177</v>
      </c>
      <c r="F51" s="836">
        <v>5800</v>
      </c>
      <c r="G51" s="836">
        <v>6583</v>
      </c>
      <c r="H51" s="836">
        <v>12805</v>
      </c>
      <c r="I51" s="836">
        <v>5797</v>
      </c>
      <c r="J51" s="836">
        <v>5105</v>
      </c>
      <c r="K51" s="836">
        <v>5974</v>
      </c>
      <c r="L51" s="863">
        <v>15984</v>
      </c>
      <c r="M51" s="836">
        <v>0</v>
      </c>
      <c r="N51" s="836">
        <v>175884</v>
      </c>
    </row>
    <row r="52" spans="1:14">
      <c r="A52" s="835" t="s">
        <v>1694</v>
      </c>
      <c r="B52" s="836">
        <v>40655</v>
      </c>
      <c r="C52" s="836">
        <v>35165</v>
      </c>
      <c r="D52" s="836">
        <v>17855</v>
      </c>
      <c r="E52" s="836">
        <v>10823</v>
      </c>
      <c r="F52" s="836">
        <v>2953</v>
      </c>
      <c r="G52" s="836">
        <v>9872</v>
      </c>
      <c r="H52" s="836">
        <v>7143</v>
      </c>
      <c r="I52" s="836">
        <v>5054</v>
      </c>
      <c r="J52" s="836">
        <v>4681</v>
      </c>
      <c r="K52" s="836">
        <v>4277</v>
      </c>
      <c r="L52" s="863">
        <v>13926</v>
      </c>
      <c r="M52" s="836">
        <v>0</v>
      </c>
      <c r="N52" s="836">
        <v>152404</v>
      </c>
    </row>
    <row r="53" spans="1:14">
      <c r="A53" s="835" t="s">
        <v>1693</v>
      </c>
      <c r="B53" s="836">
        <v>83917</v>
      </c>
      <c r="C53" s="836">
        <v>100630</v>
      </c>
      <c r="D53" s="836">
        <v>55346</v>
      </c>
      <c r="E53" s="836">
        <v>32780</v>
      </c>
      <c r="F53" s="836">
        <v>19220</v>
      </c>
      <c r="G53" s="836">
        <v>19011</v>
      </c>
      <c r="H53" s="836">
        <v>16068</v>
      </c>
      <c r="I53" s="836">
        <v>12124</v>
      </c>
      <c r="J53" s="836">
        <v>10178</v>
      </c>
      <c r="K53" s="836">
        <v>11387</v>
      </c>
      <c r="L53" s="863">
        <v>43713</v>
      </c>
      <c r="M53" s="836">
        <v>2</v>
      </c>
      <c r="N53" s="836">
        <v>404376</v>
      </c>
    </row>
    <row r="54" spans="1:14">
      <c r="A54" s="835" t="s">
        <v>1692</v>
      </c>
      <c r="B54" s="836">
        <v>32296</v>
      </c>
      <c r="C54" s="836">
        <v>31625</v>
      </c>
      <c r="D54" s="836">
        <v>18566</v>
      </c>
      <c r="E54" s="836">
        <v>9238</v>
      </c>
      <c r="F54" s="836">
        <v>6474</v>
      </c>
      <c r="G54" s="836">
        <v>5438</v>
      </c>
      <c r="H54" s="836">
        <v>4387</v>
      </c>
      <c r="I54" s="836">
        <v>3687</v>
      </c>
      <c r="J54" s="836">
        <v>3134</v>
      </c>
      <c r="K54" s="836">
        <v>3290</v>
      </c>
      <c r="L54" s="863">
        <v>17111</v>
      </c>
      <c r="M54" s="836">
        <v>0</v>
      </c>
      <c r="N54" s="836">
        <v>135246</v>
      </c>
    </row>
    <row r="55" spans="1:14">
      <c r="A55" s="835" t="s">
        <v>1691</v>
      </c>
      <c r="B55" s="836">
        <v>5294</v>
      </c>
      <c r="C55" s="836">
        <v>6950</v>
      </c>
      <c r="D55" s="836">
        <v>6989</v>
      </c>
      <c r="E55" s="836">
        <v>2415</v>
      </c>
      <c r="F55" s="836">
        <v>2866</v>
      </c>
      <c r="G55" s="836">
        <v>2217</v>
      </c>
      <c r="H55" s="836">
        <v>748</v>
      </c>
      <c r="I55" s="836">
        <v>1210</v>
      </c>
      <c r="J55" s="836">
        <v>1325</v>
      </c>
      <c r="K55" s="836">
        <v>1125</v>
      </c>
      <c r="L55" s="863">
        <v>3875</v>
      </c>
      <c r="M55" s="836">
        <v>0</v>
      </c>
      <c r="N55" s="836">
        <v>35014</v>
      </c>
    </row>
    <row r="56" spans="1:14">
      <c r="A56" s="835" t="s">
        <v>1690</v>
      </c>
      <c r="B56" s="836">
        <v>25948</v>
      </c>
      <c r="C56" s="836">
        <v>33973</v>
      </c>
      <c r="D56" s="836">
        <v>26187</v>
      </c>
      <c r="E56" s="836">
        <v>11260</v>
      </c>
      <c r="F56" s="836">
        <v>10970</v>
      </c>
      <c r="G56" s="836">
        <v>7647</v>
      </c>
      <c r="H56" s="836">
        <v>2775</v>
      </c>
      <c r="I56" s="836">
        <v>3995</v>
      </c>
      <c r="J56" s="836">
        <v>3192</v>
      </c>
      <c r="K56" s="836">
        <v>3845</v>
      </c>
      <c r="L56" s="863">
        <v>15525</v>
      </c>
      <c r="M56" s="836">
        <v>0</v>
      </c>
      <c r="N56" s="836">
        <v>145317</v>
      </c>
    </row>
    <row r="57" spans="1:14">
      <c r="A57" s="835" t="s">
        <v>1689</v>
      </c>
      <c r="B57" s="836">
        <v>3945</v>
      </c>
      <c r="C57" s="836">
        <v>3492</v>
      </c>
      <c r="D57" s="836">
        <v>2617</v>
      </c>
      <c r="E57" s="836">
        <v>1552</v>
      </c>
      <c r="F57" s="836">
        <v>1049</v>
      </c>
      <c r="G57" s="836">
        <v>868</v>
      </c>
      <c r="H57" s="836">
        <v>417</v>
      </c>
      <c r="I57" s="836">
        <v>604</v>
      </c>
      <c r="J57" s="836">
        <v>526</v>
      </c>
      <c r="K57" s="836">
        <v>507</v>
      </c>
      <c r="L57" s="863">
        <v>1979</v>
      </c>
      <c r="M57" s="836">
        <v>0</v>
      </c>
      <c r="N57" s="836">
        <v>17556</v>
      </c>
    </row>
    <row r="58" spans="1:14">
      <c r="A58" s="835" t="s">
        <v>1688</v>
      </c>
      <c r="B58" s="836">
        <v>5919</v>
      </c>
      <c r="C58" s="836">
        <v>7430</v>
      </c>
      <c r="D58" s="836">
        <v>3799</v>
      </c>
      <c r="E58" s="836">
        <v>2355</v>
      </c>
      <c r="F58" s="836">
        <v>771</v>
      </c>
      <c r="G58" s="836">
        <v>2251</v>
      </c>
      <c r="H58" s="836">
        <v>794</v>
      </c>
      <c r="I58" s="836">
        <v>1033</v>
      </c>
      <c r="J58" s="836">
        <v>1115</v>
      </c>
      <c r="K58" s="836">
        <v>848</v>
      </c>
      <c r="L58" s="863">
        <v>3888</v>
      </c>
      <c r="M58" s="836">
        <v>0</v>
      </c>
      <c r="N58" s="836">
        <v>30203</v>
      </c>
    </row>
    <row r="59" spans="1:14" ht="15.75" thickBot="1">
      <c r="A59" s="845" t="s">
        <v>113</v>
      </c>
      <c r="B59" s="846">
        <f t="shared" ref="B59:N59" si="2">SUM(B44:B58)</f>
        <v>914763</v>
      </c>
      <c r="C59" s="846">
        <f t="shared" si="2"/>
        <v>880014</v>
      </c>
      <c r="D59" s="846">
        <f t="shared" si="2"/>
        <v>529932</v>
      </c>
      <c r="E59" s="846">
        <f t="shared" si="2"/>
        <v>282462</v>
      </c>
      <c r="F59" s="846">
        <f t="shared" si="2"/>
        <v>216448</v>
      </c>
      <c r="G59" s="846">
        <f t="shared" si="2"/>
        <v>174195</v>
      </c>
      <c r="H59" s="846">
        <f t="shared" si="2"/>
        <v>123181</v>
      </c>
      <c r="I59" s="846">
        <f t="shared" si="2"/>
        <v>125007</v>
      </c>
      <c r="J59" s="846">
        <f t="shared" si="2"/>
        <v>91993</v>
      </c>
      <c r="K59" s="846">
        <f t="shared" si="2"/>
        <v>104530</v>
      </c>
      <c r="L59" s="846">
        <f t="shared" si="2"/>
        <v>423663</v>
      </c>
      <c r="M59" s="846">
        <f t="shared" si="2"/>
        <v>24</v>
      </c>
      <c r="N59" s="846">
        <f t="shared" si="2"/>
        <v>3866212</v>
      </c>
    </row>
    <row r="60" spans="1:14">
      <c r="A60" s="853"/>
      <c r="B60" s="832"/>
      <c r="C60" s="832"/>
      <c r="D60" s="832"/>
      <c r="E60" s="832"/>
      <c r="F60" s="853"/>
      <c r="G60" s="853"/>
      <c r="H60" s="853"/>
      <c r="I60" s="853"/>
      <c r="J60" s="853"/>
      <c r="K60" s="853"/>
      <c r="L60" s="853"/>
      <c r="M60" s="853"/>
      <c r="N60" s="853"/>
    </row>
    <row r="61" spans="1:14">
      <c r="A61" s="853"/>
      <c r="B61" s="832"/>
      <c r="C61" s="832"/>
      <c r="D61" s="832"/>
      <c r="E61" s="832"/>
      <c r="F61" s="853"/>
      <c r="G61" s="853"/>
      <c r="H61" s="853"/>
      <c r="I61" s="853"/>
      <c r="J61" s="853"/>
      <c r="K61" s="853"/>
      <c r="L61" s="853"/>
      <c r="M61" s="853"/>
      <c r="N61" s="853"/>
    </row>
    <row r="62" spans="1:14" ht="15" customHeight="1" thickBot="1">
      <c r="A62" s="851" t="s">
        <v>1725</v>
      </c>
      <c r="B62" s="851"/>
      <c r="C62" s="854"/>
      <c r="D62" s="854"/>
      <c r="E62" s="832"/>
      <c r="F62" s="853"/>
      <c r="G62" s="853"/>
      <c r="H62" s="853"/>
      <c r="I62" s="853"/>
      <c r="J62" s="853"/>
      <c r="K62" s="853"/>
      <c r="L62" s="853"/>
      <c r="M62" s="853"/>
      <c r="N62" s="853"/>
    </row>
    <row r="63" spans="1:14" ht="25.5">
      <c r="A63" s="833" t="s">
        <v>1771</v>
      </c>
      <c r="B63" s="850" t="s">
        <v>1725</v>
      </c>
      <c r="C63" s="864"/>
      <c r="D63" s="865"/>
      <c r="E63" s="853"/>
      <c r="F63" s="853"/>
      <c r="G63" s="853"/>
      <c r="H63" s="853"/>
      <c r="I63" s="853"/>
      <c r="J63" s="853"/>
      <c r="K63" s="853"/>
    </row>
    <row r="64" spans="1:14">
      <c r="A64" s="835" t="s">
        <v>1764</v>
      </c>
      <c r="B64" s="836">
        <v>15782071</v>
      </c>
      <c r="C64" s="844"/>
      <c r="D64" s="853"/>
      <c r="E64" s="853"/>
      <c r="F64" s="853"/>
      <c r="G64" s="853"/>
      <c r="H64" s="853"/>
      <c r="I64" s="853"/>
      <c r="J64" s="853"/>
      <c r="K64" s="853"/>
    </row>
    <row r="65" spans="1:14">
      <c r="A65" s="835" t="s">
        <v>1770</v>
      </c>
      <c r="B65" s="836">
        <v>11627301</v>
      </c>
      <c r="C65" s="844"/>
      <c r="D65" s="853"/>
      <c r="E65" s="853"/>
      <c r="F65" s="853"/>
      <c r="G65" s="853"/>
      <c r="H65" s="853"/>
      <c r="I65" s="853"/>
      <c r="J65" s="853"/>
      <c r="K65" s="853"/>
    </row>
    <row r="66" spans="1:14">
      <c r="A66" s="835" t="s">
        <v>1762</v>
      </c>
      <c r="B66" s="836">
        <v>2686073</v>
      </c>
      <c r="C66" s="844"/>
      <c r="D66" s="853"/>
      <c r="E66" s="853"/>
      <c r="F66" s="853"/>
      <c r="G66" s="853"/>
      <c r="H66" s="853"/>
      <c r="I66" s="853"/>
      <c r="J66" s="853"/>
      <c r="K66" s="853"/>
    </row>
    <row r="67" spans="1:14">
      <c r="A67" s="835" t="s">
        <v>1769</v>
      </c>
      <c r="B67" s="836">
        <v>4548571</v>
      </c>
      <c r="C67" s="844"/>
      <c r="D67" s="853"/>
      <c r="E67" s="853"/>
      <c r="F67" s="853"/>
      <c r="G67" s="853"/>
      <c r="H67" s="853"/>
      <c r="I67" s="853"/>
      <c r="J67" s="853"/>
      <c r="K67" s="853"/>
    </row>
    <row r="68" spans="1:14">
      <c r="A68" s="835" t="s">
        <v>1760</v>
      </c>
      <c r="B68" s="836">
        <v>886160</v>
      </c>
      <c r="C68" s="844"/>
      <c r="D68" s="853"/>
      <c r="E68" s="853"/>
      <c r="F68" s="853"/>
      <c r="G68" s="853"/>
      <c r="H68" s="853"/>
      <c r="I68" s="853"/>
      <c r="J68" s="853"/>
      <c r="K68" s="853"/>
    </row>
    <row r="69" spans="1:14">
      <c r="A69" s="835" t="s">
        <v>1759</v>
      </c>
      <c r="B69" s="836">
        <v>1666639</v>
      </c>
      <c r="C69" s="844"/>
      <c r="D69" s="853"/>
      <c r="E69" s="853"/>
      <c r="F69" s="853"/>
      <c r="G69" s="853"/>
      <c r="H69" s="853"/>
      <c r="I69" s="853"/>
      <c r="J69" s="853"/>
      <c r="K69" s="853"/>
    </row>
    <row r="70" spans="1:14">
      <c r="A70" s="835" t="s">
        <v>1758</v>
      </c>
      <c r="B70" s="836">
        <v>1883370</v>
      </c>
      <c r="C70" s="844"/>
      <c r="D70" s="853"/>
      <c r="E70" s="853"/>
      <c r="F70" s="853"/>
      <c r="G70" s="853"/>
      <c r="H70" s="853"/>
      <c r="I70" s="853"/>
      <c r="J70" s="853"/>
      <c r="K70" s="853"/>
    </row>
    <row r="71" spans="1:14">
      <c r="A71" s="835" t="s">
        <v>1757</v>
      </c>
      <c r="B71" s="836">
        <v>1433943</v>
      </c>
      <c r="C71" s="844"/>
      <c r="D71" s="853"/>
      <c r="E71" s="853"/>
      <c r="F71" s="853"/>
      <c r="G71" s="853"/>
      <c r="H71" s="853"/>
      <c r="I71" s="853"/>
      <c r="J71" s="853"/>
      <c r="K71" s="853"/>
    </row>
    <row r="72" spans="1:14">
      <c r="A72" s="835" t="s">
        <v>1756</v>
      </c>
      <c r="B72" s="836">
        <v>2552606</v>
      </c>
      <c r="C72" s="844"/>
      <c r="D72" s="853"/>
      <c r="E72" s="853"/>
      <c r="F72" s="853"/>
      <c r="G72" s="853"/>
      <c r="H72" s="853"/>
      <c r="I72" s="853"/>
      <c r="J72" s="853"/>
      <c r="K72" s="853"/>
    </row>
    <row r="73" spans="1:14">
      <c r="A73" s="835" t="s">
        <v>1768</v>
      </c>
      <c r="B73" s="836">
        <v>2157954</v>
      </c>
      <c r="C73" s="844"/>
      <c r="D73" s="853"/>
      <c r="E73" s="853"/>
      <c r="F73" s="853"/>
      <c r="G73" s="853"/>
      <c r="H73" s="853"/>
      <c r="I73" s="853"/>
      <c r="J73" s="853"/>
      <c r="K73" s="853"/>
    </row>
    <row r="74" spans="1:14">
      <c r="A74" s="835" t="s">
        <v>1754</v>
      </c>
      <c r="B74" s="836">
        <v>5199537</v>
      </c>
      <c r="C74" s="844"/>
      <c r="D74" s="853"/>
      <c r="E74" s="853"/>
      <c r="F74" s="853"/>
      <c r="G74" s="853"/>
      <c r="H74" s="853"/>
      <c r="I74" s="853"/>
      <c r="J74" s="853"/>
      <c r="K74" s="853"/>
    </row>
    <row r="75" spans="1:14">
      <c r="A75" s="835" t="s">
        <v>1675</v>
      </c>
      <c r="B75" s="836">
        <v>193</v>
      </c>
      <c r="C75" s="844"/>
      <c r="D75" s="853"/>
      <c r="E75" s="853"/>
      <c r="F75" s="853"/>
      <c r="G75" s="853"/>
      <c r="H75" s="853"/>
      <c r="I75" s="853"/>
      <c r="J75" s="853"/>
      <c r="K75" s="853"/>
    </row>
    <row r="76" spans="1:14" ht="15.75" thickBot="1">
      <c r="A76" s="845" t="s">
        <v>113</v>
      </c>
      <c r="B76" s="846">
        <f>SUM(B64:B75)</f>
        <v>50424418</v>
      </c>
      <c r="C76" s="844"/>
      <c r="D76" s="853"/>
      <c r="E76" s="853"/>
      <c r="F76" s="853"/>
      <c r="G76" s="853"/>
      <c r="H76" s="853"/>
      <c r="I76" s="853"/>
      <c r="J76" s="853"/>
      <c r="K76" s="853"/>
    </row>
    <row r="77" spans="1:14">
      <c r="A77" s="853"/>
      <c r="B77" s="832"/>
      <c r="C77" s="832"/>
      <c r="D77" s="832"/>
      <c r="E77" s="832"/>
      <c r="F77" s="853"/>
      <c r="G77" s="853"/>
      <c r="H77" s="853"/>
      <c r="I77" s="853"/>
      <c r="J77" s="853"/>
      <c r="K77" s="853"/>
      <c r="L77" s="853"/>
      <c r="M77" s="853"/>
      <c r="N77" s="853"/>
    </row>
    <row r="78" spans="1:14">
      <c r="A78" s="853"/>
      <c r="B78" s="832"/>
      <c r="C78" s="832"/>
      <c r="D78" s="832"/>
      <c r="E78" s="832"/>
      <c r="F78" s="853"/>
      <c r="G78" s="853"/>
      <c r="H78" s="853"/>
      <c r="I78" s="853"/>
      <c r="J78" s="853"/>
      <c r="K78" s="853"/>
      <c r="L78" s="853"/>
      <c r="M78" s="853"/>
      <c r="N78" s="853"/>
    </row>
    <row r="79" spans="1:14" ht="15" customHeight="1" thickBot="1">
      <c r="A79" s="851" t="s">
        <v>1767</v>
      </c>
      <c r="B79" s="851"/>
      <c r="C79" s="851"/>
      <c r="D79" s="851"/>
      <c r="E79" s="851"/>
      <c r="F79" s="851"/>
      <c r="G79" s="851"/>
      <c r="H79" s="851"/>
      <c r="I79" s="851"/>
      <c r="J79" s="851"/>
      <c r="K79" s="851"/>
      <c r="L79" s="851"/>
      <c r="M79" s="851"/>
      <c r="N79" s="851"/>
    </row>
    <row r="80" spans="1:14" ht="38.25">
      <c r="A80" s="833" t="s">
        <v>1604</v>
      </c>
      <c r="B80" s="850" t="s">
        <v>1764</v>
      </c>
      <c r="C80" s="850" t="s">
        <v>1763</v>
      </c>
      <c r="D80" s="850" t="s">
        <v>1762</v>
      </c>
      <c r="E80" s="850" t="s">
        <v>1761</v>
      </c>
      <c r="F80" s="850" t="s">
        <v>1760</v>
      </c>
      <c r="G80" s="850" t="s">
        <v>1759</v>
      </c>
      <c r="H80" s="850" t="s">
        <v>1758</v>
      </c>
      <c r="I80" s="850" t="s">
        <v>1757</v>
      </c>
      <c r="J80" s="850" t="s">
        <v>1756</v>
      </c>
      <c r="K80" s="850" t="s">
        <v>1755</v>
      </c>
      <c r="L80" s="850" t="s">
        <v>1754</v>
      </c>
      <c r="M80" s="850" t="s">
        <v>1675</v>
      </c>
      <c r="N80" s="850" t="s">
        <v>27</v>
      </c>
    </row>
    <row r="81" spans="1:14">
      <c r="A81" s="835" t="s">
        <v>487</v>
      </c>
      <c r="B81" s="836">
        <v>3834811</v>
      </c>
      <c r="C81" s="836">
        <v>5032877</v>
      </c>
      <c r="D81" s="836">
        <v>943841</v>
      </c>
      <c r="E81" s="836">
        <v>2808354</v>
      </c>
      <c r="F81" s="836">
        <v>377312</v>
      </c>
      <c r="G81" s="836">
        <v>860707</v>
      </c>
      <c r="H81" s="836">
        <v>0</v>
      </c>
      <c r="I81" s="836">
        <v>645042</v>
      </c>
      <c r="J81" s="836">
        <v>1237280</v>
      </c>
      <c r="K81" s="836">
        <v>1522359</v>
      </c>
      <c r="L81" s="863">
        <v>2431675</v>
      </c>
      <c r="M81" s="836">
        <v>17</v>
      </c>
      <c r="N81" s="836">
        <v>19694275</v>
      </c>
    </row>
    <row r="82" spans="1:14">
      <c r="A82" s="835" t="s">
        <v>1536</v>
      </c>
      <c r="B82" s="836">
        <v>11947260</v>
      </c>
      <c r="C82" s="836">
        <v>6594424</v>
      </c>
      <c r="D82" s="836">
        <v>1742232</v>
      </c>
      <c r="E82" s="836">
        <v>1740217</v>
      </c>
      <c r="F82" s="836">
        <v>508848</v>
      </c>
      <c r="G82" s="836">
        <v>805932</v>
      </c>
      <c r="H82" s="836">
        <v>1883370</v>
      </c>
      <c r="I82" s="836">
        <v>788901</v>
      </c>
      <c r="J82" s="836">
        <v>1315326</v>
      </c>
      <c r="K82" s="836">
        <v>635595</v>
      </c>
      <c r="L82" s="863">
        <v>2767862</v>
      </c>
      <c r="M82" s="836">
        <v>176</v>
      </c>
      <c r="N82" s="836">
        <v>30730143</v>
      </c>
    </row>
    <row r="83" spans="1:14" ht="15.75" thickBot="1">
      <c r="A83" s="845" t="s">
        <v>113</v>
      </c>
      <c r="B83" s="846">
        <f t="shared" ref="B83:N83" si="3">SUM(B81:B82)</f>
        <v>15782071</v>
      </c>
      <c r="C83" s="846">
        <f t="shared" si="3"/>
        <v>11627301</v>
      </c>
      <c r="D83" s="846">
        <f t="shared" si="3"/>
        <v>2686073</v>
      </c>
      <c r="E83" s="846">
        <f t="shared" si="3"/>
        <v>4548571</v>
      </c>
      <c r="F83" s="846">
        <f t="shared" si="3"/>
        <v>886160</v>
      </c>
      <c r="G83" s="846">
        <f t="shared" si="3"/>
        <v>1666639</v>
      </c>
      <c r="H83" s="846">
        <f t="shared" si="3"/>
        <v>1883370</v>
      </c>
      <c r="I83" s="846">
        <f t="shared" si="3"/>
        <v>1433943</v>
      </c>
      <c r="J83" s="846">
        <f t="shared" si="3"/>
        <v>2552606</v>
      </c>
      <c r="K83" s="846">
        <f t="shared" si="3"/>
        <v>2157954</v>
      </c>
      <c r="L83" s="846">
        <f t="shared" si="3"/>
        <v>5199537</v>
      </c>
      <c r="M83" s="846">
        <f t="shared" si="3"/>
        <v>193</v>
      </c>
      <c r="N83" s="846">
        <f t="shared" si="3"/>
        <v>50424418</v>
      </c>
    </row>
    <row r="84" spans="1:14">
      <c r="A84" s="853"/>
      <c r="B84" s="832"/>
      <c r="C84" s="832"/>
      <c r="D84" s="832"/>
      <c r="E84" s="832"/>
      <c r="F84" s="853"/>
      <c r="G84" s="853"/>
      <c r="H84" s="853"/>
      <c r="I84" s="853"/>
      <c r="J84" s="853"/>
      <c r="K84" s="853"/>
      <c r="L84" s="853"/>
      <c r="M84" s="853"/>
      <c r="N84" s="853"/>
    </row>
    <row r="85" spans="1:14">
      <c r="A85" s="853"/>
      <c r="B85" s="832"/>
      <c r="C85" s="832"/>
      <c r="D85" s="832"/>
      <c r="E85" s="832"/>
      <c r="F85" s="853"/>
      <c r="G85" s="853"/>
      <c r="H85" s="853"/>
      <c r="I85" s="853"/>
      <c r="J85" s="853"/>
      <c r="K85" s="853"/>
      <c r="L85" s="853"/>
      <c r="M85" s="853"/>
      <c r="N85" s="853"/>
    </row>
    <row r="86" spans="1:14" ht="15" customHeight="1" thickBot="1">
      <c r="A86" s="851" t="s">
        <v>1766</v>
      </c>
      <c r="B86" s="851"/>
      <c r="C86" s="851"/>
      <c r="D86" s="851"/>
      <c r="E86" s="851"/>
      <c r="F86" s="851"/>
      <c r="G86" s="851"/>
      <c r="H86" s="851"/>
      <c r="I86" s="851"/>
      <c r="J86" s="851"/>
      <c r="K86" s="851"/>
      <c r="L86" s="851"/>
      <c r="M86" s="851"/>
      <c r="N86" s="851"/>
    </row>
    <row r="87" spans="1:14" ht="38.25">
      <c r="A87" s="833" t="s">
        <v>1715</v>
      </c>
      <c r="B87" s="850" t="s">
        <v>1764</v>
      </c>
      <c r="C87" s="850" t="s">
        <v>1763</v>
      </c>
      <c r="D87" s="850" t="s">
        <v>1762</v>
      </c>
      <c r="E87" s="850" t="s">
        <v>1761</v>
      </c>
      <c r="F87" s="850" t="s">
        <v>1760</v>
      </c>
      <c r="G87" s="850" t="s">
        <v>1759</v>
      </c>
      <c r="H87" s="850" t="s">
        <v>1758</v>
      </c>
      <c r="I87" s="850" t="s">
        <v>1757</v>
      </c>
      <c r="J87" s="850" t="s">
        <v>1756</v>
      </c>
      <c r="K87" s="850" t="s">
        <v>1755</v>
      </c>
      <c r="L87" s="850" t="s">
        <v>1754</v>
      </c>
      <c r="M87" s="850" t="s">
        <v>1675</v>
      </c>
      <c r="N87" s="850" t="s">
        <v>27</v>
      </c>
    </row>
    <row r="88" spans="1:14">
      <c r="A88" s="835" t="s">
        <v>1714</v>
      </c>
      <c r="B88" s="836">
        <v>45836</v>
      </c>
      <c r="C88" s="836">
        <v>41555</v>
      </c>
      <c r="D88" s="836">
        <v>20813</v>
      </c>
      <c r="E88" s="836">
        <v>49692</v>
      </c>
      <c r="F88" s="836">
        <v>11386</v>
      </c>
      <c r="G88" s="836">
        <v>11224</v>
      </c>
      <c r="H88" s="836">
        <v>21261</v>
      </c>
      <c r="I88" s="836">
        <v>7562</v>
      </c>
      <c r="J88" s="836">
        <v>1997</v>
      </c>
      <c r="K88" s="836">
        <v>1917</v>
      </c>
      <c r="L88" s="863">
        <v>23428</v>
      </c>
      <c r="M88" s="836">
        <v>0</v>
      </c>
      <c r="N88" s="836">
        <v>236671</v>
      </c>
    </row>
    <row r="89" spans="1:14">
      <c r="A89" s="835" t="s">
        <v>13</v>
      </c>
      <c r="B89" s="836">
        <v>1068563</v>
      </c>
      <c r="C89" s="836">
        <v>477995</v>
      </c>
      <c r="D89" s="836">
        <v>197762</v>
      </c>
      <c r="E89" s="836">
        <v>396473</v>
      </c>
      <c r="F89" s="836">
        <v>99986</v>
      </c>
      <c r="G89" s="836">
        <v>97696</v>
      </c>
      <c r="H89" s="836">
        <v>302554</v>
      </c>
      <c r="I89" s="836">
        <v>73702</v>
      </c>
      <c r="J89" s="836">
        <v>31533</v>
      </c>
      <c r="K89" s="836">
        <v>23147</v>
      </c>
      <c r="L89" s="863">
        <v>236468</v>
      </c>
      <c r="M89" s="836">
        <v>11</v>
      </c>
      <c r="N89" s="836">
        <v>3005890</v>
      </c>
    </row>
    <row r="90" spans="1:14">
      <c r="A90" s="835" t="s">
        <v>1713</v>
      </c>
      <c r="B90" s="836">
        <v>5623677</v>
      </c>
      <c r="C90" s="836">
        <v>1971228</v>
      </c>
      <c r="D90" s="836">
        <v>727653</v>
      </c>
      <c r="E90" s="836">
        <v>1032620</v>
      </c>
      <c r="F90" s="836">
        <v>309361</v>
      </c>
      <c r="G90" s="836">
        <v>347787</v>
      </c>
      <c r="H90" s="836">
        <v>1128660</v>
      </c>
      <c r="I90" s="836">
        <v>288271</v>
      </c>
      <c r="J90" s="836">
        <v>200099</v>
      </c>
      <c r="K90" s="836">
        <v>120762</v>
      </c>
      <c r="L90" s="863">
        <v>929411</v>
      </c>
      <c r="M90" s="836">
        <v>30</v>
      </c>
      <c r="N90" s="836">
        <v>12679559</v>
      </c>
    </row>
    <row r="91" spans="1:14">
      <c r="A91" s="835" t="s">
        <v>1712</v>
      </c>
      <c r="B91" s="836">
        <v>4347849</v>
      </c>
      <c r="C91" s="836">
        <v>2385345</v>
      </c>
      <c r="D91" s="836">
        <v>591634</v>
      </c>
      <c r="E91" s="836">
        <v>941614</v>
      </c>
      <c r="F91" s="836">
        <v>191426</v>
      </c>
      <c r="G91" s="836">
        <v>366998</v>
      </c>
      <c r="H91" s="836">
        <v>421286</v>
      </c>
      <c r="I91" s="836">
        <v>302757</v>
      </c>
      <c r="J91" s="836">
        <v>405677</v>
      </c>
      <c r="K91" s="836">
        <v>240828</v>
      </c>
      <c r="L91" s="863">
        <v>1065723</v>
      </c>
      <c r="M91" s="836">
        <v>56</v>
      </c>
      <c r="N91" s="836">
        <v>11261193</v>
      </c>
    </row>
    <row r="92" spans="1:14">
      <c r="A92" s="835" t="s">
        <v>1711</v>
      </c>
      <c r="B92" s="836">
        <v>2641604</v>
      </c>
      <c r="C92" s="836">
        <v>3264120</v>
      </c>
      <c r="D92" s="836">
        <v>538124</v>
      </c>
      <c r="E92" s="836">
        <v>1065542</v>
      </c>
      <c r="F92" s="836">
        <v>144273</v>
      </c>
      <c r="G92" s="836">
        <v>385434</v>
      </c>
      <c r="H92" s="836">
        <v>7889</v>
      </c>
      <c r="I92" s="836">
        <v>319143</v>
      </c>
      <c r="J92" s="836">
        <v>733321</v>
      </c>
      <c r="K92" s="836">
        <v>542251</v>
      </c>
      <c r="L92" s="863">
        <v>1330781</v>
      </c>
      <c r="M92" s="836">
        <v>93</v>
      </c>
      <c r="N92" s="836">
        <v>10972575</v>
      </c>
    </row>
    <row r="93" spans="1:14">
      <c r="A93" s="835" t="s">
        <v>1710</v>
      </c>
      <c r="B93" s="836">
        <v>1700710</v>
      </c>
      <c r="C93" s="836">
        <v>2747408</v>
      </c>
      <c r="D93" s="836">
        <v>442658</v>
      </c>
      <c r="E93" s="836">
        <v>834985</v>
      </c>
      <c r="F93" s="836">
        <v>101281</v>
      </c>
      <c r="G93" s="836">
        <v>339126</v>
      </c>
      <c r="H93" s="836">
        <v>931</v>
      </c>
      <c r="I93" s="836">
        <v>288114</v>
      </c>
      <c r="J93" s="836">
        <v>783563</v>
      </c>
      <c r="K93" s="836">
        <v>796005</v>
      </c>
      <c r="L93" s="863">
        <v>1173889</v>
      </c>
      <c r="M93" s="836">
        <v>3</v>
      </c>
      <c r="N93" s="836">
        <v>9208673</v>
      </c>
    </row>
    <row r="94" spans="1:14">
      <c r="A94" s="835" t="s">
        <v>1709</v>
      </c>
      <c r="B94" s="836">
        <v>353832</v>
      </c>
      <c r="C94" s="836">
        <v>739650</v>
      </c>
      <c r="D94" s="836">
        <v>167429</v>
      </c>
      <c r="E94" s="836">
        <v>227645</v>
      </c>
      <c r="F94" s="836">
        <v>28447</v>
      </c>
      <c r="G94" s="836">
        <v>118374</v>
      </c>
      <c r="H94" s="836">
        <v>789</v>
      </c>
      <c r="I94" s="836">
        <v>154394</v>
      </c>
      <c r="J94" s="836">
        <v>396416</v>
      </c>
      <c r="K94" s="836">
        <v>433044</v>
      </c>
      <c r="L94" s="863">
        <v>439837</v>
      </c>
      <c r="M94" s="836">
        <v>0</v>
      </c>
      <c r="N94" s="836">
        <v>3059857</v>
      </c>
    </row>
    <row r="95" spans="1:14" ht="15.75" thickBot="1">
      <c r="A95" s="845" t="s">
        <v>113</v>
      </c>
      <c r="B95" s="846">
        <f t="shared" ref="B95:N95" si="4">SUM(B88:B94)</f>
        <v>15782071</v>
      </c>
      <c r="C95" s="846">
        <f t="shared" si="4"/>
        <v>11627301</v>
      </c>
      <c r="D95" s="846">
        <f t="shared" si="4"/>
        <v>2686073</v>
      </c>
      <c r="E95" s="846">
        <f t="shared" si="4"/>
        <v>4548571</v>
      </c>
      <c r="F95" s="846">
        <f t="shared" si="4"/>
        <v>886160</v>
      </c>
      <c r="G95" s="846">
        <f t="shared" si="4"/>
        <v>1666639</v>
      </c>
      <c r="H95" s="846">
        <f t="shared" si="4"/>
        <v>1883370</v>
      </c>
      <c r="I95" s="846">
        <f t="shared" si="4"/>
        <v>1433943</v>
      </c>
      <c r="J95" s="846">
        <f t="shared" si="4"/>
        <v>2552606</v>
      </c>
      <c r="K95" s="846">
        <f t="shared" si="4"/>
        <v>2157954</v>
      </c>
      <c r="L95" s="846">
        <f t="shared" si="4"/>
        <v>5199537</v>
      </c>
      <c r="M95" s="846">
        <f t="shared" si="4"/>
        <v>193</v>
      </c>
      <c r="N95" s="846">
        <f t="shared" si="4"/>
        <v>50424418</v>
      </c>
    </row>
    <row r="96" spans="1:14">
      <c r="A96" s="853"/>
      <c r="B96" s="832"/>
      <c r="C96" s="832"/>
      <c r="D96" s="832"/>
      <c r="E96" s="832"/>
      <c r="F96" s="853"/>
      <c r="G96" s="853"/>
      <c r="H96" s="853"/>
      <c r="I96" s="853"/>
      <c r="J96" s="853"/>
      <c r="K96" s="853"/>
      <c r="L96" s="853"/>
      <c r="M96" s="853"/>
      <c r="N96" s="853"/>
    </row>
    <row r="97" spans="1:14">
      <c r="A97" s="853"/>
      <c r="B97" s="832"/>
      <c r="C97" s="832"/>
      <c r="D97" s="832"/>
      <c r="E97" s="832"/>
      <c r="F97" s="853"/>
      <c r="G97" s="853"/>
      <c r="H97" s="853"/>
      <c r="I97" s="853"/>
      <c r="J97" s="853"/>
      <c r="K97" s="853"/>
      <c r="L97" s="853"/>
      <c r="M97" s="853"/>
      <c r="N97" s="853"/>
    </row>
    <row r="98" spans="1:14" ht="15" customHeight="1" thickBot="1">
      <c r="A98" s="851" t="s">
        <v>1765</v>
      </c>
      <c r="B98" s="851"/>
      <c r="C98" s="851"/>
      <c r="D98" s="851"/>
      <c r="E98" s="851"/>
      <c r="F98" s="851"/>
      <c r="G98" s="851"/>
      <c r="H98" s="851"/>
      <c r="I98" s="851"/>
      <c r="J98" s="851"/>
      <c r="K98" s="851"/>
      <c r="L98" s="851"/>
      <c r="M98" s="851"/>
      <c r="N98" s="851"/>
    </row>
    <row r="99" spans="1:14" ht="38.25">
      <c r="A99" s="833" t="s">
        <v>1703</v>
      </c>
      <c r="B99" s="850" t="s">
        <v>1764</v>
      </c>
      <c r="C99" s="850" t="s">
        <v>1763</v>
      </c>
      <c r="D99" s="850" t="s">
        <v>1762</v>
      </c>
      <c r="E99" s="850" t="s">
        <v>1761</v>
      </c>
      <c r="F99" s="850" t="s">
        <v>1760</v>
      </c>
      <c r="G99" s="850" t="s">
        <v>1759</v>
      </c>
      <c r="H99" s="850" t="s">
        <v>1758</v>
      </c>
      <c r="I99" s="850" t="s">
        <v>1757</v>
      </c>
      <c r="J99" s="850" t="s">
        <v>1756</v>
      </c>
      <c r="K99" s="850" t="s">
        <v>1755</v>
      </c>
      <c r="L99" s="850" t="s">
        <v>1754</v>
      </c>
      <c r="M99" s="850" t="s">
        <v>1675</v>
      </c>
      <c r="N99" s="850" t="s">
        <v>27</v>
      </c>
    </row>
    <row r="100" spans="1:14">
      <c r="A100" s="835" t="s">
        <v>1702</v>
      </c>
      <c r="B100" s="836">
        <v>41660</v>
      </c>
      <c r="C100" s="836">
        <v>54759</v>
      </c>
      <c r="D100" s="836">
        <v>27232</v>
      </c>
      <c r="E100" s="836">
        <v>41934</v>
      </c>
      <c r="F100" s="836">
        <v>9755</v>
      </c>
      <c r="G100" s="836">
        <v>20807</v>
      </c>
      <c r="H100" s="836">
        <v>31257</v>
      </c>
      <c r="I100" s="836">
        <v>17911</v>
      </c>
      <c r="J100" s="836">
        <v>23370</v>
      </c>
      <c r="K100" s="836">
        <v>20700</v>
      </c>
      <c r="L100" s="863">
        <v>32099</v>
      </c>
      <c r="M100" s="836">
        <v>0</v>
      </c>
      <c r="N100" s="836">
        <v>321484</v>
      </c>
    </row>
    <row r="101" spans="1:14">
      <c r="A101" s="835" t="s">
        <v>1701</v>
      </c>
      <c r="B101" s="836">
        <v>274906</v>
      </c>
      <c r="C101" s="836">
        <v>180511</v>
      </c>
      <c r="D101" s="836">
        <v>35351</v>
      </c>
      <c r="E101" s="836">
        <v>67871</v>
      </c>
      <c r="F101" s="836">
        <v>17236</v>
      </c>
      <c r="G101" s="836">
        <v>27236</v>
      </c>
      <c r="H101" s="836">
        <v>25118</v>
      </c>
      <c r="I101" s="836">
        <v>28008</v>
      </c>
      <c r="J101" s="836">
        <v>45963</v>
      </c>
      <c r="K101" s="836">
        <v>34472</v>
      </c>
      <c r="L101" s="863">
        <v>65978</v>
      </c>
      <c r="M101" s="836">
        <v>0</v>
      </c>
      <c r="N101" s="836">
        <v>802650</v>
      </c>
    </row>
    <row r="102" spans="1:14">
      <c r="A102" s="835" t="s">
        <v>1700</v>
      </c>
      <c r="B102" s="836">
        <v>328691</v>
      </c>
      <c r="C102" s="836">
        <v>359333</v>
      </c>
      <c r="D102" s="836">
        <v>68592</v>
      </c>
      <c r="E102" s="836">
        <v>159342</v>
      </c>
      <c r="F102" s="836">
        <v>19591</v>
      </c>
      <c r="G102" s="836">
        <v>40426</v>
      </c>
      <c r="H102" s="836">
        <v>70227</v>
      </c>
      <c r="I102" s="836">
        <v>39280</v>
      </c>
      <c r="J102" s="836">
        <v>69295</v>
      </c>
      <c r="K102" s="836">
        <v>59984</v>
      </c>
      <c r="L102" s="863">
        <v>164204</v>
      </c>
      <c r="M102" s="836">
        <v>2</v>
      </c>
      <c r="N102" s="836">
        <v>1378967</v>
      </c>
    </row>
    <row r="103" spans="1:14">
      <c r="A103" s="835" t="s">
        <v>1699</v>
      </c>
      <c r="B103" s="836">
        <v>247042</v>
      </c>
      <c r="C103" s="836">
        <v>186937</v>
      </c>
      <c r="D103" s="836">
        <v>42662</v>
      </c>
      <c r="E103" s="836">
        <v>76355</v>
      </c>
      <c r="F103" s="836">
        <v>12994</v>
      </c>
      <c r="G103" s="836">
        <v>34510</v>
      </c>
      <c r="H103" s="836">
        <v>35377</v>
      </c>
      <c r="I103" s="836">
        <v>32845</v>
      </c>
      <c r="J103" s="836">
        <v>46652</v>
      </c>
      <c r="K103" s="836">
        <v>46366</v>
      </c>
      <c r="L103" s="863">
        <v>87171</v>
      </c>
      <c r="M103" s="836">
        <v>7</v>
      </c>
      <c r="N103" s="836">
        <v>848918</v>
      </c>
    </row>
    <row r="104" spans="1:14">
      <c r="A104" s="835" t="s">
        <v>1698</v>
      </c>
      <c r="B104" s="836">
        <v>500589</v>
      </c>
      <c r="C104" s="836">
        <v>251216</v>
      </c>
      <c r="D104" s="836">
        <v>68363</v>
      </c>
      <c r="E104" s="836">
        <v>107441</v>
      </c>
      <c r="F104" s="836">
        <v>17943</v>
      </c>
      <c r="G104" s="836">
        <v>54709</v>
      </c>
      <c r="H104" s="836">
        <v>57790</v>
      </c>
      <c r="I104" s="836">
        <v>35686</v>
      </c>
      <c r="J104" s="836">
        <v>81704</v>
      </c>
      <c r="K104" s="836">
        <v>58756</v>
      </c>
      <c r="L104" s="863">
        <v>165247</v>
      </c>
      <c r="M104" s="836">
        <v>5</v>
      </c>
      <c r="N104" s="836">
        <v>1399449</v>
      </c>
    </row>
    <row r="105" spans="1:14">
      <c r="A105" s="835" t="s">
        <v>1697</v>
      </c>
      <c r="B105" s="836">
        <v>1176271</v>
      </c>
      <c r="C105" s="836">
        <v>887455</v>
      </c>
      <c r="D105" s="836">
        <v>176194</v>
      </c>
      <c r="E105" s="836">
        <v>265683</v>
      </c>
      <c r="F105" s="836">
        <v>61335</v>
      </c>
      <c r="G105" s="836">
        <v>102636</v>
      </c>
      <c r="H105" s="836">
        <v>147189</v>
      </c>
      <c r="I105" s="836">
        <v>88166</v>
      </c>
      <c r="J105" s="836">
        <v>182286</v>
      </c>
      <c r="K105" s="836">
        <v>156928</v>
      </c>
      <c r="L105" s="863">
        <v>383143</v>
      </c>
      <c r="M105" s="836">
        <v>0</v>
      </c>
      <c r="N105" s="836">
        <v>3627286</v>
      </c>
    </row>
    <row r="106" spans="1:14">
      <c r="A106" s="835" t="s">
        <v>1696</v>
      </c>
      <c r="B106" s="836">
        <v>8722446</v>
      </c>
      <c r="C106" s="836">
        <v>6223713</v>
      </c>
      <c r="D106" s="836">
        <v>1476687</v>
      </c>
      <c r="E106" s="836">
        <v>2493994</v>
      </c>
      <c r="F106" s="836">
        <v>520502</v>
      </c>
      <c r="G106" s="836">
        <v>859543</v>
      </c>
      <c r="H106" s="836">
        <v>778027</v>
      </c>
      <c r="I106" s="836">
        <v>826788</v>
      </c>
      <c r="J106" s="836">
        <v>1322791</v>
      </c>
      <c r="K106" s="836">
        <v>1138745</v>
      </c>
      <c r="L106" s="863">
        <v>2875632</v>
      </c>
      <c r="M106" s="836">
        <v>146</v>
      </c>
      <c r="N106" s="836">
        <v>27239014</v>
      </c>
    </row>
    <row r="107" spans="1:14">
      <c r="A107" s="835" t="s">
        <v>1695</v>
      </c>
      <c r="B107" s="836">
        <v>924443</v>
      </c>
      <c r="C107" s="836">
        <v>748143</v>
      </c>
      <c r="D107" s="836">
        <v>105818</v>
      </c>
      <c r="E107" s="836">
        <v>229487</v>
      </c>
      <c r="F107" s="836">
        <v>31959</v>
      </c>
      <c r="G107" s="836">
        <v>100862</v>
      </c>
      <c r="H107" s="836">
        <v>217330</v>
      </c>
      <c r="I107" s="836">
        <v>77091</v>
      </c>
      <c r="J107" s="836">
        <v>142145</v>
      </c>
      <c r="K107" s="836">
        <v>138834</v>
      </c>
      <c r="L107" s="863">
        <v>251194</v>
      </c>
      <c r="M107" s="836">
        <v>0</v>
      </c>
      <c r="N107" s="836">
        <v>2967306</v>
      </c>
    </row>
    <row r="108" spans="1:14">
      <c r="A108" s="835" t="s">
        <v>1694</v>
      </c>
      <c r="B108" s="836">
        <v>702539</v>
      </c>
      <c r="C108" s="836">
        <v>510834</v>
      </c>
      <c r="D108" s="836">
        <v>110244</v>
      </c>
      <c r="E108" s="836">
        <v>187037</v>
      </c>
      <c r="F108" s="836">
        <v>19553</v>
      </c>
      <c r="G108" s="836">
        <v>84843</v>
      </c>
      <c r="H108" s="836">
        <v>105619</v>
      </c>
      <c r="I108" s="836">
        <v>56374</v>
      </c>
      <c r="J108" s="836">
        <v>120790</v>
      </c>
      <c r="K108" s="836">
        <v>89157</v>
      </c>
      <c r="L108" s="863">
        <v>171486</v>
      </c>
      <c r="M108" s="836">
        <v>0</v>
      </c>
      <c r="N108" s="836">
        <v>2158476</v>
      </c>
    </row>
    <row r="109" spans="1:14">
      <c r="A109" s="835" t="s">
        <v>1693</v>
      </c>
      <c r="B109" s="836">
        <v>1682988</v>
      </c>
      <c r="C109" s="836">
        <v>1335523</v>
      </c>
      <c r="D109" s="836">
        <v>306274</v>
      </c>
      <c r="E109" s="836">
        <v>540754</v>
      </c>
      <c r="F109" s="836">
        <v>89418</v>
      </c>
      <c r="G109" s="836">
        <v>184239</v>
      </c>
      <c r="H109" s="836">
        <v>293452</v>
      </c>
      <c r="I109" s="836">
        <v>131490</v>
      </c>
      <c r="J109" s="836">
        <v>267655</v>
      </c>
      <c r="K109" s="836">
        <v>227497</v>
      </c>
      <c r="L109" s="863">
        <v>538878</v>
      </c>
      <c r="M109" s="836">
        <v>33</v>
      </c>
      <c r="N109" s="836">
        <v>5598201</v>
      </c>
    </row>
    <row r="110" spans="1:14">
      <c r="A110" s="835" t="s">
        <v>1692</v>
      </c>
      <c r="B110" s="836">
        <v>533693</v>
      </c>
      <c r="C110" s="836">
        <v>351375</v>
      </c>
      <c r="D110" s="836">
        <v>96250</v>
      </c>
      <c r="E110" s="836">
        <v>131392</v>
      </c>
      <c r="F110" s="836">
        <v>27092</v>
      </c>
      <c r="G110" s="836">
        <v>39847</v>
      </c>
      <c r="H110" s="836">
        <v>65900</v>
      </c>
      <c r="I110" s="836">
        <v>33757</v>
      </c>
      <c r="J110" s="836">
        <v>84446</v>
      </c>
      <c r="K110" s="836">
        <v>62907</v>
      </c>
      <c r="L110" s="863">
        <v>214847</v>
      </c>
      <c r="M110" s="836">
        <v>0</v>
      </c>
      <c r="N110" s="836">
        <v>1641506</v>
      </c>
    </row>
    <row r="111" spans="1:14">
      <c r="A111" s="835" t="s">
        <v>1691</v>
      </c>
      <c r="B111" s="836">
        <v>76870</v>
      </c>
      <c r="C111" s="836">
        <v>60511</v>
      </c>
      <c r="D111" s="836">
        <v>25331</v>
      </c>
      <c r="E111" s="836">
        <v>28756</v>
      </c>
      <c r="F111" s="836">
        <v>9341</v>
      </c>
      <c r="G111" s="836">
        <v>17933</v>
      </c>
      <c r="H111" s="836">
        <v>7924</v>
      </c>
      <c r="I111" s="836">
        <v>11198</v>
      </c>
      <c r="J111" s="836">
        <v>34355</v>
      </c>
      <c r="K111" s="836">
        <v>22135</v>
      </c>
      <c r="L111" s="863">
        <v>29710</v>
      </c>
      <c r="M111" s="836">
        <v>0</v>
      </c>
      <c r="N111" s="836">
        <v>324064</v>
      </c>
    </row>
    <row r="112" spans="1:14">
      <c r="A112" s="835" t="s">
        <v>1690</v>
      </c>
      <c r="B112" s="836">
        <v>411148</v>
      </c>
      <c r="C112" s="836">
        <v>340064</v>
      </c>
      <c r="D112" s="836">
        <v>116957</v>
      </c>
      <c r="E112" s="836">
        <v>157852</v>
      </c>
      <c r="F112" s="836">
        <v>40806</v>
      </c>
      <c r="G112" s="836">
        <v>72042</v>
      </c>
      <c r="H112" s="836">
        <v>33106</v>
      </c>
      <c r="I112" s="836">
        <v>36202</v>
      </c>
      <c r="J112" s="836">
        <v>88646</v>
      </c>
      <c r="K112" s="836">
        <v>73601</v>
      </c>
      <c r="L112" s="863">
        <v>151473</v>
      </c>
      <c r="M112" s="836">
        <v>0</v>
      </c>
      <c r="N112" s="836">
        <v>1521897</v>
      </c>
    </row>
    <row r="113" spans="1:18">
      <c r="A113" s="835" t="s">
        <v>1689</v>
      </c>
      <c r="B113" s="836">
        <v>58556</v>
      </c>
      <c r="C113" s="836">
        <v>36685</v>
      </c>
      <c r="D113" s="836">
        <v>11867</v>
      </c>
      <c r="E113" s="836">
        <v>22610</v>
      </c>
      <c r="F113" s="836">
        <v>4896</v>
      </c>
      <c r="G113" s="836">
        <v>8841</v>
      </c>
      <c r="H113" s="836">
        <v>4856</v>
      </c>
      <c r="I113" s="836">
        <v>7472</v>
      </c>
      <c r="J113" s="836">
        <v>13535</v>
      </c>
      <c r="K113" s="836">
        <v>9751</v>
      </c>
      <c r="L113" s="863">
        <v>20367</v>
      </c>
      <c r="M113" s="836">
        <v>0</v>
      </c>
      <c r="N113" s="836">
        <v>199436</v>
      </c>
    </row>
    <row r="114" spans="1:18">
      <c r="A114" s="835" t="s">
        <v>1688</v>
      </c>
      <c r="B114" s="836">
        <v>100229</v>
      </c>
      <c r="C114" s="836">
        <v>100242</v>
      </c>
      <c r="D114" s="836">
        <v>18251</v>
      </c>
      <c r="E114" s="836">
        <v>38063</v>
      </c>
      <c r="F114" s="836">
        <v>3739</v>
      </c>
      <c r="G114" s="836">
        <v>18165</v>
      </c>
      <c r="H114" s="836">
        <v>10198</v>
      </c>
      <c r="I114" s="836">
        <v>11675</v>
      </c>
      <c r="J114" s="836">
        <v>28973</v>
      </c>
      <c r="K114" s="836">
        <v>18121</v>
      </c>
      <c r="L114" s="863">
        <v>48108</v>
      </c>
      <c r="M114" s="836">
        <v>0</v>
      </c>
      <c r="N114" s="836">
        <v>395764</v>
      </c>
    </row>
    <row r="115" spans="1:18" ht="15.75" thickBot="1">
      <c r="A115" s="845" t="s">
        <v>113</v>
      </c>
      <c r="B115" s="846">
        <f t="shared" ref="B115:N115" si="5">SUM(B100:B114)</f>
        <v>15782071</v>
      </c>
      <c r="C115" s="846">
        <f t="shared" si="5"/>
        <v>11627301</v>
      </c>
      <c r="D115" s="846">
        <f t="shared" si="5"/>
        <v>2686073</v>
      </c>
      <c r="E115" s="846">
        <f t="shared" si="5"/>
        <v>4548571</v>
      </c>
      <c r="F115" s="846">
        <f t="shared" si="5"/>
        <v>886160</v>
      </c>
      <c r="G115" s="846">
        <f t="shared" si="5"/>
        <v>1666639</v>
      </c>
      <c r="H115" s="846">
        <f t="shared" si="5"/>
        <v>1883370</v>
      </c>
      <c r="I115" s="846">
        <f t="shared" si="5"/>
        <v>1433943</v>
      </c>
      <c r="J115" s="846">
        <f t="shared" si="5"/>
        <v>2552606</v>
      </c>
      <c r="K115" s="846">
        <f t="shared" si="5"/>
        <v>2157954</v>
      </c>
      <c r="L115" s="846">
        <f t="shared" si="5"/>
        <v>5199537</v>
      </c>
      <c r="M115" s="846">
        <f t="shared" si="5"/>
        <v>193</v>
      </c>
      <c r="N115" s="846">
        <f t="shared" si="5"/>
        <v>50424418</v>
      </c>
    </row>
    <row r="116" spans="1:18">
      <c r="E116" s="852"/>
      <c r="F116" s="832"/>
      <c r="G116" s="832"/>
      <c r="H116" s="832"/>
      <c r="I116" s="832"/>
      <c r="J116" s="852"/>
      <c r="K116" s="852"/>
      <c r="L116" s="852"/>
      <c r="M116" s="852"/>
      <c r="N116" s="852"/>
      <c r="O116" s="852"/>
      <c r="P116" s="852"/>
      <c r="Q116" s="852"/>
      <c r="R116" s="852"/>
    </row>
    <row r="118" spans="1:18">
      <c r="A118" s="320" t="s">
        <v>858</v>
      </c>
    </row>
    <row r="119" spans="1:18">
      <c r="A119" s="7" t="s">
        <v>1923</v>
      </c>
    </row>
    <row r="120" spans="1:18">
      <c r="A120" s="7" t="s">
        <v>1977</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120"/>
  <sheetViews>
    <sheetView topLeftCell="A106" zoomScale="80" zoomScaleNormal="80" workbookViewId="0">
      <selection activeCell="A120" sqref="A120"/>
    </sheetView>
  </sheetViews>
  <sheetFormatPr baseColWidth="10" defaultRowHeight="15"/>
  <cols>
    <col min="1" max="1" width="38.7109375" style="828" customWidth="1"/>
    <col min="2" max="13" width="18.85546875" style="828" customWidth="1"/>
    <col min="14" max="16384" width="11.42578125" style="828"/>
  </cols>
  <sheetData>
    <row r="1" spans="1:13">
      <c r="A1" s="979" t="s">
        <v>1786</v>
      </c>
      <c r="B1" s="979"/>
      <c r="C1" s="979"/>
      <c r="D1" s="979"/>
      <c r="E1" s="979"/>
      <c r="F1" s="979"/>
      <c r="G1" s="979"/>
      <c r="H1" s="979"/>
      <c r="I1" s="979"/>
      <c r="J1" s="979"/>
      <c r="K1" s="979"/>
      <c r="L1" s="979"/>
      <c r="M1" s="979"/>
    </row>
    <row r="2" spans="1:13">
      <c r="A2" s="980" t="s">
        <v>1719</v>
      </c>
      <c r="B2" s="980"/>
      <c r="C2" s="980"/>
      <c r="D2" s="980"/>
      <c r="E2" s="980"/>
      <c r="F2" s="980"/>
      <c r="G2" s="980"/>
      <c r="H2" s="980"/>
      <c r="I2" s="980"/>
      <c r="J2" s="980"/>
      <c r="K2" s="980"/>
      <c r="L2" s="980"/>
      <c r="M2" s="980"/>
    </row>
    <row r="3" spans="1:13">
      <c r="A3" s="980" t="s">
        <v>1785</v>
      </c>
      <c r="B3" s="980"/>
      <c r="C3" s="980"/>
      <c r="D3" s="980"/>
      <c r="E3" s="980"/>
      <c r="F3" s="980"/>
      <c r="G3" s="980"/>
      <c r="H3" s="980"/>
      <c r="I3" s="980"/>
      <c r="J3" s="980"/>
      <c r="K3" s="980"/>
      <c r="L3" s="980"/>
      <c r="M3" s="980"/>
    </row>
    <row r="4" spans="1:13" ht="15.75" thickBot="1">
      <c r="A4" s="829"/>
      <c r="B4" s="829"/>
      <c r="C4" s="829"/>
      <c r="D4" s="829"/>
      <c r="E4" s="829"/>
      <c r="F4" s="829"/>
      <c r="G4" s="829"/>
      <c r="H4" s="829"/>
      <c r="I4" s="829"/>
      <c r="J4" s="829"/>
      <c r="K4" s="829"/>
      <c r="L4" s="829"/>
      <c r="M4" s="830"/>
    </row>
    <row r="6" spans="1:13" ht="15" customHeight="1" thickBot="1">
      <c r="A6" s="851" t="s">
        <v>1784</v>
      </c>
      <c r="B6" s="851"/>
      <c r="C6" s="854"/>
      <c r="D6" s="854"/>
      <c r="E6" s="832"/>
      <c r="F6" s="852"/>
      <c r="G6" s="852"/>
      <c r="H6" s="852"/>
      <c r="I6" s="852"/>
      <c r="J6" s="852"/>
      <c r="K6" s="852"/>
      <c r="L6" s="852"/>
      <c r="M6" s="852"/>
    </row>
    <row r="7" spans="1:13" ht="25.5">
      <c r="A7" s="833" t="s">
        <v>1771</v>
      </c>
      <c r="B7" s="850" t="s">
        <v>1739</v>
      </c>
      <c r="C7" s="832"/>
      <c r="D7" s="852"/>
      <c r="E7" s="852"/>
      <c r="F7" s="852"/>
      <c r="G7" s="852"/>
      <c r="H7" s="852"/>
      <c r="I7" s="852"/>
      <c r="J7" s="852"/>
      <c r="K7" s="852"/>
    </row>
    <row r="8" spans="1:13">
      <c r="A8" s="835" t="s">
        <v>1764</v>
      </c>
      <c r="B8" s="836">
        <v>811429</v>
      </c>
      <c r="C8" s="844"/>
      <c r="D8" s="852"/>
      <c r="E8" s="852"/>
      <c r="F8" s="852"/>
      <c r="G8" s="852"/>
      <c r="H8" s="852"/>
      <c r="I8" s="852"/>
      <c r="J8" s="852"/>
      <c r="K8" s="852"/>
    </row>
    <row r="9" spans="1:13">
      <c r="A9" s="835" t="s">
        <v>1770</v>
      </c>
      <c r="B9" s="836">
        <v>832356</v>
      </c>
      <c r="C9" s="844"/>
      <c r="D9" s="852"/>
      <c r="E9" s="852"/>
      <c r="F9" s="852"/>
      <c r="G9" s="852"/>
      <c r="H9" s="852"/>
      <c r="I9" s="852"/>
      <c r="J9" s="852"/>
      <c r="K9" s="852"/>
    </row>
    <row r="10" spans="1:13">
      <c r="A10" s="835" t="s">
        <v>1762</v>
      </c>
      <c r="B10" s="836">
        <v>522984</v>
      </c>
      <c r="C10" s="844"/>
      <c r="D10" s="852"/>
      <c r="E10" s="852"/>
      <c r="F10" s="852"/>
      <c r="G10" s="852"/>
      <c r="H10" s="852"/>
      <c r="I10" s="852"/>
      <c r="J10" s="852"/>
      <c r="K10" s="852"/>
    </row>
    <row r="11" spans="1:13">
      <c r="A11" s="835" t="s">
        <v>1769</v>
      </c>
      <c r="B11" s="836">
        <v>274089</v>
      </c>
      <c r="C11" s="844"/>
      <c r="D11" s="852"/>
      <c r="E11" s="852"/>
      <c r="F11" s="852"/>
      <c r="G11" s="852"/>
      <c r="H11" s="852"/>
      <c r="I11" s="852"/>
      <c r="J11" s="852"/>
      <c r="K11" s="852"/>
    </row>
    <row r="12" spans="1:13">
      <c r="A12" s="835" t="s">
        <v>1760</v>
      </c>
      <c r="B12" s="836">
        <v>213711</v>
      </c>
      <c r="C12" s="844"/>
      <c r="D12" s="852"/>
      <c r="E12" s="852"/>
      <c r="F12" s="852"/>
      <c r="G12" s="852"/>
      <c r="H12" s="852"/>
      <c r="I12" s="852"/>
      <c r="J12" s="852"/>
      <c r="K12" s="852"/>
    </row>
    <row r="13" spans="1:13">
      <c r="A13" s="835" t="s">
        <v>1759</v>
      </c>
      <c r="B13" s="836">
        <v>170967</v>
      </c>
      <c r="C13" s="844"/>
      <c r="D13" s="852"/>
      <c r="E13" s="852"/>
      <c r="F13" s="852"/>
      <c r="G13" s="852"/>
      <c r="H13" s="852"/>
      <c r="I13" s="852"/>
      <c r="J13" s="852"/>
      <c r="K13" s="852"/>
    </row>
    <row r="14" spans="1:13">
      <c r="A14" s="835" t="s">
        <v>1758</v>
      </c>
      <c r="B14" s="836">
        <v>120756</v>
      </c>
      <c r="C14" s="844"/>
      <c r="D14" s="852"/>
      <c r="E14" s="852"/>
      <c r="F14" s="852"/>
      <c r="G14" s="852"/>
      <c r="H14" s="852"/>
      <c r="I14" s="852"/>
      <c r="J14" s="852"/>
      <c r="K14" s="852"/>
    </row>
    <row r="15" spans="1:13">
      <c r="A15" s="835" t="s">
        <v>1757</v>
      </c>
      <c r="B15" s="836">
        <v>121844</v>
      </c>
      <c r="C15" s="844"/>
      <c r="D15" s="852"/>
      <c r="E15" s="852"/>
      <c r="F15" s="852"/>
      <c r="G15" s="852"/>
      <c r="H15" s="852"/>
      <c r="I15" s="852"/>
      <c r="J15" s="852"/>
      <c r="K15" s="852"/>
    </row>
    <row r="16" spans="1:13" ht="15" customHeight="1">
      <c r="A16" s="835" t="s">
        <v>1756</v>
      </c>
      <c r="B16" s="836">
        <v>89163</v>
      </c>
      <c r="C16" s="844"/>
      <c r="D16" s="852"/>
      <c r="E16" s="852"/>
      <c r="F16" s="852"/>
      <c r="G16" s="852"/>
      <c r="H16" s="852"/>
      <c r="I16" s="852"/>
      <c r="J16" s="852"/>
      <c r="K16" s="852"/>
    </row>
    <row r="17" spans="1:14">
      <c r="A17" s="835" t="s">
        <v>1768</v>
      </c>
      <c r="B17" s="836">
        <v>99417</v>
      </c>
      <c r="C17" s="844"/>
      <c r="D17" s="852"/>
      <c r="E17" s="852"/>
      <c r="F17" s="852"/>
      <c r="G17" s="852"/>
      <c r="H17" s="852"/>
      <c r="I17" s="852"/>
      <c r="J17" s="852"/>
      <c r="K17" s="852"/>
    </row>
    <row r="18" spans="1:14">
      <c r="A18" s="835" t="s">
        <v>1754</v>
      </c>
      <c r="B18" s="836">
        <v>407350</v>
      </c>
      <c r="C18" s="844"/>
      <c r="D18" s="852"/>
      <c r="E18" s="852"/>
      <c r="F18" s="852"/>
      <c r="G18" s="852"/>
      <c r="H18" s="852"/>
      <c r="I18" s="852"/>
      <c r="J18" s="852"/>
      <c r="K18" s="852"/>
    </row>
    <row r="19" spans="1:14">
      <c r="A19" s="835" t="s">
        <v>1675</v>
      </c>
      <c r="B19" s="836">
        <v>6</v>
      </c>
      <c r="C19" s="844"/>
      <c r="D19" s="852"/>
      <c r="E19" s="852"/>
      <c r="F19" s="852"/>
      <c r="G19" s="852"/>
      <c r="H19" s="852"/>
      <c r="I19" s="852"/>
      <c r="J19" s="852"/>
      <c r="K19" s="852"/>
    </row>
    <row r="20" spans="1:14" ht="15.75" thickBot="1">
      <c r="A20" s="845" t="s">
        <v>113</v>
      </c>
      <c r="B20" s="846">
        <f>SUM(B8:B19)</f>
        <v>3664072</v>
      </c>
      <c r="C20" s="844"/>
      <c r="D20" s="852"/>
      <c r="E20" s="852"/>
      <c r="F20" s="852"/>
      <c r="G20" s="852"/>
      <c r="H20" s="852"/>
      <c r="I20" s="852"/>
      <c r="J20" s="852"/>
      <c r="K20" s="852"/>
    </row>
    <row r="21" spans="1:14">
      <c r="A21" s="852"/>
      <c r="B21" s="832"/>
      <c r="C21" s="832"/>
      <c r="D21" s="832"/>
      <c r="E21" s="832"/>
      <c r="F21" s="852"/>
      <c r="G21" s="852"/>
      <c r="H21" s="852"/>
      <c r="I21" s="852"/>
      <c r="J21" s="852"/>
      <c r="K21" s="852"/>
      <c r="L21" s="852"/>
      <c r="M21" s="852"/>
    </row>
    <row r="22" spans="1:14">
      <c r="A22" s="852"/>
      <c r="B22" s="832"/>
      <c r="C22" s="832"/>
      <c r="D22" s="832"/>
      <c r="E22" s="832"/>
      <c r="F22" s="852"/>
      <c r="G22" s="852"/>
      <c r="H22" s="852"/>
      <c r="I22" s="852"/>
      <c r="J22" s="852"/>
      <c r="K22" s="852"/>
      <c r="L22" s="852"/>
      <c r="M22" s="852"/>
    </row>
    <row r="23" spans="1:14" ht="15" customHeight="1" thickBot="1">
      <c r="A23" s="851" t="s">
        <v>1783</v>
      </c>
      <c r="B23" s="851"/>
      <c r="C23" s="851"/>
      <c r="D23" s="851"/>
      <c r="E23" s="851"/>
      <c r="F23" s="851"/>
      <c r="G23" s="851"/>
      <c r="H23" s="851"/>
      <c r="I23" s="851"/>
      <c r="J23" s="851"/>
      <c r="K23" s="851"/>
      <c r="L23" s="851"/>
      <c r="M23" s="851"/>
    </row>
    <row r="24" spans="1:14" ht="38.25">
      <c r="A24" s="849" t="s">
        <v>1604</v>
      </c>
      <c r="B24" s="850" t="s">
        <v>1764</v>
      </c>
      <c r="C24" s="850" t="s">
        <v>1763</v>
      </c>
      <c r="D24" s="850" t="s">
        <v>1762</v>
      </c>
      <c r="E24" s="850" t="s">
        <v>1761</v>
      </c>
      <c r="F24" s="850" t="s">
        <v>1760</v>
      </c>
      <c r="G24" s="850" t="s">
        <v>1759</v>
      </c>
      <c r="H24" s="850" t="s">
        <v>1758</v>
      </c>
      <c r="I24" s="850" t="s">
        <v>1757</v>
      </c>
      <c r="J24" s="850" t="s">
        <v>1756</v>
      </c>
      <c r="K24" s="850" t="s">
        <v>1755</v>
      </c>
      <c r="L24" s="862" t="s">
        <v>1754</v>
      </c>
      <c r="M24" s="850" t="s">
        <v>1675</v>
      </c>
      <c r="N24" s="850" t="s">
        <v>27</v>
      </c>
    </row>
    <row r="25" spans="1:14">
      <c r="A25" s="835" t="s">
        <v>487</v>
      </c>
      <c r="B25" s="836">
        <v>199892</v>
      </c>
      <c r="C25" s="836">
        <v>343087</v>
      </c>
      <c r="D25" s="836">
        <v>166587</v>
      </c>
      <c r="E25" s="836">
        <v>159800</v>
      </c>
      <c r="F25" s="836">
        <v>75951</v>
      </c>
      <c r="G25" s="836">
        <v>70525</v>
      </c>
      <c r="H25" s="836">
        <v>0</v>
      </c>
      <c r="I25" s="836">
        <v>37990</v>
      </c>
      <c r="J25" s="836">
        <v>41516</v>
      </c>
      <c r="K25" s="836">
        <v>63770</v>
      </c>
      <c r="L25" s="863">
        <v>162096</v>
      </c>
      <c r="M25" s="836">
        <v>2</v>
      </c>
      <c r="N25" s="836">
        <v>1321216</v>
      </c>
    </row>
    <row r="26" spans="1:14">
      <c r="A26" s="835" t="s">
        <v>1536</v>
      </c>
      <c r="B26" s="836">
        <v>611537</v>
      </c>
      <c r="C26" s="836">
        <v>489269</v>
      </c>
      <c r="D26" s="836">
        <v>356397</v>
      </c>
      <c r="E26" s="836">
        <v>114289</v>
      </c>
      <c r="F26" s="836">
        <v>137760</v>
      </c>
      <c r="G26" s="836">
        <v>100442</v>
      </c>
      <c r="H26" s="836">
        <v>120756</v>
      </c>
      <c r="I26" s="836">
        <v>83854</v>
      </c>
      <c r="J26" s="836">
        <v>47647</v>
      </c>
      <c r="K26" s="836">
        <v>35647</v>
      </c>
      <c r="L26" s="863">
        <v>245254</v>
      </c>
      <c r="M26" s="836">
        <v>4</v>
      </c>
      <c r="N26" s="836">
        <v>2342856</v>
      </c>
    </row>
    <row r="27" spans="1:14" ht="15.75" thickBot="1">
      <c r="A27" s="845" t="s">
        <v>113</v>
      </c>
      <c r="B27" s="846">
        <f t="shared" ref="B27:N27" si="0">SUM(B25:B26)</f>
        <v>811429</v>
      </c>
      <c r="C27" s="846">
        <f t="shared" si="0"/>
        <v>832356</v>
      </c>
      <c r="D27" s="846">
        <f t="shared" si="0"/>
        <v>522984</v>
      </c>
      <c r="E27" s="846">
        <f t="shared" si="0"/>
        <v>274089</v>
      </c>
      <c r="F27" s="846">
        <f t="shared" si="0"/>
        <v>213711</v>
      </c>
      <c r="G27" s="846">
        <f t="shared" si="0"/>
        <v>170967</v>
      </c>
      <c r="H27" s="846">
        <f t="shared" si="0"/>
        <v>120756</v>
      </c>
      <c r="I27" s="846">
        <f t="shared" si="0"/>
        <v>121844</v>
      </c>
      <c r="J27" s="846">
        <f t="shared" si="0"/>
        <v>89163</v>
      </c>
      <c r="K27" s="846">
        <f t="shared" si="0"/>
        <v>99417</v>
      </c>
      <c r="L27" s="846">
        <f t="shared" si="0"/>
        <v>407350</v>
      </c>
      <c r="M27" s="846">
        <f t="shared" si="0"/>
        <v>6</v>
      </c>
      <c r="N27" s="846">
        <f t="shared" si="0"/>
        <v>3664072</v>
      </c>
    </row>
    <row r="28" spans="1:14">
      <c r="A28" s="853"/>
      <c r="B28" s="832"/>
      <c r="C28" s="832"/>
      <c r="D28" s="832"/>
      <c r="E28" s="832"/>
      <c r="F28" s="853"/>
      <c r="G28" s="853"/>
      <c r="H28" s="853"/>
      <c r="I28" s="853"/>
      <c r="J28" s="853"/>
      <c r="K28" s="853"/>
      <c r="L28" s="853"/>
      <c r="M28" s="853"/>
      <c r="N28" s="853"/>
    </row>
    <row r="29" spans="1:14">
      <c r="A29" s="853"/>
      <c r="B29" s="832"/>
      <c r="C29" s="832"/>
      <c r="D29" s="832"/>
      <c r="E29" s="832"/>
      <c r="F29" s="853"/>
      <c r="G29" s="853"/>
      <c r="H29" s="853"/>
      <c r="I29" s="853"/>
      <c r="J29" s="853"/>
      <c r="K29" s="853"/>
      <c r="L29" s="853"/>
      <c r="M29" s="853"/>
      <c r="N29" s="853"/>
    </row>
    <row r="30" spans="1:14" ht="15" customHeight="1" thickBot="1">
      <c r="A30" s="851" t="s">
        <v>1782</v>
      </c>
      <c r="B30" s="851"/>
      <c r="C30" s="851"/>
      <c r="D30" s="851"/>
      <c r="E30" s="851"/>
      <c r="F30" s="851"/>
      <c r="G30" s="851"/>
      <c r="H30" s="851"/>
      <c r="I30" s="851"/>
      <c r="J30" s="851"/>
      <c r="K30" s="851"/>
      <c r="L30" s="851"/>
      <c r="M30" s="851"/>
      <c r="N30" s="851"/>
    </row>
    <row r="31" spans="1:14" ht="38.25">
      <c r="A31" s="833" t="s">
        <v>1715</v>
      </c>
      <c r="B31" s="850" t="s">
        <v>1764</v>
      </c>
      <c r="C31" s="850" t="s">
        <v>1763</v>
      </c>
      <c r="D31" s="850" t="s">
        <v>1762</v>
      </c>
      <c r="E31" s="850" t="s">
        <v>1761</v>
      </c>
      <c r="F31" s="850" t="s">
        <v>1760</v>
      </c>
      <c r="G31" s="850" t="s">
        <v>1759</v>
      </c>
      <c r="H31" s="850" t="s">
        <v>1758</v>
      </c>
      <c r="I31" s="850" t="s">
        <v>1757</v>
      </c>
      <c r="J31" s="850" t="s">
        <v>1756</v>
      </c>
      <c r="K31" s="850" t="s">
        <v>1755</v>
      </c>
      <c r="L31" s="850" t="s">
        <v>1754</v>
      </c>
      <c r="M31" s="850" t="s">
        <v>1675</v>
      </c>
      <c r="N31" s="850" t="s">
        <v>27</v>
      </c>
    </row>
    <row r="32" spans="1:14">
      <c r="A32" s="835" t="s">
        <v>1714</v>
      </c>
      <c r="B32" s="836">
        <v>3226</v>
      </c>
      <c r="C32" s="836">
        <v>4755</v>
      </c>
      <c r="D32" s="836">
        <v>4323</v>
      </c>
      <c r="E32" s="836">
        <v>3682</v>
      </c>
      <c r="F32" s="836">
        <v>2380</v>
      </c>
      <c r="G32" s="836">
        <v>1442</v>
      </c>
      <c r="H32" s="836">
        <v>1477</v>
      </c>
      <c r="I32" s="836">
        <v>887</v>
      </c>
      <c r="J32" s="836">
        <v>103</v>
      </c>
      <c r="K32" s="836">
        <v>155</v>
      </c>
      <c r="L32" s="863">
        <v>2763</v>
      </c>
      <c r="M32" s="836">
        <v>0</v>
      </c>
      <c r="N32" s="836">
        <v>25193</v>
      </c>
    </row>
    <row r="33" spans="1:14">
      <c r="A33" s="835" t="s">
        <v>13</v>
      </c>
      <c r="B33" s="836">
        <v>62652</v>
      </c>
      <c r="C33" s="836">
        <v>51479</v>
      </c>
      <c r="D33" s="836">
        <v>42416</v>
      </c>
      <c r="E33" s="836">
        <v>28125</v>
      </c>
      <c r="F33" s="836">
        <v>24793</v>
      </c>
      <c r="G33" s="836">
        <v>14304</v>
      </c>
      <c r="H33" s="836">
        <v>19957</v>
      </c>
      <c r="I33" s="836">
        <v>8955</v>
      </c>
      <c r="J33" s="836">
        <v>1347</v>
      </c>
      <c r="K33" s="836">
        <v>1639</v>
      </c>
      <c r="L33" s="863">
        <v>26500</v>
      </c>
      <c r="M33" s="836">
        <v>1</v>
      </c>
      <c r="N33" s="836">
        <v>282168</v>
      </c>
    </row>
    <row r="34" spans="1:14">
      <c r="A34" s="835" t="s">
        <v>1713</v>
      </c>
      <c r="B34" s="836">
        <v>288448</v>
      </c>
      <c r="C34" s="836">
        <v>189817</v>
      </c>
      <c r="D34" s="836">
        <v>158430</v>
      </c>
      <c r="E34" s="836">
        <v>70524</v>
      </c>
      <c r="F34" s="836">
        <v>83926</v>
      </c>
      <c r="G34" s="836">
        <v>48730</v>
      </c>
      <c r="H34" s="836">
        <v>71969</v>
      </c>
      <c r="I34" s="836">
        <v>32802</v>
      </c>
      <c r="J34" s="836">
        <v>8096</v>
      </c>
      <c r="K34" s="836">
        <v>8182</v>
      </c>
      <c r="L34" s="863">
        <v>95688</v>
      </c>
      <c r="M34" s="836">
        <v>1</v>
      </c>
      <c r="N34" s="836">
        <v>1056613</v>
      </c>
    </row>
    <row r="35" spans="1:14">
      <c r="A35" s="835" t="s">
        <v>1712</v>
      </c>
      <c r="B35" s="836">
        <v>222580</v>
      </c>
      <c r="C35" s="836">
        <v>189656</v>
      </c>
      <c r="D35" s="836">
        <v>123113</v>
      </c>
      <c r="E35" s="836">
        <v>58244</v>
      </c>
      <c r="F35" s="836">
        <v>49357</v>
      </c>
      <c r="G35" s="836">
        <v>39951</v>
      </c>
      <c r="H35" s="836">
        <v>26677</v>
      </c>
      <c r="I35" s="836">
        <v>29529</v>
      </c>
      <c r="J35" s="836">
        <v>15443</v>
      </c>
      <c r="K35" s="836">
        <v>14213</v>
      </c>
      <c r="L35" s="863">
        <v>92114</v>
      </c>
      <c r="M35" s="836">
        <v>2</v>
      </c>
      <c r="N35" s="836">
        <v>860879</v>
      </c>
    </row>
    <row r="36" spans="1:14" ht="15" customHeight="1">
      <c r="A36" s="835" t="s">
        <v>1711</v>
      </c>
      <c r="B36" s="836">
        <v>139434</v>
      </c>
      <c r="C36" s="836">
        <v>210274</v>
      </c>
      <c r="D36" s="836">
        <v>102579</v>
      </c>
      <c r="E36" s="836">
        <v>59725</v>
      </c>
      <c r="F36" s="836">
        <v>31644</v>
      </c>
      <c r="G36" s="836">
        <v>34456</v>
      </c>
      <c r="H36" s="836">
        <v>559</v>
      </c>
      <c r="I36" s="836">
        <v>25664</v>
      </c>
      <c r="J36" s="836">
        <v>25594</v>
      </c>
      <c r="K36" s="836">
        <v>26058</v>
      </c>
      <c r="L36" s="863">
        <v>94667</v>
      </c>
      <c r="M36" s="836">
        <v>2</v>
      </c>
      <c r="N36" s="836">
        <v>750656</v>
      </c>
    </row>
    <row r="37" spans="1:14">
      <c r="A37" s="835" t="s">
        <v>1710</v>
      </c>
      <c r="B37" s="836">
        <v>79619</v>
      </c>
      <c r="C37" s="836">
        <v>149788</v>
      </c>
      <c r="D37" s="836">
        <v>71895</v>
      </c>
      <c r="E37" s="836">
        <v>42749</v>
      </c>
      <c r="F37" s="836">
        <v>17918</v>
      </c>
      <c r="G37" s="836">
        <v>25093</v>
      </c>
      <c r="H37" s="836">
        <v>70</v>
      </c>
      <c r="I37" s="836">
        <v>17038</v>
      </c>
      <c r="J37" s="836">
        <v>25983</v>
      </c>
      <c r="K37" s="836">
        <v>32912</v>
      </c>
      <c r="L37" s="863">
        <v>72344</v>
      </c>
      <c r="M37" s="836">
        <v>0</v>
      </c>
      <c r="N37" s="836">
        <v>535409</v>
      </c>
    </row>
    <row r="38" spans="1:14">
      <c r="A38" s="835" t="s">
        <v>1709</v>
      </c>
      <c r="B38" s="836">
        <v>15470</v>
      </c>
      <c r="C38" s="836">
        <v>36587</v>
      </c>
      <c r="D38" s="836">
        <v>20228</v>
      </c>
      <c r="E38" s="836">
        <v>11040</v>
      </c>
      <c r="F38" s="836">
        <v>3693</v>
      </c>
      <c r="G38" s="836">
        <v>6991</v>
      </c>
      <c r="H38" s="836">
        <v>47</v>
      </c>
      <c r="I38" s="836">
        <v>6969</v>
      </c>
      <c r="J38" s="836">
        <v>12597</v>
      </c>
      <c r="K38" s="836">
        <v>16258</v>
      </c>
      <c r="L38" s="863">
        <v>23274</v>
      </c>
      <c r="M38" s="836">
        <v>0</v>
      </c>
      <c r="N38" s="836">
        <v>153154</v>
      </c>
    </row>
    <row r="39" spans="1:14" ht="15.75" thickBot="1">
      <c r="A39" s="845" t="s">
        <v>113</v>
      </c>
      <c r="B39" s="846">
        <f t="shared" ref="B39:N39" si="1">SUM(B32:B38)</f>
        <v>811429</v>
      </c>
      <c r="C39" s="846">
        <f t="shared" si="1"/>
        <v>832356</v>
      </c>
      <c r="D39" s="846">
        <f t="shared" si="1"/>
        <v>522984</v>
      </c>
      <c r="E39" s="846">
        <f t="shared" si="1"/>
        <v>274089</v>
      </c>
      <c r="F39" s="846">
        <f t="shared" si="1"/>
        <v>213711</v>
      </c>
      <c r="G39" s="846">
        <f t="shared" si="1"/>
        <v>170967</v>
      </c>
      <c r="H39" s="846">
        <f t="shared" si="1"/>
        <v>120756</v>
      </c>
      <c r="I39" s="846">
        <f t="shared" si="1"/>
        <v>121844</v>
      </c>
      <c r="J39" s="846">
        <f t="shared" si="1"/>
        <v>89163</v>
      </c>
      <c r="K39" s="846">
        <f t="shared" si="1"/>
        <v>99417</v>
      </c>
      <c r="L39" s="846">
        <f t="shared" si="1"/>
        <v>407350</v>
      </c>
      <c r="M39" s="846">
        <f t="shared" si="1"/>
        <v>6</v>
      </c>
      <c r="N39" s="846">
        <f t="shared" si="1"/>
        <v>3664072</v>
      </c>
    </row>
    <row r="40" spans="1:14">
      <c r="A40" s="853"/>
      <c r="B40" s="832"/>
      <c r="C40" s="832"/>
      <c r="D40" s="832"/>
      <c r="E40" s="832"/>
      <c r="F40" s="853"/>
      <c r="G40" s="853"/>
      <c r="H40" s="853"/>
      <c r="I40" s="853"/>
      <c r="J40" s="853"/>
      <c r="K40" s="853"/>
      <c r="L40" s="853"/>
      <c r="M40" s="853"/>
      <c r="N40" s="853"/>
    </row>
    <row r="41" spans="1:14">
      <c r="A41" s="853"/>
      <c r="B41" s="832"/>
      <c r="C41" s="832"/>
      <c r="D41" s="832"/>
      <c r="E41" s="832"/>
      <c r="F41" s="853"/>
      <c r="G41" s="853"/>
      <c r="H41" s="853"/>
      <c r="I41" s="853"/>
      <c r="J41" s="853"/>
      <c r="K41" s="853"/>
      <c r="L41" s="853"/>
      <c r="M41" s="853"/>
      <c r="N41" s="853"/>
    </row>
    <row r="42" spans="1:14" ht="15" customHeight="1" thickBot="1">
      <c r="A42" s="851" t="s">
        <v>1781</v>
      </c>
      <c r="B42" s="851"/>
      <c r="C42" s="851"/>
      <c r="D42" s="851"/>
      <c r="E42" s="851"/>
      <c r="F42" s="851"/>
      <c r="G42" s="851"/>
      <c r="H42" s="851"/>
      <c r="I42" s="851"/>
      <c r="J42" s="851"/>
      <c r="K42" s="851"/>
      <c r="L42" s="851"/>
      <c r="M42" s="851"/>
      <c r="N42" s="851"/>
    </row>
    <row r="43" spans="1:14" ht="38.25">
      <c r="A43" s="833" t="s">
        <v>1703</v>
      </c>
      <c r="B43" s="850" t="s">
        <v>1764</v>
      </c>
      <c r="C43" s="850" t="s">
        <v>1763</v>
      </c>
      <c r="D43" s="850" t="s">
        <v>1762</v>
      </c>
      <c r="E43" s="850" t="s">
        <v>1761</v>
      </c>
      <c r="F43" s="850" t="s">
        <v>1760</v>
      </c>
      <c r="G43" s="850" t="s">
        <v>1759</v>
      </c>
      <c r="H43" s="850" t="s">
        <v>1758</v>
      </c>
      <c r="I43" s="850" t="s">
        <v>1757</v>
      </c>
      <c r="J43" s="850" t="s">
        <v>1756</v>
      </c>
      <c r="K43" s="850" t="s">
        <v>1755</v>
      </c>
      <c r="L43" s="850" t="s">
        <v>1754</v>
      </c>
      <c r="M43" s="850" t="s">
        <v>1675</v>
      </c>
      <c r="N43" s="850" t="s">
        <v>27</v>
      </c>
    </row>
    <row r="44" spans="1:14">
      <c r="A44" s="835" t="s">
        <v>1702</v>
      </c>
      <c r="B44" s="836">
        <v>3074</v>
      </c>
      <c r="C44" s="836">
        <v>5379</v>
      </c>
      <c r="D44" s="836">
        <v>5901</v>
      </c>
      <c r="E44" s="836">
        <v>2714</v>
      </c>
      <c r="F44" s="836">
        <v>2247</v>
      </c>
      <c r="G44" s="836">
        <v>3382</v>
      </c>
      <c r="H44" s="836">
        <v>1820</v>
      </c>
      <c r="I44" s="836">
        <v>1568</v>
      </c>
      <c r="J44" s="836">
        <v>915</v>
      </c>
      <c r="K44" s="836">
        <v>1059</v>
      </c>
      <c r="L44" s="863">
        <v>3422</v>
      </c>
      <c r="M44" s="836">
        <v>0</v>
      </c>
      <c r="N44" s="836">
        <v>31481</v>
      </c>
    </row>
    <row r="45" spans="1:14">
      <c r="A45" s="835" t="s">
        <v>1701</v>
      </c>
      <c r="B45" s="836">
        <v>12802</v>
      </c>
      <c r="C45" s="836">
        <v>12793</v>
      </c>
      <c r="D45" s="836">
        <v>7155</v>
      </c>
      <c r="E45" s="836">
        <v>4013</v>
      </c>
      <c r="F45" s="836">
        <v>4160</v>
      </c>
      <c r="G45" s="836">
        <v>2568</v>
      </c>
      <c r="H45" s="836">
        <v>1504</v>
      </c>
      <c r="I45" s="836">
        <v>2407</v>
      </c>
      <c r="J45" s="836">
        <v>1570</v>
      </c>
      <c r="K45" s="836">
        <v>1579</v>
      </c>
      <c r="L45" s="863">
        <v>5547</v>
      </c>
      <c r="M45" s="836">
        <v>0</v>
      </c>
      <c r="N45" s="836">
        <v>56098</v>
      </c>
    </row>
    <row r="46" spans="1:14">
      <c r="A46" s="835" t="s">
        <v>1700</v>
      </c>
      <c r="B46" s="836">
        <v>16897</v>
      </c>
      <c r="C46" s="836">
        <v>23913</v>
      </c>
      <c r="D46" s="836">
        <v>12052</v>
      </c>
      <c r="E46" s="836">
        <v>9031</v>
      </c>
      <c r="F46" s="836">
        <v>4222</v>
      </c>
      <c r="G46" s="836">
        <v>4530</v>
      </c>
      <c r="H46" s="836">
        <v>4897</v>
      </c>
      <c r="I46" s="836">
        <v>3538</v>
      </c>
      <c r="J46" s="836">
        <v>2549</v>
      </c>
      <c r="K46" s="836">
        <v>2644</v>
      </c>
      <c r="L46" s="863">
        <v>12129</v>
      </c>
      <c r="M46" s="836">
        <v>0</v>
      </c>
      <c r="N46" s="836">
        <v>96402</v>
      </c>
    </row>
    <row r="47" spans="1:14">
      <c r="A47" s="835" t="s">
        <v>1699</v>
      </c>
      <c r="B47" s="836">
        <v>9784</v>
      </c>
      <c r="C47" s="836">
        <v>11762</v>
      </c>
      <c r="D47" s="836">
        <v>7352</v>
      </c>
      <c r="E47" s="836">
        <v>4243</v>
      </c>
      <c r="F47" s="836">
        <v>3042</v>
      </c>
      <c r="G47" s="836">
        <v>3111</v>
      </c>
      <c r="H47" s="836">
        <v>2283</v>
      </c>
      <c r="I47" s="836">
        <v>2554</v>
      </c>
      <c r="J47" s="836">
        <v>1531</v>
      </c>
      <c r="K47" s="836">
        <v>1949</v>
      </c>
      <c r="L47" s="863">
        <v>6018</v>
      </c>
      <c r="M47" s="836">
        <v>1</v>
      </c>
      <c r="N47" s="836">
        <v>53630</v>
      </c>
    </row>
    <row r="48" spans="1:14">
      <c r="A48" s="835" t="s">
        <v>1698</v>
      </c>
      <c r="B48" s="836">
        <v>20935</v>
      </c>
      <c r="C48" s="836">
        <v>18296</v>
      </c>
      <c r="D48" s="836">
        <v>12593</v>
      </c>
      <c r="E48" s="836">
        <v>6380</v>
      </c>
      <c r="F48" s="836">
        <v>4033</v>
      </c>
      <c r="G48" s="836">
        <v>5843</v>
      </c>
      <c r="H48" s="836">
        <v>3939</v>
      </c>
      <c r="I48" s="836">
        <v>3175</v>
      </c>
      <c r="J48" s="836">
        <v>2898</v>
      </c>
      <c r="K48" s="836">
        <v>2433</v>
      </c>
      <c r="L48" s="863">
        <v>10922</v>
      </c>
      <c r="M48" s="836">
        <v>1</v>
      </c>
      <c r="N48" s="836">
        <v>91448</v>
      </c>
    </row>
    <row r="49" spans="1:14">
      <c r="A49" s="835" t="s">
        <v>1697</v>
      </c>
      <c r="B49" s="836">
        <v>54759</v>
      </c>
      <c r="C49" s="836">
        <v>55220</v>
      </c>
      <c r="D49" s="836">
        <v>32503</v>
      </c>
      <c r="E49" s="836">
        <v>15631</v>
      </c>
      <c r="F49" s="836">
        <v>13680</v>
      </c>
      <c r="G49" s="836">
        <v>9002</v>
      </c>
      <c r="H49" s="836">
        <v>9536</v>
      </c>
      <c r="I49" s="836">
        <v>7904</v>
      </c>
      <c r="J49" s="836">
        <v>5643</v>
      </c>
      <c r="K49" s="836">
        <v>6932</v>
      </c>
      <c r="L49" s="863">
        <v>26954</v>
      </c>
      <c r="M49" s="836">
        <v>0</v>
      </c>
      <c r="N49" s="836">
        <v>237764</v>
      </c>
    </row>
    <row r="50" spans="1:14">
      <c r="A50" s="835" t="s">
        <v>1696</v>
      </c>
      <c r="B50" s="836">
        <v>484589</v>
      </c>
      <c r="C50" s="836">
        <v>461047</v>
      </c>
      <c r="D50" s="836">
        <v>302472</v>
      </c>
      <c r="E50" s="836">
        <v>153068</v>
      </c>
      <c r="F50" s="836">
        <v>133846</v>
      </c>
      <c r="G50" s="836">
        <v>90280</v>
      </c>
      <c r="H50" s="836">
        <v>53193</v>
      </c>
      <c r="I50" s="836">
        <v>68423</v>
      </c>
      <c r="J50" s="836">
        <v>46280</v>
      </c>
      <c r="K50" s="836">
        <v>53452</v>
      </c>
      <c r="L50" s="863">
        <v>232572</v>
      </c>
      <c r="M50" s="836">
        <v>2</v>
      </c>
      <c r="N50" s="836">
        <v>2079224</v>
      </c>
    </row>
    <row r="51" spans="1:14">
      <c r="A51" s="835" t="s">
        <v>1695</v>
      </c>
      <c r="B51" s="836">
        <v>37837</v>
      </c>
      <c r="C51" s="836">
        <v>38386</v>
      </c>
      <c r="D51" s="836">
        <v>14353</v>
      </c>
      <c r="E51" s="836">
        <v>11170</v>
      </c>
      <c r="F51" s="836">
        <v>5513</v>
      </c>
      <c r="G51" s="836">
        <v>6166</v>
      </c>
      <c r="H51" s="836">
        <v>12289</v>
      </c>
      <c r="I51" s="836">
        <v>5403</v>
      </c>
      <c r="J51" s="836">
        <v>4739</v>
      </c>
      <c r="K51" s="836">
        <v>5438</v>
      </c>
      <c r="L51" s="863">
        <v>14746</v>
      </c>
      <c r="M51" s="836">
        <v>0</v>
      </c>
      <c r="N51" s="836">
        <v>156040</v>
      </c>
    </row>
    <row r="52" spans="1:14">
      <c r="A52" s="835" t="s">
        <v>1694</v>
      </c>
      <c r="B52" s="836">
        <v>36467</v>
      </c>
      <c r="C52" s="836">
        <v>33907</v>
      </c>
      <c r="D52" s="836">
        <v>17711</v>
      </c>
      <c r="E52" s="836">
        <v>10659</v>
      </c>
      <c r="F52" s="836">
        <v>2928</v>
      </c>
      <c r="G52" s="836">
        <v>9786</v>
      </c>
      <c r="H52" s="836">
        <v>6748</v>
      </c>
      <c r="I52" s="836">
        <v>4977</v>
      </c>
      <c r="J52" s="836">
        <v>4509</v>
      </c>
      <c r="K52" s="836">
        <v>4087</v>
      </c>
      <c r="L52" s="863">
        <v>13535</v>
      </c>
      <c r="M52" s="836">
        <v>0</v>
      </c>
      <c r="N52" s="836">
        <v>145314</v>
      </c>
    </row>
    <row r="53" spans="1:14">
      <c r="A53" s="835" t="s">
        <v>1693</v>
      </c>
      <c r="B53" s="836">
        <v>71639</v>
      </c>
      <c r="C53" s="836">
        <v>93434</v>
      </c>
      <c r="D53" s="836">
        <v>54367</v>
      </c>
      <c r="E53" s="836">
        <v>31498</v>
      </c>
      <c r="F53" s="836">
        <v>18807</v>
      </c>
      <c r="G53" s="836">
        <v>18534</v>
      </c>
      <c r="H53" s="836">
        <v>15709</v>
      </c>
      <c r="I53" s="836">
        <v>11763</v>
      </c>
      <c r="J53" s="836">
        <v>9751</v>
      </c>
      <c r="K53" s="836">
        <v>10764</v>
      </c>
      <c r="L53" s="863">
        <v>41358</v>
      </c>
      <c r="M53" s="836">
        <v>2</v>
      </c>
      <c r="N53" s="836">
        <v>377626</v>
      </c>
    </row>
    <row r="54" spans="1:14">
      <c r="A54" s="835" t="s">
        <v>1692</v>
      </c>
      <c r="B54" s="836">
        <v>27592</v>
      </c>
      <c r="C54" s="836">
        <v>29545</v>
      </c>
      <c r="D54" s="836">
        <v>18165</v>
      </c>
      <c r="E54" s="836">
        <v>8932</v>
      </c>
      <c r="F54" s="836">
        <v>6301</v>
      </c>
      <c r="G54" s="836">
        <v>5264</v>
      </c>
      <c r="H54" s="836">
        <v>4266</v>
      </c>
      <c r="I54" s="836">
        <v>3547</v>
      </c>
      <c r="J54" s="836">
        <v>2888</v>
      </c>
      <c r="K54" s="836">
        <v>3065</v>
      </c>
      <c r="L54" s="863">
        <v>16481</v>
      </c>
      <c r="M54" s="836">
        <v>0</v>
      </c>
      <c r="N54" s="836">
        <v>126046</v>
      </c>
    </row>
    <row r="55" spans="1:14">
      <c r="A55" s="835" t="s">
        <v>1691</v>
      </c>
      <c r="B55" s="836">
        <v>4530</v>
      </c>
      <c r="C55" s="836">
        <v>6439</v>
      </c>
      <c r="D55" s="836">
        <v>6660</v>
      </c>
      <c r="E55" s="836">
        <v>2321</v>
      </c>
      <c r="F55" s="836">
        <v>2654</v>
      </c>
      <c r="G55" s="836">
        <v>2093</v>
      </c>
      <c r="H55" s="836">
        <v>733</v>
      </c>
      <c r="I55" s="836">
        <v>1153</v>
      </c>
      <c r="J55" s="836">
        <v>1289</v>
      </c>
      <c r="K55" s="836">
        <v>1069</v>
      </c>
      <c r="L55" s="863">
        <v>3576</v>
      </c>
      <c r="M55" s="836">
        <v>0</v>
      </c>
      <c r="N55" s="836">
        <v>32517</v>
      </c>
    </row>
    <row r="56" spans="1:14">
      <c r="A56" s="835" t="s">
        <v>1690</v>
      </c>
      <c r="B56" s="836">
        <v>22409</v>
      </c>
      <c r="C56" s="836">
        <v>31890</v>
      </c>
      <c r="D56" s="836">
        <v>25442</v>
      </c>
      <c r="E56" s="836">
        <v>10698</v>
      </c>
      <c r="F56" s="836">
        <v>10517</v>
      </c>
      <c r="G56" s="836">
        <v>7361</v>
      </c>
      <c r="H56" s="836">
        <v>2691</v>
      </c>
      <c r="I56" s="836">
        <v>3848</v>
      </c>
      <c r="J56" s="836">
        <v>3041</v>
      </c>
      <c r="K56" s="836">
        <v>3672</v>
      </c>
      <c r="L56" s="863">
        <v>14568</v>
      </c>
      <c r="M56" s="836">
        <v>0</v>
      </c>
      <c r="N56" s="836">
        <v>136137</v>
      </c>
    </row>
    <row r="57" spans="1:14">
      <c r="A57" s="835" t="s">
        <v>1689</v>
      </c>
      <c r="B57" s="836">
        <v>3683</v>
      </c>
      <c r="C57" s="836">
        <v>3272</v>
      </c>
      <c r="D57" s="836">
        <v>2514</v>
      </c>
      <c r="E57" s="836">
        <v>1499</v>
      </c>
      <c r="F57" s="836">
        <v>1010</v>
      </c>
      <c r="G57" s="836">
        <v>838</v>
      </c>
      <c r="H57" s="836">
        <v>390</v>
      </c>
      <c r="I57" s="836">
        <v>580</v>
      </c>
      <c r="J57" s="836">
        <v>514</v>
      </c>
      <c r="K57" s="836">
        <v>475</v>
      </c>
      <c r="L57" s="863">
        <v>1863</v>
      </c>
      <c r="M57" s="836">
        <v>0</v>
      </c>
      <c r="N57" s="836">
        <v>16638</v>
      </c>
    </row>
    <row r="58" spans="1:14">
      <c r="A58" s="835" t="s">
        <v>1688</v>
      </c>
      <c r="B58" s="836">
        <v>4432</v>
      </c>
      <c r="C58" s="836">
        <v>7073</v>
      </c>
      <c r="D58" s="836">
        <v>3744</v>
      </c>
      <c r="E58" s="836">
        <v>2232</v>
      </c>
      <c r="F58" s="836">
        <v>751</v>
      </c>
      <c r="G58" s="836">
        <v>2209</v>
      </c>
      <c r="H58" s="836">
        <v>758</v>
      </c>
      <c r="I58" s="836">
        <v>1004</v>
      </c>
      <c r="J58" s="836">
        <v>1046</v>
      </c>
      <c r="K58" s="836">
        <v>799</v>
      </c>
      <c r="L58" s="863">
        <v>3659</v>
      </c>
      <c r="M58" s="836">
        <v>0</v>
      </c>
      <c r="N58" s="836">
        <v>27707</v>
      </c>
    </row>
    <row r="59" spans="1:14" ht="15.75" thickBot="1">
      <c r="A59" s="845" t="s">
        <v>113</v>
      </c>
      <c r="B59" s="846">
        <f t="shared" ref="B59:N59" si="2">SUM(B44:B58)</f>
        <v>811429</v>
      </c>
      <c r="C59" s="846">
        <f t="shared" si="2"/>
        <v>832356</v>
      </c>
      <c r="D59" s="846">
        <f t="shared" si="2"/>
        <v>522984</v>
      </c>
      <c r="E59" s="846">
        <f t="shared" si="2"/>
        <v>274089</v>
      </c>
      <c r="F59" s="846">
        <f t="shared" si="2"/>
        <v>213711</v>
      </c>
      <c r="G59" s="846">
        <f t="shared" si="2"/>
        <v>170967</v>
      </c>
      <c r="H59" s="846">
        <f t="shared" si="2"/>
        <v>120756</v>
      </c>
      <c r="I59" s="846">
        <f t="shared" si="2"/>
        <v>121844</v>
      </c>
      <c r="J59" s="846">
        <f t="shared" si="2"/>
        <v>89163</v>
      </c>
      <c r="K59" s="846">
        <f t="shared" si="2"/>
        <v>99417</v>
      </c>
      <c r="L59" s="846">
        <f t="shared" si="2"/>
        <v>407350</v>
      </c>
      <c r="M59" s="846">
        <f t="shared" si="2"/>
        <v>6</v>
      </c>
      <c r="N59" s="846">
        <f t="shared" si="2"/>
        <v>3664072</v>
      </c>
    </row>
    <row r="60" spans="1:14">
      <c r="A60" s="853"/>
      <c r="B60" s="832"/>
      <c r="C60" s="832"/>
      <c r="D60" s="832"/>
      <c r="E60" s="832"/>
      <c r="F60" s="853"/>
      <c r="G60" s="853"/>
      <c r="H60" s="853"/>
      <c r="I60" s="853"/>
      <c r="J60" s="853"/>
      <c r="K60" s="853"/>
      <c r="L60" s="853"/>
      <c r="M60" s="853"/>
      <c r="N60" s="853"/>
    </row>
    <row r="61" spans="1:14">
      <c r="A61" s="853"/>
      <c r="B61" s="832"/>
      <c r="C61" s="832"/>
      <c r="D61" s="832"/>
      <c r="E61" s="832"/>
      <c r="F61" s="853"/>
      <c r="G61" s="853"/>
      <c r="H61" s="853"/>
      <c r="I61" s="853"/>
      <c r="J61" s="853"/>
      <c r="K61" s="853"/>
      <c r="L61" s="853"/>
      <c r="M61" s="853"/>
      <c r="N61" s="853"/>
    </row>
    <row r="62" spans="1:14" ht="15" customHeight="1" thickBot="1">
      <c r="A62" s="851" t="s">
        <v>1738</v>
      </c>
      <c r="B62" s="851"/>
      <c r="C62" s="854"/>
      <c r="D62" s="854"/>
      <c r="E62" s="832"/>
      <c r="F62" s="853"/>
      <c r="G62" s="853"/>
      <c r="H62" s="853"/>
      <c r="I62" s="853"/>
      <c r="J62" s="853"/>
      <c r="K62" s="853"/>
      <c r="L62" s="853"/>
      <c r="M62" s="853"/>
      <c r="N62" s="853"/>
    </row>
    <row r="63" spans="1:14" ht="25.5">
      <c r="A63" s="833" t="s">
        <v>1771</v>
      </c>
      <c r="B63" s="850" t="s">
        <v>1738</v>
      </c>
      <c r="C63" s="864"/>
      <c r="D63" s="865"/>
      <c r="E63" s="853"/>
      <c r="F63" s="853"/>
      <c r="G63" s="853"/>
      <c r="H63" s="853"/>
      <c r="I63" s="853"/>
      <c r="J63" s="853"/>
      <c r="K63" s="853"/>
    </row>
    <row r="64" spans="1:14">
      <c r="A64" s="835" t="s">
        <v>1764</v>
      </c>
      <c r="B64" s="836">
        <v>13325020</v>
      </c>
      <c r="C64" s="844"/>
      <c r="D64" s="853"/>
      <c r="E64" s="853"/>
      <c r="F64" s="853"/>
      <c r="G64" s="853"/>
      <c r="H64" s="853"/>
      <c r="I64" s="853"/>
      <c r="J64" s="853"/>
      <c r="K64" s="853"/>
    </row>
    <row r="65" spans="1:14">
      <c r="A65" s="835" t="s">
        <v>1770</v>
      </c>
      <c r="B65" s="836">
        <v>9684196</v>
      </c>
      <c r="C65" s="844"/>
      <c r="D65" s="853"/>
      <c r="E65" s="853"/>
      <c r="F65" s="853"/>
      <c r="G65" s="853"/>
      <c r="H65" s="853"/>
      <c r="I65" s="853"/>
      <c r="J65" s="853"/>
      <c r="K65" s="853"/>
    </row>
    <row r="66" spans="1:14">
      <c r="A66" s="835" t="s">
        <v>1762</v>
      </c>
      <c r="B66" s="836">
        <v>1422693</v>
      </c>
      <c r="C66" s="844"/>
      <c r="D66" s="853"/>
      <c r="E66" s="853"/>
      <c r="F66" s="853"/>
      <c r="G66" s="853"/>
      <c r="H66" s="853"/>
      <c r="I66" s="853"/>
      <c r="J66" s="853"/>
      <c r="K66" s="853"/>
    </row>
    <row r="67" spans="1:14">
      <c r="A67" s="835" t="s">
        <v>1769</v>
      </c>
      <c r="B67" s="836">
        <v>4148341</v>
      </c>
      <c r="C67" s="844"/>
      <c r="D67" s="853"/>
      <c r="E67" s="853"/>
      <c r="F67" s="853"/>
      <c r="G67" s="853"/>
      <c r="H67" s="853"/>
      <c r="I67" s="853"/>
      <c r="J67" s="853"/>
      <c r="K67" s="853"/>
    </row>
    <row r="68" spans="1:14">
      <c r="A68" s="835" t="s">
        <v>1760</v>
      </c>
      <c r="B68" s="836">
        <v>394534</v>
      </c>
      <c r="C68" s="844"/>
      <c r="D68" s="853"/>
      <c r="E68" s="853"/>
      <c r="F68" s="853"/>
      <c r="G68" s="853"/>
      <c r="H68" s="853"/>
      <c r="I68" s="853"/>
      <c r="J68" s="853"/>
      <c r="K68" s="853"/>
    </row>
    <row r="69" spans="1:14">
      <c r="A69" s="835" t="s">
        <v>1759</v>
      </c>
      <c r="B69" s="836">
        <v>1377793</v>
      </c>
      <c r="C69" s="844"/>
      <c r="D69" s="853"/>
      <c r="E69" s="853"/>
      <c r="F69" s="853"/>
      <c r="G69" s="853"/>
      <c r="H69" s="853"/>
      <c r="I69" s="853"/>
      <c r="J69" s="853"/>
      <c r="K69" s="853"/>
    </row>
    <row r="70" spans="1:14">
      <c r="A70" s="835" t="s">
        <v>1758</v>
      </c>
      <c r="B70" s="836">
        <v>1787510</v>
      </c>
      <c r="C70" s="844"/>
      <c r="D70" s="853"/>
      <c r="E70" s="853"/>
      <c r="F70" s="853"/>
      <c r="G70" s="853"/>
      <c r="H70" s="853"/>
      <c r="I70" s="853"/>
      <c r="J70" s="853"/>
      <c r="K70" s="853"/>
    </row>
    <row r="71" spans="1:14">
      <c r="A71" s="835" t="s">
        <v>1757</v>
      </c>
      <c r="B71" s="836">
        <v>1202667</v>
      </c>
      <c r="C71" s="844"/>
      <c r="D71" s="853"/>
      <c r="E71" s="853"/>
      <c r="F71" s="853"/>
      <c r="G71" s="853"/>
      <c r="H71" s="853"/>
      <c r="I71" s="853"/>
      <c r="J71" s="853"/>
      <c r="K71" s="853"/>
    </row>
    <row r="72" spans="1:14">
      <c r="A72" s="835" t="s">
        <v>1756</v>
      </c>
      <c r="B72" s="836">
        <v>2442881</v>
      </c>
      <c r="C72" s="844"/>
      <c r="D72" s="853"/>
      <c r="E72" s="853"/>
      <c r="F72" s="853"/>
      <c r="G72" s="853"/>
      <c r="H72" s="853"/>
      <c r="I72" s="853"/>
      <c r="J72" s="853"/>
      <c r="K72" s="853"/>
    </row>
    <row r="73" spans="1:14">
      <c r="A73" s="835" t="s">
        <v>1768</v>
      </c>
      <c r="B73" s="836">
        <v>1960423</v>
      </c>
      <c r="C73" s="844"/>
      <c r="D73" s="853"/>
      <c r="E73" s="853"/>
      <c r="F73" s="853"/>
      <c r="G73" s="853"/>
      <c r="H73" s="853"/>
      <c r="I73" s="853"/>
      <c r="J73" s="853"/>
      <c r="K73" s="853"/>
    </row>
    <row r="74" spans="1:14">
      <c r="A74" s="835" t="s">
        <v>1754</v>
      </c>
      <c r="B74" s="836">
        <v>4412101</v>
      </c>
      <c r="C74" s="844"/>
      <c r="D74" s="853"/>
      <c r="E74" s="853"/>
      <c r="F74" s="853"/>
      <c r="G74" s="853"/>
      <c r="H74" s="853"/>
      <c r="I74" s="853"/>
      <c r="J74" s="853"/>
      <c r="K74" s="853"/>
    </row>
    <row r="75" spans="1:14">
      <c r="A75" s="835" t="s">
        <v>1675</v>
      </c>
      <c r="B75" s="836">
        <v>65</v>
      </c>
      <c r="C75" s="844"/>
      <c r="D75" s="853"/>
      <c r="E75" s="853"/>
      <c r="F75" s="853"/>
      <c r="G75" s="853"/>
      <c r="H75" s="853"/>
      <c r="I75" s="853"/>
      <c r="J75" s="853"/>
      <c r="K75" s="853"/>
    </row>
    <row r="76" spans="1:14" ht="15.75" thickBot="1">
      <c r="A76" s="845" t="s">
        <v>113</v>
      </c>
      <c r="B76" s="846">
        <f>SUM(B64:B75)</f>
        <v>42158224</v>
      </c>
      <c r="C76" s="844"/>
      <c r="D76" s="853"/>
      <c r="E76" s="853"/>
      <c r="F76" s="853"/>
      <c r="G76" s="853"/>
      <c r="H76" s="853"/>
      <c r="I76" s="853"/>
      <c r="J76" s="853"/>
      <c r="K76" s="853"/>
    </row>
    <row r="77" spans="1:14">
      <c r="A77" s="853"/>
      <c r="B77" s="832"/>
      <c r="C77" s="832"/>
      <c r="D77" s="832"/>
      <c r="E77" s="832"/>
      <c r="F77" s="853"/>
      <c r="G77" s="853"/>
      <c r="H77" s="853"/>
      <c r="I77" s="853"/>
      <c r="J77" s="853"/>
      <c r="K77" s="853"/>
      <c r="L77" s="853"/>
      <c r="M77" s="853"/>
      <c r="N77" s="853"/>
    </row>
    <row r="78" spans="1:14">
      <c r="A78" s="853"/>
      <c r="B78" s="832"/>
      <c r="C78" s="832"/>
      <c r="D78" s="832"/>
      <c r="E78" s="832"/>
      <c r="F78" s="853"/>
      <c r="G78" s="853"/>
      <c r="H78" s="853"/>
      <c r="I78" s="853"/>
      <c r="J78" s="853"/>
      <c r="K78" s="853"/>
      <c r="L78" s="853"/>
      <c r="M78" s="853"/>
      <c r="N78" s="853"/>
    </row>
    <row r="79" spans="1:14" ht="15" customHeight="1" thickBot="1">
      <c r="A79" s="851" t="s">
        <v>1780</v>
      </c>
      <c r="B79" s="851"/>
      <c r="C79" s="851"/>
      <c r="D79" s="851"/>
      <c r="E79" s="851"/>
      <c r="F79" s="851"/>
      <c r="G79" s="851"/>
      <c r="H79" s="851"/>
      <c r="I79" s="851"/>
      <c r="J79" s="851"/>
      <c r="K79" s="851"/>
      <c r="L79" s="851"/>
      <c r="M79" s="851"/>
      <c r="N79" s="851"/>
    </row>
    <row r="80" spans="1:14" ht="38.25">
      <c r="A80" s="833" t="s">
        <v>1604</v>
      </c>
      <c r="B80" s="850" t="s">
        <v>1764</v>
      </c>
      <c r="C80" s="850" t="s">
        <v>1763</v>
      </c>
      <c r="D80" s="850" t="s">
        <v>1762</v>
      </c>
      <c r="E80" s="850" t="s">
        <v>1761</v>
      </c>
      <c r="F80" s="850" t="s">
        <v>1760</v>
      </c>
      <c r="G80" s="850" t="s">
        <v>1759</v>
      </c>
      <c r="H80" s="850" t="s">
        <v>1758</v>
      </c>
      <c r="I80" s="850" t="s">
        <v>1757</v>
      </c>
      <c r="J80" s="850" t="s">
        <v>1756</v>
      </c>
      <c r="K80" s="850" t="s">
        <v>1755</v>
      </c>
      <c r="L80" s="850" t="s">
        <v>1754</v>
      </c>
      <c r="M80" s="850" t="s">
        <v>1675</v>
      </c>
      <c r="N80" s="850" t="s">
        <v>27</v>
      </c>
    </row>
    <row r="81" spans="1:14">
      <c r="A81" s="835" t="s">
        <v>487</v>
      </c>
      <c r="B81" s="836">
        <v>3316842</v>
      </c>
      <c r="C81" s="836">
        <v>4251593</v>
      </c>
      <c r="D81" s="836">
        <v>543241</v>
      </c>
      <c r="E81" s="836">
        <v>2582047</v>
      </c>
      <c r="F81" s="836">
        <v>204932</v>
      </c>
      <c r="G81" s="836">
        <v>748951</v>
      </c>
      <c r="H81" s="836">
        <v>0</v>
      </c>
      <c r="I81" s="836">
        <v>580222</v>
      </c>
      <c r="J81" s="836">
        <v>1182035</v>
      </c>
      <c r="K81" s="836">
        <v>1392363</v>
      </c>
      <c r="L81" s="863">
        <v>2125480</v>
      </c>
      <c r="M81" s="836">
        <v>0</v>
      </c>
      <c r="N81" s="836">
        <v>16927706</v>
      </c>
    </row>
    <row r="82" spans="1:14">
      <c r="A82" s="835" t="s">
        <v>1536</v>
      </c>
      <c r="B82" s="836">
        <v>10008178</v>
      </c>
      <c r="C82" s="836">
        <v>5432603</v>
      </c>
      <c r="D82" s="836">
        <v>879452</v>
      </c>
      <c r="E82" s="836">
        <v>1566294</v>
      </c>
      <c r="F82" s="836">
        <v>189602</v>
      </c>
      <c r="G82" s="836">
        <v>628842</v>
      </c>
      <c r="H82" s="836">
        <v>1787510</v>
      </c>
      <c r="I82" s="836">
        <v>622445</v>
      </c>
      <c r="J82" s="836">
        <v>1260846</v>
      </c>
      <c r="K82" s="836">
        <v>568060</v>
      </c>
      <c r="L82" s="863">
        <v>2286621</v>
      </c>
      <c r="M82" s="836">
        <v>65</v>
      </c>
      <c r="N82" s="836">
        <v>25230518</v>
      </c>
    </row>
    <row r="83" spans="1:14" ht="15.75" thickBot="1">
      <c r="A83" s="845" t="s">
        <v>113</v>
      </c>
      <c r="B83" s="846">
        <f t="shared" ref="B83:N83" si="3">SUM(B81:B82)</f>
        <v>13325020</v>
      </c>
      <c r="C83" s="846">
        <f t="shared" si="3"/>
        <v>9684196</v>
      </c>
      <c r="D83" s="846">
        <f t="shared" si="3"/>
        <v>1422693</v>
      </c>
      <c r="E83" s="846">
        <f t="shared" si="3"/>
        <v>4148341</v>
      </c>
      <c r="F83" s="846">
        <f t="shared" si="3"/>
        <v>394534</v>
      </c>
      <c r="G83" s="846">
        <f t="shared" si="3"/>
        <v>1377793</v>
      </c>
      <c r="H83" s="846">
        <f t="shared" si="3"/>
        <v>1787510</v>
      </c>
      <c r="I83" s="846">
        <f t="shared" si="3"/>
        <v>1202667</v>
      </c>
      <c r="J83" s="846">
        <f t="shared" si="3"/>
        <v>2442881</v>
      </c>
      <c r="K83" s="846">
        <f t="shared" si="3"/>
        <v>1960423</v>
      </c>
      <c r="L83" s="846">
        <f t="shared" si="3"/>
        <v>4412101</v>
      </c>
      <c r="M83" s="846">
        <f t="shared" si="3"/>
        <v>65</v>
      </c>
      <c r="N83" s="846">
        <f t="shared" si="3"/>
        <v>42158224</v>
      </c>
    </row>
    <row r="84" spans="1:14">
      <c r="A84" s="853"/>
      <c r="B84" s="832"/>
      <c r="C84" s="832"/>
      <c r="D84" s="832"/>
      <c r="E84" s="832"/>
      <c r="F84" s="853"/>
      <c r="G84" s="853"/>
      <c r="H84" s="853"/>
      <c r="I84" s="853"/>
      <c r="J84" s="853"/>
      <c r="K84" s="853"/>
      <c r="L84" s="853"/>
      <c r="M84" s="853"/>
      <c r="N84" s="853"/>
    </row>
    <row r="85" spans="1:14">
      <c r="A85" s="853"/>
      <c r="B85" s="832"/>
      <c r="C85" s="832"/>
      <c r="D85" s="832"/>
      <c r="E85" s="832"/>
      <c r="F85" s="853"/>
      <c r="G85" s="853"/>
      <c r="H85" s="853"/>
      <c r="I85" s="853"/>
      <c r="J85" s="853"/>
      <c r="K85" s="853"/>
      <c r="L85" s="853"/>
      <c r="M85" s="853"/>
      <c r="N85" s="853"/>
    </row>
    <row r="86" spans="1:14" ht="15" customHeight="1" thickBot="1">
      <c r="A86" s="851" t="s">
        <v>1779</v>
      </c>
      <c r="B86" s="851"/>
      <c r="C86" s="851"/>
      <c r="D86" s="851"/>
      <c r="E86" s="851"/>
      <c r="F86" s="851"/>
      <c r="G86" s="851"/>
      <c r="H86" s="851"/>
      <c r="I86" s="851"/>
      <c r="J86" s="851"/>
      <c r="K86" s="851"/>
      <c r="L86" s="851"/>
      <c r="M86" s="851"/>
      <c r="N86" s="851"/>
    </row>
    <row r="87" spans="1:14" ht="38.25">
      <c r="A87" s="833" t="s">
        <v>1715</v>
      </c>
      <c r="B87" s="850" t="s">
        <v>1764</v>
      </c>
      <c r="C87" s="850" t="s">
        <v>1763</v>
      </c>
      <c r="D87" s="850" t="s">
        <v>1762</v>
      </c>
      <c r="E87" s="850" t="s">
        <v>1761</v>
      </c>
      <c r="F87" s="850" t="s">
        <v>1760</v>
      </c>
      <c r="G87" s="850" t="s">
        <v>1759</v>
      </c>
      <c r="H87" s="850" t="s">
        <v>1758</v>
      </c>
      <c r="I87" s="850" t="s">
        <v>1757</v>
      </c>
      <c r="J87" s="850" t="s">
        <v>1756</v>
      </c>
      <c r="K87" s="850" t="s">
        <v>1755</v>
      </c>
      <c r="L87" s="850" t="s">
        <v>1754</v>
      </c>
      <c r="M87" s="850" t="s">
        <v>1675</v>
      </c>
      <c r="N87" s="850" t="s">
        <v>27</v>
      </c>
    </row>
    <row r="88" spans="1:14">
      <c r="A88" s="835" t="s">
        <v>1714</v>
      </c>
      <c r="B88" s="836">
        <v>40071</v>
      </c>
      <c r="C88" s="836">
        <v>31147</v>
      </c>
      <c r="D88" s="836">
        <v>8923</v>
      </c>
      <c r="E88" s="836">
        <v>43301</v>
      </c>
      <c r="F88" s="836">
        <v>5446</v>
      </c>
      <c r="G88" s="836">
        <v>7810</v>
      </c>
      <c r="H88" s="836">
        <v>19218</v>
      </c>
      <c r="I88" s="836">
        <v>5534</v>
      </c>
      <c r="J88" s="836">
        <v>1805</v>
      </c>
      <c r="K88" s="836">
        <v>1638</v>
      </c>
      <c r="L88" s="863">
        <v>16583</v>
      </c>
      <c r="M88" s="836">
        <v>0</v>
      </c>
      <c r="N88" s="836">
        <v>181476</v>
      </c>
    </row>
    <row r="89" spans="1:14">
      <c r="A89" s="835" t="s">
        <v>13</v>
      </c>
      <c r="B89" s="836">
        <v>927518</v>
      </c>
      <c r="C89" s="836">
        <v>375574</v>
      </c>
      <c r="D89" s="836">
        <v>88183</v>
      </c>
      <c r="E89" s="836">
        <v>354033</v>
      </c>
      <c r="F89" s="836">
        <v>40584</v>
      </c>
      <c r="G89" s="836">
        <v>68150</v>
      </c>
      <c r="H89" s="836">
        <v>283770</v>
      </c>
      <c r="I89" s="836">
        <v>54286</v>
      </c>
      <c r="J89" s="836">
        <v>30245</v>
      </c>
      <c r="K89" s="836">
        <v>20371</v>
      </c>
      <c r="L89" s="863">
        <v>181021</v>
      </c>
      <c r="M89" s="836">
        <v>0</v>
      </c>
      <c r="N89" s="836">
        <v>2423735</v>
      </c>
    </row>
    <row r="90" spans="1:14">
      <c r="A90" s="835" t="s">
        <v>1713</v>
      </c>
      <c r="B90" s="836">
        <v>4738337</v>
      </c>
      <c r="C90" s="836">
        <v>1589096</v>
      </c>
      <c r="D90" s="836">
        <v>333170</v>
      </c>
      <c r="E90" s="836">
        <v>934442</v>
      </c>
      <c r="F90" s="836">
        <v>115835</v>
      </c>
      <c r="G90" s="836">
        <v>257587</v>
      </c>
      <c r="H90" s="836">
        <v>1072467</v>
      </c>
      <c r="I90" s="836">
        <v>221415</v>
      </c>
      <c r="J90" s="836">
        <v>191728</v>
      </c>
      <c r="K90" s="836">
        <v>108433</v>
      </c>
      <c r="L90" s="863">
        <v>740427</v>
      </c>
      <c r="M90" s="836">
        <v>4</v>
      </c>
      <c r="N90" s="836">
        <v>10302941</v>
      </c>
    </row>
    <row r="91" spans="1:14">
      <c r="A91" s="835" t="s">
        <v>1712</v>
      </c>
      <c r="B91" s="836">
        <v>3672603</v>
      </c>
      <c r="C91" s="836">
        <v>1987384</v>
      </c>
      <c r="D91" s="836">
        <v>291583</v>
      </c>
      <c r="E91" s="836">
        <v>861734</v>
      </c>
      <c r="F91" s="836">
        <v>78170</v>
      </c>
      <c r="G91" s="836">
        <v>301300</v>
      </c>
      <c r="H91" s="836">
        <v>403237</v>
      </c>
      <c r="I91" s="836">
        <v>248254</v>
      </c>
      <c r="J91" s="836">
        <v>390640</v>
      </c>
      <c r="K91" s="836">
        <v>219016</v>
      </c>
      <c r="L91" s="863">
        <v>897335</v>
      </c>
      <c r="M91" s="836">
        <v>30</v>
      </c>
      <c r="N91" s="836">
        <v>9351286</v>
      </c>
    </row>
    <row r="92" spans="1:14">
      <c r="A92" s="835" t="s">
        <v>1711</v>
      </c>
      <c r="B92" s="836">
        <v>2257881</v>
      </c>
      <c r="C92" s="836">
        <v>2765298</v>
      </c>
      <c r="D92" s="836">
        <v>296821</v>
      </c>
      <c r="E92" s="836">
        <v>980193</v>
      </c>
      <c r="F92" s="836">
        <v>72331</v>
      </c>
      <c r="G92" s="836">
        <v>333417</v>
      </c>
      <c r="H92" s="836">
        <v>7297</v>
      </c>
      <c r="I92" s="836">
        <v>274516</v>
      </c>
      <c r="J92" s="836">
        <v>706953</v>
      </c>
      <c r="K92" s="836">
        <v>500221</v>
      </c>
      <c r="L92" s="863">
        <v>1154138</v>
      </c>
      <c r="M92" s="836">
        <v>31</v>
      </c>
      <c r="N92" s="836">
        <v>9349097</v>
      </c>
    </row>
    <row r="93" spans="1:14">
      <c r="A93" s="835" t="s">
        <v>1710</v>
      </c>
      <c r="B93" s="836">
        <v>1398145</v>
      </c>
      <c r="C93" s="836">
        <v>2316280</v>
      </c>
      <c r="D93" s="836">
        <v>278902</v>
      </c>
      <c r="E93" s="836">
        <v>767409</v>
      </c>
      <c r="F93" s="836">
        <v>61420</v>
      </c>
      <c r="G93" s="836">
        <v>301953</v>
      </c>
      <c r="H93" s="836">
        <v>826</v>
      </c>
      <c r="I93" s="836">
        <v>257789</v>
      </c>
      <c r="J93" s="836">
        <v>750215</v>
      </c>
      <c r="K93" s="836">
        <v>726391</v>
      </c>
      <c r="L93" s="863">
        <v>1036399</v>
      </c>
      <c r="M93" s="836">
        <v>0</v>
      </c>
      <c r="N93" s="836">
        <v>7895729</v>
      </c>
    </row>
    <row r="94" spans="1:14">
      <c r="A94" s="835" t="s">
        <v>1709</v>
      </c>
      <c r="B94" s="836">
        <v>290465</v>
      </c>
      <c r="C94" s="836">
        <v>619417</v>
      </c>
      <c r="D94" s="836">
        <v>125111</v>
      </c>
      <c r="E94" s="836">
        <v>207229</v>
      </c>
      <c r="F94" s="836">
        <v>20748</v>
      </c>
      <c r="G94" s="836">
        <v>107576</v>
      </c>
      <c r="H94" s="836">
        <v>695</v>
      </c>
      <c r="I94" s="836">
        <v>140873</v>
      </c>
      <c r="J94" s="836">
        <v>371295</v>
      </c>
      <c r="K94" s="836">
        <v>384353</v>
      </c>
      <c r="L94" s="863">
        <v>386198</v>
      </c>
      <c r="M94" s="836">
        <v>0</v>
      </c>
      <c r="N94" s="836">
        <v>2653960</v>
      </c>
    </row>
    <row r="95" spans="1:14" ht="15.75" thickBot="1">
      <c r="A95" s="845" t="s">
        <v>113</v>
      </c>
      <c r="B95" s="846">
        <f t="shared" ref="B95:N95" si="4">SUM(B88:B94)</f>
        <v>13325020</v>
      </c>
      <c r="C95" s="846">
        <f t="shared" si="4"/>
        <v>9684196</v>
      </c>
      <c r="D95" s="846">
        <f t="shared" si="4"/>
        <v>1422693</v>
      </c>
      <c r="E95" s="846">
        <f t="shared" si="4"/>
        <v>4148341</v>
      </c>
      <c r="F95" s="846">
        <f t="shared" si="4"/>
        <v>394534</v>
      </c>
      <c r="G95" s="846">
        <f t="shared" si="4"/>
        <v>1377793</v>
      </c>
      <c r="H95" s="846">
        <f t="shared" si="4"/>
        <v>1787510</v>
      </c>
      <c r="I95" s="846">
        <f t="shared" si="4"/>
        <v>1202667</v>
      </c>
      <c r="J95" s="846">
        <f t="shared" si="4"/>
        <v>2442881</v>
      </c>
      <c r="K95" s="846">
        <f t="shared" si="4"/>
        <v>1960423</v>
      </c>
      <c r="L95" s="846">
        <f t="shared" si="4"/>
        <v>4412101</v>
      </c>
      <c r="M95" s="846">
        <f t="shared" si="4"/>
        <v>65</v>
      </c>
      <c r="N95" s="846">
        <f t="shared" si="4"/>
        <v>42158224</v>
      </c>
    </row>
    <row r="96" spans="1:14">
      <c r="A96" s="853"/>
      <c r="B96" s="832"/>
      <c r="C96" s="832"/>
      <c r="D96" s="832"/>
      <c r="E96" s="832"/>
      <c r="F96" s="853"/>
      <c r="G96" s="853"/>
      <c r="H96" s="853"/>
      <c r="I96" s="853"/>
      <c r="J96" s="853"/>
      <c r="K96" s="853"/>
      <c r="L96" s="853"/>
      <c r="M96" s="853"/>
      <c r="N96" s="853"/>
    </row>
    <row r="97" spans="1:14">
      <c r="A97" s="853"/>
      <c r="B97" s="832"/>
      <c r="C97" s="832"/>
      <c r="D97" s="832"/>
      <c r="E97" s="832"/>
      <c r="F97" s="853"/>
      <c r="G97" s="853"/>
      <c r="H97" s="853"/>
      <c r="I97" s="853"/>
      <c r="J97" s="853"/>
      <c r="K97" s="853"/>
      <c r="L97" s="853"/>
      <c r="M97" s="853"/>
      <c r="N97" s="853"/>
    </row>
    <row r="98" spans="1:14" ht="15" customHeight="1" thickBot="1">
      <c r="A98" s="851" t="s">
        <v>1778</v>
      </c>
      <c r="B98" s="851"/>
      <c r="C98" s="851"/>
      <c r="D98" s="851"/>
      <c r="E98" s="851"/>
      <c r="F98" s="851"/>
      <c r="G98" s="851"/>
      <c r="H98" s="851"/>
      <c r="I98" s="851"/>
      <c r="J98" s="851"/>
      <c r="K98" s="851"/>
      <c r="L98" s="851"/>
      <c r="M98" s="851"/>
      <c r="N98" s="851"/>
    </row>
    <row r="99" spans="1:14" ht="38.25">
      <c r="A99" s="833" t="s">
        <v>1703</v>
      </c>
      <c r="B99" s="850" t="s">
        <v>1764</v>
      </c>
      <c r="C99" s="850" t="s">
        <v>1763</v>
      </c>
      <c r="D99" s="850" t="s">
        <v>1762</v>
      </c>
      <c r="E99" s="850" t="s">
        <v>1761</v>
      </c>
      <c r="F99" s="850" t="s">
        <v>1760</v>
      </c>
      <c r="G99" s="850" t="s">
        <v>1759</v>
      </c>
      <c r="H99" s="850" t="s">
        <v>1758</v>
      </c>
      <c r="I99" s="850" t="s">
        <v>1757</v>
      </c>
      <c r="J99" s="850" t="s">
        <v>1756</v>
      </c>
      <c r="K99" s="850" t="s">
        <v>1755</v>
      </c>
      <c r="L99" s="850" t="s">
        <v>1754</v>
      </c>
      <c r="M99" s="850" t="s">
        <v>1675</v>
      </c>
      <c r="N99" s="850" t="s">
        <v>27</v>
      </c>
    </row>
    <row r="100" spans="1:14">
      <c r="A100" s="835" t="s">
        <v>1702</v>
      </c>
      <c r="B100" s="836">
        <v>31778</v>
      </c>
      <c r="C100" s="836">
        <v>44351</v>
      </c>
      <c r="D100" s="836">
        <v>11383</v>
      </c>
      <c r="E100" s="836">
        <v>38454</v>
      </c>
      <c r="F100" s="836">
        <v>4356</v>
      </c>
      <c r="G100" s="836">
        <v>14418</v>
      </c>
      <c r="H100" s="836">
        <v>29828</v>
      </c>
      <c r="I100" s="836">
        <v>14401</v>
      </c>
      <c r="J100" s="836">
        <v>22570</v>
      </c>
      <c r="K100" s="836">
        <v>19465</v>
      </c>
      <c r="L100" s="863">
        <v>25454</v>
      </c>
      <c r="M100" s="836">
        <v>0</v>
      </c>
      <c r="N100" s="836">
        <v>256458</v>
      </c>
    </row>
    <row r="101" spans="1:14">
      <c r="A101" s="835" t="s">
        <v>1701</v>
      </c>
      <c r="B101" s="836">
        <v>229381</v>
      </c>
      <c r="C101" s="836">
        <v>147052</v>
      </c>
      <c r="D101" s="836">
        <v>17161</v>
      </c>
      <c r="E101" s="836">
        <v>61333</v>
      </c>
      <c r="F101" s="836">
        <v>7346</v>
      </c>
      <c r="G101" s="836">
        <v>23417</v>
      </c>
      <c r="H101" s="836">
        <v>23949</v>
      </c>
      <c r="I101" s="836">
        <v>22540</v>
      </c>
      <c r="J101" s="836">
        <v>44169</v>
      </c>
      <c r="K101" s="836">
        <v>31180</v>
      </c>
      <c r="L101" s="863">
        <v>54335</v>
      </c>
      <c r="M101" s="836">
        <v>0</v>
      </c>
      <c r="N101" s="836">
        <v>661863</v>
      </c>
    </row>
    <row r="102" spans="1:14">
      <c r="A102" s="835" t="s">
        <v>1700</v>
      </c>
      <c r="B102" s="836">
        <v>275432</v>
      </c>
      <c r="C102" s="836">
        <v>299160</v>
      </c>
      <c r="D102" s="836">
        <v>37304</v>
      </c>
      <c r="E102" s="836">
        <v>142199</v>
      </c>
      <c r="F102" s="836">
        <v>9817</v>
      </c>
      <c r="G102" s="836">
        <v>31188</v>
      </c>
      <c r="H102" s="836">
        <v>64151</v>
      </c>
      <c r="I102" s="836">
        <v>31007</v>
      </c>
      <c r="J102" s="836">
        <v>67260</v>
      </c>
      <c r="K102" s="836">
        <v>54182</v>
      </c>
      <c r="L102" s="863">
        <v>137504</v>
      </c>
      <c r="M102" s="836">
        <v>0</v>
      </c>
      <c r="N102" s="836">
        <v>1149204</v>
      </c>
    </row>
    <row r="103" spans="1:14">
      <c r="A103" s="835" t="s">
        <v>1699</v>
      </c>
      <c r="B103" s="836">
        <v>191695</v>
      </c>
      <c r="C103" s="836">
        <v>158434</v>
      </c>
      <c r="D103" s="836">
        <v>23783</v>
      </c>
      <c r="E103" s="836">
        <v>68774</v>
      </c>
      <c r="F103" s="836">
        <v>5606</v>
      </c>
      <c r="G103" s="836">
        <v>29671</v>
      </c>
      <c r="H103" s="836">
        <v>33807</v>
      </c>
      <c r="I103" s="836">
        <v>28595</v>
      </c>
      <c r="J103" s="836">
        <v>43645</v>
      </c>
      <c r="K103" s="836">
        <v>41795</v>
      </c>
      <c r="L103" s="863">
        <v>65700</v>
      </c>
      <c r="M103" s="836">
        <v>4</v>
      </c>
      <c r="N103" s="836">
        <v>691509</v>
      </c>
    </row>
    <row r="104" spans="1:14">
      <c r="A104" s="835" t="s">
        <v>1698</v>
      </c>
      <c r="B104" s="836">
        <v>402838</v>
      </c>
      <c r="C104" s="836">
        <v>216593</v>
      </c>
      <c r="D104" s="836">
        <v>36617</v>
      </c>
      <c r="E104" s="836">
        <v>99356</v>
      </c>
      <c r="F104" s="836">
        <v>8841</v>
      </c>
      <c r="G104" s="836">
        <v>44823</v>
      </c>
      <c r="H104" s="836">
        <v>51467</v>
      </c>
      <c r="I104" s="836">
        <v>28104</v>
      </c>
      <c r="J104" s="836">
        <v>77831</v>
      </c>
      <c r="K104" s="836">
        <v>52402</v>
      </c>
      <c r="L104" s="863">
        <v>146065</v>
      </c>
      <c r="M104" s="836">
        <v>0</v>
      </c>
      <c r="N104" s="836">
        <v>1164937</v>
      </c>
    </row>
    <row r="105" spans="1:14">
      <c r="A105" s="835" t="s">
        <v>1697</v>
      </c>
      <c r="B105" s="836">
        <v>959647</v>
      </c>
      <c r="C105" s="836">
        <v>722925</v>
      </c>
      <c r="D105" s="836">
        <v>92440</v>
      </c>
      <c r="E105" s="836">
        <v>241129</v>
      </c>
      <c r="F105" s="836">
        <v>28289</v>
      </c>
      <c r="G105" s="836">
        <v>85781</v>
      </c>
      <c r="H105" s="836">
        <v>141123</v>
      </c>
      <c r="I105" s="836">
        <v>72234</v>
      </c>
      <c r="J105" s="836">
        <v>172988</v>
      </c>
      <c r="K105" s="836">
        <v>138840</v>
      </c>
      <c r="L105" s="863">
        <v>323122</v>
      </c>
      <c r="M105" s="836">
        <v>0</v>
      </c>
      <c r="N105" s="836">
        <v>2978518</v>
      </c>
    </row>
    <row r="106" spans="1:14">
      <c r="A106" s="835" t="s">
        <v>1696</v>
      </c>
      <c r="B106" s="836">
        <v>7609186</v>
      </c>
      <c r="C106" s="836">
        <v>5231855</v>
      </c>
      <c r="D106" s="836">
        <v>771899</v>
      </c>
      <c r="E106" s="836">
        <v>2289625</v>
      </c>
      <c r="F106" s="836">
        <v>219160</v>
      </c>
      <c r="G106" s="836">
        <v>715328</v>
      </c>
      <c r="H106" s="836">
        <v>748968</v>
      </c>
      <c r="I106" s="836">
        <v>703127</v>
      </c>
      <c r="J106" s="836">
        <v>1283947</v>
      </c>
      <c r="K106" s="836">
        <v>1042730</v>
      </c>
      <c r="L106" s="863">
        <v>2459554</v>
      </c>
      <c r="M106" s="836">
        <v>31</v>
      </c>
      <c r="N106" s="836">
        <v>23075410</v>
      </c>
    </row>
    <row r="107" spans="1:14">
      <c r="A107" s="835" t="s">
        <v>1695</v>
      </c>
      <c r="B107" s="836">
        <v>700828</v>
      </c>
      <c r="C107" s="836">
        <v>627851</v>
      </c>
      <c r="D107" s="836">
        <v>69693</v>
      </c>
      <c r="E107" s="836">
        <v>203168</v>
      </c>
      <c r="F107" s="836">
        <v>18810</v>
      </c>
      <c r="G107" s="836">
        <v>88356</v>
      </c>
      <c r="H107" s="836">
        <v>206737</v>
      </c>
      <c r="I107" s="836">
        <v>65269</v>
      </c>
      <c r="J107" s="836">
        <v>131216</v>
      </c>
      <c r="K107" s="836">
        <v>122838</v>
      </c>
      <c r="L107" s="863">
        <v>216893</v>
      </c>
      <c r="M107" s="836">
        <v>0</v>
      </c>
      <c r="N107" s="836">
        <v>2451659</v>
      </c>
    </row>
    <row r="108" spans="1:14">
      <c r="A108" s="835" t="s">
        <v>1694</v>
      </c>
      <c r="B108" s="836">
        <v>610140</v>
      </c>
      <c r="C108" s="836">
        <v>453687</v>
      </c>
      <c r="D108" s="836">
        <v>69381</v>
      </c>
      <c r="E108" s="836">
        <v>177617</v>
      </c>
      <c r="F108" s="836">
        <v>13734</v>
      </c>
      <c r="G108" s="836">
        <v>67526</v>
      </c>
      <c r="H108" s="836">
        <v>94219</v>
      </c>
      <c r="I108" s="836">
        <v>48706</v>
      </c>
      <c r="J108" s="836">
        <v>114631</v>
      </c>
      <c r="K108" s="836">
        <v>81754</v>
      </c>
      <c r="L108" s="863">
        <v>148820</v>
      </c>
      <c r="M108" s="836">
        <v>0</v>
      </c>
      <c r="N108" s="836">
        <v>1880215</v>
      </c>
    </row>
    <row r="109" spans="1:14">
      <c r="A109" s="835" t="s">
        <v>1693</v>
      </c>
      <c r="B109" s="836">
        <v>1375599</v>
      </c>
      <c r="C109" s="836">
        <v>1096603</v>
      </c>
      <c r="D109" s="836">
        <v>173817</v>
      </c>
      <c r="E109" s="836">
        <v>492338</v>
      </c>
      <c r="F109" s="836">
        <v>46382</v>
      </c>
      <c r="G109" s="836">
        <v>152698</v>
      </c>
      <c r="H109" s="836">
        <v>282861</v>
      </c>
      <c r="I109" s="836">
        <v>109543</v>
      </c>
      <c r="J109" s="836">
        <v>252262</v>
      </c>
      <c r="K109" s="836">
        <v>207549</v>
      </c>
      <c r="L109" s="863">
        <v>452812</v>
      </c>
      <c r="M109" s="836">
        <v>30</v>
      </c>
      <c r="N109" s="836">
        <v>4642494</v>
      </c>
    </row>
    <row r="110" spans="1:14">
      <c r="A110" s="835" t="s">
        <v>1692</v>
      </c>
      <c r="B110" s="836">
        <v>429422</v>
      </c>
      <c r="C110" s="836">
        <v>273346</v>
      </c>
      <c r="D110" s="836">
        <v>49194</v>
      </c>
      <c r="E110" s="836">
        <v>118301</v>
      </c>
      <c r="F110" s="836">
        <v>12118</v>
      </c>
      <c r="G110" s="836">
        <v>29457</v>
      </c>
      <c r="H110" s="836">
        <v>61958</v>
      </c>
      <c r="I110" s="836">
        <v>25903</v>
      </c>
      <c r="J110" s="836">
        <v>77074</v>
      </c>
      <c r="K110" s="836">
        <v>55531</v>
      </c>
      <c r="L110" s="863">
        <v>187217</v>
      </c>
      <c r="M110" s="836">
        <v>0</v>
      </c>
      <c r="N110" s="836">
        <v>1319521</v>
      </c>
    </row>
    <row r="111" spans="1:14">
      <c r="A111" s="835" t="s">
        <v>1691</v>
      </c>
      <c r="B111" s="836">
        <v>60618</v>
      </c>
      <c r="C111" s="836">
        <v>42568</v>
      </c>
      <c r="D111" s="836">
        <v>7750</v>
      </c>
      <c r="E111" s="836">
        <v>24453</v>
      </c>
      <c r="F111" s="836">
        <v>2764</v>
      </c>
      <c r="G111" s="836">
        <v>14428</v>
      </c>
      <c r="H111" s="836">
        <v>6580</v>
      </c>
      <c r="I111" s="836">
        <v>9067</v>
      </c>
      <c r="J111" s="836">
        <v>33325</v>
      </c>
      <c r="K111" s="836">
        <v>20331</v>
      </c>
      <c r="L111" s="863">
        <v>21963</v>
      </c>
      <c r="M111" s="836">
        <v>0</v>
      </c>
      <c r="N111" s="836">
        <v>243847</v>
      </c>
    </row>
    <row r="112" spans="1:14">
      <c r="A112" s="835" t="s">
        <v>1690</v>
      </c>
      <c r="B112" s="836">
        <v>330294</v>
      </c>
      <c r="C112" s="836">
        <v>257337</v>
      </c>
      <c r="D112" s="836">
        <v>48849</v>
      </c>
      <c r="E112" s="836">
        <v>138418</v>
      </c>
      <c r="F112" s="836">
        <v>13226</v>
      </c>
      <c r="G112" s="836">
        <v>59298</v>
      </c>
      <c r="H112" s="836">
        <v>29081</v>
      </c>
      <c r="I112" s="836">
        <v>28069</v>
      </c>
      <c r="J112" s="836">
        <v>82652</v>
      </c>
      <c r="K112" s="836">
        <v>66981</v>
      </c>
      <c r="L112" s="863">
        <v>116588</v>
      </c>
      <c r="M112" s="836">
        <v>0</v>
      </c>
      <c r="N112" s="836">
        <v>1170793</v>
      </c>
    </row>
    <row r="113" spans="1:17">
      <c r="A113" s="835" t="s">
        <v>1689</v>
      </c>
      <c r="B113" s="836">
        <v>52260</v>
      </c>
      <c r="C113" s="836">
        <v>28892</v>
      </c>
      <c r="D113" s="836">
        <v>5018</v>
      </c>
      <c r="E113" s="836">
        <v>20330</v>
      </c>
      <c r="F113" s="836">
        <v>2386</v>
      </c>
      <c r="G113" s="836">
        <v>7615</v>
      </c>
      <c r="H113" s="836">
        <v>3935</v>
      </c>
      <c r="I113" s="836">
        <v>6445</v>
      </c>
      <c r="J113" s="836">
        <v>13010</v>
      </c>
      <c r="K113" s="836">
        <v>8810</v>
      </c>
      <c r="L113" s="863">
        <v>16390</v>
      </c>
      <c r="M113" s="836">
        <v>0</v>
      </c>
      <c r="N113" s="836">
        <v>165091</v>
      </c>
    </row>
    <row r="114" spans="1:17">
      <c r="A114" s="835" t="s">
        <v>1688</v>
      </c>
      <c r="B114" s="836">
        <v>65902</v>
      </c>
      <c r="C114" s="836">
        <v>83542</v>
      </c>
      <c r="D114" s="836">
        <v>8404</v>
      </c>
      <c r="E114" s="836">
        <v>32846</v>
      </c>
      <c r="F114" s="836">
        <v>1699</v>
      </c>
      <c r="G114" s="836">
        <v>13789</v>
      </c>
      <c r="H114" s="836">
        <v>8846</v>
      </c>
      <c r="I114" s="836">
        <v>9657</v>
      </c>
      <c r="J114" s="836">
        <v>26301</v>
      </c>
      <c r="K114" s="836">
        <v>16035</v>
      </c>
      <c r="L114" s="863">
        <v>39684</v>
      </c>
      <c r="M114" s="836">
        <v>0</v>
      </c>
      <c r="N114" s="836">
        <v>306705</v>
      </c>
    </row>
    <row r="115" spans="1:17" ht="15.75" thickBot="1">
      <c r="A115" s="845" t="s">
        <v>113</v>
      </c>
      <c r="B115" s="846">
        <f t="shared" ref="B115:N115" si="5">SUM(B100:B114)</f>
        <v>13325020</v>
      </c>
      <c r="C115" s="846">
        <f t="shared" si="5"/>
        <v>9684196</v>
      </c>
      <c r="D115" s="846">
        <f t="shared" si="5"/>
        <v>1422693</v>
      </c>
      <c r="E115" s="846">
        <f t="shared" si="5"/>
        <v>4148341</v>
      </c>
      <c r="F115" s="846">
        <f t="shared" si="5"/>
        <v>394534</v>
      </c>
      <c r="G115" s="846">
        <f t="shared" si="5"/>
        <v>1377793</v>
      </c>
      <c r="H115" s="846">
        <f t="shared" si="5"/>
        <v>1787510</v>
      </c>
      <c r="I115" s="846">
        <f t="shared" si="5"/>
        <v>1202667</v>
      </c>
      <c r="J115" s="846">
        <f t="shared" si="5"/>
        <v>2442881</v>
      </c>
      <c r="K115" s="846">
        <f t="shared" si="5"/>
        <v>1960423</v>
      </c>
      <c r="L115" s="846">
        <f t="shared" si="5"/>
        <v>4412101</v>
      </c>
      <c r="M115" s="846">
        <f t="shared" si="5"/>
        <v>65</v>
      </c>
      <c r="N115" s="846">
        <f t="shared" si="5"/>
        <v>42158224</v>
      </c>
    </row>
    <row r="116" spans="1:17">
      <c r="E116" s="852"/>
      <c r="F116" s="832"/>
      <c r="G116" s="832"/>
      <c r="H116" s="832"/>
      <c r="I116" s="832"/>
      <c r="J116" s="852"/>
      <c r="K116" s="852"/>
      <c r="L116" s="852"/>
      <c r="M116" s="852"/>
      <c r="N116" s="852"/>
      <c r="O116" s="852"/>
      <c r="P116" s="852"/>
      <c r="Q116" s="852"/>
    </row>
    <row r="118" spans="1:17">
      <c r="A118" s="320" t="s">
        <v>858</v>
      </c>
    </row>
    <row r="119" spans="1:17">
      <c r="A119" s="7" t="s">
        <v>1923</v>
      </c>
    </row>
    <row r="120" spans="1:17">
      <c r="A120" s="7" t="s">
        <v>1977</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120"/>
  <sheetViews>
    <sheetView topLeftCell="A100" zoomScale="80" zoomScaleNormal="80" workbookViewId="0">
      <selection activeCell="A120" sqref="A120"/>
    </sheetView>
  </sheetViews>
  <sheetFormatPr baseColWidth="10" defaultRowHeight="15"/>
  <cols>
    <col min="1" max="1" width="35.5703125" style="828" customWidth="1"/>
    <col min="2" max="14" width="18.85546875" style="828" customWidth="1"/>
    <col min="15" max="16384" width="11.42578125" style="828"/>
  </cols>
  <sheetData>
    <row r="1" spans="1:14">
      <c r="A1" s="979" t="s">
        <v>1792</v>
      </c>
      <c r="B1" s="979"/>
      <c r="C1" s="979"/>
      <c r="D1" s="979"/>
      <c r="E1" s="979"/>
      <c r="F1" s="979"/>
      <c r="G1" s="979"/>
      <c r="H1" s="979"/>
      <c r="I1" s="979"/>
      <c r="J1" s="979"/>
      <c r="K1" s="979"/>
      <c r="L1" s="979"/>
      <c r="M1" s="979"/>
      <c r="N1" s="981"/>
    </row>
    <row r="2" spans="1:14">
      <c r="A2" s="980" t="s">
        <v>1719</v>
      </c>
      <c r="B2" s="980"/>
      <c r="C2" s="980"/>
      <c r="D2" s="980"/>
      <c r="E2" s="980"/>
      <c r="F2" s="980"/>
      <c r="G2" s="980"/>
      <c r="H2" s="980"/>
      <c r="I2" s="980"/>
      <c r="J2" s="980"/>
      <c r="K2" s="980"/>
      <c r="L2" s="980"/>
      <c r="M2" s="980"/>
      <c r="N2" s="980"/>
    </row>
    <row r="3" spans="1:14">
      <c r="A3" s="980" t="s">
        <v>1791</v>
      </c>
      <c r="B3" s="980"/>
      <c r="C3" s="980"/>
      <c r="D3" s="980"/>
      <c r="E3" s="980"/>
      <c r="F3" s="980"/>
      <c r="G3" s="980"/>
      <c r="H3" s="980"/>
      <c r="I3" s="980"/>
      <c r="J3" s="980"/>
      <c r="K3" s="980"/>
      <c r="L3" s="980"/>
      <c r="M3" s="980"/>
      <c r="N3" s="980"/>
    </row>
    <row r="4" spans="1:14" ht="15.75" thickBot="1">
      <c r="A4" s="829"/>
      <c r="B4" s="829"/>
      <c r="C4" s="829"/>
      <c r="D4" s="829"/>
      <c r="E4" s="829"/>
      <c r="F4" s="829"/>
      <c r="G4" s="829"/>
      <c r="H4" s="829"/>
      <c r="I4" s="829"/>
      <c r="J4" s="829"/>
      <c r="K4" s="829"/>
      <c r="L4" s="829"/>
      <c r="M4" s="829"/>
      <c r="N4" s="830"/>
    </row>
    <row r="6" spans="1:14" ht="15" customHeight="1" thickBot="1">
      <c r="A6" s="851" t="s">
        <v>1790</v>
      </c>
      <c r="B6" s="851"/>
      <c r="C6" s="854"/>
      <c r="D6" s="854"/>
      <c r="E6" s="832"/>
      <c r="F6" s="852"/>
      <c r="G6" s="852"/>
      <c r="H6" s="852"/>
      <c r="I6" s="852"/>
      <c r="J6" s="852"/>
      <c r="K6" s="852"/>
      <c r="L6" s="852"/>
      <c r="M6" s="852"/>
      <c r="N6" s="852"/>
    </row>
    <row r="7" spans="1:14" ht="25.5">
      <c r="A7" s="833" t="s">
        <v>1771</v>
      </c>
      <c r="B7" s="850" t="s">
        <v>1748</v>
      </c>
      <c r="C7" s="832"/>
      <c r="D7" s="852"/>
      <c r="E7" s="852"/>
      <c r="F7" s="852"/>
      <c r="G7" s="852"/>
      <c r="H7" s="852"/>
      <c r="I7" s="852"/>
      <c r="J7" s="852"/>
      <c r="K7" s="852"/>
    </row>
    <row r="8" spans="1:14">
      <c r="A8" s="835" t="s">
        <v>1764</v>
      </c>
      <c r="B8" s="836">
        <v>103327</v>
      </c>
      <c r="C8" s="844"/>
      <c r="D8" s="852"/>
      <c r="E8" s="852"/>
      <c r="F8" s="852"/>
      <c r="G8" s="852"/>
      <c r="H8" s="852"/>
      <c r="I8" s="852"/>
      <c r="J8" s="852"/>
      <c r="K8" s="852"/>
    </row>
    <row r="9" spans="1:14">
      <c r="A9" s="835" t="s">
        <v>1770</v>
      </c>
      <c r="B9" s="836">
        <v>47648</v>
      </c>
      <c r="C9" s="844"/>
      <c r="D9" s="852"/>
      <c r="E9" s="852"/>
      <c r="F9" s="852"/>
      <c r="G9" s="852"/>
      <c r="H9" s="852"/>
      <c r="I9" s="852"/>
      <c r="J9" s="852"/>
      <c r="K9" s="852"/>
    </row>
    <row r="10" spans="1:14">
      <c r="A10" s="835" t="s">
        <v>1762</v>
      </c>
      <c r="B10" s="836">
        <v>6946</v>
      </c>
      <c r="C10" s="844"/>
      <c r="D10" s="852"/>
      <c r="E10" s="852"/>
      <c r="F10" s="852"/>
      <c r="G10" s="852"/>
      <c r="H10" s="852"/>
      <c r="I10" s="852"/>
      <c r="J10" s="852"/>
      <c r="K10" s="852"/>
    </row>
    <row r="11" spans="1:14">
      <c r="A11" s="835" t="s">
        <v>1769</v>
      </c>
      <c r="B11" s="836">
        <v>8368</v>
      </c>
      <c r="C11" s="844"/>
      <c r="D11" s="852"/>
      <c r="E11" s="852"/>
      <c r="F11" s="852"/>
      <c r="G11" s="852"/>
      <c r="H11" s="852"/>
      <c r="I11" s="852"/>
      <c r="J11" s="852"/>
      <c r="K11" s="852"/>
    </row>
    <row r="12" spans="1:14">
      <c r="A12" s="835" t="s">
        <v>1760</v>
      </c>
      <c r="B12" s="836">
        <v>2737</v>
      </c>
      <c r="C12" s="844"/>
      <c r="D12" s="852"/>
      <c r="E12" s="852"/>
      <c r="F12" s="852"/>
      <c r="G12" s="852"/>
      <c r="H12" s="852"/>
      <c r="I12" s="852"/>
      <c r="J12" s="852"/>
      <c r="K12" s="852"/>
    </row>
    <row r="13" spans="1:14">
      <c r="A13" s="835" t="s">
        <v>1759</v>
      </c>
      <c r="B13" s="836">
        <v>3228</v>
      </c>
      <c r="C13" s="844"/>
      <c r="D13" s="852"/>
      <c r="E13" s="852"/>
      <c r="F13" s="852"/>
      <c r="G13" s="852"/>
      <c r="H13" s="852"/>
      <c r="I13" s="852"/>
      <c r="J13" s="852"/>
      <c r="K13" s="852"/>
    </row>
    <row r="14" spans="1:14">
      <c r="A14" s="835" t="s">
        <v>1758</v>
      </c>
      <c r="B14" s="836">
        <v>2424</v>
      </c>
      <c r="C14" s="844"/>
      <c r="D14" s="852"/>
      <c r="E14" s="852"/>
      <c r="F14" s="852"/>
      <c r="G14" s="852"/>
      <c r="H14" s="852"/>
      <c r="I14" s="852"/>
      <c r="J14" s="852"/>
      <c r="K14" s="852"/>
    </row>
    <row r="15" spans="1:14">
      <c r="A15" s="835" t="s">
        <v>1757</v>
      </c>
      <c r="B15" s="836">
        <v>3163</v>
      </c>
      <c r="C15" s="844"/>
      <c r="D15" s="852"/>
      <c r="E15" s="852"/>
      <c r="F15" s="852"/>
      <c r="G15" s="852"/>
      <c r="H15" s="852"/>
      <c r="I15" s="852"/>
      <c r="J15" s="852"/>
      <c r="K15" s="852"/>
    </row>
    <row r="16" spans="1:14" ht="15" customHeight="1">
      <c r="A16" s="835" t="s">
        <v>1756</v>
      </c>
      <c r="B16" s="836">
        <v>2830</v>
      </c>
      <c r="C16" s="844"/>
      <c r="D16" s="852"/>
      <c r="E16" s="852"/>
      <c r="F16" s="852"/>
      <c r="G16" s="852"/>
      <c r="H16" s="852"/>
      <c r="I16" s="852"/>
      <c r="J16" s="852"/>
      <c r="K16" s="852"/>
    </row>
    <row r="17" spans="1:14">
      <c r="A17" s="835" t="s">
        <v>1768</v>
      </c>
      <c r="B17" s="836">
        <v>5113</v>
      </c>
      <c r="C17" s="844"/>
      <c r="D17" s="852"/>
      <c r="E17" s="852"/>
      <c r="F17" s="852"/>
      <c r="G17" s="852"/>
      <c r="H17" s="852"/>
      <c r="I17" s="852"/>
      <c r="J17" s="852"/>
      <c r="K17" s="852"/>
    </row>
    <row r="18" spans="1:14">
      <c r="A18" s="835" t="s">
        <v>1754</v>
      </c>
      <c r="B18" s="836">
        <v>16310</v>
      </c>
      <c r="C18" s="844"/>
      <c r="D18" s="852"/>
      <c r="E18" s="852"/>
      <c r="F18" s="852"/>
      <c r="G18" s="852"/>
      <c r="H18" s="852"/>
      <c r="I18" s="852"/>
      <c r="J18" s="852"/>
      <c r="K18" s="852"/>
    </row>
    <row r="19" spans="1:14">
      <c r="A19" s="835" t="s">
        <v>1675</v>
      </c>
      <c r="B19" s="836">
        <v>0</v>
      </c>
      <c r="C19" s="844"/>
      <c r="D19" s="852"/>
      <c r="E19" s="852"/>
      <c r="F19" s="852"/>
      <c r="G19" s="852"/>
      <c r="H19" s="852"/>
      <c r="I19" s="852"/>
      <c r="J19" s="852"/>
      <c r="K19" s="852"/>
    </row>
    <row r="20" spans="1:14" ht="15.75" thickBot="1">
      <c r="A20" s="845" t="s">
        <v>113</v>
      </c>
      <c r="B20" s="846">
        <f>SUM(B8:B19)</f>
        <v>202094</v>
      </c>
      <c r="C20" s="844"/>
      <c r="D20" s="852"/>
      <c r="E20" s="852"/>
      <c r="F20" s="852"/>
      <c r="G20" s="852"/>
      <c r="H20" s="852"/>
      <c r="I20" s="852"/>
      <c r="J20" s="852"/>
      <c r="K20" s="852"/>
    </row>
    <row r="21" spans="1:14">
      <c r="A21" s="852"/>
      <c r="B21" s="832"/>
      <c r="C21" s="832"/>
      <c r="D21" s="832"/>
      <c r="E21" s="832"/>
      <c r="F21" s="852"/>
      <c r="G21" s="852"/>
      <c r="H21" s="852"/>
      <c r="I21" s="852"/>
      <c r="J21" s="852"/>
      <c r="K21" s="852"/>
      <c r="L21" s="852"/>
      <c r="M21" s="852"/>
      <c r="N21" s="852"/>
    </row>
    <row r="22" spans="1:14">
      <c r="A22" s="852"/>
      <c r="B22" s="832"/>
      <c r="C22" s="832"/>
      <c r="D22" s="832"/>
      <c r="E22" s="832"/>
      <c r="F22" s="852"/>
      <c r="G22" s="852"/>
      <c r="H22" s="852"/>
      <c r="I22" s="852"/>
      <c r="J22" s="852"/>
      <c r="K22" s="852"/>
      <c r="L22" s="852"/>
      <c r="M22" s="852"/>
      <c r="N22" s="852"/>
    </row>
    <row r="23" spans="1:14" ht="15" customHeight="1" thickBot="1">
      <c r="A23" s="851" t="s">
        <v>1789</v>
      </c>
      <c r="B23" s="851"/>
      <c r="C23" s="851"/>
      <c r="D23" s="851"/>
      <c r="E23" s="851"/>
      <c r="F23" s="851"/>
      <c r="G23" s="851"/>
      <c r="H23" s="851"/>
      <c r="I23" s="851"/>
      <c r="J23" s="851"/>
      <c r="K23" s="851"/>
      <c r="L23" s="851"/>
      <c r="M23" s="851"/>
    </row>
    <row r="24" spans="1:14" ht="38.25">
      <c r="A24" s="849" t="s">
        <v>1604</v>
      </c>
      <c r="B24" s="850" t="s">
        <v>1764</v>
      </c>
      <c r="C24" s="850" t="s">
        <v>1763</v>
      </c>
      <c r="D24" s="850" t="s">
        <v>1762</v>
      </c>
      <c r="E24" s="850" t="s">
        <v>1761</v>
      </c>
      <c r="F24" s="850" t="s">
        <v>1760</v>
      </c>
      <c r="G24" s="850" t="s">
        <v>1759</v>
      </c>
      <c r="H24" s="850" t="s">
        <v>1758</v>
      </c>
      <c r="I24" s="850" t="s">
        <v>1757</v>
      </c>
      <c r="J24" s="850" t="s">
        <v>1756</v>
      </c>
      <c r="K24" s="850" t="s">
        <v>1755</v>
      </c>
      <c r="L24" s="862" t="s">
        <v>1754</v>
      </c>
      <c r="M24" s="850" t="s">
        <v>1675</v>
      </c>
      <c r="N24" s="850" t="s">
        <v>27</v>
      </c>
    </row>
    <row r="25" spans="1:14">
      <c r="A25" s="835" t="s">
        <v>487</v>
      </c>
      <c r="B25" s="836">
        <v>20471</v>
      </c>
      <c r="C25" s="836">
        <v>18509</v>
      </c>
      <c r="D25" s="836">
        <v>2618</v>
      </c>
      <c r="E25" s="836">
        <v>4899</v>
      </c>
      <c r="F25" s="836">
        <v>1149</v>
      </c>
      <c r="G25" s="836">
        <v>1701</v>
      </c>
      <c r="H25" s="836">
        <v>0</v>
      </c>
      <c r="I25" s="836">
        <v>1171</v>
      </c>
      <c r="J25" s="836">
        <v>1429</v>
      </c>
      <c r="K25" s="836">
        <v>3494</v>
      </c>
      <c r="L25" s="863">
        <v>7135</v>
      </c>
      <c r="M25" s="836">
        <v>0</v>
      </c>
      <c r="N25" s="836">
        <v>62576</v>
      </c>
    </row>
    <row r="26" spans="1:14">
      <c r="A26" s="835" t="s">
        <v>1536</v>
      </c>
      <c r="B26" s="836">
        <v>82856</v>
      </c>
      <c r="C26" s="836">
        <v>29139</v>
      </c>
      <c r="D26" s="836">
        <v>4328</v>
      </c>
      <c r="E26" s="836">
        <v>3469</v>
      </c>
      <c r="F26" s="836">
        <v>1588</v>
      </c>
      <c r="G26" s="836">
        <v>1527</v>
      </c>
      <c r="H26" s="836">
        <v>2424</v>
      </c>
      <c r="I26" s="836">
        <v>1992</v>
      </c>
      <c r="J26" s="836">
        <v>1401</v>
      </c>
      <c r="K26" s="836">
        <v>1619</v>
      </c>
      <c r="L26" s="863">
        <v>9175</v>
      </c>
      <c r="M26" s="836">
        <v>0</v>
      </c>
      <c r="N26" s="836">
        <v>139518</v>
      </c>
    </row>
    <row r="27" spans="1:14" ht="15.75" thickBot="1">
      <c r="A27" s="845" t="s">
        <v>113</v>
      </c>
      <c r="B27" s="846">
        <f t="shared" ref="B27:N27" si="0">SUM(B25:B26)</f>
        <v>103327</v>
      </c>
      <c r="C27" s="846">
        <f t="shared" si="0"/>
        <v>47648</v>
      </c>
      <c r="D27" s="846">
        <f t="shared" si="0"/>
        <v>6946</v>
      </c>
      <c r="E27" s="846">
        <f t="shared" si="0"/>
        <v>8368</v>
      </c>
      <c r="F27" s="846">
        <f t="shared" si="0"/>
        <v>2737</v>
      </c>
      <c r="G27" s="846">
        <f t="shared" si="0"/>
        <v>3228</v>
      </c>
      <c r="H27" s="846">
        <f t="shared" si="0"/>
        <v>2424</v>
      </c>
      <c r="I27" s="846">
        <f t="shared" si="0"/>
        <v>3163</v>
      </c>
      <c r="J27" s="846">
        <f t="shared" si="0"/>
        <v>2830</v>
      </c>
      <c r="K27" s="846">
        <f t="shared" si="0"/>
        <v>5113</v>
      </c>
      <c r="L27" s="846">
        <f t="shared" si="0"/>
        <v>16310</v>
      </c>
      <c r="M27" s="846">
        <f t="shared" si="0"/>
        <v>0</v>
      </c>
      <c r="N27" s="846">
        <f t="shared" si="0"/>
        <v>202094</v>
      </c>
    </row>
    <row r="28" spans="1:14">
      <c r="A28" s="853"/>
      <c r="B28" s="832"/>
      <c r="C28" s="832"/>
      <c r="D28" s="832"/>
      <c r="E28" s="832"/>
      <c r="F28" s="853"/>
      <c r="G28" s="853"/>
      <c r="H28" s="853"/>
      <c r="I28" s="853"/>
      <c r="J28" s="853"/>
      <c r="K28" s="853"/>
      <c r="L28" s="853"/>
      <c r="M28" s="853"/>
      <c r="N28" s="853"/>
    </row>
    <row r="29" spans="1:14">
      <c r="A29" s="853"/>
      <c r="B29" s="832"/>
      <c r="C29" s="832"/>
      <c r="D29" s="832"/>
      <c r="E29" s="832"/>
      <c r="F29" s="853"/>
      <c r="G29" s="853"/>
      <c r="H29" s="853"/>
      <c r="I29" s="853"/>
      <c r="J29" s="853"/>
      <c r="K29" s="853"/>
      <c r="L29" s="853"/>
      <c r="M29" s="853"/>
      <c r="N29" s="853"/>
    </row>
    <row r="30" spans="1:14" ht="15" customHeight="1" thickBot="1">
      <c r="A30" s="851" t="s">
        <v>1788</v>
      </c>
      <c r="B30" s="851"/>
      <c r="C30" s="851"/>
      <c r="D30" s="851"/>
      <c r="E30" s="851"/>
      <c r="F30" s="851"/>
      <c r="G30" s="851"/>
      <c r="H30" s="851"/>
      <c r="I30" s="851"/>
      <c r="J30" s="851"/>
      <c r="K30" s="851"/>
      <c r="L30" s="851"/>
      <c r="M30" s="851"/>
      <c r="N30" s="851"/>
    </row>
    <row r="31" spans="1:14" ht="38.25">
      <c r="A31" s="833" t="s">
        <v>1715</v>
      </c>
      <c r="B31" s="850" t="s">
        <v>1764</v>
      </c>
      <c r="C31" s="850" t="s">
        <v>1763</v>
      </c>
      <c r="D31" s="850" t="s">
        <v>1762</v>
      </c>
      <c r="E31" s="850" t="s">
        <v>1761</v>
      </c>
      <c r="F31" s="850" t="s">
        <v>1760</v>
      </c>
      <c r="G31" s="850" t="s">
        <v>1759</v>
      </c>
      <c r="H31" s="850" t="s">
        <v>1758</v>
      </c>
      <c r="I31" s="850" t="s">
        <v>1757</v>
      </c>
      <c r="J31" s="850" t="s">
        <v>1756</v>
      </c>
      <c r="K31" s="850" t="s">
        <v>1755</v>
      </c>
      <c r="L31" s="850" t="s">
        <v>1754</v>
      </c>
      <c r="M31" s="850" t="s">
        <v>1675</v>
      </c>
      <c r="N31" s="850" t="s">
        <v>27</v>
      </c>
    </row>
    <row r="32" spans="1:14">
      <c r="A32" s="835" t="s">
        <v>1714</v>
      </c>
      <c r="B32" s="836">
        <v>153</v>
      </c>
      <c r="C32" s="836">
        <v>148</v>
      </c>
      <c r="D32" s="836">
        <v>124</v>
      </c>
      <c r="E32" s="836">
        <v>107</v>
      </c>
      <c r="F32" s="836">
        <v>56</v>
      </c>
      <c r="G32" s="836">
        <v>45</v>
      </c>
      <c r="H32" s="836">
        <v>41</v>
      </c>
      <c r="I32" s="836">
        <v>31</v>
      </c>
      <c r="J32" s="836">
        <v>3</v>
      </c>
      <c r="K32" s="836">
        <v>5</v>
      </c>
      <c r="L32" s="863">
        <v>163</v>
      </c>
      <c r="M32" s="836">
        <v>0</v>
      </c>
      <c r="N32" s="836">
        <v>876</v>
      </c>
    </row>
    <row r="33" spans="1:14">
      <c r="A33" s="835" t="s">
        <v>13</v>
      </c>
      <c r="B33" s="836">
        <v>6120</v>
      </c>
      <c r="C33" s="836">
        <v>1743</v>
      </c>
      <c r="D33" s="836">
        <v>864</v>
      </c>
      <c r="E33" s="836">
        <v>761</v>
      </c>
      <c r="F33" s="836">
        <v>400</v>
      </c>
      <c r="G33" s="836">
        <v>276</v>
      </c>
      <c r="H33" s="836">
        <v>466</v>
      </c>
      <c r="I33" s="836">
        <v>247</v>
      </c>
      <c r="J33" s="836">
        <v>34</v>
      </c>
      <c r="K33" s="836">
        <v>59</v>
      </c>
      <c r="L33" s="863">
        <v>1145</v>
      </c>
      <c r="M33" s="836">
        <v>0</v>
      </c>
      <c r="N33" s="836">
        <v>12115</v>
      </c>
    </row>
    <row r="34" spans="1:14">
      <c r="A34" s="835" t="s">
        <v>1713</v>
      </c>
      <c r="B34" s="836">
        <v>38970</v>
      </c>
      <c r="C34" s="836">
        <v>7723</v>
      </c>
      <c r="D34" s="836">
        <v>2282</v>
      </c>
      <c r="E34" s="836">
        <v>1715</v>
      </c>
      <c r="F34" s="836">
        <v>1131</v>
      </c>
      <c r="G34" s="836">
        <v>799</v>
      </c>
      <c r="H34" s="836">
        <v>1468</v>
      </c>
      <c r="I34" s="836">
        <v>839</v>
      </c>
      <c r="J34" s="836">
        <v>172</v>
      </c>
      <c r="K34" s="836">
        <v>228</v>
      </c>
      <c r="L34" s="863">
        <v>3536</v>
      </c>
      <c r="M34" s="836">
        <v>0</v>
      </c>
      <c r="N34" s="836">
        <v>58863</v>
      </c>
    </row>
    <row r="35" spans="1:14">
      <c r="A35" s="835" t="s">
        <v>1712</v>
      </c>
      <c r="B35" s="836">
        <v>28915</v>
      </c>
      <c r="C35" s="836">
        <v>9078</v>
      </c>
      <c r="D35" s="836">
        <v>1438</v>
      </c>
      <c r="E35" s="836">
        <v>1632</v>
      </c>
      <c r="F35" s="836">
        <v>575</v>
      </c>
      <c r="G35" s="836">
        <v>674</v>
      </c>
      <c r="H35" s="836">
        <v>429</v>
      </c>
      <c r="I35" s="836">
        <v>655</v>
      </c>
      <c r="J35" s="836">
        <v>378</v>
      </c>
      <c r="K35" s="836">
        <v>470</v>
      </c>
      <c r="L35" s="863">
        <v>3256</v>
      </c>
      <c r="M35" s="836">
        <v>0</v>
      </c>
      <c r="N35" s="836">
        <v>47500</v>
      </c>
    </row>
    <row r="36" spans="1:14" ht="15" customHeight="1">
      <c r="A36" s="835" t="s">
        <v>1711</v>
      </c>
      <c r="B36" s="836">
        <v>15284</v>
      </c>
      <c r="C36" s="836">
        <v>13197</v>
      </c>
      <c r="D36" s="836">
        <v>1010</v>
      </c>
      <c r="E36" s="836">
        <v>1951</v>
      </c>
      <c r="F36" s="836">
        <v>308</v>
      </c>
      <c r="G36" s="836">
        <v>631</v>
      </c>
      <c r="H36" s="836">
        <v>15</v>
      </c>
      <c r="I36" s="836">
        <v>550</v>
      </c>
      <c r="J36" s="836">
        <v>669</v>
      </c>
      <c r="K36" s="836">
        <v>1043</v>
      </c>
      <c r="L36" s="863">
        <v>3776</v>
      </c>
      <c r="M36" s="836">
        <v>0</v>
      </c>
      <c r="N36" s="836">
        <v>38434</v>
      </c>
    </row>
    <row r="37" spans="1:14">
      <c r="A37" s="835" t="s">
        <v>1710</v>
      </c>
      <c r="B37" s="836">
        <v>11450</v>
      </c>
      <c r="C37" s="836">
        <v>12256</v>
      </c>
      <c r="D37" s="836">
        <v>850</v>
      </c>
      <c r="E37" s="836">
        <v>1702</v>
      </c>
      <c r="F37" s="836">
        <v>220</v>
      </c>
      <c r="G37" s="836">
        <v>552</v>
      </c>
      <c r="H37" s="836">
        <v>2</v>
      </c>
      <c r="I37" s="836">
        <v>532</v>
      </c>
      <c r="J37" s="836">
        <v>880</v>
      </c>
      <c r="K37" s="836">
        <v>1899</v>
      </c>
      <c r="L37" s="863">
        <v>3088</v>
      </c>
      <c r="M37" s="836">
        <v>0</v>
      </c>
      <c r="N37" s="836">
        <v>33431</v>
      </c>
    </row>
    <row r="38" spans="1:14">
      <c r="A38" s="835" t="s">
        <v>1709</v>
      </c>
      <c r="B38" s="836">
        <v>2435</v>
      </c>
      <c r="C38" s="836">
        <v>3503</v>
      </c>
      <c r="D38" s="836">
        <v>378</v>
      </c>
      <c r="E38" s="836">
        <v>500</v>
      </c>
      <c r="F38" s="836">
        <v>47</v>
      </c>
      <c r="G38" s="836">
        <v>251</v>
      </c>
      <c r="H38" s="836">
        <v>3</v>
      </c>
      <c r="I38" s="836">
        <v>309</v>
      </c>
      <c r="J38" s="836">
        <v>694</v>
      </c>
      <c r="K38" s="836">
        <v>1409</v>
      </c>
      <c r="L38" s="863">
        <v>1346</v>
      </c>
      <c r="M38" s="836">
        <v>0</v>
      </c>
      <c r="N38" s="836">
        <v>10875</v>
      </c>
    </row>
    <row r="39" spans="1:14" ht="15.75" thickBot="1">
      <c r="A39" s="845" t="s">
        <v>113</v>
      </c>
      <c r="B39" s="846">
        <f t="shared" ref="B39:N39" si="1">SUM(B32:B38)</f>
        <v>103327</v>
      </c>
      <c r="C39" s="846">
        <f t="shared" si="1"/>
        <v>47648</v>
      </c>
      <c r="D39" s="846">
        <f t="shared" si="1"/>
        <v>6946</v>
      </c>
      <c r="E39" s="846">
        <f t="shared" si="1"/>
        <v>8368</v>
      </c>
      <c r="F39" s="846">
        <f t="shared" si="1"/>
        <v>2737</v>
      </c>
      <c r="G39" s="846">
        <f t="shared" si="1"/>
        <v>3228</v>
      </c>
      <c r="H39" s="846">
        <f t="shared" si="1"/>
        <v>2424</v>
      </c>
      <c r="I39" s="846">
        <f t="shared" si="1"/>
        <v>3163</v>
      </c>
      <c r="J39" s="846">
        <f t="shared" si="1"/>
        <v>2830</v>
      </c>
      <c r="K39" s="846">
        <f t="shared" si="1"/>
        <v>5113</v>
      </c>
      <c r="L39" s="846">
        <f t="shared" si="1"/>
        <v>16310</v>
      </c>
      <c r="M39" s="846">
        <f t="shared" si="1"/>
        <v>0</v>
      </c>
      <c r="N39" s="846">
        <f t="shared" si="1"/>
        <v>202094</v>
      </c>
    </row>
    <row r="40" spans="1:14">
      <c r="A40" s="853"/>
      <c r="B40" s="832"/>
      <c r="C40" s="832"/>
      <c r="D40" s="832"/>
      <c r="E40" s="832"/>
      <c r="F40" s="853"/>
      <c r="G40" s="853"/>
      <c r="H40" s="853"/>
      <c r="I40" s="853"/>
      <c r="J40" s="853"/>
      <c r="K40" s="853"/>
      <c r="L40" s="853"/>
      <c r="M40" s="853"/>
      <c r="N40" s="853"/>
    </row>
    <row r="41" spans="1:14">
      <c r="A41" s="853"/>
      <c r="B41" s="832"/>
      <c r="C41" s="832"/>
      <c r="D41" s="832"/>
      <c r="E41" s="832"/>
      <c r="F41" s="853"/>
      <c r="G41" s="853"/>
      <c r="H41" s="853"/>
      <c r="I41" s="853"/>
      <c r="J41" s="853"/>
      <c r="K41" s="853"/>
      <c r="L41" s="853"/>
      <c r="M41" s="853"/>
      <c r="N41" s="853"/>
    </row>
    <row r="42" spans="1:14" ht="15" customHeight="1" thickBot="1">
      <c r="A42" s="851" t="s">
        <v>1787</v>
      </c>
      <c r="B42" s="851"/>
      <c r="C42" s="851"/>
      <c r="D42" s="851"/>
      <c r="E42" s="851"/>
      <c r="F42" s="851"/>
      <c r="G42" s="851"/>
      <c r="H42" s="851"/>
      <c r="I42" s="851"/>
      <c r="J42" s="851"/>
      <c r="K42" s="851"/>
      <c r="L42" s="851"/>
      <c r="M42" s="851"/>
      <c r="N42" s="851"/>
    </row>
    <row r="43" spans="1:14" ht="38.25">
      <c r="A43" s="833" t="s">
        <v>1703</v>
      </c>
      <c r="B43" s="850" t="s">
        <v>1764</v>
      </c>
      <c r="C43" s="850" t="s">
        <v>1763</v>
      </c>
      <c r="D43" s="850" t="s">
        <v>1762</v>
      </c>
      <c r="E43" s="850" t="s">
        <v>1761</v>
      </c>
      <c r="F43" s="850" t="s">
        <v>1760</v>
      </c>
      <c r="G43" s="850" t="s">
        <v>1759</v>
      </c>
      <c r="H43" s="850" t="s">
        <v>1758</v>
      </c>
      <c r="I43" s="850" t="s">
        <v>1757</v>
      </c>
      <c r="J43" s="850" t="s">
        <v>1756</v>
      </c>
      <c r="K43" s="850" t="s">
        <v>1755</v>
      </c>
      <c r="L43" s="850" t="s">
        <v>1754</v>
      </c>
      <c r="M43" s="850" t="s">
        <v>1675</v>
      </c>
      <c r="N43" s="850" t="s">
        <v>27</v>
      </c>
    </row>
    <row r="44" spans="1:14">
      <c r="A44" s="835" t="s">
        <v>1702</v>
      </c>
      <c r="B44" s="836">
        <v>445</v>
      </c>
      <c r="C44" s="836">
        <v>217</v>
      </c>
      <c r="D44" s="836">
        <v>202</v>
      </c>
      <c r="E44" s="836">
        <v>61</v>
      </c>
      <c r="F44" s="836">
        <v>95</v>
      </c>
      <c r="G44" s="836">
        <v>134</v>
      </c>
      <c r="H44" s="836">
        <v>33</v>
      </c>
      <c r="I44" s="836">
        <v>69</v>
      </c>
      <c r="J44" s="836">
        <v>17</v>
      </c>
      <c r="K44" s="836">
        <v>34</v>
      </c>
      <c r="L44" s="863">
        <v>171</v>
      </c>
      <c r="M44" s="836">
        <v>0</v>
      </c>
      <c r="N44" s="836">
        <v>1478</v>
      </c>
    </row>
    <row r="45" spans="1:14">
      <c r="A45" s="835" t="s">
        <v>1701</v>
      </c>
      <c r="B45" s="836">
        <v>1918</v>
      </c>
      <c r="C45" s="836">
        <v>996</v>
      </c>
      <c r="D45" s="836">
        <v>307</v>
      </c>
      <c r="E45" s="836">
        <v>172</v>
      </c>
      <c r="F45" s="836">
        <v>211</v>
      </c>
      <c r="G45" s="836">
        <v>68</v>
      </c>
      <c r="H45" s="836">
        <v>32</v>
      </c>
      <c r="I45" s="836">
        <v>129</v>
      </c>
      <c r="J45" s="836">
        <v>51</v>
      </c>
      <c r="K45" s="836">
        <v>96</v>
      </c>
      <c r="L45" s="863">
        <v>287</v>
      </c>
      <c r="M45" s="836">
        <v>0</v>
      </c>
      <c r="N45" s="836">
        <v>4267</v>
      </c>
    </row>
    <row r="46" spans="1:14">
      <c r="A46" s="835" t="s">
        <v>1700</v>
      </c>
      <c r="B46" s="836">
        <v>2411</v>
      </c>
      <c r="C46" s="836">
        <v>1852</v>
      </c>
      <c r="D46" s="836">
        <v>369</v>
      </c>
      <c r="E46" s="836">
        <v>630</v>
      </c>
      <c r="F46" s="836">
        <v>113</v>
      </c>
      <c r="G46" s="836">
        <v>155</v>
      </c>
      <c r="H46" s="836">
        <v>145</v>
      </c>
      <c r="I46" s="836">
        <v>172</v>
      </c>
      <c r="J46" s="836">
        <v>43</v>
      </c>
      <c r="K46" s="836">
        <v>153</v>
      </c>
      <c r="L46" s="863">
        <v>728</v>
      </c>
      <c r="M46" s="836">
        <v>0</v>
      </c>
      <c r="N46" s="836">
        <v>6771</v>
      </c>
    </row>
    <row r="47" spans="1:14">
      <c r="A47" s="835" t="s">
        <v>1699</v>
      </c>
      <c r="B47" s="836">
        <v>2071</v>
      </c>
      <c r="C47" s="836">
        <v>590</v>
      </c>
      <c r="D47" s="836">
        <v>80</v>
      </c>
      <c r="E47" s="836">
        <v>149</v>
      </c>
      <c r="F47" s="836">
        <v>18</v>
      </c>
      <c r="G47" s="836">
        <v>37</v>
      </c>
      <c r="H47" s="836">
        <v>26</v>
      </c>
      <c r="I47" s="836">
        <v>47</v>
      </c>
      <c r="J47" s="836">
        <v>63</v>
      </c>
      <c r="K47" s="836">
        <v>112</v>
      </c>
      <c r="L47" s="863">
        <v>903</v>
      </c>
      <c r="M47" s="836">
        <v>0</v>
      </c>
      <c r="N47" s="836">
        <v>4096</v>
      </c>
    </row>
    <row r="48" spans="1:14">
      <c r="A48" s="835" t="s">
        <v>1698</v>
      </c>
      <c r="B48" s="836">
        <v>3455</v>
      </c>
      <c r="C48" s="836">
        <v>561</v>
      </c>
      <c r="D48" s="836">
        <v>113</v>
      </c>
      <c r="E48" s="836">
        <v>125</v>
      </c>
      <c r="F48" s="836">
        <v>45</v>
      </c>
      <c r="G48" s="836">
        <v>53</v>
      </c>
      <c r="H48" s="836">
        <v>273</v>
      </c>
      <c r="I48" s="836">
        <v>94</v>
      </c>
      <c r="J48" s="836">
        <v>91</v>
      </c>
      <c r="K48" s="836">
        <v>165</v>
      </c>
      <c r="L48" s="863">
        <v>425</v>
      </c>
      <c r="M48" s="836">
        <v>0</v>
      </c>
      <c r="N48" s="836">
        <v>5400</v>
      </c>
    </row>
    <row r="49" spans="1:14">
      <c r="A49" s="835" t="s">
        <v>1697</v>
      </c>
      <c r="B49" s="836">
        <v>8797</v>
      </c>
      <c r="C49" s="836">
        <v>4748</v>
      </c>
      <c r="D49" s="836">
        <v>720</v>
      </c>
      <c r="E49" s="836">
        <v>576</v>
      </c>
      <c r="F49" s="836">
        <v>260</v>
      </c>
      <c r="G49" s="836">
        <v>262</v>
      </c>
      <c r="H49" s="836">
        <v>175</v>
      </c>
      <c r="I49" s="836">
        <v>239</v>
      </c>
      <c r="J49" s="836">
        <v>231</v>
      </c>
      <c r="K49" s="836">
        <v>464</v>
      </c>
      <c r="L49" s="863">
        <v>1948</v>
      </c>
      <c r="M49" s="836">
        <v>0</v>
      </c>
      <c r="N49" s="836">
        <v>18420</v>
      </c>
    </row>
    <row r="50" spans="1:14">
      <c r="A50" s="835" t="s">
        <v>1696</v>
      </c>
      <c r="B50" s="836">
        <v>47021</v>
      </c>
      <c r="C50" s="836">
        <v>20667</v>
      </c>
      <c r="D50" s="836">
        <v>1621</v>
      </c>
      <c r="E50" s="836">
        <v>3065</v>
      </c>
      <c r="F50" s="836">
        <v>373</v>
      </c>
      <c r="G50" s="836">
        <v>883</v>
      </c>
      <c r="H50" s="836">
        <v>188</v>
      </c>
      <c r="I50" s="836">
        <v>1184</v>
      </c>
      <c r="J50" s="836">
        <v>855</v>
      </c>
      <c r="K50" s="836">
        <v>2205</v>
      </c>
      <c r="L50" s="863">
        <v>5634</v>
      </c>
      <c r="M50" s="836">
        <v>0</v>
      </c>
      <c r="N50" s="836">
        <v>83696</v>
      </c>
    </row>
    <row r="51" spans="1:14">
      <c r="A51" s="835" t="s">
        <v>1695</v>
      </c>
      <c r="B51" s="836">
        <v>9987</v>
      </c>
      <c r="C51" s="836">
        <v>4317</v>
      </c>
      <c r="D51" s="836">
        <v>779</v>
      </c>
      <c r="E51" s="836">
        <v>1007</v>
      </c>
      <c r="F51" s="836">
        <v>287</v>
      </c>
      <c r="G51" s="836">
        <v>417</v>
      </c>
      <c r="H51" s="836">
        <v>516</v>
      </c>
      <c r="I51" s="836">
        <v>394</v>
      </c>
      <c r="J51" s="836">
        <v>366</v>
      </c>
      <c r="K51" s="836">
        <v>536</v>
      </c>
      <c r="L51" s="863">
        <v>1238</v>
      </c>
      <c r="M51" s="836">
        <v>0</v>
      </c>
      <c r="N51" s="836">
        <v>19844</v>
      </c>
    </row>
    <row r="52" spans="1:14">
      <c r="A52" s="835" t="s">
        <v>1694</v>
      </c>
      <c r="B52" s="836">
        <v>4188</v>
      </c>
      <c r="C52" s="836">
        <v>1258</v>
      </c>
      <c r="D52" s="836">
        <v>144</v>
      </c>
      <c r="E52" s="836">
        <v>164</v>
      </c>
      <c r="F52" s="836">
        <v>25</v>
      </c>
      <c r="G52" s="836">
        <v>86</v>
      </c>
      <c r="H52" s="836">
        <v>395</v>
      </c>
      <c r="I52" s="836">
        <v>77</v>
      </c>
      <c r="J52" s="836">
        <v>172</v>
      </c>
      <c r="K52" s="836">
        <v>190</v>
      </c>
      <c r="L52" s="863">
        <v>391</v>
      </c>
      <c r="M52" s="836">
        <v>0</v>
      </c>
      <c r="N52" s="836">
        <v>7090</v>
      </c>
    </row>
    <row r="53" spans="1:14">
      <c r="A53" s="835" t="s">
        <v>1693</v>
      </c>
      <c r="B53" s="836">
        <v>12278</v>
      </c>
      <c r="C53" s="836">
        <v>7195</v>
      </c>
      <c r="D53" s="836">
        <v>978</v>
      </c>
      <c r="E53" s="836">
        <v>1282</v>
      </c>
      <c r="F53" s="836">
        <v>413</v>
      </c>
      <c r="G53" s="836">
        <v>477</v>
      </c>
      <c r="H53" s="836">
        <v>359</v>
      </c>
      <c r="I53" s="836">
        <v>361</v>
      </c>
      <c r="J53" s="836">
        <v>427</v>
      </c>
      <c r="K53" s="836">
        <v>623</v>
      </c>
      <c r="L53" s="863">
        <v>2354</v>
      </c>
      <c r="M53" s="836">
        <v>0</v>
      </c>
      <c r="N53" s="836">
        <v>26747</v>
      </c>
    </row>
    <row r="54" spans="1:14">
      <c r="A54" s="835" t="s">
        <v>1692</v>
      </c>
      <c r="B54" s="836">
        <v>4704</v>
      </c>
      <c r="C54" s="836">
        <v>2080</v>
      </c>
      <c r="D54" s="836">
        <v>401</v>
      </c>
      <c r="E54" s="836">
        <v>306</v>
      </c>
      <c r="F54" s="836">
        <v>173</v>
      </c>
      <c r="G54" s="836">
        <v>174</v>
      </c>
      <c r="H54" s="836">
        <v>121</v>
      </c>
      <c r="I54" s="836">
        <v>140</v>
      </c>
      <c r="J54" s="836">
        <v>246</v>
      </c>
      <c r="K54" s="836">
        <v>225</v>
      </c>
      <c r="L54" s="863">
        <v>630</v>
      </c>
      <c r="M54" s="836">
        <v>0</v>
      </c>
      <c r="N54" s="836">
        <v>9200</v>
      </c>
    </row>
    <row r="55" spans="1:14">
      <c r="A55" s="835" t="s">
        <v>1691</v>
      </c>
      <c r="B55" s="836">
        <v>764</v>
      </c>
      <c r="C55" s="836">
        <v>511</v>
      </c>
      <c r="D55" s="836">
        <v>329</v>
      </c>
      <c r="E55" s="836">
        <v>94</v>
      </c>
      <c r="F55" s="836">
        <v>212</v>
      </c>
      <c r="G55" s="836">
        <v>124</v>
      </c>
      <c r="H55" s="836">
        <v>15</v>
      </c>
      <c r="I55" s="836">
        <v>57</v>
      </c>
      <c r="J55" s="836">
        <v>36</v>
      </c>
      <c r="K55" s="836">
        <v>56</v>
      </c>
      <c r="L55" s="863">
        <v>299</v>
      </c>
      <c r="M55" s="836">
        <v>0</v>
      </c>
      <c r="N55" s="836">
        <v>2497</v>
      </c>
    </row>
    <row r="56" spans="1:14">
      <c r="A56" s="835" t="s">
        <v>1690</v>
      </c>
      <c r="B56" s="836">
        <v>3539</v>
      </c>
      <c r="C56" s="836">
        <v>2079</v>
      </c>
      <c r="D56" s="836">
        <v>745</v>
      </c>
      <c r="E56" s="836">
        <v>561</v>
      </c>
      <c r="F56" s="836">
        <v>453</v>
      </c>
      <c r="G56" s="836">
        <v>286</v>
      </c>
      <c r="H56" s="836">
        <v>83</v>
      </c>
      <c r="I56" s="836">
        <v>147</v>
      </c>
      <c r="J56" s="836">
        <v>151</v>
      </c>
      <c r="K56" s="836">
        <v>173</v>
      </c>
      <c r="L56" s="863">
        <v>957</v>
      </c>
      <c r="M56" s="836">
        <v>0</v>
      </c>
      <c r="N56" s="836">
        <v>9174</v>
      </c>
    </row>
    <row r="57" spans="1:14">
      <c r="A57" s="835" t="s">
        <v>1689</v>
      </c>
      <c r="B57" s="836">
        <v>262</v>
      </c>
      <c r="C57" s="836">
        <v>220</v>
      </c>
      <c r="D57" s="836">
        <v>103</v>
      </c>
      <c r="E57" s="836">
        <v>53</v>
      </c>
      <c r="F57" s="836">
        <v>39</v>
      </c>
      <c r="G57" s="836">
        <v>30</v>
      </c>
      <c r="H57" s="836">
        <v>27</v>
      </c>
      <c r="I57" s="836">
        <v>24</v>
      </c>
      <c r="J57" s="836">
        <v>12</v>
      </c>
      <c r="K57" s="836">
        <v>32</v>
      </c>
      <c r="L57" s="863">
        <v>116</v>
      </c>
      <c r="M57" s="836">
        <v>0</v>
      </c>
      <c r="N57" s="836">
        <v>918</v>
      </c>
    </row>
    <row r="58" spans="1:14">
      <c r="A58" s="835" t="s">
        <v>1688</v>
      </c>
      <c r="B58" s="836">
        <v>1487</v>
      </c>
      <c r="C58" s="836">
        <v>357</v>
      </c>
      <c r="D58" s="836">
        <v>55</v>
      </c>
      <c r="E58" s="836">
        <v>123</v>
      </c>
      <c r="F58" s="836">
        <v>20</v>
      </c>
      <c r="G58" s="836">
        <v>42</v>
      </c>
      <c r="H58" s="836">
        <v>36</v>
      </c>
      <c r="I58" s="836">
        <v>29</v>
      </c>
      <c r="J58" s="836">
        <v>69</v>
      </c>
      <c r="K58" s="836">
        <v>49</v>
      </c>
      <c r="L58" s="863">
        <v>229</v>
      </c>
      <c r="M58" s="836">
        <v>0</v>
      </c>
      <c r="N58" s="836">
        <v>2496</v>
      </c>
    </row>
    <row r="59" spans="1:14" ht="15.75" thickBot="1">
      <c r="A59" s="845" t="s">
        <v>113</v>
      </c>
      <c r="B59" s="846">
        <f t="shared" ref="B59:N59" si="2">SUM(B44:B58)</f>
        <v>103327</v>
      </c>
      <c r="C59" s="846">
        <f t="shared" si="2"/>
        <v>47648</v>
      </c>
      <c r="D59" s="846">
        <f t="shared" si="2"/>
        <v>6946</v>
      </c>
      <c r="E59" s="846">
        <f t="shared" si="2"/>
        <v>8368</v>
      </c>
      <c r="F59" s="846">
        <f t="shared" si="2"/>
        <v>2737</v>
      </c>
      <c r="G59" s="846">
        <f t="shared" si="2"/>
        <v>3228</v>
      </c>
      <c r="H59" s="846">
        <f t="shared" si="2"/>
        <v>2424</v>
      </c>
      <c r="I59" s="846">
        <f t="shared" si="2"/>
        <v>3163</v>
      </c>
      <c r="J59" s="846">
        <f t="shared" si="2"/>
        <v>2830</v>
      </c>
      <c r="K59" s="846">
        <f t="shared" si="2"/>
        <v>5113</v>
      </c>
      <c r="L59" s="846">
        <f t="shared" si="2"/>
        <v>16310</v>
      </c>
      <c r="M59" s="846">
        <f t="shared" si="2"/>
        <v>0</v>
      </c>
      <c r="N59" s="846">
        <f t="shared" si="2"/>
        <v>202094</v>
      </c>
    </row>
    <row r="60" spans="1:14">
      <c r="A60" s="853"/>
      <c r="B60" s="832"/>
      <c r="C60" s="832"/>
      <c r="D60" s="832"/>
      <c r="E60" s="832"/>
      <c r="F60" s="853"/>
      <c r="G60" s="853"/>
      <c r="H60" s="853"/>
      <c r="I60" s="853"/>
      <c r="J60" s="853"/>
      <c r="K60" s="853"/>
      <c r="L60" s="853"/>
      <c r="M60" s="853"/>
      <c r="N60" s="853"/>
    </row>
    <row r="61" spans="1:14">
      <c r="A61" s="853"/>
      <c r="B61" s="832"/>
      <c r="C61" s="832"/>
      <c r="D61" s="832"/>
      <c r="E61" s="832"/>
      <c r="F61" s="853"/>
      <c r="G61" s="853"/>
      <c r="H61" s="853"/>
      <c r="I61" s="853"/>
      <c r="J61" s="853"/>
      <c r="K61" s="853"/>
      <c r="L61" s="853"/>
      <c r="M61" s="853"/>
      <c r="N61" s="853"/>
    </row>
    <row r="62" spans="1:14" ht="15" customHeight="1" thickBot="1">
      <c r="A62" s="851" t="s">
        <v>1747</v>
      </c>
      <c r="B62" s="851"/>
      <c r="C62" s="854"/>
      <c r="D62" s="854"/>
      <c r="E62" s="832"/>
      <c r="F62" s="853"/>
      <c r="G62" s="853"/>
      <c r="H62" s="853"/>
      <c r="I62" s="853"/>
      <c r="J62" s="853"/>
      <c r="K62" s="853"/>
      <c r="L62" s="853"/>
      <c r="M62" s="853"/>
      <c r="N62" s="853"/>
    </row>
    <row r="63" spans="1:14" ht="25.5">
      <c r="A63" s="833" t="s">
        <v>1771</v>
      </c>
      <c r="B63" s="850" t="s">
        <v>1747</v>
      </c>
      <c r="C63" s="864"/>
      <c r="D63" s="865"/>
      <c r="E63" s="853"/>
      <c r="F63" s="853"/>
      <c r="G63" s="853"/>
      <c r="H63" s="853"/>
      <c r="I63" s="853"/>
      <c r="J63" s="853"/>
      <c r="K63" s="853"/>
    </row>
    <row r="64" spans="1:14">
      <c r="A64" s="835" t="s">
        <v>1764</v>
      </c>
      <c r="B64" s="836">
        <v>2153891</v>
      </c>
      <c r="C64" s="844"/>
      <c r="D64" s="853"/>
      <c r="E64" s="853"/>
      <c r="F64" s="853"/>
      <c r="G64" s="853"/>
      <c r="H64" s="853"/>
      <c r="I64" s="853"/>
      <c r="J64" s="853"/>
      <c r="K64" s="853"/>
    </row>
    <row r="65" spans="1:14">
      <c r="A65" s="835" t="s">
        <v>1770</v>
      </c>
      <c r="B65" s="836">
        <v>1037464</v>
      </c>
      <c r="C65" s="844"/>
      <c r="D65" s="853"/>
      <c r="E65" s="853"/>
      <c r="F65" s="853"/>
      <c r="G65" s="853"/>
      <c r="H65" s="853"/>
      <c r="I65" s="853"/>
      <c r="J65" s="853"/>
      <c r="K65" s="853"/>
    </row>
    <row r="66" spans="1:14">
      <c r="A66" s="835" t="s">
        <v>1762</v>
      </c>
      <c r="B66" s="836">
        <v>57834</v>
      </c>
      <c r="C66" s="844"/>
      <c r="D66" s="853"/>
      <c r="E66" s="853"/>
      <c r="F66" s="853"/>
      <c r="G66" s="853"/>
      <c r="H66" s="853"/>
      <c r="I66" s="853"/>
      <c r="J66" s="853"/>
      <c r="K66" s="853"/>
    </row>
    <row r="67" spans="1:14">
      <c r="A67" s="835" t="s">
        <v>1769</v>
      </c>
      <c r="B67" s="836">
        <v>180404</v>
      </c>
      <c r="C67" s="844"/>
      <c r="D67" s="853"/>
      <c r="E67" s="853"/>
      <c r="F67" s="853"/>
      <c r="G67" s="853"/>
      <c r="H67" s="853"/>
      <c r="I67" s="853"/>
      <c r="J67" s="853"/>
      <c r="K67" s="853"/>
    </row>
    <row r="68" spans="1:14">
      <c r="A68" s="835" t="s">
        <v>1760</v>
      </c>
      <c r="B68" s="836">
        <v>16516</v>
      </c>
      <c r="C68" s="844"/>
      <c r="D68" s="853"/>
      <c r="E68" s="853"/>
      <c r="F68" s="853"/>
      <c r="G68" s="853"/>
      <c r="H68" s="853"/>
      <c r="I68" s="853"/>
      <c r="J68" s="853"/>
      <c r="K68" s="853"/>
    </row>
    <row r="69" spans="1:14">
      <c r="A69" s="835" t="s">
        <v>1759</v>
      </c>
      <c r="B69" s="836">
        <v>46962</v>
      </c>
      <c r="C69" s="844"/>
      <c r="D69" s="853"/>
      <c r="E69" s="853"/>
      <c r="F69" s="853"/>
      <c r="G69" s="853"/>
      <c r="H69" s="853"/>
      <c r="I69" s="853"/>
      <c r="J69" s="853"/>
      <c r="K69" s="853"/>
    </row>
    <row r="70" spans="1:14">
      <c r="A70" s="835" t="s">
        <v>1758</v>
      </c>
      <c r="B70" s="836">
        <v>38497</v>
      </c>
      <c r="C70" s="844"/>
      <c r="D70" s="853"/>
      <c r="E70" s="853"/>
      <c r="F70" s="853"/>
      <c r="G70" s="853"/>
      <c r="H70" s="853"/>
      <c r="I70" s="853"/>
      <c r="J70" s="853"/>
      <c r="K70" s="853"/>
    </row>
    <row r="71" spans="1:14">
      <c r="A71" s="835" t="s">
        <v>1757</v>
      </c>
      <c r="B71" s="836">
        <v>58555</v>
      </c>
      <c r="C71" s="844"/>
      <c r="D71" s="853"/>
      <c r="E71" s="853"/>
      <c r="F71" s="853"/>
      <c r="G71" s="853"/>
      <c r="H71" s="853"/>
      <c r="I71" s="853"/>
      <c r="J71" s="853"/>
      <c r="K71" s="853"/>
    </row>
    <row r="72" spans="1:14">
      <c r="A72" s="835" t="s">
        <v>1756</v>
      </c>
      <c r="B72" s="836">
        <v>84671</v>
      </c>
      <c r="C72" s="844"/>
      <c r="D72" s="853"/>
      <c r="E72" s="853"/>
      <c r="F72" s="853"/>
      <c r="G72" s="853"/>
      <c r="H72" s="853"/>
      <c r="I72" s="853"/>
      <c r="J72" s="853"/>
      <c r="K72" s="853"/>
    </row>
    <row r="73" spans="1:14">
      <c r="A73" s="835" t="s">
        <v>1768</v>
      </c>
      <c r="B73" s="836">
        <v>140649</v>
      </c>
      <c r="C73" s="844"/>
      <c r="D73" s="853"/>
      <c r="E73" s="853"/>
      <c r="F73" s="853"/>
      <c r="G73" s="853"/>
      <c r="H73" s="853"/>
      <c r="I73" s="853"/>
      <c r="J73" s="853"/>
      <c r="K73" s="853"/>
    </row>
    <row r="74" spans="1:14">
      <c r="A74" s="835" t="s">
        <v>1754</v>
      </c>
      <c r="B74" s="836">
        <v>310925</v>
      </c>
      <c r="C74" s="844"/>
      <c r="D74" s="853"/>
      <c r="E74" s="853"/>
      <c r="F74" s="853"/>
      <c r="G74" s="853"/>
      <c r="H74" s="853"/>
      <c r="I74" s="853"/>
      <c r="J74" s="853"/>
      <c r="K74" s="853"/>
    </row>
    <row r="75" spans="1:14">
      <c r="A75" s="835" t="s">
        <v>1675</v>
      </c>
      <c r="B75" s="836">
        <v>0</v>
      </c>
      <c r="C75" s="844"/>
      <c r="D75" s="853"/>
      <c r="E75" s="853"/>
      <c r="F75" s="853"/>
      <c r="G75" s="853"/>
      <c r="H75" s="853"/>
      <c r="I75" s="853"/>
      <c r="J75" s="853"/>
      <c r="K75" s="853"/>
    </row>
    <row r="76" spans="1:14" ht="15.75" thickBot="1">
      <c r="A76" s="845" t="s">
        <v>113</v>
      </c>
      <c r="B76" s="846">
        <f>SUM(B64:B75)</f>
        <v>4126368</v>
      </c>
      <c r="C76" s="844"/>
      <c r="D76" s="853"/>
      <c r="E76" s="853"/>
      <c r="F76" s="853"/>
      <c r="G76" s="853"/>
      <c r="H76" s="853"/>
      <c r="I76" s="853"/>
      <c r="J76" s="853"/>
      <c r="K76" s="853"/>
    </row>
    <row r="77" spans="1:14">
      <c r="A77" s="853"/>
      <c r="B77" s="832"/>
      <c r="C77" s="832"/>
      <c r="D77" s="832"/>
      <c r="E77" s="832"/>
      <c r="F77" s="853"/>
      <c r="G77" s="853"/>
      <c r="H77" s="853"/>
      <c r="I77" s="853"/>
      <c r="J77" s="853"/>
      <c r="K77" s="853"/>
      <c r="L77" s="853"/>
      <c r="M77" s="853"/>
      <c r="N77" s="853"/>
    </row>
    <row r="78" spans="1:14">
      <c r="A78" s="853"/>
      <c r="B78" s="832"/>
      <c r="C78" s="832"/>
      <c r="D78" s="832"/>
      <c r="E78" s="832"/>
      <c r="F78" s="853"/>
      <c r="G78" s="853"/>
      <c r="H78" s="853"/>
      <c r="I78" s="853"/>
      <c r="J78" s="853"/>
      <c r="K78" s="853"/>
      <c r="L78" s="853"/>
      <c r="M78" s="853"/>
      <c r="N78" s="853"/>
    </row>
    <row r="79" spans="1:14" ht="15" customHeight="1" thickBot="1">
      <c r="A79" s="851" t="s">
        <v>1780</v>
      </c>
      <c r="B79" s="851"/>
      <c r="C79" s="851"/>
      <c r="D79" s="851"/>
      <c r="E79" s="851"/>
      <c r="F79" s="851"/>
      <c r="G79" s="851"/>
      <c r="H79" s="851"/>
      <c r="I79" s="851"/>
      <c r="J79" s="851"/>
      <c r="K79" s="851"/>
      <c r="L79" s="851"/>
      <c r="M79" s="851"/>
      <c r="N79" s="851"/>
    </row>
    <row r="80" spans="1:14" ht="38.25">
      <c r="A80" s="833" t="s">
        <v>1604</v>
      </c>
      <c r="B80" s="850" t="s">
        <v>1764</v>
      </c>
      <c r="C80" s="850" t="s">
        <v>1763</v>
      </c>
      <c r="D80" s="850" t="s">
        <v>1762</v>
      </c>
      <c r="E80" s="850" t="s">
        <v>1761</v>
      </c>
      <c r="F80" s="850" t="s">
        <v>1760</v>
      </c>
      <c r="G80" s="850" t="s">
        <v>1759</v>
      </c>
      <c r="H80" s="850" t="s">
        <v>1758</v>
      </c>
      <c r="I80" s="850" t="s">
        <v>1757</v>
      </c>
      <c r="J80" s="850" t="s">
        <v>1756</v>
      </c>
      <c r="K80" s="850" t="s">
        <v>1755</v>
      </c>
      <c r="L80" s="850" t="s">
        <v>1754</v>
      </c>
      <c r="M80" s="850" t="s">
        <v>1675</v>
      </c>
      <c r="N80" s="850" t="s">
        <v>27</v>
      </c>
    </row>
    <row r="81" spans="1:14">
      <c r="A81" s="835" t="s">
        <v>487</v>
      </c>
      <c r="B81" s="836">
        <v>439933</v>
      </c>
      <c r="C81" s="836">
        <v>419844</v>
      </c>
      <c r="D81" s="836">
        <v>24408</v>
      </c>
      <c r="E81" s="836">
        <v>106924</v>
      </c>
      <c r="F81" s="836">
        <v>8695</v>
      </c>
      <c r="G81" s="836">
        <v>28253</v>
      </c>
      <c r="H81" s="836">
        <v>0</v>
      </c>
      <c r="I81" s="836">
        <v>28739</v>
      </c>
      <c r="J81" s="836">
        <v>43352</v>
      </c>
      <c r="K81" s="836">
        <v>101896</v>
      </c>
      <c r="L81" s="863">
        <v>145471</v>
      </c>
      <c r="M81" s="836">
        <v>0</v>
      </c>
      <c r="N81" s="836">
        <v>1347515</v>
      </c>
    </row>
    <row r="82" spans="1:14">
      <c r="A82" s="835" t="s">
        <v>1536</v>
      </c>
      <c r="B82" s="836">
        <v>1713958</v>
      </c>
      <c r="C82" s="836">
        <v>617620</v>
      </c>
      <c r="D82" s="836">
        <v>33426</v>
      </c>
      <c r="E82" s="836">
        <v>73480</v>
      </c>
      <c r="F82" s="836">
        <v>7821</v>
      </c>
      <c r="G82" s="836">
        <v>18709</v>
      </c>
      <c r="H82" s="836">
        <v>38497</v>
      </c>
      <c r="I82" s="836">
        <v>29816</v>
      </c>
      <c r="J82" s="836">
        <v>41319</v>
      </c>
      <c r="K82" s="836">
        <v>38753</v>
      </c>
      <c r="L82" s="863">
        <v>165454</v>
      </c>
      <c r="M82" s="836">
        <v>0</v>
      </c>
      <c r="N82" s="836">
        <v>2778853</v>
      </c>
    </row>
    <row r="83" spans="1:14" ht="15.75" thickBot="1">
      <c r="A83" s="845" t="s">
        <v>113</v>
      </c>
      <c r="B83" s="846">
        <f t="shared" ref="B83:N83" si="3">SUM(B81:B82)</f>
        <v>2153891</v>
      </c>
      <c r="C83" s="846">
        <f t="shared" si="3"/>
        <v>1037464</v>
      </c>
      <c r="D83" s="846">
        <f t="shared" si="3"/>
        <v>57834</v>
      </c>
      <c r="E83" s="846">
        <f t="shared" si="3"/>
        <v>180404</v>
      </c>
      <c r="F83" s="846">
        <f t="shared" si="3"/>
        <v>16516</v>
      </c>
      <c r="G83" s="846">
        <f t="shared" si="3"/>
        <v>46962</v>
      </c>
      <c r="H83" s="846">
        <f t="shared" si="3"/>
        <v>38497</v>
      </c>
      <c r="I83" s="846">
        <f t="shared" si="3"/>
        <v>58555</v>
      </c>
      <c r="J83" s="846">
        <f t="shared" si="3"/>
        <v>84671</v>
      </c>
      <c r="K83" s="846">
        <f t="shared" si="3"/>
        <v>140649</v>
      </c>
      <c r="L83" s="846">
        <f t="shared" si="3"/>
        <v>310925</v>
      </c>
      <c r="M83" s="846">
        <f t="shared" si="3"/>
        <v>0</v>
      </c>
      <c r="N83" s="846">
        <f t="shared" si="3"/>
        <v>4126368</v>
      </c>
    </row>
    <row r="84" spans="1:14">
      <c r="A84" s="853"/>
      <c r="B84" s="832"/>
      <c r="C84" s="832"/>
      <c r="D84" s="832"/>
      <c r="E84" s="832"/>
      <c r="F84" s="853"/>
      <c r="G84" s="853"/>
      <c r="H84" s="853"/>
      <c r="I84" s="853"/>
      <c r="J84" s="853"/>
      <c r="K84" s="853"/>
      <c r="L84" s="853"/>
      <c r="M84" s="853"/>
      <c r="N84" s="853"/>
    </row>
    <row r="85" spans="1:14">
      <c r="A85" s="853"/>
      <c r="B85" s="832"/>
      <c r="C85" s="832"/>
      <c r="D85" s="832"/>
      <c r="E85" s="832"/>
      <c r="F85" s="853"/>
      <c r="G85" s="853"/>
      <c r="H85" s="853"/>
      <c r="I85" s="853"/>
      <c r="J85" s="853"/>
      <c r="K85" s="853"/>
      <c r="L85" s="853"/>
      <c r="M85" s="853"/>
      <c r="N85" s="853"/>
    </row>
    <row r="86" spans="1:14" ht="15" customHeight="1" thickBot="1">
      <c r="A86" s="851" t="s">
        <v>1779</v>
      </c>
      <c r="B86" s="851"/>
      <c r="C86" s="851"/>
      <c r="D86" s="851"/>
      <c r="E86" s="851"/>
      <c r="F86" s="851"/>
      <c r="G86" s="851"/>
      <c r="H86" s="851"/>
      <c r="I86" s="851"/>
      <c r="J86" s="851"/>
      <c r="K86" s="851"/>
      <c r="L86" s="851"/>
      <c r="M86" s="851"/>
      <c r="N86" s="851"/>
    </row>
    <row r="87" spans="1:14" ht="38.25">
      <c r="A87" s="833" t="s">
        <v>1715</v>
      </c>
      <c r="B87" s="850" t="s">
        <v>1764</v>
      </c>
      <c r="C87" s="850" t="s">
        <v>1763</v>
      </c>
      <c r="D87" s="850" t="s">
        <v>1762</v>
      </c>
      <c r="E87" s="850" t="s">
        <v>1761</v>
      </c>
      <c r="F87" s="850" t="s">
        <v>1760</v>
      </c>
      <c r="G87" s="850" t="s">
        <v>1759</v>
      </c>
      <c r="H87" s="850" t="s">
        <v>1758</v>
      </c>
      <c r="I87" s="850" t="s">
        <v>1757</v>
      </c>
      <c r="J87" s="850" t="s">
        <v>1756</v>
      </c>
      <c r="K87" s="850" t="s">
        <v>1755</v>
      </c>
      <c r="L87" s="850" t="s">
        <v>1754</v>
      </c>
      <c r="M87" s="850" t="s">
        <v>1675</v>
      </c>
      <c r="N87" s="850" t="s">
        <v>27</v>
      </c>
    </row>
    <row r="88" spans="1:14">
      <c r="A88" s="835" t="s">
        <v>1714</v>
      </c>
      <c r="B88" s="836">
        <v>2717</v>
      </c>
      <c r="C88" s="836">
        <v>1453</v>
      </c>
      <c r="D88" s="836">
        <v>635</v>
      </c>
      <c r="E88" s="836">
        <v>1329</v>
      </c>
      <c r="F88" s="836">
        <v>286</v>
      </c>
      <c r="G88" s="836">
        <v>356</v>
      </c>
      <c r="H88" s="836">
        <v>637</v>
      </c>
      <c r="I88" s="836">
        <v>228</v>
      </c>
      <c r="J88" s="836">
        <v>67</v>
      </c>
      <c r="K88" s="836">
        <v>58</v>
      </c>
      <c r="L88" s="863">
        <v>1316</v>
      </c>
      <c r="M88" s="836">
        <v>0</v>
      </c>
      <c r="N88" s="836">
        <v>9082</v>
      </c>
    </row>
    <row r="89" spans="1:14">
      <c r="A89" s="835" t="s">
        <v>13</v>
      </c>
      <c r="B89" s="836">
        <v>111720</v>
      </c>
      <c r="C89" s="836">
        <v>21606</v>
      </c>
      <c r="D89" s="836">
        <v>5305</v>
      </c>
      <c r="E89" s="836">
        <v>12240</v>
      </c>
      <c r="F89" s="836">
        <v>1921</v>
      </c>
      <c r="G89" s="836">
        <v>2157</v>
      </c>
      <c r="H89" s="836">
        <v>7109</v>
      </c>
      <c r="I89" s="836">
        <v>2648</v>
      </c>
      <c r="J89" s="836">
        <v>641</v>
      </c>
      <c r="K89" s="836">
        <v>838</v>
      </c>
      <c r="L89" s="863">
        <v>11920</v>
      </c>
      <c r="M89" s="836">
        <v>0</v>
      </c>
      <c r="N89" s="836">
        <v>178105</v>
      </c>
    </row>
    <row r="90" spans="1:14">
      <c r="A90" s="835" t="s">
        <v>1713</v>
      </c>
      <c r="B90" s="836">
        <v>783009</v>
      </c>
      <c r="C90" s="836">
        <v>113362</v>
      </c>
      <c r="D90" s="836">
        <v>14920</v>
      </c>
      <c r="E90" s="836">
        <v>30074</v>
      </c>
      <c r="F90" s="836">
        <v>4889</v>
      </c>
      <c r="G90" s="836">
        <v>7254</v>
      </c>
      <c r="H90" s="836">
        <v>23656</v>
      </c>
      <c r="I90" s="836">
        <v>10878</v>
      </c>
      <c r="J90" s="836">
        <v>4465</v>
      </c>
      <c r="K90" s="836">
        <v>4083</v>
      </c>
      <c r="L90" s="863">
        <v>49486</v>
      </c>
      <c r="M90" s="836">
        <v>0</v>
      </c>
      <c r="N90" s="836">
        <v>1046076</v>
      </c>
    </row>
    <row r="91" spans="1:14">
      <c r="A91" s="835" t="s">
        <v>1712</v>
      </c>
      <c r="B91" s="836">
        <v>594594</v>
      </c>
      <c r="C91" s="836">
        <v>177666</v>
      </c>
      <c r="D91" s="836">
        <v>10215</v>
      </c>
      <c r="E91" s="836">
        <v>33427</v>
      </c>
      <c r="F91" s="836">
        <v>3000</v>
      </c>
      <c r="G91" s="836">
        <v>9503</v>
      </c>
      <c r="H91" s="836">
        <v>6807</v>
      </c>
      <c r="I91" s="836">
        <v>9849</v>
      </c>
      <c r="J91" s="836">
        <v>10574</v>
      </c>
      <c r="K91" s="836">
        <v>9796</v>
      </c>
      <c r="L91" s="863">
        <v>54891</v>
      </c>
      <c r="M91" s="836">
        <v>0</v>
      </c>
      <c r="N91" s="836">
        <v>920322</v>
      </c>
    </row>
    <row r="92" spans="1:14">
      <c r="A92" s="835" t="s">
        <v>1711</v>
      </c>
      <c r="B92" s="836">
        <v>328166</v>
      </c>
      <c r="C92" s="836">
        <v>309263</v>
      </c>
      <c r="D92" s="836">
        <v>8684</v>
      </c>
      <c r="E92" s="836">
        <v>46149</v>
      </c>
      <c r="F92" s="836">
        <v>2980</v>
      </c>
      <c r="G92" s="836">
        <v>10394</v>
      </c>
      <c r="H92" s="836">
        <v>191</v>
      </c>
      <c r="I92" s="836">
        <v>11457</v>
      </c>
      <c r="J92" s="836">
        <v>19895</v>
      </c>
      <c r="K92" s="836">
        <v>26865</v>
      </c>
      <c r="L92" s="863">
        <v>80233</v>
      </c>
      <c r="M92" s="836">
        <v>0</v>
      </c>
      <c r="N92" s="836">
        <v>844277</v>
      </c>
    </row>
    <row r="93" spans="1:14">
      <c r="A93" s="835" t="s">
        <v>1710</v>
      </c>
      <c r="B93" s="836">
        <v>274385</v>
      </c>
      <c r="C93" s="836">
        <v>317289</v>
      </c>
      <c r="D93" s="836">
        <v>10809</v>
      </c>
      <c r="E93" s="836">
        <v>43185</v>
      </c>
      <c r="F93" s="836">
        <v>2720</v>
      </c>
      <c r="G93" s="836">
        <v>11462</v>
      </c>
      <c r="H93" s="836">
        <v>22</v>
      </c>
      <c r="I93" s="836">
        <v>13980</v>
      </c>
      <c r="J93" s="836">
        <v>27303</v>
      </c>
      <c r="K93" s="836">
        <v>55647</v>
      </c>
      <c r="L93" s="863">
        <v>74866</v>
      </c>
      <c r="M93" s="836">
        <v>0</v>
      </c>
      <c r="N93" s="836">
        <v>831668</v>
      </c>
    </row>
    <row r="94" spans="1:14">
      <c r="A94" s="835" t="s">
        <v>1709</v>
      </c>
      <c r="B94" s="836">
        <v>59300</v>
      </c>
      <c r="C94" s="836">
        <v>96825</v>
      </c>
      <c r="D94" s="836">
        <v>7266</v>
      </c>
      <c r="E94" s="836">
        <v>14000</v>
      </c>
      <c r="F94" s="836">
        <v>720</v>
      </c>
      <c r="G94" s="836">
        <v>5836</v>
      </c>
      <c r="H94" s="836">
        <v>75</v>
      </c>
      <c r="I94" s="836">
        <v>9515</v>
      </c>
      <c r="J94" s="836">
        <v>21726</v>
      </c>
      <c r="K94" s="836">
        <v>43362</v>
      </c>
      <c r="L94" s="863">
        <v>38213</v>
      </c>
      <c r="M94" s="836">
        <v>0</v>
      </c>
      <c r="N94" s="836">
        <v>296838</v>
      </c>
    </row>
    <row r="95" spans="1:14" ht="15.75" thickBot="1">
      <c r="A95" s="845" t="s">
        <v>113</v>
      </c>
      <c r="B95" s="846">
        <f t="shared" ref="B95:N95" si="4">SUM(B88:B94)</f>
        <v>2153891</v>
      </c>
      <c r="C95" s="846">
        <f t="shared" si="4"/>
        <v>1037464</v>
      </c>
      <c r="D95" s="846">
        <f t="shared" si="4"/>
        <v>57834</v>
      </c>
      <c r="E95" s="846">
        <f t="shared" si="4"/>
        <v>180404</v>
      </c>
      <c r="F95" s="846">
        <f t="shared" si="4"/>
        <v>16516</v>
      </c>
      <c r="G95" s="846">
        <f t="shared" si="4"/>
        <v>46962</v>
      </c>
      <c r="H95" s="846">
        <f t="shared" si="4"/>
        <v>38497</v>
      </c>
      <c r="I95" s="846">
        <f t="shared" si="4"/>
        <v>58555</v>
      </c>
      <c r="J95" s="846">
        <f t="shared" si="4"/>
        <v>84671</v>
      </c>
      <c r="K95" s="846">
        <f t="shared" si="4"/>
        <v>140649</v>
      </c>
      <c r="L95" s="846">
        <f t="shared" si="4"/>
        <v>310925</v>
      </c>
      <c r="M95" s="846">
        <f t="shared" si="4"/>
        <v>0</v>
      </c>
      <c r="N95" s="846">
        <f t="shared" si="4"/>
        <v>4126368</v>
      </c>
    </row>
    <row r="96" spans="1:14">
      <c r="A96" s="853"/>
      <c r="B96" s="832"/>
      <c r="C96" s="832"/>
      <c r="D96" s="832"/>
      <c r="E96" s="832"/>
      <c r="F96" s="853"/>
      <c r="G96" s="853"/>
      <c r="H96" s="853"/>
      <c r="I96" s="853"/>
      <c r="J96" s="853"/>
      <c r="K96" s="853"/>
      <c r="L96" s="853"/>
      <c r="M96" s="853"/>
      <c r="N96" s="853"/>
    </row>
    <row r="97" spans="1:14">
      <c r="A97" s="853"/>
      <c r="B97" s="832"/>
      <c r="C97" s="832"/>
      <c r="D97" s="832"/>
      <c r="E97" s="832"/>
      <c r="F97" s="853"/>
      <c r="G97" s="853"/>
      <c r="H97" s="853"/>
      <c r="I97" s="853"/>
      <c r="J97" s="853"/>
      <c r="K97" s="853"/>
      <c r="L97" s="853"/>
      <c r="M97" s="853"/>
      <c r="N97" s="853"/>
    </row>
    <row r="98" spans="1:14" ht="15" customHeight="1" thickBot="1">
      <c r="A98" s="851" t="s">
        <v>1778</v>
      </c>
      <c r="B98" s="851"/>
      <c r="C98" s="851"/>
      <c r="D98" s="851"/>
      <c r="E98" s="851"/>
      <c r="F98" s="851"/>
      <c r="G98" s="851"/>
      <c r="H98" s="851"/>
      <c r="I98" s="851"/>
      <c r="J98" s="851"/>
      <c r="K98" s="851"/>
      <c r="L98" s="851"/>
      <c r="M98" s="851"/>
      <c r="N98" s="851"/>
    </row>
    <row r="99" spans="1:14" ht="38.25">
      <c r="A99" s="833" t="s">
        <v>1703</v>
      </c>
      <c r="B99" s="850" t="s">
        <v>1764</v>
      </c>
      <c r="C99" s="850" t="s">
        <v>1763</v>
      </c>
      <c r="D99" s="850" t="s">
        <v>1762</v>
      </c>
      <c r="E99" s="850" t="s">
        <v>1761</v>
      </c>
      <c r="F99" s="850" t="s">
        <v>1760</v>
      </c>
      <c r="G99" s="850" t="s">
        <v>1759</v>
      </c>
      <c r="H99" s="850" t="s">
        <v>1758</v>
      </c>
      <c r="I99" s="850" t="s">
        <v>1757</v>
      </c>
      <c r="J99" s="850" t="s">
        <v>1756</v>
      </c>
      <c r="K99" s="850" t="s">
        <v>1755</v>
      </c>
      <c r="L99" s="850" t="s">
        <v>1754</v>
      </c>
      <c r="M99" s="850" t="s">
        <v>1675</v>
      </c>
      <c r="N99" s="850" t="s">
        <v>27</v>
      </c>
    </row>
    <row r="100" spans="1:14">
      <c r="A100" s="835" t="s">
        <v>1702</v>
      </c>
      <c r="B100" s="836">
        <v>6755</v>
      </c>
      <c r="C100" s="836">
        <v>2018</v>
      </c>
      <c r="D100" s="836">
        <v>1186</v>
      </c>
      <c r="E100" s="836">
        <v>953</v>
      </c>
      <c r="F100" s="836">
        <v>503</v>
      </c>
      <c r="G100" s="836">
        <v>583</v>
      </c>
      <c r="H100" s="836">
        <v>527</v>
      </c>
      <c r="I100" s="836">
        <v>1174</v>
      </c>
      <c r="J100" s="836">
        <v>343</v>
      </c>
      <c r="K100" s="836">
        <v>535</v>
      </c>
      <c r="L100" s="863">
        <v>1415</v>
      </c>
      <c r="M100" s="836">
        <v>0</v>
      </c>
      <c r="N100" s="836">
        <v>15992</v>
      </c>
    </row>
    <row r="101" spans="1:14">
      <c r="A101" s="835" t="s">
        <v>1701</v>
      </c>
      <c r="B101" s="836">
        <v>41727</v>
      </c>
      <c r="C101" s="836">
        <v>19535</v>
      </c>
      <c r="D101" s="836">
        <v>1576</v>
      </c>
      <c r="E101" s="836">
        <v>3551</v>
      </c>
      <c r="F101" s="836">
        <v>971</v>
      </c>
      <c r="G101" s="836">
        <v>457</v>
      </c>
      <c r="H101" s="836">
        <v>484</v>
      </c>
      <c r="I101" s="836">
        <v>1989</v>
      </c>
      <c r="J101" s="836">
        <v>1391</v>
      </c>
      <c r="K101" s="836">
        <v>2231</v>
      </c>
      <c r="L101" s="863">
        <v>4649</v>
      </c>
      <c r="M101" s="836">
        <v>0</v>
      </c>
      <c r="N101" s="836">
        <v>78561</v>
      </c>
    </row>
    <row r="102" spans="1:14">
      <c r="A102" s="835" t="s">
        <v>1700</v>
      </c>
      <c r="B102" s="836">
        <v>46320</v>
      </c>
      <c r="C102" s="836">
        <v>36132</v>
      </c>
      <c r="D102" s="836">
        <v>2622</v>
      </c>
      <c r="E102" s="836">
        <v>10903</v>
      </c>
      <c r="F102" s="836">
        <v>577</v>
      </c>
      <c r="G102" s="836">
        <v>1560</v>
      </c>
      <c r="H102" s="836">
        <v>2125</v>
      </c>
      <c r="I102" s="836">
        <v>2751</v>
      </c>
      <c r="J102" s="836">
        <v>1088</v>
      </c>
      <c r="K102" s="836">
        <v>3825</v>
      </c>
      <c r="L102" s="863">
        <v>12325</v>
      </c>
      <c r="M102" s="836">
        <v>0</v>
      </c>
      <c r="N102" s="836">
        <v>120228</v>
      </c>
    </row>
    <row r="103" spans="1:14">
      <c r="A103" s="835" t="s">
        <v>1699</v>
      </c>
      <c r="B103" s="836">
        <v>51760</v>
      </c>
      <c r="C103" s="836">
        <v>15701</v>
      </c>
      <c r="D103" s="836">
        <v>1216</v>
      </c>
      <c r="E103" s="836">
        <v>3854</v>
      </c>
      <c r="F103" s="836">
        <v>89</v>
      </c>
      <c r="G103" s="836">
        <v>439</v>
      </c>
      <c r="H103" s="836">
        <v>438</v>
      </c>
      <c r="I103" s="836">
        <v>941</v>
      </c>
      <c r="J103" s="836">
        <v>2386</v>
      </c>
      <c r="K103" s="836">
        <v>3276</v>
      </c>
      <c r="L103" s="863">
        <v>13659</v>
      </c>
      <c r="M103" s="836">
        <v>0</v>
      </c>
      <c r="N103" s="836">
        <v>93759</v>
      </c>
    </row>
    <row r="104" spans="1:14">
      <c r="A104" s="835" t="s">
        <v>1698</v>
      </c>
      <c r="B104" s="836">
        <v>89960</v>
      </c>
      <c r="C104" s="836">
        <v>12540</v>
      </c>
      <c r="D104" s="836">
        <v>1124</v>
      </c>
      <c r="E104" s="836">
        <v>2910</v>
      </c>
      <c r="F104" s="836">
        <v>311</v>
      </c>
      <c r="G104" s="836">
        <v>783</v>
      </c>
      <c r="H104" s="836">
        <v>4067</v>
      </c>
      <c r="I104" s="836">
        <v>2202</v>
      </c>
      <c r="J104" s="836">
        <v>2751</v>
      </c>
      <c r="K104" s="836">
        <v>5042</v>
      </c>
      <c r="L104" s="863">
        <v>8371</v>
      </c>
      <c r="M104" s="836">
        <v>0</v>
      </c>
      <c r="N104" s="836">
        <v>130061</v>
      </c>
    </row>
    <row r="105" spans="1:14">
      <c r="A105" s="835" t="s">
        <v>1697</v>
      </c>
      <c r="B105" s="836">
        <v>196762</v>
      </c>
      <c r="C105" s="836">
        <v>110052</v>
      </c>
      <c r="D105" s="836">
        <v>5499</v>
      </c>
      <c r="E105" s="836">
        <v>11973</v>
      </c>
      <c r="F105" s="836">
        <v>1604</v>
      </c>
      <c r="G105" s="836">
        <v>4365</v>
      </c>
      <c r="H105" s="836">
        <v>2821</v>
      </c>
      <c r="I105" s="836">
        <v>4261</v>
      </c>
      <c r="J105" s="836">
        <v>7675</v>
      </c>
      <c r="K105" s="836">
        <v>12954</v>
      </c>
      <c r="L105" s="863">
        <v>30177</v>
      </c>
      <c r="M105" s="836">
        <v>0</v>
      </c>
      <c r="N105" s="836">
        <v>388143</v>
      </c>
    </row>
    <row r="106" spans="1:14">
      <c r="A106" s="835" t="s">
        <v>1696</v>
      </c>
      <c r="B106" s="836">
        <v>933426</v>
      </c>
      <c r="C106" s="836">
        <v>483959</v>
      </c>
      <c r="D106" s="836">
        <v>20870</v>
      </c>
      <c r="E106" s="836">
        <v>76119</v>
      </c>
      <c r="F106" s="836">
        <v>3933</v>
      </c>
      <c r="G106" s="836">
        <v>17923</v>
      </c>
      <c r="H106" s="836">
        <v>2888</v>
      </c>
      <c r="I106" s="836">
        <v>26326</v>
      </c>
      <c r="J106" s="836">
        <v>26431</v>
      </c>
      <c r="K106" s="836">
        <v>65175</v>
      </c>
      <c r="L106" s="863">
        <v>137612</v>
      </c>
      <c r="M106" s="836">
        <v>0</v>
      </c>
      <c r="N106" s="836">
        <v>1794662</v>
      </c>
    </row>
    <row r="107" spans="1:14">
      <c r="A107" s="835" t="s">
        <v>1695</v>
      </c>
      <c r="B107" s="836">
        <v>215049</v>
      </c>
      <c r="C107" s="836">
        <v>99869</v>
      </c>
      <c r="D107" s="836">
        <v>6820</v>
      </c>
      <c r="E107" s="836">
        <v>20699</v>
      </c>
      <c r="F107" s="836">
        <v>1930</v>
      </c>
      <c r="G107" s="836">
        <v>7576</v>
      </c>
      <c r="H107" s="836">
        <v>8928</v>
      </c>
      <c r="I107" s="836">
        <v>6707</v>
      </c>
      <c r="J107" s="836">
        <v>10378</v>
      </c>
      <c r="K107" s="836">
        <v>14305</v>
      </c>
      <c r="L107" s="863">
        <v>23470</v>
      </c>
      <c r="M107" s="836">
        <v>0</v>
      </c>
      <c r="N107" s="836">
        <v>415731</v>
      </c>
    </row>
    <row r="108" spans="1:14">
      <c r="A108" s="835" t="s">
        <v>1694</v>
      </c>
      <c r="B108" s="836">
        <v>83099</v>
      </c>
      <c r="C108" s="836">
        <v>29515</v>
      </c>
      <c r="D108" s="836">
        <v>1228</v>
      </c>
      <c r="E108" s="836">
        <v>3830</v>
      </c>
      <c r="F108" s="836">
        <v>180</v>
      </c>
      <c r="G108" s="836">
        <v>1082</v>
      </c>
      <c r="H108" s="836">
        <v>5540</v>
      </c>
      <c r="I108" s="836">
        <v>1389</v>
      </c>
      <c r="J108" s="836">
        <v>5038</v>
      </c>
      <c r="K108" s="836">
        <v>5601</v>
      </c>
      <c r="L108" s="863">
        <v>8130</v>
      </c>
      <c r="M108" s="836">
        <v>0</v>
      </c>
      <c r="N108" s="836">
        <v>144632</v>
      </c>
    </row>
    <row r="109" spans="1:14">
      <c r="A109" s="835" t="s">
        <v>1693</v>
      </c>
      <c r="B109" s="836">
        <v>285165</v>
      </c>
      <c r="C109" s="836">
        <v>145945</v>
      </c>
      <c r="D109" s="836">
        <v>7041</v>
      </c>
      <c r="E109" s="836">
        <v>27452</v>
      </c>
      <c r="F109" s="836">
        <v>2614</v>
      </c>
      <c r="G109" s="836">
        <v>6702</v>
      </c>
      <c r="H109" s="836">
        <v>6564</v>
      </c>
      <c r="I109" s="836">
        <v>6324</v>
      </c>
      <c r="J109" s="836">
        <v>12410</v>
      </c>
      <c r="K109" s="836">
        <v>14608</v>
      </c>
      <c r="L109" s="863">
        <v>42054</v>
      </c>
      <c r="M109" s="836">
        <v>0</v>
      </c>
      <c r="N109" s="836">
        <v>556879</v>
      </c>
    </row>
    <row r="110" spans="1:14">
      <c r="A110" s="835" t="s">
        <v>1692</v>
      </c>
      <c r="B110" s="836">
        <v>93303</v>
      </c>
      <c r="C110" s="836">
        <v>37206</v>
      </c>
      <c r="D110" s="836">
        <v>2449</v>
      </c>
      <c r="E110" s="836">
        <v>4550</v>
      </c>
      <c r="F110" s="836">
        <v>920</v>
      </c>
      <c r="G110" s="836">
        <v>1573</v>
      </c>
      <c r="H110" s="836">
        <v>1885</v>
      </c>
      <c r="I110" s="836">
        <v>1935</v>
      </c>
      <c r="J110" s="836">
        <v>6466</v>
      </c>
      <c r="K110" s="836">
        <v>5545</v>
      </c>
      <c r="L110" s="863">
        <v>9382</v>
      </c>
      <c r="M110" s="836">
        <v>0</v>
      </c>
      <c r="N110" s="836">
        <v>165214</v>
      </c>
    </row>
    <row r="111" spans="1:14">
      <c r="A111" s="835" t="s">
        <v>1691</v>
      </c>
      <c r="B111" s="836">
        <v>12553</v>
      </c>
      <c r="C111" s="836">
        <v>5971</v>
      </c>
      <c r="D111" s="836">
        <v>1187</v>
      </c>
      <c r="E111" s="836">
        <v>1407</v>
      </c>
      <c r="F111" s="836">
        <v>537</v>
      </c>
      <c r="G111" s="836">
        <v>528</v>
      </c>
      <c r="H111" s="836">
        <v>240</v>
      </c>
      <c r="I111" s="836">
        <v>281</v>
      </c>
      <c r="J111" s="836">
        <v>990</v>
      </c>
      <c r="K111" s="836">
        <v>1232</v>
      </c>
      <c r="L111" s="863">
        <v>1818</v>
      </c>
      <c r="M111" s="836">
        <v>0</v>
      </c>
      <c r="N111" s="836">
        <v>26744</v>
      </c>
    </row>
    <row r="112" spans="1:14">
      <c r="A112" s="835" t="s">
        <v>1690</v>
      </c>
      <c r="B112" s="836">
        <v>64130</v>
      </c>
      <c r="C112" s="836">
        <v>28284</v>
      </c>
      <c r="D112" s="836">
        <v>4067</v>
      </c>
      <c r="E112" s="836">
        <v>8541</v>
      </c>
      <c r="F112" s="836">
        <v>1975</v>
      </c>
      <c r="G112" s="836">
        <v>2624</v>
      </c>
      <c r="H112" s="836">
        <v>1156</v>
      </c>
      <c r="I112" s="836">
        <v>1456</v>
      </c>
      <c r="J112" s="836">
        <v>5107</v>
      </c>
      <c r="K112" s="836">
        <v>4386</v>
      </c>
      <c r="L112" s="863">
        <v>13033</v>
      </c>
      <c r="M112" s="836">
        <v>0</v>
      </c>
      <c r="N112" s="836">
        <v>134759</v>
      </c>
    </row>
    <row r="113" spans="1:18">
      <c r="A113" s="835" t="s">
        <v>1689</v>
      </c>
      <c r="B113" s="836">
        <v>4410</v>
      </c>
      <c r="C113" s="836">
        <v>2999</v>
      </c>
      <c r="D113" s="836">
        <v>525</v>
      </c>
      <c r="E113" s="836">
        <v>735</v>
      </c>
      <c r="F113" s="836">
        <v>163</v>
      </c>
      <c r="G113" s="836">
        <v>267</v>
      </c>
      <c r="H113" s="836">
        <v>321</v>
      </c>
      <c r="I113" s="836">
        <v>285</v>
      </c>
      <c r="J113" s="836">
        <v>230</v>
      </c>
      <c r="K113" s="836">
        <v>570</v>
      </c>
      <c r="L113" s="863">
        <v>1286</v>
      </c>
      <c r="M113" s="836">
        <v>0</v>
      </c>
      <c r="N113" s="836">
        <v>11791</v>
      </c>
    </row>
    <row r="114" spans="1:18">
      <c r="A114" s="835" t="s">
        <v>1688</v>
      </c>
      <c r="B114" s="836">
        <v>29472</v>
      </c>
      <c r="C114" s="836">
        <v>7738</v>
      </c>
      <c r="D114" s="836">
        <v>424</v>
      </c>
      <c r="E114" s="836">
        <v>2927</v>
      </c>
      <c r="F114" s="836">
        <v>209</v>
      </c>
      <c r="G114" s="836">
        <v>500</v>
      </c>
      <c r="H114" s="836">
        <v>513</v>
      </c>
      <c r="I114" s="836">
        <v>534</v>
      </c>
      <c r="J114" s="836">
        <v>1987</v>
      </c>
      <c r="K114" s="836">
        <v>1364</v>
      </c>
      <c r="L114" s="863">
        <v>3544</v>
      </c>
      <c r="M114" s="836">
        <v>0</v>
      </c>
      <c r="N114" s="836">
        <v>49212</v>
      </c>
    </row>
    <row r="115" spans="1:18" ht="15.75" thickBot="1">
      <c r="A115" s="845" t="s">
        <v>113</v>
      </c>
      <c r="B115" s="846">
        <f t="shared" ref="B115:N115" si="5">SUM(B100:B114)</f>
        <v>2153891</v>
      </c>
      <c r="C115" s="846">
        <f t="shared" si="5"/>
        <v>1037464</v>
      </c>
      <c r="D115" s="846">
        <f t="shared" si="5"/>
        <v>57834</v>
      </c>
      <c r="E115" s="846">
        <f t="shared" si="5"/>
        <v>180404</v>
      </c>
      <c r="F115" s="846">
        <f t="shared" si="5"/>
        <v>16516</v>
      </c>
      <c r="G115" s="846">
        <f t="shared" si="5"/>
        <v>46962</v>
      </c>
      <c r="H115" s="846">
        <f t="shared" si="5"/>
        <v>38497</v>
      </c>
      <c r="I115" s="846">
        <f t="shared" si="5"/>
        <v>58555</v>
      </c>
      <c r="J115" s="846">
        <f t="shared" si="5"/>
        <v>84671</v>
      </c>
      <c r="K115" s="846">
        <f t="shared" si="5"/>
        <v>140649</v>
      </c>
      <c r="L115" s="846">
        <f t="shared" si="5"/>
        <v>310925</v>
      </c>
      <c r="M115" s="846">
        <f t="shared" si="5"/>
        <v>0</v>
      </c>
      <c r="N115" s="846">
        <f t="shared" si="5"/>
        <v>4126368</v>
      </c>
    </row>
    <row r="116" spans="1:18">
      <c r="E116" s="852"/>
      <c r="F116" s="832"/>
      <c r="G116" s="832"/>
      <c r="H116" s="832"/>
      <c r="I116" s="832"/>
      <c r="J116" s="852"/>
      <c r="K116" s="852"/>
      <c r="L116" s="852"/>
      <c r="M116" s="852"/>
      <c r="N116" s="852"/>
      <c r="O116" s="852"/>
      <c r="P116" s="852"/>
      <c r="Q116" s="852"/>
      <c r="R116" s="852"/>
    </row>
    <row r="118" spans="1:18">
      <c r="A118" s="320" t="s">
        <v>858</v>
      </c>
    </row>
    <row r="119" spans="1:18">
      <c r="A119" s="7" t="s">
        <v>1923</v>
      </c>
    </row>
    <row r="120" spans="1:18">
      <c r="A120" s="7" t="s">
        <v>1977</v>
      </c>
    </row>
  </sheetData>
  <mergeCells count="3">
    <mergeCell ref="A1:N1"/>
    <mergeCell ref="A2:N2"/>
    <mergeCell ref="A3:N3"/>
  </mergeCells>
  <hyperlinks>
    <hyperlink ref="A1:N1" location="'Sección PM'!A4" display="TABLA F16"/>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0"/>
  <sheetViews>
    <sheetView topLeftCell="A43" zoomScale="80" zoomScaleNormal="80" workbookViewId="0">
      <selection activeCell="A60" sqref="A60"/>
    </sheetView>
  </sheetViews>
  <sheetFormatPr baseColWidth="10" defaultRowHeight="15"/>
  <cols>
    <col min="1" max="1" width="38.5703125" style="828" customWidth="1"/>
    <col min="2" max="2" width="25" style="828" customWidth="1"/>
    <col min="3" max="13" width="18.85546875" style="828" customWidth="1"/>
    <col min="14" max="16384" width="11.42578125" style="828"/>
  </cols>
  <sheetData>
    <row r="1" spans="1:13">
      <c r="A1" s="979" t="s">
        <v>1803</v>
      </c>
      <c r="B1" s="979"/>
      <c r="C1" s="979"/>
      <c r="D1" s="979"/>
      <c r="E1" s="979"/>
      <c r="F1" s="979"/>
      <c r="G1" s="979"/>
      <c r="H1" s="979"/>
      <c r="I1" s="979"/>
      <c r="J1" s="979"/>
      <c r="K1" s="979"/>
      <c r="L1" s="979"/>
      <c r="M1" s="979"/>
    </row>
    <row r="2" spans="1:13">
      <c r="A2" s="980" t="s">
        <v>1719</v>
      </c>
      <c r="B2" s="980"/>
      <c r="C2" s="980"/>
      <c r="D2" s="980"/>
      <c r="E2" s="980"/>
      <c r="F2" s="980"/>
      <c r="G2" s="980"/>
      <c r="H2" s="980"/>
      <c r="I2" s="980"/>
      <c r="J2" s="980"/>
      <c r="K2" s="980"/>
      <c r="L2" s="980"/>
      <c r="M2" s="980"/>
    </row>
    <row r="3" spans="1:13">
      <c r="A3" s="980" t="s">
        <v>1802</v>
      </c>
      <c r="B3" s="980"/>
      <c r="C3" s="980"/>
      <c r="D3" s="980"/>
      <c r="E3" s="980"/>
      <c r="F3" s="980"/>
      <c r="G3" s="980"/>
      <c r="H3" s="980"/>
      <c r="I3" s="980"/>
      <c r="J3" s="980"/>
      <c r="K3" s="980"/>
      <c r="L3" s="980"/>
      <c r="M3" s="980"/>
    </row>
    <row r="4" spans="1:13" ht="15.75" thickBot="1">
      <c r="A4" s="829"/>
      <c r="B4" s="829"/>
      <c r="C4" s="829"/>
      <c r="D4" s="829"/>
      <c r="E4" s="829"/>
      <c r="F4" s="829"/>
      <c r="G4" s="829"/>
      <c r="H4" s="829"/>
      <c r="I4" s="829"/>
      <c r="J4" s="829"/>
      <c r="K4" s="829"/>
      <c r="L4" s="829"/>
      <c r="M4" s="830"/>
    </row>
    <row r="6" spans="1:13" ht="15" customHeight="1" thickBot="1">
      <c r="A6" s="856" t="s">
        <v>1906</v>
      </c>
      <c r="B6" s="856"/>
    </row>
    <row r="7" spans="1:13" ht="25.5">
      <c r="A7" s="833" t="s">
        <v>1674</v>
      </c>
      <c r="B7" s="850" t="s">
        <v>1801</v>
      </c>
    </row>
    <row r="8" spans="1:13">
      <c r="A8" s="835">
        <v>2013</v>
      </c>
      <c r="B8" s="836">
        <v>399311437</v>
      </c>
    </row>
    <row r="9" spans="1:13">
      <c r="A9" s="835">
        <v>2014</v>
      </c>
      <c r="B9" s="836">
        <v>473197696</v>
      </c>
    </row>
    <row r="10" spans="1:13">
      <c r="A10" s="835">
        <v>2015</v>
      </c>
      <c r="B10" s="836">
        <v>570889517</v>
      </c>
    </row>
    <row r="11" spans="1:13">
      <c r="A11" s="835">
        <v>2016</v>
      </c>
      <c r="B11" s="836">
        <v>647982618</v>
      </c>
    </row>
    <row r="12" spans="1:13" ht="15.75" thickBot="1">
      <c r="A12" s="838">
        <v>2017</v>
      </c>
      <c r="B12" s="839">
        <v>717127372.00999999</v>
      </c>
    </row>
    <row r="13" spans="1:13" ht="15" customHeight="1">
      <c r="A13" s="861"/>
      <c r="B13" s="861"/>
    </row>
    <row r="14" spans="1:13">
      <c r="A14" s="853"/>
      <c r="B14" s="832"/>
    </row>
    <row r="15" spans="1:13" ht="15" customHeight="1" thickBot="1">
      <c r="A15" s="856" t="s">
        <v>1907</v>
      </c>
      <c r="B15" s="856"/>
    </row>
    <row r="16" spans="1:13" ht="25.5">
      <c r="A16" s="833" t="s">
        <v>1674</v>
      </c>
      <c r="B16" s="850" t="s">
        <v>1799</v>
      </c>
    </row>
    <row r="17" spans="1:3">
      <c r="A17" s="835">
        <v>2013</v>
      </c>
      <c r="B17" s="836">
        <v>458120480.27800208</v>
      </c>
      <c r="C17" s="869"/>
    </row>
    <row r="18" spans="1:3">
      <c r="A18" s="835">
        <v>2014</v>
      </c>
      <c r="B18" s="836">
        <v>518815700.20862353</v>
      </c>
      <c r="C18" s="869"/>
    </row>
    <row r="19" spans="1:3">
      <c r="A19" s="835">
        <v>2015</v>
      </c>
      <c r="B19" s="836">
        <v>599673429.69080901</v>
      </c>
      <c r="C19" s="869"/>
    </row>
    <row r="20" spans="1:3">
      <c r="A20" s="835">
        <v>2016</v>
      </c>
      <c r="B20" s="836">
        <v>662662940.74710226</v>
      </c>
      <c r="C20" s="869"/>
    </row>
    <row r="21" spans="1:3" ht="15.75" thickBot="1">
      <c r="A21" s="838">
        <v>2017</v>
      </c>
      <c r="B21" s="839">
        <v>717127372.00999999</v>
      </c>
      <c r="C21" s="869"/>
    </row>
    <row r="22" spans="1:3" ht="15" customHeight="1">
      <c r="A22" s="861"/>
      <c r="B22" s="861"/>
    </row>
    <row r="23" spans="1:3">
      <c r="A23" s="853"/>
      <c r="B23" s="832"/>
    </row>
    <row r="24" spans="1:3" ht="15" customHeight="1" thickBot="1">
      <c r="A24" s="856" t="s">
        <v>1800</v>
      </c>
      <c r="B24" s="856"/>
    </row>
    <row r="25" spans="1:3" ht="25.5">
      <c r="A25" s="833" t="s">
        <v>1771</v>
      </c>
      <c r="B25" s="850" t="s">
        <v>1799</v>
      </c>
    </row>
    <row r="26" spans="1:3">
      <c r="A26" s="835" t="s">
        <v>1764</v>
      </c>
      <c r="B26" s="836">
        <v>226663641.58463338</v>
      </c>
    </row>
    <row r="27" spans="1:3">
      <c r="A27" s="835" t="s">
        <v>1770</v>
      </c>
      <c r="B27" s="836">
        <v>164731845.14389774</v>
      </c>
    </row>
    <row r="28" spans="1:3">
      <c r="A28" s="835" t="s">
        <v>1762</v>
      </c>
      <c r="B28" s="836">
        <v>24200547.258988492</v>
      </c>
    </row>
    <row r="29" spans="1:3">
      <c r="A29" s="835" t="s">
        <v>1795</v>
      </c>
      <c r="B29" s="836">
        <v>70564853.005461887</v>
      </c>
    </row>
    <row r="30" spans="1:3">
      <c r="A30" s="835" t="s">
        <v>1760</v>
      </c>
      <c r="B30" s="836">
        <v>6711172.9039770113</v>
      </c>
    </row>
    <row r="31" spans="1:3">
      <c r="A31" s="835" t="s">
        <v>1759</v>
      </c>
      <c r="B31" s="836">
        <v>23436781.237838052</v>
      </c>
    </row>
    <row r="32" spans="1:3">
      <c r="A32" s="835" t="s">
        <v>1758</v>
      </c>
      <c r="B32" s="836">
        <v>30406222.727541726</v>
      </c>
    </row>
    <row r="33" spans="1:4">
      <c r="A33" s="835" t="s">
        <v>1794</v>
      </c>
      <c r="B33" s="836">
        <v>20457821.589285892</v>
      </c>
    </row>
    <row r="34" spans="1:4">
      <c r="A34" s="835" t="s">
        <v>1756</v>
      </c>
      <c r="B34" s="836">
        <v>41554331.882271908</v>
      </c>
    </row>
    <row r="35" spans="1:4">
      <c r="A35" s="835" t="s">
        <v>1768</v>
      </c>
      <c r="B35" s="836">
        <v>33347538.407167248</v>
      </c>
    </row>
    <row r="36" spans="1:4">
      <c r="A36" s="835" t="s">
        <v>1793</v>
      </c>
      <c r="B36" s="836">
        <v>75051510.59429574</v>
      </c>
    </row>
    <row r="37" spans="1:4">
      <c r="A37" s="835" t="s">
        <v>1675</v>
      </c>
      <c r="B37" s="836">
        <v>1105.6746408636664</v>
      </c>
    </row>
    <row r="38" spans="1:4" ht="15.75" thickBot="1">
      <c r="A38" s="845" t="s">
        <v>113</v>
      </c>
      <c r="B38" s="846">
        <f>SUM(B26:B37)</f>
        <v>717127372.00999987</v>
      </c>
    </row>
    <row r="39" spans="1:4" ht="15" customHeight="1">
      <c r="A39" s="861"/>
      <c r="B39" s="861"/>
    </row>
    <row r="40" spans="1:4">
      <c r="A40" s="853"/>
      <c r="B40" s="832"/>
      <c r="C40" s="832"/>
      <c r="D40" s="832"/>
    </row>
    <row r="41" spans="1:4" ht="15" customHeight="1" thickBot="1">
      <c r="A41" s="856" t="s">
        <v>1798</v>
      </c>
      <c r="B41" s="856"/>
      <c r="C41" s="856"/>
      <c r="D41" s="856"/>
    </row>
    <row r="42" spans="1:4">
      <c r="A42" s="833" t="s">
        <v>1771</v>
      </c>
      <c r="B42" s="850" t="s">
        <v>1797</v>
      </c>
      <c r="C42" s="850" t="s">
        <v>1796</v>
      </c>
      <c r="D42" s="850" t="s">
        <v>27</v>
      </c>
    </row>
    <row r="43" spans="1:4">
      <c r="A43" s="835" t="s">
        <v>1764</v>
      </c>
      <c r="B43" s="836">
        <v>35912533.47018005</v>
      </c>
      <c r="C43" s="836">
        <v>190751108.11445335</v>
      </c>
      <c r="D43" s="836">
        <v>226663641.58463341</v>
      </c>
    </row>
    <row r="44" spans="1:4">
      <c r="A44" s="835" t="s">
        <v>1770</v>
      </c>
      <c r="B44" s="836">
        <v>22683612.68286081</v>
      </c>
      <c r="C44" s="836">
        <v>142048232.46103692</v>
      </c>
      <c r="D44" s="836">
        <v>164731845.14389774</v>
      </c>
    </row>
    <row r="45" spans="1:4">
      <c r="A45" s="835" t="s">
        <v>1762</v>
      </c>
      <c r="B45" s="836">
        <v>5026328.8758498663</v>
      </c>
      <c r="C45" s="836">
        <v>19174218.383138627</v>
      </c>
      <c r="D45" s="836">
        <v>24200547.258988492</v>
      </c>
    </row>
    <row r="46" spans="1:4">
      <c r="A46" s="835" t="s">
        <v>1795</v>
      </c>
      <c r="B46" s="836">
        <v>7071775.9303103779</v>
      </c>
      <c r="C46" s="836">
        <v>63493077.075151503</v>
      </c>
      <c r="D46" s="836">
        <v>70564853.005461887</v>
      </c>
    </row>
    <row r="47" spans="1:4">
      <c r="A47" s="835" t="s">
        <v>1760</v>
      </c>
      <c r="B47" s="836">
        <v>1020367.5897262619</v>
      </c>
      <c r="C47" s="836">
        <v>5690805.3142507486</v>
      </c>
      <c r="D47" s="836">
        <v>6711172.9039770104</v>
      </c>
    </row>
    <row r="48" spans="1:4">
      <c r="A48" s="835" t="s">
        <v>1759</v>
      </c>
      <c r="B48" s="836">
        <v>2640419.0838987958</v>
      </c>
      <c r="C48" s="836">
        <v>20796362.153939255</v>
      </c>
      <c r="D48" s="836">
        <v>23436781.237838052</v>
      </c>
    </row>
    <row r="49" spans="1:4">
      <c r="A49" s="835" t="s">
        <v>1758</v>
      </c>
      <c r="B49" s="836">
        <v>5154638.1653273217</v>
      </c>
      <c r="C49" s="836">
        <v>25251584.562214404</v>
      </c>
      <c r="D49" s="836">
        <v>30406222.727541726</v>
      </c>
    </row>
    <row r="50" spans="1:4">
      <c r="A50" s="835" t="s">
        <v>1794</v>
      </c>
      <c r="B50" s="836">
        <v>2454036.3602073621</v>
      </c>
      <c r="C50" s="836">
        <v>18003785.229078528</v>
      </c>
      <c r="D50" s="836">
        <v>20457821.589285888</v>
      </c>
    </row>
    <row r="51" spans="1:4">
      <c r="A51" s="835" t="s">
        <v>1756</v>
      </c>
      <c r="B51" s="836">
        <v>4398850.0119701903</v>
      </c>
      <c r="C51" s="836">
        <v>37155481.870301716</v>
      </c>
      <c r="D51" s="836">
        <v>41554331.882271908</v>
      </c>
    </row>
    <row r="52" spans="1:4">
      <c r="A52" s="835" t="s">
        <v>1768</v>
      </c>
      <c r="B52" s="836">
        <v>3099784.3712299238</v>
      </c>
      <c r="C52" s="836">
        <v>30247754.035937324</v>
      </c>
      <c r="D52" s="836">
        <v>33347538.407167248</v>
      </c>
    </row>
    <row r="53" spans="1:4">
      <c r="A53" s="835" t="s">
        <v>1793</v>
      </c>
      <c r="B53" s="836">
        <v>9976842.4920946658</v>
      </c>
      <c r="C53" s="836">
        <v>65074668.102201067</v>
      </c>
      <c r="D53" s="836">
        <v>75051510.59429574</v>
      </c>
    </row>
    <row r="54" spans="1:4">
      <c r="A54" s="835" t="s">
        <v>1675</v>
      </c>
      <c r="B54" s="836">
        <v>527.32175179651779</v>
      </c>
      <c r="C54" s="836">
        <v>578.35288906714845</v>
      </c>
      <c r="D54" s="836">
        <v>1105.6746408636664</v>
      </c>
    </row>
    <row r="55" spans="1:4" ht="15.75" thickBot="1">
      <c r="A55" s="845" t="s">
        <v>113</v>
      </c>
      <c r="B55" s="846">
        <f>SUM(B43:B54)</f>
        <v>99439716.355407432</v>
      </c>
      <c r="C55" s="846">
        <f>SUM(C43:C54)</f>
        <v>617687655.65459251</v>
      </c>
      <c r="D55" s="846">
        <f>SUM(D43:D54)</f>
        <v>717127372.00999987</v>
      </c>
    </row>
    <row r="58" spans="1:4">
      <c r="A58" s="320" t="s">
        <v>858</v>
      </c>
    </row>
    <row r="59" spans="1:4">
      <c r="A59" s="7" t="s">
        <v>1923</v>
      </c>
    </row>
    <row r="60" spans="1:4">
      <c r="A60" s="7" t="s">
        <v>1977</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43" zoomScale="80" zoomScaleNormal="80" workbookViewId="0">
      <selection activeCell="A62" sqref="A62"/>
    </sheetView>
  </sheetViews>
  <sheetFormatPr baseColWidth="10" defaultRowHeight="15"/>
  <cols>
    <col min="1" max="1" width="35.5703125" style="828" customWidth="1"/>
    <col min="2" max="2" width="25" style="828" customWidth="1"/>
    <col min="3" max="13" width="18.85546875" style="828" customWidth="1"/>
    <col min="14" max="16384" width="11.42578125" style="828"/>
  </cols>
  <sheetData>
    <row r="1" spans="1:13">
      <c r="A1" s="979" t="s">
        <v>1805</v>
      </c>
      <c r="B1" s="979"/>
      <c r="C1" s="979"/>
      <c r="D1" s="979"/>
      <c r="E1" s="979"/>
      <c r="F1" s="979"/>
      <c r="G1" s="979"/>
      <c r="H1" s="979"/>
      <c r="I1" s="979"/>
      <c r="J1" s="979"/>
      <c r="K1" s="979"/>
      <c r="L1" s="979"/>
      <c r="M1" s="979"/>
    </row>
    <row r="2" spans="1:13">
      <c r="A2" s="980" t="s">
        <v>1719</v>
      </c>
      <c r="B2" s="980"/>
      <c r="C2" s="980"/>
      <c r="D2" s="980"/>
      <c r="E2" s="980"/>
      <c r="F2" s="980"/>
      <c r="G2" s="980"/>
      <c r="H2" s="980"/>
      <c r="I2" s="980"/>
      <c r="J2" s="980"/>
      <c r="K2" s="980"/>
      <c r="L2" s="980"/>
      <c r="M2" s="980"/>
    </row>
    <row r="3" spans="1:13">
      <c r="A3" s="980" t="s">
        <v>1804</v>
      </c>
      <c r="B3" s="980"/>
      <c r="C3" s="980"/>
      <c r="D3" s="980"/>
      <c r="E3" s="980"/>
      <c r="F3" s="980"/>
      <c r="G3" s="980"/>
      <c r="H3" s="980"/>
      <c r="I3" s="980"/>
      <c r="J3" s="980"/>
      <c r="K3" s="980"/>
      <c r="L3" s="980"/>
      <c r="M3" s="980"/>
    </row>
    <row r="4" spans="1:13" ht="15.75" thickBot="1">
      <c r="A4" s="829"/>
      <c r="B4" s="829"/>
      <c r="C4" s="829"/>
      <c r="D4" s="829"/>
      <c r="E4" s="829"/>
      <c r="F4" s="829"/>
      <c r="G4" s="829"/>
      <c r="H4" s="829"/>
      <c r="I4" s="829"/>
      <c r="J4" s="829"/>
      <c r="K4" s="829"/>
      <c r="L4" s="829"/>
      <c r="M4" s="830"/>
    </row>
    <row r="6" spans="1:13" ht="15.75" customHeight="1" thickBot="1">
      <c r="A6" s="856" t="s">
        <v>1909</v>
      </c>
      <c r="B6" s="856"/>
    </row>
    <row r="7" spans="1:13" ht="25.5">
      <c r="A7" s="833" t="s">
        <v>1674</v>
      </c>
      <c r="B7" s="850" t="s">
        <v>1799</v>
      </c>
    </row>
    <row r="8" spans="1:13">
      <c r="A8" s="835">
        <v>2013</v>
      </c>
      <c r="B8" s="857">
        <v>111.45728453145014</v>
      </c>
    </row>
    <row r="9" spans="1:13">
      <c r="A9" s="835">
        <v>2014</v>
      </c>
      <c r="B9" s="857">
        <v>124.04908052325152</v>
      </c>
    </row>
    <row r="10" spans="1:13">
      <c r="A10" s="835">
        <v>2015</v>
      </c>
      <c r="B10" s="857">
        <v>139.35798632013658</v>
      </c>
    </row>
    <row r="11" spans="1:13">
      <c r="A11" s="835">
        <v>2016</v>
      </c>
      <c r="B11" s="857">
        <v>148.34247965932278</v>
      </c>
    </row>
    <row r="12" spans="1:13" ht="15.75" thickBot="1">
      <c r="A12" s="838">
        <v>2017</v>
      </c>
      <c r="B12" s="858">
        <v>155.59664601098112</v>
      </c>
    </row>
    <row r="13" spans="1:13">
      <c r="A13" s="853"/>
      <c r="B13" s="832"/>
    </row>
    <row r="14" spans="1:13">
      <c r="A14" s="853"/>
      <c r="B14" s="832"/>
    </row>
    <row r="15" spans="1:13" ht="15" customHeight="1" thickBot="1">
      <c r="A15" s="856" t="s">
        <v>1908</v>
      </c>
      <c r="B15" s="856"/>
    </row>
    <row r="16" spans="1:13">
      <c r="A16" s="833" t="s">
        <v>1674</v>
      </c>
      <c r="B16" s="850" t="s">
        <v>1738</v>
      </c>
    </row>
    <row r="17" spans="1:2">
      <c r="A17" s="835">
        <v>2013</v>
      </c>
      <c r="B17" s="857">
        <v>7.6152713252885418</v>
      </c>
    </row>
    <row r="18" spans="1:2">
      <c r="A18" s="835">
        <v>2014</v>
      </c>
      <c r="B18" s="857">
        <v>7.9321097313375404</v>
      </c>
    </row>
    <row r="19" spans="1:2">
      <c r="A19" s="835">
        <v>2015</v>
      </c>
      <c r="B19" s="857">
        <v>8.2667197341677614</v>
      </c>
    </row>
    <row r="20" spans="1:2">
      <c r="A20" s="835">
        <v>2016</v>
      </c>
      <c r="B20" s="857">
        <v>8.7135611122032479</v>
      </c>
    </row>
    <row r="21" spans="1:2" ht="15.75" thickBot="1">
      <c r="A21" s="838">
        <v>2017</v>
      </c>
      <c r="B21" s="858">
        <v>9.1471592247188376</v>
      </c>
    </row>
    <row r="22" spans="1:2">
      <c r="A22" s="853"/>
      <c r="B22" s="832"/>
    </row>
    <row r="23" spans="1:2">
      <c r="A23" s="853"/>
      <c r="B23" s="832"/>
    </row>
    <row r="24" spans="1:2" ht="15" customHeight="1" thickBot="1">
      <c r="A24" s="856" t="s">
        <v>1910</v>
      </c>
      <c r="B24" s="856"/>
    </row>
    <row r="25" spans="1:2" ht="25.5">
      <c r="A25" s="833" t="s">
        <v>1674</v>
      </c>
      <c r="B25" s="850" t="s">
        <v>1799</v>
      </c>
    </row>
    <row r="26" spans="1:2">
      <c r="A26" s="835">
        <v>2013</v>
      </c>
      <c r="B26" s="857">
        <v>14.636022771943328</v>
      </c>
    </row>
    <row r="27" spans="1:2">
      <c r="A27" s="835">
        <v>2014</v>
      </c>
      <c r="B27" s="857">
        <v>15.638850788103497</v>
      </c>
    </row>
    <row r="28" spans="1:2">
      <c r="A28" s="835">
        <v>2015</v>
      </c>
      <c r="B28" s="857">
        <v>16.857712708481728</v>
      </c>
    </row>
    <row r="29" spans="1:2">
      <c r="A29" s="835">
        <v>2016</v>
      </c>
      <c r="B29" s="857">
        <v>17.024323092377319</v>
      </c>
    </row>
    <row r="30" spans="1:2" ht="15.75" thickBot="1">
      <c r="A30" s="838">
        <v>2017</v>
      </c>
      <c r="B30" s="858">
        <v>17.01037909021025</v>
      </c>
    </row>
    <row r="31" spans="1:2">
      <c r="A31" s="853"/>
      <c r="B31" s="832"/>
    </row>
    <row r="32" spans="1:2">
      <c r="A32" s="853"/>
      <c r="B32" s="832"/>
    </row>
    <row r="33" spans="1:2" ht="15" customHeight="1" thickBot="1">
      <c r="A33" s="856" t="s">
        <v>1911</v>
      </c>
      <c r="B33" s="856"/>
    </row>
    <row r="34" spans="1:2" ht="25.5">
      <c r="A34" s="833" t="s">
        <v>1674</v>
      </c>
      <c r="B34" s="850" t="s">
        <v>1799</v>
      </c>
    </row>
    <row r="35" spans="1:2">
      <c r="A35" s="835">
        <v>2013</v>
      </c>
      <c r="B35" s="857">
        <v>173.50183086353999</v>
      </c>
    </row>
    <row r="36" spans="1:2">
      <c r="A36" s="835">
        <v>2014</v>
      </c>
      <c r="B36" s="857">
        <v>182.22224336913519</v>
      </c>
    </row>
    <row r="37" spans="1:2">
      <c r="A37" s="835">
        <v>2015</v>
      </c>
      <c r="B37" s="857">
        <v>189.8266602546737</v>
      </c>
    </row>
    <row r="38" spans="1:2">
      <c r="A38" s="835">
        <v>2016</v>
      </c>
      <c r="B38" s="857">
        <v>197.8948983285658</v>
      </c>
    </row>
    <row r="39" spans="1:2" ht="15.75" thickBot="1">
      <c r="A39" s="838">
        <v>2017</v>
      </c>
      <c r="B39" s="858">
        <v>195.71869002847106</v>
      </c>
    </row>
    <row r="40" spans="1:2">
      <c r="A40" s="853"/>
      <c r="B40" s="832"/>
    </row>
    <row r="41" spans="1:2">
      <c r="A41" s="853"/>
      <c r="B41" s="832"/>
    </row>
    <row r="42" spans="1:2" ht="15" customHeight="1" thickBot="1">
      <c r="A42" s="856" t="s">
        <v>1912</v>
      </c>
      <c r="B42" s="856"/>
    </row>
    <row r="43" spans="1:2">
      <c r="A43" s="833" t="s">
        <v>1674</v>
      </c>
      <c r="B43" s="850" t="s">
        <v>1738</v>
      </c>
    </row>
    <row r="44" spans="1:2">
      <c r="A44" s="835">
        <v>2013</v>
      </c>
      <c r="B44" s="857">
        <v>11.854438433652623</v>
      </c>
    </row>
    <row r="45" spans="1:2">
      <c r="A45" s="835">
        <v>2014</v>
      </c>
      <c r="B45" s="857">
        <v>11.65189474841412</v>
      </c>
    </row>
    <row r="46" spans="1:2">
      <c r="A46" s="835">
        <v>2015</v>
      </c>
      <c r="B46" s="857">
        <v>11.260522915375406</v>
      </c>
    </row>
    <row r="47" spans="1:2">
      <c r="A47" s="835">
        <v>2016</v>
      </c>
      <c r="B47" s="857">
        <v>11.624244749982083</v>
      </c>
    </row>
    <row r="48" spans="1:2" ht="15.75" thickBot="1">
      <c r="A48" s="838">
        <v>2017</v>
      </c>
      <c r="B48" s="858">
        <v>11.505839404902524</v>
      </c>
    </row>
    <row r="49" spans="1:2">
      <c r="A49" s="853"/>
      <c r="B49" s="832"/>
    </row>
    <row r="50" spans="1:2">
      <c r="A50" s="853"/>
      <c r="B50" s="832"/>
    </row>
    <row r="51" spans="1:2" ht="15" customHeight="1" thickBot="1">
      <c r="A51" s="856" t="s">
        <v>1913</v>
      </c>
      <c r="B51" s="856"/>
    </row>
    <row r="52" spans="1:2">
      <c r="A52" s="833" t="s">
        <v>1674</v>
      </c>
      <c r="B52" s="834" t="s">
        <v>6</v>
      </c>
    </row>
    <row r="53" spans="1:2">
      <c r="A53" s="835">
        <v>2013</v>
      </c>
      <c r="B53" s="859">
        <v>2.0529995291264504E-2</v>
      </c>
    </row>
    <row r="54" spans="1:2">
      <c r="A54" s="835">
        <v>2014</v>
      </c>
      <c r="B54" s="859">
        <v>2.316134508105222E-2</v>
      </c>
    </row>
    <row r="55" spans="1:2">
      <c r="A55" s="835">
        <v>2015</v>
      </c>
      <c r="B55" s="859">
        <v>2.5405784698256401E-2</v>
      </c>
    </row>
    <row r="56" spans="1:2">
      <c r="A56" s="835">
        <v>2016</v>
      </c>
      <c r="B56" s="859">
        <v>2.5921718933513364E-2</v>
      </c>
    </row>
    <row r="57" spans="1:2" ht="15.75" thickBot="1">
      <c r="A57" s="838">
        <v>2017</v>
      </c>
      <c r="B57" s="860">
        <v>2.6041435709942565E-2</v>
      </c>
    </row>
    <row r="58" spans="1:2">
      <c r="A58" s="853"/>
      <c r="B58" s="832"/>
    </row>
    <row r="60" spans="1:2">
      <c r="A60" s="320" t="s">
        <v>858</v>
      </c>
    </row>
    <row r="61" spans="1:2">
      <c r="A61" s="7" t="s">
        <v>1923</v>
      </c>
    </row>
    <row r="62" spans="1:2">
      <c r="A62" s="7" t="s">
        <v>1977</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2586"/>
  <sheetViews>
    <sheetView showGridLines="0" zoomScale="90" zoomScaleNormal="90" workbookViewId="0">
      <selection activeCell="A4" sqref="A4"/>
    </sheetView>
  </sheetViews>
  <sheetFormatPr baseColWidth="10" defaultColWidth="11.42578125" defaultRowHeight="14.25"/>
  <cols>
    <col min="1" max="1" width="5.140625" style="165" customWidth="1"/>
    <col min="2" max="2" width="9.7109375" style="165" customWidth="1"/>
    <col min="3" max="3" width="10.28515625" style="165" customWidth="1"/>
    <col min="4" max="4" width="11" style="165" customWidth="1"/>
    <col min="5" max="5" width="10.7109375" style="165" customWidth="1"/>
    <col min="6" max="7" width="10.42578125" style="165" customWidth="1"/>
    <col min="8" max="12" width="11.42578125" style="165"/>
    <col min="13" max="13" width="14.28515625" style="165" customWidth="1"/>
    <col min="14" max="71" width="11.42578125" style="40"/>
    <col min="72" max="16384" width="11.42578125" style="165"/>
  </cols>
  <sheetData>
    <row r="1" spans="1:13">
      <c r="A1" s="237"/>
      <c r="B1" s="238"/>
      <c r="C1" s="238"/>
      <c r="D1" s="238"/>
      <c r="E1" s="238"/>
      <c r="F1" s="238"/>
      <c r="G1" s="238"/>
      <c r="H1" s="238"/>
      <c r="I1" s="238"/>
      <c r="J1" s="238"/>
      <c r="K1" s="238"/>
      <c r="L1" s="238"/>
      <c r="M1" s="239"/>
    </row>
    <row r="2" spans="1:13" ht="34.5">
      <c r="A2" s="240"/>
      <c r="B2" s="877" t="s">
        <v>1054</v>
      </c>
      <c r="C2" s="877"/>
      <c r="D2" s="877"/>
      <c r="E2" s="877"/>
      <c r="F2" s="877"/>
      <c r="G2" s="877"/>
      <c r="H2" s="877"/>
      <c r="I2" s="877"/>
      <c r="J2" s="877"/>
      <c r="K2" s="877"/>
      <c r="L2" s="877"/>
      <c r="M2" s="878"/>
    </row>
    <row r="3" spans="1:13" ht="25.5">
      <c r="A3" s="240"/>
      <c r="B3" s="879" t="s">
        <v>1041</v>
      </c>
      <c r="C3" s="879"/>
      <c r="D3" s="879"/>
      <c r="E3" s="879"/>
      <c r="F3" s="879"/>
      <c r="G3" s="879"/>
      <c r="H3" s="879"/>
      <c r="I3" s="879"/>
      <c r="J3" s="879"/>
      <c r="K3" s="879"/>
      <c r="L3" s="879"/>
      <c r="M3" s="880"/>
    </row>
    <row r="4" spans="1:13" ht="20.25">
      <c r="A4" s="251"/>
      <c r="B4" s="252" t="s">
        <v>915</v>
      </c>
      <c r="C4" s="249"/>
      <c r="D4" s="249"/>
      <c r="E4" s="249"/>
      <c r="F4" s="249"/>
      <c r="G4" s="249"/>
      <c r="H4" s="249"/>
      <c r="I4" s="249"/>
      <c r="J4" s="249"/>
      <c r="K4" s="249"/>
      <c r="L4" s="249"/>
      <c r="M4" s="250"/>
    </row>
    <row r="5" spans="1:13" ht="10.5" customHeight="1">
      <c r="A5" s="172"/>
      <c r="B5" s="166"/>
      <c r="C5" s="166"/>
      <c r="D5" s="166"/>
      <c r="E5" s="166"/>
      <c r="F5" s="166"/>
      <c r="G5" s="166"/>
      <c r="H5" s="166"/>
      <c r="I5" s="166"/>
      <c r="J5" s="166"/>
      <c r="K5" s="166"/>
      <c r="L5" s="166"/>
      <c r="M5" s="173"/>
    </row>
    <row r="6" spans="1:13" ht="48" customHeight="1">
      <c r="A6" s="172"/>
      <c r="B6" s="892" t="s">
        <v>1071</v>
      </c>
      <c r="C6" s="892"/>
      <c r="D6" s="892"/>
      <c r="E6" s="892"/>
      <c r="F6" s="892"/>
      <c r="G6" s="892"/>
      <c r="H6" s="892"/>
      <c r="I6" s="892"/>
      <c r="J6" s="892"/>
      <c r="K6" s="892"/>
      <c r="L6" s="892"/>
      <c r="M6" s="893"/>
    </row>
    <row r="7" spans="1:13" ht="10.5" customHeight="1">
      <c r="A7" s="172"/>
      <c r="B7" s="166"/>
      <c r="C7" s="166"/>
      <c r="D7" s="166"/>
      <c r="E7" s="166"/>
      <c r="F7" s="166"/>
      <c r="G7" s="166"/>
      <c r="H7" s="166"/>
      <c r="I7" s="166"/>
      <c r="J7" s="166"/>
      <c r="K7" s="166"/>
      <c r="L7" s="166"/>
      <c r="M7" s="173"/>
    </row>
    <row r="8" spans="1:13">
      <c r="A8" s="241" t="s">
        <v>1978</v>
      </c>
      <c r="B8" s="894" t="s">
        <v>1979</v>
      </c>
      <c r="C8" s="890"/>
      <c r="D8" s="890"/>
      <c r="E8" s="890"/>
      <c r="F8" s="890"/>
      <c r="G8" s="890"/>
      <c r="H8" s="890"/>
      <c r="I8" s="890"/>
      <c r="J8" s="890"/>
      <c r="K8" s="890"/>
      <c r="L8" s="890"/>
      <c r="M8" s="891"/>
    </row>
    <row r="9" spans="1:13" s="40" customFormat="1" ht="16.5" customHeight="1">
      <c r="A9" s="241" t="s">
        <v>1042</v>
      </c>
      <c r="B9" s="894" t="s">
        <v>1055</v>
      </c>
      <c r="C9" s="890"/>
      <c r="D9" s="890"/>
      <c r="E9" s="890"/>
      <c r="F9" s="890"/>
      <c r="G9" s="890"/>
      <c r="H9" s="890"/>
      <c r="I9" s="890"/>
      <c r="J9" s="890"/>
      <c r="K9" s="890"/>
      <c r="L9" s="890"/>
      <c r="M9" s="891"/>
    </row>
    <row r="10" spans="1:13" s="40" customFormat="1" ht="16.5" customHeight="1">
      <c r="A10" s="241" t="s">
        <v>1043</v>
      </c>
      <c r="B10" s="894" t="s">
        <v>1056</v>
      </c>
      <c r="C10" s="890"/>
      <c r="D10" s="890"/>
      <c r="E10" s="890"/>
      <c r="F10" s="890"/>
      <c r="G10" s="890"/>
      <c r="H10" s="890"/>
      <c r="I10" s="890"/>
      <c r="J10" s="890"/>
      <c r="K10" s="890"/>
      <c r="L10" s="890"/>
      <c r="M10" s="891"/>
    </row>
    <row r="11" spans="1:13" s="40" customFormat="1" ht="16.5" customHeight="1">
      <c r="A11" s="241" t="s">
        <v>1044</v>
      </c>
      <c r="B11" s="894" t="s">
        <v>1057</v>
      </c>
      <c r="C11" s="890"/>
      <c r="D11" s="890"/>
      <c r="E11" s="890"/>
      <c r="F11" s="890"/>
      <c r="G11" s="890"/>
      <c r="H11" s="890"/>
      <c r="I11" s="890"/>
      <c r="J11" s="890"/>
      <c r="K11" s="890"/>
      <c r="L11" s="890"/>
      <c r="M11" s="891"/>
    </row>
    <row r="12" spans="1:13" s="40" customFormat="1" ht="16.5" customHeight="1">
      <c r="A12" s="241" t="s">
        <v>1045</v>
      </c>
      <c r="B12" s="894" t="s">
        <v>1059</v>
      </c>
      <c r="C12" s="890"/>
      <c r="D12" s="890"/>
      <c r="E12" s="890"/>
      <c r="F12" s="890"/>
      <c r="G12" s="890"/>
      <c r="H12" s="890"/>
      <c r="I12" s="890"/>
      <c r="J12" s="890"/>
      <c r="K12" s="890"/>
      <c r="L12" s="890"/>
      <c r="M12" s="891"/>
    </row>
    <row r="13" spans="1:13" s="40" customFormat="1" ht="16.5" customHeight="1">
      <c r="A13" s="241" t="s">
        <v>1980</v>
      </c>
      <c r="B13" s="872" t="s">
        <v>1987</v>
      </c>
      <c r="C13" s="870"/>
      <c r="D13" s="870"/>
      <c r="E13" s="870"/>
      <c r="F13" s="870"/>
      <c r="G13" s="870"/>
      <c r="H13" s="870"/>
      <c r="I13" s="870"/>
      <c r="J13" s="870"/>
      <c r="K13" s="870"/>
      <c r="L13" s="870"/>
      <c r="M13" s="871"/>
    </row>
    <row r="14" spans="1:13" s="40" customFormat="1" ht="16.5" customHeight="1">
      <c r="A14" s="241" t="s">
        <v>1981</v>
      </c>
      <c r="B14" s="872" t="s">
        <v>1988</v>
      </c>
      <c r="C14" s="870"/>
      <c r="D14" s="870"/>
      <c r="E14" s="870"/>
      <c r="F14" s="870"/>
      <c r="G14" s="870"/>
      <c r="H14" s="870"/>
      <c r="I14" s="870"/>
      <c r="J14" s="870"/>
      <c r="K14" s="870"/>
      <c r="L14" s="870"/>
      <c r="M14" s="871"/>
    </row>
    <row r="15" spans="1:13" s="40" customFormat="1" ht="16.5" customHeight="1">
      <c r="A15" s="241" t="s">
        <v>1982</v>
      </c>
      <c r="B15" s="872" t="s">
        <v>1989</v>
      </c>
      <c r="C15" s="870"/>
      <c r="D15" s="870"/>
      <c r="E15" s="870"/>
      <c r="F15" s="870"/>
      <c r="G15" s="870"/>
      <c r="H15" s="870"/>
      <c r="I15" s="870"/>
      <c r="J15" s="870"/>
      <c r="K15" s="870"/>
      <c r="L15" s="870"/>
      <c r="M15" s="871"/>
    </row>
    <row r="16" spans="1:13" s="40" customFormat="1" ht="16.5" customHeight="1">
      <c r="A16" s="241" t="s">
        <v>1983</v>
      </c>
      <c r="B16" s="872" t="s">
        <v>1990</v>
      </c>
      <c r="C16" s="870"/>
      <c r="D16" s="870"/>
      <c r="E16" s="870"/>
      <c r="F16" s="870"/>
      <c r="G16" s="870"/>
      <c r="H16" s="870"/>
      <c r="I16" s="870"/>
      <c r="J16" s="870"/>
      <c r="K16" s="870"/>
      <c r="L16" s="870"/>
      <c r="M16" s="871"/>
    </row>
    <row r="17" spans="1:13" s="40" customFormat="1" ht="16.5" customHeight="1">
      <c r="A17" s="241" t="s">
        <v>1046</v>
      </c>
      <c r="B17" s="890" t="s">
        <v>1058</v>
      </c>
      <c r="C17" s="890"/>
      <c r="D17" s="890"/>
      <c r="E17" s="890"/>
      <c r="F17" s="890"/>
      <c r="G17" s="890"/>
      <c r="H17" s="890"/>
      <c r="I17" s="890"/>
      <c r="J17" s="890"/>
      <c r="K17" s="890"/>
      <c r="L17" s="890"/>
      <c r="M17" s="891"/>
    </row>
    <row r="18" spans="1:13" s="40" customFormat="1" ht="16.5" customHeight="1">
      <c r="A18" s="241" t="s">
        <v>1047</v>
      </c>
      <c r="B18" s="890" t="s">
        <v>1060</v>
      </c>
      <c r="C18" s="890"/>
      <c r="D18" s="890"/>
      <c r="E18" s="890"/>
      <c r="F18" s="890"/>
      <c r="G18" s="890"/>
      <c r="H18" s="890"/>
      <c r="I18" s="890"/>
      <c r="J18" s="890"/>
      <c r="K18" s="890"/>
      <c r="L18" s="890"/>
      <c r="M18" s="891"/>
    </row>
    <row r="19" spans="1:13" s="40" customFormat="1" ht="16.5" customHeight="1">
      <c r="A19" s="241" t="s">
        <v>1048</v>
      </c>
      <c r="B19" s="890" t="s">
        <v>1061</v>
      </c>
      <c r="C19" s="890"/>
      <c r="D19" s="890"/>
      <c r="E19" s="890"/>
      <c r="F19" s="890"/>
      <c r="G19" s="890"/>
      <c r="H19" s="890"/>
      <c r="I19" s="890"/>
      <c r="J19" s="890"/>
      <c r="K19" s="890"/>
      <c r="L19" s="890"/>
      <c r="M19" s="891"/>
    </row>
    <row r="20" spans="1:13" s="40" customFormat="1" ht="16.5" customHeight="1">
      <c r="A20" s="241" t="s">
        <v>1049</v>
      </c>
      <c r="B20" s="890" t="s">
        <v>1062</v>
      </c>
      <c r="C20" s="890"/>
      <c r="D20" s="890"/>
      <c r="E20" s="890"/>
      <c r="F20" s="890"/>
      <c r="G20" s="890"/>
      <c r="H20" s="890"/>
      <c r="I20" s="890"/>
      <c r="J20" s="890"/>
      <c r="K20" s="890"/>
      <c r="L20" s="890"/>
      <c r="M20" s="891"/>
    </row>
    <row r="21" spans="1:13" s="40" customFormat="1" ht="14.25" customHeight="1">
      <c r="A21" s="174"/>
      <c r="B21" s="174"/>
      <c r="C21" s="174"/>
      <c r="D21" s="174"/>
      <c r="E21" s="174"/>
      <c r="F21" s="174"/>
      <c r="G21" s="174"/>
      <c r="H21" s="174"/>
      <c r="I21" s="174"/>
      <c r="J21" s="174"/>
      <c r="K21" s="174"/>
      <c r="L21" s="174"/>
      <c r="M21" s="174"/>
    </row>
    <row r="22" spans="1:13" s="40" customFormat="1"/>
    <row r="23" spans="1:13" s="40" customFormat="1"/>
    <row r="24" spans="1:13" s="40" customFormat="1"/>
    <row r="25" spans="1:13" s="40" customFormat="1"/>
    <row r="26" spans="1:13" s="40" customFormat="1"/>
    <row r="27" spans="1:13" s="40" customFormat="1"/>
    <row r="28" spans="1:13" s="40" customFormat="1"/>
    <row r="29" spans="1:13" s="40" customFormat="1"/>
    <row r="30" spans="1:13" s="40" customFormat="1"/>
    <row r="31" spans="1:13" s="40" customFormat="1"/>
    <row r="32" spans="1:13"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row r="96" s="40" customFormat="1"/>
    <row r="97" s="40" customFormat="1"/>
    <row r="98" s="40" customFormat="1"/>
    <row r="99" s="40" customFormat="1"/>
    <row r="100" s="40" customFormat="1"/>
    <row r="101" s="40" customFormat="1"/>
    <row r="102" s="40" customFormat="1"/>
    <row r="103" s="40" customFormat="1"/>
    <row r="104" s="40" customFormat="1"/>
    <row r="105" s="40" customFormat="1"/>
    <row r="106" s="40" customFormat="1"/>
    <row r="107" s="40" customFormat="1"/>
    <row r="108" s="40" customFormat="1"/>
    <row r="109" s="40" customFormat="1"/>
    <row r="110" s="40" customFormat="1"/>
    <row r="111" s="40" customFormat="1"/>
    <row r="112" s="40" customFormat="1"/>
    <row r="113" s="40" customFormat="1"/>
    <row r="114" s="40" customFormat="1"/>
    <row r="115" s="40" customFormat="1"/>
    <row r="116" s="40" customFormat="1"/>
    <row r="117" s="40" customFormat="1"/>
    <row r="118" s="40" customFormat="1"/>
    <row r="119" s="40" customFormat="1"/>
    <row r="120" s="40" customFormat="1"/>
    <row r="121" s="40" customFormat="1"/>
    <row r="122" s="40" customFormat="1"/>
    <row r="123" s="40" customFormat="1"/>
    <row r="124" s="40" customFormat="1"/>
    <row r="125" s="40" customFormat="1"/>
    <row r="126" s="40" customFormat="1"/>
    <row r="127" s="40" customFormat="1"/>
    <row r="128" s="40" customFormat="1"/>
    <row r="129" s="40" customFormat="1"/>
    <row r="130" s="40" customFormat="1"/>
    <row r="131" s="40" customFormat="1"/>
    <row r="132" s="40" customFormat="1"/>
    <row r="133" s="40" customFormat="1"/>
    <row r="134" s="40" customFormat="1"/>
    <row r="135" s="40" customFormat="1"/>
    <row r="136" s="40" customFormat="1"/>
    <row r="137" s="40" customFormat="1"/>
    <row r="138" s="40" customFormat="1"/>
    <row r="139" s="40" customFormat="1"/>
    <row r="140" s="40" customFormat="1"/>
    <row r="141" s="40" customFormat="1"/>
    <row r="142" s="40" customFormat="1"/>
    <row r="143" s="40" customFormat="1"/>
    <row r="144" s="40" customFormat="1"/>
    <row r="145" s="40" customFormat="1"/>
    <row r="146" s="40" customFormat="1"/>
    <row r="147" s="40" customFormat="1"/>
    <row r="148" s="40" customFormat="1"/>
    <row r="149" s="40" customFormat="1"/>
    <row r="150" s="40" customFormat="1"/>
    <row r="151" s="40" customFormat="1"/>
    <row r="152" s="40" customFormat="1"/>
    <row r="153" s="40" customFormat="1"/>
    <row r="154" s="40" customFormat="1"/>
    <row r="155" s="40" customFormat="1"/>
    <row r="156" s="40" customFormat="1"/>
    <row r="157" s="40" customFormat="1"/>
    <row r="158" s="40" customFormat="1"/>
    <row r="159" s="40" customFormat="1"/>
    <row r="160" s="40" customFormat="1"/>
    <row r="161" s="40" customFormat="1"/>
    <row r="162" s="40" customFormat="1"/>
    <row r="163" s="40" customFormat="1"/>
    <row r="164" s="40" customFormat="1"/>
    <row r="165" s="40" customFormat="1"/>
    <row r="166" s="40" customFormat="1"/>
    <row r="167" s="40" customFormat="1"/>
    <row r="168" s="40" customFormat="1"/>
    <row r="169" s="40" customFormat="1"/>
    <row r="170" s="40" customFormat="1"/>
    <row r="171" s="40" customFormat="1"/>
    <row r="172" s="40" customFormat="1"/>
    <row r="173" s="40" customFormat="1"/>
    <row r="174" s="40" customFormat="1"/>
    <row r="175" s="40" customFormat="1"/>
    <row r="176" s="40" customFormat="1"/>
    <row r="177" s="40" customFormat="1"/>
    <row r="178" s="40" customFormat="1"/>
    <row r="179" s="40" customFormat="1"/>
    <row r="180" s="40" customFormat="1"/>
    <row r="181" s="40" customFormat="1"/>
    <row r="182" s="40" customFormat="1"/>
    <row r="183" s="40" customFormat="1"/>
    <row r="184" s="40" customFormat="1"/>
    <row r="185" s="40" customFormat="1"/>
    <row r="186" s="40" customFormat="1"/>
    <row r="187" s="40" customFormat="1"/>
    <row r="188" s="40" customFormat="1"/>
    <row r="189" s="40" customFormat="1"/>
    <row r="190" s="40" customFormat="1"/>
    <row r="191" s="40" customFormat="1"/>
    <row r="192" s="40" customFormat="1"/>
    <row r="193" s="40" customFormat="1"/>
    <row r="194" s="40" customFormat="1"/>
    <row r="195" s="40" customFormat="1"/>
    <row r="196" s="40" customFormat="1"/>
    <row r="197" s="40" customFormat="1"/>
    <row r="198" s="40" customFormat="1"/>
    <row r="199" s="40" customFormat="1"/>
    <row r="200" s="40" customFormat="1"/>
    <row r="201" s="40" customFormat="1"/>
    <row r="202" s="40" customFormat="1"/>
    <row r="203" s="40" customFormat="1"/>
    <row r="204" s="40" customFormat="1"/>
    <row r="205" s="40" customFormat="1"/>
    <row r="206" s="40" customFormat="1"/>
    <row r="207" s="40" customFormat="1"/>
    <row r="208" s="40" customFormat="1"/>
    <row r="209" s="40" customFormat="1"/>
    <row r="210" s="40" customFormat="1"/>
    <row r="211" s="40" customFormat="1"/>
    <row r="212" s="40" customFormat="1"/>
    <row r="213" s="40" customFormat="1"/>
    <row r="214" s="40" customFormat="1"/>
    <row r="215" s="40" customFormat="1"/>
    <row r="216" s="40" customFormat="1"/>
    <row r="217" s="40" customFormat="1"/>
    <row r="218" s="40" customFormat="1"/>
    <row r="219" s="40" customFormat="1"/>
    <row r="220" s="40" customFormat="1"/>
    <row r="221" s="40" customFormat="1"/>
    <row r="222" s="40" customFormat="1"/>
    <row r="223" s="40" customFormat="1"/>
    <row r="224" s="40" customFormat="1"/>
    <row r="225" s="40" customFormat="1"/>
    <row r="226" s="40" customFormat="1"/>
    <row r="227" s="40" customFormat="1"/>
    <row r="228" s="40" customFormat="1"/>
    <row r="229" s="40" customFormat="1"/>
    <row r="230" s="40" customFormat="1"/>
    <row r="231" s="40" customFormat="1"/>
    <row r="232" s="40" customFormat="1"/>
    <row r="233" s="40" customFormat="1"/>
    <row r="234" s="40" customFormat="1"/>
    <row r="235" s="40" customFormat="1"/>
    <row r="236" s="40" customFormat="1"/>
    <row r="237" s="40" customFormat="1"/>
    <row r="238" s="40" customFormat="1"/>
    <row r="239" s="40" customFormat="1"/>
    <row r="240" s="40" customFormat="1"/>
    <row r="241" s="40" customFormat="1"/>
    <row r="242" s="40" customFormat="1"/>
    <row r="243" s="40" customFormat="1"/>
    <row r="244" s="40" customFormat="1"/>
    <row r="245" s="40" customFormat="1"/>
    <row r="246" s="40" customFormat="1"/>
    <row r="247" s="40" customFormat="1"/>
    <row r="248" s="40" customFormat="1"/>
    <row r="249" s="40" customFormat="1"/>
    <row r="250" s="40" customFormat="1"/>
    <row r="251" s="40" customFormat="1"/>
    <row r="252" s="40" customFormat="1"/>
    <row r="253" s="40" customFormat="1"/>
    <row r="254" s="40" customFormat="1"/>
    <row r="255" s="40" customFormat="1"/>
    <row r="256" s="40" customFormat="1"/>
    <row r="257" s="40" customFormat="1"/>
    <row r="258" s="40" customFormat="1"/>
    <row r="259" s="40" customFormat="1"/>
    <row r="260" s="40" customFormat="1"/>
    <row r="261" s="40" customFormat="1"/>
    <row r="262" s="40" customFormat="1"/>
    <row r="263" s="40" customFormat="1"/>
    <row r="264" s="40" customFormat="1"/>
    <row r="265" s="40" customFormat="1"/>
    <row r="266" s="40" customFormat="1"/>
    <row r="267" s="40" customFormat="1"/>
    <row r="268" s="40" customFormat="1"/>
    <row r="269" s="40" customFormat="1"/>
    <row r="270" s="40" customFormat="1"/>
    <row r="271" s="40" customFormat="1"/>
    <row r="272" s="40" customFormat="1"/>
    <row r="273" s="40" customFormat="1"/>
    <row r="274" s="40" customFormat="1"/>
    <row r="275" s="40" customFormat="1"/>
    <row r="276" s="40" customFormat="1"/>
    <row r="277" s="40" customFormat="1"/>
    <row r="278" s="40" customFormat="1"/>
    <row r="279" s="40" customFormat="1"/>
    <row r="280" s="40" customFormat="1"/>
    <row r="281" s="40" customFormat="1"/>
    <row r="282" s="40" customFormat="1"/>
    <row r="283" s="40" customFormat="1"/>
    <row r="284" s="40" customFormat="1"/>
    <row r="285" s="40" customFormat="1"/>
    <row r="286" s="40" customFormat="1"/>
    <row r="287" s="40" customFormat="1"/>
    <row r="288" s="40" customFormat="1"/>
    <row r="289" s="40" customFormat="1"/>
    <row r="290" s="40" customFormat="1"/>
    <row r="291" s="40" customFormat="1"/>
    <row r="292" s="40" customFormat="1"/>
    <row r="293" s="40" customFormat="1"/>
    <row r="294" s="40" customFormat="1"/>
    <row r="295" s="40" customFormat="1"/>
    <row r="296" s="40" customFormat="1"/>
    <row r="297" s="40" customFormat="1"/>
    <row r="298" s="40" customFormat="1"/>
    <row r="299" s="40" customFormat="1"/>
    <row r="300" s="40" customFormat="1"/>
    <row r="301" s="40" customFormat="1"/>
    <row r="302" s="40" customFormat="1"/>
    <row r="303" s="40" customFormat="1"/>
    <row r="304" s="40" customFormat="1"/>
    <row r="305" s="40" customFormat="1"/>
    <row r="306" s="40" customFormat="1"/>
    <row r="307" s="40" customFormat="1"/>
    <row r="308" s="40" customFormat="1"/>
    <row r="309" s="40" customFormat="1"/>
    <row r="310" s="40" customFormat="1"/>
    <row r="311" s="40" customFormat="1"/>
    <row r="312" s="40" customFormat="1"/>
    <row r="313" s="40" customFormat="1"/>
    <row r="314" s="40" customFormat="1"/>
    <row r="315" s="40" customFormat="1"/>
    <row r="316" s="40" customFormat="1"/>
    <row r="317" s="40" customFormat="1"/>
    <row r="318" s="40" customFormat="1"/>
    <row r="319" s="40" customFormat="1"/>
    <row r="320" s="40" customFormat="1"/>
    <row r="321" s="40" customFormat="1"/>
    <row r="322" s="40" customFormat="1"/>
    <row r="323" s="40" customFormat="1"/>
    <row r="324" s="40" customFormat="1"/>
    <row r="325" s="40" customFormat="1"/>
    <row r="326" s="40" customFormat="1"/>
    <row r="327" s="40" customFormat="1"/>
    <row r="328" s="40" customFormat="1"/>
    <row r="329" s="40" customFormat="1"/>
    <row r="330" s="40" customFormat="1"/>
    <row r="331" s="40" customFormat="1"/>
    <row r="332" s="40" customFormat="1"/>
    <row r="333" s="40" customFormat="1"/>
    <row r="334" s="40" customFormat="1"/>
    <row r="335" s="40" customFormat="1"/>
    <row r="336" s="40" customFormat="1"/>
    <row r="337" s="40" customFormat="1"/>
    <row r="338" s="40" customFormat="1"/>
    <row r="339" s="40" customFormat="1"/>
    <row r="340" s="40" customFormat="1"/>
    <row r="341" s="40" customFormat="1"/>
    <row r="342" s="40" customFormat="1"/>
    <row r="343" s="40" customFormat="1"/>
    <row r="344" s="40" customFormat="1"/>
    <row r="345" s="40" customFormat="1"/>
    <row r="346" s="40" customFormat="1"/>
    <row r="347" s="40" customFormat="1"/>
    <row r="348" s="40" customFormat="1"/>
    <row r="349" s="40" customFormat="1"/>
    <row r="350" s="40" customFormat="1"/>
    <row r="351" s="40" customFormat="1"/>
    <row r="352" s="40" customFormat="1"/>
    <row r="353" s="40" customFormat="1"/>
    <row r="354" s="40" customFormat="1"/>
    <row r="355" s="40" customFormat="1"/>
    <row r="356" s="40" customFormat="1"/>
    <row r="357" s="40" customFormat="1"/>
    <row r="358" s="40" customFormat="1"/>
    <row r="359" s="40" customFormat="1"/>
    <row r="360" s="40" customFormat="1"/>
    <row r="361" s="40" customFormat="1"/>
    <row r="362" s="40" customFormat="1"/>
    <row r="363" s="40" customFormat="1"/>
    <row r="364" s="40" customFormat="1"/>
    <row r="365" s="40" customFormat="1"/>
    <row r="366" s="40" customFormat="1"/>
    <row r="367" s="40" customFormat="1"/>
    <row r="368" s="40" customFormat="1"/>
    <row r="369" s="40" customFormat="1"/>
    <row r="370" s="40" customFormat="1"/>
    <row r="371" s="40" customFormat="1"/>
    <row r="372" s="40" customFormat="1"/>
    <row r="373" s="40" customFormat="1"/>
    <row r="374" s="40" customFormat="1"/>
    <row r="375" s="40" customFormat="1"/>
    <row r="376" s="40" customFormat="1"/>
    <row r="377" s="40" customFormat="1"/>
    <row r="378" s="40" customFormat="1"/>
    <row r="379" s="40" customFormat="1"/>
    <row r="380" s="40" customFormat="1"/>
    <row r="381" s="40" customFormat="1"/>
    <row r="382" s="40" customFormat="1"/>
    <row r="383" s="40" customFormat="1"/>
    <row r="384" s="40" customFormat="1"/>
    <row r="385" s="40" customFormat="1"/>
    <row r="386" s="40" customFormat="1"/>
    <row r="387" s="40" customFormat="1"/>
    <row r="388" s="40" customFormat="1"/>
    <row r="389" s="40" customFormat="1"/>
    <row r="390" s="40" customFormat="1"/>
    <row r="391" s="40" customFormat="1"/>
    <row r="392" s="40" customFormat="1"/>
    <row r="393" s="40" customFormat="1"/>
    <row r="394" s="40" customFormat="1"/>
    <row r="395" s="40" customFormat="1"/>
    <row r="396" s="40" customFormat="1"/>
    <row r="397" s="40" customFormat="1"/>
    <row r="398" s="40" customFormat="1"/>
    <row r="399" s="40" customFormat="1"/>
    <row r="400" s="40" customFormat="1"/>
    <row r="401" s="40" customFormat="1"/>
    <row r="402" s="40" customFormat="1"/>
    <row r="403" s="40" customFormat="1"/>
    <row r="404" s="40" customFormat="1"/>
    <row r="405" s="40" customFormat="1"/>
    <row r="406" s="40" customFormat="1"/>
    <row r="407" s="40" customFormat="1"/>
    <row r="408" s="40" customFormat="1"/>
    <row r="409" s="40" customFormat="1"/>
    <row r="410" s="40" customFormat="1"/>
    <row r="411" s="40" customFormat="1"/>
    <row r="412" s="40" customFormat="1"/>
    <row r="413" s="40" customFormat="1"/>
    <row r="414" s="40" customFormat="1"/>
    <row r="415" s="40" customFormat="1"/>
    <row r="416" s="40" customFormat="1"/>
    <row r="417" s="40" customFormat="1"/>
    <row r="418" s="40" customFormat="1"/>
    <row r="419" s="40" customFormat="1"/>
    <row r="420" s="40" customFormat="1"/>
    <row r="421" s="40" customFormat="1"/>
    <row r="422" s="40" customFormat="1"/>
    <row r="423" s="40" customFormat="1"/>
    <row r="424" s="40" customFormat="1"/>
    <row r="425" s="40" customFormat="1"/>
    <row r="426" s="40" customFormat="1"/>
    <row r="427" s="40" customFormat="1"/>
    <row r="428" s="40" customFormat="1"/>
    <row r="429" s="40" customFormat="1"/>
    <row r="430" s="40" customFormat="1"/>
    <row r="431" s="40" customFormat="1"/>
    <row r="432" s="40" customFormat="1"/>
    <row r="433" s="40" customFormat="1"/>
    <row r="434" s="40" customFormat="1"/>
    <row r="435" s="40" customFormat="1"/>
    <row r="436" s="40" customFormat="1"/>
    <row r="437" s="40" customFormat="1"/>
    <row r="438" s="40" customFormat="1"/>
    <row r="439" s="40" customFormat="1"/>
    <row r="440" s="40" customFormat="1"/>
    <row r="441" s="40" customFormat="1"/>
    <row r="442" s="40" customFormat="1"/>
    <row r="443" s="40" customFormat="1"/>
    <row r="444" s="40" customFormat="1"/>
    <row r="445" s="40" customFormat="1"/>
    <row r="446" s="40" customFormat="1"/>
    <row r="447" s="40" customFormat="1"/>
    <row r="448" s="40" customFormat="1"/>
    <row r="449" s="40" customFormat="1"/>
    <row r="450" s="40" customFormat="1"/>
    <row r="451" s="40" customFormat="1"/>
    <row r="452" s="40" customFormat="1"/>
    <row r="453" s="40" customFormat="1"/>
    <row r="454" s="40" customFormat="1"/>
    <row r="455" s="40" customFormat="1"/>
    <row r="456" s="40" customFormat="1"/>
    <row r="457" s="40" customFormat="1"/>
    <row r="458" s="40" customFormat="1"/>
    <row r="459" s="40" customFormat="1"/>
    <row r="460" s="40" customFormat="1"/>
    <row r="461" s="40" customFormat="1"/>
    <row r="462" s="40" customFormat="1"/>
    <row r="463" s="40" customFormat="1"/>
    <row r="464" s="40" customFormat="1"/>
    <row r="465" s="40" customFormat="1"/>
    <row r="466" s="40" customFormat="1"/>
    <row r="467" s="40" customFormat="1"/>
    <row r="468" s="40" customFormat="1"/>
    <row r="469" s="40" customFormat="1"/>
    <row r="470" s="40" customFormat="1"/>
    <row r="471" s="40" customFormat="1"/>
    <row r="472" s="40" customFormat="1"/>
    <row r="473" s="40" customFormat="1"/>
    <row r="474" s="40" customFormat="1"/>
    <row r="475" s="40" customFormat="1"/>
    <row r="476" s="40" customFormat="1"/>
    <row r="477" s="40" customFormat="1"/>
    <row r="478" s="40" customFormat="1"/>
    <row r="479" s="40" customFormat="1"/>
    <row r="480" s="40" customFormat="1"/>
    <row r="481" s="40" customFormat="1"/>
    <row r="482" s="40" customFormat="1"/>
    <row r="483" s="40" customFormat="1"/>
    <row r="484" s="40" customFormat="1"/>
    <row r="485" s="40" customFormat="1"/>
    <row r="486" s="40" customFormat="1"/>
    <row r="487" s="40" customFormat="1"/>
    <row r="488" s="40" customFormat="1"/>
    <row r="489" s="40" customFormat="1"/>
    <row r="490" s="40" customFormat="1"/>
    <row r="491" s="40" customFormat="1"/>
    <row r="492" s="40" customFormat="1"/>
    <row r="493" s="40" customFormat="1"/>
    <row r="494" s="40" customFormat="1"/>
    <row r="495" s="40" customFormat="1"/>
    <row r="496" s="40" customFormat="1"/>
    <row r="497" s="40" customFormat="1"/>
    <row r="498" s="40" customFormat="1"/>
    <row r="499" s="40" customFormat="1"/>
    <row r="500" s="40" customFormat="1"/>
    <row r="501" s="40" customFormat="1"/>
    <row r="502" s="40" customFormat="1"/>
    <row r="503" s="40" customFormat="1"/>
    <row r="504" s="40" customFormat="1"/>
    <row r="505" s="40" customFormat="1"/>
    <row r="506" s="40" customFormat="1"/>
    <row r="507" s="40" customFormat="1"/>
    <row r="508" s="40" customFormat="1"/>
    <row r="509" s="40" customFormat="1"/>
    <row r="510" s="40" customFormat="1"/>
    <row r="511" s="40" customFormat="1"/>
    <row r="512" s="40" customFormat="1"/>
    <row r="513" s="40" customFormat="1"/>
    <row r="514" s="40" customFormat="1"/>
    <row r="515" s="40" customFormat="1"/>
    <row r="516" s="40" customFormat="1"/>
    <row r="517" s="40" customFormat="1"/>
    <row r="518" s="40" customFormat="1"/>
    <row r="519" s="40" customFormat="1"/>
    <row r="520" s="40" customFormat="1"/>
    <row r="521" s="40" customFormat="1"/>
    <row r="522" s="40" customFormat="1"/>
    <row r="523" s="40" customFormat="1"/>
    <row r="524" s="40" customFormat="1"/>
    <row r="525" s="40" customFormat="1"/>
    <row r="526" s="40" customFormat="1"/>
    <row r="527" s="40" customFormat="1"/>
    <row r="528" s="40" customFormat="1"/>
    <row r="529" s="40" customFormat="1"/>
    <row r="530" s="40" customFormat="1"/>
    <row r="531" s="40" customFormat="1"/>
    <row r="532" s="40" customFormat="1"/>
    <row r="533" s="40" customFormat="1"/>
    <row r="534" s="40" customFormat="1"/>
    <row r="535" s="40" customFormat="1"/>
    <row r="536" s="40" customFormat="1"/>
    <row r="537" s="40" customFormat="1"/>
    <row r="538" s="40" customFormat="1"/>
    <row r="539" s="40" customFormat="1"/>
    <row r="540" s="40" customFormat="1"/>
    <row r="541" s="40" customFormat="1"/>
    <row r="542" s="40" customFormat="1"/>
    <row r="543" s="40" customFormat="1"/>
    <row r="544" s="40" customFormat="1"/>
    <row r="545" s="40" customFormat="1"/>
    <row r="546" s="40" customFormat="1"/>
    <row r="547" s="40" customFormat="1"/>
    <row r="548" s="40" customFormat="1"/>
    <row r="549" s="40" customFormat="1"/>
    <row r="550" s="40" customFormat="1"/>
    <row r="551" s="40" customFormat="1"/>
    <row r="552" s="40" customFormat="1"/>
    <row r="553" s="40" customFormat="1"/>
    <row r="554" s="40" customFormat="1"/>
    <row r="555" s="40" customFormat="1"/>
    <row r="556" s="40" customFormat="1"/>
    <row r="557" s="40" customFormat="1"/>
    <row r="558" s="40" customFormat="1"/>
    <row r="559" s="40" customFormat="1"/>
    <row r="560" s="40" customFormat="1"/>
    <row r="561" s="40" customFormat="1"/>
    <row r="562" s="40" customFormat="1"/>
    <row r="563" s="40" customFormat="1"/>
    <row r="564" s="40" customFormat="1"/>
    <row r="565" s="40" customFormat="1"/>
    <row r="566" s="40" customFormat="1"/>
    <row r="567" s="40" customFormat="1"/>
    <row r="568" s="40" customFormat="1"/>
    <row r="569" s="40" customFormat="1"/>
    <row r="570" s="40" customFormat="1"/>
    <row r="571" s="40" customFormat="1"/>
    <row r="572" s="40" customFormat="1"/>
    <row r="573" s="40" customFormat="1"/>
    <row r="574" s="40" customFormat="1"/>
    <row r="575" s="40" customFormat="1"/>
    <row r="576" s="40" customFormat="1"/>
    <row r="577" s="40" customFormat="1"/>
    <row r="578" s="40" customFormat="1"/>
    <row r="579" s="40" customFormat="1"/>
    <row r="580" s="40" customFormat="1"/>
    <row r="581" s="40" customFormat="1"/>
    <row r="582" s="40" customFormat="1"/>
    <row r="583" s="40" customFormat="1"/>
    <row r="584" s="40" customFormat="1"/>
    <row r="585" s="40" customFormat="1"/>
    <row r="586" s="40" customFormat="1"/>
    <row r="587" s="40" customFormat="1"/>
    <row r="588" s="40" customFormat="1"/>
    <row r="589" s="40" customFormat="1"/>
    <row r="590" s="40" customFormat="1"/>
    <row r="591" s="40" customFormat="1"/>
    <row r="592" s="40" customFormat="1"/>
    <row r="593" s="40" customFormat="1"/>
    <row r="594" s="40" customFormat="1"/>
    <row r="595" s="40" customFormat="1"/>
    <row r="596" s="40" customFormat="1"/>
    <row r="597" s="40" customFormat="1"/>
    <row r="598" s="40" customFormat="1"/>
    <row r="599" s="40" customFormat="1"/>
    <row r="600" s="40" customFormat="1"/>
    <row r="601" s="40" customFormat="1"/>
    <row r="602" s="40" customFormat="1"/>
    <row r="603" s="40" customFormat="1"/>
    <row r="604" s="40" customFormat="1"/>
    <row r="605" s="40" customFormat="1"/>
    <row r="606" s="40" customFormat="1"/>
    <row r="607" s="40" customFormat="1"/>
    <row r="608" s="40" customFormat="1"/>
    <row r="609" s="40" customFormat="1"/>
    <row r="610" s="40" customFormat="1"/>
    <row r="611" s="40" customFormat="1"/>
    <row r="612" s="40" customFormat="1"/>
    <row r="613" s="40" customFormat="1"/>
    <row r="614" s="40" customFormat="1"/>
    <row r="615" s="40" customFormat="1"/>
    <row r="616" s="40" customFormat="1"/>
    <row r="617" s="40" customFormat="1"/>
    <row r="618" s="40" customFormat="1"/>
    <row r="619" s="40" customFormat="1"/>
    <row r="620" s="40" customFormat="1"/>
    <row r="621" s="40" customFormat="1"/>
    <row r="622" s="40" customFormat="1"/>
    <row r="623" s="40" customFormat="1"/>
    <row r="624" s="40" customFormat="1"/>
    <row r="625" s="40" customFormat="1"/>
    <row r="626" s="40" customFormat="1"/>
    <row r="627" s="40" customFormat="1"/>
    <row r="628" s="40" customFormat="1"/>
    <row r="629" s="40" customFormat="1"/>
    <row r="630" s="40" customFormat="1"/>
    <row r="631" s="40" customFormat="1"/>
    <row r="632" s="40" customFormat="1"/>
    <row r="633" s="40" customFormat="1"/>
    <row r="634" s="40" customFormat="1"/>
    <row r="635" s="40" customFormat="1"/>
    <row r="636" s="40" customFormat="1"/>
    <row r="637" s="40" customFormat="1"/>
    <row r="638" s="40" customFormat="1"/>
    <row r="639" s="40" customFormat="1"/>
    <row r="640" s="40" customFormat="1"/>
    <row r="641" s="40" customFormat="1"/>
    <row r="642" s="40" customFormat="1"/>
    <row r="643" s="40" customFormat="1"/>
    <row r="644" s="40" customFormat="1"/>
    <row r="645" s="40" customFormat="1"/>
    <row r="646" s="40" customFormat="1"/>
    <row r="647" s="40" customFormat="1"/>
    <row r="648" s="40" customFormat="1"/>
    <row r="649" s="40" customFormat="1"/>
    <row r="650" s="40" customFormat="1"/>
    <row r="651" s="40" customFormat="1"/>
    <row r="652" s="40" customFormat="1"/>
    <row r="653" s="40" customFormat="1"/>
    <row r="654" s="40" customFormat="1"/>
    <row r="655" s="40" customFormat="1"/>
    <row r="656" s="40" customFormat="1"/>
    <row r="657" s="40" customFormat="1"/>
    <row r="658" s="40" customFormat="1"/>
    <row r="659" s="40" customFormat="1"/>
    <row r="660" s="40" customFormat="1"/>
    <row r="661" s="40" customFormat="1"/>
    <row r="662" s="40" customFormat="1"/>
    <row r="663" s="40" customFormat="1"/>
    <row r="664" s="40" customFormat="1"/>
    <row r="665" s="40" customFormat="1"/>
    <row r="666" s="40" customFormat="1"/>
    <row r="667" s="40" customFormat="1"/>
    <row r="668" s="40" customFormat="1"/>
    <row r="669" s="40" customFormat="1"/>
    <row r="670" s="40" customFormat="1"/>
    <row r="671" s="40" customFormat="1"/>
    <row r="672" s="40" customFormat="1"/>
    <row r="673" s="40" customFormat="1"/>
    <row r="674" s="40" customFormat="1"/>
    <row r="675" s="40" customFormat="1"/>
    <row r="676" s="40" customFormat="1"/>
    <row r="677" s="40" customFormat="1"/>
    <row r="678" s="40" customFormat="1"/>
    <row r="679" s="40" customFormat="1"/>
    <row r="680" s="40" customFormat="1"/>
    <row r="681" s="40" customFormat="1"/>
    <row r="682" s="40" customFormat="1"/>
    <row r="683" s="40" customFormat="1"/>
    <row r="684" s="40" customFormat="1"/>
    <row r="685" s="40" customFormat="1"/>
    <row r="686" s="40" customFormat="1"/>
    <row r="687" s="40" customFormat="1"/>
    <row r="688" s="40" customFormat="1"/>
    <row r="689" s="40" customFormat="1"/>
    <row r="690" s="40" customFormat="1"/>
    <row r="691" s="40" customFormat="1"/>
    <row r="692" s="40" customFormat="1"/>
    <row r="693" s="40" customFormat="1"/>
    <row r="694" s="40" customFormat="1"/>
    <row r="695" s="40" customFormat="1"/>
    <row r="696" s="40" customFormat="1"/>
    <row r="697" s="40" customFormat="1"/>
    <row r="698" s="40" customFormat="1"/>
    <row r="699" s="40" customFormat="1"/>
    <row r="700" s="40" customFormat="1"/>
    <row r="701" s="40" customFormat="1"/>
    <row r="702" s="40" customFormat="1"/>
    <row r="703" s="40" customFormat="1"/>
    <row r="704" s="40" customFormat="1"/>
    <row r="705" s="40" customFormat="1"/>
    <row r="706" s="40" customFormat="1"/>
    <row r="707" s="40" customFormat="1"/>
    <row r="708" s="40" customFormat="1"/>
    <row r="709" s="40" customFormat="1"/>
    <row r="710" s="40" customFormat="1"/>
    <row r="711" s="40" customFormat="1"/>
    <row r="712" s="40" customFormat="1"/>
    <row r="713" s="40" customFormat="1"/>
    <row r="714" s="40" customFormat="1"/>
    <row r="715" s="40" customFormat="1"/>
    <row r="716" s="40" customFormat="1"/>
    <row r="717" s="40" customFormat="1"/>
    <row r="718" s="40" customFormat="1"/>
    <row r="719" s="40" customFormat="1"/>
    <row r="720" s="40" customFormat="1"/>
    <row r="721" s="40" customFormat="1"/>
    <row r="722" s="40" customFormat="1"/>
    <row r="723" s="40" customFormat="1"/>
    <row r="724" s="40" customFormat="1"/>
    <row r="725" s="40" customFormat="1"/>
    <row r="726" s="40" customFormat="1"/>
    <row r="727" s="40" customFormat="1"/>
    <row r="728" s="40" customFormat="1"/>
    <row r="729" s="40" customFormat="1"/>
    <row r="730" s="40" customFormat="1"/>
    <row r="731" s="40" customFormat="1"/>
    <row r="732" s="40" customFormat="1"/>
    <row r="733" s="40" customFormat="1"/>
    <row r="734" s="40" customFormat="1"/>
    <row r="735" s="40" customFormat="1"/>
    <row r="736" s="40" customFormat="1"/>
    <row r="737" s="40" customFormat="1"/>
    <row r="738" s="40" customFormat="1"/>
    <row r="739" s="40" customFormat="1"/>
    <row r="740" s="40" customFormat="1"/>
    <row r="741" s="40" customFormat="1"/>
    <row r="742" s="40" customFormat="1"/>
    <row r="743" s="40" customFormat="1"/>
    <row r="744" s="40" customFormat="1"/>
    <row r="745" s="40" customFormat="1"/>
    <row r="746" s="40" customFormat="1"/>
    <row r="747" s="40" customFormat="1"/>
    <row r="748" s="40" customFormat="1"/>
    <row r="749" s="40" customFormat="1"/>
    <row r="750" s="40" customFormat="1"/>
    <row r="751" s="40" customFormat="1"/>
    <row r="752" s="40" customFormat="1"/>
    <row r="753" s="40" customFormat="1"/>
    <row r="754" s="40" customFormat="1"/>
    <row r="755" s="40" customFormat="1"/>
    <row r="756" s="40" customFormat="1"/>
    <row r="757" s="40" customFormat="1"/>
    <row r="758" s="40" customFormat="1"/>
    <row r="759" s="40" customFormat="1"/>
    <row r="760" s="40" customFormat="1"/>
    <row r="761" s="40" customFormat="1"/>
    <row r="762" s="40" customFormat="1"/>
    <row r="763" s="40" customFormat="1"/>
    <row r="764" s="40" customFormat="1"/>
    <row r="765" s="40" customFormat="1"/>
    <row r="766" s="40" customFormat="1"/>
    <row r="767" s="40" customFormat="1"/>
    <row r="768" s="40" customFormat="1"/>
    <row r="769" s="40" customFormat="1"/>
    <row r="770" s="40" customFormat="1"/>
    <row r="771" s="40" customFormat="1"/>
    <row r="772" s="40" customFormat="1"/>
    <row r="773" s="40" customFormat="1"/>
    <row r="774" s="40" customFormat="1"/>
    <row r="775" s="40" customFormat="1"/>
    <row r="776" s="40" customFormat="1"/>
    <row r="777" s="40" customFormat="1"/>
    <row r="778" s="40" customFormat="1"/>
    <row r="779" s="40" customFormat="1"/>
    <row r="780" s="40" customFormat="1"/>
    <row r="781" s="40" customFormat="1"/>
    <row r="782" s="40" customFormat="1"/>
    <row r="783" s="40" customFormat="1"/>
    <row r="784" s="40" customFormat="1"/>
    <row r="785" s="40" customFormat="1"/>
    <row r="786" s="40" customFormat="1"/>
    <row r="787" s="40" customFormat="1"/>
    <row r="788" s="40" customFormat="1"/>
    <row r="789" s="40" customFormat="1"/>
    <row r="790" s="40" customFormat="1"/>
    <row r="791" s="40" customFormat="1"/>
    <row r="792" s="40" customFormat="1"/>
    <row r="793" s="40" customFormat="1"/>
    <row r="794" s="40" customFormat="1"/>
    <row r="795" s="40" customFormat="1"/>
    <row r="796" s="40" customFormat="1"/>
    <row r="797" s="40" customFormat="1"/>
    <row r="798" s="40" customFormat="1"/>
    <row r="799" s="40" customFormat="1"/>
    <row r="800" s="40" customFormat="1"/>
    <row r="801" s="40" customFormat="1"/>
    <row r="802" s="40" customFormat="1"/>
    <row r="803" s="40" customFormat="1"/>
    <row r="804" s="40" customFormat="1"/>
    <row r="805" s="40" customFormat="1"/>
    <row r="806" s="40" customFormat="1"/>
    <row r="807" s="40" customFormat="1"/>
    <row r="808" s="40" customFormat="1"/>
    <row r="809" s="40" customFormat="1"/>
    <row r="810" s="40" customFormat="1"/>
    <row r="811" s="40" customFormat="1"/>
    <row r="812" s="40" customFormat="1"/>
    <row r="813" s="40" customFormat="1"/>
    <row r="814" s="40" customFormat="1"/>
    <row r="815" s="40" customFormat="1"/>
    <row r="816" s="40" customFormat="1"/>
    <row r="817" s="40" customFormat="1"/>
    <row r="818" s="40" customFormat="1"/>
    <row r="819" s="40" customFormat="1"/>
    <row r="820" s="40" customFormat="1"/>
    <row r="821" s="40" customFormat="1"/>
    <row r="822" s="40" customFormat="1"/>
    <row r="823" s="40" customFormat="1"/>
    <row r="824" s="40" customFormat="1"/>
    <row r="825" s="40" customFormat="1"/>
    <row r="826" s="40" customFormat="1"/>
    <row r="827" s="40" customFormat="1"/>
    <row r="828" s="40" customFormat="1"/>
    <row r="829" s="40" customFormat="1"/>
    <row r="830" s="40" customFormat="1"/>
    <row r="831" s="40" customFormat="1"/>
    <row r="832" s="40" customFormat="1"/>
    <row r="833" s="40" customFormat="1"/>
    <row r="834" s="40" customFormat="1"/>
    <row r="835" s="40" customFormat="1"/>
    <row r="836" s="40" customFormat="1"/>
    <row r="837" s="40" customFormat="1"/>
    <row r="838" s="40" customFormat="1"/>
    <row r="839" s="40" customFormat="1"/>
    <row r="840" s="40" customFormat="1"/>
    <row r="841" s="40" customFormat="1"/>
    <row r="842" s="40" customFormat="1"/>
    <row r="843" s="40" customFormat="1"/>
    <row r="844" s="40" customFormat="1"/>
    <row r="845" s="40" customFormat="1"/>
    <row r="846" s="40" customFormat="1"/>
    <row r="847" s="40" customFormat="1"/>
    <row r="848" s="40" customFormat="1"/>
    <row r="849" s="40" customFormat="1"/>
    <row r="850" s="40" customFormat="1"/>
    <row r="851" s="40" customFormat="1"/>
    <row r="852" s="40" customFormat="1"/>
    <row r="853" s="40" customFormat="1"/>
    <row r="854" s="40" customFormat="1"/>
    <row r="855" s="40" customFormat="1"/>
    <row r="856" s="40" customFormat="1"/>
    <row r="857" s="40" customFormat="1"/>
    <row r="858" s="40" customFormat="1"/>
    <row r="859" s="40" customFormat="1"/>
    <row r="860" s="40" customFormat="1"/>
    <row r="861" s="40" customFormat="1"/>
    <row r="862" s="40" customFormat="1"/>
    <row r="863" s="40" customFormat="1"/>
    <row r="864" s="40" customFormat="1"/>
    <row r="865" s="40" customFormat="1"/>
    <row r="866" s="40" customFormat="1"/>
    <row r="867" s="40" customFormat="1"/>
    <row r="868" s="40" customFormat="1"/>
    <row r="869" s="40" customFormat="1"/>
    <row r="870" s="40" customFormat="1"/>
    <row r="871" s="40" customFormat="1"/>
    <row r="872" s="40" customFormat="1"/>
    <row r="873" s="40" customFormat="1"/>
    <row r="874" s="40" customFormat="1"/>
    <row r="875" s="40" customFormat="1"/>
    <row r="876" s="40" customFormat="1"/>
    <row r="877" s="40" customFormat="1"/>
    <row r="878" s="40" customFormat="1"/>
    <row r="879" s="40" customFormat="1"/>
    <row r="880" s="40" customFormat="1"/>
    <row r="881" s="40" customFormat="1"/>
    <row r="882" s="40" customFormat="1"/>
    <row r="883" s="40" customFormat="1"/>
    <row r="884" s="40" customFormat="1"/>
    <row r="885" s="40" customFormat="1"/>
    <row r="886" s="40" customFormat="1"/>
    <row r="887" s="40" customFormat="1"/>
    <row r="888" s="40" customFormat="1"/>
    <row r="889" s="40" customFormat="1"/>
    <row r="890" s="40" customFormat="1"/>
    <row r="891" s="40" customFormat="1"/>
    <row r="892" s="40" customFormat="1"/>
    <row r="893" s="40" customFormat="1"/>
    <row r="894" s="40" customFormat="1"/>
    <row r="895" s="40" customFormat="1"/>
    <row r="896" s="40" customFormat="1"/>
    <row r="897" s="40" customFormat="1"/>
    <row r="898" s="40" customFormat="1"/>
    <row r="899" s="40" customFormat="1"/>
    <row r="900" s="40" customFormat="1"/>
    <row r="901" s="40" customFormat="1"/>
    <row r="902" s="40" customFormat="1"/>
    <row r="903" s="40" customFormat="1"/>
    <row r="904" s="40" customFormat="1"/>
    <row r="905" s="40" customFormat="1"/>
    <row r="906" s="40" customFormat="1"/>
    <row r="907" s="40" customFormat="1"/>
    <row r="908" s="40" customFormat="1"/>
    <row r="909" s="40" customFormat="1"/>
    <row r="910" s="40" customFormat="1"/>
    <row r="911" s="40" customFormat="1"/>
    <row r="912" s="40" customFormat="1"/>
    <row r="913" s="40" customFormat="1"/>
    <row r="914" s="40" customFormat="1"/>
    <row r="915" s="40" customFormat="1"/>
    <row r="916" s="40" customFormat="1"/>
    <row r="917" s="40" customFormat="1"/>
    <row r="918" s="40" customFormat="1"/>
    <row r="919" s="40" customFormat="1"/>
    <row r="920" s="40" customFormat="1"/>
    <row r="921" s="40" customFormat="1"/>
    <row r="922" s="40" customFormat="1"/>
    <row r="923" s="40" customFormat="1"/>
    <row r="924" s="40" customFormat="1"/>
    <row r="925" s="40" customFormat="1"/>
    <row r="926" s="40" customFormat="1"/>
    <row r="927" s="40" customFormat="1"/>
    <row r="928" s="40" customFormat="1"/>
    <row r="929" s="40" customFormat="1"/>
    <row r="930" s="40" customFormat="1"/>
    <row r="931" s="40" customFormat="1"/>
    <row r="932" s="40" customFormat="1"/>
    <row r="933" s="40" customFormat="1"/>
    <row r="934" s="40" customFormat="1"/>
    <row r="935" s="40" customFormat="1"/>
    <row r="936" s="40" customFormat="1"/>
    <row r="937" s="40" customFormat="1"/>
    <row r="938" s="40" customFormat="1"/>
    <row r="939" s="40" customFormat="1"/>
    <row r="940" s="40" customFormat="1"/>
    <row r="941" s="40" customFormat="1"/>
    <row r="942" s="40" customFormat="1"/>
    <row r="943" s="40" customFormat="1"/>
    <row r="944" s="40" customFormat="1"/>
    <row r="945" s="40" customFormat="1"/>
    <row r="946" s="40" customFormat="1"/>
    <row r="947" s="40" customFormat="1"/>
    <row r="948" s="40" customFormat="1"/>
    <row r="949" s="40" customFormat="1"/>
    <row r="950" s="40" customFormat="1"/>
    <row r="951" s="40" customFormat="1"/>
    <row r="952" s="40" customFormat="1"/>
    <row r="953" s="40" customFormat="1"/>
    <row r="954" s="40" customFormat="1"/>
    <row r="955" s="40" customFormat="1"/>
    <row r="956" s="40" customFormat="1"/>
    <row r="957" s="40" customFormat="1"/>
    <row r="958" s="40" customFormat="1"/>
    <row r="959" s="40" customFormat="1"/>
    <row r="960" s="40" customFormat="1"/>
    <row r="961" s="40" customFormat="1"/>
    <row r="962" s="40" customFormat="1"/>
    <row r="963" s="40" customFormat="1"/>
    <row r="964" s="40" customFormat="1"/>
    <row r="965" s="40" customFormat="1"/>
    <row r="966" s="40" customFormat="1"/>
    <row r="967" s="40" customFormat="1"/>
    <row r="968" s="40" customFormat="1"/>
    <row r="969" s="40" customFormat="1"/>
    <row r="970" s="40" customFormat="1"/>
    <row r="971" s="40" customFormat="1"/>
    <row r="972" s="40" customFormat="1"/>
    <row r="973" s="40" customFormat="1"/>
    <row r="974" s="40" customFormat="1"/>
    <row r="975" s="40" customFormat="1"/>
    <row r="976" s="40" customFormat="1"/>
    <row r="977" s="40" customFormat="1"/>
    <row r="978" s="40" customFormat="1"/>
    <row r="979" s="40" customFormat="1"/>
    <row r="980" s="40" customFormat="1"/>
    <row r="981" s="40" customFormat="1"/>
    <row r="982" s="40" customFormat="1"/>
    <row r="983" s="40" customFormat="1"/>
    <row r="984" s="40" customFormat="1"/>
    <row r="985" s="40" customFormat="1"/>
    <row r="986" s="40" customFormat="1"/>
    <row r="987" s="40" customFormat="1"/>
    <row r="988" s="40" customFormat="1"/>
    <row r="989" s="40" customFormat="1"/>
    <row r="990" s="40" customFormat="1"/>
    <row r="991" s="40" customFormat="1"/>
    <row r="992" s="40" customFormat="1"/>
    <row r="993" s="40" customFormat="1"/>
    <row r="994" s="40" customFormat="1"/>
    <row r="995" s="40" customFormat="1"/>
    <row r="996" s="40" customFormat="1"/>
    <row r="997" s="40" customFormat="1"/>
    <row r="998" s="40" customFormat="1"/>
    <row r="999" s="40" customFormat="1"/>
    <row r="1000" s="40" customFormat="1"/>
    <row r="1001" s="40" customFormat="1"/>
    <row r="1002" s="40" customFormat="1"/>
    <row r="1003" s="40" customFormat="1"/>
    <row r="1004" s="40" customFormat="1"/>
    <row r="1005" s="40" customFormat="1"/>
    <row r="1006" s="40" customFormat="1"/>
    <row r="1007" s="40" customFormat="1"/>
    <row r="1008" s="40" customFormat="1"/>
    <row r="1009" s="40" customFormat="1"/>
    <row r="1010" s="40" customFormat="1"/>
    <row r="1011" s="40" customFormat="1"/>
    <row r="1012" s="40" customFormat="1"/>
    <row r="1013" s="40" customFormat="1"/>
    <row r="1014" s="40" customFormat="1"/>
    <row r="1015" s="40" customFormat="1"/>
    <row r="1016" s="40" customFormat="1"/>
    <row r="1017" s="40" customFormat="1"/>
    <row r="1018" s="40" customFormat="1"/>
    <row r="1019" s="40" customFormat="1"/>
    <row r="1020" s="40" customFormat="1"/>
    <row r="1021" s="40" customFormat="1"/>
    <row r="1022" s="40" customFormat="1"/>
    <row r="1023" s="40" customFormat="1"/>
    <row r="1024" s="40" customFormat="1"/>
    <row r="1025" s="40" customFormat="1"/>
    <row r="1026" s="40" customFormat="1"/>
    <row r="1027" s="40" customFormat="1"/>
    <row r="1028" s="40" customFormat="1"/>
    <row r="1029" s="40" customFormat="1"/>
    <row r="1030" s="40" customFormat="1"/>
    <row r="1031" s="40" customFormat="1"/>
    <row r="1032" s="40" customFormat="1"/>
    <row r="1033" s="40" customFormat="1"/>
    <row r="1034" s="40" customFormat="1"/>
    <row r="1035" s="40" customFormat="1"/>
    <row r="1036" s="40" customFormat="1"/>
    <row r="1037" s="40" customFormat="1"/>
    <row r="1038" s="40" customFormat="1"/>
    <row r="1039" s="40" customFormat="1"/>
    <row r="1040" s="40" customFormat="1"/>
    <row r="1041" s="40" customFormat="1"/>
    <row r="1042" s="40" customFormat="1"/>
    <row r="1043" s="40" customFormat="1"/>
    <row r="1044" s="40" customFormat="1"/>
    <row r="1045" s="40" customFormat="1"/>
    <row r="1046" s="40" customFormat="1"/>
    <row r="1047" s="40" customFormat="1"/>
    <row r="1048" s="40" customFormat="1"/>
    <row r="1049" s="40" customFormat="1"/>
    <row r="1050" s="40" customFormat="1"/>
    <row r="1051" s="40" customFormat="1"/>
    <row r="1052" s="40" customFormat="1"/>
    <row r="1053" s="40" customFormat="1"/>
    <row r="1054" s="40" customFormat="1"/>
    <row r="1055" s="40" customFormat="1"/>
    <row r="1056" s="40" customFormat="1"/>
    <row r="1057" s="40" customFormat="1"/>
    <row r="1058" s="40" customFormat="1"/>
    <row r="1059" s="40" customFormat="1"/>
    <row r="1060" s="40" customFormat="1"/>
    <row r="1061" s="40" customFormat="1"/>
    <row r="1062" s="40" customFormat="1"/>
    <row r="1063" s="40" customFormat="1"/>
    <row r="1064" s="40" customFormat="1"/>
    <row r="1065" s="40" customFormat="1"/>
    <row r="1066" s="40" customFormat="1"/>
    <row r="1067" s="40" customFormat="1"/>
    <row r="1068" s="40" customFormat="1"/>
    <row r="1069" s="40" customFormat="1"/>
    <row r="1070" s="40" customFormat="1"/>
    <row r="1071" s="40" customFormat="1"/>
    <row r="1072" s="40" customFormat="1"/>
    <row r="1073" s="40" customFormat="1"/>
    <row r="1074" s="40" customFormat="1"/>
    <row r="1075" s="40" customFormat="1"/>
    <row r="1076" s="40" customFormat="1"/>
    <row r="1077" s="40" customFormat="1"/>
    <row r="1078" s="40" customFormat="1"/>
    <row r="1079" s="40" customFormat="1"/>
    <row r="1080" s="40" customFormat="1"/>
    <row r="1081" s="40" customFormat="1"/>
    <row r="1082" s="40" customFormat="1"/>
    <row r="1083" s="40" customFormat="1"/>
    <row r="1084" s="40" customFormat="1"/>
    <row r="1085" s="40" customFormat="1"/>
    <row r="1086" s="40" customFormat="1"/>
    <row r="1087" s="40" customFormat="1"/>
    <row r="1088" s="40" customFormat="1"/>
    <row r="1089" s="40" customFormat="1"/>
    <row r="1090" s="40" customFormat="1"/>
    <row r="1091" s="40" customFormat="1"/>
    <row r="1092" s="40" customFormat="1"/>
    <row r="1093" s="40" customFormat="1"/>
    <row r="1094" s="40" customFormat="1"/>
    <row r="1095" s="40" customFormat="1"/>
    <row r="1096" s="40" customFormat="1"/>
    <row r="1097" s="40" customFormat="1"/>
    <row r="1098" s="40" customFormat="1"/>
    <row r="1099" s="40" customFormat="1"/>
    <row r="1100" s="40" customFormat="1"/>
    <row r="1101" s="40" customFormat="1"/>
    <row r="1102" s="40" customFormat="1"/>
    <row r="1103" s="40" customFormat="1"/>
    <row r="1104" s="40" customFormat="1"/>
    <row r="1105" s="40" customFormat="1"/>
    <row r="1106" s="40" customFormat="1"/>
    <row r="1107" s="40" customFormat="1"/>
    <row r="1108" s="40" customFormat="1"/>
    <row r="1109" s="40" customFormat="1"/>
    <row r="1110" s="40" customFormat="1"/>
    <row r="1111" s="40" customFormat="1"/>
    <row r="1112" s="40" customFormat="1"/>
    <row r="1113" s="40" customFormat="1"/>
    <row r="1114" s="40" customFormat="1"/>
    <row r="1115" s="40" customFormat="1"/>
    <row r="1116" s="40" customFormat="1"/>
    <row r="1117" s="40" customFormat="1"/>
    <row r="1118" s="40" customFormat="1"/>
    <row r="1119" s="40" customFormat="1"/>
    <row r="1120" s="40" customFormat="1"/>
    <row r="1121" s="40" customFormat="1"/>
    <row r="1122" s="40" customFormat="1"/>
    <row r="1123" s="40" customFormat="1"/>
    <row r="1124" s="40" customFormat="1"/>
    <row r="1125" s="40" customFormat="1"/>
    <row r="1126" s="40" customFormat="1"/>
    <row r="1127" s="40" customFormat="1"/>
    <row r="1128" s="40" customFormat="1"/>
    <row r="1129" s="40" customFormat="1"/>
    <row r="1130" s="40" customFormat="1"/>
    <row r="1131" s="40" customFormat="1"/>
    <row r="1132" s="40" customFormat="1"/>
    <row r="1133" s="40" customFormat="1"/>
    <row r="1134" s="40" customFormat="1"/>
    <row r="1135" s="40" customFormat="1"/>
    <row r="1136" s="40" customFormat="1"/>
    <row r="1137" s="40" customFormat="1"/>
    <row r="1138" s="40" customFormat="1"/>
    <row r="1139" s="40" customFormat="1"/>
    <row r="1140" s="40" customFormat="1"/>
    <row r="1141" s="40" customFormat="1"/>
    <row r="1142" s="40" customFormat="1"/>
    <row r="1143" s="40" customFormat="1"/>
    <row r="1144" s="40" customFormat="1"/>
    <row r="1145" s="40" customFormat="1"/>
    <row r="1146" s="40" customFormat="1"/>
    <row r="1147" s="40" customFormat="1"/>
    <row r="1148" s="40" customFormat="1"/>
    <row r="1149" s="40" customFormat="1"/>
    <row r="1150" s="40" customFormat="1"/>
    <row r="1151" s="40" customFormat="1"/>
    <row r="1152" s="40" customFormat="1"/>
    <row r="1153" s="40" customFormat="1"/>
    <row r="1154" s="40" customFormat="1"/>
    <row r="1155" s="40" customFormat="1"/>
    <row r="1156" s="40" customFormat="1"/>
    <row r="1157" s="40" customFormat="1"/>
    <row r="1158" s="40" customFormat="1"/>
    <row r="1159" s="40" customFormat="1"/>
    <row r="1160" s="40" customFormat="1"/>
    <row r="1161" s="40" customFormat="1"/>
    <row r="1162" s="40" customFormat="1"/>
    <row r="1163" s="40" customFormat="1"/>
    <row r="1164" s="40" customFormat="1"/>
    <row r="1165" s="40" customFormat="1"/>
    <row r="1166" s="40" customFormat="1"/>
    <row r="1167" s="40" customFormat="1"/>
    <row r="1168" s="40" customFormat="1"/>
    <row r="1169" s="40" customFormat="1"/>
    <row r="1170" s="40" customFormat="1"/>
    <row r="1171" s="40" customFormat="1"/>
    <row r="1172" s="40" customFormat="1"/>
    <row r="1173" s="40" customFormat="1"/>
    <row r="1174" s="40" customFormat="1"/>
    <row r="1175" s="40" customFormat="1"/>
    <row r="1176" s="40" customFormat="1"/>
    <row r="1177" s="40" customFormat="1"/>
    <row r="1178" s="40" customFormat="1"/>
    <row r="1179" s="40" customFormat="1"/>
    <row r="1180" s="40" customFormat="1"/>
    <row r="1181" s="40" customFormat="1"/>
    <row r="1182" s="40" customFormat="1"/>
    <row r="1183" s="40" customFormat="1"/>
    <row r="1184" s="40" customFormat="1"/>
    <row r="1185" s="40" customFormat="1"/>
    <row r="1186" s="40" customFormat="1"/>
    <row r="1187" s="40" customFormat="1"/>
    <row r="1188" s="40" customFormat="1"/>
    <row r="1189" s="40" customFormat="1"/>
    <row r="1190" s="40" customFormat="1"/>
    <row r="1191" s="40" customFormat="1"/>
    <row r="1192" s="40" customFormat="1"/>
    <row r="1193" s="40" customFormat="1"/>
    <row r="1194" s="40" customFormat="1"/>
    <row r="1195" s="40" customFormat="1"/>
    <row r="1196" s="40" customFormat="1"/>
    <row r="1197" s="40" customFormat="1"/>
    <row r="1198" s="40" customFormat="1"/>
    <row r="1199" s="40" customFormat="1"/>
    <row r="1200" s="40" customFormat="1"/>
    <row r="1201" s="40" customFormat="1"/>
    <row r="1202" s="40" customFormat="1"/>
    <row r="1203" s="40" customFormat="1"/>
    <row r="1204" s="40" customFormat="1"/>
    <row r="1205" s="40" customFormat="1"/>
    <row r="1206" s="40" customFormat="1"/>
    <row r="1207" s="40" customFormat="1"/>
    <row r="1208" s="40" customFormat="1"/>
    <row r="1209" s="40" customFormat="1"/>
    <row r="1210" s="40" customFormat="1"/>
    <row r="1211" s="40" customFormat="1"/>
    <row r="1212" s="40" customFormat="1"/>
    <row r="1213" s="40" customFormat="1"/>
    <row r="1214" s="40" customFormat="1"/>
    <row r="1215" s="40" customFormat="1"/>
    <row r="1216" s="40" customFormat="1"/>
    <row r="1217" s="40" customFormat="1"/>
    <row r="1218" s="40" customFormat="1"/>
    <row r="1219" s="40" customFormat="1"/>
    <row r="1220" s="40" customFormat="1"/>
    <row r="1221" s="40" customFormat="1"/>
    <row r="1222" s="40" customFormat="1"/>
    <row r="1223" s="40" customFormat="1"/>
    <row r="1224" s="40" customFormat="1"/>
    <row r="1225" s="40" customFormat="1"/>
    <row r="1226" s="40" customFormat="1"/>
    <row r="1227" s="40" customFormat="1"/>
    <row r="1228" s="40" customFormat="1"/>
    <row r="1229" s="40" customFormat="1"/>
    <row r="1230" s="40" customFormat="1"/>
    <row r="1231" s="40" customFormat="1"/>
    <row r="1232" s="40" customFormat="1"/>
    <row r="1233" s="40" customFormat="1"/>
    <row r="1234" s="40" customFormat="1"/>
    <row r="1235" s="40" customFormat="1"/>
    <row r="1236" s="40" customFormat="1"/>
    <row r="1237" s="40" customFormat="1"/>
    <row r="1238" s="40" customFormat="1"/>
    <row r="1239" s="40" customFormat="1"/>
    <row r="1240" s="40" customFormat="1"/>
    <row r="1241" s="40" customFormat="1"/>
    <row r="1242" s="40" customFormat="1"/>
    <row r="1243" s="40" customFormat="1"/>
    <row r="1244" s="40" customFormat="1"/>
    <row r="1245" s="40" customFormat="1"/>
    <row r="1246" s="40" customFormat="1"/>
    <row r="1247" s="40" customFormat="1"/>
    <row r="1248" s="40" customFormat="1"/>
    <row r="1249" s="40" customFormat="1"/>
    <row r="1250" s="40" customFormat="1"/>
    <row r="1251" s="40" customFormat="1"/>
    <row r="1252" s="40" customFormat="1"/>
    <row r="1253" s="40" customFormat="1"/>
    <row r="1254" s="40" customFormat="1"/>
    <row r="1255" s="40" customFormat="1"/>
    <row r="1256" s="40" customFormat="1"/>
    <row r="1257" s="40" customFormat="1"/>
    <row r="1258" s="40" customFormat="1"/>
    <row r="1259" s="40" customFormat="1"/>
    <row r="1260" s="40" customFormat="1"/>
    <row r="1261" s="40" customFormat="1"/>
    <row r="1262" s="40" customFormat="1"/>
    <row r="1263" s="40" customFormat="1"/>
    <row r="1264" s="40" customFormat="1"/>
    <row r="1265" s="40" customFormat="1"/>
    <row r="1266" s="40" customFormat="1"/>
    <row r="1267" s="40" customFormat="1"/>
    <row r="1268" s="40" customFormat="1"/>
    <row r="1269" s="40" customFormat="1"/>
    <row r="1270" s="40" customFormat="1"/>
    <row r="1271" s="40" customFormat="1"/>
    <row r="1272" s="40" customFormat="1"/>
    <row r="1273" s="40" customFormat="1"/>
    <row r="1274" s="40" customFormat="1"/>
    <row r="1275" s="40" customFormat="1"/>
    <row r="1276" s="40" customFormat="1"/>
    <row r="1277" s="40" customFormat="1"/>
    <row r="1278" s="40" customFormat="1"/>
    <row r="1279" s="40" customFormat="1"/>
    <row r="1280" s="40" customFormat="1"/>
    <row r="1281" s="40" customFormat="1"/>
    <row r="1282" s="40" customFormat="1"/>
    <row r="1283" s="40" customFormat="1"/>
    <row r="1284" s="40" customFormat="1"/>
    <row r="1285" s="40" customFormat="1"/>
    <row r="1286" s="40" customFormat="1"/>
    <row r="1287" s="40" customFormat="1"/>
    <row r="1288" s="40" customFormat="1"/>
    <row r="1289" s="40" customFormat="1"/>
    <row r="1290" s="40" customFormat="1"/>
    <row r="1291" s="40" customFormat="1"/>
    <row r="1292" s="40" customFormat="1"/>
    <row r="1293" s="40" customFormat="1"/>
    <row r="1294" s="40" customFormat="1"/>
    <row r="1295" s="40" customFormat="1"/>
    <row r="1296" s="40" customFormat="1"/>
    <row r="1297" s="40" customFormat="1"/>
    <row r="1298" s="40" customFormat="1"/>
    <row r="1299" s="40" customFormat="1"/>
    <row r="1300" s="40" customFormat="1"/>
    <row r="1301" s="40" customFormat="1"/>
    <row r="1302" s="40" customFormat="1"/>
    <row r="1303" s="40" customFormat="1"/>
    <row r="1304" s="40" customFormat="1"/>
    <row r="1305" s="40" customFormat="1"/>
    <row r="1306" s="40" customFormat="1"/>
    <row r="1307" s="40" customFormat="1"/>
    <row r="1308" s="40" customFormat="1"/>
    <row r="1309" s="40" customFormat="1"/>
    <row r="1310" s="40" customFormat="1"/>
    <row r="1311" s="40" customFormat="1"/>
    <row r="1312" s="40" customFormat="1"/>
    <row r="1313" s="40" customFormat="1"/>
    <row r="1314" s="40" customFormat="1"/>
    <row r="1315" s="40" customFormat="1"/>
    <row r="1316" s="40" customFormat="1"/>
    <row r="1317" s="40" customFormat="1"/>
    <row r="1318" s="40" customFormat="1"/>
    <row r="1319" s="40" customFormat="1"/>
    <row r="1320" s="40" customFormat="1"/>
    <row r="1321" s="40" customFormat="1"/>
    <row r="1322" s="40" customFormat="1"/>
    <row r="1323" s="40" customFormat="1"/>
    <row r="1324" s="40" customFormat="1"/>
    <row r="1325" s="40" customFormat="1"/>
    <row r="1326" s="40" customFormat="1"/>
    <row r="1327" s="40" customFormat="1"/>
    <row r="1328" s="40" customFormat="1"/>
    <row r="1329" s="40" customFormat="1"/>
    <row r="1330" s="40" customFormat="1"/>
    <row r="1331" s="40" customFormat="1"/>
    <row r="1332" s="40" customFormat="1"/>
    <row r="1333" s="40" customFormat="1"/>
    <row r="1334" s="40" customFormat="1"/>
    <row r="1335" s="40" customFormat="1"/>
    <row r="1336" s="40" customFormat="1"/>
    <row r="1337" s="40" customFormat="1"/>
    <row r="1338" s="40" customFormat="1"/>
    <row r="1339" s="40" customFormat="1"/>
    <row r="1340" s="40" customFormat="1"/>
    <row r="1341" s="40" customFormat="1"/>
    <row r="1342" s="40" customFormat="1"/>
    <row r="1343" s="40" customFormat="1"/>
    <row r="1344" s="40" customFormat="1"/>
    <row r="1345" s="40" customFormat="1"/>
    <row r="1346" s="40" customFormat="1"/>
    <row r="1347" s="40" customFormat="1"/>
    <row r="1348" s="40" customFormat="1"/>
    <row r="1349" s="40" customFormat="1"/>
    <row r="1350" s="40" customFormat="1"/>
    <row r="1351" s="40" customFormat="1"/>
    <row r="1352" s="40" customFormat="1"/>
    <row r="1353" s="40" customFormat="1"/>
    <row r="1354" s="40" customFormat="1"/>
    <row r="1355" s="40" customFormat="1"/>
    <row r="1356" s="40" customFormat="1"/>
    <row r="1357" s="40" customFormat="1"/>
    <row r="1358" s="40" customFormat="1"/>
    <row r="1359" s="40" customFormat="1"/>
    <row r="1360" s="40" customFormat="1"/>
    <row r="1361" s="40" customFormat="1"/>
    <row r="1362" s="40" customFormat="1"/>
    <row r="1363" s="40" customFormat="1"/>
    <row r="1364" s="40" customFormat="1"/>
    <row r="1365" s="40" customFormat="1"/>
    <row r="1366" s="40" customFormat="1"/>
    <row r="1367" s="40" customFormat="1"/>
    <row r="1368" s="40" customFormat="1"/>
    <row r="1369" s="40" customFormat="1"/>
    <row r="1370" s="40" customFormat="1"/>
    <row r="1371" s="40" customFormat="1"/>
    <row r="1372" s="40" customFormat="1"/>
    <row r="1373" s="40" customFormat="1"/>
    <row r="1374" s="40" customFormat="1"/>
    <row r="1375" s="40" customFormat="1"/>
    <row r="1376" s="40" customFormat="1"/>
    <row r="1377" s="40" customFormat="1"/>
    <row r="1378" s="40" customFormat="1"/>
    <row r="1379" s="40" customFormat="1"/>
    <row r="1380" s="40" customFormat="1"/>
    <row r="1381" s="40" customFormat="1"/>
    <row r="1382" s="40" customFormat="1"/>
    <row r="1383" s="40" customFormat="1"/>
    <row r="1384" s="40" customFormat="1"/>
    <row r="1385" s="40" customFormat="1"/>
    <row r="1386" s="40" customFormat="1"/>
    <row r="1387" s="40" customFormat="1"/>
    <row r="1388" s="40" customFormat="1"/>
    <row r="1389" s="40" customFormat="1"/>
    <row r="1390" s="40" customFormat="1"/>
    <row r="1391" s="40" customFormat="1"/>
    <row r="1392" s="40" customFormat="1"/>
    <row r="1393" s="40" customFormat="1"/>
    <row r="1394" s="40" customFormat="1"/>
    <row r="1395" s="40" customFormat="1"/>
    <row r="1396" s="40" customFormat="1"/>
    <row r="1397" s="40" customFormat="1"/>
    <row r="1398" s="40" customFormat="1"/>
    <row r="1399" s="40" customFormat="1"/>
    <row r="1400" s="40" customFormat="1"/>
    <row r="1401" s="40" customFormat="1"/>
    <row r="1402" s="40" customFormat="1"/>
    <row r="1403" s="40" customFormat="1"/>
    <row r="1404" s="40" customFormat="1"/>
    <row r="1405" s="40" customFormat="1"/>
    <row r="1406" s="40" customFormat="1"/>
    <row r="1407" s="40" customFormat="1"/>
    <row r="1408" s="40" customFormat="1"/>
    <row r="1409" s="40" customFormat="1"/>
    <row r="1410" s="40" customFormat="1"/>
    <row r="1411" s="40" customFormat="1"/>
    <row r="1412" s="40" customFormat="1"/>
    <row r="1413" s="40" customFormat="1"/>
    <row r="1414" s="40" customFormat="1"/>
    <row r="1415" s="40" customFormat="1"/>
    <row r="1416" s="40" customFormat="1"/>
    <row r="1417" s="40" customFormat="1"/>
    <row r="1418" s="40" customFormat="1"/>
    <row r="1419" s="40" customFormat="1"/>
    <row r="1420" s="40" customFormat="1"/>
    <row r="1421" s="40" customFormat="1"/>
    <row r="1422" s="40" customFormat="1"/>
    <row r="1423" s="40" customFormat="1"/>
    <row r="1424" s="40" customFormat="1"/>
    <row r="1425" s="40" customFormat="1"/>
    <row r="1426" s="40" customFormat="1"/>
    <row r="1427" s="40" customFormat="1"/>
    <row r="1428" s="40" customFormat="1"/>
    <row r="1429" s="40" customFormat="1"/>
    <row r="1430" s="40" customFormat="1"/>
    <row r="1431" s="40" customFormat="1"/>
    <row r="1432" s="40" customFormat="1"/>
    <row r="1433" s="40" customFormat="1"/>
    <row r="1434" s="40" customFormat="1"/>
    <row r="1435" s="40" customFormat="1"/>
    <row r="1436" s="40" customFormat="1"/>
    <row r="1437" s="40" customFormat="1"/>
    <row r="1438" s="40" customFormat="1"/>
    <row r="1439" s="40" customFormat="1"/>
    <row r="1440" s="40" customFormat="1"/>
    <row r="1441" s="40" customFormat="1"/>
    <row r="1442" s="40" customFormat="1"/>
    <row r="1443" s="40" customFormat="1"/>
    <row r="1444" s="40" customFormat="1"/>
    <row r="1445" s="40" customFormat="1"/>
    <row r="1446" s="40" customFormat="1"/>
    <row r="1447" s="40" customFormat="1"/>
    <row r="1448" s="40" customFormat="1"/>
    <row r="1449" s="40" customFormat="1"/>
    <row r="1450" s="40" customFormat="1"/>
    <row r="1451" s="40" customFormat="1"/>
    <row r="1452" s="40" customFormat="1"/>
    <row r="1453" s="40" customFormat="1"/>
    <row r="1454" s="40" customFormat="1"/>
    <row r="1455" s="40" customFormat="1"/>
    <row r="1456" s="40" customFormat="1"/>
    <row r="1457" s="40" customFormat="1"/>
    <row r="1458" s="40" customFormat="1"/>
    <row r="1459" s="40" customFormat="1"/>
    <row r="1460" s="40" customFormat="1"/>
    <row r="1461" s="40" customFormat="1"/>
    <row r="1462" s="40" customFormat="1"/>
    <row r="1463" s="40" customFormat="1"/>
    <row r="1464" s="40" customFormat="1"/>
    <row r="1465" s="40" customFormat="1"/>
    <row r="1466" s="40" customFormat="1"/>
    <row r="1467" s="40" customFormat="1"/>
    <row r="1468" s="40" customFormat="1"/>
    <row r="1469" s="40" customFormat="1"/>
    <row r="1470" s="40" customFormat="1"/>
    <row r="1471" s="40" customFormat="1"/>
    <row r="1472" s="40" customFormat="1"/>
    <row r="1473" s="40" customFormat="1"/>
    <row r="1474" s="40" customFormat="1"/>
    <row r="1475" s="40" customFormat="1"/>
    <row r="1476" s="40" customFormat="1"/>
    <row r="1477" s="40" customFormat="1"/>
    <row r="1478" s="40" customFormat="1"/>
    <row r="1479" s="40" customFormat="1"/>
    <row r="1480" s="40" customFormat="1"/>
    <row r="1481" s="40" customFormat="1"/>
    <row r="1482" s="40" customFormat="1"/>
    <row r="1483" s="40" customFormat="1"/>
    <row r="1484" s="40" customFormat="1"/>
    <row r="1485" s="40" customFormat="1"/>
    <row r="1486" s="40" customFormat="1"/>
    <row r="1487" s="40" customFormat="1"/>
    <row r="1488" s="40" customFormat="1"/>
    <row r="1489" s="40" customFormat="1"/>
    <row r="1490" s="40" customFormat="1"/>
    <row r="1491" s="40" customFormat="1"/>
    <row r="1492" s="40" customFormat="1"/>
    <row r="1493" s="40" customFormat="1"/>
    <row r="1494" s="40" customFormat="1"/>
    <row r="1495" s="40" customFormat="1"/>
    <row r="1496" s="40" customFormat="1"/>
    <row r="1497" s="40" customFormat="1"/>
    <row r="1498" s="40" customFormat="1"/>
    <row r="1499" s="40" customFormat="1"/>
    <row r="1500" s="40" customFormat="1"/>
    <row r="1501" s="40" customFormat="1"/>
    <row r="1502" s="40" customFormat="1"/>
    <row r="1503" s="40" customFormat="1"/>
    <row r="1504" s="40" customFormat="1"/>
    <row r="1505" s="40" customFormat="1"/>
    <row r="1506" s="40" customFormat="1"/>
    <row r="1507" s="40" customFormat="1"/>
    <row r="1508" s="40" customFormat="1"/>
    <row r="1509" s="40" customFormat="1"/>
    <row r="1510" s="40" customFormat="1"/>
    <row r="1511" s="40" customFormat="1"/>
    <row r="1512" s="40" customFormat="1"/>
    <row r="1513" s="40" customFormat="1"/>
    <row r="1514" s="40" customFormat="1"/>
    <row r="1515" s="40" customFormat="1"/>
    <row r="1516" s="40" customFormat="1"/>
    <row r="1517" s="40" customFormat="1"/>
    <row r="1518" s="40" customFormat="1"/>
    <row r="1519" s="40" customFormat="1"/>
    <row r="1520" s="40" customFormat="1"/>
    <row r="1521" s="40" customFormat="1"/>
    <row r="1522" s="40" customFormat="1"/>
    <row r="1523" s="40" customFormat="1"/>
    <row r="1524" s="40" customFormat="1"/>
    <row r="1525" s="40" customFormat="1"/>
    <row r="1526" s="40" customFormat="1"/>
    <row r="1527" s="40" customFormat="1"/>
    <row r="1528" s="40" customFormat="1"/>
    <row r="1529" s="40" customFormat="1"/>
    <row r="1530" s="40" customFormat="1"/>
    <row r="1531" s="40" customFormat="1"/>
    <row r="1532" s="40" customFormat="1"/>
    <row r="1533" s="40" customFormat="1"/>
    <row r="1534" s="40" customFormat="1"/>
    <row r="1535" s="40" customFormat="1"/>
    <row r="1536" s="40" customFormat="1"/>
    <row r="1537" s="40" customFormat="1"/>
    <row r="1538" s="40" customFormat="1"/>
    <row r="1539" s="40" customFormat="1"/>
    <row r="1540" s="40" customFormat="1"/>
    <row r="1541" s="40" customFormat="1"/>
    <row r="1542" s="40" customFormat="1"/>
    <row r="1543" s="40" customFormat="1"/>
    <row r="1544" s="40" customFormat="1"/>
    <row r="1545" s="40" customFormat="1"/>
    <row r="1546" s="40" customFormat="1"/>
    <row r="1547" s="40" customFormat="1"/>
    <row r="1548" s="40" customFormat="1"/>
    <row r="1549" s="40" customFormat="1"/>
    <row r="1550" s="40" customFormat="1"/>
    <row r="1551" s="40" customFormat="1"/>
    <row r="1552" s="40" customFormat="1"/>
    <row r="1553" s="40" customFormat="1"/>
    <row r="1554" s="40" customFormat="1"/>
    <row r="1555" s="40" customFormat="1"/>
    <row r="1556" s="40" customFormat="1"/>
    <row r="1557" s="40" customFormat="1"/>
    <row r="1558" s="40" customFormat="1"/>
    <row r="1559" s="40" customFormat="1"/>
    <row r="1560" s="40" customFormat="1"/>
    <row r="1561" s="40" customFormat="1"/>
    <row r="1562" s="40" customFormat="1"/>
    <row r="1563" s="40" customFormat="1"/>
    <row r="1564" s="40" customFormat="1"/>
    <row r="1565" s="40" customFormat="1"/>
    <row r="1566" s="40" customFormat="1"/>
    <row r="1567" s="40" customFormat="1"/>
    <row r="1568" s="40" customFormat="1"/>
    <row r="1569" s="40" customFormat="1"/>
    <row r="1570" s="40" customFormat="1"/>
    <row r="1571" s="40" customFormat="1"/>
    <row r="1572" s="40" customFormat="1"/>
    <row r="1573" s="40" customFormat="1"/>
    <row r="1574" s="40" customFormat="1"/>
    <row r="1575" s="40" customFormat="1"/>
    <row r="1576" s="40" customFormat="1"/>
    <row r="1577" s="40" customFormat="1"/>
    <row r="1578" s="40" customFormat="1"/>
    <row r="1579" s="40" customFormat="1"/>
    <row r="1580" s="40" customFormat="1"/>
    <row r="1581" s="40" customFormat="1"/>
    <row r="1582" s="40" customFormat="1"/>
    <row r="1583" s="40" customFormat="1"/>
    <row r="1584" s="40" customFormat="1"/>
    <row r="1585" s="40" customFormat="1"/>
    <row r="1586" s="40" customFormat="1"/>
    <row r="1587" s="40" customFormat="1"/>
    <row r="1588" s="40" customFormat="1"/>
    <row r="1589" s="40" customFormat="1"/>
    <row r="1590" s="40" customFormat="1"/>
    <row r="1591" s="40" customFormat="1"/>
    <row r="1592" s="40" customFormat="1"/>
    <row r="1593" s="40" customFormat="1"/>
    <row r="1594" s="40" customFormat="1"/>
    <row r="1595" s="40" customFormat="1"/>
    <row r="1596" s="40" customFormat="1"/>
    <row r="1597" s="40" customFormat="1"/>
    <row r="1598" s="40" customFormat="1"/>
    <row r="1599" s="40" customFormat="1"/>
    <row r="1600" s="40" customFormat="1"/>
    <row r="1601" s="40" customFormat="1"/>
    <row r="1602" s="40" customFormat="1"/>
    <row r="1603" s="40" customFormat="1"/>
    <row r="1604" s="40" customFormat="1"/>
    <row r="1605" s="40" customFormat="1"/>
    <row r="1606" s="40" customFormat="1"/>
    <row r="1607" s="40" customFormat="1"/>
    <row r="1608" s="40" customFormat="1"/>
    <row r="1609" s="40" customFormat="1"/>
    <row r="1610" s="40" customFormat="1"/>
    <row r="1611" s="40" customFormat="1"/>
    <row r="1612" s="40" customFormat="1"/>
    <row r="1613" s="40" customFormat="1"/>
    <row r="1614" s="40" customFormat="1"/>
    <row r="1615" s="40" customFormat="1"/>
    <row r="1616" s="40" customFormat="1"/>
    <row r="1617" s="40" customFormat="1"/>
    <row r="1618" s="40" customFormat="1"/>
    <row r="1619" s="40" customFormat="1"/>
    <row r="1620" s="40" customFormat="1"/>
    <row r="1621" s="40" customFormat="1"/>
    <row r="1622" s="40" customFormat="1"/>
    <row r="1623" s="40" customFormat="1"/>
    <row r="1624" s="40" customFormat="1"/>
    <row r="1625" s="40" customFormat="1"/>
    <row r="1626" s="40" customFormat="1"/>
    <row r="1627" s="40" customFormat="1"/>
    <row r="1628" s="40" customFormat="1"/>
    <row r="1629" s="40" customFormat="1"/>
    <row r="1630" s="40" customFormat="1"/>
    <row r="1631" s="40" customFormat="1"/>
    <row r="1632" s="40" customFormat="1"/>
    <row r="1633" s="40" customFormat="1"/>
    <row r="1634" s="40" customFormat="1"/>
    <row r="1635" s="40" customFormat="1"/>
    <row r="1636" s="40" customFormat="1"/>
    <row r="1637" s="40" customFormat="1"/>
    <row r="1638" s="40" customFormat="1"/>
    <row r="1639" s="40" customFormat="1"/>
    <row r="1640" s="40" customFormat="1"/>
    <row r="1641" s="40" customFormat="1"/>
    <row r="1642" s="40" customFormat="1"/>
    <row r="1643" s="40" customFormat="1"/>
    <row r="1644" s="40" customFormat="1"/>
    <row r="1645" s="40" customFormat="1"/>
    <row r="1646" s="40" customFormat="1"/>
    <row r="1647" s="40" customFormat="1"/>
    <row r="1648" s="40" customFormat="1"/>
    <row r="1649" s="40" customFormat="1"/>
    <row r="1650" s="40" customFormat="1"/>
    <row r="1651" s="40" customFormat="1"/>
    <row r="1652" s="40" customFormat="1"/>
    <row r="1653" s="40" customFormat="1"/>
    <row r="1654" s="40" customFormat="1"/>
    <row r="1655" s="40" customFormat="1"/>
    <row r="1656" s="40" customFormat="1"/>
    <row r="1657" s="40" customFormat="1"/>
    <row r="1658" s="40" customFormat="1"/>
    <row r="1659" s="40" customFormat="1"/>
    <row r="1660" s="40" customFormat="1"/>
    <row r="1661" s="40" customFormat="1"/>
    <row r="1662" s="40" customFormat="1"/>
    <row r="1663" s="40" customFormat="1"/>
    <row r="1664" s="40" customFormat="1"/>
    <row r="1665" s="40" customFormat="1"/>
    <row r="1666" s="40" customFormat="1"/>
    <row r="1667" s="40" customFormat="1"/>
    <row r="1668" s="40" customFormat="1"/>
    <row r="1669" s="40" customFormat="1"/>
    <row r="1670" s="40" customFormat="1"/>
    <row r="1671" s="40" customFormat="1"/>
    <row r="1672" s="40" customFormat="1"/>
    <row r="1673" s="40" customFormat="1"/>
    <row r="1674" s="40" customFormat="1"/>
    <row r="1675" s="40" customFormat="1"/>
    <row r="1676" s="40" customFormat="1"/>
    <row r="1677" s="40" customFormat="1"/>
    <row r="1678" s="40" customFormat="1"/>
    <row r="1679" s="40" customFormat="1"/>
    <row r="1680" s="40" customFormat="1"/>
    <row r="1681" s="40" customFormat="1"/>
    <row r="1682" s="40" customFormat="1"/>
    <row r="1683" s="40" customFormat="1"/>
    <row r="1684" s="40" customFormat="1"/>
    <row r="1685" s="40" customFormat="1"/>
    <row r="1686" s="40" customFormat="1"/>
    <row r="1687" s="40" customFormat="1"/>
    <row r="1688" s="40" customFormat="1"/>
    <row r="1689" s="40" customFormat="1"/>
    <row r="1690" s="40" customFormat="1"/>
    <row r="1691" s="40" customFormat="1"/>
    <row r="1692" s="40" customFormat="1"/>
    <row r="1693" s="40" customFormat="1"/>
    <row r="1694" s="40" customFormat="1"/>
    <row r="1695" s="40" customFormat="1"/>
    <row r="1696" s="40" customFormat="1"/>
    <row r="1697" s="40" customFormat="1"/>
    <row r="1698" s="40" customFormat="1"/>
    <row r="1699" s="40" customFormat="1"/>
    <row r="1700" s="40" customFormat="1"/>
    <row r="1701" s="40" customFormat="1"/>
    <row r="1702" s="40" customFormat="1"/>
    <row r="1703" s="40" customFormat="1"/>
    <row r="1704" s="40" customFormat="1"/>
    <row r="1705" s="40" customFormat="1"/>
    <row r="1706" s="40" customFormat="1"/>
    <row r="1707" s="40" customFormat="1"/>
    <row r="1708" s="40" customFormat="1"/>
    <row r="1709" s="40" customFormat="1"/>
    <row r="1710" s="40" customFormat="1"/>
    <row r="1711" s="40" customFormat="1"/>
    <row r="1712" s="40" customFormat="1"/>
    <row r="1713" s="40" customFormat="1"/>
    <row r="1714" s="40" customFormat="1"/>
    <row r="1715" s="40" customFormat="1"/>
    <row r="1716" s="40" customFormat="1"/>
    <row r="1717" s="40" customFormat="1"/>
    <row r="1718" s="40" customFormat="1"/>
    <row r="1719" s="40" customFormat="1"/>
    <row r="1720" s="40" customFormat="1"/>
    <row r="1721" s="40" customFormat="1"/>
    <row r="1722" s="40" customFormat="1"/>
    <row r="1723" s="40" customFormat="1"/>
    <row r="1724" s="40" customFormat="1"/>
    <row r="1725" s="40" customFormat="1"/>
    <row r="1726" s="40" customFormat="1"/>
    <row r="1727" s="40" customFormat="1"/>
    <row r="1728" s="40" customFormat="1"/>
    <row r="1729" s="40" customFormat="1"/>
    <row r="1730" s="40" customFormat="1"/>
    <row r="1731" s="40" customFormat="1"/>
    <row r="1732" s="40" customFormat="1"/>
    <row r="1733" s="40" customFormat="1"/>
    <row r="1734" s="40" customFormat="1"/>
    <row r="1735" s="40" customFormat="1"/>
    <row r="1736" s="40" customFormat="1"/>
    <row r="1737" s="40" customFormat="1"/>
    <row r="1738" s="40" customFormat="1"/>
    <row r="1739" s="40" customFormat="1"/>
    <row r="1740" s="40" customFormat="1"/>
    <row r="1741" s="40" customFormat="1"/>
    <row r="1742" s="40" customFormat="1"/>
    <row r="1743" s="40" customFormat="1"/>
    <row r="1744" s="40" customFormat="1"/>
    <row r="1745" s="40" customFormat="1"/>
    <row r="1746" s="40" customFormat="1"/>
    <row r="1747" s="40" customFormat="1"/>
    <row r="1748" s="40" customFormat="1"/>
    <row r="1749" s="40" customFormat="1"/>
    <row r="1750" s="40" customFormat="1"/>
    <row r="1751" s="40" customFormat="1"/>
    <row r="1752" s="40" customFormat="1"/>
    <row r="1753" s="40" customFormat="1"/>
    <row r="1754" s="40" customFormat="1"/>
    <row r="1755" s="40" customFormat="1"/>
    <row r="1756" s="40" customFormat="1"/>
    <row r="1757" s="40" customFormat="1"/>
    <row r="1758" s="40" customFormat="1"/>
    <row r="1759" s="40" customFormat="1"/>
    <row r="1760" s="40" customFormat="1"/>
    <row r="1761" s="40" customFormat="1"/>
    <row r="1762" s="40" customFormat="1"/>
    <row r="1763" s="40" customFormat="1"/>
    <row r="1764" s="40" customFormat="1"/>
    <row r="1765" s="40" customFormat="1"/>
    <row r="1766" s="40" customFormat="1"/>
    <row r="1767" s="40" customFormat="1"/>
    <row r="1768" s="40" customFormat="1"/>
    <row r="1769" s="40" customFormat="1"/>
    <row r="1770" s="40" customFormat="1"/>
    <row r="1771" s="40" customFormat="1"/>
    <row r="1772" s="40" customFormat="1"/>
    <row r="1773" s="40" customFormat="1"/>
    <row r="1774" s="40" customFormat="1"/>
    <row r="1775" s="40" customFormat="1"/>
    <row r="1776" s="40" customFormat="1"/>
    <row r="1777" s="40" customFormat="1"/>
    <row r="1778" s="40" customFormat="1"/>
    <row r="1779" s="40" customFormat="1"/>
    <row r="1780" s="40" customFormat="1"/>
    <row r="1781" s="40" customFormat="1"/>
    <row r="1782" s="40" customFormat="1"/>
    <row r="1783" s="40" customFormat="1"/>
    <row r="1784" s="40" customFormat="1"/>
    <row r="1785" s="40" customFormat="1"/>
    <row r="1786" s="40" customFormat="1"/>
    <row r="1787" s="40" customFormat="1"/>
    <row r="1788" s="40" customFormat="1"/>
    <row r="1789" s="40" customFormat="1"/>
    <row r="1790" s="40" customFormat="1"/>
    <row r="1791" s="40" customFormat="1"/>
    <row r="1792" s="40" customFormat="1"/>
    <row r="1793" s="40" customFormat="1"/>
    <row r="1794" s="40" customFormat="1"/>
    <row r="1795" s="40" customFormat="1"/>
    <row r="1796" s="40" customFormat="1"/>
    <row r="1797" s="40" customFormat="1"/>
    <row r="1798" s="40" customFormat="1"/>
    <row r="1799" s="40" customFormat="1"/>
    <row r="1800" s="40" customFormat="1"/>
    <row r="1801" s="40" customFormat="1"/>
    <row r="1802" s="40" customFormat="1"/>
    <row r="1803" s="40" customFormat="1"/>
    <row r="1804" s="40" customFormat="1"/>
    <row r="1805" s="40" customFormat="1"/>
    <row r="1806" s="40" customFormat="1"/>
    <row r="1807" s="40" customFormat="1"/>
    <row r="1808" s="40" customFormat="1"/>
    <row r="1809" s="40" customFormat="1"/>
    <row r="1810" s="40" customFormat="1"/>
    <row r="1811" s="40" customFormat="1"/>
    <row r="1812" s="40" customFormat="1"/>
    <row r="1813" s="40" customFormat="1"/>
    <row r="1814" s="40" customFormat="1"/>
    <row r="1815" s="40" customFormat="1"/>
    <row r="1816" s="40" customFormat="1"/>
    <row r="1817" s="40" customFormat="1"/>
    <row r="1818" s="40" customFormat="1"/>
    <row r="1819" s="40" customFormat="1"/>
    <row r="1820" s="40" customFormat="1"/>
    <row r="1821" s="40" customFormat="1"/>
    <row r="1822" s="40" customFormat="1"/>
    <row r="1823" s="40" customFormat="1"/>
    <row r="1824" s="40" customFormat="1"/>
    <row r="1825" s="40" customFormat="1"/>
    <row r="1826" s="40" customFormat="1"/>
    <row r="1827" s="40" customFormat="1"/>
    <row r="1828" s="40" customFormat="1"/>
    <row r="1829" s="40" customFormat="1"/>
    <row r="1830" s="40" customFormat="1"/>
    <row r="1831" s="40" customFormat="1"/>
    <row r="1832" s="40" customFormat="1"/>
    <row r="1833" s="40" customFormat="1"/>
    <row r="1834" s="40" customFormat="1"/>
    <row r="1835" s="40" customFormat="1"/>
    <row r="1836" s="40" customFormat="1"/>
    <row r="1837" s="40" customFormat="1"/>
    <row r="1838" s="40" customFormat="1"/>
    <row r="1839" s="40" customFormat="1"/>
    <row r="1840" s="40" customFormat="1"/>
    <row r="1841" s="40" customFormat="1"/>
    <row r="1842" s="40" customFormat="1"/>
    <row r="1843" s="40" customFormat="1"/>
    <row r="1844" s="40" customFormat="1"/>
    <row r="1845" s="40" customFormat="1"/>
    <row r="1846" s="40" customFormat="1"/>
    <row r="1847" s="40" customFormat="1"/>
    <row r="1848" s="40" customFormat="1"/>
    <row r="1849" s="40" customFormat="1"/>
    <row r="1850" s="40" customFormat="1"/>
    <row r="1851" s="40" customFormat="1"/>
    <row r="1852" s="40" customFormat="1"/>
    <row r="1853" s="40" customFormat="1"/>
    <row r="1854" s="40" customFormat="1"/>
    <row r="1855" s="40" customFormat="1"/>
    <row r="1856" s="40" customFormat="1"/>
    <row r="1857" s="40" customFormat="1"/>
    <row r="1858" s="40" customFormat="1"/>
    <row r="1859" s="40" customFormat="1"/>
    <row r="1860" s="40" customFormat="1"/>
    <row r="1861" s="40" customFormat="1"/>
    <row r="1862" s="40" customFormat="1"/>
    <row r="1863" s="40" customFormat="1"/>
    <row r="1864" s="40" customFormat="1"/>
    <row r="1865" s="40" customFormat="1"/>
    <row r="1866" s="40" customFormat="1"/>
    <row r="1867" s="40" customFormat="1"/>
    <row r="1868" s="40" customFormat="1"/>
    <row r="1869" s="40" customFormat="1"/>
    <row r="1870" s="40" customFormat="1"/>
    <row r="1871" s="40" customFormat="1"/>
    <row r="1872" s="40" customFormat="1"/>
    <row r="1873" s="40" customFormat="1"/>
    <row r="1874" s="40" customFormat="1"/>
    <row r="1875" s="40" customFormat="1"/>
    <row r="1876" s="40" customFormat="1"/>
    <row r="1877" s="40" customFormat="1"/>
    <row r="1878" s="40" customFormat="1"/>
    <row r="1879" s="40" customFormat="1"/>
    <row r="1880" s="40" customFormat="1"/>
    <row r="1881" s="40" customFormat="1"/>
    <row r="1882" s="40" customFormat="1"/>
    <row r="1883" s="40" customFormat="1"/>
    <row r="1884" s="40" customFormat="1"/>
    <row r="1885" s="40" customFormat="1"/>
    <row r="1886" s="40" customFormat="1"/>
    <row r="1887" s="40" customFormat="1"/>
    <row r="1888" s="40" customFormat="1"/>
    <row r="1889" s="40" customFormat="1"/>
    <row r="1890" s="40" customFormat="1"/>
    <row r="1891" s="40" customFormat="1"/>
    <row r="1892" s="40" customFormat="1"/>
    <row r="1893" s="40" customFormat="1"/>
    <row r="1894" s="40" customFormat="1"/>
    <row r="1895" s="40" customFormat="1"/>
    <row r="1896" s="40" customFormat="1"/>
    <row r="1897" s="40" customFormat="1"/>
    <row r="1898" s="40" customFormat="1"/>
    <row r="1899" s="40" customFormat="1"/>
    <row r="1900" s="40" customFormat="1"/>
    <row r="1901" s="40" customFormat="1"/>
    <row r="1902" s="40" customFormat="1"/>
    <row r="1903" s="40" customFormat="1"/>
    <row r="1904" s="40" customFormat="1"/>
    <row r="1905" s="40" customFormat="1"/>
    <row r="1906" s="40" customFormat="1"/>
    <row r="1907" s="40" customFormat="1"/>
    <row r="1908" s="40" customFormat="1"/>
    <row r="1909" s="40" customFormat="1"/>
    <row r="1910" s="40" customFormat="1"/>
    <row r="1911" s="40" customFormat="1"/>
    <row r="1912" s="40" customFormat="1"/>
    <row r="1913" s="40" customFormat="1"/>
    <row r="1914" s="40" customFormat="1"/>
    <row r="1915" s="40" customFormat="1"/>
    <row r="1916" s="40" customFormat="1"/>
    <row r="1917" s="40" customFormat="1"/>
    <row r="1918" s="40" customFormat="1"/>
    <row r="1919" s="40" customFormat="1"/>
    <row r="1920" s="40" customFormat="1"/>
    <row r="1921" s="40" customFormat="1"/>
    <row r="1922" s="40" customFormat="1"/>
    <row r="1923" s="40" customFormat="1"/>
    <row r="1924" s="40" customFormat="1"/>
    <row r="1925" s="40" customFormat="1"/>
    <row r="1926" s="40" customFormat="1"/>
    <row r="1927" s="40" customFormat="1"/>
    <row r="1928" s="40" customFormat="1"/>
    <row r="1929" s="40" customFormat="1"/>
    <row r="1930" s="40" customFormat="1"/>
    <row r="1931" s="40" customFormat="1"/>
    <row r="1932" s="40" customFormat="1"/>
    <row r="1933" s="40" customFormat="1"/>
    <row r="1934" s="40" customFormat="1"/>
    <row r="1935" s="40" customFormat="1"/>
    <row r="1936" s="40" customFormat="1"/>
    <row r="1937" s="40" customFormat="1"/>
    <row r="1938" s="40" customFormat="1"/>
    <row r="1939" s="40" customFormat="1"/>
    <row r="1940" s="40" customFormat="1"/>
    <row r="1941" s="40" customFormat="1"/>
    <row r="1942" s="40" customFormat="1"/>
    <row r="1943" s="40" customFormat="1"/>
    <row r="1944" s="40" customFormat="1"/>
    <row r="1945" s="40" customFormat="1"/>
    <row r="1946" s="40" customFormat="1"/>
    <row r="1947" s="40" customFormat="1"/>
    <row r="1948" s="40" customFormat="1"/>
    <row r="1949" s="40" customFormat="1"/>
    <row r="1950" s="40" customFormat="1"/>
    <row r="1951" s="40" customFormat="1"/>
    <row r="1952" s="40" customFormat="1"/>
    <row r="1953" s="40" customFormat="1"/>
    <row r="1954" s="40" customFormat="1"/>
    <row r="1955" s="40" customFormat="1"/>
    <row r="1956" s="40" customFormat="1"/>
    <row r="1957" s="40" customFormat="1"/>
    <row r="1958" s="40" customFormat="1"/>
    <row r="1959" s="40" customFormat="1"/>
    <row r="1960" s="40" customFormat="1"/>
    <row r="1961" s="40" customFormat="1"/>
    <row r="1962" s="40" customFormat="1"/>
    <row r="1963" s="40" customFormat="1"/>
    <row r="1964" s="40" customFormat="1"/>
    <row r="1965" s="40" customFormat="1"/>
    <row r="1966" s="40" customFormat="1"/>
    <row r="1967" s="40" customFormat="1"/>
    <row r="1968" s="40" customFormat="1"/>
    <row r="1969" s="40" customFormat="1"/>
    <row r="1970" s="40" customFormat="1"/>
    <row r="1971" s="40" customFormat="1"/>
    <row r="1972" s="40" customFormat="1"/>
    <row r="1973" s="40" customFormat="1"/>
    <row r="1974" s="40" customFormat="1"/>
    <row r="1975" s="40" customFormat="1"/>
    <row r="1976" s="40" customFormat="1"/>
    <row r="1977" s="40" customFormat="1"/>
    <row r="1978" s="40" customFormat="1"/>
    <row r="1979" s="40" customFormat="1"/>
    <row r="1980" s="40" customFormat="1"/>
    <row r="1981" s="40" customFormat="1"/>
    <row r="1982" s="40" customFormat="1"/>
    <row r="1983" s="40" customFormat="1"/>
    <row r="1984" s="40" customFormat="1"/>
    <row r="1985" s="40" customFormat="1"/>
    <row r="1986" s="40" customFormat="1"/>
    <row r="1987" s="40" customFormat="1"/>
    <row r="1988" s="40" customFormat="1"/>
    <row r="1989" s="40" customFormat="1"/>
    <row r="1990" s="40" customFormat="1"/>
    <row r="1991" s="40" customFormat="1"/>
    <row r="1992" s="40" customFormat="1"/>
    <row r="1993" s="40" customFormat="1"/>
    <row r="1994" s="40" customFormat="1"/>
    <row r="1995" s="40" customFormat="1"/>
    <row r="1996" s="40" customFormat="1"/>
    <row r="1997" s="40" customFormat="1"/>
    <row r="1998" s="40" customFormat="1"/>
    <row r="1999" s="40" customFormat="1"/>
    <row r="2000" s="40" customFormat="1"/>
    <row r="2001" s="40" customFormat="1"/>
    <row r="2002" s="40" customFormat="1"/>
    <row r="2003" s="40" customFormat="1"/>
    <row r="2004" s="40" customFormat="1"/>
    <row r="2005" s="40" customFormat="1"/>
    <row r="2006" s="40" customFormat="1"/>
    <row r="2007" s="40" customFormat="1"/>
    <row r="2008" s="40" customFormat="1"/>
    <row r="2009" s="40" customFormat="1"/>
    <row r="2010" s="40" customFormat="1"/>
    <row r="2011" s="40" customFormat="1"/>
    <row r="2012" s="40" customFormat="1"/>
    <row r="2013" s="40" customFormat="1"/>
    <row r="2014" s="40" customFormat="1"/>
    <row r="2015" s="40" customFormat="1"/>
    <row r="2016" s="40" customFormat="1"/>
    <row r="2017" s="40" customFormat="1"/>
    <row r="2018" s="40" customFormat="1"/>
    <row r="2019" s="40" customFormat="1"/>
    <row r="2020" s="40" customFormat="1"/>
    <row r="2021" s="40" customFormat="1"/>
    <row r="2022" s="40" customFormat="1"/>
    <row r="2023" s="40" customFormat="1"/>
    <row r="2024" s="40" customFormat="1"/>
    <row r="2025" s="40" customFormat="1"/>
    <row r="2026" s="40" customFormat="1"/>
    <row r="2027" s="40" customFormat="1"/>
    <row r="2028" s="40" customFormat="1"/>
    <row r="2029" s="40" customFormat="1"/>
    <row r="2030" s="40" customFormat="1"/>
    <row r="2031" s="40" customFormat="1"/>
    <row r="2032" s="40" customFormat="1"/>
    <row r="2033" s="40" customFormat="1"/>
    <row r="2034" s="40" customFormat="1"/>
    <row r="2035" s="40" customFormat="1"/>
    <row r="2036" s="40" customFormat="1"/>
    <row r="2037" s="40" customFormat="1"/>
    <row r="2038" s="40" customFormat="1"/>
    <row r="2039" s="40" customFormat="1"/>
    <row r="2040" s="40" customFormat="1"/>
    <row r="2041" s="40" customFormat="1"/>
    <row r="2042" s="40" customFormat="1"/>
    <row r="2043" s="40" customFormat="1"/>
    <row r="2044" s="40" customFormat="1"/>
    <row r="2045" s="40" customFormat="1"/>
    <row r="2046" s="40" customFormat="1"/>
    <row r="2047" s="40" customFormat="1"/>
    <row r="2048" s="40" customFormat="1"/>
    <row r="2049" s="40" customFormat="1"/>
    <row r="2050" s="40" customFormat="1"/>
    <row r="2051" s="40" customFormat="1"/>
    <row r="2052" s="40" customFormat="1"/>
    <row r="2053" s="40" customFormat="1"/>
    <row r="2054" s="40" customFormat="1"/>
    <row r="2055" s="40" customFormat="1"/>
    <row r="2056" s="40" customFormat="1"/>
    <row r="2057" s="40" customFormat="1"/>
    <row r="2058" s="40" customFormat="1"/>
    <row r="2059" s="40" customFormat="1"/>
    <row r="2060" s="40" customFormat="1"/>
    <row r="2061" s="40" customFormat="1"/>
    <row r="2062" s="40" customFormat="1"/>
    <row r="2063" s="40" customFormat="1"/>
    <row r="2064" s="40" customFormat="1"/>
    <row r="2065" s="40" customFormat="1"/>
    <row r="2066" s="40" customFormat="1"/>
    <row r="2067" s="40" customFormat="1"/>
    <row r="2068" s="40" customFormat="1"/>
    <row r="2069" s="40" customFormat="1"/>
    <row r="2070" s="40" customFormat="1"/>
    <row r="2071" s="40" customFormat="1"/>
    <row r="2072" s="40" customFormat="1"/>
    <row r="2073" s="40" customFormat="1"/>
    <row r="2074" s="40" customFormat="1"/>
    <row r="2075" s="40" customFormat="1"/>
    <row r="2076" s="40" customFormat="1"/>
    <row r="2077" s="40" customFormat="1"/>
    <row r="2078" s="40" customFormat="1"/>
    <row r="2079" s="40" customFormat="1"/>
    <row r="2080" s="40" customFormat="1"/>
    <row r="2081" s="40" customFormat="1"/>
    <row r="2082" s="40" customFormat="1"/>
    <row r="2083" s="40" customFormat="1"/>
    <row r="2084" s="40" customFormat="1"/>
    <row r="2085" s="40" customFormat="1"/>
    <row r="2086" s="40" customFormat="1"/>
    <row r="2087" s="40" customFormat="1"/>
    <row r="2088" s="40" customFormat="1"/>
    <row r="2089" s="40" customFormat="1"/>
    <row r="2090" s="40" customFormat="1"/>
    <row r="2091" s="40" customFormat="1"/>
    <row r="2092" s="40" customFormat="1"/>
    <row r="2093" s="40" customFormat="1"/>
    <row r="2094" s="40" customFormat="1"/>
    <row r="2095" s="40" customFormat="1"/>
    <row r="2096" s="40" customFormat="1"/>
    <row r="2097" s="40" customFormat="1"/>
    <row r="2098" s="40" customFormat="1"/>
    <row r="2099" s="40" customFormat="1"/>
    <row r="2100" s="40" customFormat="1"/>
    <row r="2101" s="40" customFormat="1"/>
    <row r="2102" s="40" customFormat="1"/>
    <row r="2103" s="40" customFormat="1"/>
    <row r="2104" s="40" customFormat="1"/>
    <row r="2105" s="40" customFormat="1"/>
    <row r="2106" s="40" customFormat="1"/>
    <row r="2107" s="40" customFormat="1"/>
    <row r="2108" s="40" customFormat="1"/>
    <row r="2109" s="40" customFormat="1"/>
    <row r="2110" s="40" customFormat="1"/>
    <row r="2111" s="40" customFormat="1"/>
    <row r="2112" s="40" customFormat="1"/>
    <row r="2113" s="40" customFormat="1"/>
    <row r="2114" s="40" customFormat="1"/>
    <row r="2115" s="40" customFormat="1"/>
    <row r="2116" s="40" customFormat="1"/>
    <row r="2117" s="40" customFormat="1"/>
    <row r="2118" s="40" customFormat="1"/>
    <row r="2119" s="40" customFormat="1"/>
    <row r="2120" s="40" customFormat="1"/>
    <row r="2121" s="40" customFormat="1"/>
    <row r="2122" s="40" customFormat="1"/>
    <row r="2123" s="40" customFormat="1"/>
    <row r="2124" s="40" customFormat="1"/>
    <row r="2125" s="40" customFormat="1"/>
    <row r="2126" s="40" customFormat="1"/>
    <row r="2127" s="40" customFormat="1"/>
    <row r="2128" s="40" customFormat="1"/>
    <row r="2129" s="40" customFormat="1"/>
    <row r="2130" s="40" customFormat="1"/>
    <row r="2131" s="40" customFormat="1"/>
    <row r="2132" s="40" customFormat="1"/>
    <row r="2133" s="40" customFormat="1"/>
    <row r="2134" s="40" customFormat="1"/>
    <row r="2135" s="40" customFormat="1"/>
    <row r="2136" s="40" customFormat="1"/>
    <row r="2137" s="40" customFormat="1"/>
    <row r="2138" s="40" customFormat="1"/>
    <row r="2139" s="40" customFormat="1"/>
    <row r="2140" s="40" customFormat="1"/>
    <row r="2141" s="40" customFormat="1"/>
    <row r="2142" s="40" customFormat="1"/>
    <row r="2143" s="40" customFormat="1"/>
    <row r="2144" s="40" customFormat="1"/>
    <row r="2145" s="40" customFormat="1"/>
    <row r="2146" s="40" customFormat="1"/>
    <row r="2147" s="40" customFormat="1"/>
    <row r="2148" s="40" customFormat="1"/>
    <row r="2149" s="40" customFormat="1"/>
    <row r="2150" s="40" customFormat="1"/>
    <row r="2151" s="40" customFormat="1"/>
    <row r="2152" s="40" customFormat="1"/>
    <row r="2153" s="40" customFormat="1"/>
    <row r="2154" s="40" customFormat="1"/>
    <row r="2155" s="40" customFormat="1"/>
    <row r="2156" s="40" customFormat="1"/>
    <row r="2157" s="40" customFormat="1"/>
    <row r="2158" s="40" customFormat="1"/>
    <row r="2159" s="40" customFormat="1"/>
    <row r="2160" s="40" customFormat="1"/>
    <row r="2161" s="40" customFormat="1"/>
    <row r="2162" s="40" customFormat="1"/>
    <row r="2163" s="40" customFormat="1"/>
    <row r="2164" s="40" customFormat="1"/>
    <row r="2165" s="40" customFormat="1"/>
    <row r="2166" s="40" customFormat="1"/>
    <row r="2167" s="40" customFormat="1"/>
    <row r="2168" s="40" customFormat="1"/>
    <row r="2169" s="40" customFormat="1"/>
    <row r="2170" s="40" customFormat="1"/>
    <row r="2171" s="40" customFormat="1"/>
    <row r="2172" s="40" customFormat="1"/>
    <row r="2173" s="40" customFormat="1"/>
    <row r="2174" s="40" customFormat="1"/>
    <row r="2175" s="40" customFormat="1"/>
    <row r="2176" s="40" customFormat="1"/>
    <row r="2177" s="40" customFormat="1"/>
    <row r="2178" s="40" customFormat="1"/>
    <row r="2179" s="40" customFormat="1"/>
    <row r="2180" s="40" customFormat="1"/>
    <row r="2181" s="40" customFormat="1"/>
    <row r="2182" s="40" customFormat="1"/>
    <row r="2183" s="40" customFormat="1"/>
    <row r="2184" s="40" customFormat="1"/>
    <row r="2185" s="40" customFormat="1"/>
    <row r="2186" s="40" customFormat="1"/>
    <row r="2187" s="40" customFormat="1"/>
    <row r="2188" s="40" customFormat="1"/>
    <row r="2189" s="40" customFormat="1"/>
    <row r="2190" s="40" customFormat="1"/>
    <row r="2191" s="40" customFormat="1"/>
    <row r="2192" s="40" customFormat="1"/>
    <row r="2193" s="40" customFormat="1"/>
    <row r="2194" s="40" customFormat="1"/>
    <row r="2195" s="40" customFormat="1"/>
    <row r="2196" s="40" customFormat="1"/>
    <row r="2197" s="40" customFormat="1"/>
    <row r="2198" s="40" customFormat="1"/>
    <row r="2199" s="40" customFormat="1"/>
    <row r="2200" s="40" customFormat="1"/>
    <row r="2201" s="40" customFormat="1"/>
    <row r="2202" s="40" customFormat="1"/>
    <row r="2203" s="40" customFormat="1"/>
    <row r="2204" s="40" customFormat="1"/>
    <row r="2205" s="40" customFormat="1"/>
    <row r="2206" s="40" customFormat="1"/>
    <row r="2207" s="40" customFormat="1"/>
    <row r="2208" s="40" customFormat="1"/>
    <row r="2209" s="40" customFormat="1"/>
    <row r="2210" s="40" customFormat="1"/>
    <row r="2211" s="40" customFormat="1"/>
    <row r="2212" s="40" customFormat="1"/>
    <row r="2213" s="40" customFormat="1"/>
    <row r="2214" s="40" customFormat="1"/>
    <row r="2215" s="40" customFormat="1"/>
    <row r="2216" s="40" customFormat="1"/>
    <row r="2217" s="40" customFormat="1"/>
    <row r="2218" s="40" customFormat="1"/>
    <row r="2219" s="40" customFormat="1"/>
    <row r="2220" s="40" customFormat="1"/>
    <row r="2221" s="40" customFormat="1"/>
    <row r="2222" s="40" customFormat="1"/>
    <row r="2223" s="40" customFormat="1"/>
    <row r="2224" s="40" customFormat="1"/>
    <row r="2225" s="40" customFormat="1"/>
    <row r="2226" s="40" customFormat="1"/>
    <row r="2227" s="40" customFormat="1"/>
    <row r="2228" s="40" customFormat="1"/>
    <row r="2229" s="40" customFormat="1"/>
    <row r="2230" s="40" customFormat="1"/>
    <row r="2231" s="40" customFormat="1"/>
    <row r="2232" s="40" customFormat="1"/>
    <row r="2233" s="40" customFormat="1"/>
    <row r="2234" s="40" customFormat="1"/>
    <row r="2235" s="40" customFormat="1"/>
    <row r="2236" s="40" customFormat="1"/>
    <row r="2237" s="40" customFormat="1"/>
    <row r="2238" s="40" customFormat="1"/>
    <row r="2239" s="40" customFormat="1"/>
    <row r="2240" s="40" customFormat="1"/>
    <row r="2241" s="40" customFormat="1"/>
    <row r="2242" s="40" customFormat="1"/>
    <row r="2243" s="40" customFormat="1"/>
    <row r="2244" s="40" customFormat="1"/>
    <row r="2245" s="40" customFormat="1"/>
    <row r="2246" s="40" customFormat="1"/>
    <row r="2247" s="40" customFormat="1"/>
    <row r="2248" s="40" customFormat="1"/>
    <row r="2249" s="40" customFormat="1"/>
    <row r="2250" s="40" customFormat="1"/>
    <row r="2251" s="40" customFormat="1"/>
    <row r="2252" s="40" customFormat="1"/>
    <row r="2253" s="40" customFormat="1"/>
    <row r="2254" s="40" customFormat="1"/>
    <row r="2255" s="40" customFormat="1"/>
    <row r="2256" s="40" customFormat="1"/>
    <row r="2257" s="40" customFormat="1"/>
    <row r="2258" s="40" customFormat="1"/>
    <row r="2259" s="40" customFormat="1"/>
    <row r="2260" s="40" customFormat="1"/>
    <row r="2261" s="40" customFormat="1"/>
    <row r="2262" s="40" customFormat="1"/>
    <row r="2263" s="40" customFormat="1"/>
    <row r="2264" s="40" customFormat="1"/>
    <row r="2265" s="40" customFormat="1"/>
    <row r="2266" s="40" customFormat="1"/>
    <row r="2267" s="40" customFormat="1"/>
    <row r="2268" s="40" customFormat="1"/>
    <row r="2269" s="40" customFormat="1"/>
    <row r="2270" s="40" customFormat="1"/>
    <row r="2271" s="40" customFormat="1"/>
    <row r="2272" s="40" customFormat="1"/>
    <row r="2273" s="40" customFormat="1"/>
    <row r="2274" s="40" customFormat="1"/>
    <row r="2275" s="40" customFormat="1"/>
    <row r="2276" s="40" customFormat="1"/>
    <row r="2277" s="40" customFormat="1"/>
    <row r="2278" s="40" customFormat="1"/>
    <row r="2279" s="40" customFormat="1"/>
    <row r="2280" s="40" customFormat="1"/>
    <row r="2281" s="40" customFormat="1"/>
    <row r="2282" s="40" customFormat="1"/>
    <row r="2283" s="40" customFormat="1"/>
    <row r="2284" s="40" customFormat="1"/>
    <row r="2285" s="40" customFormat="1"/>
    <row r="2286" s="40" customFormat="1"/>
    <row r="2287" s="40" customFormat="1"/>
    <row r="2288" s="40" customFormat="1"/>
    <row r="2289" s="40" customFormat="1"/>
    <row r="2290" s="40" customFormat="1"/>
    <row r="2291" s="40" customFormat="1"/>
    <row r="2292" s="40" customFormat="1"/>
    <row r="2293" s="40" customFormat="1"/>
    <row r="2294" s="40" customFormat="1"/>
    <row r="2295" s="40" customFormat="1"/>
    <row r="2296" s="40" customFormat="1"/>
    <row r="2297" s="40" customFormat="1"/>
    <row r="2298" s="40" customFormat="1"/>
    <row r="2299" s="40" customFormat="1"/>
    <row r="2300" s="40" customFormat="1"/>
    <row r="2301" s="40" customFormat="1"/>
    <row r="2302" s="40" customFormat="1"/>
    <row r="2303" s="40" customFormat="1"/>
    <row r="2304" s="40" customFormat="1"/>
    <row r="2305" s="40" customFormat="1"/>
    <row r="2306" s="40" customFormat="1"/>
    <row r="2307" s="40" customFormat="1"/>
    <row r="2308" s="40" customFormat="1"/>
    <row r="2309" s="40" customFormat="1"/>
    <row r="2310" s="40" customFormat="1"/>
    <row r="2311" s="40" customFormat="1"/>
    <row r="2312" s="40" customFormat="1"/>
    <row r="2313" s="40" customFormat="1"/>
    <row r="2314" s="40" customFormat="1"/>
    <row r="2315" s="40" customFormat="1"/>
    <row r="2316" s="40" customFormat="1"/>
    <row r="2317" s="40" customFormat="1"/>
    <row r="2318" s="40" customFormat="1"/>
    <row r="2319" s="40" customFormat="1"/>
    <row r="2320" s="40" customFormat="1"/>
    <row r="2321" s="40" customFormat="1"/>
    <row r="2322" s="40" customFormat="1"/>
    <row r="2323" s="40" customFormat="1"/>
    <row r="2324" s="40" customFormat="1"/>
    <row r="2325" s="40" customFormat="1"/>
    <row r="2326" s="40" customFormat="1"/>
    <row r="2327" s="40" customFormat="1"/>
    <row r="2328" s="40" customFormat="1"/>
    <row r="2329" s="40" customFormat="1"/>
    <row r="2330" s="40" customFormat="1"/>
    <row r="2331" s="40" customFormat="1"/>
    <row r="2332" s="40" customFormat="1"/>
    <row r="2333" s="40" customFormat="1"/>
    <row r="2334" s="40" customFormat="1"/>
    <row r="2335" s="40" customFormat="1"/>
    <row r="2336" s="40" customFormat="1"/>
    <row r="2337" s="40" customFormat="1"/>
    <row r="2338" s="40" customFormat="1"/>
    <row r="2339" s="40" customFormat="1"/>
    <row r="2340" s="40" customFormat="1"/>
    <row r="2341" s="40" customFormat="1"/>
    <row r="2342" s="40" customFormat="1"/>
    <row r="2343" s="40" customFormat="1"/>
    <row r="2344" s="40" customFormat="1"/>
    <row r="2345" s="40" customFormat="1"/>
    <row r="2346" s="40" customFormat="1"/>
    <row r="2347" s="40" customFormat="1"/>
    <row r="2348" s="40" customFormat="1"/>
    <row r="2349" s="40" customFormat="1"/>
    <row r="2350" s="40" customFormat="1"/>
    <row r="2351" s="40" customFormat="1"/>
    <row r="2352" s="40" customFormat="1"/>
    <row r="2353" s="40" customFormat="1"/>
    <row r="2354" s="40" customFormat="1"/>
    <row r="2355" s="40" customFormat="1"/>
    <row r="2356" s="40" customFormat="1"/>
    <row r="2357" s="40" customFormat="1"/>
    <row r="2358" s="40" customFormat="1"/>
    <row r="2359" s="40" customFormat="1"/>
    <row r="2360" s="40" customFormat="1"/>
    <row r="2361" s="40" customFormat="1"/>
    <row r="2362" s="40" customFormat="1"/>
    <row r="2363" s="40" customFormat="1"/>
    <row r="2364" s="40" customFormat="1"/>
    <row r="2365" s="40" customFormat="1"/>
    <row r="2366" s="40" customFormat="1"/>
    <row r="2367" s="40" customFormat="1"/>
    <row r="2368" s="40" customFormat="1"/>
    <row r="2369" s="40" customFormat="1"/>
    <row r="2370" s="40" customFormat="1"/>
    <row r="2371" s="40" customFormat="1"/>
    <row r="2372" s="40" customFormat="1"/>
    <row r="2373" s="40" customFormat="1"/>
    <row r="2374" s="40" customFormat="1"/>
    <row r="2375" s="40" customFormat="1"/>
    <row r="2376" s="40" customFormat="1"/>
    <row r="2377" s="40" customFormat="1"/>
    <row r="2378" s="40" customFormat="1"/>
    <row r="2379" s="40" customFormat="1"/>
    <row r="2380" s="40" customFormat="1"/>
    <row r="2381" s="40" customFormat="1"/>
    <row r="2382" s="40" customFormat="1"/>
    <row r="2383" s="40" customFormat="1"/>
    <row r="2384" s="40" customFormat="1"/>
    <row r="2385" s="40" customFormat="1"/>
    <row r="2386" s="40" customFormat="1"/>
    <row r="2387" s="40" customFormat="1"/>
    <row r="2388" s="40" customFormat="1"/>
    <row r="2389" s="40" customFormat="1"/>
    <row r="2390" s="40" customFormat="1"/>
    <row r="2391" s="40" customFormat="1"/>
    <row r="2392" s="40" customFormat="1"/>
    <row r="2393" s="40" customFormat="1"/>
    <row r="2394" s="40" customFormat="1"/>
    <row r="2395" s="40" customFormat="1"/>
    <row r="2396" s="40" customFormat="1"/>
    <row r="2397" s="40" customFormat="1"/>
    <row r="2398" s="40" customFormat="1"/>
    <row r="2399" s="40" customFormat="1"/>
    <row r="2400" s="40" customFormat="1"/>
    <row r="2401" s="40" customFormat="1"/>
    <row r="2402" s="40" customFormat="1"/>
    <row r="2403" s="40" customFormat="1"/>
    <row r="2404" s="40" customFormat="1"/>
    <row r="2405" s="40" customFormat="1"/>
    <row r="2406" s="40" customFormat="1"/>
    <row r="2407" s="40" customFormat="1"/>
    <row r="2408" s="40" customFormat="1"/>
    <row r="2409" s="40" customFormat="1"/>
    <row r="2410" s="40" customFormat="1"/>
    <row r="2411" s="40" customFormat="1"/>
    <row r="2412" s="40" customFormat="1"/>
    <row r="2413" s="40" customFormat="1"/>
    <row r="2414" s="40" customFormat="1"/>
    <row r="2415" s="40" customFormat="1"/>
    <row r="2416" s="40" customFormat="1"/>
    <row r="2417" s="40" customFormat="1"/>
    <row r="2418" s="40" customFormat="1"/>
    <row r="2419" s="40" customFormat="1"/>
    <row r="2420" s="40" customFormat="1"/>
    <row r="2421" s="40" customFormat="1"/>
    <row r="2422" s="40" customFormat="1"/>
    <row r="2423" s="40" customFormat="1"/>
    <row r="2424" s="40" customFormat="1"/>
    <row r="2425" s="40" customFormat="1"/>
    <row r="2426" s="40" customFormat="1"/>
    <row r="2427" s="40" customFormat="1"/>
    <row r="2428" s="40" customFormat="1"/>
    <row r="2429" s="40" customFormat="1"/>
    <row r="2430" s="40" customFormat="1"/>
    <row r="2431" s="40" customFormat="1"/>
    <row r="2432" s="40" customFormat="1"/>
    <row r="2433" s="40" customFormat="1"/>
    <row r="2434" s="40" customFormat="1"/>
    <row r="2435" s="40" customFormat="1"/>
    <row r="2436" s="40" customFormat="1"/>
    <row r="2437" s="40" customFormat="1"/>
    <row r="2438" s="40" customFormat="1"/>
    <row r="2439" s="40" customFormat="1"/>
    <row r="2440" s="40" customFormat="1"/>
    <row r="2441" s="40" customFormat="1"/>
    <row r="2442" s="40" customFormat="1"/>
    <row r="2443" s="40" customFormat="1"/>
    <row r="2444" s="40" customFormat="1"/>
    <row r="2445" s="40" customFormat="1"/>
    <row r="2446" s="40" customFormat="1"/>
    <row r="2447" s="40" customFormat="1"/>
    <row r="2448" s="40" customFormat="1"/>
    <row r="2449" s="40" customFormat="1"/>
    <row r="2450" s="40" customFormat="1"/>
    <row r="2451" s="40" customFormat="1"/>
    <row r="2452" s="40" customFormat="1"/>
    <row r="2453" s="40" customFormat="1"/>
    <row r="2454" s="40" customFormat="1"/>
    <row r="2455" s="40" customFormat="1"/>
    <row r="2456" s="40" customFormat="1"/>
    <row r="2457" s="40" customFormat="1"/>
    <row r="2458" s="40" customFormat="1"/>
    <row r="2459" s="40" customFormat="1"/>
    <row r="2460" s="40" customFormat="1"/>
    <row r="2461" s="40" customFormat="1"/>
    <row r="2462" s="40" customFormat="1"/>
    <row r="2463" s="40" customFormat="1"/>
    <row r="2464" s="40" customFormat="1"/>
    <row r="2465" s="40" customFormat="1"/>
    <row r="2466" s="40" customFormat="1"/>
    <row r="2467" s="40" customFormat="1"/>
    <row r="2468" s="40" customFormat="1"/>
    <row r="2469" s="40" customFormat="1"/>
    <row r="2470" s="40" customFormat="1"/>
    <row r="2471" s="40" customFormat="1"/>
    <row r="2472" s="40" customFormat="1"/>
    <row r="2473" s="40" customFormat="1"/>
    <row r="2474" s="40" customFormat="1"/>
    <row r="2475" s="40" customFormat="1"/>
    <row r="2476" s="40" customFormat="1"/>
    <row r="2477" s="40" customFormat="1"/>
    <row r="2478" s="40" customFormat="1"/>
    <row r="2479" s="40" customFormat="1"/>
    <row r="2480" s="40" customFormat="1"/>
    <row r="2481" s="40" customFormat="1"/>
    <row r="2482" s="40" customFormat="1"/>
    <row r="2483" s="40" customFormat="1"/>
    <row r="2484" s="40" customFormat="1"/>
    <row r="2485" s="40" customFormat="1"/>
    <row r="2486" s="40" customFormat="1"/>
    <row r="2487" s="40" customFormat="1"/>
    <row r="2488" s="40" customFormat="1"/>
    <row r="2489" s="40" customFormat="1"/>
    <row r="2490" s="40" customFormat="1"/>
    <row r="2491" s="40" customFormat="1"/>
    <row r="2492" s="40" customFormat="1"/>
    <row r="2493" s="40" customFormat="1"/>
    <row r="2494" s="40" customFormat="1"/>
    <row r="2495" s="40" customFormat="1"/>
    <row r="2496" s="40" customFormat="1"/>
    <row r="2497" s="40" customFormat="1"/>
    <row r="2498" s="40" customFormat="1"/>
    <row r="2499" s="40" customFormat="1"/>
    <row r="2500" s="40" customFormat="1"/>
    <row r="2501" s="40" customFormat="1"/>
    <row r="2502" s="40" customFormat="1"/>
    <row r="2503" s="40" customFormat="1"/>
    <row r="2504" s="40" customFormat="1"/>
    <row r="2505" s="40" customFormat="1"/>
    <row r="2506" s="40" customFormat="1"/>
    <row r="2507" s="40" customFormat="1"/>
    <row r="2508" s="40" customFormat="1"/>
    <row r="2509" s="40" customFormat="1"/>
    <row r="2510" s="40" customFormat="1"/>
    <row r="2511" s="40" customFormat="1"/>
    <row r="2512" s="40" customFormat="1"/>
    <row r="2513" s="40" customFormat="1"/>
    <row r="2514" s="40" customFormat="1"/>
    <row r="2515" s="40" customFormat="1"/>
    <row r="2516" s="40" customFormat="1"/>
    <row r="2517" s="40" customFormat="1"/>
    <row r="2518" s="40" customFormat="1"/>
    <row r="2519" s="40" customFormat="1"/>
    <row r="2520" s="40" customFormat="1"/>
    <row r="2521" s="40" customFormat="1"/>
    <row r="2522" s="40" customFormat="1"/>
    <row r="2523" s="40" customFormat="1"/>
    <row r="2524" s="40" customFormat="1"/>
    <row r="2525" s="40" customFormat="1"/>
    <row r="2526" s="40" customFormat="1"/>
    <row r="2527" s="40" customFormat="1"/>
    <row r="2528" s="40" customFormat="1"/>
    <row r="2529" s="40" customFormat="1"/>
    <row r="2530" s="40" customFormat="1"/>
    <row r="2531" s="40" customFormat="1"/>
    <row r="2532" s="40" customFormat="1"/>
    <row r="2533" s="40" customFormat="1"/>
    <row r="2534" s="40" customFormat="1"/>
    <row r="2535" s="40" customFormat="1"/>
    <row r="2536" s="40" customFormat="1"/>
    <row r="2537" s="40" customFormat="1"/>
    <row r="2538" s="40" customFormat="1"/>
    <row r="2539" s="40" customFormat="1"/>
    <row r="2540" s="40" customFormat="1"/>
    <row r="2541" s="40" customFormat="1"/>
    <row r="2542" s="40" customFormat="1"/>
    <row r="2543" s="40" customFormat="1"/>
    <row r="2544" s="40" customFormat="1"/>
    <row r="2545" s="40" customFormat="1"/>
    <row r="2546" s="40" customFormat="1"/>
    <row r="2547" s="40" customFormat="1"/>
    <row r="2548" s="40" customFormat="1"/>
    <row r="2549" s="40" customFormat="1"/>
    <row r="2550" s="40" customFormat="1"/>
    <row r="2551" s="40" customFormat="1"/>
    <row r="2552" s="40" customFormat="1"/>
    <row r="2553" s="40" customFormat="1"/>
    <row r="2554" s="40" customFormat="1"/>
    <row r="2555" s="40" customFormat="1"/>
    <row r="2556" s="40" customFormat="1"/>
    <row r="2557" s="40" customFormat="1"/>
    <row r="2558" s="40" customFormat="1"/>
    <row r="2559" s="40" customFormat="1"/>
    <row r="2560" s="40" customFormat="1"/>
    <row r="2561" s="40" customFormat="1"/>
    <row r="2562" s="40" customFormat="1"/>
    <row r="2563" s="40" customFormat="1"/>
    <row r="2564" s="40" customFormat="1"/>
    <row r="2565" s="40" customFormat="1"/>
    <row r="2566" s="40" customFormat="1"/>
    <row r="2567" s="40" customFormat="1"/>
    <row r="2568" s="40" customFormat="1"/>
    <row r="2569" s="40" customFormat="1"/>
    <row r="2570" s="40" customFormat="1"/>
    <row r="2571" s="40" customFormat="1"/>
    <row r="2572" s="40" customFormat="1"/>
    <row r="2573" s="40" customFormat="1"/>
    <row r="2574" s="40" customFormat="1"/>
    <row r="2575" s="40" customFormat="1"/>
    <row r="2576" s="40" customFormat="1"/>
    <row r="2577" s="40" customFormat="1"/>
    <row r="2578" s="40" customFormat="1"/>
    <row r="2579" s="40" customFormat="1"/>
    <row r="2580" s="40" customFormat="1"/>
    <row r="2581" s="40" customFormat="1"/>
    <row r="2582" s="40" customFormat="1"/>
    <row r="2583" s="40" customFormat="1"/>
    <row r="2584" s="40" customFormat="1"/>
    <row r="2585" s="40" customFormat="1"/>
    <row r="2586" s="40" customFormat="1"/>
  </sheetData>
  <mergeCells count="12">
    <mergeCell ref="B20:M20"/>
    <mergeCell ref="B2:M2"/>
    <mergeCell ref="B3:M3"/>
    <mergeCell ref="B6:M6"/>
    <mergeCell ref="B9:M9"/>
    <mergeCell ref="B10:M10"/>
    <mergeCell ref="B11:M11"/>
    <mergeCell ref="B12:M12"/>
    <mergeCell ref="B17:M17"/>
    <mergeCell ref="B18:M18"/>
    <mergeCell ref="B19:M19"/>
    <mergeCell ref="B8:M8"/>
  </mergeCells>
  <hyperlinks>
    <hyperlink ref="B9:M9" location="'C02'!A1" display="Estimación de Población Beneficiaria FONASA por sexo y grupos de edad, años  2010 - 2011"/>
    <hyperlink ref="B10:M10" location="'C03'!A1" display="Distribución Población Beneficiaria, según región y tramos de ingreso, respecto de población total, regional y nacional, año 2010"/>
    <hyperlink ref="B11:M11" location="'C03'!A26" display="Distribución Población Beneficiaria, según región y tramos de ingreso, respecto de población total, regional y nacional, año 2011"/>
    <hyperlink ref="B12:M12" location="'C04'!A1" display="Estimación de Población Beneficiaria del FONASA según tipo de Beneficiario, años 2010-2011"/>
    <hyperlink ref="B17:M17" location="'C09'!A1" display="Per Cápita, Población Inscrita, según Tipo de Establecimiento y Sexo 2015-2016"/>
    <hyperlink ref="B18:M18" location="'C10'!A1" display="Per Cápita, Población Inscrita, según Servicio de Salud y Sexo para Establecimientos dependientes Municipales 2015-2016"/>
    <hyperlink ref="B19:M19" location="'C11'!A1" display="Per Cápita, Población Inscrita, según Comuna y Sexo para Establecimientos dependientes Municipales 2015-2016"/>
    <hyperlink ref="B20:M20" location="'C12'!A1" display="Per Cápita, Población Inscrita, según Servicio de Salud, Comuna y Sexo para Establecimientos dependientes ONG 2015-2016"/>
    <hyperlink ref="B8:M8" location="'C02'!A1" display="Estimación de Población Beneficiaria FONASA por sexo y grupos de edad, años  2010 - 2011"/>
    <hyperlink ref="A8:M8" location="'C01'!A1" display="C01"/>
    <hyperlink ref="B13" location="'C05'!A1" display="Cotizantes del Fondo Nacional de Salud según tipo, años 2010- 2017"/>
    <hyperlink ref="B14" location="'C06'!A1" display="Número de Cotizantes del Fondo Nacional de Salud, por región, años 2014-2017"/>
    <hyperlink ref="B15" location="'C07'!A1" display="Número de Cotizantes del Fondo Nacional de Salud, según tramo de renta imponible, años 2014-2017"/>
    <hyperlink ref="B16" location="'C08'!A1" display="Cotizantes según grupos de edad y sexo, años 2014-2017"/>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94"/>
  <sheetViews>
    <sheetView topLeftCell="A67" zoomScale="80" zoomScaleNormal="80" workbookViewId="0">
      <selection activeCell="A94" sqref="A94"/>
    </sheetView>
  </sheetViews>
  <sheetFormatPr baseColWidth="10" defaultRowHeight="15"/>
  <cols>
    <col min="1" max="1" width="38.85546875" style="828" customWidth="1"/>
    <col min="2" max="2" width="25" style="828" customWidth="1"/>
    <col min="3" max="13" width="18.85546875" style="828" customWidth="1"/>
    <col min="14" max="16384" width="11.42578125" style="828"/>
  </cols>
  <sheetData>
    <row r="1" spans="1:13">
      <c r="A1" s="979" t="s">
        <v>1819</v>
      </c>
      <c r="B1" s="979"/>
      <c r="C1" s="979"/>
      <c r="D1" s="979"/>
      <c r="E1" s="979"/>
      <c r="F1" s="979"/>
      <c r="G1" s="979"/>
      <c r="H1" s="979"/>
      <c r="I1" s="979"/>
      <c r="J1" s="979"/>
      <c r="K1" s="979"/>
      <c r="L1" s="979"/>
      <c r="M1" s="979"/>
    </row>
    <row r="2" spans="1:13">
      <c r="A2" s="980" t="s">
        <v>1719</v>
      </c>
      <c r="B2" s="980"/>
      <c r="C2" s="980"/>
      <c r="D2" s="980"/>
      <c r="E2" s="980"/>
      <c r="F2" s="980"/>
      <c r="G2" s="980"/>
      <c r="H2" s="980"/>
      <c r="I2" s="980"/>
      <c r="J2" s="980"/>
      <c r="K2" s="980"/>
      <c r="L2" s="980"/>
      <c r="M2" s="980"/>
    </row>
    <row r="3" spans="1:13">
      <c r="A3" s="980" t="s">
        <v>1818</v>
      </c>
      <c r="B3" s="980"/>
      <c r="C3" s="980"/>
      <c r="D3" s="980"/>
      <c r="E3" s="980"/>
      <c r="F3" s="980"/>
      <c r="G3" s="980"/>
      <c r="H3" s="980"/>
      <c r="I3" s="980"/>
      <c r="J3" s="980"/>
      <c r="K3" s="980"/>
      <c r="L3" s="980"/>
      <c r="M3" s="980"/>
    </row>
    <row r="4" spans="1:13" ht="15.75" thickBot="1">
      <c r="A4" s="829"/>
      <c r="B4" s="829"/>
      <c r="C4" s="829"/>
      <c r="D4" s="829"/>
      <c r="E4" s="829"/>
      <c r="F4" s="829"/>
      <c r="G4" s="829"/>
      <c r="H4" s="829"/>
      <c r="I4" s="829"/>
      <c r="J4" s="829"/>
      <c r="K4" s="829"/>
      <c r="L4" s="829"/>
      <c r="M4" s="830"/>
    </row>
    <row r="6" spans="1:13" ht="15" customHeight="1" thickBot="1">
      <c r="A6" s="851" t="s">
        <v>1817</v>
      </c>
      <c r="B6" s="851"/>
      <c r="C6" s="854"/>
      <c r="D6" s="854"/>
    </row>
    <row r="7" spans="1:13" ht="25.5">
      <c r="A7" s="833" t="s">
        <v>1812</v>
      </c>
      <c r="B7" s="850" t="s">
        <v>1726</v>
      </c>
      <c r="C7" s="855"/>
      <c r="D7" s="855"/>
    </row>
    <row r="8" spans="1:13">
      <c r="A8" s="835" t="s">
        <v>1810</v>
      </c>
      <c r="B8" s="836">
        <v>770474</v>
      </c>
    </row>
    <row r="9" spans="1:13">
      <c r="A9" s="835" t="s">
        <v>1809</v>
      </c>
      <c r="B9" s="836">
        <v>3095738</v>
      </c>
    </row>
    <row r="10" spans="1:13" ht="15.75" thickBot="1">
      <c r="A10" s="845" t="s">
        <v>113</v>
      </c>
      <c r="B10" s="846">
        <f>SUM(B8:B9)</f>
        <v>3866212</v>
      </c>
    </row>
    <row r="11" spans="1:13">
      <c r="A11" s="853"/>
      <c r="B11" s="832"/>
    </row>
    <row r="12" spans="1:13">
      <c r="A12" s="853"/>
      <c r="B12" s="832"/>
      <c r="C12" s="832"/>
      <c r="D12" s="832"/>
    </row>
    <row r="13" spans="1:13" ht="15" customHeight="1" thickBot="1">
      <c r="A13" s="851" t="s">
        <v>1816</v>
      </c>
      <c r="B13" s="851"/>
      <c r="C13" s="851"/>
      <c r="D13" s="851"/>
    </row>
    <row r="14" spans="1:13">
      <c r="A14" s="833" t="s">
        <v>1604</v>
      </c>
      <c r="B14" s="850" t="s">
        <v>1797</v>
      </c>
      <c r="C14" s="850" t="s">
        <v>1796</v>
      </c>
      <c r="D14" s="850" t="s">
        <v>27</v>
      </c>
    </row>
    <row r="15" spans="1:13">
      <c r="A15" s="835" t="s">
        <v>487</v>
      </c>
      <c r="B15" s="836">
        <v>175213</v>
      </c>
      <c r="C15" s="836">
        <v>1208592</v>
      </c>
      <c r="D15" s="836">
        <v>1383805</v>
      </c>
    </row>
    <row r="16" spans="1:13">
      <c r="A16" s="835" t="s">
        <v>1536</v>
      </c>
      <c r="B16" s="836">
        <v>595261</v>
      </c>
      <c r="C16" s="836">
        <v>1887146</v>
      </c>
      <c r="D16" s="836">
        <v>2482407</v>
      </c>
    </row>
    <row r="17" spans="1:4" ht="15.75" thickBot="1">
      <c r="A17" s="845" t="s">
        <v>113</v>
      </c>
      <c r="B17" s="846">
        <f>SUM(B15:B16)</f>
        <v>770474</v>
      </c>
      <c r="C17" s="846">
        <f>SUM(C15:C16)</f>
        <v>3095738</v>
      </c>
      <c r="D17" s="846">
        <f>SUM(D15:D16)</f>
        <v>3866212</v>
      </c>
    </row>
    <row r="18" spans="1:4">
      <c r="A18" s="853"/>
      <c r="B18" s="832"/>
      <c r="C18" s="832"/>
      <c r="D18" s="853"/>
    </row>
    <row r="19" spans="1:4">
      <c r="A19" s="853"/>
      <c r="B19" s="832"/>
      <c r="C19" s="832"/>
      <c r="D19" s="853"/>
    </row>
    <row r="20" spans="1:4" ht="15" customHeight="1" thickBot="1">
      <c r="A20" s="851" t="s">
        <v>1815</v>
      </c>
      <c r="B20" s="851"/>
      <c r="C20" s="851"/>
      <c r="D20" s="851"/>
    </row>
    <row r="21" spans="1:4">
      <c r="A21" s="833" t="s">
        <v>1715</v>
      </c>
      <c r="B21" s="850" t="s">
        <v>1797</v>
      </c>
      <c r="C21" s="850" t="s">
        <v>1796</v>
      </c>
      <c r="D21" s="850" t="s">
        <v>27</v>
      </c>
    </row>
    <row r="22" spans="1:4">
      <c r="A22" s="835" t="s">
        <v>1714</v>
      </c>
      <c r="B22" s="836">
        <v>861</v>
      </c>
      <c r="C22" s="836">
        <v>25208</v>
      </c>
      <c r="D22" s="836">
        <v>26069</v>
      </c>
    </row>
    <row r="23" spans="1:4">
      <c r="A23" s="835" t="s">
        <v>13</v>
      </c>
      <c r="B23" s="836">
        <v>30279</v>
      </c>
      <c r="C23" s="836">
        <v>264006</v>
      </c>
      <c r="D23" s="836">
        <v>294285</v>
      </c>
    </row>
    <row r="24" spans="1:4">
      <c r="A24" s="835" t="s">
        <v>1713</v>
      </c>
      <c r="B24" s="836">
        <v>223699</v>
      </c>
      <c r="C24" s="836">
        <v>891789</v>
      </c>
      <c r="D24" s="836">
        <v>1115488</v>
      </c>
    </row>
    <row r="25" spans="1:4">
      <c r="A25" s="835" t="s">
        <v>1712</v>
      </c>
      <c r="B25" s="836">
        <v>197416</v>
      </c>
      <c r="C25" s="836">
        <v>710975</v>
      </c>
      <c r="D25" s="836">
        <v>908391</v>
      </c>
    </row>
    <row r="26" spans="1:4">
      <c r="A26" s="835" t="s">
        <v>1711</v>
      </c>
      <c r="B26" s="836">
        <v>166778</v>
      </c>
      <c r="C26" s="836">
        <v>622325</v>
      </c>
      <c r="D26" s="836">
        <v>789103</v>
      </c>
    </row>
    <row r="27" spans="1:4">
      <c r="A27" s="835" t="s">
        <v>1710</v>
      </c>
      <c r="B27" s="836">
        <v>131745</v>
      </c>
      <c r="C27" s="836">
        <v>437101</v>
      </c>
      <c r="D27" s="836">
        <v>568846</v>
      </c>
    </row>
    <row r="28" spans="1:4">
      <c r="A28" s="835" t="s">
        <v>1709</v>
      </c>
      <c r="B28" s="836">
        <v>19696</v>
      </c>
      <c r="C28" s="836">
        <v>144334</v>
      </c>
      <c r="D28" s="836">
        <v>164030</v>
      </c>
    </row>
    <row r="29" spans="1:4" ht="15.75" thickBot="1">
      <c r="A29" s="845" t="s">
        <v>113</v>
      </c>
      <c r="B29" s="846">
        <f>SUM(B22:B28)</f>
        <v>770474</v>
      </c>
      <c r="C29" s="846">
        <f>SUM(C22:C28)</f>
        <v>3095738</v>
      </c>
      <c r="D29" s="846">
        <f>SUM(D22:D28)</f>
        <v>3866212</v>
      </c>
    </row>
    <row r="30" spans="1:4">
      <c r="A30" s="853"/>
      <c r="B30" s="832"/>
      <c r="C30" s="832"/>
      <c r="D30" s="853"/>
    </row>
    <row r="31" spans="1:4">
      <c r="A31" s="853"/>
      <c r="B31" s="832"/>
      <c r="C31" s="832"/>
      <c r="D31" s="853"/>
    </row>
    <row r="32" spans="1:4" ht="15" customHeight="1" thickBot="1">
      <c r="A32" s="851" t="s">
        <v>1814</v>
      </c>
      <c r="B32" s="851"/>
      <c r="C32" s="851"/>
      <c r="D32" s="851"/>
    </row>
    <row r="33" spans="1:4">
      <c r="A33" s="833" t="s">
        <v>1771</v>
      </c>
      <c r="B33" s="850" t="s">
        <v>1797</v>
      </c>
      <c r="C33" s="850" t="s">
        <v>1796</v>
      </c>
      <c r="D33" s="850" t="s">
        <v>27</v>
      </c>
    </row>
    <row r="34" spans="1:4">
      <c r="A34" s="835" t="s">
        <v>1764</v>
      </c>
      <c r="B34" s="836">
        <v>159467</v>
      </c>
      <c r="C34" s="836">
        <v>755296</v>
      </c>
      <c r="D34" s="836">
        <v>914763</v>
      </c>
    </row>
    <row r="35" spans="1:4">
      <c r="A35" s="835" t="s">
        <v>1770</v>
      </c>
      <c r="B35" s="836">
        <v>159862</v>
      </c>
      <c r="C35" s="836">
        <v>720152</v>
      </c>
      <c r="D35" s="836">
        <v>880014</v>
      </c>
    </row>
    <row r="36" spans="1:4">
      <c r="A36" s="835" t="s">
        <v>1762</v>
      </c>
      <c r="B36" s="836">
        <v>151088</v>
      </c>
      <c r="C36" s="836">
        <v>378844</v>
      </c>
      <c r="D36" s="836">
        <v>529932</v>
      </c>
    </row>
    <row r="37" spans="1:4">
      <c r="A37" s="835" t="s">
        <v>1795</v>
      </c>
      <c r="B37" s="836">
        <v>37847</v>
      </c>
      <c r="C37" s="836">
        <v>244615</v>
      </c>
      <c r="D37" s="836">
        <v>282462</v>
      </c>
    </row>
    <row r="38" spans="1:4">
      <c r="A38" s="835" t="s">
        <v>1760</v>
      </c>
      <c r="B38" s="836">
        <v>64872</v>
      </c>
      <c r="C38" s="836">
        <v>151576</v>
      </c>
      <c r="D38" s="836">
        <v>216448</v>
      </c>
    </row>
    <row r="39" spans="1:4">
      <c r="A39" s="835" t="s">
        <v>1759</v>
      </c>
      <c r="B39" s="836">
        <v>39580</v>
      </c>
      <c r="C39" s="836">
        <v>134615</v>
      </c>
      <c r="D39" s="836">
        <v>174195</v>
      </c>
    </row>
    <row r="40" spans="1:4">
      <c r="A40" s="835" t="s">
        <v>1758</v>
      </c>
      <c r="B40" s="836">
        <v>21326</v>
      </c>
      <c r="C40" s="836">
        <v>101855</v>
      </c>
      <c r="D40" s="836">
        <v>123181</v>
      </c>
    </row>
    <row r="41" spans="1:4">
      <c r="A41" s="835" t="s">
        <v>1794</v>
      </c>
      <c r="B41" s="836">
        <v>26317</v>
      </c>
      <c r="C41" s="836">
        <v>98690</v>
      </c>
      <c r="D41" s="836">
        <v>125007</v>
      </c>
    </row>
    <row r="42" spans="1:4">
      <c r="A42" s="835" t="s">
        <v>1756</v>
      </c>
      <c r="B42" s="836">
        <v>11481</v>
      </c>
      <c r="C42" s="836">
        <v>80512</v>
      </c>
      <c r="D42" s="836">
        <v>91993</v>
      </c>
    </row>
    <row r="43" spans="1:4">
      <c r="A43" s="835" t="s">
        <v>1768</v>
      </c>
      <c r="B43" s="836">
        <v>14005</v>
      </c>
      <c r="C43" s="836">
        <v>90525</v>
      </c>
      <c r="D43" s="836">
        <v>104530</v>
      </c>
    </row>
    <row r="44" spans="1:4">
      <c r="A44" s="835" t="s">
        <v>1754</v>
      </c>
      <c r="B44" s="836">
        <v>84614</v>
      </c>
      <c r="C44" s="836">
        <v>339049</v>
      </c>
      <c r="D44" s="836">
        <v>423663</v>
      </c>
    </row>
    <row r="45" spans="1:4">
      <c r="A45" s="835" t="s">
        <v>1675</v>
      </c>
      <c r="B45" s="836">
        <v>15</v>
      </c>
      <c r="C45" s="836">
        <v>9</v>
      </c>
      <c r="D45" s="836">
        <v>24</v>
      </c>
    </row>
    <row r="46" spans="1:4" ht="15.75" thickBot="1">
      <c r="A46" s="845" t="s">
        <v>113</v>
      </c>
      <c r="B46" s="846">
        <f>SUM(B34:B45)</f>
        <v>770474</v>
      </c>
      <c r="C46" s="846">
        <f>SUM(C34:C45)</f>
        <v>3095738</v>
      </c>
      <c r="D46" s="846">
        <f>SUM(D34:D45)</f>
        <v>3866212</v>
      </c>
    </row>
    <row r="47" spans="1:4">
      <c r="A47" s="853"/>
      <c r="B47" s="844"/>
      <c r="C47" s="844"/>
      <c r="D47" s="853"/>
    </row>
    <row r="48" spans="1:4">
      <c r="A48" s="853"/>
      <c r="B48" s="832"/>
      <c r="C48" s="832"/>
      <c r="D48" s="853"/>
    </row>
    <row r="49" spans="1:4" ht="15" customHeight="1" thickBot="1">
      <c r="A49" s="851" t="s">
        <v>1813</v>
      </c>
      <c r="B49" s="851"/>
    </row>
    <row r="50" spans="1:4">
      <c r="A50" s="833" t="s">
        <v>1812</v>
      </c>
      <c r="B50" s="850" t="s">
        <v>1811</v>
      </c>
    </row>
    <row r="51" spans="1:4">
      <c r="A51" s="835" t="s">
        <v>1810</v>
      </c>
      <c r="B51" s="836">
        <v>7701198</v>
      </c>
    </row>
    <row r="52" spans="1:4">
      <c r="A52" s="835" t="s">
        <v>1809</v>
      </c>
      <c r="B52" s="836">
        <v>42723220</v>
      </c>
    </row>
    <row r="53" spans="1:4" ht="15.75" thickBot="1">
      <c r="A53" s="845" t="s">
        <v>113</v>
      </c>
      <c r="B53" s="846">
        <f>SUM(B51:B52)</f>
        <v>50424418</v>
      </c>
    </row>
    <row r="54" spans="1:4">
      <c r="A54" s="853"/>
      <c r="B54" s="832"/>
      <c r="C54" s="832"/>
      <c r="D54" s="853"/>
    </row>
    <row r="55" spans="1:4">
      <c r="A55" s="853"/>
      <c r="B55" s="832"/>
      <c r="C55" s="832"/>
      <c r="D55" s="853"/>
    </row>
    <row r="56" spans="1:4" ht="15" customHeight="1" thickBot="1">
      <c r="A56" s="851" t="s">
        <v>1808</v>
      </c>
      <c r="B56" s="851"/>
      <c r="C56" s="851"/>
      <c r="D56" s="851"/>
    </row>
    <row r="57" spans="1:4">
      <c r="A57" s="833" t="s">
        <v>1604</v>
      </c>
      <c r="B57" s="850" t="s">
        <v>1797</v>
      </c>
      <c r="C57" s="850" t="s">
        <v>1796</v>
      </c>
      <c r="D57" s="850" t="s">
        <v>27</v>
      </c>
    </row>
    <row r="58" spans="1:4">
      <c r="A58" s="835" t="s">
        <v>487</v>
      </c>
      <c r="B58" s="836">
        <v>1813021</v>
      </c>
      <c r="C58" s="836">
        <v>17881254</v>
      </c>
      <c r="D58" s="836">
        <v>19694275</v>
      </c>
    </row>
    <row r="59" spans="1:4">
      <c r="A59" s="835" t="s">
        <v>1536</v>
      </c>
      <c r="B59" s="836">
        <v>5888177</v>
      </c>
      <c r="C59" s="836">
        <v>24841966</v>
      </c>
      <c r="D59" s="836">
        <v>30730143</v>
      </c>
    </row>
    <row r="60" spans="1:4" ht="15.75" thickBot="1">
      <c r="A60" s="845" t="s">
        <v>113</v>
      </c>
      <c r="B60" s="846">
        <f>SUM(B58:B59)</f>
        <v>7701198</v>
      </c>
      <c r="C60" s="846">
        <f>SUM(C58:C59)</f>
        <v>42723220</v>
      </c>
      <c r="D60" s="846">
        <f>SUM(D58:D59)</f>
        <v>50424418</v>
      </c>
    </row>
    <row r="61" spans="1:4">
      <c r="A61" s="853"/>
      <c r="B61" s="832"/>
      <c r="C61" s="832"/>
      <c r="D61" s="853"/>
    </row>
    <row r="62" spans="1:4">
      <c r="A62" s="853"/>
      <c r="B62" s="832"/>
      <c r="C62" s="832"/>
      <c r="D62" s="853"/>
    </row>
    <row r="63" spans="1:4" ht="15" customHeight="1" thickBot="1">
      <c r="A63" s="851" t="s">
        <v>1807</v>
      </c>
      <c r="B63" s="851"/>
      <c r="C63" s="851"/>
      <c r="D63" s="851"/>
    </row>
    <row r="64" spans="1:4">
      <c r="A64" s="833" t="s">
        <v>1715</v>
      </c>
      <c r="B64" s="850" t="s">
        <v>1797</v>
      </c>
      <c r="C64" s="850" t="s">
        <v>1796</v>
      </c>
      <c r="D64" s="850" t="s">
        <v>27</v>
      </c>
    </row>
    <row r="65" spans="1:4">
      <c r="A65" s="835" t="s">
        <v>1714</v>
      </c>
      <c r="B65" s="836">
        <v>6034</v>
      </c>
      <c r="C65" s="836">
        <v>230637</v>
      </c>
      <c r="D65" s="836">
        <v>236671</v>
      </c>
    </row>
    <row r="66" spans="1:4">
      <c r="A66" s="835" t="s">
        <v>13</v>
      </c>
      <c r="B66" s="836">
        <v>252749</v>
      </c>
      <c r="C66" s="836">
        <v>2753141</v>
      </c>
      <c r="D66" s="836">
        <v>3005890</v>
      </c>
    </row>
    <row r="67" spans="1:4">
      <c r="A67" s="835" t="s">
        <v>1713</v>
      </c>
      <c r="B67" s="836">
        <v>2008601</v>
      </c>
      <c r="C67" s="836">
        <v>10670958</v>
      </c>
      <c r="D67" s="836">
        <v>12679559</v>
      </c>
    </row>
    <row r="68" spans="1:4">
      <c r="A68" s="835" t="s">
        <v>1712</v>
      </c>
      <c r="B68" s="836">
        <v>1807989</v>
      </c>
      <c r="C68" s="836">
        <v>9453204</v>
      </c>
      <c r="D68" s="836">
        <v>11261193</v>
      </c>
    </row>
    <row r="69" spans="1:4">
      <c r="A69" s="835" t="s">
        <v>1711</v>
      </c>
      <c r="B69" s="836">
        <v>1678041</v>
      </c>
      <c r="C69" s="836">
        <v>9294534</v>
      </c>
      <c r="D69" s="836">
        <v>10972575</v>
      </c>
    </row>
    <row r="70" spans="1:4">
      <c r="A70" s="835" t="s">
        <v>1710</v>
      </c>
      <c r="B70" s="836">
        <v>1649215</v>
      </c>
      <c r="C70" s="836">
        <v>7559458</v>
      </c>
      <c r="D70" s="836">
        <v>9208673</v>
      </c>
    </row>
    <row r="71" spans="1:4">
      <c r="A71" s="835" t="s">
        <v>1709</v>
      </c>
      <c r="B71" s="836">
        <v>298569</v>
      </c>
      <c r="C71" s="836">
        <v>2761288</v>
      </c>
      <c r="D71" s="836">
        <v>3059857</v>
      </c>
    </row>
    <row r="72" spans="1:4" ht="15.75" thickBot="1">
      <c r="A72" s="845" t="s">
        <v>113</v>
      </c>
      <c r="B72" s="846">
        <f>SUM(B65:B71)</f>
        <v>7701198</v>
      </c>
      <c r="C72" s="846">
        <f>SUM(C65:C71)</f>
        <v>42723220</v>
      </c>
      <c r="D72" s="846">
        <f>SUM(D65:D71)</f>
        <v>50424418</v>
      </c>
    </row>
    <row r="73" spans="1:4">
      <c r="A73" s="853"/>
      <c r="B73" s="832"/>
      <c r="C73" s="832"/>
      <c r="D73" s="853"/>
    </row>
    <row r="74" spans="1:4">
      <c r="A74" s="853"/>
      <c r="B74" s="832"/>
      <c r="C74" s="832"/>
      <c r="D74" s="853"/>
    </row>
    <row r="75" spans="1:4" ht="15" customHeight="1" thickBot="1">
      <c r="A75" s="851" t="s">
        <v>1806</v>
      </c>
      <c r="B75" s="851"/>
      <c r="C75" s="851"/>
      <c r="D75" s="851"/>
    </row>
    <row r="76" spans="1:4">
      <c r="A76" s="833" t="s">
        <v>1771</v>
      </c>
      <c r="B76" s="850" t="s">
        <v>1797</v>
      </c>
      <c r="C76" s="850" t="s">
        <v>1796</v>
      </c>
      <c r="D76" s="850" t="s">
        <v>27</v>
      </c>
    </row>
    <row r="77" spans="1:4">
      <c r="A77" s="835" t="s">
        <v>1764</v>
      </c>
      <c r="B77" s="836">
        <v>2602485</v>
      </c>
      <c r="C77" s="836">
        <v>13179586</v>
      </c>
      <c r="D77" s="836">
        <v>15782071</v>
      </c>
    </row>
    <row r="78" spans="1:4">
      <c r="A78" s="835" t="s">
        <v>1770</v>
      </c>
      <c r="B78" s="836">
        <v>1724984</v>
      </c>
      <c r="C78" s="836">
        <v>9902317</v>
      </c>
      <c r="D78" s="836">
        <v>11627301</v>
      </c>
    </row>
    <row r="79" spans="1:4">
      <c r="A79" s="835" t="s">
        <v>1762</v>
      </c>
      <c r="B79" s="836">
        <v>670313</v>
      </c>
      <c r="C79" s="836">
        <v>2015760</v>
      </c>
      <c r="D79" s="836">
        <v>2686073</v>
      </c>
    </row>
    <row r="80" spans="1:4">
      <c r="A80" s="835" t="s">
        <v>1795</v>
      </c>
      <c r="B80" s="836">
        <v>480697</v>
      </c>
      <c r="C80" s="836">
        <v>4067874</v>
      </c>
      <c r="D80" s="836">
        <v>4548571</v>
      </c>
    </row>
    <row r="81" spans="1:4">
      <c r="A81" s="835" t="s">
        <v>1760</v>
      </c>
      <c r="B81" s="836">
        <v>207470</v>
      </c>
      <c r="C81" s="836">
        <v>678690</v>
      </c>
      <c r="D81" s="836">
        <v>886160</v>
      </c>
    </row>
    <row r="82" spans="1:4">
      <c r="A82" s="835" t="s">
        <v>1759</v>
      </c>
      <c r="B82" s="836">
        <v>233056</v>
      </c>
      <c r="C82" s="836">
        <v>1433583</v>
      </c>
      <c r="D82" s="836">
        <v>1666639</v>
      </c>
    </row>
    <row r="83" spans="1:4">
      <c r="A83" s="835" t="s">
        <v>1758</v>
      </c>
      <c r="B83" s="836">
        <v>321825</v>
      </c>
      <c r="C83" s="836">
        <v>1561545</v>
      </c>
      <c r="D83" s="836">
        <v>1883370</v>
      </c>
    </row>
    <row r="84" spans="1:4">
      <c r="A84" s="835" t="s">
        <v>1794</v>
      </c>
      <c r="B84" s="836">
        <v>200667</v>
      </c>
      <c r="C84" s="836">
        <v>1233276</v>
      </c>
      <c r="D84" s="836">
        <v>1433943</v>
      </c>
    </row>
    <row r="85" spans="1:4">
      <c r="A85" s="835" t="s">
        <v>1756</v>
      </c>
      <c r="B85" s="836">
        <v>277787</v>
      </c>
      <c r="C85" s="836">
        <v>2274819</v>
      </c>
      <c r="D85" s="836">
        <v>2552606</v>
      </c>
    </row>
    <row r="86" spans="1:4">
      <c r="A86" s="835" t="s">
        <v>1768</v>
      </c>
      <c r="B86" s="836">
        <v>216153</v>
      </c>
      <c r="C86" s="836">
        <v>1941801</v>
      </c>
      <c r="D86" s="836">
        <v>2157954</v>
      </c>
    </row>
    <row r="87" spans="1:4">
      <c r="A87" s="835" t="s">
        <v>1754</v>
      </c>
      <c r="B87" s="836">
        <v>765659</v>
      </c>
      <c r="C87" s="836">
        <v>4433878</v>
      </c>
      <c r="D87" s="836">
        <v>5199537</v>
      </c>
    </row>
    <row r="88" spans="1:4">
      <c r="A88" s="835" t="s">
        <v>1675</v>
      </c>
      <c r="B88" s="836">
        <v>102</v>
      </c>
      <c r="C88" s="836">
        <v>91</v>
      </c>
      <c r="D88" s="836">
        <v>193</v>
      </c>
    </row>
    <row r="89" spans="1:4" ht="15.75" thickBot="1">
      <c r="A89" s="845" t="s">
        <v>113</v>
      </c>
      <c r="B89" s="846">
        <f>SUM(B77:B88)</f>
        <v>7701198</v>
      </c>
      <c r="C89" s="846">
        <f>SUM(C77:C88)</f>
        <v>42723220</v>
      </c>
      <c r="D89" s="846">
        <f>SUM(D77:D88)</f>
        <v>50424418</v>
      </c>
    </row>
    <row r="90" spans="1:4">
      <c r="A90" s="853"/>
      <c r="B90" s="832"/>
      <c r="C90" s="832"/>
      <c r="D90" s="832"/>
    </row>
    <row r="92" spans="1:4">
      <c r="A92" s="320" t="s">
        <v>858</v>
      </c>
    </row>
    <row r="93" spans="1:4">
      <c r="A93" s="7" t="s">
        <v>1923</v>
      </c>
    </row>
    <row r="94" spans="1:4">
      <c r="A94" s="7" t="s">
        <v>1977</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92"/>
  <sheetViews>
    <sheetView topLeftCell="A67" zoomScale="80" zoomScaleNormal="80" workbookViewId="0">
      <selection activeCell="A92" sqref="A92"/>
    </sheetView>
  </sheetViews>
  <sheetFormatPr baseColWidth="10" defaultRowHeight="15"/>
  <cols>
    <col min="1" max="1" width="37.85546875" style="828" customWidth="1"/>
    <col min="2" max="2" width="25" style="828" customWidth="1"/>
    <col min="3" max="13" width="18.85546875" style="828" customWidth="1"/>
    <col min="14" max="16384" width="11.42578125" style="828"/>
  </cols>
  <sheetData>
    <row r="1" spans="1:13">
      <c r="A1" s="979" t="s">
        <v>1829</v>
      </c>
      <c r="B1" s="979"/>
      <c r="C1" s="979"/>
      <c r="D1" s="979"/>
      <c r="E1" s="979"/>
      <c r="F1" s="979"/>
      <c r="G1" s="979"/>
      <c r="H1" s="979"/>
      <c r="I1" s="979"/>
      <c r="J1" s="979"/>
      <c r="K1" s="979"/>
      <c r="L1" s="979"/>
      <c r="M1" s="979"/>
    </row>
    <row r="2" spans="1:13">
      <c r="A2" s="980" t="s">
        <v>1719</v>
      </c>
      <c r="B2" s="980"/>
      <c r="C2" s="980"/>
      <c r="D2" s="980"/>
      <c r="E2" s="980"/>
      <c r="F2" s="980"/>
      <c r="G2" s="980"/>
      <c r="H2" s="980"/>
      <c r="I2" s="980"/>
      <c r="J2" s="980"/>
      <c r="K2" s="980"/>
      <c r="L2" s="980"/>
      <c r="M2" s="980"/>
    </row>
    <row r="3" spans="1:13">
      <c r="A3" s="980" t="s">
        <v>1828</v>
      </c>
      <c r="B3" s="980"/>
      <c r="C3" s="980"/>
      <c r="D3" s="980"/>
      <c r="E3" s="980"/>
      <c r="F3" s="980"/>
      <c r="G3" s="980"/>
      <c r="H3" s="980"/>
      <c r="I3" s="980"/>
      <c r="J3" s="980"/>
      <c r="K3" s="980"/>
      <c r="L3" s="980"/>
      <c r="M3" s="980"/>
    </row>
    <row r="4" spans="1:13" ht="15.75" thickBot="1">
      <c r="A4" s="829"/>
      <c r="B4" s="829"/>
      <c r="C4" s="829"/>
      <c r="D4" s="829"/>
      <c r="E4" s="829"/>
      <c r="F4" s="829"/>
      <c r="G4" s="829"/>
      <c r="H4" s="829"/>
      <c r="I4" s="829"/>
      <c r="J4" s="829"/>
      <c r="K4" s="829"/>
      <c r="L4" s="829"/>
      <c r="M4" s="830"/>
    </row>
    <row r="6" spans="1:13" ht="15" customHeight="1" thickBot="1">
      <c r="A6" s="851" t="s">
        <v>1827</v>
      </c>
      <c r="B6" s="851"/>
    </row>
    <row r="7" spans="1:13" ht="25.5">
      <c r="A7" s="833" t="s">
        <v>1812</v>
      </c>
      <c r="B7" s="850" t="s">
        <v>1739</v>
      </c>
    </row>
    <row r="8" spans="1:13">
      <c r="A8" s="835" t="s">
        <v>1810</v>
      </c>
      <c r="B8" s="836">
        <v>734046</v>
      </c>
    </row>
    <row r="9" spans="1:13">
      <c r="A9" s="835" t="s">
        <v>1809</v>
      </c>
      <c r="B9" s="836">
        <v>2930026</v>
      </c>
    </row>
    <row r="10" spans="1:13" ht="15.75" thickBot="1">
      <c r="A10" s="845" t="s">
        <v>113</v>
      </c>
      <c r="B10" s="846">
        <f>SUM(B8:B9)</f>
        <v>3664072</v>
      </c>
    </row>
    <row r="11" spans="1:13">
      <c r="A11" s="853"/>
      <c r="B11" s="832"/>
      <c r="C11" s="832"/>
      <c r="D11" s="832"/>
    </row>
    <row r="12" spans="1:13" ht="15" customHeight="1" thickBot="1">
      <c r="A12" s="851" t="s">
        <v>1826</v>
      </c>
      <c r="B12" s="851"/>
      <c r="C12" s="851"/>
      <c r="D12" s="851"/>
    </row>
    <row r="13" spans="1:13">
      <c r="A13" s="833" t="s">
        <v>1604</v>
      </c>
      <c r="B13" s="850" t="s">
        <v>1797</v>
      </c>
      <c r="C13" s="850" t="s">
        <v>1796</v>
      </c>
      <c r="D13" s="850" t="s">
        <v>27</v>
      </c>
    </row>
    <row r="14" spans="1:13">
      <c r="A14" s="835" t="s">
        <v>487</v>
      </c>
      <c r="B14" s="836">
        <v>168130</v>
      </c>
      <c r="C14" s="836">
        <v>1153086</v>
      </c>
      <c r="D14" s="836">
        <v>1321216</v>
      </c>
    </row>
    <row r="15" spans="1:13">
      <c r="A15" s="835" t="s">
        <v>1536</v>
      </c>
      <c r="B15" s="836">
        <v>565916</v>
      </c>
      <c r="C15" s="836">
        <v>1776940</v>
      </c>
      <c r="D15" s="836">
        <v>2342856</v>
      </c>
    </row>
    <row r="16" spans="1:13" ht="15.75" thickBot="1">
      <c r="A16" s="845" t="s">
        <v>113</v>
      </c>
      <c r="B16" s="846">
        <f>SUM(B14:B15)</f>
        <v>734046</v>
      </c>
      <c r="C16" s="846">
        <f>SUM(C14:C15)</f>
        <v>2930026</v>
      </c>
      <c r="D16" s="846">
        <f>SUM(D14:D15)</f>
        <v>3664072</v>
      </c>
    </row>
    <row r="17" spans="1:4">
      <c r="A17" s="853"/>
      <c r="B17" s="832"/>
      <c r="C17" s="832"/>
      <c r="D17" s="853"/>
    </row>
    <row r="18" spans="1:4">
      <c r="A18" s="853"/>
      <c r="B18" s="832"/>
      <c r="C18" s="832"/>
      <c r="D18" s="853"/>
    </row>
    <row r="19" spans="1:4" ht="15" customHeight="1" thickBot="1">
      <c r="A19" s="851" t="s">
        <v>1825</v>
      </c>
      <c r="B19" s="851"/>
      <c r="C19" s="851"/>
      <c r="D19" s="851"/>
    </row>
    <row r="20" spans="1:4">
      <c r="A20" s="833" t="s">
        <v>1715</v>
      </c>
      <c r="B20" s="850" t="s">
        <v>1797</v>
      </c>
      <c r="C20" s="850" t="s">
        <v>1796</v>
      </c>
      <c r="D20" s="850" t="s">
        <v>27</v>
      </c>
    </row>
    <row r="21" spans="1:4">
      <c r="A21" s="835" t="s">
        <v>1714</v>
      </c>
      <c r="B21" s="836">
        <v>828</v>
      </c>
      <c r="C21" s="836">
        <v>24365</v>
      </c>
      <c r="D21" s="836">
        <v>25193</v>
      </c>
    </row>
    <row r="22" spans="1:4">
      <c r="A22" s="835" t="s">
        <v>13</v>
      </c>
      <c r="B22" s="836">
        <v>28744</v>
      </c>
      <c r="C22" s="836">
        <v>253424</v>
      </c>
      <c r="D22" s="836">
        <v>282168</v>
      </c>
    </row>
    <row r="23" spans="1:4">
      <c r="A23" s="835" t="s">
        <v>1713</v>
      </c>
      <c r="B23" s="836">
        <v>213258</v>
      </c>
      <c r="C23" s="836">
        <v>843355</v>
      </c>
      <c r="D23" s="836">
        <v>1056613</v>
      </c>
    </row>
    <row r="24" spans="1:4">
      <c r="A24" s="835" t="s">
        <v>1712</v>
      </c>
      <c r="B24" s="836">
        <v>189241</v>
      </c>
      <c r="C24" s="836">
        <v>671638</v>
      </c>
      <c r="D24" s="836">
        <v>860879</v>
      </c>
    </row>
    <row r="25" spans="1:4">
      <c r="A25" s="835" t="s">
        <v>1711</v>
      </c>
      <c r="B25" s="836">
        <v>159983</v>
      </c>
      <c r="C25" s="836">
        <v>590673</v>
      </c>
      <c r="D25" s="836">
        <v>750656</v>
      </c>
    </row>
    <row r="26" spans="1:4">
      <c r="A26" s="835" t="s">
        <v>1710</v>
      </c>
      <c r="B26" s="836">
        <v>123861</v>
      </c>
      <c r="C26" s="836">
        <v>411548</v>
      </c>
      <c r="D26" s="836">
        <v>535409</v>
      </c>
    </row>
    <row r="27" spans="1:4">
      <c r="A27" s="835" t="s">
        <v>1709</v>
      </c>
      <c r="B27" s="836">
        <v>18131</v>
      </c>
      <c r="C27" s="836">
        <v>135023</v>
      </c>
      <c r="D27" s="836">
        <v>153154</v>
      </c>
    </row>
    <row r="28" spans="1:4" ht="15.75" thickBot="1">
      <c r="A28" s="845" t="s">
        <v>113</v>
      </c>
      <c r="B28" s="846">
        <f>SUM(B21:B27)</f>
        <v>734046</v>
      </c>
      <c r="C28" s="846">
        <f>SUM(C21:C27)</f>
        <v>2930026</v>
      </c>
      <c r="D28" s="846">
        <f>SUM(D21:D27)</f>
        <v>3664072</v>
      </c>
    </row>
    <row r="29" spans="1:4">
      <c r="A29" s="853"/>
      <c r="B29" s="832"/>
      <c r="C29" s="832"/>
      <c r="D29" s="853"/>
    </row>
    <row r="30" spans="1:4">
      <c r="A30" s="853"/>
      <c r="B30" s="832"/>
      <c r="C30" s="832"/>
      <c r="D30" s="853"/>
    </row>
    <row r="31" spans="1:4" ht="15" customHeight="1" thickBot="1">
      <c r="A31" s="851" t="s">
        <v>1824</v>
      </c>
      <c r="B31" s="851"/>
      <c r="C31" s="851"/>
      <c r="D31" s="851"/>
    </row>
    <row r="32" spans="1:4">
      <c r="A32" s="833" t="s">
        <v>1771</v>
      </c>
      <c r="B32" s="850" t="s">
        <v>1797</v>
      </c>
      <c r="C32" s="850" t="s">
        <v>1796</v>
      </c>
      <c r="D32" s="850" t="s">
        <v>27</v>
      </c>
    </row>
    <row r="33" spans="1:4">
      <c r="A33" s="835" t="s">
        <v>1764</v>
      </c>
      <c r="B33" s="836">
        <v>140033</v>
      </c>
      <c r="C33" s="836">
        <v>671396</v>
      </c>
      <c r="D33" s="836">
        <v>811429</v>
      </c>
    </row>
    <row r="34" spans="1:4">
      <c r="A34" s="835" t="s">
        <v>1770</v>
      </c>
      <c r="B34" s="836">
        <v>151895</v>
      </c>
      <c r="C34" s="836">
        <v>680461</v>
      </c>
      <c r="D34" s="836">
        <v>832356</v>
      </c>
    </row>
    <row r="35" spans="1:4">
      <c r="A35" s="835" t="s">
        <v>1762</v>
      </c>
      <c r="B35" s="836">
        <v>149551</v>
      </c>
      <c r="C35" s="836">
        <v>373433</v>
      </c>
      <c r="D35" s="836">
        <v>522984</v>
      </c>
    </row>
    <row r="36" spans="1:4">
      <c r="A36" s="835" t="s">
        <v>1795</v>
      </c>
      <c r="B36" s="836">
        <v>36822</v>
      </c>
      <c r="C36" s="836">
        <v>237267</v>
      </c>
      <c r="D36" s="836">
        <v>274089</v>
      </c>
    </row>
    <row r="37" spans="1:4">
      <c r="A37" s="835" t="s">
        <v>1760</v>
      </c>
      <c r="B37" s="836">
        <v>64112</v>
      </c>
      <c r="C37" s="836">
        <v>149599</v>
      </c>
      <c r="D37" s="836">
        <v>213711</v>
      </c>
    </row>
    <row r="38" spans="1:4">
      <c r="A38" s="835" t="s">
        <v>1759</v>
      </c>
      <c r="B38" s="836">
        <v>39009</v>
      </c>
      <c r="C38" s="836">
        <v>131958</v>
      </c>
      <c r="D38" s="836">
        <v>170967</v>
      </c>
    </row>
    <row r="39" spans="1:4">
      <c r="A39" s="835" t="s">
        <v>1758</v>
      </c>
      <c r="B39" s="836">
        <v>20833</v>
      </c>
      <c r="C39" s="836">
        <v>99923</v>
      </c>
      <c r="D39" s="836">
        <v>120756</v>
      </c>
    </row>
    <row r="40" spans="1:4">
      <c r="A40" s="835" t="s">
        <v>1794</v>
      </c>
      <c r="B40" s="836">
        <v>25802</v>
      </c>
      <c r="C40" s="836">
        <v>96042</v>
      </c>
      <c r="D40" s="836">
        <v>121844</v>
      </c>
    </row>
    <row r="41" spans="1:4">
      <c r="A41" s="835" t="s">
        <v>1756</v>
      </c>
      <c r="B41" s="836">
        <v>11030</v>
      </c>
      <c r="C41" s="836">
        <v>78133</v>
      </c>
      <c r="D41" s="836">
        <v>89163</v>
      </c>
    </row>
    <row r="42" spans="1:4">
      <c r="A42" s="835" t="s">
        <v>1768</v>
      </c>
      <c r="B42" s="836">
        <v>13244</v>
      </c>
      <c r="C42" s="836">
        <v>86173</v>
      </c>
      <c r="D42" s="836">
        <v>99417</v>
      </c>
    </row>
    <row r="43" spans="1:4">
      <c r="A43" s="835" t="s">
        <v>1754</v>
      </c>
      <c r="B43" s="836">
        <v>81712</v>
      </c>
      <c r="C43" s="836">
        <v>325638</v>
      </c>
      <c r="D43" s="836">
        <v>407350</v>
      </c>
    </row>
    <row r="44" spans="1:4">
      <c r="A44" s="835" t="s">
        <v>1675</v>
      </c>
      <c r="B44" s="836">
        <v>3</v>
      </c>
      <c r="C44" s="836">
        <v>3</v>
      </c>
      <c r="D44" s="836">
        <v>6</v>
      </c>
    </row>
    <row r="45" spans="1:4" ht="15.75" thickBot="1">
      <c r="A45" s="845" t="s">
        <v>113</v>
      </c>
      <c r="B45" s="846">
        <f>SUM(B33:B44)</f>
        <v>734046</v>
      </c>
      <c r="C45" s="846">
        <f>SUM(C33:C44)</f>
        <v>2930026</v>
      </c>
      <c r="D45" s="846">
        <f>SUM(D33:D44)</f>
        <v>3664072</v>
      </c>
    </row>
    <row r="46" spans="1:4">
      <c r="A46" s="853"/>
      <c r="B46" s="844"/>
      <c r="C46" s="844"/>
      <c r="D46" s="853"/>
    </row>
    <row r="47" spans="1:4">
      <c r="A47" s="853"/>
      <c r="B47" s="832"/>
      <c r="C47" s="832"/>
      <c r="D47" s="853"/>
    </row>
    <row r="48" spans="1:4" ht="15" customHeight="1" thickBot="1">
      <c r="A48" s="851" t="s">
        <v>1823</v>
      </c>
      <c r="B48" s="851"/>
    </row>
    <row r="49" spans="1:4">
      <c r="A49" s="833" t="s">
        <v>1812</v>
      </c>
      <c r="B49" s="850" t="s">
        <v>1738</v>
      </c>
    </row>
    <row r="50" spans="1:4">
      <c r="A50" s="835" t="s">
        <v>1810</v>
      </c>
      <c r="B50" s="836">
        <v>5845826</v>
      </c>
    </row>
    <row r="51" spans="1:4">
      <c r="A51" s="835" t="s">
        <v>1809</v>
      </c>
      <c r="B51" s="836">
        <v>36312398</v>
      </c>
    </row>
    <row r="52" spans="1:4" ht="15.75" thickBot="1">
      <c r="A52" s="845" t="s">
        <v>113</v>
      </c>
      <c r="B52" s="846">
        <f>SUM(B50:B51)</f>
        <v>42158224</v>
      </c>
    </row>
    <row r="53" spans="1:4">
      <c r="A53" s="853"/>
      <c r="B53" s="832"/>
      <c r="C53" s="832"/>
      <c r="D53" s="853"/>
    </row>
    <row r="54" spans="1:4" ht="15" customHeight="1" thickBot="1">
      <c r="A54" s="851" t="s">
        <v>1822</v>
      </c>
      <c r="B54" s="851"/>
      <c r="C54" s="851"/>
      <c r="D54" s="851"/>
    </row>
    <row r="55" spans="1:4">
      <c r="A55" s="833" t="s">
        <v>1604</v>
      </c>
      <c r="B55" s="850" t="s">
        <v>1797</v>
      </c>
      <c r="C55" s="850" t="s">
        <v>1796</v>
      </c>
      <c r="D55" s="850" t="s">
        <v>27</v>
      </c>
    </row>
    <row r="56" spans="1:4">
      <c r="A56" s="835" t="s">
        <v>487</v>
      </c>
      <c r="B56" s="836">
        <v>1405451</v>
      </c>
      <c r="C56" s="836">
        <v>15522255</v>
      </c>
      <c r="D56" s="836">
        <v>16927706</v>
      </c>
    </row>
    <row r="57" spans="1:4">
      <c r="A57" s="835" t="s">
        <v>1536</v>
      </c>
      <c r="B57" s="836">
        <v>4440375</v>
      </c>
      <c r="C57" s="836">
        <v>20790143</v>
      </c>
      <c r="D57" s="836">
        <v>25230518</v>
      </c>
    </row>
    <row r="58" spans="1:4" ht="15.75" thickBot="1">
      <c r="A58" s="845" t="s">
        <v>113</v>
      </c>
      <c r="B58" s="846">
        <f>SUM(B56:B57)</f>
        <v>5845826</v>
      </c>
      <c r="C58" s="846">
        <f>SUM(C56:C57)</f>
        <v>36312398</v>
      </c>
      <c r="D58" s="846">
        <f>SUM(D56:D57)</f>
        <v>42158224</v>
      </c>
    </row>
    <row r="59" spans="1:4">
      <c r="A59" s="853"/>
      <c r="B59" s="832"/>
      <c r="C59" s="832"/>
      <c r="D59" s="853"/>
    </row>
    <row r="60" spans="1:4">
      <c r="A60" s="853"/>
      <c r="B60" s="832"/>
      <c r="C60" s="832"/>
      <c r="D60" s="853"/>
    </row>
    <row r="61" spans="1:4" ht="15" customHeight="1" thickBot="1">
      <c r="A61" s="851" t="s">
        <v>1821</v>
      </c>
      <c r="B61" s="851"/>
      <c r="C61" s="851"/>
      <c r="D61" s="851"/>
    </row>
    <row r="62" spans="1:4">
      <c r="A62" s="833" t="s">
        <v>1715</v>
      </c>
      <c r="B62" s="850" t="s">
        <v>1797</v>
      </c>
      <c r="C62" s="850" t="s">
        <v>1796</v>
      </c>
      <c r="D62" s="850" t="s">
        <v>27</v>
      </c>
    </row>
    <row r="63" spans="1:4">
      <c r="A63" s="835" t="s">
        <v>1714</v>
      </c>
      <c r="B63" s="836">
        <v>3596</v>
      </c>
      <c r="C63" s="836">
        <v>177880</v>
      </c>
      <c r="D63" s="836">
        <v>181476</v>
      </c>
    </row>
    <row r="64" spans="1:4">
      <c r="A64" s="835" t="s">
        <v>13</v>
      </c>
      <c r="B64" s="836">
        <v>178903</v>
      </c>
      <c r="C64" s="836">
        <v>2244832</v>
      </c>
      <c r="D64" s="836">
        <v>2423735</v>
      </c>
    </row>
    <row r="65" spans="1:4">
      <c r="A65" s="835" t="s">
        <v>1713</v>
      </c>
      <c r="B65" s="836">
        <v>1487260</v>
      </c>
      <c r="C65" s="836">
        <v>8815681</v>
      </c>
      <c r="D65" s="836">
        <v>10302941</v>
      </c>
    </row>
    <row r="66" spans="1:4">
      <c r="A66" s="835" t="s">
        <v>1712</v>
      </c>
      <c r="B66" s="836">
        <v>1355423</v>
      </c>
      <c r="C66" s="836">
        <v>7995863</v>
      </c>
      <c r="D66" s="836">
        <v>9351286</v>
      </c>
    </row>
    <row r="67" spans="1:4">
      <c r="A67" s="835" t="s">
        <v>1711</v>
      </c>
      <c r="B67" s="836">
        <v>1292879</v>
      </c>
      <c r="C67" s="836">
        <v>8056218</v>
      </c>
      <c r="D67" s="836">
        <v>9349097</v>
      </c>
    </row>
    <row r="68" spans="1:4">
      <c r="A68" s="835" t="s">
        <v>1710</v>
      </c>
      <c r="B68" s="836">
        <v>1290920</v>
      </c>
      <c r="C68" s="836">
        <v>6604809</v>
      </c>
      <c r="D68" s="836">
        <v>7895729</v>
      </c>
    </row>
    <row r="69" spans="1:4">
      <c r="A69" s="835" t="s">
        <v>1709</v>
      </c>
      <c r="B69" s="836">
        <v>236845</v>
      </c>
      <c r="C69" s="836">
        <v>2417115</v>
      </c>
      <c r="D69" s="836">
        <v>2653960</v>
      </c>
    </row>
    <row r="70" spans="1:4" ht="15.75" thickBot="1">
      <c r="A70" s="845" t="s">
        <v>113</v>
      </c>
      <c r="B70" s="846">
        <f>SUM(B63:B69)</f>
        <v>5845826</v>
      </c>
      <c r="C70" s="846">
        <f>SUM(C63:C69)</f>
        <v>36312398</v>
      </c>
      <c r="D70" s="846">
        <f>SUM(D63:D69)</f>
        <v>42158224</v>
      </c>
    </row>
    <row r="71" spans="1:4">
      <c r="A71" s="853"/>
      <c r="B71" s="832"/>
      <c r="C71" s="832"/>
      <c r="D71" s="853"/>
    </row>
    <row r="72" spans="1:4">
      <c r="A72" s="853"/>
      <c r="B72" s="832"/>
      <c r="C72" s="832"/>
      <c r="D72" s="853"/>
    </row>
    <row r="73" spans="1:4" ht="15" customHeight="1" thickBot="1">
      <c r="A73" s="851" t="s">
        <v>1820</v>
      </c>
      <c r="B73" s="851"/>
      <c r="C73" s="851"/>
      <c r="D73" s="851"/>
    </row>
    <row r="74" spans="1:4">
      <c r="A74" s="833" t="s">
        <v>1771</v>
      </c>
      <c r="B74" s="850" t="s">
        <v>1797</v>
      </c>
      <c r="C74" s="850" t="s">
        <v>1796</v>
      </c>
      <c r="D74" s="850" t="s">
        <v>27</v>
      </c>
    </row>
    <row r="75" spans="1:4">
      <c r="A75" s="835" t="s">
        <v>1764</v>
      </c>
      <c r="B75" s="836">
        <v>2111213</v>
      </c>
      <c r="C75" s="836">
        <v>11213807</v>
      </c>
      <c r="D75" s="836">
        <v>13325020</v>
      </c>
    </row>
    <row r="76" spans="1:4">
      <c r="A76" s="835" t="s">
        <v>1770</v>
      </c>
      <c r="B76" s="836">
        <v>1333516</v>
      </c>
      <c r="C76" s="836">
        <v>8350680</v>
      </c>
      <c r="D76" s="836">
        <v>9684196</v>
      </c>
    </row>
    <row r="77" spans="1:4">
      <c r="A77" s="835" t="s">
        <v>1762</v>
      </c>
      <c r="B77" s="836">
        <v>295486</v>
      </c>
      <c r="C77" s="836">
        <v>1127207</v>
      </c>
      <c r="D77" s="836">
        <v>1422693</v>
      </c>
    </row>
    <row r="78" spans="1:4">
      <c r="A78" s="835" t="s">
        <v>1795</v>
      </c>
      <c r="B78" s="836">
        <v>415733</v>
      </c>
      <c r="C78" s="836">
        <v>3732608</v>
      </c>
      <c r="D78" s="836">
        <v>4148341</v>
      </c>
    </row>
    <row r="79" spans="1:4">
      <c r="A79" s="835" t="s">
        <v>1760</v>
      </c>
      <c r="B79" s="836">
        <v>59985</v>
      </c>
      <c r="C79" s="836">
        <v>334549</v>
      </c>
      <c r="D79" s="836">
        <v>394534</v>
      </c>
    </row>
    <row r="80" spans="1:4">
      <c r="A80" s="835" t="s">
        <v>1759</v>
      </c>
      <c r="B80" s="836">
        <v>155224</v>
      </c>
      <c r="C80" s="836">
        <v>1222569</v>
      </c>
      <c r="D80" s="836">
        <v>1377793</v>
      </c>
    </row>
    <row r="81" spans="1:4">
      <c r="A81" s="835" t="s">
        <v>1758</v>
      </c>
      <c r="B81" s="836">
        <v>303029</v>
      </c>
      <c r="C81" s="836">
        <v>1484481</v>
      </c>
      <c r="D81" s="836">
        <v>1787510</v>
      </c>
    </row>
    <row r="82" spans="1:4">
      <c r="A82" s="835" t="s">
        <v>1794</v>
      </c>
      <c r="B82" s="836">
        <v>144267</v>
      </c>
      <c r="C82" s="836">
        <v>1058400</v>
      </c>
      <c r="D82" s="836">
        <v>1202667</v>
      </c>
    </row>
    <row r="83" spans="1:4">
      <c r="A83" s="835" t="s">
        <v>1756</v>
      </c>
      <c r="B83" s="836">
        <v>258598</v>
      </c>
      <c r="C83" s="836">
        <v>2184283</v>
      </c>
      <c r="D83" s="836">
        <v>2442881</v>
      </c>
    </row>
    <row r="84" spans="1:4">
      <c r="A84" s="835" t="s">
        <v>1768</v>
      </c>
      <c r="B84" s="836">
        <v>182229</v>
      </c>
      <c r="C84" s="836">
        <v>1778194</v>
      </c>
      <c r="D84" s="836">
        <v>1960423</v>
      </c>
    </row>
    <row r="85" spans="1:4">
      <c r="A85" s="835" t="s">
        <v>1754</v>
      </c>
      <c r="B85" s="836">
        <v>586515</v>
      </c>
      <c r="C85" s="836">
        <v>3825586</v>
      </c>
      <c r="D85" s="836">
        <v>4412101</v>
      </c>
    </row>
    <row r="86" spans="1:4">
      <c r="A86" s="835" t="s">
        <v>1675</v>
      </c>
      <c r="B86" s="836">
        <v>31</v>
      </c>
      <c r="C86" s="836">
        <v>34</v>
      </c>
      <c r="D86" s="836">
        <v>65</v>
      </c>
    </row>
    <row r="87" spans="1:4" ht="15.75" thickBot="1">
      <c r="A87" s="845" t="s">
        <v>113</v>
      </c>
      <c r="B87" s="846">
        <f>SUM(B75:B86)</f>
        <v>5845826</v>
      </c>
      <c r="C87" s="846">
        <f>SUM(C75:C86)</f>
        <v>36312398</v>
      </c>
      <c r="D87" s="846">
        <f>SUM(D75:D86)</f>
        <v>42158224</v>
      </c>
    </row>
    <row r="88" spans="1:4">
      <c r="A88" s="853"/>
      <c r="B88" s="844"/>
      <c r="C88" s="832"/>
      <c r="D88" s="832"/>
    </row>
    <row r="90" spans="1:4">
      <c r="A90" s="320" t="s">
        <v>858</v>
      </c>
    </row>
    <row r="91" spans="1:4">
      <c r="A91" s="7" t="s">
        <v>1923</v>
      </c>
    </row>
    <row r="92" spans="1:4">
      <c r="A92" s="7" t="s">
        <v>1977</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92"/>
  <sheetViews>
    <sheetView topLeftCell="A67" zoomScale="80" zoomScaleNormal="80" workbookViewId="0">
      <selection activeCell="A92" sqref="A92"/>
    </sheetView>
  </sheetViews>
  <sheetFormatPr baseColWidth="10" defaultRowHeight="15"/>
  <cols>
    <col min="1" max="1" width="37.85546875" style="828" customWidth="1"/>
    <col min="2" max="2" width="25" style="828" customWidth="1"/>
    <col min="3" max="13" width="18.85546875" style="828" customWidth="1"/>
    <col min="14" max="16384" width="11.42578125" style="828"/>
  </cols>
  <sheetData>
    <row r="1" spans="1:13">
      <c r="A1" s="979" t="s">
        <v>1839</v>
      </c>
      <c r="B1" s="979"/>
      <c r="C1" s="979"/>
      <c r="D1" s="979"/>
      <c r="E1" s="979"/>
      <c r="F1" s="979"/>
      <c r="G1" s="979"/>
      <c r="H1" s="979"/>
      <c r="I1" s="979"/>
      <c r="J1" s="979"/>
      <c r="K1" s="979"/>
      <c r="L1" s="979"/>
      <c r="M1" s="979"/>
    </row>
    <row r="2" spans="1:13">
      <c r="A2" s="980" t="s">
        <v>1719</v>
      </c>
      <c r="B2" s="980"/>
      <c r="C2" s="980"/>
      <c r="D2" s="980"/>
      <c r="E2" s="980"/>
      <c r="F2" s="980"/>
      <c r="G2" s="980"/>
      <c r="H2" s="980"/>
      <c r="I2" s="980"/>
      <c r="J2" s="980"/>
      <c r="K2" s="980"/>
      <c r="L2" s="980"/>
      <c r="M2" s="980"/>
    </row>
    <row r="3" spans="1:13">
      <c r="A3" s="980" t="s">
        <v>1838</v>
      </c>
      <c r="B3" s="980"/>
      <c r="C3" s="980"/>
      <c r="D3" s="980"/>
      <c r="E3" s="980"/>
      <c r="F3" s="980"/>
      <c r="G3" s="980"/>
      <c r="H3" s="980"/>
      <c r="I3" s="980"/>
      <c r="J3" s="980"/>
      <c r="K3" s="980"/>
      <c r="L3" s="980"/>
      <c r="M3" s="980"/>
    </row>
    <row r="4" spans="1:13" ht="15.75" thickBot="1">
      <c r="A4" s="829"/>
      <c r="B4" s="829"/>
      <c r="C4" s="829"/>
      <c r="D4" s="829"/>
      <c r="E4" s="829"/>
      <c r="F4" s="829"/>
      <c r="G4" s="829"/>
      <c r="H4" s="829"/>
      <c r="I4" s="829"/>
      <c r="J4" s="829"/>
      <c r="K4" s="829"/>
      <c r="L4" s="829"/>
      <c r="M4" s="830"/>
    </row>
    <row r="6" spans="1:13" ht="15.75" customHeight="1" thickBot="1">
      <c r="A6" s="851" t="s">
        <v>1837</v>
      </c>
      <c r="B6" s="851"/>
    </row>
    <row r="7" spans="1:13">
      <c r="A7" s="833" t="s">
        <v>1812</v>
      </c>
      <c r="B7" s="850" t="s">
        <v>1811</v>
      </c>
    </row>
    <row r="8" spans="1:13">
      <c r="A8" s="835" t="s">
        <v>1810</v>
      </c>
      <c r="B8" s="836">
        <v>36405</v>
      </c>
    </row>
    <row r="9" spans="1:13">
      <c r="A9" s="835" t="s">
        <v>1809</v>
      </c>
      <c r="B9" s="836">
        <v>165689</v>
      </c>
    </row>
    <row r="10" spans="1:13" ht="15.75" thickBot="1">
      <c r="A10" s="845" t="s">
        <v>113</v>
      </c>
      <c r="B10" s="846">
        <f>SUM(B8:B9)</f>
        <v>202094</v>
      </c>
    </row>
    <row r="11" spans="1:13">
      <c r="A11" s="852"/>
      <c r="B11" s="832"/>
      <c r="C11" s="832"/>
      <c r="D11" s="832"/>
    </row>
    <row r="12" spans="1:13">
      <c r="A12" s="852"/>
      <c r="B12" s="832"/>
      <c r="C12" s="832"/>
      <c r="D12" s="832"/>
    </row>
    <row r="13" spans="1:13" ht="15.75" thickBot="1">
      <c r="A13" s="982" t="s">
        <v>1836</v>
      </c>
      <c r="B13" s="982"/>
      <c r="C13" s="982"/>
      <c r="D13" s="982"/>
    </row>
    <row r="14" spans="1:13">
      <c r="A14" s="833" t="s">
        <v>1604</v>
      </c>
      <c r="B14" s="850" t="s">
        <v>1797</v>
      </c>
      <c r="C14" s="850" t="s">
        <v>1796</v>
      </c>
      <c r="D14" s="850" t="s">
        <v>27</v>
      </c>
    </row>
    <row r="15" spans="1:13">
      <c r="A15" s="835" t="s">
        <v>487</v>
      </c>
      <c r="B15" s="836">
        <v>7078</v>
      </c>
      <c r="C15" s="836">
        <v>55498</v>
      </c>
      <c r="D15" s="836">
        <v>62576</v>
      </c>
    </row>
    <row r="16" spans="1:13">
      <c r="A16" s="835" t="s">
        <v>1536</v>
      </c>
      <c r="B16" s="836">
        <v>29327</v>
      </c>
      <c r="C16" s="836">
        <v>110191</v>
      </c>
      <c r="D16" s="836">
        <v>139518</v>
      </c>
    </row>
    <row r="17" spans="1:4" ht="15.75" thickBot="1">
      <c r="A17" s="845" t="s">
        <v>113</v>
      </c>
      <c r="B17" s="846">
        <f>SUM(B15:B16)</f>
        <v>36405</v>
      </c>
      <c r="C17" s="846">
        <f>SUM(C15:C16)</f>
        <v>165689</v>
      </c>
      <c r="D17" s="846">
        <f>SUM(D15:D16)</f>
        <v>202094</v>
      </c>
    </row>
    <row r="18" spans="1:4">
      <c r="A18" s="852"/>
      <c r="B18" s="832"/>
      <c r="C18" s="832"/>
      <c r="D18" s="832"/>
    </row>
    <row r="19" spans="1:4">
      <c r="A19" s="852"/>
      <c r="B19" s="832"/>
      <c r="C19" s="832"/>
      <c r="D19" s="832"/>
    </row>
    <row r="20" spans="1:4" ht="15.75" thickBot="1">
      <c r="A20" s="982" t="s">
        <v>1835</v>
      </c>
      <c r="B20" s="982"/>
      <c r="C20" s="982"/>
      <c r="D20" s="982"/>
    </row>
    <row r="21" spans="1:4">
      <c r="A21" s="833" t="s">
        <v>1715</v>
      </c>
      <c r="B21" s="850" t="s">
        <v>1797</v>
      </c>
      <c r="C21" s="850" t="s">
        <v>1796</v>
      </c>
      <c r="D21" s="850" t="s">
        <v>27</v>
      </c>
    </row>
    <row r="22" spans="1:4">
      <c r="A22" s="835" t="s">
        <v>1714</v>
      </c>
      <c r="B22" s="836">
        <v>33</v>
      </c>
      <c r="C22" s="836">
        <v>843</v>
      </c>
      <c r="D22" s="836">
        <v>876</v>
      </c>
    </row>
    <row r="23" spans="1:4">
      <c r="A23" s="835" t="s">
        <v>13</v>
      </c>
      <c r="B23" s="836">
        <v>1535</v>
      </c>
      <c r="C23" s="836">
        <v>10580</v>
      </c>
      <c r="D23" s="836">
        <v>12115</v>
      </c>
    </row>
    <row r="24" spans="1:4">
      <c r="A24" s="835" t="s">
        <v>1713</v>
      </c>
      <c r="B24" s="836">
        <v>10436</v>
      </c>
      <c r="C24" s="836">
        <v>48427</v>
      </c>
      <c r="D24" s="836">
        <v>58863</v>
      </c>
    </row>
    <row r="25" spans="1:4">
      <c r="A25" s="835" t="s">
        <v>1712</v>
      </c>
      <c r="B25" s="836">
        <v>8170</v>
      </c>
      <c r="C25" s="836">
        <v>39330</v>
      </c>
      <c r="D25" s="836">
        <v>47500</v>
      </c>
    </row>
    <row r="26" spans="1:4">
      <c r="A26" s="835" t="s">
        <v>1711</v>
      </c>
      <c r="B26" s="836">
        <v>6786</v>
      </c>
      <c r="C26" s="836">
        <v>31648</v>
      </c>
      <c r="D26" s="836">
        <v>38434</v>
      </c>
    </row>
    <row r="27" spans="1:4">
      <c r="A27" s="835" t="s">
        <v>1710</v>
      </c>
      <c r="B27" s="836">
        <v>7880</v>
      </c>
      <c r="C27" s="836">
        <v>25551</v>
      </c>
      <c r="D27" s="836">
        <v>33431</v>
      </c>
    </row>
    <row r="28" spans="1:4">
      <c r="A28" s="835" t="s">
        <v>1709</v>
      </c>
      <c r="B28" s="836">
        <v>1565</v>
      </c>
      <c r="C28" s="836">
        <v>9310</v>
      </c>
      <c r="D28" s="836">
        <v>10875</v>
      </c>
    </row>
    <row r="29" spans="1:4" ht="15.75" thickBot="1">
      <c r="A29" s="845" t="s">
        <v>113</v>
      </c>
      <c r="B29" s="846">
        <f>SUM(B22:B28)</f>
        <v>36405</v>
      </c>
      <c r="C29" s="846">
        <f>SUM(C22:C28)</f>
        <v>165689</v>
      </c>
      <c r="D29" s="846">
        <f>SUM(D22:D28)</f>
        <v>202094</v>
      </c>
    </row>
    <row r="30" spans="1:4">
      <c r="A30" s="852"/>
      <c r="B30" s="832"/>
      <c r="C30" s="832"/>
      <c r="D30" s="832"/>
    </row>
    <row r="31" spans="1:4">
      <c r="A31" s="852"/>
      <c r="B31" s="832"/>
      <c r="C31" s="832"/>
      <c r="D31" s="832"/>
    </row>
    <row r="32" spans="1:4" ht="15.75" thickBot="1">
      <c r="A32" s="982" t="s">
        <v>1834</v>
      </c>
      <c r="B32" s="982"/>
      <c r="C32" s="982"/>
      <c r="D32" s="982"/>
    </row>
    <row r="33" spans="1:4">
      <c r="A33" s="833" t="s">
        <v>1771</v>
      </c>
      <c r="B33" s="850" t="s">
        <v>1797</v>
      </c>
      <c r="C33" s="850" t="s">
        <v>1796</v>
      </c>
      <c r="D33" s="850" t="s">
        <v>27</v>
      </c>
    </row>
    <row r="34" spans="1:4">
      <c r="A34" s="835" t="s">
        <v>1764</v>
      </c>
      <c r="B34" s="836">
        <v>19431</v>
      </c>
      <c r="C34" s="836">
        <v>83896</v>
      </c>
      <c r="D34" s="836">
        <v>103327</v>
      </c>
    </row>
    <row r="35" spans="1:4">
      <c r="A35" s="835" t="s">
        <v>1770</v>
      </c>
      <c r="B35" s="836">
        <v>7964</v>
      </c>
      <c r="C35" s="836">
        <v>39684</v>
      </c>
      <c r="D35" s="836">
        <v>47648</v>
      </c>
    </row>
    <row r="36" spans="1:4">
      <c r="A36" s="835" t="s">
        <v>1762</v>
      </c>
      <c r="B36" s="836">
        <v>1535</v>
      </c>
      <c r="C36" s="836">
        <v>5411</v>
      </c>
      <c r="D36" s="836">
        <v>6946</v>
      </c>
    </row>
    <row r="37" spans="1:4">
      <c r="A37" s="835" t="s">
        <v>1795</v>
      </c>
      <c r="B37" s="836">
        <v>1024</v>
      </c>
      <c r="C37" s="836">
        <v>7344</v>
      </c>
      <c r="D37" s="836">
        <v>8368</v>
      </c>
    </row>
    <row r="38" spans="1:4">
      <c r="A38" s="835" t="s">
        <v>1760</v>
      </c>
      <c r="B38" s="836">
        <v>760</v>
      </c>
      <c r="C38" s="836">
        <v>1977</v>
      </c>
      <c r="D38" s="836">
        <v>2737</v>
      </c>
    </row>
    <row r="39" spans="1:4">
      <c r="A39" s="835" t="s">
        <v>1759</v>
      </c>
      <c r="B39" s="836">
        <v>571</v>
      </c>
      <c r="C39" s="836">
        <v>2657</v>
      </c>
      <c r="D39" s="836">
        <v>3228</v>
      </c>
    </row>
    <row r="40" spans="1:4">
      <c r="A40" s="835" t="s">
        <v>1758</v>
      </c>
      <c r="B40" s="836">
        <v>493</v>
      </c>
      <c r="C40" s="836">
        <v>1931</v>
      </c>
      <c r="D40" s="836">
        <v>2424</v>
      </c>
    </row>
    <row r="41" spans="1:4">
      <c r="A41" s="835" t="s">
        <v>1794</v>
      </c>
      <c r="B41" s="836">
        <v>515</v>
      </c>
      <c r="C41" s="836">
        <v>2648</v>
      </c>
      <c r="D41" s="836">
        <v>3163</v>
      </c>
    </row>
    <row r="42" spans="1:4">
      <c r="A42" s="835" t="s">
        <v>1756</v>
      </c>
      <c r="B42" s="836">
        <v>451</v>
      </c>
      <c r="C42" s="836">
        <v>2379</v>
      </c>
      <c r="D42" s="836">
        <v>2830</v>
      </c>
    </row>
    <row r="43" spans="1:4">
      <c r="A43" s="835" t="s">
        <v>1768</v>
      </c>
      <c r="B43" s="836">
        <v>761</v>
      </c>
      <c r="C43" s="836">
        <v>4352</v>
      </c>
      <c r="D43" s="836">
        <v>5113</v>
      </c>
    </row>
    <row r="44" spans="1:4">
      <c r="A44" s="835" t="s">
        <v>1754</v>
      </c>
      <c r="B44" s="836">
        <v>2900</v>
      </c>
      <c r="C44" s="836">
        <v>13410</v>
      </c>
      <c r="D44" s="836">
        <v>16310</v>
      </c>
    </row>
    <row r="45" spans="1:4" ht="15.75" thickBot="1">
      <c r="A45" s="845" t="s">
        <v>113</v>
      </c>
      <c r="B45" s="846">
        <f>SUM(B34:B44)</f>
        <v>36405</v>
      </c>
      <c r="C45" s="846">
        <f>SUM(C34:C44)</f>
        <v>165689</v>
      </c>
      <c r="D45" s="846">
        <f>SUM(D34:D44)</f>
        <v>202094</v>
      </c>
    </row>
    <row r="46" spans="1:4">
      <c r="A46" s="852"/>
      <c r="B46" s="844"/>
      <c r="C46" s="844"/>
      <c r="D46" s="832"/>
    </row>
    <row r="47" spans="1:4">
      <c r="A47" s="852"/>
      <c r="B47" s="832"/>
      <c r="C47" s="832"/>
      <c r="D47" s="832"/>
    </row>
    <row r="48" spans="1:4" ht="15.75" customHeight="1" thickBot="1">
      <c r="A48" s="851" t="s">
        <v>1833</v>
      </c>
      <c r="B48" s="851"/>
    </row>
    <row r="49" spans="1:4">
      <c r="A49" s="833" t="s">
        <v>1812</v>
      </c>
      <c r="B49" s="850" t="s">
        <v>1747</v>
      </c>
    </row>
    <row r="50" spans="1:4">
      <c r="A50" s="835" t="s">
        <v>1810</v>
      </c>
      <c r="B50" s="836">
        <v>710674</v>
      </c>
    </row>
    <row r="51" spans="1:4">
      <c r="A51" s="835" t="s">
        <v>1809</v>
      </c>
      <c r="B51" s="836">
        <v>3415694</v>
      </c>
    </row>
    <row r="52" spans="1:4" ht="15.75" thickBot="1">
      <c r="A52" s="845" t="s">
        <v>113</v>
      </c>
      <c r="B52" s="846">
        <f>SUM(B50:B51)</f>
        <v>4126368</v>
      </c>
    </row>
    <row r="53" spans="1:4">
      <c r="A53" s="852"/>
      <c r="B53" s="832"/>
      <c r="C53" s="832"/>
      <c r="D53" s="832"/>
    </row>
    <row r="54" spans="1:4">
      <c r="A54" s="852"/>
      <c r="B54" s="832"/>
      <c r="C54" s="832"/>
      <c r="D54" s="832"/>
    </row>
    <row r="55" spans="1:4" ht="15.75" thickBot="1">
      <c r="A55" s="982" t="s">
        <v>1832</v>
      </c>
      <c r="B55" s="982"/>
      <c r="C55" s="982"/>
      <c r="D55" s="982"/>
    </row>
    <row r="56" spans="1:4">
      <c r="A56" s="833" t="s">
        <v>1604</v>
      </c>
      <c r="B56" s="850" t="s">
        <v>1797</v>
      </c>
      <c r="C56" s="850" t="s">
        <v>1796</v>
      </c>
      <c r="D56" s="850" t="s">
        <v>27</v>
      </c>
    </row>
    <row r="57" spans="1:4">
      <c r="A57" s="835" t="s">
        <v>487</v>
      </c>
      <c r="B57" s="836">
        <v>140859</v>
      </c>
      <c r="C57" s="836">
        <v>1206656</v>
      </c>
      <c r="D57" s="836">
        <v>1347515</v>
      </c>
    </row>
    <row r="58" spans="1:4">
      <c r="A58" s="835" t="s">
        <v>1536</v>
      </c>
      <c r="B58" s="836">
        <v>569815</v>
      </c>
      <c r="C58" s="836">
        <v>2209038</v>
      </c>
      <c r="D58" s="836">
        <v>2778853</v>
      </c>
    </row>
    <row r="59" spans="1:4" ht="15.75" thickBot="1">
      <c r="A59" s="845" t="s">
        <v>113</v>
      </c>
      <c r="B59" s="846">
        <f>SUM(B57:B58)</f>
        <v>710674</v>
      </c>
      <c r="C59" s="846">
        <f>SUM(C57:C58)</f>
        <v>3415694</v>
      </c>
      <c r="D59" s="846">
        <f>SUM(D57:D58)</f>
        <v>4126368</v>
      </c>
    </row>
    <row r="60" spans="1:4">
      <c r="A60" s="852"/>
      <c r="B60" s="832"/>
      <c r="C60" s="832"/>
      <c r="D60" s="852"/>
    </row>
    <row r="61" spans="1:4">
      <c r="A61" s="852"/>
      <c r="B61" s="832"/>
      <c r="C61" s="832"/>
      <c r="D61" s="852"/>
    </row>
    <row r="62" spans="1:4" ht="15.75" thickBot="1">
      <c r="A62" s="982" t="s">
        <v>1831</v>
      </c>
      <c r="B62" s="982"/>
      <c r="C62" s="982"/>
      <c r="D62" s="982"/>
    </row>
    <row r="63" spans="1:4">
      <c r="A63" s="833" t="s">
        <v>1715</v>
      </c>
      <c r="B63" s="850" t="s">
        <v>1797</v>
      </c>
      <c r="C63" s="850" t="s">
        <v>1796</v>
      </c>
      <c r="D63" s="850" t="s">
        <v>27</v>
      </c>
    </row>
    <row r="64" spans="1:4">
      <c r="A64" s="835" t="s">
        <v>1714</v>
      </c>
      <c r="B64" s="836">
        <v>278</v>
      </c>
      <c r="C64" s="836">
        <v>8804</v>
      </c>
      <c r="D64" s="836">
        <v>9082</v>
      </c>
    </row>
    <row r="65" spans="1:4">
      <c r="A65" s="835" t="s">
        <v>13</v>
      </c>
      <c r="B65" s="836">
        <v>21994</v>
      </c>
      <c r="C65" s="836">
        <v>156111</v>
      </c>
      <c r="D65" s="836">
        <v>178105</v>
      </c>
    </row>
    <row r="66" spans="1:4">
      <c r="A66" s="835" t="s">
        <v>1713</v>
      </c>
      <c r="B66" s="836">
        <v>171226</v>
      </c>
      <c r="C66" s="836">
        <v>874850</v>
      </c>
      <c r="D66" s="836">
        <v>1046076</v>
      </c>
    </row>
    <row r="67" spans="1:4">
      <c r="A67" s="835" t="s">
        <v>1712</v>
      </c>
      <c r="B67" s="836">
        <v>145018</v>
      </c>
      <c r="C67" s="836">
        <v>775304</v>
      </c>
      <c r="D67" s="836">
        <v>920322</v>
      </c>
    </row>
    <row r="68" spans="1:4">
      <c r="A68" s="835" t="s">
        <v>1711</v>
      </c>
      <c r="B68" s="836">
        <v>140655</v>
      </c>
      <c r="C68" s="836">
        <v>703622</v>
      </c>
      <c r="D68" s="836">
        <v>844277</v>
      </c>
    </row>
    <row r="69" spans="1:4">
      <c r="A69" s="835" t="s">
        <v>1710</v>
      </c>
      <c r="B69" s="836">
        <v>190520</v>
      </c>
      <c r="C69" s="836">
        <v>641148</v>
      </c>
      <c r="D69" s="836">
        <v>831668</v>
      </c>
    </row>
    <row r="70" spans="1:4">
      <c r="A70" s="835" t="s">
        <v>1709</v>
      </c>
      <c r="B70" s="836">
        <v>40983</v>
      </c>
      <c r="C70" s="836">
        <v>255855</v>
      </c>
      <c r="D70" s="836">
        <v>296838</v>
      </c>
    </row>
    <row r="71" spans="1:4" ht="15.75" thickBot="1">
      <c r="A71" s="845" t="s">
        <v>113</v>
      </c>
      <c r="B71" s="846">
        <f>SUM(B64:B70)</f>
        <v>710674</v>
      </c>
      <c r="C71" s="846">
        <f>SUM(C64:C70)</f>
        <v>3415694</v>
      </c>
      <c r="D71" s="846">
        <f>SUM(D64:D70)</f>
        <v>4126368</v>
      </c>
    </row>
    <row r="72" spans="1:4">
      <c r="A72" s="852"/>
      <c r="B72" s="832"/>
      <c r="C72" s="832"/>
      <c r="D72" s="852"/>
    </row>
    <row r="73" spans="1:4">
      <c r="A73" s="852"/>
      <c r="B73" s="832"/>
      <c r="C73" s="832"/>
      <c r="D73" s="852"/>
    </row>
    <row r="74" spans="1:4" ht="15.75" thickBot="1">
      <c r="A74" s="982" t="s">
        <v>1830</v>
      </c>
      <c r="B74" s="982"/>
      <c r="C74" s="982"/>
      <c r="D74" s="982"/>
    </row>
    <row r="75" spans="1:4">
      <c r="A75" s="833" t="s">
        <v>1771</v>
      </c>
      <c r="B75" s="850" t="s">
        <v>1797</v>
      </c>
      <c r="C75" s="850" t="s">
        <v>1796</v>
      </c>
      <c r="D75" s="850" t="s">
        <v>27</v>
      </c>
    </row>
    <row r="76" spans="1:4">
      <c r="A76" s="835" t="s">
        <v>1764</v>
      </c>
      <c r="B76" s="836">
        <v>403554</v>
      </c>
      <c r="C76" s="836">
        <v>1750337</v>
      </c>
      <c r="D76" s="836">
        <v>2153891</v>
      </c>
    </row>
    <row r="77" spans="1:4">
      <c r="A77" s="835" t="s">
        <v>1770</v>
      </c>
      <c r="B77" s="836">
        <v>163788</v>
      </c>
      <c r="C77" s="836">
        <v>873676</v>
      </c>
      <c r="D77" s="836">
        <v>1037464</v>
      </c>
    </row>
    <row r="78" spans="1:4">
      <c r="A78" s="835" t="s">
        <v>1762</v>
      </c>
      <c r="B78" s="836">
        <v>10665</v>
      </c>
      <c r="C78" s="836">
        <v>47169</v>
      </c>
      <c r="D78" s="836">
        <v>57834</v>
      </c>
    </row>
    <row r="79" spans="1:4">
      <c r="A79" s="835" t="s">
        <v>1795</v>
      </c>
      <c r="B79" s="836">
        <v>20484</v>
      </c>
      <c r="C79" s="836">
        <v>159920</v>
      </c>
      <c r="D79" s="836">
        <v>180404</v>
      </c>
    </row>
    <row r="80" spans="1:4">
      <c r="A80" s="835" t="s">
        <v>1760</v>
      </c>
      <c r="B80" s="836">
        <v>3657</v>
      </c>
      <c r="C80" s="836">
        <v>12859</v>
      </c>
      <c r="D80" s="836">
        <v>16516</v>
      </c>
    </row>
    <row r="81" spans="1:4">
      <c r="A81" s="835" t="s">
        <v>1759</v>
      </c>
      <c r="B81" s="836">
        <v>6597</v>
      </c>
      <c r="C81" s="836">
        <v>40365</v>
      </c>
      <c r="D81" s="836">
        <v>46962</v>
      </c>
    </row>
    <row r="82" spans="1:4">
      <c r="A82" s="835" t="s">
        <v>1758</v>
      </c>
      <c r="B82" s="836">
        <v>7740</v>
      </c>
      <c r="C82" s="836">
        <v>30757</v>
      </c>
      <c r="D82" s="836">
        <v>38497</v>
      </c>
    </row>
    <row r="83" spans="1:4">
      <c r="A83" s="835" t="s">
        <v>1794</v>
      </c>
      <c r="B83" s="836">
        <v>7809</v>
      </c>
      <c r="C83" s="836">
        <v>50746</v>
      </c>
      <c r="D83" s="836">
        <v>58555</v>
      </c>
    </row>
    <row r="84" spans="1:4">
      <c r="A84" s="835" t="s">
        <v>1756</v>
      </c>
      <c r="B84" s="836">
        <v>13702</v>
      </c>
      <c r="C84" s="836">
        <v>70969</v>
      </c>
      <c r="D84" s="836">
        <v>84671</v>
      </c>
    </row>
    <row r="85" spans="1:4">
      <c r="A85" s="835" t="s">
        <v>1768</v>
      </c>
      <c r="B85" s="836">
        <v>19281</v>
      </c>
      <c r="C85" s="836">
        <v>121368</v>
      </c>
      <c r="D85" s="836">
        <v>140649</v>
      </c>
    </row>
    <row r="86" spans="1:4">
      <c r="A86" s="835" t="s">
        <v>1754</v>
      </c>
      <c r="B86" s="836">
        <v>53397</v>
      </c>
      <c r="C86" s="836">
        <v>257528</v>
      </c>
      <c r="D86" s="836">
        <v>310925</v>
      </c>
    </row>
    <row r="87" spans="1:4" ht="15.75" thickBot="1">
      <c r="A87" s="845" t="s">
        <v>113</v>
      </c>
      <c r="B87" s="846">
        <f>SUM(B76:B86)</f>
        <v>710674</v>
      </c>
      <c r="C87" s="846">
        <f>SUM(C76:C86)</f>
        <v>3415694</v>
      </c>
      <c r="D87" s="846">
        <f>SUM(D76:D86)</f>
        <v>4126368</v>
      </c>
    </row>
    <row r="88" spans="1:4">
      <c r="A88" s="852"/>
      <c r="B88" s="844"/>
      <c r="C88" s="844"/>
      <c r="D88" s="832"/>
    </row>
    <row r="90" spans="1:4">
      <c r="A90" s="320" t="s">
        <v>858</v>
      </c>
    </row>
    <row r="91" spans="1:4">
      <c r="A91" s="7" t="s">
        <v>1923</v>
      </c>
    </row>
    <row r="92" spans="1:4">
      <c r="A92" s="7" t="s">
        <v>1977</v>
      </c>
    </row>
  </sheetData>
  <mergeCells count="9">
    <mergeCell ref="A32:D32"/>
    <mergeCell ref="A55:D55"/>
    <mergeCell ref="A62:D62"/>
    <mergeCell ref="A74:D74"/>
    <mergeCell ref="A1:M1"/>
    <mergeCell ref="A2:M2"/>
    <mergeCell ref="A3:M3"/>
    <mergeCell ref="A13:D13"/>
    <mergeCell ref="A20:D20"/>
  </mergeCells>
  <hyperlinks>
    <hyperlink ref="A1:M1" location="'Sección PM'!A4" display="TABLA F16"/>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2060"/>
  </sheetPr>
  <dimension ref="A1:BF2479"/>
  <sheetViews>
    <sheetView workbookViewId="0">
      <selection activeCell="B10" sqref="B10:M10"/>
    </sheetView>
  </sheetViews>
  <sheetFormatPr baseColWidth="10" defaultRowHeight="14.25"/>
  <cols>
    <col min="1" max="1" width="6.140625" style="165" customWidth="1"/>
    <col min="2" max="13" width="11.42578125" style="165"/>
    <col min="14" max="58" width="11.42578125" style="40"/>
    <col min="59" max="16384" width="11.42578125" style="165"/>
  </cols>
  <sheetData>
    <row r="1" spans="1:13">
      <c r="A1" s="231"/>
      <c r="B1" s="232"/>
      <c r="C1" s="232"/>
      <c r="D1" s="232"/>
      <c r="E1" s="232"/>
      <c r="F1" s="232"/>
      <c r="G1" s="232"/>
      <c r="H1" s="232"/>
      <c r="I1" s="232"/>
      <c r="J1" s="232"/>
      <c r="K1" s="232"/>
      <c r="L1" s="232"/>
      <c r="M1" s="233"/>
    </row>
    <row r="2" spans="1:13" ht="34.5">
      <c r="A2" s="234"/>
      <c r="B2" s="877" t="s">
        <v>1054</v>
      </c>
      <c r="C2" s="877"/>
      <c r="D2" s="877"/>
      <c r="E2" s="877"/>
      <c r="F2" s="877"/>
      <c r="G2" s="877"/>
      <c r="H2" s="877"/>
      <c r="I2" s="877"/>
      <c r="J2" s="877"/>
      <c r="K2" s="877"/>
      <c r="L2" s="877"/>
      <c r="M2" s="878"/>
    </row>
    <row r="3" spans="1:13" ht="25.5">
      <c r="A3" s="234"/>
      <c r="B3" s="879" t="s">
        <v>1564</v>
      </c>
      <c r="C3" s="879"/>
      <c r="D3" s="879"/>
      <c r="E3" s="879"/>
      <c r="F3" s="879"/>
      <c r="G3" s="879"/>
      <c r="H3" s="879"/>
      <c r="I3" s="879"/>
      <c r="J3" s="879"/>
      <c r="K3" s="879"/>
      <c r="L3" s="879"/>
      <c r="M3" s="880"/>
    </row>
    <row r="4" spans="1:13" ht="20.25">
      <c r="A4" s="247"/>
      <c r="B4" s="976" t="s">
        <v>1565</v>
      </c>
      <c r="C4" s="976"/>
      <c r="D4" s="976"/>
      <c r="E4" s="976"/>
      <c r="F4" s="976"/>
      <c r="G4" s="976"/>
      <c r="H4" s="976"/>
      <c r="I4" s="976"/>
      <c r="J4" s="976"/>
      <c r="K4" s="976"/>
      <c r="L4" s="976"/>
      <c r="M4" s="250"/>
    </row>
    <row r="5" spans="1:13">
      <c r="A5" s="172"/>
      <c r="B5" s="166"/>
      <c r="C5" s="166"/>
      <c r="D5" s="166"/>
      <c r="E5" s="166"/>
      <c r="F5" s="166"/>
      <c r="G5" s="166"/>
      <c r="H5" s="166"/>
      <c r="I5" s="166"/>
      <c r="J5" s="166"/>
      <c r="K5" s="166"/>
      <c r="L5" s="166"/>
      <c r="M5" s="173"/>
    </row>
    <row r="6" spans="1:13" ht="58.5" customHeight="1">
      <c r="A6" s="172"/>
      <c r="B6" s="983" t="s">
        <v>1566</v>
      </c>
      <c r="C6" s="983"/>
      <c r="D6" s="983"/>
      <c r="E6" s="983"/>
      <c r="F6" s="983"/>
      <c r="G6" s="983"/>
      <c r="H6" s="983"/>
      <c r="I6" s="983"/>
      <c r="J6" s="983"/>
      <c r="K6" s="983"/>
      <c r="L6" s="983"/>
      <c r="M6" s="984"/>
    </row>
    <row r="7" spans="1:13">
      <c r="A7" s="172"/>
      <c r="B7" s="166"/>
      <c r="C7" s="166"/>
      <c r="D7" s="166"/>
      <c r="E7" s="166"/>
      <c r="F7" s="166"/>
      <c r="G7" s="166"/>
      <c r="H7" s="166"/>
      <c r="I7" s="166"/>
      <c r="J7" s="166"/>
      <c r="K7" s="166"/>
      <c r="L7" s="166"/>
      <c r="M7" s="173"/>
    </row>
    <row r="8" spans="1:13">
      <c r="A8" s="540" t="s">
        <v>1567</v>
      </c>
      <c r="B8" s="946" t="s">
        <v>1967</v>
      </c>
      <c r="C8" s="947"/>
      <c r="D8" s="947"/>
      <c r="E8" s="947"/>
      <c r="F8" s="947"/>
      <c r="G8" s="947"/>
      <c r="H8" s="947"/>
      <c r="I8" s="947"/>
      <c r="J8" s="947"/>
      <c r="K8" s="947"/>
      <c r="L8" s="947"/>
      <c r="M8" s="948"/>
    </row>
    <row r="9" spans="1:13">
      <c r="A9" s="540" t="s">
        <v>1568</v>
      </c>
      <c r="B9" s="946" t="s">
        <v>1968</v>
      </c>
      <c r="C9" s="947"/>
      <c r="D9" s="947"/>
      <c r="E9" s="947"/>
      <c r="F9" s="947"/>
      <c r="G9" s="947"/>
      <c r="H9" s="947"/>
      <c r="I9" s="947"/>
      <c r="J9" s="947"/>
      <c r="K9" s="947"/>
      <c r="L9" s="947"/>
      <c r="M9" s="948"/>
    </row>
    <row r="10" spans="1:13">
      <c r="A10" s="540" t="s">
        <v>1569</v>
      </c>
      <c r="B10" s="946" t="s">
        <v>1973</v>
      </c>
      <c r="C10" s="947"/>
      <c r="D10" s="947"/>
      <c r="E10" s="947"/>
      <c r="F10" s="947"/>
      <c r="G10" s="947"/>
      <c r="H10" s="947"/>
      <c r="I10" s="947"/>
      <c r="J10" s="947"/>
      <c r="K10" s="947"/>
      <c r="L10" s="947"/>
      <c r="M10" s="948"/>
    </row>
    <row r="11" spans="1:13">
      <c r="A11" s="540" t="s">
        <v>1974</v>
      </c>
      <c r="B11" s="946" t="s">
        <v>1970</v>
      </c>
      <c r="C11" s="947"/>
      <c r="D11" s="947"/>
      <c r="E11" s="947"/>
      <c r="F11" s="947"/>
      <c r="G11" s="947"/>
      <c r="H11" s="947"/>
      <c r="I11" s="947"/>
      <c r="J11" s="947"/>
      <c r="K11" s="947"/>
      <c r="L11" s="947"/>
      <c r="M11" s="948"/>
    </row>
    <row r="12" spans="1:13">
      <c r="A12" s="540" t="s">
        <v>1570</v>
      </c>
      <c r="B12" s="946" t="s">
        <v>1971</v>
      </c>
      <c r="C12" s="947"/>
      <c r="D12" s="947"/>
      <c r="E12" s="947"/>
      <c r="F12" s="947"/>
      <c r="G12" s="947"/>
      <c r="H12" s="947"/>
      <c r="I12" s="947"/>
      <c r="J12" s="947"/>
      <c r="K12" s="947"/>
      <c r="L12" s="947"/>
      <c r="M12" s="948"/>
    </row>
    <row r="13" spans="1:13">
      <c r="A13" s="540" t="s">
        <v>1571</v>
      </c>
      <c r="B13" s="946" t="s">
        <v>1963</v>
      </c>
      <c r="C13" s="947"/>
      <c r="D13" s="947"/>
      <c r="E13" s="947"/>
      <c r="F13" s="947"/>
      <c r="G13" s="947"/>
      <c r="H13" s="947"/>
      <c r="I13" s="947"/>
      <c r="J13" s="947"/>
      <c r="K13" s="947"/>
      <c r="L13" s="947"/>
      <c r="M13" s="948"/>
    </row>
    <row r="14" spans="1:13">
      <c r="A14" s="540" t="s">
        <v>1572</v>
      </c>
      <c r="B14" s="946" t="s">
        <v>1972</v>
      </c>
      <c r="C14" s="947"/>
      <c r="D14" s="947"/>
      <c r="E14" s="947"/>
      <c r="F14" s="947"/>
      <c r="G14" s="947"/>
      <c r="H14" s="947"/>
      <c r="I14" s="947"/>
      <c r="J14" s="947"/>
      <c r="K14" s="947"/>
      <c r="L14" s="947"/>
      <c r="M14" s="948"/>
    </row>
    <row r="15" spans="1:13">
      <c r="A15" s="540" t="s">
        <v>1573</v>
      </c>
      <c r="B15" s="946" t="s">
        <v>1964</v>
      </c>
      <c r="C15" s="947"/>
      <c r="D15" s="947"/>
      <c r="E15" s="947"/>
      <c r="F15" s="947"/>
      <c r="G15" s="947"/>
      <c r="H15" s="947"/>
      <c r="I15" s="947"/>
      <c r="J15" s="947"/>
      <c r="K15" s="947"/>
      <c r="L15" s="947"/>
      <c r="M15" s="948"/>
    </row>
    <row r="16" spans="1:13">
      <c r="A16" s="540" t="s">
        <v>1574</v>
      </c>
      <c r="B16" s="946" t="s">
        <v>1965</v>
      </c>
      <c r="C16" s="947"/>
      <c r="D16" s="947"/>
      <c r="E16" s="947"/>
      <c r="F16" s="947"/>
      <c r="G16" s="947"/>
      <c r="H16" s="947"/>
      <c r="I16" s="947"/>
      <c r="J16" s="947"/>
      <c r="K16" s="947"/>
      <c r="L16" s="947"/>
      <c r="M16" s="948"/>
    </row>
    <row r="17" spans="1:13">
      <c r="A17" s="540" t="s">
        <v>1575</v>
      </c>
      <c r="B17" s="946" t="s">
        <v>1966</v>
      </c>
      <c r="C17" s="947"/>
      <c r="D17" s="947"/>
      <c r="E17" s="947"/>
      <c r="F17" s="947"/>
      <c r="G17" s="947"/>
      <c r="H17" s="947"/>
      <c r="I17" s="947"/>
      <c r="J17" s="947"/>
      <c r="K17" s="947"/>
      <c r="L17" s="947"/>
      <c r="M17" s="948"/>
    </row>
    <row r="18" spans="1:13">
      <c r="A18" s="174"/>
      <c r="B18" s="174"/>
      <c r="C18" s="174"/>
      <c r="D18" s="174"/>
      <c r="E18" s="174"/>
      <c r="F18" s="174"/>
      <c r="G18" s="174"/>
      <c r="H18" s="174"/>
      <c r="I18" s="174"/>
      <c r="J18" s="174"/>
      <c r="K18" s="174"/>
      <c r="L18" s="174"/>
      <c r="M18" s="174"/>
    </row>
    <row r="19" spans="1:13">
      <c r="A19" s="535" t="s">
        <v>77</v>
      </c>
      <c r="B19" s="174"/>
      <c r="C19" s="174"/>
      <c r="D19" s="174"/>
      <c r="E19" s="174"/>
      <c r="F19" s="174"/>
      <c r="G19" s="174"/>
      <c r="H19" s="174"/>
      <c r="I19" s="174"/>
      <c r="J19" s="174"/>
      <c r="K19" s="174"/>
      <c r="L19" s="174"/>
      <c r="M19" s="174"/>
    </row>
    <row r="20" spans="1:13" s="40" customFormat="1">
      <c r="A20" s="536" t="s">
        <v>1576</v>
      </c>
      <c r="B20" s="174"/>
      <c r="C20" s="174"/>
      <c r="D20" s="174"/>
      <c r="E20" s="174"/>
      <c r="F20" s="174"/>
      <c r="G20" s="174"/>
      <c r="H20" s="174"/>
      <c r="I20" s="174"/>
      <c r="J20" s="174"/>
      <c r="K20" s="174"/>
      <c r="L20" s="174"/>
      <c r="M20" s="174"/>
    </row>
    <row r="21" spans="1:13" s="40" customFormat="1"/>
    <row r="22" spans="1:13" s="40" customFormat="1"/>
    <row r="23" spans="1:13" s="40" customFormat="1"/>
    <row r="24" spans="1:13" s="40" customFormat="1"/>
    <row r="25" spans="1:13" s="40" customFormat="1"/>
    <row r="26" spans="1:13" s="40" customFormat="1"/>
    <row r="27" spans="1:13" s="40" customFormat="1"/>
    <row r="28" spans="1:13" s="40" customFormat="1"/>
    <row r="29" spans="1:13" s="40" customFormat="1"/>
    <row r="30" spans="1:13" s="40" customFormat="1"/>
    <row r="31" spans="1:13" s="40" customFormat="1"/>
    <row r="32" spans="1:13"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row r="96" s="40" customFormat="1"/>
    <row r="97" s="40" customFormat="1"/>
    <row r="98" s="40" customFormat="1"/>
    <row r="99" s="40" customFormat="1"/>
    <row r="100" s="40" customFormat="1"/>
    <row r="101" s="40" customFormat="1"/>
    <row r="102" s="40" customFormat="1"/>
    <row r="103" s="40" customFormat="1"/>
    <row r="104" s="40" customFormat="1"/>
    <row r="105" s="40" customFormat="1"/>
    <row r="106" s="40" customFormat="1"/>
    <row r="107" s="40" customFormat="1"/>
    <row r="108" s="40" customFormat="1"/>
    <row r="109" s="40" customFormat="1"/>
    <row r="110" s="40" customFormat="1"/>
    <row r="111" s="40" customFormat="1"/>
    <row r="112" s="40" customFormat="1"/>
    <row r="113" s="40" customFormat="1"/>
    <row r="114" s="40" customFormat="1"/>
    <row r="115" s="40" customFormat="1"/>
    <row r="116" s="40" customFormat="1"/>
    <row r="117" s="40" customFormat="1"/>
    <row r="118" s="40" customFormat="1"/>
    <row r="119" s="40" customFormat="1"/>
    <row r="120" s="40" customFormat="1"/>
    <row r="121" s="40" customFormat="1"/>
    <row r="122" s="40" customFormat="1"/>
    <row r="123" s="40" customFormat="1"/>
    <row r="124" s="40" customFormat="1"/>
    <row r="125" s="40" customFormat="1"/>
    <row r="126" s="40" customFormat="1"/>
    <row r="127" s="40" customFormat="1"/>
    <row r="128" s="40" customFormat="1"/>
    <row r="129" s="40" customFormat="1"/>
    <row r="130" s="40" customFormat="1"/>
    <row r="131" s="40" customFormat="1"/>
    <row r="132" s="40" customFormat="1"/>
    <row r="133" s="40" customFormat="1"/>
    <row r="134" s="40" customFormat="1"/>
    <row r="135" s="40" customFormat="1"/>
    <row r="136" s="40" customFormat="1"/>
    <row r="137" s="40" customFormat="1"/>
    <row r="138" s="40" customFormat="1"/>
    <row r="139" s="40" customFormat="1"/>
    <row r="140" s="40" customFormat="1"/>
    <row r="141" s="40" customFormat="1"/>
    <row r="142" s="40" customFormat="1"/>
    <row r="143" s="40" customFormat="1"/>
    <row r="144" s="40" customFormat="1"/>
    <row r="145" s="40" customFormat="1"/>
    <row r="146" s="40" customFormat="1"/>
    <row r="147" s="40" customFormat="1"/>
    <row r="148" s="40" customFormat="1"/>
    <row r="149" s="40" customFormat="1"/>
    <row r="150" s="40" customFormat="1"/>
    <row r="151" s="40" customFormat="1"/>
    <row r="152" s="40" customFormat="1"/>
    <row r="153" s="40" customFormat="1"/>
    <row r="154" s="40" customFormat="1"/>
    <row r="155" s="40" customFormat="1"/>
    <row r="156" s="40" customFormat="1"/>
    <row r="157" s="40" customFormat="1"/>
    <row r="158" s="40" customFormat="1"/>
    <row r="159" s="40" customFormat="1"/>
    <row r="160" s="40" customFormat="1"/>
    <row r="161" s="40" customFormat="1"/>
    <row r="162" s="40" customFormat="1"/>
    <row r="163" s="40" customFormat="1"/>
    <row r="164" s="40" customFormat="1"/>
    <row r="165" s="40" customFormat="1"/>
    <row r="166" s="40" customFormat="1"/>
    <row r="167" s="40" customFormat="1"/>
    <row r="168" s="40" customFormat="1"/>
    <row r="169" s="40" customFormat="1"/>
    <row r="170" s="40" customFormat="1"/>
    <row r="171" s="40" customFormat="1"/>
    <row r="172" s="40" customFormat="1"/>
    <row r="173" s="40" customFormat="1"/>
    <row r="174" s="40" customFormat="1"/>
    <row r="175" s="40" customFormat="1"/>
    <row r="176" s="40" customFormat="1"/>
    <row r="177" s="40" customFormat="1"/>
    <row r="178" s="40" customFormat="1"/>
    <row r="179" s="40" customFormat="1"/>
    <row r="180" s="40" customFormat="1"/>
    <row r="181" s="40" customFormat="1"/>
    <row r="182" s="40" customFormat="1"/>
    <row r="183" s="40" customFormat="1"/>
    <row r="184" s="40" customFormat="1"/>
    <row r="185" s="40" customFormat="1"/>
    <row r="186" s="40" customFormat="1"/>
    <row r="187" s="40" customFormat="1"/>
    <row r="188" s="40" customFormat="1"/>
    <row r="189" s="40" customFormat="1"/>
    <row r="190" s="40" customFormat="1"/>
    <row r="191" s="40" customFormat="1"/>
    <row r="192" s="40" customFormat="1"/>
    <row r="193" s="40" customFormat="1"/>
    <row r="194" s="40" customFormat="1"/>
    <row r="195" s="40" customFormat="1"/>
    <row r="196" s="40" customFormat="1"/>
    <row r="197" s="40" customFormat="1"/>
    <row r="198" s="40" customFormat="1"/>
    <row r="199" s="40" customFormat="1"/>
    <row r="200" s="40" customFormat="1"/>
    <row r="201" s="40" customFormat="1"/>
    <row r="202" s="40" customFormat="1"/>
    <row r="203" s="40" customFormat="1"/>
    <row r="204" s="40" customFormat="1"/>
    <row r="205" s="40" customFormat="1"/>
    <row r="206" s="40" customFormat="1"/>
    <row r="207" s="40" customFormat="1"/>
    <row r="208" s="40" customFormat="1"/>
    <row r="209" s="40" customFormat="1"/>
    <row r="210" s="40" customFormat="1"/>
    <row r="211" s="40" customFormat="1"/>
    <row r="212" s="40" customFormat="1"/>
    <row r="213" s="40" customFormat="1"/>
    <row r="214" s="40" customFormat="1"/>
    <row r="215" s="40" customFormat="1"/>
    <row r="216" s="40" customFormat="1"/>
    <row r="217" s="40" customFormat="1"/>
    <row r="218" s="40" customFormat="1"/>
    <row r="219" s="40" customFormat="1"/>
    <row r="220" s="40" customFormat="1"/>
    <row r="221" s="40" customFormat="1"/>
    <row r="222" s="40" customFormat="1"/>
    <row r="223" s="40" customFormat="1"/>
    <row r="224" s="40" customFormat="1"/>
    <row r="225" s="40" customFormat="1"/>
    <row r="226" s="40" customFormat="1"/>
    <row r="227" s="40" customFormat="1"/>
    <row r="228" s="40" customFormat="1"/>
    <row r="229" s="40" customFormat="1"/>
    <row r="230" s="40" customFormat="1"/>
    <row r="231" s="40" customFormat="1"/>
    <row r="232" s="40" customFormat="1"/>
    <row r="233" s="40" customFormat="1"/>
    <row r="234" s="40" customFormat="1"/>
    <row r="235" s="40" customFormat="1"/>
    <row r="236" s="40" customFormat="1"/>
    <row r="237" s="40" customFormat="1"/>
    <row r="238" s="40" customFormat="1"/>
    <row r="239" s="40" customFormat="1"/>
    <row r="240" s="40" customFormat="1"/>
    <row r="241" s="40" customFormat="1"/>
    <row r="242" s="40" customFormat="1"/>
    <row r="243" s="40" customFormat="1"/>
    <row r="244" s="40" customFormat="1"/>
    <row r="245" s="40" customFormat="1"/>
    <row r="246" s="40" customFormat="1"/>
    <row r="247" s="40" customFormat="1"/>
    <row r="248" s="40" customFormat="1"/>
    <row r="249" s="40" customFormat="1"/>
    <row r="250" s="40" customFormat="1"/>
    <row r="251" s="40" customFormat="1"/>
    <row r="252" s="40" customFormat="1"/>
    <row r="253" s="40" customFormat="1"/>
    <row r="254" s="40" customFormat="1"/>
    <row r="255" s="40" customFormat="1"/>
    <row r="256" s="40" customFormat="1"/>
    <row r="257" s="40" customFormat="1"/>
    <row r="258" s="40" customFormat="1"/>
    <row r="259" s="40" customFormat="1"/>
    <row r="260" s="40" customFormat="1"/>
    <row r="261" s="40" customFormat="1"/>
    <row r="262" s="40" customFormat="1"/>
    <row r="263" s="40" customFormat="1"/>
    <row r="264" s="40" customFormat="1"/>
    <row r="265" s="40" customFormat="1"/>
    <row r="266" s="40" customFormat="1"/>
    <row r="267" s="40" customFormat="1"/>
    <row r="268" s="40" customFormat="1"/>
    <row r="269" s="40" customFormat="1"/>
    <row r="270" s="40" customFormat="1"/>
    <row r="271" s="40" customFormat="1"/>
    <row r="272" s="40" customFormat="1"/>
    <row r="273" s="40" customFormat="1"/>
    <row r="274" s="40" customFormat="1"/>
    <row r="275" s="40" customFormat="1"/>
    <row r="276" s="40" customFormat="1"/>
    <row r="277" s="40" customFormat="1"/>
    <row r="278" s="40" customFormat="1"/>
    <row r="279" s="40" customFormat="1"/>
    <row r="280" s="40" customFormat="1"/>
    <row r="281" s="40" customFormat="1"/>
    <row r="282" s="40" customFormat="1"/>
    <row r="283" s="40" customFormat="1"/>
    <row r="284" s="40" customFormat="1"/>
    <row r="285" s="40" customFormat="1"/>
    <row r="286" s="40" customFormat="1"/>
    <row r="287" s="40" customFormat="1"/>
    <row r="288" s="40" customFormat="1"/>
    <row r="289" s="40" customFormat="1"/>
    <row r="290" s="40" customFormat="1"/>
    <row r="291" s="40" customFormat="1"/>
    <row r="292" s="40" customFormat="1"/>
    <row r="293" s="40" customFormat="1"/>
    <row r="294" s="40" customFormat="1"/>
    <row r="295" s="40" customFormat="1"/>
    <row r="296" s="40" customFormat="1"/>
    <row r="297" s="40" customFormat="1"/>
    <row r="298" s="40" customFormat="1"/>
    <row r="299" s="40" customFormat="1"/>
    <row r="300" s="40" customFormat="1"/>
    <row r="301" s="40" customFormat="1"/>
    <row r="302" s="40" customFormat="1"/>
    <row r="303" s="40" customFormat="1"/>
    <row r="304" s="40" customFormat="1"/>
    <row r="305" s="40" customFormat="1"/>
    <row r="306" s="40" customFormat="1"/>
    <row r="307" s="40" customFormat="1"/>
    <row r="308" s="40" customFormat="1"/>
    <row r="309" s="40" customFormat="1"/>
    <row r="310" s="40" customFormat="1"/>
    <row r="311" s="40" customFormat="1"/>
    <row r="312" s="40" customFormat="1"/>
    <row r="313" s="40" customFormat="1"/>
    <row r="314" s="40" customFormat="1"/>
    <row r="315" s="40" customFormat="1"/>
    <row r="316" s="40" customFormat="1"/>
    <row r="317" s="40" customFormat="1"/>
    <row r="318" s="40" customFormat="1"/>
    <row r="319" s="40" customFormat="1"/>
    <row r="320" s="40" customFormat="1"/>
    <row r="321" s="40" customFormat="1"/>
    <row r="322" s="40" customFormat="1"/>
    <row r="323" s="40" customFormat="1"/>
    <row r="324" s="40" customFormat="1"/>
    <row r="325" s="40" customFormat="1"/>
    <row r="326" s="40" customFormat="1"/>
    <row r="327" s="40" customFormat="1"/>
    <row r="328" s="40" customFormat="1"/>
    <row r="329" s="40" customFormat="1"/>
    <row r="330" s="40" customFormat="1"/>
    <row r="331" s="40" customFormat="1"/>
    <row r="332" s="40" customFormat="1"/>
    <row r="333" s="40" customFormat="1"/>
    <row r="334" s="40" customFormat="1"/>
    <row r="335" s="40" customFormat="1"/>
    <row r="336" s="40" customFormat="1"/>
    <row r="337" s="40" customFormat="1"/>
    <row r="338" s="40" customFormat="1"/>
    <row r="339" s="40" customFormat="1"/>
    <row r="340" s="40" customFormat="1"/>
    <row r="341" s="40" customFormat="1"/>
    <row r="342" s="40" customFormat="1"/>
    <row r="343" s="40" customFormat="1"/>
    <row r="344" s="40" customFormat="1"/>
    <row r="345" s="40" customFormat="1"/>
    <row r="346" s="40" customFormat="1"/>
    <row r="347" s="40" customFormat="1"/>
    <row r="348" s="40" customFormat="1"/>
    <row r="349" s="40" customFormat="1"/>
    <row r="350" s="40" customFormat="1"/>
    <row r="351" s="40" customFormat="1"/>
    <row r="352" s="40" customFormat="1"/>
    <row r="353" s="40" customFormat="1"/>
    <row r="354" s="40" customFormat="1"/>
    <row r="355" s="40" customFormat="1"/>
    <row r="356" s="40" customFormat="1"/>
    <row r="357" s="40" customFormat="1"/>
    <row r="358" s="40" customFormat="1"/>
    <row r="359" s="40" customFormat="1"/>
    <row r="360" s="40" customFormat="1"/>
    <row r="361" s="40" customFormat="1"/>
    <row r="362" s="40" customFormat="1"/>
    <row r="363" s="40" customFormat="1"/>
    <row r="364" s="40" customFormat="1"/>
    <row r="365" s="40" customFormat="1"/>
    <row r="366" s="40" customFormat="1"/>
    <row r="367" s="40" customFormat="1"/>
    <row r="368" s="40" customFormat="1"/>
    <row r="369" s="40" customFormat="1"/>
    <row r="370" s="40" customFormat="1"/>
    <row r="371" s="40" customFormat="1"/>
    <row r="372" s="40" customFormat="1"/>
    <row r="373" s="40" customFormat="1"/>
    <row r="374" s="40" customFormat="1"/>
    <row r="375" s="40" customFormat="1"/>
    <row r="376" s="40" customFormat="1"/>
    <row r="377" s="40" customFormat="1"/>
    <row r="378" s="40" customFormat="1"/>
    <row r="379" s="40" customFormat="1"/>
    <row r="380" s="40" customFormat="1"/>
    <row r="381" s="40" customFormat="1"/>
    <row r="382" s="40" customFormat="1"/>
    <row r="383" s="40" customFormat="1"/>
    <row r="384" s="40" customFormat="1"/>
    <row r="385" s="40" customFormat="1"/>
    <row r="386" s="40" customFormat="1"/>
    <row r="387" s="40" customFormat="1"/>
    <row r="388" s="40" customFormat="1"/>
    <row r="389" s="40" customFormat="1"/>
    <row r="390" s="40" customFormat="1"/>
    <row r="391" s="40" customFormat="1"/>
    <row r="392" s="40" customFormat="1"/>
    <row r="393" s="40" customFormat="1"/>
    <row r="394" s="40" customFormat="1"/>
    <row r="395" s="40" customFormat="1"/>
    <row r="396" s="40" customFormat="1"/>
    <row r="397" s="40" customFormat="1"/>
    <row r="398" s="40" customFormat="1"/>
    <row r="399" s="40" customFormat="1"/>
    <row r="400" s="40" customFormat="1"/>
    <row r="401" s="40" customFormat="1"/>
    <row r="402" s="40" customFormat="1"/>
    <row r="403" s="40" customFormat="1"/>
    <row r="404" s="40" customFormat="1"/>
    <row r="405" s="40" customFormat="1"/>
    <row r="406" s="40" customFormat="1"/>
    <row r="407" s="40" customFormat="1"/>
    <row r="408" s="40" customFormat="1"/>
    <row r="409" s="40" customFormat="1"/>
    <row r="410" s="40" customFormat="1"/>
    <row r="411" s="40" customFormat="1"/>
    <row r="412" s="40" customFormat="1"/>
    <row r="413" s="40" customFormat="1"/>
    <row r="414" s="40" customFormat="1"/>
    <row r="415" s="40" customFormat="1"/>
    <row r="416" s="40" customFormat="1"/>
    <row r="417" s="40" customFormat="1"/>
    <row r="418" s="40" customFormat="1"/>
    <row r="419" s="40" customFormat="1"/>
    <row r="420" s="40" customFormat="1"/>
    <row r="421" s="40" customFormat="1"/>
    <row r="422" s="40" customFormat="1"/>
    <row r="423" s="40" customFormat="1"/>
    <row r="424" s="40" customFormat="1"/>
    <row r="425" s="40" customFormat="1"/>
    <row r="426" s="40" customFormat="1"/>
    <row r="427" s="40" customFormat="1"/>
    <row r="428" s="40" customFormat="1"/>
    <row r="429" s="40" customFormat="1"/>
    <row r="430" s="40" customFormat="1"/>
    <row r="431" s="40" customFormat="1"/>
    <row r="432" s="40" customFormat="1"/>
    <row r="433" s="40" customFormat="1"/>
    <row r="434" s="40" customFormat="1"/>
    <row r="435" s="40" customFormat="1"/>
    <row r="436" s="40" customFormat="1"/>
    <row r="437" s="40" customFormat="1"/>
    <row r="438" s="40" customFormat="1"/>
    <row r="439" s="40" customFormat="1"/>
    <row r="440" s="40" customFormat="1"/>
    <row r="441" s="40" customFormat="1"/>
    <row r="442" s="40" customFormat="1"/>
    <row r="443" s="40" customFormat="1"/>
    <row r="444" s="40" customFormat="1"/>
    <row r="445" s="40" customFormat="1"/>
    <row r="446" s="40" customFormat="1"/>
    <row r="447" s="40" customFormat="1"/>
    <row r="448" s="40" customFormat="1"/>
    <row r="449" s="40" customFormat="1"/>
    <row r="450" s="40" customFormat="1"/>
    <row r="451" s="40" customFormat="1"/>
    <row r="452" s="40" customFormat="1"/>
    <row r="453" s="40" customFormat="1"/>
    <row r="454" s="40" customFormat="1"/>
    <row r="455" s="40" customFormat="1"/>
    <row r="456" s="40" customFormat="1"/>
    <row r="457" s="40" customFormat="1"/>
    <row r="458" s="40" customFormat="1"/>
    <row r="459" s="40" customFormat="1"/>
    <row r="460" s="40" customFormat="1"/>
    <row r="461" s="40" customFormat="1"/>
    <row r="462" s="40" customFormat="1"/>
    <row r="463" s="40" customFormat="1"/>
    <row r="464" s="40" customFormat="1"/>
    <row r="465" s="40" customFormat="1"/>
    <row r="466" s="40" customFormat="1"/>
    <row r="467" s="40" customFormat="1"/>
    <row r="468" s="40" customFormat="1"/>
    <row r="469" s="40" customFormat="1"/>
    <row r="470" s="40" customFormat="1"/>
    <row r="471" s="40" customFormat="1"/>
    <row r="472" s="40" customFormat="1"/>
    <row r="473" s="40" customFormat="1"/>
    <row r="474" s="40" customFormat="1"/>
    <row r="475" s="40" customFormat="1"/>
    <row r="476" s="40" customFormat="1"/>
    <row r="477" s="40" customFormat="1"/>
    <row r="478" s="40" customFormat="1"/>
    <row r="479" s="40" customFormat="1"/>
    <row r="480" s="40" customFormat="1"/>
    <row r="481" s="40" customFormat="1"/>
    <row r="482" s="40" customFormat="1"/>
    <row r="483" s="40" customFormat="1"/>
    <row r="484" s="40" customFormat="1"/>
    <row r="485" s="40" customFormat="1"/>
    <row r="486" s="40" customFormat="1"/>
    <row r="487" s="40" customFormat="1"/>
    <row r="488" s="40" customFormat="1"/>
    <row r="489" s="40" customFormat="1"/>
    <row r="490" s="40" customFormat="1"/>
    <row r="491" s="40" customFormat="1"/>
    <row r="492" s="40" customFormat="1"/>
    <row r="493" s="40" customFormat="1"/>
    <row r="494" s="40" customFormat="1"/>
    <row r="495" s="40" customFormat="1"/>
    <row r="496" s="40" customFormat="1"/>
    <row r="497" s="40" customFormat="1"/>
    <row r="498" s="40" customFormat="1"/>
    <row r="499" s="40" customFormat="1"/>
    <row r="500" s="40" customFormat="1"/>
    <row r="501" s="40" customFormat="1"/>
    <row r="502" s="40" customFormat="1"/>
    <row r="503" s="40" customFormat="1"/>
    <row r="504" s="40" customFormat="1"/>
    <row r="505" s="40" customFormat="1"/>
    <row r="506" s="40" customFormat="1"/>
    <row r="507" s="40" customFormat="1"/>
    <row r="508" s="40" customFormat="1"/>
    <row r="509" s="40" customFormat="1"/>
    <row r="510" s="40" customFormat="1"/>
    <row r="511" s="40" customFormat="1"/>
    <row r="512" s="40" customFormat="1"/>
    <row r="513" s="40" customFormat="1"/>
    <row r="514" s="40" customFormat="1"/>
    <row r="515" s="40" customFormat="1"/>
    <row r="516" s="40" customFormat="1"/>
    <row r="517" s="40" customFormat="1"/>
    <row r="518" s="40" customFormat="1"/>
    <row r="519" s="40" customFormat="1"/>
    <row r="520" s="40" customFormat="1"/>
    <row r="521" s="40" customFormat="1"/>
    <row r="522" s="40" customFormat="1"/>
    <row r="523" s="40" customFormat="1"/>
    <row r="524" s="40" customFormat="1"/>
    <row r="525" s="40" customFormat="1"/>
    <row r="526" s="40" customFormat="1"/>
    <row r="527" s="40" customFormat="1"/>
    <row r="528" s="40" customFormat="1"/>
    <row r="529" s="40" customFormat="1"/>
    <row r="530" s="40" customFormat="1"/>
    <row r="531" s="40" customFormat="1"/>
    <row r="532" s="40" customFormat="1"/>
    <row r="533" s="40" customFormat="1"/>
    <row r="534" s="40" customFormat="1"/>
    <row r="535" s="40" customFormat="1"/>
    <row r="536" s="40" customFormat="1"/>
    <row r="537" s="40" customFormat="1"/>
    <row r="538" s="40" customFormat="1"/>
    <row r="539" s="40" customFormat="1"/>
    <row r="540" s="40" customFormat="1"/>
    <row r="541" s="40" customFormat="1"/>
    <row r="542" s="40" customFormat="1"/>
    <row r="543" s="40" customFormat="1"/>
    <row r="544" s="40" customFormat="1"/>
    <row r="545" s="40" customFormat="1"/>
    <row r="546" s="40" customFormat="1"/>
    <row r="547" s="40" customFormat="1"/>
    <row r="548" s="40" customFormat="1"/>
    <row r="549" s="40" customFormat="1"/>
    <row r="550" s="40" customFormat="1"/>
    <row r="551" s="40" customFormat="1"/>
    <row r="552" s="40" customFormat="1"/>
    <row r="553" s="40" customFormat="1"/>
    <row r="554" s="40" customFormat="1"/>
    <row r="555" s="40" customFormat="1"/>
    <row r="556" s="40" customFormat="1"/>
    <row r="557" s="40" customFormat="1"/>
    <row r="558" s="40" customFormat="1"/>
    <row r="559" s="40" customFormat="1"/>
    <row r="560" s="40" customFormat="1"/>
    <row r="561" s="40" customFormat="1"/>
    <row r="562" s="40" customFormat="1"/>
    <row r="563" s="40" customFormat="1"/>
    <row r="564" s="40" customFormat="1"/>
    <row r="565" s="40" customFormat="1"/>
    <row r="566" s="40" customFormat="1"/>
    <row r="567" s="40" customFormat="1"/>
    <row r="568" s="40" customFormat="1"/>
    <row r="569" s="40" customFormat="1"/>
    <row r="570" s="40" customFormat="1"/>
    <row r="571" s="40" customFormat="1"/>
    <row r="572" s="40" customFormat="1"/>
    <row r="573" s="40" customFormat="1"/>
    <row r="574" s="40" customFormat="1"/>
    <row r="575" s="40" customFormat="1"/>
    <row r="576" s="40" customFormat="1"/>
    <row r="577" s="40" customFormat="1"/>
    <row r="578" s="40" customFormat="1"/>
    <row r="579" s="40" customFormat="1"/>
    <row r="580" s="40" customFormat="1"/>
    <row r="581" s="40" customFormat="1"/>
    <row r="582" s="40" customFormat="1"/>
    <row r="583" s="40" customFormat="1"/>
    <row r="584" s="40" customFormat="1"/>
    <row r="585" s="40" customFormat="1"/>
    <row r="586" s="40" customFormat="1"/>
    <row r="587" s="40" customFormat="1"/>
    <row r="588" s="40" customFormat="1"/>
    <row r="589" s="40" customFormat="1"/>
    <row r="590" s="40" customFormat="1"/>
    <row r="591" s="40" customFormat="1"/>
    <row r="592" s="40" customFormat="1"/>
    <row r="593" s="40" customFormat="1"/>
    <row r="594" s="40" customFormat="1"/>
    <row r="595" s="40" customFormat="1"/>
    <row r="596" s="40" customFormat="1"/>
    <row r="597" s="40" customFormat="1"/>
    <row r="598" s="40" customFormat="1"/>
    <row r="599" s="40" customFormat="1"/>
    <row r="600" s="40" customFormat="1"/>
    <row r="601" s="40" customFormat="1"/>
    <row r="602" s="40" customFormat="1"/>
    <row r="603" s="40" customFormat="1"/>
    <row r="604" s="40" customFormat="1"/>
    <row r="605" s="40" customFormat="1"/>
    <row r="606" s="40" customFormat="1"/>
    <row r="607" s="40" customFormat="1"/>
    <row r="608" s="40" customFormat="1"/>
    <row r="609" s="40" customFormat="1"/>
    <row r="610" s="40" customFormat="1"/>
    <row r="611" s="40" customFormat="1"/>
    <row r="612" s="40" customFormat="1"/>
    <row r="613" s="40" customFormat="1"/>
    <row r="614" s="40" customFormat="1"/>
    <row r="615" s="40" customFormat="1"/>
    <row r="616" s="40" customFormat="1"/>
    <row r="617" s="40" customFormat="1"/>
    <row r="618" s="40" customFormat="1"/>
    <row r="619" s="40" customFormat="1"/>
    <row r="620" s="40" customFormat="1"/>
    <row r="621" s="40" customFormat="1"/>
    <row r="622" s="40" customFormat="1"/>
    <row r="623" s="40" customFormat="1"/>
    <row r="624" s="40" customFormat="1"/>
    <row r="625" s="40" customFormat="1"/>
    <row r="626" s="40" customFormat="1"/>
    <row r="627" s="40" customFormat="1"/>
    <row r="628" s="40" customFormat="1"/>
    <row r="629" s="40" customFormat="1"/>
    <row r="630" s="40" customFormat="1"/>
    <row r="631" s="40" customFormat="1"/>
    <row r="632" s="40" customFormat="1"/>
    <row r="633" s="40" customFormat="1"/>
    <row r="634" s="40" customFormat="1"/>
    <row r="635" s="40" customFormat="1"/>
    <row r="636" s="40" customFormat="1"/>
    <row r="637" s="40" customFormat="1"/>
    <row r="638" s="40" customFormat="1"/>
    <row r="639" s="40" customFormat="1"/>
    <row r="640" s="40" customFormat="1"/>
    <row r="641" s="40" customFormat="1"/>
    <row r="642" s="40" customFormat="1"/>
    <row r="643" s="40" customFormat="1"/>
    <row r="644" s="40" customFormat="1"/>
    <row r="645" s="40" customFormat="1"/>
    <row r="646" s="40" customFormat="1"/>
    <row r="647" s="40" customFormat="1"/>
    <row r="648" s="40" customFormat="1"/>
    <row r="649" s="40" customFormat="1"/>
    <row r="650" s="40" customFormat="1"/>
    <row r="651" s="40" customFormat="1"/>
    <row r="652" s="40" customFormat="1"/>
    <row r="653" s="40" customFormat="1"/>
    <row r="654" s="40" customFormat="1"/>
    <row r="655" s="40" customFormat="1"/>
    <row r="656" s="40" customFormat="1"/>
    <row r="657" s="40" customFormat="1"/>
    <row r="658" s="40" customFormat="1"/>
    <row r="659" s="40" customFormat="1"/>
    <row r="660" s="40" customFormat="1"/>
    <row r="661" s="40" customFormat="1"/>
    <row r="662" s="40" customFormat="1"/>
    <row r="663" s="40" customFormat="1"/>
    <row r="664" s="40" customFormat="1"/>
    <row r="665" s="40" customFormat="1"/>
    <row r="666" s="40" customFormat="1"/>
    <row r="667" s="40" customFormat="1"/>
    <row r="668" s="40" customFormat="1"/>
    <row r="669" s="40" customFormat="1"/>
    <row r="670" s="40" customFormat="1"/>
    <row r="671" s="40" customFormat="1"/>
    <row r="672" s="40" customFormat="1"/>
    <row r="673" s="40" customFormat="1"/>
    <row r="674" s="40" customFormat="1"/>
    <row r="675" s="40" customFormat="1"/>
    <row r="676" s="40" customFormat="1"/>
    <row r="677" s="40" customFormat="1"/>
    <row r="678" s="40" customFormat="1"/>
    <row r="679" s="40" customFormat="1"/>
    <row r="680" s="40" customFormat="1"/>
    <row r="681" s="40" customFormat="1"/>
    <row r="682" s="40" customFormat="1"/>
    <row r="683" s="40" customFormat="1"/>
    <row r="684" s="40" customFormat="1"/>
    <row r="685" s="40" customFormat="1"/>
    <row r="686" s="40" customFormat="1"/>
    <row r="687" s="40" customFormat="1"/>
    <row r="688" s="40" customFormat="1"/>
    <row r="689" s="40" customFormat="1"/>
    <row r="690" s="40" customFormat="1"/>
    <row r="691" s="40" customFormat="1"/>
    <row r="692" s="40" customFormat="1"/>
    <row r="693" s="40" customFormat="1"/>
    <row r="694" s="40" customFormat="1"/>
    <row r="695" s="40" customFormat="1"/>
    <row r="696" s="40" customFormat="1"/>
    <row r="697" s="40" customFormat="1"/>
    <row r="698" s="40" customFormat="1"/>
    <row r="699" s="40" customFormat="1"/>
    <row r="700" s="40" customFormat="1"/>
    <row r="701" s="40" customFormat="1"/>
    <row r="702" s="40" customFormat="1"/>
    <row r="703" s="40" customFormat="1"/>
    <row r="704" s="40" customFormat="1"/>
    <row r="705" s="40" customFormat="1"/>
    <row r="706" s="40" customFormat="1"/>
    <row r="707" s="40" customFormat="1"/>
    <row r="708" s="40" customFormat="1"/>
    <row r="709" s="40" customFormat="1"/>
    <row r="710" s="40" customFormat="1"/>
    <row r="711" s="40" customFormat="1"/>
    <row r="712" s="40" customFormat="1"/>
    <row r="713" s="40" customFormat="1"/>
    <row r="714" s="40" customFormat="1"/>
    <row r="715" s="40" customFormat="1"/>
    <row r="716" s="40" customFormat="1"/>
    <row r="717" s="40" customFormat="1"/>
    <row r="718" s="40" customFormat="1"/>
    <row r="719" s="40" customFormat="1"/>
    <row r="720" s="40" customFormat="1"/>
    <row r="721" s="40" customFormat="1"/>
    <row r="722" s="40" customFormat="1"/>
    <row r="723" s="40" customFormat="1"/>
    <row r="724" s="40" customFormat="1"/>
    <row r="725" s="40" customFormat="1"/>
    <row r="726" s="40" customFormat="1"/>
    <row r="727" s="40" customFormat="1"/>
    <row r="728" s="40" customFormat="1"/>
    <row r="729" s="40" customFormat="1"/>
    <row r="730" s="40" customFormat="1"/>
    <row r="731" s="40" customFormat="1"/>
    <row r="732" s="40" customFormat="1"/>
    <row r="733" s="40" customFormat="1"/>
    <row r="734" s="40" customFormat="1"/>
    <row r="735" s="40" customFormat="1"/>
    <row r="736" s="40" customFormat="1"/>
    <row r="737" s="40" customFormat="1"/>
    <row r="738" s="40" customFormat="1"/>
    <row r="739" s="40" customFormat="1"/>
    <row r="740" s="40" customFormat="1"/>
    <row r="741" s="40" customFormat="1"/>
    <row r="742" s="40" customFormat="1"/>
    <row r="743" s="40" customFormat="1"/>
    <row r="744" s="40" customFormat="1"/>
    <row r="745" s="40" customFormat="1"/>
    <row r="746" s="40" customFormat="1"/>
    <row r="747" s="40" customFormat="1"/>
    <row r="748" s="40" customFormat="1"/>
    <row r="749" s="40" customFormat="1"/>
    <row r="750" s="40" customFormat="1"/>
    <row r="751" s="40" customFormat="1"/>
    <row r="752" s="40" customFormat="1"/>
    <row r="753" s="40" customFormat="1"/>
    <row r="754" s="40" customFormat="1"/>
    <row r="755" s="40" customFormat="1"/>
    <row r="756" s="40" customFormat="1"/>
    <row r="757" s="40" customFormat="1"/>
    <row r="758" s="40" customFormat="1"/>
    <row r="759" s="40" customFormat="1"/>
    <row r="760" s="40" customFormat="1"/>
    <row r="761" s="40" customFormat="1"/>
    <row r="762" s="40" customFormat="1"/>
    <row r="763" s="40" customFormat="1"/>
    <row r="764" s="40" customFormat="1"/>
    <row r="765" s="40" customFormat="1"/>
    <row r="766" s="40" customFormat="1"/>
    <row r="767" s="40" customFormat="1"/>
    <row r="768" s="40" customFormat="1"/>
    <row r="769" s="40" customFormat="1"/>
    <row r="770" s="40" customFormat="1"/>
    <row r="771" s="40" customFormat="1"/>
    <row r="772" s="40" customFormat="1"/>
    <row r="773" s="40" customFormat="1"/>
    <row r="774" s="40" customFormat="1"/>
    <row r="775" s="40" customFormat="1"/>
    <row r="776" s="40" customFormat="1"/>
    <row r="777" s="40" customFormat="1"/>
    <row r="778" s="40" customFormat="1"/>
    <row r="779" s="40" customFormat="1"/>
    <row r="780" s="40" customFormat="1"/>
    <row r="781" s="40" customFormat="1"/>
    <row r="782" s="40" customFormat="1"/>
    <row r="783" s="40" customFormat="1"/>
    <row r="784" s="40" customFormat="1"/>
    <row r="785" s="40" customFormat="1"/>
    <row r="786" s="40" customFormat="1"/>
    <row r="787" s="40" customFormat="1"/>
    <row r="788" s="40" customFormat="1"/>
    <row r="789" s="40" customFormat="1"/>
    <row r="790" s="40" customFormat="1"/>
    <row r="791" s="40" customFormat="1"/>
    <row r="792" s="40" customFormat="1"/>
    <row r="793" s="40" customFormat="1"/>
    <row r="794" s="40" customFormat="1"/>
    <row r="795" s="40" customFormat="1"/>
    <row r="796" s="40" customFormat="1"/>
    <row r="797" s="40" customFormat="1"/>
    <row r="798" s="40" customFormat="1"/>
    <row r="799" s="40" customFormat="1"/>
    <row r="800" s="40" customFormat="1"/>
    <row r="801" s="40" customFormat="1"/>
    <row r="802" s="40" customFormat="1"/>
    <row r="803" s="40" customFormat="1"/>
    <row r="804" s="40" customFormat="1"/>
    <row r="805" s="40" customFormat="1"/>
    <row r="806" s="40" customFormat="1"/>
    <row r="807" s="40" customFormat="1"/>
    <row r="808" s="40" customFormat="1"/>
    <row r="809" s="40" customFormat="1"/>
    <row r="810" s="40" customFormat="1"/>
    <row r="811" s="40" customFormat="1"/>
    <row r="812" s="40" customFormat="1"/>
    <row r="813" s="40" customFormat="1"/>
    <row r="814" s="40" customFormat="1"/>
    <row r="815" s="40" customFormat="1"/>
    <row r="816" s="40" customFormat="1"/>
    <row r="817" s="40" customFormat="1"/>
    <row r="818" s="40" customFormat="1"/>
    <row r="819" s="40" customFormat="1"/>
    <row r="820" s="40" customFormat="1"/>
    <row r="821" s="40" customFormat="1"/>
    <row r="822" s="40" customFormat="1"/>
    <row r="823" s="40" customFormat="1"/>
    <row r="824" s="40" customFormat="1"/>
    <row r="825" s="40" customFormat="1"/>
    <row r="826" s="40" customFormat="1"/>
    <row r="827" s="40" customFormat="1"/>
    <row r="828" s="40" customFormat="1"/>
    <row r="829" s="40" customFormat="1"/>
    <row r="830" s="40" customFormat="1"/>
    <row r="831" s="40" customFormat="1"/>
    <row r="832" s="40" customFormat="1"/>
    <row r="833" s="40" customFormat="1"/>
    <row r="834" s="40" customFormat="1"/>
    <row r="835" s="40" customFormat="1"/>
    <row r="836" s="40" customFormat="1"/>
    <row r="837" s="40" customFormat="1"/>
    <row r="838" s="40" customFormat="1"/>
    <row r="839" s="40" customFormat="1"/>
    <row r="840" s="40" customFormat="1"/>
    <row r="841" s="40" customFormat="1"/>
    <row r="842" s="40" customFormat="1"/>
    <row r="843" s="40" customFormat="1"/>
    <row r="844" s="40" customFormat="1"/>
    <row r="845" s="40" customFormat="1"/>
    <row r="846" s="40" customFormat="1"/>
    <row r="847" s="40" customFormat="1"/>
    <row r="848" s="40" customFormat="1"/>
    <row r="849" s="40" customFormat="1"/>
    <row r="850" s="40" customFormat="1"/>
    <row r="851" s="40" customFormat="1"/>
    <row r="852" s="40" customFormat="1"/>
    <row r="853" s="40" customFormat="1"/>
    <row r="854" s="40" customFormat="1"/>
    <row r="855" s="40" customFormat="1"/>
    <row r="856" s="40" customFormat="1"/>
    <row r="857" s="40" customFormat="1"/>
    <row r="858" s="40" customFormat="1"/>
    <row r="859" s="40" customFormat="1"/>
    <row r="860" s="40" customFormat="1"/>
    <row r="861" s="40" customFormat="1"/>
    <row r="862" s="40" customFormat="1"/>
    <row r="863" s="40" customFormat="1"/>
    <row r="864" s="40" customFormat="1"/>
    <row r="865" s="40" customFormat="1"/>
    <row r="866" s="40" customFormat="1"/>
    <row r="867" s="40" customFormat="1"/>
    <row r="868" s="40" customFormat="1"/>
    <row r="869" s="40" customFormat="1"/>
    <row r="870" s="40" customFormat="1"/>
    <row r="871" s="40" customFormat="1"/>
    <row r="872" s="40" customFormat="1"/>
    <row r="873" s="40" customFormat="1"/>
    <row r="874" s="40" customFormat="1"/>
    <row r="875" s="40" customFormat="1"/>
    <row r="876" s="40" customFormat="1"/>
    <row r="877" s="40" customFormat="1"/>
    <row r="878" s="40" customFormat="1"/>
    <row r="879" s="40" customFormat="1"/>
    <row r="880" s="40" customFormat="1"/>
    <row r="881" s="40" customFormat="1"/>
    <row r="882" s="40" customFormat="1"/>
    <row r="883" s="40" customFormat="1"/>
    <row r="884" s="40" customFormat="1"/>
    <row r="885" s="40" customFormat="1"/>
    <row r="886" s="40" customFormat="1"/>
    <row r="887" s="40" customFormat="1"/>
    <row r="888" s="40" customFormat="1"/>
    <row r="889" s="40" customFormat="1"/>
    <row r="890" s="40" customFormat="1"/>
    <row r="891" s="40" customFormat="1"/>
    <row r="892" s="40" customFormat="1"/>
    <row r="893" s="40" customFormat="1"/>
    <row r="894" s="40" customFormat="1"/>
    <row r="895" s="40" customFormat="1"/>
    <row r="896" s="40" customFormat="1"/>
    <row r="897" s="40" customFormat="1"/>
    <row r="898" s="40" customFormat="1"/>
    <row r="899" s="40" customFormat="1"/>
    <row r="900" s="40" customFormat="1"/>
    <row r="901" s="40" customFormat="1"/>
    <row r="902" s="40" customFormat="1"/>
    <row r="903" s="40" customFormat="1"/>
    <row r="904" s="40" customFormat="1"/>
    <row r="905" s="40" customFormat="1"/>
    <row r="906" s="40" customFormat="1"/>
    <row r="907" s="40" customFormat="1"/>
    <row r="908" s="40" customFormat="1"/>
    <row r="909" s="40" customFormat="1"/>
    <row r="910" s="40" customFormat="1"/>
    <row r="911" s="40" customFormat="1"/>
    <row r="912" s="40" customFormat="1"/>
    <row r="913" s="40" customFormat="1"/>
    <row r="914" s="40" customFormat="1"/>
    <row r="915" s="40" customFormat="1"/>
    <row r="916" s="40" customFormat="1"/>
    <row r="917" s="40" customFormat="1"/>
    <row r="918" s="40" customFormat="1"/>
    <row r="919" s="40" customFormat="1"/>
    <row r="920" s="40" customFormat="1"/>
    <row r="921" s="40" customFormat="1"/>
    <row r="922" s="40" customFormat="1"/>
    <row r="923" s="40" customFormat="1"/>
    <row r="924" s="40" customFormat="1"/>
    <row r="925" s="40" customFormat="1"/>
    <row r="926" s="40" customFormat="1"/>
    <row r="927" s="40" customFormat="1"/>
    <row r="928" s="40" customFormat="1"/>
    <row r="929" s="40" customFormat="1"/>
    <row r="930" s="40" customFormat="1"/>
    <row r="931" s="40" customFormat="1"/>
    <row r="932" s="40" customFormat="1"/>
    <row r="933" s="40" customFormat="1"/>
    <row r="934" s="40" customFormat="1"/>
    <row r="935" s="40" customFormat="1"/>
    <row r="936" s="40" customFormat="1"/>
    <row r="937" s="40" customFormat="1"/>
    <row r="938" s="40" customFormat="1"/>
    <row r="939" s="40" customFormat="1"/>
    <row r="940" s="40" customFormat="1"/>
    <row r="941" s="40" customFormat="1"/>
    <row r="942" s="40" customFormat="1"/>
    <row r="943" s="40" customFormat="1"/>
    <row r="944" s="40" customFormat="1"/>
    <row r="945" s="40" customFormat="1"/>
    <row r="946" s="40" customFormat="1"/>
    <row r="947" s="40" customFormat="1"/>
    <row r="948" s="40" customFormat="1"/>
    <row r="949" s="40" customFormat="1"/>
    <row r="950" s="40" customFormat="1"/>
    <row r="951" s="40" customFormat="1"/>
    <row r="952" s="40" customFormat="1"/>
    <row r="953" s="40" customFormat="1"/>
    <row r="954" s="40" customFormat="1"/>
    <row r="955" s="40" customFormat="1"/>
    <row r="956" s="40" customFormat="1"/>
    <row r="957" s="40" customFormat="1"/>
    <row r="958" s="40" customFormat="1"/>
    <row r="959" s="40" customFormat="1"/>
    <row r="960" s="40" customFormat="1"/>
    <row r="961" s="40" customFormat="1"/>
    <row r="962" s="40" customFormat="1"/>
    <row r="963" s="40" customFormat="1"/>
    <row r="964" s="40" customFormat="1"/>
    <row r="965" s="40" customFormat="1"/>
    <row r="966" s="40" customFormat="1"/>
    <row r="967" s="40" customFormat="1"/>
    <row r="968" s="40" customFormat="1"/>
    <row r="969" s="40" customFormat="1"/>
    <row r="970" s="40" customFormat="1"/>
    <row r="971" s="40" customFormat="1"/>
    <row r="972" s="40" customFormat="1"/>
    <row r="973" s="40" customFormat="1"/>
    <row r="974" s="40" customFormat="1"/>
    <row r="975" s="40" customFormat="1"/>
    <row r="976" s="40" customFormat="1"/>
    <row r="977" s="40" customFormat="1"/>
    <row r="978" s="40" customFormat="1"/>
    <row r="979" s="40" customFormat="1"/>
    <row r="980" s="40" customFormat="1"/>
    <row r="981" s="40" customFormat="1"/>
    <row r="982" s="40" customFormat="1"/>
    <row r="983" s="40" customFormat="1"/>
    <row r="984" s="40" customFormat="1"/>
    <row r="985" s="40" customFormat="1"/>
    <row r="986" s="40" customFormat="1"/>
    <row r="987" s="40" customFormat="1"/>
    <row r="988" s="40" customFormat="1"/>
    <row r="989" s="40" customFormat="1"/>
    <row r="990" s="40" customFormat="1"/>
    <row r="991" s="40" customFormat="1"/>
    <row r="992" s="40" customFormat="1"/>
    <row r="993" s="40" customFormat="1"/>
    <row r="994" s="40" customFormat="1"/>
    <row r="995" s="40" customFormat="1"/>
    <row r="996" s="40" customFormat="1"/>
    <row r="997" s="40" customFormat="1"/>
    <row r="998" s="40" customFormat="1"/>
    <row r="999" s="40" customFormat="1"/>
    <row r="1000" s="40" customFormat="1"/>
    <row r="1001" s="40" customFormat="1"/>
    <row r="1002" s="40" customFormat="1"/>
    <row r="1003" s="40" customFormat="1"/>
    <row r="1004" s="40" customFormat="1"/>
    <row r="1005" s="40" customFormat="1"/>
    <row r="1006" s="40" customFormat="1"/>
    <row r="1007" s="40" customFormat="1"/>
    <row r="1008" s="40" customFormat="1"/>
    <row r="1009" s="40" customFormat="1"/>
    <row r="1010" s="40" customFormat="1"/>
    <row r="1011" s="40" customFormat="1"/>
    <row r="1012" s="40" customFormat="1"/>
    <row r="1013" s="40" customFormat="1"/>
    <row r="1014" s="40" customFormat="1"/>
    <row r="1015" s="40" customFormat="1"/>
    <row r="1016" s="40" customFormat="1"/>
    <row r="1017" s="40" customFormat="1"/>
    <row r="1018" s="40" customFormat="1"/>
    <row r="1019" s="40" customFormat="1"/>
    <row r="1020" s="40" customFormat="1"/>
    <row r="1021" s="40" customFormat="1"/>
    <row r="1022" s="40" customFormat="1"/>
    <row r="1023" s="40" customFormat="1"/>
    <row r="1024" s="40" customFormat="1"/>
    <row r="1025" s="40" customFormat="1"/>
    <row r="1026" s="40" customFormat="1"/>
    <row r="1027" s="40" customFormat="1"/>
    <row r="1028" s="40" customFormat="1"/>
    <row r="1029" s="40" customFormat="1"/>
    <row r="1030" s="40" customFormat="1"/>
    <row r="1031" s="40" customFormat="1"/>
    <row r="1032" s="40" customFormat="1"/>
    <row r="1033" s="40" customFormat="1"/>
    <row r="1034" s="40" customFormat="1"/>
    <row r="1035" s="40" customFormat="1"/>
    <row r="1036" s="40" customFormat="1"/>
    <row r="1037" s="40" customFormat="1"/>
    <row r="1038" s="40" customFormat="1"/>
    <row r="1039" s="40" customFormat="1"/>
    <row r="1040" s="40" customFormat="1"/>
    <row r="1041" s="40" customFormat="1"/>
    <row r="1042" s="40" customFormat="1"/>
    <row r="1043" s="40" customFormat="1"/>
    <row r="1044" s="40" customFormat="1"/>
    <row r="1045" s="40" customFormat="1"/>
    <row r="1046" s="40" customFormat="1"/>
    <row r="1047" s="40" customFormat="1"/>
    <row r="1048" s="40" customFormat="1"/>
    <row r="1049" s="40" customFormat="1"/>
    <row r="1050" s="40" customFormat="1"/>
    <row r="1051" s="40" customFormat="1"/>
    <row r="1052" s="40" customFormat="1"/>
    <row r="1053" s="40" customFormat="1"/>
    <row r="1054" s="40" customFormat="1"/>
    <row r="1055" s="40" customFormat="1"/>
    <row r="1056" s="40" customFormat="1"/>
    <row r="1057" s="40" customFormat="1"/>
    <row r="1058" s="40" customFormat="1"/>
    <row r="1059" s="40" customFormat="1"/>
    <row r="1060" s="40" customFormat="1"/>
    <row r="1061" s="40" customFormat="1"/>
    <row r="1062" s="40" customFormat="1"/>
    <row r="1063" s="40" customFormat="1"/>
    <row r="1064" s="40" customFormat="1"/>
    <row r="1065" s="40" customFormat="1"/>
    <row r="1066" s="40" customFormat="1"/>
    <row r="1067" s="40" customFormat="1"/>
    <row r="1068" s="40" customFormat="1"/>
    <row r="1069" s="40" customFormat="1"/>
    <row r="1070" s="40" customFormat="1"/>
    <row r="1071" s="40" customFormat="1"/>
    <row r="1072" s="40" customFormat="1"/>
    <row r="1073" s="40" customFormat="1"/>
    <row r="1074" s="40" customFormat="1"/>
    <row r="1075" s="40" customFormat="1"/>
    <row r="1076" s="40" customFormat="1"/>
    <row r="1077" s="40" customFormat="1"/>
    <row r="1078" s="40" customFormat="1"/>
    <row r="1079" s="40" customFormat="1"/>
    <row r="1080" s="40" customFormat="1"/>
    <row r="1081" s="40" customFormat="1"/>
    <row r="1082" s="40" customFormat="1"/>
    <row r="1083" s="40" customFormat="1"/>
    <row r="1084" s="40" customFormat="1"/>
    <row r="1085" s="40" customFormat="1"/>
    <row r="1086" s="40" customFormat="1"/>
    <row r="1087" s="40" customFormat="1"/>
    <row r="1088" s="40" customFormat="1"/>
    <row r="1089" s="40" customFormat="1"/>
    <row r="1090" s="40" customFormat="1"/>
    <row r="1091" s="40" customFormat="1"/>
    <row r="1092" s="40" customFormat="1"/>
    <row r="1093" s="40" customFormat="1"/>
    <row r="1094" s="40" customFormat="1"/>
    <row r="1095" s="40" customFormat="1"/>
    <row r="1096" s="40" customFormat="1"/>
    <row r="1097" s="40" customFormat="1"/>
    <row r="1098" s="40" customFormat="1"/>
    <row r="1099" s="40" customFormat="1"/>
    <row r="1100" s="40" customFormat="1"/>
    <row r="1101" s="40" customFormat="1"/>
    <row r="1102" s="40" customFormat="1"/>
    <row r="1103" s="40" customFormat="1"/>
    <row r="1104" s="40" customFormat="1"/>
    <row r="1105" s="40" customFormat="1"/>
    <row r="1106" s="40" customFormat="1"/>
    <row r="1107" s="40" customFormat="1"/>
    <row r="1108" s="40" customFormat="1"/>
    <row r="1109" s="40" customFormat="1"/>
    <row r="1110" s="40" customFormat="1"/>
    <row r="1111" s="40" customFormat="1"/>
    <row r="1112" s="40" customFormat="1"/>
    <row r="1113" s="40" customFormat="1"/>
    <row r="1114" s="40" customFormat="1"/>
    <row r="1115" s="40" customFormat="1"/>
    <row r="1116" s="40" customFormat="1"/>
    <row r="1117" s="40" customFormat="1"/>
    <row r="1118" s="40" customFormat="1"/>
    <row r="1119" s="40" customFormat="1"/>
    <row r="1120" s="40" customFormat="1"/>
    <row r="1121" s="40" customFormat="1"/>
    <row r="1122" s="40" customFormat="1"/>
    <row r="1123" s="40" customFormat="1"/>
    <row r="1124" s="40" customFormat="1"/>
    <row r="1125" s="40" customFormat="1"/>
    <row r="1126" s="40" customFormat="1"/>
    <row r="1127" s="40" customFormat="1"/>
    <row r="1128" s="40" customFormat="1"/>
    <row r="1129" s="40" customFormat="1"/>
    <row r="1130" s="40" customFormat="1"/>
    <row r="1131" s="40" customFormat="1"/>
    <row r="1132" s="40" customFormat="1"/>
    <row r="1133" s="40" customFormat="1"/>
    <row r="1134" s="40" customFormat="1"/>
    <row r="1135" s="40" customFormat="1"/>
    <row r="1136" s="40" customFormat="1"/>
    <row r="1137" s="40" customFormat="1"/>
    <row r="1138" s="40" customFormat="1"/>
    <row r="1139" s="40" customFormat="1"/>
    <row r="1140" s="40" customFormat="1"/>
    <row r="1141" s="40" customFormat="1"/>
    <row r="1142" s="40" customFormat="1"/>
    <row r="1143" s="40" customFormat="1"/>
    <row r="1144" s="40" customFormat="1"/>
    <row r="1145" s="40" customFormat="1"/>
    <row r="1146" s="40" customFormat="1"/>
    <row r="1147" s="40" customFormat="1"/>
    <row r="1148" s="40" customFormat="1"/>
    <row r="1149" s="40" customFormat="1"/>
    <row r="1150" s="40" customFormat="1"/>
    <row r="1151" s="40" customFormat="1"/>
    <row r="1152" s="40" customFormat="1"/>
    <row r="1153" s="40" customFormat="1"/>
    <row r="1154" s="40" customFormat="1"/>
    <row r="1155" s="40" customFormat="1"/>
    <row r="1156" s="40" customFormat="1"/>
    <row r="1157" s="40" customFormat="1"/>
    <row r="1158" s="40" customFormat="1"/>
    <row r="1159" s="40" customFormat="1"/>
    <row r="1160" s="40" customFormat="1"/>
    <row r="1161" s="40" customFormat="1"/>
    <row r="1162" s="40" customFormat="1"/>
    <row r="1163" s="40" customFormat="1"/>
    <row r="1164" s="40" customFormat="1"/>
    <row r="1165" s="40" customFormat="1"/>
    <row r="1166" s="40" customFormat="1"/>
    <row r="1167" s="40" customFormat="1"/>
    <row r="1168" s="40" customFormat="1"/>
    <row r="1169" s="40" customFormat="1"/>
    <row r="1170" s="40" customFormat="1"/>
    <row r="1171" s="40" customFormat="1"/>
    <row r="1172" s="40" customFormat="1"/>
    <row r="1173" s="40" customFormat="1"/>
    <row r="1174" s="40" customFormat="1"/>
    <row r="1175" s="40" customFormat="1"/>
    <row r="1176" s="40" customFormat="1"/>
    <row r="1177" s="40" customFormat="1"/>
    <row r="1178" s="40" customFormat="1"/>
    <row r="1179" s="40" customFormat="1"/>
    <row r="1180" s="40" customFormat="1"/>
    <row r="1181" s="40" customFormat="1"/>
    <row r="1182" s="40" customFormat="1"/>
    <row r="1183" s="40" customFormat="1"/>
    <row r="1184" s="40" customFormat="1"/>
    <row r="1185" s="40" customFormat="1"/>
    <row r="1186" s="40" customFormat="1"/>
    <row r="1187" s="40" customFormat="1"/>
    <row r="1188" s="40" customFormat="1"/>
    <row r="1189" s="40" customFormat="1"/>
    <row r="1190" s="40" customFormat="1"/>
    <row r="1191" s="40" customFormat="1"/>
    <row r="1192" s="40" customFormat="1"/>
    <row r="1193" s="40" customFormat="1"/>
    <row r="1194" s="40" customFormat="1"/>
    <row r="1195" s="40" customFormat="1"/>
    <row r="1196" s="40" customFormat="1"/>
    <row r="1197" s="40" customFormat="1"/>
    <row r="1198" s="40" customFormat="1"/>
    <row r="1199" s="40" customFormat="1"/>
    <row r="1200" s="40" customFormat="1"/>
    <row r="1201" s="40" customFormat="1"/>
    <row r="1202" s="40" customFormat="1"/>
    <row r="1203" s="40" customFormat="1"/>
    <row r="1204" s="40" customFormat="1"/>
    <row r="1205" s="40" customFormat="1"/>
    <row r="1206" s="40" customFormat="1"/>
    <row r="1207" s="40" customFormat="1"/>
    <row r="1208" s="40" customFormat="1"/>
    <row r="1209" s="40" customFormat="1"/>
    <row r="1210" s="40" customFormat="1"/>
    <row r="1211" s="40" customFormat="1"/>
    <row r="1212" s="40" customFormat="1"/>
    <row r="1213" s="40" customFormat="1"/>
    <row r="1214" s="40" customFormat="1"/>
    <row r="1215" s="40" customFormat="1"/>
    <row r="1216" s="40" customFormat="1"/>
    <row r="1217" s="40" customFormat="1"/>
    <row r="1218" s="40" customFormat="1"/>
    <row r="1219" s="40" customFormat="1"/>
    <row r="1220" s="40" customFormat="1"/>
    <row r="1221" s="40" customFormat="1"/>
    <row r="1222" s="40" customFormat="1"/>
    <row r="1223" s="40" customFormat="1"/>
    <row r="1224" s="40" customFormat="1"/>
    <row r="1225" s="40" customFormat="1"/>
    <row r="1226" s="40" customFormat="1"/>
    <row r="1227" s="40" customFormat="1"/>
    <row r="1228" s="40" customFormat="1"/>
    <row r="1229" s="40" customFormat="1"/>
    <row r="1230" s="40" customFormat="1"/>
    <row r="1231" s="40" customFormat="1"/>
    <row r="1232" s="40" customFormat="1"/>
    <row r="1233" s="40" customFormat="1"/>
    <row r="1234" s="40" customFormat="1"/>
    <row r="1235" s="40" customFormat="1"/>
    <row r="1236" s="40" customFormat="1"/>
    <row r="1237" s="40" customFormat="1"/>
    <row r="1238" s="40" customFormat="1"/>
    <row r="1239" s="40" customFormat="1"/>
    <row r="1240" s="40" customFormat="1"/>
    <row r="1241" s="40" customFormat="1"/>
    <row r="1242" s="40" customFormat="1"/>
    <row r="1243" s="40" customFormat="1"/>
    <row r="1244" s="40" customFormat="1"/>
    <row r="1245" s="40" customFormat="1"/>
    <row r="1246" s="40" customFormat="1"/>
    <row r="1247" s="40" customFormat="1"/>
    <row r="1248" s="40" customFormat="1"/>
    <row r="1249" s="40" customFormat="1"/>
    <row r="1250" s="40" customFormat="1"/>
    <row r="1251" s="40" customFormat="1"/>
    <row r="1252" s="40" customFormat="1"/>
    <row r="1253" s="40" customFormat="1"/>
    <row r="1254" s="40" customFormat="1"/>
    <row r="1255" s="40" customFormat="1"/>
    <row r="1256" s="40" customFormat="1"/>
    <row r="1257" s="40" customFormat="1"/>
    <row r="1258" s="40" customFormat="1"/>
    <row r="1259" s="40" customFormat="1"/>
    <row r="1260" s="40" customFormat="1"/>
    <row r="1261" s="40" customFormat="1"/>
    <row r="1262" s="40" customFormat="1"/>
    <row r="1263" s="40" customFormat="1"/>
    <row r="1264" s="40" customFormat="1"/>
    <row r="1265" s="40" customFormat="1"/>
    <row r="1266" s="40" customFormat="1"/>
    <row r="1267" s="40" customFormat="1"/>
    <row r="1268" s="40" customFormat="1"/>
    <row r="1269" s="40" customFormat="1"/>
    <row r="1270" s="40" customFormat="1"/>
    <row r="1271" s="40" customFormat="1"/>
    <row r="1272" s="40" customFormat="1"/>
    <row r="1273" s="40" customFormat="1"/>
    <row r="1274" s="40" customFormat="1"/>
    <row r="1275" s="40" customFormat="1"/>
    <row r="1276" s="40" customFormat="1"/>
    <row r="1277" s="40" customFormat="1"/>
    <row r="1278" s="40" customFormat="1"/>
    <row r="1279" s="40" customFormat="1"/>
    <row r="1280" s="40" customFormat="1"/>
    <row r="1281" s="40" customFormat="1"/>
    <row r="1282" s="40" customFormat="1"/>
    <row r="1283" s="40" customFormat="1"/>
    <row r="1284" s="40" customFormat="1"/>
    <row r="1285" s="40" customFormat="1"/>
    <row r="1286" s="40" customFormat="1"/>
    <row r="1287" s="40" customFormat="1"/>
    <row r="1288" s="40" customFormat="1"/>
    <row r="1289" s="40" customFormat="1"/>
    <row r="1290" s="40" customFormat="1"/>
    <row r="1291" s="40" customFormat="1"/>
    <row r="1292" s="40" customFormat="1"/>
    <row r="1293" s="40" customFormat="1"/>
    <row r="1294" s="40" customFormat="1"/>
    <row r="1295" s="40" customFormat="1"/>
    <row r="1296" s="40" customFormat="1"/>
    <row r="1297" s="40" customFormat="1"/>
    <row r="1298" s="40" customFormat="1"/>
    <row r="1299" s="40" customFormat="1"/>
    <row r="1300" s="40" customFormat="1"/>
    <row r="1301" s="40" customFormat="1"/>
    <row r="1302" s="40" customFormat="1"/>
    <row r="1303" s="40" customFormat="1"/>
    <row r="1304" s="40" customFormat="1"/>
    <row r="1305" s="40" customFormat="1"/>
    <row r="1306" s="40" customFormat="1"/>
    <row r="1307" s="40" customFormat="1"/>
    <row r="1308" s="40" customFormat="1"/>
    <row r="1309" s="40" customFormat="1"/>
    <row r="1310" s="40" customFormat="1"/>
    <row r="1311" s="40" customFormat="1"/>
    <row r="1312" s="40" customFormat="1"/>
    <row r="1313" s="40" customFormat="1"/>
    <row r="1314" s="40" customFormat="1"/>
    <row r="1315" s="40" customFormat="1"/>
    <row r="1316" s="40" customFormat="1"/>
    <row r="1317" s="40" customFormat="1"/>
    <row r="1318" s="40" customFormat="1"/>
    <row r="1319" s="40" customFormat="1"/>
    <row r="1320" s="40" customFormat="1"/>
    <row r="1321" s="40" customFormat="1"/>
    <row r="1322" s="40" customFormat="1"/>
    <row r="1323" s="40" customFormat="1"/>
    <row r="1324" s="40" customFormat="1"/>
    <row r="1325" s="40" customFormat="1"/>
    <row r="1326" s="40" customFormat="1"/>
    <row r="1327" s="40" customFormat="1"/>
    <row r="1328" s="40" customFormat="1"/>
    <row r="1329" s="40" customFormat="1"/>
    <row r="1330" s="40" customFormat="1"/>
    <row r="1331" s="40" customFormat="1"/>
    <row r="1332" s="40" customFormat="1"/>
    <row r="1333" s="40" customFormat="1"/>
    <row r="1334" s="40" customFormat="1"/>
    <row r="1335" s="40" customFormat="1"/>
    <row r="1336" s="40" customFormat="1"/>
    <row r="1337" s="40" customFormat="1"/>
    <row r="1338" s="40" customFormat="1"/>
    <row r="1339" s="40" customFormat="1"/>
    <row r="1340" s="40" customFormat="1"/>
    <row r="1341" s="40" customFormat="1"/>
    <row r="1342" s="40" customFormat="1"/>
    <row r="1343" s="40" customFormat="1"/>
    <row r="1344" s="40" customFormat="1"/>
    <row r="1345" s="40" customFormat="1"/>
    <row r="1346" s="40" customFormat="1"/>
    <row r="1347" s="40" customFormat="1"/>
    <row r="1348" s="40" customFormat="1"/>
    <row r="1349" s="40" customFormat="1"/>
    <row r="1350" s="40" customFormat="1"/>
    <row r="1351" s="40" customFormat="1"/>
    <row r="1352" s="40" customFormat="1"/>
    <row r="1353" s="40" customFormat="1"/>
    <row r="1354" s="40" customFormat="1"/>
    <row r="1355" s="40" customFormat="1"/>
    <row r="1356" s="40" customFormat="1"/>
    <row r="1357" s="40" customFormat="1"/>
    <row r="1358" s="40" customFormat="1"/>
    <row r="1359" s="40" customFormat="1"/>
    <row r="1360" s="40" customFormat="1"/>
    <row r="1361" s="40" customFormat="1"/>
    <row r="1362" s="40" customFormat="1"/>
    <row r="1363" s="40" customFormat="1"/>
    <row r="1364" s="40" customFormat="1"/>
    <row r="1365" s="40" customFormat="1"/>
    <row r="1366" s="40" customFormat="1"/>
    <row r="1367" s="40" customFormat="1"/>
    <row r="1368" s="40" customFormat="1"/>
    <row r="1369" s="40" customFormat="1"/>
    <row r="1370" s="40" customFormat="1"/>
    <row r="1371" s="40" customFormat="1"/>
    <row r="1372" s="40" customFormat="1"/>
    <row r="1373" s="40" customFormat="1"/>
    <row r="1374" s="40" customFormat="1"/>
    <row r="1375" s="40" customFormat="1"/>
    <row r="1376" s="40" customFormat="1"/>
    <row r="1377" s="40" customFormat="1"/>
    <row r="1378" s="40" customFormat="1"/>
    <row r="1379" s="40" customFormat="1"/>
    <row r="1380" s="40" customFormat="1"/>
    <row r="1381" s="40" customFormat="1"/>
    <row r="1382" s="40" customFormat="1"/>
    <row r="1383" s="40" customFormat="1"/>
    <row r="1384" s="40" customFormat="1"/>
    <row r="1385" s="40" customFormat="1"/>
    <row r="1386" s="40" customFormat="1"/>
    <row r="1387" s="40" customFormat="1"/>
    <row r="1388" s="40" customFormat="1"/>
    <row r="1389" s="40" customFormat="1"/>
    <row r="1390" s="40" customFormat="1"/>
    <row r="1391" s="40" customFormat="1"/>
    <row r="1392" s="40" customFormat="1"/>
    <row r="1393" s="40" customFormat="1"/>
    <row r="1394" s="40" customFormat="1"/>
    <row r="1395" s="40" customFormat="1"/>
    <row r="1396" s="40" customFormat="1"/>
    <row r="1397" s="40" customFormat="1"/>
    <row r="1398" s="40" customFormat="1"/>
    <row r="1399" s="40" customFormat="1"/>
    <row r="1400" s="40" customFormat="1"/>
    <row r="1401" s="40" customFormat="1"/>
    <row r="1402" s="40" customFormat="1"/>
    <row r="1403" s="40" customFormat="1"/>
    <row r="1404" s="40" customFormat="1"/>
    <row r="1405" s="40" customFormat="1"/>
    <row r="1406" s="40" customFormat="1"/>
    <row r="1407" s="40" customFormat="1"/>
    <row r="1408" s="40" customFormat="1"/>
    <row r="1409" s="40" customFormat="1"/>
    <row r="1410" s="40" customFormat="1"/>
    <row r="1411" s="40" customFormat="1"/>
    <row r="1412" s="40" customFormat="1"/>
    <row r="1413" s="40" customFormat="1"/>
    <row r="1414" s="40" customFormat="1"/>
    <row r="1415" s="40" customFormat="1"/>
    <row r="1416" s="40" customFormat="1"/>
    <row r="1417" s="40" customFormat="1"/>
    <row r="1418" s="40" customFormat="1"/>
    <row r="1419" s="40" customFormat="1"/>
    <row r="1420" s="40" customFormat="1"/>
    <row r="1421" s="40" customFormat="1"/>
    <row r="1422" s="40" customFormat="1"/>
    <row r="1423" s="40" customFormat="1"/>
    <row r="1424" s="40" customFormat="1"/>
    <row r="1425" s="40" customFormat="1"/>
    <row r="1426" s="40" customFormat="1"/>
    <row r="1427" s="40" customFormat="1"/>
    <row r="1428" s="40" customFormat="1"/>
    <row r="1429" s="40" customFormat="1"/>
    <row r="1430" s="40" customFormat="1"/>
    <row r="1431" s="40" customFormat="1"/>
    <row r="1432" s="40" customFormat="1"/>
    <row r="1433" s="40" customFormat="1"/>
    <row r="1434" s="40" customFormat="1"/>
    <row r="1435" s="40" customFormat="1"/>
    <row r="1436" s="40" customFormat="1"/>
    <row r="1437" s="40" customFormat="1"/>
    <row r="1438" s="40" customFormat="1"/>
    <row r="1439" s="40" customFormat="1"/>
    <row r="1440" s="40" customFormat="1"/>
    <row r="1441" s="40" customFormat="1"/>
    <row r="1442" s="40" customFormat="1"/>
    <row r="1443" s="40" customFormat="1"/>
    <row r="1444" s="40" customFormat="1"/>
    <row r="1445" s="40" customFormat="1"/>
    <row r="1446" s="40" customFormat="1"/>
    <row r="1447" s="40" customFormat="1"/>
    <row r="1448" s="40" customFormat="1"/>
    <row r="1449" s="40" customFormat="1"/>
    <row r="1450" s="40" customFormat="1"/>
    <row r="1451" s="40" customFormat="1"/>
    <row r="1452" s="40" customFormat="1"/>
    <row r="1453" s="40" customFormat="1"/>
    <row r="1454" s="40" customFormat="1"/>
    <row r="1455" s="40" customFormat="1"/>
    <row r="1456" s="40" customFormat="1"/>
    <row r="1457" s="40" customFormat="1"/>
    <row r="1458" s="40" customFormat="1"/>
    <row r="1459" s="40" customFormat="1"/>
    <row r="1460" s="40" customFormat="1"/>
    <row r="1461" s="40" customFormat="1"/>
    <row r="1462" s="40" customFormat="1"/>
    <row r="1463" s="40" customFormat="1"/>
    <row r="1464" s="40" customFormat="1"/>
    <row r="1465" s="40" customFormat="1"/>
    <row r="1466" s="40" customFormat="1"/>
    <row r="1467" s="40" customFormat="1"/>
    <row r="1468" s="40" customFormat="1"/>
    <row r="1469" s="40" customFormat="1"/>
    <row r="1470" s="40" customFormat="1"/>
    <row r="1471" s="40" customFormat="1"/>
    <row r="1472" s="40" customFormat="1"/>
    <row r="1473" s="40" customFormat="1"/>
    <row r="1474" s="40" customFormat="1"/>
    <row r="1475" s="40" customFormat="1"/>
    <row r="1476" s="40" customFormat="1"/>
    <row r="1477" s="40" customFormat="1"/>
    <row r="1478" s="40" customFormat="1"/>
    <row r="1479" s="40" customFormat="1"/>
    <row r="1480" s="40" customFormat="1"/>
    <row r="1481" s="40" customFormat="1"/>
    <row r="1482" s="40" customFormat="1"/>
    <row r="1483" s="40" customFormat="1"/>
    <row r="1484" s="40" customFormat="1"/>
    <row r="1485" s="40" customFormat="1"/>
    <row r="1486" s="40" customFormat="1"/>
    <row r="1487" s="40" customFormat="1"/>
    <row r="1488" s="40" customFormat="1"/>
    <row r="1489" s="40" customFormat="1"/>
    <row r="1490" s="40" customFormat="1"/>
    <row r="1491" s="40" customFormat="1"/>
    <row r="1492" s="40" customFormat="1"/>
    <row r="1493" s="40" customFormat="1"/>
    <row r="1494" s="40" customFormat="1"/>
    <row r="1495" s="40" customFormat="1"/>
    <row r="1496" s="40" customFormat="1"/>
    <row r="1497" s="40" customFormat="1"/>
    <row r="1498" s="40" customFormat="1"/>
    <row r="1499" s="40" customFormat="1"/>
    <row r="1500" s="40" customFormat="1"/>
    <row r="1501" s="40" customFormat="1"/>
    <row r="1502" s="40" customFormat="1"/>
    <row r="1503" s="40" customFormat="1"/>
    <row r="1504" s="40" customFormat="1"/>
    <row r="1505" s="40" customFormat="1"/>
    <row r="1506" s="40" customFormat="1"/>
    <row r="1507" s="40" customFormat="1"/>
    <row r="1508" s="40" customFormat="1"/>
    <row r="1509" s="40" customFormat="1"/>
    <row r="1510" s="40" customFormat="1"/>
    <row r="1511" s="40" customFormat="1"/>
    <row r="1512" s="40" customFormat="1"/>
    <row r="1513" s="40" customFormat="1"/>
    <row r="1514" s="40" customFormat="1"/>
    <row r="1515" s="40" customFormat="1"/>
    <row r="1516" s="40" customFormat="1"/>
    <row r="1517" s="40" customFormat="1"/>
    <row r="1518" s="40" customFormat="1"/>
    <row r="1519" s="40" customFormat="1"/>
    <row r="1520" s="40" customFormat="1"/>
    <row r="1521" s="40" customFormat="1"/>
    <row r="1522" s="40" customFormat="1"/>
    <row r="1523" s="40" customFormat="1"/>
    <row r="1524" s="40" customFormat="1"/>
    <row r="1525" s="40" customFormat="1"/>
    <row r="1526" s="40" customFormat="1"/>
    <row r="1527" s="40" customFormat="1"/>
    <row r="1528" s="40" customFormat="1"/>
    <row r="1529" s="40" customFormat="1"/>
    <row r="1530" s="40" customFormat="1"/>
    <row r="1531" s="40" customFormat="1"/>
    <row r="1532" s="40" customFormat="1"/>
    <row r="1533" s="40" customFormat="1"/>
    <row r="1534" s="40" customFormat="1"/>
    <row r="1535" s="40" customFormat="1"/>
    <row r="1536" s="40" customFormat="1"/>
    <row r="1537" s="40" customFormat="1"/>
    <row r="1538" s="40" customFormat="1"/>
    <row r="1539" s="40" customFormat="1"/>
    <row r="1540" s="40" customFormat="1"/>
    <row r="1541" s="40" customFormat="1"/>
    <row r="1542" s="40" customFormat="1"/>
    <row r="1543" s="40" customFormat="1"/>
    <row r="1544" s="40" customFormat="1"/>
    <row r="1545" s="40" customFormat="1"/>
    <row r="1546" s="40" customFormat="1"/>
    <row r="1547" s="40" customFormat="1"/>
    <row r="1548" s="40" customFormat="1"/>
    <row r="1549" s="40" customFormat="1"/>
    <row r="1550" s="40" customFormat="1"/>
    <row r="1551" s="40" customFormat="1"/>
    <row r="1552" s="40" customFormat="1"/>
    <row r="1553" s="40" customFormat="1"/>
    <row r="1554" s="40" customFormat="1"/>
    <row r="1555" s="40" customFormat="1"/>
    <row r="1556" s="40" customFormat="1"/>
    <row r="1557" s="40" customFormat="1"/>
    <row r="1558" s="40" customFormat="1"/>
    <row r="1559" s="40" customFormat="1"/>
    <row r="1560" s="40" customFormat="1"/>
    <row r="1561" s="40" customFormat="1"/>
    <row r="1562" s="40" customFormat="1"/>
    <row r="1563" s="40" customFormat="1"/>
    <row r="1564" s="40" customFormat="1"/>
    <row r="1565" s="40" customFormat="1"/>
    <row r="1566" s="40" customFormat="1"/>
    <row r="1567" s="40" customFormat="1"/>
    <row r="1568" s="40" customFormat="1"/>
    <row r="1569" s="40" customFormat="1"/>
    <row r="1570" s="40" customFormat="1"/>
    <row r="1571" s="40" customFormat="1"/>
    <row r="1572" s="40" customFormat="1"/>
    <row r="1573" s="40" customFormat="1"/>
    <row r="1574" s="40" customFormat="1"/>
    <row r="1575" s="40" customFormat="1"/>
    <row r="1576" s="40" customFormat="1"/>
    <row r="1577" s="40" customFormat="1"/>
    <row r="1578" s="40" customFormat="1"/>
    <row r="1579" s="40" customFormat="1"/>
    <row r="1580" s="40" customFormat="1"/>
    <row r="1581" s="40" customFormat="1"/>
    <row r="1582" s="40" customFormat="1"/>
    <row r="1583" s="40" customFormat="1"/>
    <row r="1584" s="40" customFormat="1"/>
    <row r="1585" s="40" customFormat="1"/>
    <row r="1586" s="40" customFormat="1"/>
    <row r="1587" s="40" customFormat="1"/>
    <row r="1588" s="40" customFormat="1"/>
    <row r="1589" s="40" customFormat="1"/>
    <row r="1590" s="40" customFormat="1"/>
    <row r="1591" s="40" customFormat="1"/>
    <row r="1592" s="40" customFormat="1"/>
    <row r="1593" s="40" customFormat="1"/>
    <row r="1594" s="40" customFormat="1"/>
    <row r="1595" s="40" customFormat="1"/>
    <row r="1596" s="40" customFormat="1"/>
    <row r="1597" s="40" customFormat="1"/>
    <row r="1598" s="40" customFormat="1"/>
    <row r="1599" s="40" customFormat="1"/>
    <row r="1600" s="40" customFormat="1"/>
    <row r="1601" s="40" customFormat="1"/>
    <row r="1602" s="40" customFormat="1"/>
    <row r="1603" s="40" customFormat="1"/>
    <row r="1604" s="40" customFormat="1"/>
    <row r="1605" s="40" customFormat="1"/>
    <row r="1606" s="40" customFormat="1"/>
    <row r="1607" s="40" customFormat="1"/>
    <row r="1608" s="40" customFormat="1"/>
    <row r="1609" s="40" customFormat="1"/>
    <row r="1610" s="40" customFormat="1"/>
    <row r="1611" s="40" customFormat="1"/>
    <row r="1612" s="40" customFormat="1"/>
    <row r="1613" s="40" customFormat="1"/>
    <row r="1614" s="40" customFormat="1"/>
    <row r="1615" s="40" customFormat="1"/>
    <row r="1616" s="40" customFormat="1"/>
    <row r="1617" s="40" customFormat="1"/>
    <row r="1618" s="40" customFormat="1"/>
    <row r="1619" s="40" customFormat="1"/>
    <row r="1620" s="40" customFormat="1"/>
    <row r="1621" s="40" customFormat="1"/>
    <row r="1622" s="40" customFormat="1"/>
    <row r="1623" s="40" customFormat="1"/>
    <row r="1624" s="40" customFormat="1"/>
    <row r="1625" s="40" customFormat="1"/>
    <row r="1626" s="40" customFormat="1"/>
    <row r="1627" s="40" customFormat="1"/>
    <row r="1628" s="40" customFormat="1"/>
    <row r="1629" s="40" customFormat="1"/>
    <row r="1630" s="40" customFormat="1"/>
    <row r="1631" s="40" customFormat="1"/>
    <row r="1632" s="40" customFormat="1"/>
    <row r="1633" s="40" customFormat="1"/>
    <row r="1634" s="40" customFormat="1"/>
    <row r="1635" s="40" customFormat="1"/>
    <row r="1636" s="40" customFormat="1"/>
    <row r="1637" s="40" customFormat="1"/>
    <row r="1638" s="40" customFormat="1"/>
    <row r="1639" s="40" customFormat="1"/>
    <row r="1640" s="40" customFormat="1"/>
    <row r="1641" s="40" customFormat="1"/>
    <row r="1642" s="40" customFormat="1"/>
    <row r="1643" s="40" customFormat="1"/>
    <row r="1644" s="40" customFormat="1"/>
    <row r="1645" s="40" customFormat="1"/>
    <row r="1646" s="40" customFormat="1"/>
    <row r="1647" s="40" customFormat="1"/>
    <row r="1648" s="40" customFormat="1"/>
    <row r="1649" s="40" customFormat="1"/>
    <row r="1650" s="40" customFormat="1"/>
    <row r="1651" s="40" customFormat="1"/>
    <row r="1652" s="40" customFormat="1"/>
    <row r="1653" s="40" customFormat="1"/>
    <row r="1654" s="40" customFormat="1"/>
    <row r="1655" s="40" customFormat="1"/>
    <row r="1656" s="40" customFormat="1"/>
    <row r="1657" s="40" customFormat="1"/>
    <row r="1658" s="40" customFormat="1"/>
    <row r="1659" s="40" customFormat="1"/>
    <row r="1660" s="40" customFormat="1"/>
    <row r="1661" s="40" customFormat="1"/>
    <row r="1662" s="40" customFormat="1"/>
    <row r="1663" s="40" customFormat="1"/>
    <row r="1664" s="40" customFormat="1"/>
    <row r="1665" s="40" customFormat="1"/>
    <row r="1666" s="40" customFormat="1"/>
    <row r="1667" s="40" customFormat="1"/>
    <row r="1668" s="40" customFormat="1"/>
    <row r="1669" s="40" customFormat="1"/>
    <row r="1670" s="40" customFormat="1"/>
    <row r="1671" s="40" customFormat="1"/>
    <row r="1672" s="40" customFormat="1"/>
    <row r="1673" s="40" customFormat="1"/>
    <row r="1674" s="40" customFormat="1"/>
    <row r="1675" s="40" customFormat="1"/>
    <row r="1676" s="40" customFormat="1"/>
    <row r="1677" s="40" customFormat="1"/>
    <row r="1678" s="40" customFormat="1"/>
    <row r="1679" s="40" customFormat="1"/>
    <row r="1680" s="40" customFormat="1"/>
    <row r="1681" s="40" customFormat="1"/>
    <row r="1682" s="40" customFormat="1"/>
    <row r="1683" s="40" customFormat="1"/>
    <row r="1684" s="40" customFormat="1"/>
    <row r="1685" s="40" customFormat="1"/>
    <row r="1686" s="40" customFormat="1"/>
    <row r="1687" s="40" customFormat="1"/>
    <row r="1688" s="40" customFormat="1"/>
    <row r="1689" s="40" customFormat="1"/>
    <row r="1690" s="40" customFormat="1"/>
    <row r="1691" s="40" customFormat="1"/>
    <row r="1692" s="40" customFormat="1"/>
    <row r="1693" s="40" customFormat="1"/>
    <row r="1694" s="40" customFormat="1"/>
    <row r="1695" s="40" customFormat="1"/>
    <row r="1696" s="40" customFormat="1"/>
    <row r="1697" s="40" customFormat="1"/>
    <row r="1698" s="40" customFormat="1"/>
    <row r="1699" s="40" customFormat="1"/>
    <row r="1700" s="40" customFormat="1"/>
    <row r="1701" s="40" customFormat="1"/>
    <row r="1702" s="40" customFormat="1"/>
    <row r="1703" s="40" customFormat="1"/>
    <row r="1704" s="40" customFormat="1"/>
    <row r="1705" s="40" customFormat="1"/>
    <row r="1706" s="40" customFormat="1"/>
    <row r="1707" s="40" customFormat="1"/>
    <row r="1708" s="40" customFormat="1"/>
    <row r="1709" s="40" customFormat="1"/>
    <row r="1710" s="40" customFormat="1"/>
    <row r="1711" s="40" customFormat="1"/>
    <row r="1712" s="40" customFormat="1"/>
    <row r="1713" s="40" customFormat="1"/>
    <row r="1714" s="40" customFormat="1"/>
    <row r="1715" s="40" customFormat="1"/>
    <row r="1716" s="40" customFormat="1"/>
    <row r="1717" s="40" customFormat="1"/>
    <row r="1718" s="40" customFormat="1"/>
    <row r="1719" s="40" customFormat="1"/>
    <row r="1720" s="40" customFormat="1"/>
    <row r="1721" s="40" customFormat="1"/>
    <row r="1722" s="40" customFormat="1"/>
    <row r="1723" s="40" customFormat="1"/>
    <row r="1724" s="40" customFormat="1"/>
    <row r="1725" s="40" customFormat="1"/>
    <row r="1726" s="40" customFormat="1"/>
    <row r="1727" s="40" customFormat="1"/>
    <row r="1728" s="40" customFormat="1"/>
    <row r="1729" s="40" customFormat="1"/>
    <row r="1730" s="40" customFormat="1"/>
    <row r="1731" s="40" customFormat="1"/>
    <row r="1732" s="40" customFormat="1"/>
    <row r="1733" s="40" customFormat="1"/>
    <row r="1734" s="40" customFormat="1"/>
    <row r="1735" s="40" customFormat="1"/>
    <row r="1736" s="40" customFormat="1"/>
    <row r="1737" s="40" customFormat="1"/>
    <row r="1738" s="40" customFormat="1"/>
    <row r="1739" s="40" customFormat="1"/>
    <row r="1740" s="40" customFormat="1"/>
    <row r="1741" s="40" customFormat="1"/>
    <row r="1742" s="40" customFormat="1"/>
    <row r="1743" s="40" customFormat="1"/>
    <row r="1744" s="40" customFormat="1"/>
    <row r="1745" s="40" customFormat="1"/>
    <row r="1746" s="40" customFormat="1"/>
    <row r="1747" s="40" customFormat="1"/>
    <row r="1748" s="40" customFormat="1"/>
    <row r="1749" s="40" customFormat="1"/>
    <row r="1750" s="40" customFormat="1"/>
    <row r="1751" s="40" customFormat="1"/>
    <row r="1752" s="40" customFormat="1"/>
    <row r="1753" s="40" customFormat="1"/>
    <row r="1754" s="40" customFormat="1"/>
    <row r="1755" s="40" customFormat="1"/>
    <row r="1756" s="40" customFormat="1"/>
    <row r="1757" s="40" customFormat="1"/>
    <row r="1758" s="40" customFormat="1"/>
    <row r="1759" s="40" customFormat="1"/>
    <row r="1760" s="40" customFormat="1"/>
    <row r="1761" s="40" customFormat="1"/>
    <row r="1762" s="40" customFormat="1"/>
    <row r="1763" s="40" customFormat="1"/>
    <row r="1764" s="40" customFormat="1"/>
    <row r="1765" s="40" customFormat="1"/>
    <row r="1766" s="40" customFormat="1"/>
    <row r="1767" s="40" customFormat="1"/>
    <row r="1768" s="40" customFormat="1"/>
    <row r="1769" s="40" customFormat="1"/>
    <row r="1770" s="40" customFormat="1"/>
    <row r="1771" s="40" customFormat="1"/>
    <row r="1772" s="40" customFormat="1"/>
    <row r="1773" s="40" customFormat="1"/>
    <row r="1774" s="40" customFormat="1"/>
    <row r="1775" s="40" customFormat="1"/>
    <row r="1776" s="40" customFormat="1"/>
    <row r="1777" s="40" customFormat="1"/>
    <row r="1778" s="40" customFormat="1"/>
    <row r="1779" s="40" customFormat="1"/>
    <row r="1780" s="40" customFormat="1"/>
    <row r="1781" s="40" customFormat="1"/>
    <row r="1782" s="40" customFormat="1"/>
    <row r="1783" s="40" customFormat="1"/>
    <row r="1784" s="40" customFormat="1"/>
    <row r="1785" s="40" customFormat="1"/>
    <row r="1786" s="40" customFormat="1"/>
    <row r="1787" s="40" customFormat="1"/>
    <row r="1788" s="40" customFormat="1"/>
    <row r="1789" s="40" customFormat="1"/>
    <row r="1790" s="40" customFormat="1"/>
    <row r="1791" s="40" customFormat="1"/>
    <row r="1792" s="40" customFormat="1"/>
    <row r="1793" s="40" customFormat="1"/>
    <row r="1794" s="40" customFormat="1"/>
    <row r="1795" s="40" customFormat="1"/>
    <row r="1796" s="40" customFormat="1"/>
    <row r="1797" s="40" customFormat="1"/>
    <row r="1798" s="40" customFormat="1"/>
    <row r="1799" s="40" customFormat="1"/>
    <row r="1800" s="40" customFormat="1"/>
    <row r="1801" s="40" customFormat="1"/>
    <row r="1802" s="40" customFormat="1"/>
    <row r="1803" s="40" customFormat="1"/>
    <row r="1804" s="40" customFormat="1"/>
    <row r="1805" s="40" customFormat="1"/>
    <row r="1806" s="40" customFormat="1"/>
    <row r="1807" s="40" customFormat="1"/>
    <row r="1808" s="40" customFormat="1"/>
    <row r="1809" s="40" customFormat="1"/>
    <row r="1810" s="40" customFormat="1"/>
    <row r="1811" s="40" customFormat="1"/>
    <row r="1812" s="40" customFormat="1"/>
    <row r="1813" s="40" customFormat="1"/>
    <row r="1814" s="40" customFormat="1"/>
    <row r="1815" s="40" customFormat="1"/>
    <row r="1816" s="40" customFormat="1"/>
    <row r="1817" s="40" customFormat="1"/>
    <row r="1818" s="40" customFormat="1"/>
    <row r="1819" s="40" customFormat="1"/>
    <row r="1820" s="40" customFormat="1"/>
    <row r="1821" s="40" customFormat="1"/>
    <row r="1822" s="40" customFormat="1"/>
    <row r="1823" s="40" customFormat="1"/>
    <row r="1824" s="40" customFormat="1"/>
    <row r="1825" s="40" customFormat="1"/>
    <row r="1826" s="40" customFormat="1"/>
    <row r="1827" s="40" customFormat="1"/>
    <row r="1828" s="40" customFormat="1"/>
    <row r="1829" s="40" customFormat="1"/>
    <row r="1830" s="40" customFormat="1"/>
    <row r="1831" s="40" customFormat="1"/>
    <row r="1832" s="40" customFormat="1"/>
    <row r="1833" s="40" customFormat="1"/>
    <row r="1834" s="40" customFormat="1"/>
    <row r="1835" s="40" customFormat="1"/>
    <row r="1836" s="40" customFormat="1"/>
    <row r="1837" s="40" customFormat="1"/>
    <row r="1838" s="40" customFormat="1"/>
    <row r="1839" s="40" customFormat="1"/>
    <row r="1840" s="40" customFormat="1"/>
    <row r="1841" s="40" customFormat="1"/>
    <row r="1842" s="40" customFormat="1"/>
    <row r="1843" s="40" customFormat="1"/>
    <row r="1844" s="40" customFormat="1"/>
    <row r="1845" s="40" customFormat="1"/>
    <row r="1846" s="40" customFormat="1"/>
    <row r="1847" s="40" customFormat="1"/>
    <row r="1848" s="40" customFormat="1"/>
    <row r="1849" s="40" customFormat="1"/>
    <row r="1850" s="40" customFormat="1"/>
    <row r="1851" s="40" customFormat="1"/>
    <row r="1852" s="40" customFormat="1"/>
    <row r="1853" s="40" customFormat="1"/>
    <row r="1854" s="40" customFormat="1"/>
    <row r="1855" s="40" customFormat="1"/>
    <row r="1856" s="40" customFormat="1"/>
    <row r="1857" s="40" customFormat="1"/>
    <row r="1858" s="40" customFormat="1"/>
    <row r="1859" s="40" customFormat="1"/>
    <row r="1860" s="40" customFormat="1"/>
    <row r="1861" s="40" customFormat="1"/>
    <row r="1862" s="40" customFormat="1"/>
    <row r="1863" s="40" customFormat="1"/>
    <row r="1864" s="40" customFormat="1"/>
    <row r="1865" s="40" customFormat="1"/>
    <row r="1866" s="40" customFormat="1"/>
    <row r="1867" s="40" customFormat="1"/>
    <row r="1868" s="40" customFormat="1"/>
    <row r="1869" s="40" customFormat="1"/>
    <row r="1870" s="40" customFormat="1"/>
    <row r="1871" s="40" customFormat="1"/>
    <row r="1872" s="40" customFormat="1"/>
    <row r="1873" s="40" customFormat="1"/>
    <row r="1874" s="40" customFormat="1"/>
    <row r="1875" s="40" customFormat="1"/>
    <row r="1876" s="40" customFormat="1"/>
    <row r="1877" s="40" customFormat="1"/>
    <row r="1878" s="40" customFormat="1"/>
    <row r="1879" s="40" customFormat="1"/>
    <row r="1880" s="40" customFormat="1"/>
    <row r="1881" s="40" customFormat="1"/>
    <row r="1882" s="40" customFormat="1"/>
    <row r="1883" s="40" customFormat="1"/>
    <row r="1884" s="40" customFormat="1"/>
    <row r="1885" s="40" customFormat="1"/>
    <row r="1886" s="40" customFormat="1"/>
    <row r="1887" s="40" customFormat="1"/>
    <row r="1888" s="40" customFormat="1"/>
    <row r="1889" s="40" customFormat="1"/>
    <row r="1890" s="40" customFormat="1"/>
    <row r="1891" s="40" customFormat="1"/>
    <row r="1892" s="40" customFormat="1"/>
    <row r="1893" s="40" customFormat="1"/>
    <row r="1894" s="40" customFormat="1"/>
    <row r="1895" s="40" customFormat="1"/>
    <row r="1896" s="40" customFormat="1"/>
    <row r="1897" s="40" customFormat="1"/>
    <row r="1898" s="40" customFormat="1"/>
    <row r="1899" s="40" customFormat="1"/>
    <row r="1900" s="40" customFormat="1"/>
    <row r="1901" s="40" customFormat="1"/>
    <row r="1902" s="40" customFormat="1"/>
    <row r="1903" s="40" customFormat="1"/>
    <row r="1904" s="40" customFormat="1"/>
    <row r="1905" s="40" customFormat="1"/>
    <row r="1906" s="40" customFormat="1"/>
    <row r="1907" s="40" customFormat="1"/>
    <row r="1908" s="40" customFormat="1"/>
    <row r="1909" s="40" customFormat="1"/>
    <row r="1910" s="40" customFormat="1"/>
    <row r="1911" s="40" customFormat="1"/>
    <row r="1912" s="40" customFormat="1"/>
    <row r="1913" s="40" customFormat="1"/>
    <row r="1914" s="40" customFormat="1"/>
    <row r="1915" s="40" customFormat="1"/>
    <row r="1916" s="40" customFormat="1"/>
    <row r="1917" s="40" customFormat="1"/>
    <row r="1918" s="40" customFormat="1"/>
    <row r="1919" s="40" customFormat="1"/>
    <row r="1920" s="40" customFormat="1"/>
    <row r="1921" s="40" customFormat="1"/>
    <row r="1922" s="40" customFormat="1"/>
    <row r="1923" s="40" customFormat="1"/>
    <row r="1924" s="40" customFormat="1"/>
    <row r="1925" s="40" customFormat="1"/>
    <row r="1926" s="40" customFormat="1"/>
    <row r="1927" s="40" customFormat="1"/>
    <row r="1928" s="40" customFormat="1"/>
    <row r="1929" s="40" customFormat="1"/>
    <row r="1930" s="40" customFormat="1"/>
    <row r="1931" s="40" customFormat="1"/>
    <row r="1932" s="40" customFormat="1"/>
    <row r="1933" s="40" customFormat="1"/>
    <row r="1934" s="40" customFormat="1"/>
    <row r="1935" s="40" customFormat="1"/>
    <row r="1936" s="40" customFormat="1"/>
    <row r="1937" s="40" customFormat="1"/>
    <row r="1938" s="40" customFormat="1"/>
    <row r="1939" s="40" customFormat="1"/>
    <row r="1940" s="40" customFormat="1"/>
    <row r="1941" s="40" customFormat="1"/>
    <row r="1942" s="40" customFormat="1"/>
    <row r="1943" s="40" customFormat="1"/>
    <row r="1944" s="40" customFormat="1"/>
    <row r="1945" s="40" customFormat="1"/>
    <row r="1946" s="40" customFormat="1"/>
    <row r="1947" s="40" customFormat="1"/>
    <row r="1948" s="40" customFormat="1"/>
    <row r="1949" s="40" customFormat="1"/>
    <row r="1950" s="40" customFormat="1"/>
    <row r="1951" s="40" customFormat="1"/>
    <row r="1952" s="40" customFormat="1"/>
    <row r="1953" s="40" customFormat="1"/>
    <row r="1954" s="40" customFormat="1"/>
    <row r="1955" s="40" customFormat="1"/>
    <row r="1956" s="40" customFormat="1"/>
    <row r="1957" s="40" customFormat="1"/>
    <row r="1958" s="40" customFormat="1"/>
    <row r="1959" s="40" customFormat="1"/>
    <row r="1960" s="40" customFormat="1"/>
    <row r="1961" s="40" customFormat="1"/>
    <row r="1962" s="40" customFormat="1"/>
    <row r="1963" s="40" customFormat="1"/>
    <row r="1964" s="40" customFormat="1"/>
    <row r="1965" s="40" customFormat="1"/>
    <row r="1966" s="40" customFormat="1"/>
    <row r="1967" s="40" customFormat="1"/>
    <row r="1968" s="40" customFormat="1"/>
    <row r="1969" s="40" customFormat="1"/>
    <row r="1970" s="40" customFormat="1"/>
    <row r="1971" s="40" customFormat="1"/>
    <row r="1972" s="40" customFormat="1"/>
    <row r="1973" s="40" customFormat="1"/>
    <row r="1974" s="40" customFormat="1"/>
    <row r="1975" s="40" customFormat="1"/>
    <row r="1976" s="40" customFormat="1"/>
    <row r="1977" s="40" customFormat="1"/>
    <row r="1978" s="40" customFormat="1"/>
    <row r="1979" s="40" customFormat="1"/>
    <row r="1980" s="40" customFormat="1"/>
    <row r="1981" s="40" customFormat="1"/>
    <row r="1982" s="40" customFormat="1"/>
    <row r="1983" s="40" customFormat="1"/>
    <row r="1984" s="40" customFormat="1"/>
    <row r="1985" s="40" customFormat="1"/>
    <row r="1986" s="40" customFormat="1"/>
    <row r="1987" s="40" customFormat="1"/>
    <row r="1988" s="40" customFormat="1"/>
    <row r="1989" s="40" customFormat="1"/>
    <row r="1990" s="40" customFormat="1"/>
    <row r="1991" s="40" customFormat="1"/>
    <row r="1992" s="40" customFormat="1"/>
    <row r="1993" s="40" customFormat="1"/>
    <row r="1994" s="40" customFormat="1"/>
    <row r="1995" s="40" customFormat="1"/>
    <row r="1996" s="40" customFormat="1"/>
    <row r="1997" s="40" customFormat="1"/>
    <row r="1998" s="40" customFormat="1"/>
    <row r="1999" s="40" customFormat="1"/>
    <row r="2000" s="40" customFormat="1"/>
    <row r="2001" s="40" customFormat="1"/>
    <row r="2002" s="40" customFormat="1"/>
    <row r="2003" s="40" customFormat="1"/>
    <row r="2004" s="40" customFormat="1"/>
    <row r="2005" s="40" customFormat="1"/>
    <row r="2006" s="40" customFormat="1"/>
    <row r="2007" s="40" customFormat="1"/>
    <row r="2008" s="40" customFormat="1"/>
    <row r="2009" s="40" customFormat="1"/>
    <row r="2010" s="40" customFormat="1"/>
    <row r="2011" s="40" customFormat="1"/>
    <row r="2012" s="40" customFormat="1"/>
    <row r="2013" s="40" customFormat="1"/>
    <row r="2014" s="40" customFormat="1"/>
    <row r="2015" s="40" customFormat="1"/>
    <row r="2016" s="40" customFormat="1"/>
    <row r="2017" s="40" customFormat="1"/>
    <row r="2018" s="40" customFormat="1"/>
    <row r="2019" s="40" customFormat="1"/>
    <row r="2020" s="40" customFormat="1"/>
    <row r="2021" s="40" customFormat="1"/>
    <row r="2022" s="40" customFormat="1"/>
    <row r="2023" s="40" customFormat="1"/>
    <row r="2024" s="40" customFormat="1"/>
    <row r="2025" s="40" customFormat="1"/>
    <row r="2026" s="40" customFormat="1"/>
    <row r="2027" s="40" customFormat="1"/>
    <row r="2028" s="40" customFormat="1"/>
    <row r="2029" s="40" customFormat="1"/>
    <row r="2030" s="40" customFormat="1"/>
    <row r="2031" s="40" customFormat="1"/>
    <row r="2032" s="40" customFormat="1"/>
    <row r="2033" s="40" customFormat="1"/>
    <row r="2034" s="40" customFormat="1"/>
    <row r="2035" s="40" customFormat="1"/>
    <row r="2036" s="40" customFormat="1"/>
    <row r="2037" s="40" customFormat="1"/>
    <row r="2038" s="40" customFormat="1"/>
    <row r="2039" s="40" customFormat="1"/>
    <row r="2040" s="40" customFormat="1"/>
    <row r="2041" s="40" customFormat="1"/>
    <row r="2042" s="40" customFormat="1"/>
    <row r="2043" s="40" customFormat="1"/>
    <row r="2044" s="40" customFormat="1"/>
    <row r="2045" s="40" customFormat="1"/>
    <row r="2046" s="40" customFormat="1"/>
    <row r="2047" s="40" customFormat="1"/>
    <row r="2048" s="40" customFormat="1"/>
    <row r="2049" s="40" customFormat="1"/>
    <row r="2050" s="40" customFormat="1"/>
    <row r="2051" s="40" customFormat="1"/>
    <row r="2052" s="40" customFormat="1"/>
    <row r="2053" s="40" customFormat="1"/>
    <row r="2054" s="40" customFormat="1"/>
    <row r="2055" s="40" customFormat="1"/>
    <row r="2056" s="40" customFormat="1"/>
    <row r="2057" s="40" customFormat="1"/>
    <row r="2058" s="40" customFormat="1"/>
    <row r="2059" s="40" customFormat="1"/>
    <row r="2060" s="40" customFormat="1"/>
    <row r="2061" s="40" customFormat="1"/>
    <row r="2062" s="40" customFormat="1"/>
    <row r="2063" s="40" customFormat="1"/>
    <row r="2064" s="40" customFormat="1"/>
    <row r="2065" s="40" customFormat="1"/>
    <row r="2066" s="40" customFormat="1"/>
    <row r="2067" s="40" customFormat="1"/>
    <row r="2068" s="40" customFormat="1"/>
    <row r="2069" s="40" customFormat="1"/>
    <row r="2070" s="40" customFormat="1"/>
    <row r="2071" s="40" customFormat="1"/>
    <row r="2072" s="40" customFormat="1"/>
    <row r="2073" s="40" customFormat="1"/>
    <row r="2074" s="40" customFormat="1"/>
    <row r="2075" s="40" customFormat="1"/>
    <row r="2076" s="40" customFormat="1"/>
    <row r="2077" s="40" customFormat="1"/>
    <row r="2078" s="40" customFormat="1"/>
    <row r="2079" s="40" customFormat="1"/>
    <row r="2080" s="40" customFormat="1"/>
    <row r="2081" s="40" customFormat="1"/>
    <row r="2082" s="40" customFormat="1"/>
    <row r="2083" s="40" customFormat="1"/>
    <row r="2084" s="40" customFormat="1"/>
    <row r="2085" s="40" customFormat="1"/>
    <row r="2086" s="40" customFormat="1"/>
    <row r="2087" s="40" customFormat="1"/>
    <row r="2088" s="40" customFormat="1"/>
    <row r="2089" s="40" customFormat="1"/>
    <row r="2090" s="40" customFormat="1"/>
    <row r="2091" s="40" customFormat="1"/>
    <row r="2092" s="40" customFormat="1"/>
    <row r="2093" s="40" customFormat="1"/>
    <row r="2094" s="40" customFormat="1"/>
    <row r="2095" s="40" customFormat="1"/>
    <row r="2096" s="40" customFormat="1"/>
    <row r="2097" s="40" customFormat="1"/>
    <row r="2098" s="40" customFormat="1"/>
    <row r="2099" s="40" customFormat="1"/>
    <row r="2100" s="40" customFormat="1"/>
    <row r="2101" s="40" customFormat="1"/>
    <row r="2102" s="40" customFormat="1"/>
    <row r="2103" s="40" customFormat="1"/>
    <row r="2104" s="40" customFormat="1"/>
    <row r="2105" s="40" customFormat="1"/>
    <row r="2106" s="40" customFormat="1"/>
    <row r="2107" s="40" customFormat="1"/>
    <row r="2108" s="40" customFormat="1"/>
    <row r="2109" s="40" customFormat="1"/>
    <row r="2110" s="40" customFormat="1"/>
    <row r="2111" s="40" customFormat="1"/>
    <row r="2112" s="40" customFormat="1"/>
    <row r="2113" s="40" customFormat="1"/>
    <row r="2114" s="40" customFormat="1"/>
    <row r="2115" s="40" customFormat="1"/>
    <row r="2116" s="40" customFormat="1"/>
    <row r="2117" s="40" customFormat="1"/>
    <row r="2118" s="40" customFormat="1"/>
    <row r="2119" s="40" customFormat="1"/>
    <row r="2120" s="40" customFormat="1"/>
    <row r="2121" s="40" customFormat="1"/>
    <row r="2122" s="40" customFormat="1"/>
    <row r="2123" s="40" customFormat="1"/>
    <row r="2124" s="40" customFormat="1"/>
    <row r="2125" s="40" customFormat="1"/>
    <row r="2126" s="40" customFormat="1"/>
    <row r="2127" s="40" customFormat="1"/>
    <row r="2128" s="40" customFormat="1"/>
    <row r="2129" s="40" customFormat="1"/>
    <row r="2130" s="40" customFormat="1"/>
    <row r="2131" s="40" customFormat="1"/>
    <row r="2132" s="40" customFormat="1"/>
    <row r="2133" s="40" customFormat="1"/>
    <row r="2134" s="40" customFormat="1"/>
    <row r="2135" s="40" customFormat="1"/>
    <row r="2136" s="40" customFormat="1"/>
    <row r="2137" s="40" customFormat="1"/>
    <row r="2138" s="40" customFormat="1"/>
    <row r="2139" s="40" customFormat="1"/>
    <row r="2140" s="40" customFormat="1"/>
    <row r="2141" s="40" customFormat="1"/>
    <row r="2142" s="40" customFormat="1"/>
    <row r="2143" s="40" customFormat="1"/>
    <row r="2144" s="40" customFormat="1"/>
    <row r="2145" s="40" customFormat="1"/>
    <row r="2146" s="40" customFormat="1"/>
    <row r="2147" s="40" customFormat="1"/>
    <row r="2148" s="40" customFormat="1"/>
    <row r="2149" s="40" customFormat="1"/>
    <row r="2150" s="40" customFormat="1"/>
    <row r="2151" s="40" customFormat="1"/>
    <row r="2152" s="40" customFormat="1"/>
    <row r="2153" s="40" customFormat="1"/>
    <row r="2154" s="40" customFormat="1"/>
    <row r="2155" s="40" customFormat="1"/>
    <row r="2156" s="40" customFormat="1"/>
    <row r="2157" s="40" customFormat="1"/>
    <row r="2158" s="40" customFormat="1"/>
    <row r="2159" s="40" customFormat="1"/>
    <row r="2160" s="40" customFormat="1"/>
    <row r="2161" s="40" customFormat="1"/>
    <row r="2162" s="40" customFormat="1"/>
    <row r="2163" s="40" customFormat="1"/>
    <row r="2164" s="40" customFormat="1"/>
    <row r="2165" s="40" customFormat="1"/>
    <row r="2166" s="40" customFormat="1"/>
    <row r="2167" s="40" customFormat="1"/>
    <row r="2168" s="40" customFormat="1"/>
    <row r="2169" s="40" customFormat="1"/>
    <row r="2170" s="40" customFormat="1"/>
    <row r="2171" s="40" customFormat="1"/>
    <row r="2172" s="40" customFormat="1"/>
    <row r="2173" s="40" customFormat="1"/>
    <row r="2174" s="40" customFormat="1"/>
    <row r="2175" s="40" customFormat="1"/>
    <row r="2176" s="40" customFormat="1"/>
    <row r="2177" s="40" customFormat="1"/>
    <row r="2178" s="40" customFormat="1"/>
    <row r="2179" s="40" customFormat="1"/>
    <row r="2180" s="40" customFormat="1"/>
    <row r="2181" s="40" customFormat="1"/>
    <row r="2182" s="40" customFormat="1"/>
    <row r="2183" s="40" customFormat="1"/>
    <row r="2184" s="40" customFormat="1"/>
    <row r="2185" s="40" customFormat="1"/>
    <row r="2186" s="40" customFormat="1"/>
    <row r="2187" s="40" customFormat="1"/>
    <row r="2188" s="40" customFormat="1"/>
    <row r="2189" s="40" customFormat="1"/>
    <row r="2190" s="40" customFormat="1"/>
    <row r="2191" s="40" customFormat="1"/>
    <row r="2192" s="40" customFormat="1"/>
    <row r="2193" s="40" customFormat="1"/>
    <row r="2194" s="40" customFormat="1"/>
    <row r="2195" s="40" customFormat="1"/>
    <row r="2196" s="40" customFormat="1"/>
    <row r="2197" s="40" customFormat="1"/>
    <row r="2198" s="40" customFormat="1"/>
    <row r="2199" s="40" customFormat="1"/>
    <row r="2200" s="40" customFormat="1"/>
    <row r="2201" s="40" customFormat="1"/>
    <row r="2202" s="40" customFormat="1"/>
    <row r="2203" s="40" customFormat="1"/>
    <row r="2204" s="40" customFormat="1"/>
    <row r="2205" s="40" customFormat="1"/>
    <row r="2206" s="40" customFormat="1"/>
    <row r="2207" s="40" customFormat="1"/>
    <row r="2208" s="40" customFormat="1"/>
    <row r="2209" s="40" customFormat="1"/>
    <row r="2210" s="40" customFormat="1"/>
    <row r="2211" s="40" customFormat="1"/>
    <row r="2212" s="40" customFormat="1"/>
    <row r="2213" s="40" customFormat="1"/>
    <row r="2214" s="40" customFormat="1"/>
    <row r="2215" s="40" customFormat="1"/>
    <row r="2216" s="40" customFormat="1"/>
    <row r="2217" s="40" customFormat="1"/>
    <row r="2218" s="40" customFormat="1"/>
    <row r="2219" s="40" customFormat="1"/>
    <row r="2220" s="40" customFormat="1"/>
    <row r="2221" s="40" customFormat="1"/>
    <row r="2222" s="40" customFormat="1"/>
    <row r="2223" s="40" customFormat="1"/>
    <row r="2224" s="40" customFormat="1"/>
    <row r="2225" s="40" customFormat="1"/>
    <row r="2226" s="40" customFormat="1"/>
    <row r="2227" s="40" customFormat="1"/>
    <row r="2228" s="40" customFormat="1"/>
    <row r="2229" s="40" customFormat="1"/>
    <row r="2230" s="40" customFormat="1"/>
    <row r="2231" s="40" customFormat="1"/>
    <row r="2232" s="40" customFormat="1"/>
    <row r="2233" s="40" customFormat="1"/>
    <row r="2234" s="40" customFormat="1"/>
    <row r="2235" s="40" customFormat="1"/>
    <row r="2236" s="40" customFormat="1"/>
    <row r="2237" s="40" customFormat="1"/>
    <row r="2238" s="40" customFormat="1"/>
    <row r="2239" s="40" customFormat="1"/>
    <row r="2240" s="40" customFormat="1"/>
    <row r="2241" s="40" customFormat="1"/>
    <row r="2242" s="40" customFormat="1"/>
    <row r="2243" s="40" customFormat="1"/>
    <row r="2244" s="40" customFormat="1"/>
    <row r="2245" s="40" customFormat="1"/>
    <row r="2246" s="40" customFormat="1"/>
    <row r="2247" s="40" customFormat="1"/>
    <row r="2248" s="40" customFormat="1"/>
    <row r="2249" s="40" customFormat="1"/>
    <row r="2250" s="40" customFormat="1"/>
    <row r="2251" s="40" customFormat="1"/>
    <row r="2252" s="40" customFormat="1"/>
    <row r="2253" s="40" customFormat="1"/>
    <row r="2254" s="40" customFormat="1"/>
    <row r="2255" s="40" customFormat="1"/>
    <row r="2256" s="40" customFormat="1"/>
    <row r="2257" s="40" customFormat="1"/>
    <row r="2258" s="40" customFormat="1"/>
    <row r="2259" s="40" customFormat="1"/>
    <row r="2260" s="40" customFormat="1"/>
    <row r="2261" s="40" customFormat="1"/>
    <row r="2262" s="40" customFormat="1"/>
    <row r="2263" s="40" customFormat="1"/>
    <row r="2264" s="40" customFormat="1"/>
    <row r="2265" s="40" customFormat="1"/>
    <row r="2266" s="40" customFormat="1"/>
    <row r="2267" s="40" customFormat="1"/>
    <row r="2268" s="40" customFormat="1"/>
    <row r="2269" s="40" customFormat="1"/>
    <row r="2270" s="40" customFormat="1"/>
    <row r="2271" s="40" customFormat="1"/>
    <row r="2272" s="40" customFormat="1"/>
    <row r="2273" s="40" customFormat="1"/>
    <row r="2274" s="40" customFormat="1"/>
    <row r="2275" s="40" customFormat="1"/>
    <row r="2276" s="40" customFormat="1"/>
    <row r="2277" s="40" customFormat="1"/>
    <row r="2278" s="40" customFormat="1"/>
    <row r="2279" s="40" customFormat="1"/>
    <row r="2280" s="40" customFormat="1"/>
    <row r="2281" s="40" customFormat="1"/>
    <row r="2282" s="40" customFormat="1"/>
    <row r="2283" s="40" customFormat="1"/>
    <row r="2284" s="40" customFormat="1"/>
    <row r="2285" s="40" customFormat="1"/>
    <row r="2286" s="40" customFormat="1"/>
    <row r="2287" s="40" customFormat="1"/>
    <row r="2288" s="40" customFormat="1"/>
    <row r="2289" s="40" customFormat="1"/>
    <row r="2290" s="40" customFormat="1"/>
    <row r="2291" s="40" customFormat="1"/>
    <row r="2292" s="40" customFormat="1"/>
    <row r="2293" s="40" customFormat="1"/>
    <row r="2294" s="40" customFormat="1"/>
    <row r="2295" s="40" customFormat="1"/>
    <row r="2296" s="40" customFormat="1"/>
    <row r="2297" s="40" customFormat="1"/>
    <row r="2298" s="40" customFormat="1"/>
    <row r="2299" s="40" customFormat="1"/>
    <row r="2300" s="40" customFormat="1"/>
    <row r="2301" s="40" customFormat="1"/>
    <row r="2302" s="40" customFormat="1"/>
    <row r="2303" s="40" customFormat="1"/>
    <row r="2304" s="40" customFormat="1"/>
    <row r="2305" s="40" customFormat="1"/>
    <row r="2306" s="40" customFormat="1"/>
    <row r="2307" s="40" customFormat="1"/>
    <row r="2308" s="40" customFormat="1"/>
    <row r="2309" s="40" customFormat="1"/>
    <row r="2310" s="40" customFormat="1"/>
    <row r="2311" s="40" customFormat="1"/>
    <row r="2312" s="40" customFormat="1"/>
    <row r="2313" s="40" customFormat="1"/>
    <row r="2314" s="40" customFormat="1"/>
    <row r="2315" s="40" customFormat="1"/>
    <row r="2316" s="40" customFormat="1"/>
    <row r="2317" s="40" customFormat="1"/>
    <row r="2318" s="40" customFormat="1"/>
    <row r="2319" s="40" customFormat="1"/>
    <row r="2320" s="40" customFormat="1"/>
    <row r="2321" s="40" customFormat="1"/>
    <row r="2322" s="40" customFormat="1"/>
    <row r="2323" s="40" customFormat="1"/>
    <row r="2324" s="40" customFormat="1"/>
    <row r="2325" s="40" customFormat="1"/>
    <row r="2326" s="40" customFormat="1"/>
    <row r="2327" s="40" customFormat="1"/>
    <row r="2328" s="40" customFormat="1"/>
    <row r="2329" s="40" customFormat="1"/>
    <row r="2330" s="40" customFormat="1"/>
    <row r="2331" s="40" customFormat="1"/>
    <row r="2332" s="40" customFormat="1"/>
    <row r="2333" s="40" customFormat="1"/>
    <row r="2334" s="40" customFormat="1"/>
    <row r="2335" s="40" customFormat="1"/>
    <row r="2336" s="40" customFormat="1"/>
    <row r="2337" s="40" customFormat="1"/>
    <row r="2338" s="40" customFormat="1"/>
    <row r="2339" s="40" customFormat="1"/>
    <row r="2340" s="40" customFormat="1"/>
    <row r="2341" s="40" customFormat="1"/>
    <row r="2342" s="40" customFormat="1"/>
    <row r="2343" s="40" customFormat="1"/>
    <row r="2344" s="40" customFormat="1"/>
    <row r="2345" s="40" customFormat="1"/>
    <row r="2346" s="40" customFormat="1"/>
    <row r="2347" s="40" customFormat="1"/>
    <row r="2348" s="40" customFormat="1"/>
    <row r="2349" s="40" customFormat="1"/>
    <row r="2350" s="40" customFormat="1"/>
    <row r="2351" s="40" customFormat="1"/>
    <row r="2352" s="40" customFormat="1"/>
    <row r="2353" s="40" customFormat="1"/>
    <row r="2354" s="40" customFormat="1"/>
    <row r="2355" s="40" customFormat="1"/>
    <row r="2356" s="40" customFormat="1"/>
    <row r="2357" s="40" customFormat="1"/>
    <row r="2358" s="40" customFormat="1"/>
    <row r="2359" s="40" customFormat="1"/>
    <row r="2360" s="40" customFormat="1"/>
    <row r="2361" s="40" customFormat="1"/>
    <row r="2362" s="40" customFormat="1"/>
    <row r="2363" s="40" customFormat="1"/>
    <row r="2364" s="40" customFormat="1"/>
    <row r="2365" s="40" customFormat="1"/>
    <row r="2366" s="40" customFormat="1"/>
    <row r="2367" s="40" customFormat="1"/>
    <row r="2368" s="40" customFormat="1"/>
    <row r="2369" s="40" customFormat="1"/>
    <row r="2370" s="40" customFormat="1"/>
    <row r="2371" s="40" customFormat="1"/>
    <row r="2372" s="40" customFormat="1"/>
    <row r="2373" s="40" customFormat="1"/>
    <row r="2374" s="40" customFormat="1"/>
    <row r="2375" s="40" customFormat="1"/>
    <row r="2376" s="40" customFormat="1"/>
    <row r="2377" s="40" customFormat="1"/>
    <row r="2378" s="40" customFormat="1"/>
    <row r="2379" s="40" customFormat="1"/>
    <row r="2380" s="40" customFormat="1"/>
    <row r="2381" s="40" customFormat="1"/>
    <row r="2382" s="40" customFormat="1"/>
    <row r="2383" s="40" customFormat="1"/>
    <row r="2384" s="40" customFormat="1"/>
    <row r="2385" s="40" customFormat="1"/>
    <row r="2386" s="40" customFormat="1"/>
    <row r="2387" s="40" customFormat="1"/>
    <row r="2388" s="40" customFormat="1"/>
    <row r="2389" s="40" customFormat="1"/>
    <row r="2390" s="40" customFormat="1"/>
    <row r="2391" s="40" customFormat="1"/>
    <row r="2392" s="40" customFormat="1"/>
    <row r="2393" s="40" customFormat="1"/>
    <row r="2394" s="40" customFormat="1"/>
    <row r="2395" s="40" customFormat="1"/>
    <row r="2396" s="40" customFormat="1"/>
    <row r="2397" s="40" customFormat="1"/>
    <row r="2398" s="40" customFormat="1"/>
    <row r="2399" s="40" customFormat="1"/>
    <row r="2400" s="40" customFormat="1"/>
    <row r="2401" s="40" customFormat="1"/>
    <row r="2402" s="40" customFormat="1"/>
    <row r="2403" s="40" customFormat="1"/>
    <row r="2404" s="40" customFormat="1"/>
    <row r="2405" s="40" customFormat="1"/>
    <row r="2406" s="40" customFormat="1"/>
    <row r="2407" s="40" customFormat="1"/>
    <row r="2408" s="40" customFormat="1"/>
    <row r="2409" s="40" customFormat="1"/>
    <row r="2410" s="40" customFormat="1"/>
    <row r="2411" s="40" customFormat="1"/>
    <row r="2412" s="40" customFormat="1"/>
    <row r="2413" s="40" customFormat="1"/>
    <row r="2414" s="40" customFormat="1"/>
    <row r="2415" s="40" customFormat="1"/>
    <row r="2416" s="40" customFormat="1"/>
    <row r="2417" s="40" customFormat="1"/>
    <row r="2418" s="40" customFormat="1"/>
    <row r="2419" s="40" customFormat="1"/>
    <row r="2420" s="40" customFormat="1"/>
    <row r="2421" s="40" customFormat="1"/>
    <row r="2422" s="40" customFormat="1"/>
    <row r="2423" s="40" customFormat="1"/>
    <row r="2424" s="40" customFormat="1"/>
    <row r="2425" s="40" customFormat="1"/>
    <row r="2426" s="40" customFormat="1"/>
    <row r="2427" s="40" customFormat="1"/>
    <row r="2428" s="40" customFormat="1"/>
    <row r="2429" s="40" customFormat="1"/>
    <row r="2430" s="40" customFormat="1"/>
    <row r="2431" s="40" customFormat="1"/>
    <row r="2432" s="40" customFormat="1"/>
    <row r="2433" s="40" customFormat="1"/>
    <row r="2434" s="40" customFormat="1"/>
    <row r="2435" s="40" customFormat="1"/>
    <row r="2436" s="40" customFormat="1"/>
    <row r="2437" s="40" customFormat="1"/>
    <row r="2438" s="40" customFormat="1"/>
    <row r="2439" s="40" customFormat="1"/>
    <row r="2440" s="40" customFormat="1"/>
    <row r="2441" s="40" customFormat="1"/>
    <row r="2442" s="40" customFormat="1"/>
    <row r="2443" s="40" customFormat="1"/>
    <row r="2444" s="40" customFormat="1"/>
    <row r="2445" s="40" customFormat="1"/>
    <row r="2446" s="40" customFormat="1"/>
    <row r="2447" s="40" customFormat="1"/>
    <row r="2448" s="40" customFormat="1"/>
    <row r="2449" s="40" customFormat="1"/>
    <row r="2450" s="40" customFormat="1"/>
    <row r="2451" s="40" customFormat="1"/>
    <row r="2452" s="40" customFormat="1"/>
    <row r="2453" s="40" customFormat="1"/>
    <row r="2454" s="40" customFormat="1"/>
    <row r="2455" s="40" customFormat="1"/>
    <row r="2456" s="40" customFormat="1"/>
    <row r="2457" s="40" customFormat="1"/>
    <row r="2458" s="40" customFormat="1"/>
    <row r="2459" s="40" customFormat="1"/>
    <row r="2460" s="40" customFormat="1"/>
    <row r="2461" s="40" customFormat="1"/>
    <row r="2462" s="40" customFormat="1"/>
    <row r="2463" s="40" customFormat="1"/>
    <row r="2464" s="40" customFormat="1"/>
    <row r="2465" s="40" customFormat="1"/>
    <row r="2466" s="40" customFormat="1"/>
    <row r="2467" s="40" customFormat="1"/>
    <row r="2468" s="40" customFormat="1"/>
    <row r="2469" s="40" customFormat="1"/>
    <row r="2470" s="40" customFormat="1"/>
    <row r="2471" s="40" customFormat="1"/>
    <row r="2472" s="40" customFormat="1"/>
    <row r="2473" s="40" customFormat="1"/>
    <row r="2474" s="40" customFormat="1"/>
    <row r="2475" s="40" customFormat="1"/>
    <row r="2476" s="40" customFormat="1"/>
    <row r="2477" s="40" customFormat="1"/>
    <row r="2478" s="40" customFormat="1"/>
    <row r="2479" s="40" customFormat="1"/>
  </sheetData>
  <mergeCells count="14">
    <mergeCell ref="B11:M11"/>
    <mergeCell ref="B17:M17"/>
    <mergeCell ref="B12:M12"/>
    <mergeCell ref="B13:M13"/>
    <mergeCell ref="B14:M14"/>
    <mergeCell ref="B15:M15"/>
    <mergeCell ref="B16:M16"/>
    <mergeCell ref="B10:M10"/>
    <mergeCell ref="B2:M2"/>
    <mergeCell ref="B3:M3"/>
    <mergeCell ref="B6:M6"/>
    <mergeCell ref="B8:M8"/>
    <mergeCell ref="B9:M9"/>
    <mergeCell ref="B4:L4"/>
  </mergeCells>
  <hyperlinks>
    <hyperlink ref="B8:M8" location="'F16'!A1" display="Estadísticas de Préstamos Médicos, otorgados y recuperados por región, Modalidad Libre Elección e Institucional, años 2010-2011"/>
    <hyperlink ref="B9:M9" location="'F17'!A1" display="Estadísticas de Préstamos Médicos otorgados por sexo y grupos de edad solicitante, años 2010-2011"/>
    <hyperlink ref="B10:M10" location="'F18'!A1" display="Estadísticas de Préstamos Médicos otorgados por region, sexo y tramo de ingreso solicitante, año 2016"/>
    <hyperlink ref="B11:M11" location="'F19'!A1" display="Estadísticas de Préstamos Médicos otorgados por region, sexo y tramo de ingreso solicitante, año 2017"/>
    <hyperlink ref="B13:M13" location="'F23'!A1" display="Monto Préstamos Médicos otorgados y recuperados, años 1991-2011 en miles de pesos de cada año (4)"/>
    <hyperlink ref="B14:M14" location="'F23'!A35" display="Monto Préstamos Médicos otorgados y recuperados, años 1991-2015 en miles de pesos año 2014 (4)"/>
    <hyperlink ref="B15:M15" location="'F24'!A1" display="Préstamos Médicos según tipo y Modalidad de Atención, años 2003-2011 (4)"/>
    <hyperlink ref="B16:M16" location="'F25'!A1" display="Monto promedio y cantidad de Préstamos Médicos otorgados según tipo, años 2003-2012 (4)"/>
    <hyperlink ref="B17:M17" location="'F26'!A1" display="Seguimiento de la recuperación de Préstamos Médicos, según año de otorgamiento y de  recuperación, años 2003-2011 (4)"/>
    <hyperlink ref="B12:M12" location="'F20'!A1" display="Estadísticas de Préstamos Médicos otorgados por sexo y tramo de renta imponible del afiliado asociado, año 2016"/>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0070C0"/>
  </sheetPr>
  <dimension ref="A1:M33"/>
  <sheetViews>
    <sheetView zoomScaleNormal="100" workbookViewId="0">
      <selection sqref="A1:M1"/>
    </sheetView>
  </sheetViews>
  <sheetFormatPr baseColWidth="10" defaultRowHeight="14.25"/>
  <cols>
    <col min="1" max="1" width="7.5703125" style="40" customWidth="1"/>
    <col min="2" max="2" width="22.28515625" style="40" customWidth="1"/>
    <col min="3" max="3" width="11.5703125" style="40" customWidth="1"/>
    <col min="4" max="4" width="10.42578125" style="40" bestFit="1" customWidth="1"/>
    <col min="5" max="5" width="8.140625" style="40" customWidth="1"/>
    <col min="6" max="6" width="14.42578125" style="40" customWidth="1"/>
    <col min="7" max="7" width="13.140625" style="40" bestFit="1" customWidth="1"/>
    <col min="8" max="8" width="8.42578125" style="40" customWidth="1"/>
    <col min="9" max="9" width="13.28515625" style="40" customWidth="1"/>
    <col min="10" max="10" width="12.5703125" style="40" customWidth="1"/>
    <col min="11" max="11" width="10" style="40" customWidth="1"/>
    <col min="12" max="12" width="12.7109375" style="40" customWidth="1"/>
    <col min="13" max="13" width="13.28515625" style="40" customWidth="1"/>
    <col min="14" max="14" width="10.5703125" style="40" customWidth="1"/>
    <col min="15" max="16384" width="11.42578125" style="40"/>
  </cols>
  <sheetData>
    <row r="1" spans="1:13">
      <c r="A1" s="985" t="s">
        <v>1577</v>
      </c>
      <c r="B1" s="985"/>
      <c r="C1" s="985"/>
      <c r="D1" s="985"/>
      <c r="E1" s="985"/>
      <c r="F1" s="985"/>
      <c r="G1" s="985"/>
      <c r="H1" s="985"/>
      <c r="I1" s="985"/>
      <c r="J1" s="985"/>
      <c r="K1" s="985"/>
      <c r="L1" s="985"/>
      <c r="M1" s="985"/>
    </row>
    <row r="2" spans="1:13">
      <c r="A2" s="920" t="s">
        <v>1578</v>
      </c>
      <c r="B2" s="920"/>
      <c r="C2" s="920"/>
      <c r="D2" s="920"/>
      <c r="E2" s="920"/>
      <c r="F2" s="920"/>
      <c r="G2" s="920"/>
      <c r="H2" s="920"/>
      <c r="I2" s="920"/>
      <c r="J2" s="920"/>
      <c r="K2" s="920"/>
      <c r="L2" s="920"/>
      <c r="M2" s="920"/>
    </row>
    <row r="3" spans="1:13">
      <c r="A3" s="920" t="s">
        <v>1853</v>
      </c>
      <c r="B3" s="920"/>
      <c r="C3" s="920"/>
      <c r="D3" s="920"/>
      <c r="E3" s="920"/>
      <c r="F3" s="920"/>
      <c r="G3" s="920"/>
      <c r="H3" s="920"/>
      <c r="I3" s="920"/>
      <c r="J3" s="920"/>
      <c r="K3" s="920"/>
      <c r="L3" s="920"/>
      <c r="M3" s="920"/>
    </row>
    <row r="4" spans="1:13">
      <c r="A4" s="962" t="s">
        <v>1579</v>
      </c>
      <c r="B4" s="962"/>
      <c r="C4" s="962"/>
      <c r="D4" s="962"/>
      <c r="E4" s="962"/>
      <c r="F4" s="962"/>
      <c r="G4" s="962"/>
      <c r="H4" s="962"/>
      <c r="I4" s="962"/>
      <c r="J4" s="962"/>
      <c r="K4" s="962"/>
      <c r="L4" s="962"/>
      <c r="M4" s="962"/>
    </row>
    <row r="5" spans="1:13" ht="15" thickBot="1">
      <c r="A5" s="765"/>
      <c r="B5" s="765"/>
      <c r="C5" s="765"/>
      <c r="D5" s="765"/>
      <c r="E5" s="765"/>
      <c r="F5" s="765"/>
      <c r="G5" s="765"/>
      <c r="H5" s="765"/>
      <c r="I5" s="765"/>
      <c r="J5" s="765"/>
      <c r="K5" s="765"/>
      <c r="L5" s="765"/>
      <c r="M5" s="647"/>
    </row>
    <row r="6" spans="1:13">
      <c r="A6" s="310"/>
      <c r="B6" s="310"/>
      <c r="C6" s="986" t="s">
        <v>1580</v>
      </c>
      <c r="D6" s="923"/>
      <c r="E6" s="923"/>
      <c r="F6" s="923"/>
      <c r="G6" s="923"/>
      <c r="H6" s="987"/>
      <c r="I6" s="986" t="s">
        <v>1581</v>
      </c>
      <c r="J6" s="923"/>
      <c r="K6" s="987"/>
      <c r="L6" s="986" t="s">
        <v>1582</v>
      </c>
      <c r="M6" s="923"/>
    </row>
    <row r="7" spans="1:13">
      <c r="A7" s="928" t="s">
        <v>1583</v>
      </c>
      <c r="B7" s="928"/>
      <c r="C7" s="988" t="s">
        <v>1209</v>
      </c>
      <c r="D7" s="988"/>
      <c r="E7" s="648"/>
      <c r="F7" s="988" t="s">
        <v>1584</v>
      </c>
      <c r="G7" s="988"/>
      <c r="H7" s="648"/>
      <c r="I7" s="988" t="s">
        <v>1584</v>
      </c>
      <c r="J7" s="988"/>
      <c r="K7" s="648"/>
      <c r="L7" s="988" t="s">
        <v>1580</v>
      </c>
      <c r="M7" s="988"/>
    </row>
    <row r="8" spans="1:13">
      <c r="A8" s="624"/>
      <c r="B8" s="624"/>
      <c r="C8" s="766">
        <v>2016</v>
      </c>
      <c r="D8" s="766">
        <v>2017</v>
      </c>
      <c r="E8" s="766" t="s">
        <v>1545</v>
      </c>
      <c r="F8" s="766">
        <v>2016</v>
      </c>
      <c r="G8" s="766">
        <v>2017</v>
      </c>
      <c r="H8" s="766" t="s">
        <v>1545</v>
      </c>
      <c r="I8" s="766">
        <v>2016</v>
      </c>
      <c r="J8" s="766">
        <v>2017</v>
      </c>
      <c r="K8" s="766" t="s">
        <v>1545</v>
      </c>
      <c r="L8" s="766">
        <v>2016</v>
      </c>
      <c r="M8" s="766">
        <v>2017</v>
      </c>
    </row>
    <row r="9" spans="1:13">
      <c r="A9" s="649"/>
      <c r="B9" s="649"/>
      <c r="C9" s="642"/>
      <c r="D9" s="642"/>
      <c r="E9" s="642"/>
      <c r="F9" s="642"/>
      <c r="G9" s="642"/>
      <c r="H9" s="650"/>
      <c r="I9" s="651"/>
      <c r="J9" s="651"/>
      <c r="K9" s="642"/>
      <c r="L9" s="642"/>
      <c r="M9" s="642"/>
    </row>
    <row r="10" spans="1:13">
      <c r="A10" s="760" t="s">
        <v>40</v>
      </c>
      <c r="B10" s="614" t="s">
        <v>1585</v>
      </c>
      <c r="C10" s="652">
        <v>146</v>
      </c>
      <c r="D10" s="653">
        <v>120</v>
      </c>
      <c r="E10" s="650">
        <f>+(D10-C10)/C10</f>
        <v>-0.17808219178082191</v>
      </c>
      <c r="F10" s="652">
        <v>60483.059000000001</v>
      </c>
      <c r="G10" s="653">
        <v>62796.78</v>
      </c>
      <c r="H10" s="650">
        <f t="shared" ref="H10:H17" si="0">+(G10-F10)/F10</f>
        <v>3.8254034075888885E-2</v>
      </c>
      <c r="I10" s="654">
        <v>48580.563999999998</v>
      </c>
      <c r="J10" s="655">
        <v>38421.343000000001</v>
      </c>
      <c r="K10" s="650">
        <f>+(J10-I10)/I10</f>
        <v>-0.20912110036433496</v>
      </c>
      <c r="L10" s="656">
        <f>+I10/F10</f>
        <v>0.80320944084524559</v>
      </c>
      <c r="M10" s="656">
        <f>+J10/G10</f>
        <v>0.61183619605973427</v>
      </c>
    </row>
    <row r="11" spans="1:13">
      <c r="A11" s="760" t="s">
        <v>42</v>
      </c>
      <c r="B11" s="614" t="s">
        <v>1586</v>
      </c>
      <c r="C11" s="652">
        <v>116</v>
      </c>
      <c r="D11" s="653">
        <v>135</v>
      </c>
      <c r="E11" s="650">
        <f t="shared" ref="E11:E17" si="1">+(D11-C11)/C11</f>
        <v>0.16379310344827586</v>
      </c>
      <c r="F11" s="652">
        <v>63003.781999999999</v>
      </c>
      <c r="G11" s="653">
        <v>68618.36</v>
      </c>
      <c r="H11" s="650">
        <f t="shared" si="0"/>
        <v>8.911493598908081E-2</v>
      </c>
      <c r="I11" s="654">
        <v>44881.493999999999</v>
      </c>
      <c r="J11" s="655">
        <v>39881.754999999997</v>
      </c>
      <c r="K11" s="650">
        <f>+(J11-I11)/I11</f>
        <v>-0.11139867581056909</v>
      </c>
      <c r="L11" s="656">
        <f>+I11/F11</f>
        <v>0.71236190233786278</v>
      </c>
      <c r="M11" s="656">
        <f>+J11/G11</f>
        <v>0.58121113649466405</v>
      </c>
    </row>
    <row r="12" spans="1:13">
      <c r="A12" s="760" t="s">
        <v>44</v>
      </c>
      <c r="B12" s="614" t="s">
        <v>501</v>
      </c>
      <c r="C12" s="652">
        <v>470</v>
      </c>
      <c r="D12" s="653">
        <v>352</v>
      </c>
      <c r="E12" s="650">
        <f t="shared" si="1"/>
        <v>-0.25106382978723402</v>
      </c>
      <c r="F12" s="652">
        <v>262001.45600000001</v>
      </c>
      <c r="G12" s="653">
        <v>228443.67600000001</v>
      </c>
      <c r="H12" s="650">
        <f t="shared" si="0"/>
        <v>-0.12808241798473058</v>
      </c>
      <c r="I12" s="654">
        <v>120701.29</v>
      </c>
      <c r="J12" s="655">
        <v>102777.12</v>
      </c>
      <c r="K12" s="650">
        <f t="shared" ref="K12:K17" si="2">+(J12-I12)/I12</f>
        <v>-0.14850023558157496</v>
      </c>
      <c r="L12" s="656">
        <f t="shared" ref="L12:M17" si="3">+I12/F12</f>
        <v>0.46068938639791374</v>
      </c>
      <c r="M12" s="656">
        <f t="shared" si="3"/>
        <v>0.44990135774211581</v>
      </c>
    </row>
    <row r="13" spans="1:13">
      <c r="A13" s="760" t="s">
        <v>46</v>
      </c>
      <c r="B13" s="614" t="s">
        <v>511</v>
      </c>
      <c r="C13" s="652">
        <v>132</v>
      </c>
      <c r="D13" s="653">
        <v>111</v>
      </c>
      <c r="E13" s="650">
        <f t="shared" si="1"/>
        <v>-0.15909090909090909</v>
      </c>
      <c r="F13" s="652">
        <v>81226.841</v>
      </c>
      <c r="G13" s="653">
        <v>75997.853000000003</v>
      </c>
      <c r="H13" s="650">
        <f t="shared" si="0"/>
        <v>-6.4375124473940795E-2</v>
      </c>
      <c r="I13" s="654">
        <v>46387.828000000001</v>
      </c>
      <c r="J13" s="655">
        <v>42897.178</v>
      </c>
      <c r="K13" s="650">
        <f t="shared" si="2"/>
        <v>-7.524926582033549E-2</v>
      </c>
      <c r="L13" s="656">
        <f t="shared" si="3"/>
        <v>0.5710898937950819</v>
      </c>
      <c r="M13" s="656">
        <f t="shared" si="3"/>
        <v>0.56445249841465917</v>
      </c>
    </row>
    <row r="14" spans="1:13">
      <c r="A14" s="760" t="s">
        <v>48</v>
      </c>
      <c r="B14" s="614" t="s">
        <v>522</v>
      </c>
      <c r="C14" s="652">
        <v>455</v>
      </c>
      <c r="D14" s="653">
        <v>445</v>
      </c>
      <c r="E14" s="650">
        <f t="shared" si="1"/>
        <v>-2.197802197802198E-2</v>
      </c>
      <c r="F14" s="652">
        <v>265434.10200000001</v>
      </c>
      <c r="G14" s="653">
        <v>302878.65600000002</v>
      </c>
      <c r="H14" s="650">
        <f t="shared" si="0"/>
        <v>0.14106911552758961</v>
      </c>
      <c r="I14" s="654">
        <v>167715.334</v>
      </c>
      <c r="J14" s="655">
        <v>139234.291</v>
      </c>
      <c r="K14" s="650">
        <f t="shared" si="2"/>
        <v>-0.16981776394995585</v>
      </c>
      <c r="L14" s="656">
        <f t="shared" si="3"/>
        <v>0.63185300131480471</v>
      </c>
      <c r="M14" s="656">
        <f t="shared" si="3"/>
        <v>0.45970321196882225</v>
      </c>
    </row>
    <row r="15" spans="1:13">
      <c r="A15" s="760" t="s">
        <v>50</v>
      </c>
      <c r="B15" s="614" t="s">
        <v>1587</v>
      </c>
      <c r="C15" s="652">
        <v>1559</v>
      </c>
      <c r="D15" s="653">
        <v>1577</v>
      </c>
      <c r="E15" s="650">
        <f t="shared" si="1"/>
        <v>1.1545862732520847E-2</v>
      </c>
      <c r="F15" s="652">
        <v>824416.02500000002</v>
      </c>
      <c r="G15" s="653">
        <v>915025.84299999999</v>
      </c>
      <c r="H15" s="650">
        <f t="shared" si="0"/>
        <v>0.10990788055096329</v>
      </c>
      <c r="I15" s="654">
        <v>434338.94799999997</v>
      </c>
      <c r="J15" s="655">
        <v>404845.43</v>
      </c>
      <c r="K15" s="650">
        <f t="shared" si="2"/>
        <v>-6.7904382362688739E-2</v>
      </c>
      <c r="L15" s="656">
        <f t="shared" si="3"/>
        <v>0.52684437811601248</v>
      </c>
      <c r="M15" s="656">
        <f t="shared" si="3"/>
        <v>0.44244152566519368</v>
      </c>
    </row>
    <row r="16" spans="1:13">
      <c r="A16" s="760" t="s">
        <v>54</v>
      </c>
      <c r="B16" s="614" t="s">
        <v>786</v>
      </c>
      <c r="C16" s="652">
        <v>644</v>
      </c>
      <c r="D16" s="653">
        <v>722</v>
      </c>
      <c r="E16" s="650">
        <f t="shared" si="1"/>
        <v>0.12111801242236025</v>
      </c>
      <c r="F16" s="652">
        <v>458510.52799999999</v>
      </c>
      <c r="G16" s="653">
        <v>504668.69</v>
      </c>
      <c r="H16" s="650">
        <f t="shared" si="0"/>
        <v>0.10066979748827057</v>
      </c>
      <c r="I16" s="654">
        <v>224584.89300000001</v>
      </c>
      <c r="J16" s="655">
        <v>189592.25200000001</v>
      </c>
      <c r="K16" s="650">
        <f t="shared" si="2"/>
        <v>-0.15581030643944516</v>
      </c>
      <c r="L16" s="656">
        <f t="shared" si="3"/>
        <v>0.48981403759610076</v>
      </c>
      <c r="M16" s="656">
        <f t="shared" si="3"/>
        <v>0.37567666819195777</v>
      </c>
    </row>
    <row r="17" spans="1:13">
      <c r="A17" s="760" t="s">
        <v>56</v>
      </c>
      <c r="B17" s="614" t="s">
        <v>613</v>
      </c>
      <c r="C17" s="652">
        <v>420</v>
      </c>
      <c r="D17" s="653">
        <v>391</v>
      </c>
      <c r="E17" s="650">
        <f t="shared" si="1"/>
        <v>-6.9047619047619052E-2</v>
      </c>
      <c r="F17" s="652">
        <v>217111.91</v>
      </c>
      <c r="G17" s="653">
        <v>289423.05300000001</v>
      </c>
      <c r="H17" s="650">
        <f t="shared" si="0"/>
        <v>0.33305931028841307</v>
      </c>
      <c r="I17" s="654">
        <v>140782.57</v>
      </c>
      <c r="J17" s="655">
        <v>127338.743</v>
      </c>
      <c r="K17" s="650">
        <f t="shared" si="2"/>
        <v>-9.5493547248072005E-2</v>
      </c>
      <c r="L17" s="656">
        <f t="shared" si="3"/>
        <v>0.64843319742339334</v>
      </c>
      <c r="M17" s="656">
        <f t="shared" si="3"/>
        <v>0.43997443078592635</v>
      </c>
    </row>
    <row r="18" spans="1:13">
      <c r="A18" s="760" t="s">
        <v>1854</v>
      </c>
      <c r="B18" s="614" t="s">
        <v>1855</v>
      </c>
      <c r="C18" s="652"/>
      <c r="D18" s="653">
        <v>207</v>
      </c>
      <c r="G18" s="653">
        <v>115508.52899999999</v>
      </c>
      <c r="J18" s="655">
        <v>66554.054999999993</v>
      </c>
    </row>
    <row r="19" spans="1:13">
      <c r="A19" s="760" t="s">
        <v>58</v>
      </c>
      <c r="B19" s="614" t="s">
        <v>1588</v>
      </c>
      <c r="C19" s="652">
        <v>780</v>
      </c>
      <c r="D19" s="653">
        <v>592</v>
      </c>
      <c r="E19" s="650">
        <f t="shared" ref="E19:E25" si="4">+(D19-C19)/C19</f>
        <v>-0.24102564102564103</v>
      </c>
      <c r="F19" s="652">
        <v>414243.59899999999</v>
      </c>
      <c r="G19" s="653">
        <v>355782.98200000002</v>
      </c>
      <c r="H19" s="650">
        <f t="shared" ref="H19:H25" si="5">+(G19-F19)/F19</f>
        <v>-0.14112618068480998</v>
      </c>
      <c r="I19" s="654">
        <v>308988.45199999999</v>
      </c>
      <c r="J19" s="655">
        <v>184309.092</v>
      </c>
      <c r="K19" s="650">
        <f t="shared" ref="K19:K25" si="6">+(J19-I19)/I19</f>
        <v>-0.40350815440830778</v>
      </c>
      <c r="L19" s="656">
        <f t="shared" ref="L19:M25" si="7">+I19/F19</f>
        <v>0.74591002189511202</v>
      </c>
      <c r="M19" s="656">
        <f t="shared" si="7"/>
        <v>0.51803796506489452</v>
      </c>
    </row>
    <row r="20" spans="1:13">
      <c r="A20" s="760" t="s">
        <v>60</v>
      </c>
      <c r="B20" s="614" t="s">
        <v>1589</v>
      </c>
      <c r="C20" s="652">
        <v>502</v>
      </c>
      <c r="D20" s="653">
        <v>394</v>
      </c>
      <c r="E20" s="650">
        <f t="shared" si="4"/>
        <v>-0.2151394422310757</v>
      </c>
      <c r="F20" s="652">
        <v>270139.35499999998</v>
      </c>
      <c r="G20" s="653">
        <v>268725.609</v>
      </c>
      <c r="H20" s="650">
        <f t="shared" si="5"/>
        <v>-5.2333951859771955E-3</v>
      </c>
      <c r="I20" s="654">
        <v>91331.126000000004</v>
      </c>
      <c r="J20" s="655">
        <v>84770.218999999997</v>
      </c>
      <c r="K20" s="650">
        <f t="shared" si="6"/>
        <v>-7.183648431094572E-2</v>
      </c>
      <c r="L20" s="656">
        <f t="shared" si="7"/>
        <v>0.3380889319144188</v>
      </c>
      <c r="M20" s="656">
        <f t="shared" si="7"/>
        <v>0.31545270030442091</v>
      </c>
    </row>
    <row r="21" spans="1:13">
      <c r="A21" s="760" t="s">
        <v>64</v>
      </c>
      <c r="B21" s="614" t="s">
        <v>1590</v>
      </c>
      <c r="C21" s="652">
        <v>407</v>
      </c>
      <c r="D21" s="653">
        <v>451</v>
      </c>
      <c r="E21" s="650">
        <f t="shared" si="4"/>
        <v>0.10810810810810811</v>
      </c>
      <c r="F21" s="652">
        <v>217534.26199999999</v>
      </c>
      <c r="G21" s="653">
        <v>267654.46500000003</v>
      </c>
      <c r="H21" s="650">
        <f t="shared" si="5"/>
        <v>0.23040142062770802</v>
      </c>
      <c r="I21" s="654">
        <v>152755.43900000001</v>
      </c>
      <c r="J21" s="655">
        <v>126197.88099999999</v>
      </c>
      <c r="K21" s="650">
        <f t="shared" si="6"/>
        <v>-0.17385670961280808</v>
      </c>
      <c r="L21" s="656">
        <f t="shared" si="7"/>
        <v>0.70221324032165577</v>
      </c>
      <c r="M21" s="656">
        <f t="shared" si="7"/>
        <v>0.47149551941903894</v>
      </c>
    </row>
    <row r="22" spans="1:13">
      <c r="A22" s="760" t="s">
        <v>62</v>
      </c>
      <c r="B22" s="614" t="s">
        <v>774</v>
      </c>
      <c r="C22" s="652">
        <v>153</v>
      </c>
      <c r="D22" s="653">
        <v>154</v>
      </c>
      <c r="E22" s="650">
        <f t="shared" si="4"/>
        <v>6.5359477124183009E-3</v>
      </c>
      <c r="F22" s="652">
        <v>65722.485000000001</v>
      </c>
      <c r="G22" s="653">
        <v>78227.326000000001</v>
      </c>
      <c r="H22" s="650">
        <f t="shared" si="5"/>
        <v>0.19026731871139688</v>
      </c>
      <c r="I22" s="654">
        <v>52239.311000000002</v>
      </c>
      <c r="J22" s="655">
        <v>40522.26</v>
      </c>
      <c r="K22" s="650">
        <f t="shared" si="6"/>
        <v>-0.22429566500216663</v>
      </c>
      <c r="L22" s="656">
        <f t="shared" si="7"/>
        <v>0.79484686253114134</v>
      </c>
      <c r="M22" s="656">
        <f t="shared" si="7"/>
        <v>0.51800645723209304</v>
      </c>
    </row>
    <row r="23" spans="1:13">
      <c r="A23" s="760" t="s">
        <v>66</v>
      </c>
      <c r="B23" s="614" t="s">
        <v>780</v>
      </c>
      <c r="C23" s="652">
        <v>14</v>
      </c>
      <c r="D23" s="653">
        <v>8</v>
      </c>
      <c r="E23" s="650">
        <f t="shared" si="4"/>
        <v>-0.42857142857142855</v>
      </c>
      <c r="F23" s="652">
        <v>7001.85</v>
      </c>
      <c r="G23" s="653">
        <v>4028.2469999999998</v>
      </c>
      <c r="H23" s="650">
        <f t="shared" si="5"/>
        <v>-0.42468818954990473</v>
      </c>
      <c r="I23" s="654">
        <v>7200.1530000000002</v>
      </c>
      <c r="J23" s="655">
        <v>3142.1590000000001</v>
      </c>
      <c r="K23" s="650">
        <f t="shared" si="6"/>
        <v>-0.56359830131387489</v>
      </c>
      <c r="L23" s="656">
        <f t="shared" si="7"/>
        <v>1.028321515028171</v>
      </c>
      <c r="M23" s="656">
        <f t="shared" si="7"/>
        <v>0.78003136351867208</v>
      </c>
    </row>
    <row r="24" spans="1:13">
      <c r="A24" s="760" t="s">
        <v>68</v>
      </c>
      <c r="B24" s="614" t="s">
        <v>790</v>
      </c>
      <c r="C24" s="652">
        <v>51</v>
      </c>
      <c r="D24" s="653">
        <v>62</v>
      </c>
      <c r="E24" s="650">
        <f t="shared" si="4"/>
        <v>0.21568627450980393</v>
      </c>
      <c r="F24" s="652">
        <v>29929.091</v>
      </c>
      <c r="G24" s="653">
        <v>41058.85</v>
      </c>
      <c r="H24" s="650">
        <f t="shared" si="5"/>
        <v>0.37187093320007608</v>
      </c>
      <c r="I24" s="654">
        <v>21352.302</v>
      </c>
      <c r="J24" s="655">
        <v>15995.052</v>
      </c>
      <c r="K24" s="650">
        <f t="shared" si="6"/>
        <v>-0.25089800621965724</v>
      </c>
      <c r="L24" s="656">
        <f t="shared" si="7"/>
        <v>0.71342968618726177</v>
      </c>
      <c r="M24" s="656">
        <f t="shared" si="7"/>
        <v>0.38956405257331855</v>
      </c>
    </row>
    <row r="25" spans="1:13">
      <c r="A25" s="760" t="s">
        <v>1591</v>
      </c>
      <c r="B25" s="614" t="s">
        <v>1592</v>
      </c>
      <c r="C25" s="652">
        <v>7687</v>
      </c>
      <c r="D25" s="653">
        <v>7715</v>
      </c>
      <c r="E25" s="650">
        <f t="shared" si="4"/>
        <v>3.6425133342005986E-3</v>
      </c>
      <c r="F25" s="652">
        <v>6134884.5870000003</v>
      </c>
      <c r="G25" s="653">
        <v>7470941.693</v>
      </c>
      <c r="H25" s="650">
        <f t="shared" si="5"/>
        <v>0.217780316329201</v>
      </c>
      <c r="I25" s="654">
        <v>2694568.4180000001</v>
      </c>
      <c r="J25" s="655">
        <v>2276169.2930000001</v>
      </c>
      <c r="K25" s="650">
        <f t="shared" si="6"/>
        <v>-0.15527500515668852</v>
      </c>
      <c r="L25" s="656">
        <f t="shared" si="7"/>
        <v>0.43922071879067931</v>
      </c>
      <c r="M25" s="656">
        <f t="shared" si="7"/>
        <v>0.30466966368278414</v>
      </c>
    </row>
    <row r="26" spans="1:13" ht="15">
      <c r="B26" s="657" t="s">
        <v>105</v>
      </c>
      <c r="C26" s="652">
        <v>1</v>
      </c>
      <c r="D26" s="653">
        <v>0</v>
      </c>
      <c r="F26" s="652">
        <v>573.53</v>
      </c>
      <c r="G26" s="653">
        <v>0</v>
      </c>
      <c r="I26" s="654">
        <v>809.79300000000001</v>
      </c>
      <c r="J26" s="655">
        <v>942.34500000000003</v>
      </c>
    </row>
    <row r="27" spans="1:13">
      <c r="A27" s="658" t="s">
        <v>27</v>
      </c>
      <c r="B27" s="659" t="s">
        <v>1593</v>
      </c>
      <c r="C27" s="660">
        <f>SUM(C10:C26)</f>
        <v>13537</v>
      </c>
      <c r="D27" s="660">
        <f>SUM(D10:D26)</f>
        <v>13436</v>
      </c>
      <c r="E27" s="661">
        <f>+(D27-C27)/C27</f>
        <v>-7.4610327251237347E-3</v>
      </c>
      <c r="F27" s="662">
        <f>SUM(F10:F26)</f>
        <v>9372216.4619999994</v>
      </c>
      <c r="G27" s="660">
        <f>SUM(G10:G26)</f>
        <v>11049780.612</v>
      </c>
      <c r="H27" s="663">
        <f>+(G27-F27)/F27</f>
        <v>0.17899332103582399</v>
      </c>
      <c r="I27" s="662">
        <f>SUM(I10:I26)</f>
        <v>4557217.9149999991</v>
      </c>
      <c r="J27" s="660">
        <f>SUM(J10:J26)</f>
        <v>3883590.4679999999</v>
      </c>
      <c r="K27" s="663">
        <f>+(J27-I27)/I27</f>
        <v>-0.14781550050147194</v>
      </c>
      <c r="L27" s="664">
        <f>+I27/F27</f>
        <v>0.48624761639654918</v>
      </c>
      <c r="M27" s="664">
        <f>+J27/G27</f>
        <v>0.35146312894053683</v>
      </c>
    </row>
    <row r="28" spans="1:13">
      <c r="A28" s="665"/>
      <c r="B28" s="665"/>
      <c r="C28" s="666"/>
      <c r="D28" s="666"/>
      <c r="E28" s="665"/>
      <c r="F28" s="666"/>
      <c r="G28" s="666"/>
      <c r="H28" s="666"/>
      <c r="I28" s="666"/>
      <c r="J28" s="666"/>
      <c r="K28" s="665"/>
      <c r="L28" s="665"/>
      <c r="M28" s="665"/>
    </row>
    <row r="29" spans="1:13">
      <c r="A29" s="667" t="s">
        <v>28</v>
      </c>
      <c r="B29" s="665"/>
      <c r="C29" s="665"/>
      <c r="D29" s="665"/>
      <c r="E29" s="665"/>
      <c r="H29" s="665"/>
      <c r="I29" s="665"/>
      <c r="J29" s="665"/>
      <c r="K29" s="665"/>
      <c r="L29" s="665"/>
      <c r="M29" s="665"/>
    </row>
    <row r="30" spans="1:13">
      <c r="A30" s="599" t="s">
        <v>1594</v>
      </c>
      <c r="B30" s="665"/>
      <c r="C30" s="665"/>
      <c r="D30" s="665"/>
      <c r="E30" s="665"/>
      <c r="H30" s="665"/>
      <c r="I30" s="665"/>
      <c r="J30" s="665"/>
      <c r="K30" s="665"/>
      <c r="L30" s="665"/>
      <c r="M30" s="665"/>
    </row>
    <row r="31" spans="1:13">
      <c r="A31" s="665"/>
      <c r="B31" s="665"/>
      <c r="C31" s="665"/>
      <c r="D31" s="665"/>
      <c r="E31" s="665"/>
      <c r="H31" s="665"/>
      <c r="I31" s="665"/>
      <c r="J31" s="666"/>
      <c r="K31" s="665"/>
      <c r="L31" s="665"/>
      <c r="M31" s="665"/>
    </row>
    <row r="32" spans="1:13">
      <c r="A32" s="667" t="s">
        <v>1542</v>
      </c>
      <c r="B32" s="665"/>
      <c r="C32" s="665"/>
      <c r="D32" s="665"/>
      <c r="E32" s="665"/>
    </row>
    <row r="33" spans="1:1">
      <c r="A33" s="599" t="s">
        <v>1856</v>
      </c>
    </row>
  </sheetData>
  <mergeCells count="12">
    <mergeCell ref="A7:B7"/>
    <mergeCell ref="C7:D7"/>
    <mergeCell ref="F7:G7"/>
    <mergeCell ref="I7:J7"/>
    <mergeCell ref="L7:M7"/>
    <mergeCell ref="A1:M1"/>
    <mergeCell ref="A2:M2"/>
    <mergeCell ref="A3:M3"/>
    <mergeCell ref="A4:M4"/>
    <mergeCell ref="C6:H6"/>
    <mergeCell ref="I6:K6"/>
    <mergeCell ref="L6:M6"/>
  </mergeCells>
  <hyperlinks>
    <hyperlink ref="A1:M1" location="'Sección PM'!A4" display="TABLA F16"/>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sheetPr>
  <dimension ref="A1:J34"/>
  <sheetViews>
    <sheetView zoomScaleNormal="100" workbookViewId="0">
      <selection sqref="A1:J1"/>
    </sheetView>
  </sheetViews>
  <sheetFormatPr baseColWidth="10" defaultRowHeight="14.25"/>
  <cols>
    <col min="1" max="1" width="16.85546875" style="40" customWidth="1"/>
    <col min="2" max="2" width="12.140625" style="40" bestFit="1" customWidth="1"/>
    <col min="3" max="3" width="11" style="40" bestFit="1" customWidth="1"/>
    <col min="4" max="4" width="8.5703125" style="40" bestFit="1" customWidth="1"/>
    <col min="5" max="6" width="11" style="40" bestFit="1" customWidth="1"/>
    <col min="7" max="7" width="7.28515625" style="40" bestFit="1" customWidth="1"/>
    <col min="8" max="9" width="12.140625" style="40" bestFit="1" customWidth="1"/>
    <col min="10" max="10" width="7.28515625" style="40" bestFit="1" customWidth="1"/>
    <col min="11" max="16384" width="11.42578125" style="40"/>
  </cols>
  <sheetData>
    <row r="1" spans="1:10">
      <c r="A1" s="985" t="s">
        <v>1595</v>
      </c>
      <c r="B1" s="985"/>
      <c r="C1" s="985"/>
      <c r="D1" s="985"/>
      <c r="E1" s="985"/>
      <c r="F1" s="985"/>
      <c r="G1" s="985"/>
      <c r="H1" s="985"/>
      <c r="I1" s="985"/>
      <c r="J1" s="985"/>
    </row>
    <row r="2" spans="1:10">
      <c r="A2" s="920" t="s">
        <v>1596</v>
      </c>
      <c r="B2" s="920"/>
      <c r="C2" s="920"/>
      <c r="D2" s="920"/>
      <c r="E2" s="920"/>
      <c r="F2" s="920"/>
      <c r="G2" s="920"/>
      <c r="H2" s="920"/>
      <c r="I2" s="920"/>
      <c r="J2" s="920"/>
    </row>
    <row r="3" spans="1:10">
      <c r="A3" s="920" t="s">
        <v>1597</v>
      </c>
      <c r="B3" s="920"/>
      <c r="C3" s="920"/>
      <c r="D3" s="920"/>
      <c r="E3" s="920"/>
      <c r="F3" s="920"/>
      <c r="G3" s="920"/>
      <c r="H3" s="920"/>
      <c r="I3" s="920"/>
      <c r="J3" s="920"/>
    </row>
    <row r="4" spans="1:10">
      <c r="A4" s="920" t="s">
        <v>1857</v>
      </c>
      <c r="B4" s="920"/>
      <c r="C4" s="920"/>
      <c r="D4" s="920"/>
      <c r="E4" s="920"/>
      <c r="F4" s="920"/>
      <c r="G4" s="920"/>
      <c r="H4" s="920"/>
      <c r="I4" s="920"/>
      <c r="J4" s="920"/>
    </row>
    <row r="5" spans="1:10" ht="15" thickBot="1">
      <c r="A5" s="602"/>
      <c r="B5" s="602"/>
      <c r="C5" s="602"/>
      <c r="D5" s="602"/>
      <c r="E5" s="602"/>
      <c r="F5" s="602"/>
      <c r="G5" s="602"/>
      <c r="H5" s="602"/>
      <c r="I5" s="602"/>
      <c r="J5" s="602"/>
    </row>
    <row r="6" spans="1:10">
      <c r="A6" s="668" t="s">
        <v>1598</v>
      </c>
      <c r="B6" s="923" t="s">
        <v>1546</v>
      </c>
      <c r="C6" s="923"/>
      <c r="D6" s="923"/>
      <c r="E6" s="922" t="s">
        <v>1547</v>
      </c>
      <c r="F6" s="923"/>
      <c r="G6" s="923"/>
      <c r="H6" s="922" t="s">
        <v>27</v>
      </c>
      <c r="I6" s="923"/>
      <c r="J6" s="923"/>
    </row>
    <row r="7" spans="1:10">
      <c r="A7" s="669" t="s">
        <v>1599</v>
      </c>
      <c r="B7" s="928" t="s">
        <v>96</v>
      </c>
      <c r="C7" s="928"/>
      <c r="D7" s="928"/>
      <c r="E7" s="928" t="s">
        <v>96</v>
      </c>
      <c r="F7" s="928"/>
      <c r="G7" s="928"/>
      <c r="H7" s="928" t="s">
        <v>96</v>
      </c>
      <c r="I7" s="928"/>
      <c r="J7" s="928"/>
    </row>
    <row r="8" spans="1:10">
      <c r="A8" s="670"/>
      <c r="B8" s="758">
        <v>2016</v>
      </c>
      <c r="C8" s="766">
        <v>2017</v>
      </c>
      <c r="D8" s="766" t="s">
        <v>1600</v>
      </c>
      <c r="E8" s="758">
        <v>2016</v>
      </c>
      <c r="F8" s="766">
        <v>2017</v>
      </c>
      <c r="G8" s="766" t="s">
        <v>1600</v>
      </c>
      <c r="H8" s="758">
        <v>2016</v>
      </c>
      <c r="I8" s="766">
        <v>2017</v>
      </c>
      <c r="J8" s="758" t="s">
        <v>1600</v>
      </c>
    </row>
    <row r="9" spans="1:10">
      <c r="A9" s="759" t="s">
        <v>1539</v>
      </c>
      <c r="B9" s="671">
        <v>18</v>
      </c>
      <c r="C9" s="671">
        <v>20</v>
      </c>
      <c r="D9" s="818">
        <f>+(C9-B9)/B9</f>
        <v>0.1111111111111111</v>
      </c>
      <c r="E9" s="671">
        <v>10</v>
      </c>
      <c r="F9" s="671">
        <v>13</v>
      </c>
      <c r="G9" s="818">
        <f>+(F9-E9)/E9</f>
        <v>0.3</v>
      </c>
      <c r="H9" s="671">
        <f>+B9+E9</f>
        <v>28</v>
      </c>
      <c r="I9" s="671">
        <f>+C9+F9</f>
        <v>33</v>
      </c>
      <c r="J9" s="672">
        <f>+(I9-H9)/H9</f>
        <v>0.17857142857142858</v>
      </c>
    </row>
    <row r="10" spans="1:10">
      <c r="A10" s="759" t="s">
        <v>13</v>
      </c>
      <c r="B10" s="671">
        <v>227</v>
      </c>
      <c r="C10" s="671">
        <v>228</v>
      </c>
      <c r="D10" s="819">
        <f t="shared" ref="D10:D27" si="0">+(C10-B10)/B10</f>
        <v>4.4052863436123352E-3</v>
      </c>
      <c r="E10" s="671">
        <v>116</v>
      </c>
      <c r="F10" s="671">
        <v>118</v>
      </c>
      <c r="G10" s="819">
        <f t="shared" ref="G10:G27" si="1">+(F10-E10)/E10</f>
        <v>1.7241379310344827E-2</v>
      </c>
      <c r="H10" s="671">
        <f t="shared" ref="H10:I26" si="2">+B10+E10</f>
        <v>343</v>
      </c>
      <c r="I10" s="671">
        <f t="shared" si="2"/>
        <v>346</v>
      </c>
      <c r="J10" s="672">
        <f t="shared" ref="J10:J27" si="3">+(I10-H10)/H10</f>
        <v>8.7463556851311956E-3</v>
      </c>
    </row>
    <row r="11" spans="1:10">
      <c r="A11" s="759" t="s">
        <v>14</v>
      </c>
      <c r="B11" s="671">
        <v>627</v>
      </c>
      <c r="C11" s="671">
        <v>557</v>
      </c>
      <c r="D11" s="819">
        <f t="shared" si="0"/>
        <v>-0.11164274322169059</v>
      </c>
      <c r="E11" s="671">
        <v>204</v>
      </c>
      <c r="F11" s="671">
        <v>202</v>
      </c>
      <c r="G11" s="819">
        <f t="shared" si="1"/>
        <v>-9.8039215686274508E-3</v>
      </c>
      <c r="H11" s="671">
        <f t="shared" si="2"/>
        <v>831</v>
      </c>
      <c r="I11" s="671">
        <f t="shared" si="2"/>
        <v>759</v>
      </c>
      <c r="J11" s="672">
        <f t="shared" si="3"/>
        <v>-8.6642599277978335E-2</v>
      </c>
    </row>
    <row r="12" spans="1:10">
      <c r="A12" s="759" t="s">
        <v>15</v>
      </c>
      <c r="B12" s="671">
        <v>686</v>
      </c>
      <c r="C12" s="671">
        <v>532</v>
      </c>
      <c r="D12" s="819">
        <f t="shared" si="0"/>
        <v>-0.22448979591836735</v>
      </c>
      <c r="E12" s="671">
        <v>246</v>
      </c>
      <c r="F12" s="671">
        <v>228</v>
      </c>
      <c r="G12" s="819">
        <f t="shared" si="1"/>
        <v>-7.3170731707317069E-2</v>
      </c>
      <c r="H12" s="671">
        <f t="shared" si="2"/>
        <v>932</v>
      </c>
      <c r="I12" s="671">
        <f t="shared" si="2"/>
        <v>760</v>
      </c>
      <c r="J12" s="672">
        <f t="shared" si="3"/>
        <v>-0.18454935622317598</v>
      </c>
    </row>
    <row r="13" spans="1:10">
      <c r="A13" s="759" t="s">
        <v>16</v>
      </c>
      <c r="B13" s="671">
        <v>531</v>
      </c>
      <c r="C13" s="671">
        <v>481</v>
      </c>
      <c r="D13" s="819">
        <f t="shared" si="0"/>
        <v>-9.4161958568738227E-2</v>
      </c>
      <c r="E13" s="671">
        <v>259</v>
      </c>
      <c r="F13" s="671">
        <v>219</v>
      </c>
      <c r="G13" s="819">
        <f t="shared" si="1"/>
        <v>-0.15444015444015444</v>
      </c>
      <c r="H13" s="671">
        <f t="shared" si="2"/>
        <v>790</v>
      </c>
      <c r="I13" s="671">
        <f t="shared" si="2"/>
        <v>700</v>
      </c>
      <c r="J13" s="672">
        <f t="shared" si="3"/>
        <v>-0.11392405063291139</v>
      </c>
    </row>
    <row r="14" spans="1:10">
      <c r="A14" s="759" t="s">
        <v>17</v>
      </c>
      <c r="B14" s="671">
        <v>434</v>
      </c>
      <c r="C14" s="671">
        <v>410</v>
      </c>
      <c r="D14" s="819">
        <f t="shared" si="0"/>
        <v>-5.5299539170506916E-2</v>
      </c>
      <c r="E14" s="671">
        <v>265</v>
      </c>
      <c r="F14" s="671">
        <v>281</v>
      </c>
      <c r="G14" s="819">
        <f t="shared" si="1"/>
        <v>6.0377358490566038E-2</v>
      </c>
      <c r="H14" s="671">
        <f t="shared" si="2"/>
        <v>699</v>
      </c>
      <c r="I14" s="671">
        <f t="shared" si="2"/>
        <v>691</v>
      </c>
      <c r="J14" s="672">
        <f t="shared" si="3"/>
        <v>-1.1444921316165951E-2</v>
      </c>
    </row>
    <row r="15" spans="1:10">
      <c r="A15" s="759" t="s">
        <v>18</v>
      </c>
      <c r="B15" s="671">
        <v>430</v>
      </c>
      <c r="C15" s="671">
        <v>417</v>
      </c>
      <c r="D15" s="819">
        <f t="shared" si="0"/>
        <v>-3.0232558139534883E-2</v>
      </c>
      <c r="E15" s="671">
        <v>310</v>
      </c>
      <c r="F15" s="671">
        <v>336</v>
      </c>
      <c r="G15" s="819">
        <f t="shared" si="1"/>
        <v>8.387096774193549E-2</v>
      </c>
      <c r="H15" s="671">
        <f t="shared" si="2"/>
        <v>740</v>
      </c>
      <c r="I15" s="671">
        <f t="shared" si="2"/>
        <v>753</v>
      </c>
      <c r="J15" s="672">
        <f t="shared" si="3"/>
        <v>1.7567567567567569E-2</v>
      </c>
    </row>
    <row r="16" spans="1:10">
      <c r="A16" s="759" t="s">
        <v>19</v>
      </c>
      <c r="B16" s="671">
        <v>495</v>
      </c>
      <c r="C16" s="671">
        <v>510</v>
      </c>
      <c r="D16" s="819">
        <f t="shared" si="0"/>
        <v>3.0303030303030304E-2</v>
      </c>
      <c r="E16" s="671">
        <v>424</v>
      </c>
      <c r="F16" s="671">
        <v>416</v>
      </c>
      <c r="G16" s="819">
        <f t="shared" si="1"/>
        <v>-1.8867924528301886E-2</v>
      </c>
      <c r="H16" s="671">
        <f t="shared" si="2"/>
        <v>919</v>
      </c>
      <c r="I16" s="671">
        <f t="shared" si="2"/>
        <v>926</v>
      </c>
      <c r="J16" s="672">
        <f t="shared" si="3"/>
        <v>7.6169749727965181E-3</v>
      </c>
    </row>
    <row r="17" spans="1:10">
      <c r="A17" s="759" t="s">
        <v>20</v>
      </c>
      <c r="B17" s="671">
        <v>389</v>
      </c>
      <c r="C17" s="671">
        <v>424</v>
      </c>
      <c r="D17" s="819">
        <f t="shared" si="0"/>
        <v>8.9974293059125965E-2</v>
      </c>
      <c r="E17" s="671">
        <v>491</v>
      </c>
      <c r="F17" s="671">
        <v>488</v>
      </c>
      <c r="G17" s="819">
        <f t="shared" si="1"/>
        <v>-6.1099796334012219E-3</v>
      </c>
      <c r="H17" s="671">
        <f t="shared" si="2"/>
        <v>880</v>
      </c>
      <c r="I17" s="671">
        <f t="shared" si="2"/>
        <v>912</v>
      </c>
      <c r="J17" s="672">
        <f t="shared" si="3"/>
        <v>3.6363636363636362E-2</v>
      </c>
    </row>
    <row r="18" spans="1:10">
      <c r="A18" s="759" t="s">
        <v>21</v>
      </c>
      <c r="B18" s="671">
        <v>506</v>
      </c>
      <c r="C18" s="671">
        <v>549</v>
      </c>
      <c r="D18" s="819">
        <f t="shared" si="0"/>
        <v>8.4980237154150193E-2</v>
      </c>
      <c r="E18" s="671">
        <v>532</v>
      </c>
      <c r="F18" s="671">
        <v>579</v>
      </c>
      <c r="G18" s="819">
        <f t="shared" si="1"/>
        <v>8.834586466165413E-2</v>
      </c>
      <c r="H18" s="671">
        <f t="shared" si="2"/>
        <v>1038</v>
      </c>
      <c r="I18" s="671">
        <f t="shared" si="2"/>
        <v>1128</v>
      </c>
      <c r="J18" s="672">
        <f t="shared" si="3"/>
        <v>8.6705202312138727E-2</v>
      </c>
    </row>
    <row r="19" spans="1:10">
      <c r="A19" s="759" t="s">
        <v>22</v>
      </c>
      <c r="B19" s="671">
        <v>615</v>
      </c>
      <c r="C19" s="671">
        <v>650</v>
      </c>
      <c r="D19" s="819">
        <f t="shared" si="0"/>
        <v>5.6910569105691054E-2</v>
      </c>
      <c r="E19" s="671">
        <v>700</v>
      </c>
      <c r="F19" s="671">
        <v>716</v>
      </c>
      <c r="G19" s="819">
        <f t="shared" si="1"/>
        <v>2.2857142857142857E-2</v>
      </c>
      <c r="H19" s="671">
        <f t="shared" si="2"/>
        <v>1315</v>
      </c>
      <c r="I19" s="671">
        <f t="shared" si="2"/>
        <v>1366</v>
      </c>
      <c r="J19" s="672">
        <f t="shared" si="3"/>
        <v>3.8783269961977188E-2</v>
      </c>
    </row>
    <row r="20" spans="1:10">
      <c r="A20" s="759" t="s">
        <v>23</v>
      </c>
      <c r="B20" s="671">
        <v>621</v>
      </c>
      <c r="C20" s="671">
        <v>624</v>
      </c>
      <c r="D20" s="819">
        <f t="shared" si="0"/>
        <v>4.830917874396135E-3</v>
      </c>
      <c r="E20" s="671">
        <v>659</v>
      </c>
      <c r="F20" s="671">
        <v>713</v>
      </c>
      <c r="G20" s="819">
        <f t="shared" si="1"/>
        <v>8.1942336874051599E-2</v>
      </c>
      <c r="H20" s="671">
        <f t="shared" si="2"/>
        <v>1280</v>
      </c>
      <c r="I20" s="671">
        <f t="shared" si="2"/>
        <v>1337</v>
      </c>
      <c r="J20" s="672">
        <f t="shared" si="3"/>
        <v>4.4531250000000001E-2</v>
      </c>
    </row>
    <row r="21" spans="1:10">
      <c r="A21" s="759" t="s">
        <v>24</v>
      </c>
      <c r="B21" s="671">
        <v>571</v>
      </c>
      <c r="C21" s="671">
        <v>586</v>
      </c>
      <c r="D21" s="819">
        <f t="shared" si="0"/>
        <v>2.6269702276707531E-2</v>
      </c>
      <c r="E21" s="671">
        <v>529</v>
      </c>
      <c r="F21" s="671">
        <v>474</v>
      </c>
      <c r="G21" s="819">
        <f t="shared" si="1"/>
        <v>-0.10396975425330812</v>
      </c>
      <c r="H21" s="671">
        <f t="shared" si="2"/>
        <v>1100</v>
      </c>
      <c r="I21" s="671">
        <f t="shared" si="2"/>
        <v>1060</v>
      </c>
      <c r="J21" s="672">
        <f t="shared" si="3"/>
        <v>-3.6363636363636362E-2</v>
      </c>
    </row>
    <row r="22" spans="1:10">
      <c r="A22" s="759" t="s">
        <v>1540</v>
      </c>
      <c r="B22" s="671">
        <v>493</v>
      </c>
      <c r="C22" s="671">
        <v>511</v>
      </c>
      <c r="D22" s="819">
        <f t="shared" si="0"/>
        <v>3.6511156186612576E-2</v>
      </c>
      <c r="E22" s="671">
        <v>381</v>
      </c>
      <c r="F22" s="671">
        <v>361</v>
      </c>
      <c r="G22" s="819">
        <f t="shared" si="1"/>
        <v>-5.2493438320209973E-2</v>
      </c>
      <c r="H22" s="671">
        <f t="shared" si="2"/>
        <v>874</v>
      </c>
      <c r="I22" s="671">
        <f t="shared" si="2"/>
        <v>872</v>
      </c>
      <c r="J22" s="672">
        <f t="shared" si="3"/>
        <v>-2.2883295194508009E-3</v>
      </c>
    </row>
    <row r="23" spans="1:10">
      <c r="A23" s="759" t="s">
        <v>1858</v>
      </c>
      <c r="B23" s="671">
        <v>414</v>
      </c>
      <c r="C23" s="671">
        <v>407</v>
      </c>
      <c r="D23" s="819">
        <f t="shared" si="0"/>
        <v>-1.6908212560386472E-2</v>
      </c>
      <c r="E23" s="671">
        <v>246</v>
      </c>
      <c r="F23" s="671">
        <v>259</v>
      </c>
      <c r="G23" s="819">
        <f t="shared" si="1"/>
        <v>5.2845528455284556E-2</v>
      </c>
      <c r="H23" s="671">
        <f t="shared" si="2"/>
        <v>660</v>
      </c>
      <c r="I23" s="671">
        <f t="shared" si="2"/>
        <v>666</v>
      </c>
      <c r="J23" s="672">
        <f t="shared" si="3"/>
        <v>9.0909090909090905E-3</v>
      </c>
    </row>
    <row r="24" spans="1:10">
      <c r="A24" s="759" t="s">
        <v>1859</v>
      </c>
      <c r="B24" s="671">
        <v>178</v>
      </c>
      <c r="C24" s="671">
        <v>214</v>
      </c>
      <c r="D24" s="819">
        <f t="shared" si="0"/>
        <v>0.20224719101123595</v>
      </c>
      <c r="E24" s="671">
        <v>98</v>
      </c>
      <c r="F24" s="671">
        <v>98</v>
      </c>
      <c r="G24" s="819">
        <f t="shared" si="1"/>
        <v>0</v>
      </c>
      <c r="H24" s="671">
        <f t="shared" si="2"/>
        <v>276</v>
      </c>
      <c r="I24" s="671">
        <f t="shared" si="2"/>
        <v>312</v>
      </c>
      <c r="J24" s="672">
        <f t="shared" si="3"/>
        <v>0.13043478260869565</v>
      </c>
    </row>
    <row r="25" spans="1:10">
      <c r="A25" s="759" t="s">
        <v>1860</v>
      </c>
      <c r="B25" s="671">
        <v>57</v>
      </c>
      <c r="C25" s="671">
        <v>60</v>
      </c>
      <c r="D25" s="819">
        <f t="shared" si="0"/>
        <v>5.2631578947368418E-2</v>
      </c>
      <c r="E25" s="671">
        <v>24</v>
      </c>
      <c r="F25" s="671">
        <v>23</v>
      </c>
      <c r="G25" s="819">
        <f t="shared" si="1"/>
        <v>-4.1666666666666664E-2</v>
      </c>
      <c r="H25" s="671">
        <f t="shared" si="2"/>
        <v>81</v>
      </c>
      <c r="I25" s="671">
        <f t="shared" si="2"/>
        <v>83</v>
      </c>
      <c r="J25" s="672">
        <f t="shared" si="3"/>
        <v>2.4691358024691357E-2</v>
      </c>
    </row>
    <row r="26" spans="1:10">
      <c r="A26" s="759" t="s">
        <v>1861</v>
      </c>
      <c r="B26" s="671">
        <v>8</v>
      </c>
      <c r="C26" s="671">
        <v>5</v>
      </c>
      <c r="D26" s="819">
        <f t="shared" si="0"/>
        <v>-0.375</v>
      </c>
      <c r="E26" s="671">
        <v>0</v>
      </c>
      <c r="F26" s="671">
        <v>2</v>
      </c>
      <c r="G26" s="819"/>
      <c r="H26" s="671">
        <f t="shared" si="2"/>
        <v>8</v>
      </c>
      <c r="I26" s="671">
        <f t="shared" si="2"/>
        <v>7</v>
      </c>
      <c r="J26" s="672">
        <f t="shared" si="3"/>
        <v>-0.125</v>
      </c>
    </row>
    <row r="27" spans="1:10">
      <c r="A27" s="758" t="s">
        <v>27</v>
      </c>
      <c r="B27" s="673">
        <f>SUM(B9:B26)</f>
        <v>7300</v>
      </c>
      <c r="C27" s="673">
        <f>SUM(C9:C26)</f>
        <v>7185</v>
      </c>
      <c r="D27" s="820">
        <f t="shared" si="0"/>
        <v>-1.5753424657534248E-2</v>
      </c>
      <c r="E27" s="673">
        <f>SUM(E9:E26)</f>
        <v>5494</v>
      </c>
      <c r="F27" s="673">
        <f>SUM(F9:F26)</f>
        <v>5526</v>
      </c>
      <c r="G27" s="820">
        <f t="shared" si="1"/>
        <v>5.8245358572988713E-3</v>
      </c>
      <c r="H27" s="673">
        <f>SUM(H9:H26)</f>
        <v>12794</v>
      </c>
      <c r="I27" s="673">
        <f>SUM(I9:I26)</f>
        <v>12711</v>
      </c>
      <c r="J27" s="674">
        <f t="shared" si="3"/>
        <v>-6.4874159762388622E-3</v>
      </c>
    </row>
    <row r="28" spans="1:10">
      <c r="B28" s="665"/>
      <c r="C28" s="665"/>
      <c r="D28" s="665"/>
      <c r="E28" s="665"/>
      <c r="F28" s="665"/>
      <c r="G28" s="310"/>
      <c r="H28" s="310"/>
      <c r="I28" s="310"/>
      <c r="J28" s="310"/>
    </row>
    <row r="29" spans="1:10">
      <c r="A29" s="667" t="s">
        <v>28</v>
      </c>
      <c r="B29" s="537"/>
      <c r="C29" s="537"/>
      <c r="D29" s="537"/>
      <c r="E29" s="537"/>
      <c r="F29" s="537"/>
      <c r="G29" s="599"/>
      <c r="H29" s="599"/>
      <c r="I29" s="599"/>
      <c r="J29" s="599"/>
    </row>
    <row r="30" spans="1:10">
      <c r="A30" s="599" t="s">
        <v>1594</v>
      </c>
      <c r="B30" s="599"/>
      <c r="C30" s="599"/>
      <c r="D30" s="599"/>
      <c r="E30" s="599"/>
      <c r="F30" s="599"/>
      <c r="G30" s="599"/>
      <c r="H30" s="599"/>
      <c r="I30" s="599"/>
      <c r="J30" s="599"/>
    </row>
    <row r="31" spans="1:10">
      <c r="A31" s="675"/>
      <c r="B31" s="66"/>
      <c r="C31" s="66"/>
      <c r="D31" s="66"/>
      <c r="E31" s="66"/>
      <c r="F31" s="66"/>
      <c r="G31" s="66"/>
      <c r="H31" s="66"/>
      <c r="I31" s="66"/>
      <c r="J31" s="66"/>
    </row>
    <row r="32" spans="1:10">
      <c r="A32" s="66"/>
      <c r="B32" s="66"/>
      <c r="C32" s="66"/>
      <c r="D32" s="66"/>
      <c r="E32" s="66"/>
      <c r="F32" s="66"/>
      <c r="G32" s="66"/>
      <c r="H32" s="66"/>
      <c r="I32" s="66"/>
      <c r="J32" s="66"/>
    </row>
    <row r="33" spans="1:10">
      <c r="A33" s="65" t="s">
        <v>77</v>
      </c>
      <c r="B33" s="66"/>
      <c r="C33" s="66"/>
      <c r="D33" s="66"/>
      <c r="E33" s="66"/>
      <c r="F33" s="66"/>
      <c r="G33" s="66"/>
      <c r="H33" s="66"/>
      <c r="I33" s="66"/>
      <c r="J33" s="66"/>
    </row>
    <row r="34" spans="1:10">
      <c r="A34" s="989" t="s">
        <v>1601</v>
      </c>
      <c r="B34" s="989"/>
      <c r="C34" s="989"/>
      <c r="D34" s="989"/>
      <c r="E34" s="989"/>
      <c r="F34" s="989"/>
      <c r="G34" s="989"/>
      <c r="H34" s="989"/>
      <c r="I34" s="989"/>
      <c r="J34" s="989"/>
    </row>
  </sheetData>
  <mergeCells count="11">
    <mergeCell ref="A1:J1"/>
    <mergeCell ref="B7:D7"/>
    <mergeCell ref="E7:G7"/>
    <mergeCell ref="H7:J7"/>
    <mergeCell ref="A34:J34"/>
    <mergeCell ref="A2:J2"/>
    <mergeCell ref="A3:J3"/>
    <mergeCell ref="A4:J4"/>
    <mergeCell ref="B6:D6"/>
    <mergeCell ref="E6:G6"/>
    <mergeCell ref="H6:J6"/>
  </mergeCells>
  <hyperlinks>
    <hyperlink ref="A1:J1" location="'Sección PM'!A4" display="TABLA F17"/>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sheetPr>
  <dimension ref="A1:N31"/>
  <sheetViews>
    <sheetView zoomScaleNormal="100" workbookViewId="0">
      <selection sqref="A1:N1"/>
    </sheetView>
  </sheetViews>
  <sheetFormatPr baseColWidth="10" defaultRowHeight="14.25"/>
  <cols>
    <col min="1" max="1" width="7.7109375" style="40" customWidth="1"/>
    <col min="2" max="2" width="24.28515625" style="40" customWidth="1"/>
    <col min="3" max="3" width="11.28515625" style="40" customWidth="1"/>
    <col min="4" max="6" width="10.85546875" style="40" customWidth="1"/>
    <col min="7" max="7" width="11.85546875" style="40" bestFit="1" customWidth="1"/>
    <col min="8" max="8" width="10.7109375" style="40" customWidth="1"/>
    <col min="9" max="10" width="11" style="40" customWidth="1"/>
    <col min="11" max="11" width="10.5703125" style="40" customWidth="1"/>
    <col min="12" max="12" width="9.28515625" style="40" customWidth="1"/>
    <col min="13" max="13" width="11.28515625" style="40" customWidth="1"/>
    <col min="14" max="14" width="12.85546875" style="40" customWidth="1"/>
    <col min="15" max="16384" width="11.42578125" style="40"/>
  </cols>
  <sheetData>
    <row r="1" spans="1:14">
      <c r="A1" s="985" t="s">
        <v>1602</v>
      </c>
      <c r="B1" s="985"/>
      <c r="C1" s="985"/>
      <c r="D1" s="985"/>
      <c r="E1" s="985"/>
      <c r="F1" s="985"/>
      <c r="G1" s="985"/>
      <c r="H1" s="985"/>
      <c r="I1" s="985"/>
      <c r="J1" s="985"/>
      <c r="K1" s="985"/>
      <c r="L1" s="985"/>
      <c r="M1" s="985"/>
      <c r="N1" s="985"/>
    </row>
    <row r="2" spans="1:14">
      <c r="A2" s="920" t="s">
        <v>1596</v>
      </c>
      <c r="B2" s="920"/>
      <c r="C2" s="920"/>
      <c r="D2" s="920"/>
      <c r="E2" s="920"/>
      <c r="F2" s="920"/>
      <c r="G2" s="920"/>
      <c r="H2" s="920"/>
      <c r="I2" s="920"/>
      <c r="J2" s="920"/>
      <c r="K2" s="920"/>
      <c r="L2" s="920"/>
      <c r="M2" s="920"/>
      <c r="N2" s="920"/>
    </row>
    <row r="3" spans="1:14">
      <c r="A3" s="920" t="s">
        <v>1603</v>
      </c>
      <c r="B3" s="920"/>
      <c r="C3" s="920"/>
      <c r="D3" s="920"/>
      <c r="E3" s="920"/>
      <c r="F3" s="920"/>
      <c r="G3" s="920"/>
      <c r="H3" s="920"/>
      <c r="I3" s="920"/>
      <c r="J3" s="920"/>
      <c r="K3" s="920"/>
      <c r="L3" s="920"/>
      <c r="M3" s="920"/>
      <c r="N3" s="920"/>
    </row>
    <row r="4" spans="1:14">
      <c r="A4" s="991" t="s">
        <v>1975</v>
      </c>
      <c r="B4" s="991"/>
      <c r="C4" s="991"/>
      <c r="D4" s="991"/>
      <c r="E4" s="991"/>
      <c r="F4" s="991"/>
      <c r="G4" s="991"/>
      <c r="H4" s="991"/>
      <c r="I4" s="991"/>
      <c r="J4" s="991"/>
      <c r="K4" s="991"/>
      <c r="L4" s="991"/>
      <c r="M4" s="991"/>
      <c r="N4" s="991"/>
    </row>
    <row r="5" spans="1:14" ht="15" thickBot="1">
      <c r="A5" s="764"/>
      <c r="B5" s="764"/>
      <c r="C5" s="764"/>
      <c r="D5" s="764"/>
      <c r="E5" s="764"/>
      <c r="F5" s="764"/>
      <c r="G5" s="764"/>
      <c r="H5" s="764"/>
      <c r="I5" s="764"/>
      <c r="J5" s="764"/>
      <c r="K5" s="764"/>
      <c r="L5" s="764"/>
      <c r="M5" s="764"/>
      <c r="N5" s="41"/>
    </row>
    <row r="6" spans="1:14" ht="15">
      <c r="A6" s="307"/>
      <c r="B6" s="307"/>
      <c r="C6" s="938" t="s">
        <v>1604</v>
      </c>
      <c r="D6" s="938"/>
      <c r="E6" s="938"/>
      <c r="F6" s="938"/>
      <c r="G6" s="938"/>
      <c r="H6" s="938"/>
      <c r="I6" s="938"/>
      <c r="J6" s="938"/>
      <c r="M6" s="454"/>
    </row>
    <row r="7" spans="1:14" ht="15">
      <c r="A7" s="454"/>
      <c r="B7" s="454"/>
      <c r="C7" s="992" t="s">
        <v>1546</v>
      </c>
      <c r="D7" s="992"/>
      <c r="E7" s="992"/>
      <c r="F7" s="992"/>
      <c r="G7" s="992" t="s">
        <v>1547</v>
      </c>
      <c r="H7" s="992"/>
      <c r="I7" s="992"/>
      <c r="J7" s="992"/>
      <c r="K7" s="992" t="s">
        <v>1605</v>
      </c>
      <c r="L7" s="992"/>
      <c r="M7" s="992"/>
      <c r="N7" s="992"/>
    </row>
    <row r="8" spans="1:14" ht="15">
      <c r="A8" s="928" t="s">
        <v>1583</v>
      </c>
      <c r="B8" s="928"/>
      <c r="C8" s="990" t="s">
        <v>1606</v>
      </c>
      <c r="D8" s="990"/>
      <c r="E8" s="990"/>
      <c r="F8" s="990"/>
      <c r="G8" s="990" t="s">
        <v>1607</v>
      </c>
      <c r="H8" s="990"/>
      <c r="I8" s="990"/>
      <c r="J8" s="990"/>
      <c r="K8" s="990" t="s">
        <v>1608</v>
      </c>
      <c r="L8" s="990"/>
      <c r="M8" s="990"/>
      <c r="N8" s="990"/>
    </row>
    <row r="9" spans="1:14">
      <c r="A9" s="486"/>
      <c r="B9" s="486"/>
      <c r="C9" s="676" t="s">
        <v>35</v>
      </c>
      <c r="D9" s="760" t="s">
        <v>36</v>
      </c>
      <c r="E9" s="760" t="s">
        <v>37</v>
      </c>
      <c r="F9" s="760" t="s">
        <v>1609</v>
      </c>
      <c r="G9" s="676" t="s">
        <v>35</v>
      </c>
      <c r="H9" s="760" t="s">
        <v>36</v>
      </c>
      <c r="I9" s="760" t="s">
        <v>37</v>
      </c>
      <c r="J9" s="760" t="s">
        <v>1609</v>
      </c>
      <c r="K9" s="676" t="s">
        <v>35</v>
      </c>
      <c r="L9" s="760" t="s">
        <v>36</v>
      </c>
      <c r="M9" s="760" t="s">
        <v>37</v>
      </c>
      <c r="N9" s="760" t="s">
        <v>1609</v>
      </c>
    </row>
    <row r="10" spans="1:14">
      <c r="A10" s="496"/>
      <c r="B10" s="496"/>
      <c r="C10" s="677" t="s">
        <v>96</v>
      </c>
      <c r="D10" s="489" t="s">
        <v>96</v>
      </c>
      <c r="E10" s="489" t="s">
        <v>96</v>
      </c>
      <c r="F10" s="489" t="s">
        <v>96</v>
      </c>
      <c r="G10" s="677" t="s">
        <v>96</v>
      </c>
      <c r="H10" s="489" t="s">
        <v>96</v>
      </c>
      <c r="I10" s="489" t="s">
        <v>96</v>
      </c>
      <c r="J10" s="489" t="s">
        <v>96</v>
      </c>
      <c r="K10" s="677" t="s">
        <v>96</v>
      </c>
      <c r="L10" s="489" t="s">
        <v>96</v>
      </c>
      <c r="M10" s="489" t="s">
        <v>96</v>
      </c>
      <c r="N10" s="489" t="s">
        <v>96</v>
      </c>
    </row>
    <row r="11" spans="1:14">
      <c r="A11" s="678"/>
      <c r="B11" s="678"/>
      <c r="C11" s="454"/>
      <c r="D11" s="454"/>
      <c r="E11" s="454"/>
      <c r="F11" s="454"/>
      <c r="G11" s="454"/>
      <c r="H11" s="454"/>
      <c r="I11" s="454"/>
      <c r="J11" s="454"/>
      <c r="K11" s="454"/>
      <c r="L11" s="454"/>
      <c r="M11" s="454"/>
    </row>
    <row r="12" spans="1:14">
      <c r="A12" s="491" t="s">
        <v>40</v>
      </c>
      <c r="B12" s="645" t="s">
        <v>1585</v>
      </c>
      <c r="C12" s="679">
        <v>49</v>
      </c>
      <c r="D12" s="680">
        <v>11</v>
      </c>
      <c r="E12" s="680">
        <v>19</v>
      </c>
      <c r="F12" s="680">
        <v>2</v>
      </c>
      <c r="G12" s="679">
        <v>29</v>
      </c>
      <c r="H12" s="680">
        <v>6</v>
      </c>
      <c r="I12" s="680">
        <v>20</v>
      </c>
      <c r="J12" s="680">
        <v>0</v>
      </c>
      <c r="K12" s="679">
        <f>+C12+G12</f>
        <v>78</v>
      </c>
      <c r="L12" s="680">
        <f>+H12+D12</f>
        <v>17</v>
      </c>
      <c r="M12" s="680">
        <f>+E12+I12</f>
        <v>39</v>
      </c>
      <c r="N12" s="680">
        <f>+F12+J12</f>
        <v>2</v>
      </c>
    </row>
    <row r="13" spans="1:14">
      <c r="A13" s="491" t="s">
        <v>42</v>
      </c>
      <c r="B13" s="645" t="s">
        <v>1586</v>
      </c>
      <c r="C13" s="679">
        <v>25</v>
      </c>
      <c r="D13" s="680">
        <v>20</v>
      </c>
      <c r="E13" s="680">
        <v>30</v>
      </c>
      <c r="F13" s="680">
        <v>1</v>
      </c>
      <c r="G13" s="679">
        <v>10</v>
      </c>
      <c r="H13" s="680">
        <v>7</v>
      </c>
      <c r="I13" s="680">
        <v>18</v>
      </c>
      <c r="J13" s="680">
        <v>2</v>
      </c>
      <c r="K13" s="679">
        <f t="shared" ref="K13:K26" si="0">+C13+G13</f>
        <v>35</v>
      </c>
      <c r="L13" s="680">
        <f t="shared" ref="L13:L26" si="1">+H13+D13</f>
        <v>27</v>
      </c>
      <c r="M13" s="680">
        <f t="shared" ref="M13:N26" si="2">+E13+I13</f>
        <v>48</v>
      </c>
      <c r="N13" s="680">
        <f t="shared" si="2"/>
        <v>3</v>
      </c>
    </row>
    <row r="14" spans="1:14">
      <c r="A14" s="491" t="s">
        <v>44</v>
      </c>
      <c r="B14" s="645" t="s">
        <v>501</v>
      </c>
      <c r="C14" s="679">
        <v>101</v>
      </c>
      <c r="D14" s="680">
        <v>49</v>
      </c>
      <c r="E14" s="680">
        <v>80</v>
      </c>
      <c r="F14" s="680">
        <v>14</v>
      </c>
      <c r="G14" s="679">
        <v>64</v>
      </c>
      <c r="H14" s="680">
        <v>36</v>
      </c>
      <c r="I14" s="680">
        <v>97</v>
      </c>
      <c r="J14" s="680">
        <v>15</v>
      </c>
      <c r="K14" s="679">
        <f t="shared" si="0"/>
        <v>165</v>
      </c>
      <c r="L14" s="680">
        <f t="shared" si="1"/>
        <v>85</v>
      </c>
      <c r="M14" s="680">
        <f t="shared" si="2"/>
        <v>177</v>
      </c>
      <c r="N14" s="680">
        <f t="shared" si="2"/>
        <v>29</v>
      </c>
    </row>
    <row r="15" spans="1:14">
      <c r="A15" s="491" t="s">
        <v>46</v>
      </c>
      <c r="B15" s="645" t="s">
        <v>511</v>
      </c>
      <c r="C15" s="679">
        <v>28</v>
      </c>
      <c r="D15" s="680">
        <v>9</v>
      </c>
      <c r="E15" s="680">
        <v>29</v>
      </c>
      <c r="F15" s="680">
        <v>0</v>
      </c>
      <c r="G15" s="679">
        <v>20</v>
      </c>
      <c r="H15" s="680">
        <v>7</v>
      </c>
      <c r="I15" s="680">
        <v>26</v>
      </c>
      <c r="J15" s="680">
        <v>6</v>
      </c>
      <c r="K15" s="679">
        <f t="shared" si="0"/>
        <v>48</v>
      </c>
      <c r="L15" s="680">
        <f t="shared" si="1"/>
        <v>16</v>
      </c>
      <c r="M15" s="680">
        <f t="shared" si="2"/>
        <v>55</v>
      </c>
      <c r="N15" s="680">
        <f t="shared" si="2"/>
        <v>6</v>
      </c>
    </row>
    <row r="16" spans="1:14">
      <c r="A16" s="491" t="s">
        <v>48</v>
      </c>
      <c r="B16" s="645" t="s">
        <v>522</v>
      </c>
      <c r="C16" s="679">
        <v>150</v>
      </c>
      <c r="D16" s="680">
        <v>45</v>
      </c>
      <c r="E16" s="680">
        <v>57</v>
      </c>
      <c r="F16" s="680">
        <v>1</v>
      </c>
      <c r="G16" s="679">
        <v>86</v>
      </c>
      <c r="H16" s="680">
        <v>32</v>
      </c>
      <c r="I16" s="680">
        <v>57</v>
      </c>
      <c r="J16" s="680">
        <v>2</v>
      </c>
      <c r="K16" s="679">
        <f t="shared" si="0"/>
        <v>236</v>
      </c>
      <c r="L16" s="680">
        <f t="shared" si="1"/>
        <v>77</v>
      </c>
      <c r="M16" s="680">
        <f t="shared" si="2"/>
        <v>114</v>
      </c>
      <c r="N16" s="680">
        <f t="shared" si="2"/>
        <v>3</v>
      </c>
    </row>
    <row r="17" spans="1:14">
      <c r="A17" s="491" t="s">
        <v>50</v>
      </c>
      <c r="B17" s="645" t="s">
        <v>1587</v>
      </c>
      <c r="C17" s="679">
        <v>439</v>
      </c>
      <c r="D17" s="680">
        <v>188</v>
      </c>
      <c r="E17" s="680">
        <v>207</v>
      </c>
      <c r="F17" s="680">
        <v>16</v>
      </c>
      <c r="G17" s="679">
        <v>301</v>
      </c>
      <c r="H17" s="680">
        <v>108</v>
      </c>
      <c r="I17" s="680">
        <v>211</v>
      </c>
      <c r="J17" s="680">
        <v>19</v>
      </c>
      <c r="K17" s="679">
        <f t="shared" si="0"/>
        <v>740</v>
      </c>
      <c r="L17" s="680">
        <f t="shared" si="1"/>
        <v>296</v>
      </c>
      <c r="M17" s="680">
        <f t="shared" si="2"/>
        <v>418</v>
      </c>
      <c r="N17" s="680">
        <f t="shared" si="2"/>
        <v>35</v>
      </c>
    </row>
    <row r="18" spans="1:14">
      <c r="A18" s="491" t="s">
        <v>54</v>
      </c>
      <c r="B18" s="645" t="s">
        <v>786</v>
      </c>
      <c r="C18" s="679">
        <v>169</v>
      </c>
      <c r="D18" s="680">
        <v>72</v>
      </c>
      <c r="E18" s="680">
        <v>71</v>
      </c>
      <c r="F18" s="680">
        <v>11</v>
      </c>
      <c r="G18" s="679">
        <v>126</v>
      </c>
      <c r="H18" s="680">
        <v>54</v>
      </c>
      <c r="I18" s="680">
        <v>105</v>
      </c>
      <c r="J18" s="680">
        <v>10</v>
      </c>
      <c r="K18" s="679">
        <f t="shared" si="0"/>
        <v>295</v>
      </c>
      <c r="L18" s="680">
        <f t="shared" si="1"/>
        <v>126</v>
      </c>
      <c r="M18" s="680">
        <f t="shared" si="2"/>
        <v>176</v>
      </c>
      <c r="N18" s="680">
        <f t="shared" si="2"/>
        <v>21</v>
      </c>
    </row>
    <row r="19" spans="1:14">
      <c r="A19" s="491" t="s">
        <v>56</v>
      </c>
      <c r="B19" s="645" t="s">
        <v>613</v>
      </c>
      <c r="C19" s="679">
        <v>119</v>
      </c>
      <c r="D19" s="680">
        <v>48</v>
      </c>
      <c r="E19" s="680">
        <v>63</v>
      </c>
      <c r="F19" s="680">
        <v>4</v>
      </c>
      <c r="G19" s="679">
        <v>75</v>
      </c>
      <c r="H19" s="680">
        <v>32</v>
      </c>
      <c r="I19" s="680">
        <v>51</v>
      </c>
      <c r="J19" s="680">
        <v>5</v>
      </c>
      <c r="K19" s="679">
        <f t="shared" si="0"/>
        <v>194</v>
      </c>
      <c r="L19" s="680">
        <f t="shared" si="1"/>
        <v>80</v>
      </c>
      <c r="M19" s="680">
        <f t="shared" si="2"/>
        <v>114</v>
      </c>
      <c r="N19" s="680">
        <f t="shared" si="2"/>
        <v>9</v>
      </c>
    </row>
    <row r="20" spans="1:14">
      <c r="A20" s="491" t="s">
        <v>58</v>
      </c>
      <c r="B20" s="645" t="s">
        <v>1588</v>
      </c>
      <c r="C20" s="679">
        <v>229</v>
      </c>
      <c r="D20" s="680">
        <v>106</v>
      </c>
      <c r="E20" s="680">
        <v>120</v>
      </c>
      <c r="F20" s="680">
        <v>15</v>
      </c>
      <c r="G20" s="679">
        <v>91</v>
      </c>
      <c r="H20" s="680">
        <v>67</v>
      </c>
      <c r="I20" s="680">
        <v>125</v>
      </c>
      <c r="J20" s="680">
        <v>10</v>
      </c>
      <c r="K20" s="679">
        <f t="shared" si="0"/>
        <v>320</v>
      </c>
      <c r="L20" s="680">
        <f t="shared" si="1"/>
        <v>173</v>
      </c>
      <c r="M20" s="680">
        <f t="shared" si="2"/>
        <v>245</v>
      </c>
      <c r="N20" s="680">
        <f t="shared" si="2"/>
        <v>25</v>
      </c>
    </row>
    <row r="21" spans="1:14">
      <c r="A21" s="491" t="s">
        <v>60</v>
      </c>
      <c r="B21" s="645" t="s">
        <v>1589</v>
      </c>
      <c r="C21" s="679">
        <v>127</v>
      </c>
      <c r="D21" s="680">
        <v>45</v>
      </c>
      <c r="E21" s="680">
        <v>50</v>
      </c>
      <c r="F21" s="680">
        <v>14</v>
      </c>
      <c r="G21" s="679">
        <v>121</v>
      </c>
      <c r="H21" s="680">
        <v>37</v>
      </c>
      <c r="I21" s="680">
        <v>69</v>
      </c>
      <c r="J21" s="680">
        <v>17</v>
      </c>
      <c r="K21" s="679">
        <f t="shared" si="0"/>
        <v>248</v>
      </c>
      <c r="L21" s="680">
        <f t="shared" si="1"/>
        <v>82</v>
      </c>
      <c r="M21" s="680">
        <f t="shared" si="2"/>
        <v>119</v>
      </c>
      <c r="N21" s="680">
        <f t="shared" si="2"/>
        <v>31</v>
      </c>
    </row>
    <row r="22" spans="1:14">
      <c r="A22" s="491" t="s">
        <v>64</v>
      </c>
      <c r="B22" s="645" t="s">
        <v>1590</v>
      </c>
      <c r="C22" s="679">
        <v>43</v>
      </c>
      <c r="D22" s="680">
        <v>34</v>
      </c>
      <c r="E22" s="680">
        <v>16</v>
      </c>
      <c r="F22" s="680">
        <v>0</v>
      </c>
      <c r="G22" s="679">
        <v>24</v>
      </c>
      <c r="H22" s="680">
        <v>8</v>
      </c>
      <c r="I22" s="680">
        <v>24</v>
      </c>
      <c r="J22" s="680">
        <v>0</v>
      </c>
      <c r="K22" s="679">
        <f t="shared" si="0"/>
        <v>67</v>
      </c>
      <c r="L22" s="680">
        <f t="shared" si="1"/>
        <v>42</v>
      </c>
      <c r="M22" s="680">
        <f t="shared" si="2"/>
        <v>40</v>
      </c>
      <c r="N22" s="680">
        <f t="shared" si="2"/>
        <v>0</v>
      </c>
    </row>
    <row r="23" spans="1:14">
      <c r="A23" s="491" t="s">
        <v>62</v>
      </c>
      <c r="B23" s="645" t="s">
        <v>774</v>
      </c>
      <c r="C23" s="679">
        <v>107</v>
      </c>
      <c r="D23" s="680">
        <v>62</v>
      </c>
      <c r="E23" s="680">
        <v>83</v>
      </c>
      <c r="F23" s="680">
        <v>3</v>
      </c>
      <c r="G23" s="679">
        <v>60</v>
      </c>
      <c r="H23" s="680">
        <v>35</v>
      </c>
      <c r="I23" s="680">
        <v>42</v>
      </c>
      <c r="J23" s="680">
        <v>2</v>
      </c>
      <c r="K23" s="679">
        <f t="shared" si="0"/>
        <v>167</v>
      </c>
      <c r="L23" s="680">
        <f t="shared" si="1"/>
        <v>97</v>
      </c>
      <c r="M23" s="680">
        <f t="shared" si="2"/>
        <v>125</v>
      </c>
      <c r="N23" s="680">
        <f t="shared" si="2"/>
        <v>5</v>
      </c>
    </row>
    <row r="24" spans="1:14">
      <c r="A24" s="491" t="s">
        <v>66</v>
      </c>
      <c r="B24" s="645" t="s">
        <v>780</v>
      </c>
      <c r="C24" s="679">
        <v>4</v>
      </c>
      <c r="D24" s="680">
        <v>1</v>
      </c>
      <c r="E24" s="680">
        <v>3</v>
      </c>
      <c r="F24" s="680">
        <v>1</v>
      </c>
      <c r="G24" s="679">
        <v>5</v>
      </c>
      <c r="H24" s="680">
        <v>0</v>
      </c>
      <c r="I24" s="680">
        <v>0</v>
      </c>
      <c r="J24" s="680">
        <v>0</v>
      </c>
      <c r="K24" s="679">
        <f t="shared" si="0"/>
        <v>9</v>
      </c>
      <c r="L24" s="680">
        <f t="shared" si="1"/>
        <v>1</v>
      </c>
      <c r="M24" s="680">
        <f t="shared" si="2"/>
        <v>3</v>
      </c>
      <c r="N24" s="680">
        <f t="shared" si="2"/>
        <v>1</v>
      </c>
    </row>
    <row r="25" spans="1:14">
      <c r="A25" s="491" t="s">
        <v>68</v>
      </c>
      <c r="B25" s="645" t="s">
        <v>790</v>
      </c>
      <c r="C25" s="679">
        <v>18</v>
      </c>
      <c r="D25" s="680">
        <v>4</v>
      </c>
      <c r="E25" s="680">
        <v>9</v>
      </c>
      <c r="F25" s="680">
        <v>2</v>
      </c>
      <c r="G25" s="679">
        <v>9</v>
      </c>
      <c r="H25" s="680">
        <v>1</v>
      </c>
      <c r="I25" s="680">
        <v>5</v>
      </c>
      <c r="J25" s="680">
        <v>0</v>
      </c>
      <c r="K25" s="679">
        <f t="shared" si="0"/>
        <v>27</v>
      </c>
      <c r="L25" s="680">
        <f t="shared" si="1"/>
        <v>5</v>
      </c>
      <c r="M25" s="680">
        <f t="shared" si="2"/>
        <v>14</v>
      </c>
      <c r="N25" s="680">
        <f t="shared" si="2"/>
        <v>2</v>
      </c>
    </row>
    <row r="26" spans="1:14">
      <c r="A26" s="491" t="s">
        <v>1591</v>
      </c>
      <c r="B26" s="645" t="s">
        <v>1592</v>
      </c>
      <c r="C26" s="777">
        <v>2175</v>
      </c>
      <c r="D26" s="680">
        <v>686</v>
      </c>
      <c r="E26" s="680">
        <v>1062</v>
      </c>
      <c r="F26" s="680">
        <v>155</v>
      </c>
      <c r="G26" s="679">
        <v>1267</v>
      </c>
      <c r="H26" s="680">
        <v>509</v>
      </c>
      <c r="I26" s="680">
        <v>1202</v>
      </c>
      <c r="J26" s="680">
        <v>126</v>
      </c>
      <c r="K26" s="679">
        <f t="shared" si="0"/>
        <v>3442</v>
      </c>
      <c r="L26" s="680">
        <f t="shared" si="1"/>
        <v>1195</v>
      </c>
      <c r="M26" s="680">
        <f t="shared" si="2"/>
        <v>2264</v>
      </c>
      <c r="N26" s="680">
        <f t="shared" si="2"/>
        <v>281</v>
      </c>
    </row>
    <row r="27" spans="1:14">
      <c r="A27" s="645" t="s">
        <v>27</v>
      </c>
      <c r="B27" s="645" t="s">
        <v>1593</v>
      </c>
      <c r="C27" s="679">
        <v>3783</v>
      </c>
      <c r="D27" s="680">
        <v>1380</v>
      </c>
      <c r="E27" s="680">
        <v>1899</v>
      </c>
      <c r="F27" s="680">
        <v>239</v>
      </c>
      <c r="G27" s="679">
        <v>2288</v>
      </c>
      <c r="H27" s="680">
        <v>939</v>
      </c>
      <c r="I27" s="680">
        <v>2052</v>
      </c>
      <c r="J27" s="680">
        <v>214</v>
      </c>
      <c r="K27" s="679">
        <f t="shared" ref="K27:M27" si="3">SUM(K12:K26)</f>
        <v>6071</v>
      </c>
      <c r="L27" s="680">
        <f t="shared" si="3"/>
        <v>2319</v>
      </c>
      <c r="M27" s="680">
        <f t="shared" si="3"/>
        <v>3951</v>
      </c>
      <c r="N27" s="680">
        <f>SUM(N12:N26)</f>
        <v>453</v>
      </c>
    </row>
    <row r="28" spans="1:14">
      <c r="A28" s="496"/>
      <c r="B28" s="658"/>
      <c r="C28" s="459"/>
      <c r="D28" s="459"/>
      <c r="E28" s="459"/>
      <c r="F28" s="459"/>
      <c r="G28" s="459"/>
      <c r="H28" s="459"/>
      <c r="I28" s="459"/>
      <c r="J28" s="459"/>
      <c r="K28" s="459"/>
      <c r="L28" s="459"/>
      <c r="M28" s="459"/>
      <c r="N28" s="523"/>
    </row>
    <row r="29" spans="1:14">
      <c r="A29" s="476"/>
      <c r="B29" s="476"/>
      <c r="C29" s="476"/>
      <c r="D29" s="476"/>
      <c r="E29" s="476"/>
      <c r="F29" s="476"/>
      <c r="G29" s="476"/>
      <c r="H29" s="476"/>
      <c r="I29" s="476"/>
      <c r="J29" s="476"/>
      <c r="K29" s="476"/>
      <c r="L29" s="476"/>
      <c r="M29" s="476"/>
    </row>
    <row r="30" spans="1:14">
      <c r="A30" s="667" t="s">
        <v>28</v>
      </c>
      <c r="B30" s="537"/>
      <c r="C30" s="537"/>
      <c r="D30" s="537"/>
      <c r="E30" s="537"/>
      <c r="F30" s="665"/>
      <c r="G30" s="665"/>
      <c r="H30" s="476"/>
      <c r="I30" s="476"/>
      <c r="J30" s="476"/>
      <c r="K30" s="476"/>
      <c r="L30" s="476"/>
      <c r="M30" s="476"/>
    </row>
    <row r="31" spans="1:14">
      <c r="A31" s="599" t="s">
        <v>1594</v>
      </c>
      <c r="B31" s="537"/>
      <c r="C31" s="537"/>
      <c r="D31" s="537"/>
      <c r="E31" s="537"/>
      <c r="F31" s="665"/>
      <c r="G31" s="665"/>
      <c r="H31" s="476"/>
      <c r="I31" s="476"/>
      <c r="J31" s="476"/>
      <c r="K31" s="476"/>
      <c r="L31" s="476"/>
      <c r="M31" s="476"/>
    </row>
  </sheetData>
  <mergeCells count="12">
    <mergeCell ref="A1:N1"/>
    <mergeCell ref="A8:B8"/>
    <mergeCell ref="C8:F8"/>
    <mergeCell ref="G8:J8"/>
    <mergeCell ref="K8:N8"/>
    <mergeCell ref="A2:N2"/>
    <mergeCell ref="A3:N3"/>
    <mergeCell ref="A4:N4"/>
    <mergeCell ref="C6:J6"/>
    <mergeCell ref="C7:F7"/>
    <mergeCell ref="G7:J7"/>
    <mergeCell ref="K7:N7"/>
  </mergeCells>
  <hyperlinks>
    <hyperlink ref="A1:M1" location="'Sección PM'!A4" display="TABLA F18a"/>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32"/>
  <sheetViews>
    <sheetView workbookViewId="0">
      <selection sqref="A1:N1"/>
    </sheetView>
  </sheetViews>
  <sheetFormatPr baseColWidth="10" defaultRowHeight="15"/>
  <cols>
    <col min="1" max="1" width="6.7109375" style="34" customWidth="1"/>
    <col min="2" max="2" width="22.5703125" style="34" customWidth="1"/>
    <col min="3" max="16384" width="11.42578125" style="34"/>
  </cols>
  <sheetData>
    <row r="1" spans="1:14">
      <c r="A1" s="985" t="s">
        <v>1862</v>
      </c>
      <c r="B1" s="985"/>
      <c r="C1" s="985"/>
      <c r="D1" s="985"/>
      <c r="E1" s="985"/>
      <c r="F1" s="985"/>
      <c r="G1" s="985"/>
      <c r="H1" s="985"/>
      <c r="I1" s="985"/>
      <c r="J1" s="985"/>
      <c r="K1" s="985"/>
      <c r="L1" s="985"/>
      <c r="M1" s="985"/>
      <c r="N1" s="985"/>
    </row>
    <row r="2" spans="1:14">
      <c r="A2" s="909" t="s">
        <v>1596</v>
      </c>
      <c r="B2" s="909"/>
      <c r="C2" s="909"/>
      <c r="D2" s="909"/>
      <c r="E2" s="909"/>
      <c r="F2" s="909"/>
      <c r="G2" s="909"/>
      <c r="H2" s="909"/>
      <c r="I2" s="909"/>
      <c r="J2" s="909"/>
      <c r="K2" s="909"/>
      <c r="L2" s="909"/>
      <c r="M2" s="909"/>
      <c r="N2" s="909"/>
    </row>
    <row r="3" spans="1:14">
      <c r="A3" s="909" t="s">
        <v>1603</v>
      </c>
      <c r="B3" s="909"/>
      <c r="C3" s="909"/>
      <c r="D3" s="909"/>
      <c r="E3" s="909"/>
      <c r="F3" s="909"/>
      <c r="G3" s="909"/>
      <c r="H3" s="909"/>
      <c r="I3" s="909"/>
      <c r="J3" s="909"/>
      <c r="K3" s="909"/>
      <c r="L3" s="909"/>
      <c r="M3" s="909"/>
      <c r="N3" s="909"/>
    </row>
    <row r="4" spans="1:14">
      <c r="A4" s="994" t="s">
        <v>1863</v>
      </c>
      <c r="B4" s="994"/>
      <c r="C4" s="994"/>
      <c r="D4" s="994"/>
      <c r="E4" s="994"/>
      <c r="F4" s="994"/>
      <c r="G4" s="994"/>
      <c r="H4" s="994"/>
      <c r="I4" s="994"/>
      <c r="J4" s="994"/>
      <c r="K4" s="994"/>
      <c r="L4" s="994"/>
      <c r="M4" s="994"/>
      <c r="N4" s="994"/>
    </row>
    <row r="5" spans="1:14" ht="15.75" thickBot="1">
      <c r="A5" s="789"/>
      <c r="B5" s="789"/>
      <c r="C5" s="789"/>
      <c r="D5" s="789"/>
      <c r="E5" s="789"/>
      <c r="F5" s="789"/>
      <c r="G5" s="789"/>
      <c r="H5" s="789"/>
      <c r="I5" s="789"/>
      <c r="J5" s="789"/>
      <c r="K5" s="789"/>
      <c r="L5" s="789"/>
      <c r="M5" s="789"/>
      <c r="N5" s="790"/>
    </row>
    <row r="6" spans="1:14">
      <c r="A6" s="4"/>
      <c r="B6" s="4"/>
      <c r="C6" s="995" t="s">
        <v>1604</v>
      </c>
      <c r="D6" s="995"/>
      <c r="E6" s="995"/>
      <c r="F6" s="995"/>
      <c r="G6" s="995"/>
      <c r="H6" s="995"/>
      <c r="I6" s="995"/>
      <c r="J6" s="995"/>
      <c r="K6" s="643"/>
      <c r="L6" s="643"/>
      <c r="M6" s="21"/>
      <c r="N6" s="643"/>
    </row>
    <row r="7" spans="1:14">
      <c r="A7" s="21"/>
      <c r="B7" s="21"/>
      <c r="C7" s="996" t="s">
        <v>1546</v>
      </c>
      <c r="D7" s="996"/>
      <c r="E7" s="996"/>
      <c r="F7" s="996"/>
      <c r="G7" s="996" t="s">
        <v>1547</v>
      </c>
      <c r="H7" s="996"/>
      <c r="I7" s="996"/>
      <c r="J7" s="996"/>
      <c r="K7" s="996" t="s">
        <v>1605</v>
      </c>
      <c r="L7" s="996"/>
      <c r="M7" s="996"/>
      <c r="N7" s="996"/>
    </row>
    <row r="8" spans="1:14">
      <c r="A8" s="910" t="s">
        <v>1583</v>
      </c>
      <c r="B8" s="910"/>
      <c r="C8" s="993" t="s">
        <v>1606</v>
      </c>
      <c r="D8" s="993"/>
      <c r="E8" s="993"/>
      <c r="F8" s="993"/>
      <c r="G8" s="993" t="s">
        <v>1607</v>
      </c>
      <c r="H8" s="993"/>
      <c r="I8" s="993"/>
      <c r="J8" s="993"/>
      <c r="K8" s="993" t="s">
        <v>1608</v>
      </c>
      <c r="L8" s="993"/>
      <c r="M8" s="993"/>
      <c r="N8" s="993"/>
    </row>
    <row r="9" spans="1:14">
      <c r="A9" s="10"/>
      <c r="B9" s="10"/>
      <c r="C9" s="763" t="s">
        <v>35</v>
      </c>
      <c r="D9" s="756" t="s">
        <v>36</v>
      </c>
      <c r="E9" s="756" t="s">
        <v>37</v>
      </c>
      <c r="F9" s="756" t="s">
        <v>1609</v>
      </c>
      <c r="G9" s="763" t="s">
        <v>35</v>
      </c>
      <c r="H9" s="756" t="s">
        <v>36</v>
      </c>
      <c r="I9" s="756" t="s">
        <v>37</v>
      </c>
      <c r="J9" s="756" t="s">
        <v>1609</v>
      </c>
      <c r="K9" s="763" t="s">
        <v>35</v>
      </c>
      <c r="L9" s="756" t="s">
        <v>36</v>
      </c>
      <c r="M9" s="756" t="s">
        <v>37</v>
      </c>
      <c r="N9" s="756" t="s">
        <v>1609</v>
      </c>
    </row>
    <row r="10" spans="1:14">
      <c r="A10" s="1"/>
      <c r="B10" s="1"/>
      <c r="C10" s="791" t="s">
        <v>96</v>
      </c>
      <c r="D10" s="792" t="s">
        <v>96</v>
      </c>
      <c r="E10" s="792" t="s">
        <v>96</v>
      </c>
      <c r="F10" s="792" t="s">
        <v>96</v>
      </c>
      <c r="G10" s="791" t="s">
        <v>96</v>
      </c>
      <c r="H10" s="792" t="s">
        <v>96</v>
      </c>
      <c r="I10" s="792" t="s">
        <v>96</v>
      </c>
      <c r="J10" s="792" t="s">
        <v>96</v>
      </c>
      <c r="K10" s="791" t="s">
        <v>96</v>
      </c>
      <c r="L10" s="792" t="s">
        <v>96</v>
      </c>
      <c r="M10" s="792" t="s">
        <v>96</v>
      </c>
      <c r="N10" s="792" t="s">
        <v>96</v>
      </c>
    </row>
    <row r="11" spans="1:14">
      <c r="A11" s="755" t="s">
        <v>40</v>
      </c>
      <c r="B11" s="823" t="s">
        <v>1585</v>
      </c>
      <c r="C11" s="778">
        <v>35</v>
      </c>
      <c r="D11" s="778">
        <v>26</v>
      </c>
      <c r="E11" s="778">
        <v>7</v>
      </c>
      <c r="F11" s="821">
        <v>2</v>
      </c>
      <c r="G11" s="34">
        <v>23</v>
      </c>
      <c r="H11" s="34">
        <v>9</v>
      </c>
      <c r="I11" s="34">
        <v>9</v>
      </c>
      <c r="J11" s="825">
        <v>2</v>
      </c>
      <c r="K11" s="78">
        <v>58</v>
      </c>
      <c r="L11" s="78">
        <v>35</v>
      </c>
      <c r="M11" s="78">
        <v>16</v>
      </c>
      <c r="N11" s="78">
        <v>4</v>
      </c>
    </row>
    <row r="12" spans="1:14">
      <c r="A12" s="755" t="s">
        <v>42</v>
      </c>
      <c r="B12" s="824" t="s">
        <v>1586</v>
      </c>
      <c r="C12" s="778">
        <v>24</v>
      </c>
      <c r="D12" s="778">
        <v>30</v>
      </c>
      <c r="E12" s="778">
        <v>23</v>
      </c>
      <c r="F12" s="822">
        <v>0</v>
      </c>
      <c r="G12" s="34">
        <v>19</v>
      </c>
      <c r="H12" s="34">
        <v>14</v>
      </c>
      <c r="I12" s="34">
        <v>22</v>
      </c>
      <c r="J12" s="826">
        <v>1</v>
      </c>
      <c r="K12" s="78">
        <v>43</v>
      </c>
      <c r="L12" s="78">
        <v>44</v>
      </c>
      <c r="M12" s="78">
        <v>45</v>
      </c>
      <c r="N12" s="78">
        <v>1</v>
      </c>
    </row>
    <row r="13" spans="1:14">
      <c r="A13" s="755" t="s">
        <v>44</v>
      </c>
      <c r="B13" s="824" t="s">
        <v>501</v>
      </c>
      <c r="C13" s="778">
        <v>93</v>
      </c>
      <c r="D13" s="778">
        <v>54</v>
      </c>
      <c r="E13" s="778">
        <v>41</v>
      </c>
      <c r="F13" s="822">
        <v>10</v>
      </c>
      <c r="G13" s="34">
        <v>50</v>
      </c>
      <c r="H13" s="34">
        <v>41</v>
      </c>
      <c r="I13" s="34">
        <v>48</v>
      </c>
      <c r="J13" s="826">
        <v>9</v>
      </c>
      <c r="K13" s="78">
        <v>143</v>
      </c>
      <c r="L13" s="78">
        <v>95</v>
      </c>
      <c r="M13" s="78">
        <v>89</v>
      </c>
      <c r="N13" s="78">
        <v>19</v>
      </c>
    </row>
    <row r="14" spans="1:14">
      <c r="A14" s="755" t="s">
        <v>46</v>
      </c>
      <c r="B14" s="824" t="s">
        <v>511</v>
      </c>
      <c r="C14" s="778">
        <v>33</v>
      </c>
      <c r="D14" s="778">
        <v>15</v>
      </c>
      <c r="E14" s="778">
        <v>11</v>
      </c>
      <c r="F14" s="822">
        <v>2</v>
      </c>
      <c r="G14" s="34">
        <v>11</v>
      </c>
      <c r="H14" s="34">
        <v>17</v>
      </c>
      <c r="I14" s="34">
        <v>15</v>
      </c>
      <c r="J14" s="826">
        <v>1</v>
      </c>
      <c r="K14" s="78">
        <v>44</v>
      </c>
      <c r="L14" s="78">
        <v>32</v>
      </c>
      <c r="M14" s="78">
        <v>26</v>
      </c>
      <c r="N14" s="78">
        <v>3</v>
      </c>
    </row>
    <row r="15" spans="1:14">
      <c r="A15" s="755" t="s">
        <v>48</v>
      </c>
      <c r="B15" s="824" t="s">
        <v>522</v>
      </c>
      <c r="C15" s="778">
        <v>122</v>
      </c>
      <c r="D15" s="778">
        <v>78</v>
      </c>
      <c r="E15" s="778">
        <v>33</v>
      </c>
      <c r="F15" s="822">
        <v>6</v>
      </c>
      <c r="G15" s="34">
        <v>81</v>
      </c>
      <c r="H15" s="34">
        <v>53</v>
      </c>
      <c r="I15" s="34">
        <v>41</v>
      </c>
      <c r="J15" s="826">
        <v>2</v>
      </c>
      <c r="K15" s="78">
        <v>203</v>
      </c>
      <c r="L15" s="78">
        <v>131</v>
      </c>
      <c r="M15" s="78">
        <v>74</v>
      </c>
      <c r="N15" s="78">
        <v>8</v>
      </c>
    </row>
    <row r="16" spans="1:14">
      <c r="A16" s="755" t="s">
        <v>50</v>
      </c>
      <c r="B16" s="824" t="s">
        <v>1587</v>
      </c>
      <c r="C16" s="778">
        <v>470</v>
      </c>
      <c r="D16" s="778">
        <v>268</v>
      </c>
      <c r="E16" s="778">
        <v>96</v>
      </c>
      <c r="F16" s="822">
        <v>37</v>
      </c>
      <c r="G16" s="34">
        <v>253</v>
      </c>
      <c r="H16" s="34">
        <v>167</v>
      </c>
      <c r="I16" s="34">
        <v>164</v>
      </c>
      <c r="J16" s="826">
        <v>35</v>
      </c>
      <c r="K16" s="78">
        <v>723</v>
      </c>
      <c r="L16" s="78">
        <v>435</v>
      </c>
      <c r="M16" s="78">
        <v>260</v>
      </c>
      <c r="N16" s="78">
        <v>72</v>
      </c>
    </row>
    <row r="17" spans="1:14">
      <c r="A17" s="755" t="s">
        <v>54</v>
      </c>
      <c r="B17" s="824" t="s">
        <v>786</v>
      </c>
      <c r="C17" s="778">
        <v>211</v>
      </c>
      <c r="D17" s="778">
        <v>109</v>
      </c>
      <c r="E17" s="778">
        <v>63</v>
      </c>
      <c r="F17" s="822">
        <v>10</v>
      </c>
      <c r="G17" s="34">
        <v>146</v>
      </c>
      <c r="H17" s="34">
        <v>82</v>
      </c>
      <c r="I17" s="34">
        <v>65</v>
      </c>
      <c r="J17" s="826">
        <v>5</v>
      </c>
      <c r="K17" s="78">
        <v>357</v>
      </c>
      <c r="L17" s="78">
        <v>191</v>
      </c>
      <c r="M17" s="78">
        <v>128</v>
      </c>
      <c r="N17" s="78">
        <v>15</v>
      </c>
    </row>
    <row r="18" spans="1:14">
      <c r="A18" s="755" t="s">
        <v>56</v>
      </c>
      <c r="B18" s="824" t="s">
        <v>613</v>
      </c>
      <c r="C18" s="778">
        <v>110</v>
      </c>
      <c r="D18" s="778">
        <v>77</v>
      </c>
      <c r="E18" s="778">
        <v>34</v>
      </c>
      <c r="F18" s="822">
        <v>8</v>
      </c>
      <c r="G18" s="34">
        <v>66</v>
      </c>
      <c r="H18" s="34">
        <v>44</v>
      </c>
      <c r="I18" s="34">
        <v>37</v>
      </c>
      <c r="J18" s="826">
        <v>5</v>
      </c>
      <c r="K18" s="78">
        <v>176</v>
      </c>
      <c r="L18" s="78">
        <v>121</v>
      </c>
      <c r="M18" s="78">
        <v>71</v>
      </c>
      <c r="N18" s="78">
        <v>13</v>
      </c>
    </row>
    <row r="19" spans="1:14">
      <c r="A19" s="755" t="s">
        <v>1854</v>
      </c>
      <c r="B19" s="824" t="s">
        <v>677</v>
      </c>
      <c r="C19" s="778">
        <v>56</v>
      </c>
      <c r="D19" s="778">
        <v>34</v>
      </c>
      <c r="E19" s="778">
        <v>16</v>
      </c>
      <c r="F19" s="822">
        <v>2</v>
      </c>
      <c r="G19" s="34">
        <v>40</v>
      </c>
      <c r="H19" s="34">
        <v>28</v>
      </c>
      <c r="I19" s="34">
        <v>22</v>
      </c>
      <c r="J19" s="826">
        <v>6</v>
      </c>
      <c r="K19" s="78">
        <v>96</v>
      </c>
      <c r="L19" s="78">
        <v>62</v>
      </c>
      <c r="M19" s="78">
        <v>38</v>
      </c>
      <c r="N19" s="78">
        <v>8</v>
      </c>
    </row>
    <row r="20" spans="1:14">
      <c r="A20" s="755" t="s">
        <v>58</v>
      </c>
      <c r="B20" s="824" t="s">
        <v>1588</v>
      </c>
      <c r="C20" s="778">
        <v>145</v>
      </c>
      <c r="D20" s="778">
        <v>111</v>
      </c>
      <c r="E20" s="778">
        <v>56</v>
      </c>
      <c r="F20" s="822">
        <v>14</v>
      </c>
      <c r="G20" s="34">
        <v>85</v>
      </c>
      <c r="H20" s="34">
        <v>78</v>
      </c>
      <c r="I20" s="34">
        <v>69</v>
      </c>
      <c r="J20" s="826">
        <v>17</v>
      </c>
      <c r="K20" s="78">
        <v>230</v>
      </c>
      <c r="L20" s="78">
        <v>189</v>
      </c>
      <c r="M20" s="78">
        <v>125</v>
      </c>
      <c r="N20" s="78">
        <v>31</v>
      </c>
    </row>
    <row r="21" spans="1:14">
      <c r="A21" s="755" t="s">
        <v>60</v>
      </c>
      <c r="B21" s="824" t="s">
        <v>1589</v>
      </c>
      <c r="C21" s="778">
        <v>117</v>
      </c>
      <c r="D21" s="778">
        <v>76</v>
      </c>
      <c r="E21" s="778">
        <v>37</v>
      </c>
      <c r="F21" s="822">
        <v>6</v>
      </c>
      <c r="G21" s="34">
        <v>70</v>
      </c>
      <c r="H21" s="34">
        <v>39</v>
      </c>
      <c r="I21" s="34">
        <v>32</v>
      </c>
      <c r="J21" s="826">
        <v>6</v>
      </c>
      <c r="K21" s="78">
        <v>187</v>
      </c>
      <c r="L21" s="78">
        <v>115</v>
      </c>
      <c r="M21" s="78">
        <v>69</v>
      </c>
      <c r="N21" s="78">
        <v>12</v>
      </c>
    </row>
    <row r="22" spans="1:14">
      <c r="A22" s="755" t="s">
        <v>64</v>
      </c>
      <c r="B22" s="824" t="s">
        <v>1590</v>
      </c>
      <c r="C22" s="778">
        <v>37</v>
      </c>
      <c r="D22" s="778">
        <v>41</v>
      </c>
      <c r="E22" s="778">
        <v>13</v>
      </c>
      <c r="F22" s="822">
        <v>2</v>
      </c>
      <c r="G22" s="34">
        <v>21</v>
      </c>
      <c r="H22" s="34">
        <v>15</v>
      </c>
      <c r="I22" s="34">
        <v>20</v>
      </c>
      <c r="J22" s="826">
        <v>0</v>
      </c>
      <c r="K22" s="78">
        <v>58</v>
      </c>
      <c r="L22" s="78">
        <v>56</v>
      </c>
      <c r="M22" s="78">
        <v>33</v>
      </c>
      <c r="N22" s="78">
        <v>2</v>
      </c>
    </row>
    <row r="23" spans="1:14">
      <c r="A23" s="755" t="s">
        <v>62</v>
      </c>
      <c r="B23" s="824" t="s">
        <v>774</v>
      </c>
      <c r="C23" s="778">
        <v>115</v>
      </c>
      <c r="D23" s="778">
        <v>95</v>
      </c>
      <c r="E23" s="778">
        <v>40</v>
      </c>
      <c r="F23" s="822">
        <v>6</v>
      </c>
      <c r="G23" s="34">
        <v>71</v>
      </c>
      <c r="H23" s="34">
        <v>60</v>
      </c>
      <c r="I23" s="34">
        <v>42</v>
      </c>
      <c r="J23" s="826">
        <v>12</v>
      </c>
      <c r="K23" s="78">
        <v>186</v>
      </c>
      <c r="L23" s="78">
        <v>155</v>
      </c>
      <c r="M23" s="78">
        <v>82</v>
      </c>
      <c r="N23" s="78">
        <v>18</v>
      </c>
    </row>
    <row r="24" spans="1:14">
      <c r="A24" s="755" t="s">
        <v>66</v>
      </c>
      <c r="B24" s="824" t="s">
        <v>780</v>
      </c>
      <c r="C24" s="778">
        <v>4</v>
      </c>
      <c r="D24" s="778">
        <v>2</v>
      </c>
      <c r="E24" s="778">
        <v>0</v>
      </c>
      <c r="F24" s="822">
        <v>0</v>
      </c>
      <c r="G24" s="34">
        <v>1</v>
      </c>
      <c r="H24" s="34">
        <v>0</v>
      </c>
      <c r="I24" s="34">
        <v>1</v>
      </c>
      <c r="J24" s="826">
        <v>0</v>
      </c>
      <c r="K24" s="78">
        <v>5</v>
      </c>
      <c r="L24" s="78">
        <v>2</v>
      </c>
      <c r="M24" s="78">
        <v>1</v>
      </c>
      <c r="N24" s="78">
        <v>0</v>
      </c>
    </row>
    <row r="25" spans="1:14">
      <c r="A25" s="755" t="s">
        <v>68</v>
      </c>
      <c r="B25" s="824" t="s">
        <v>790</v>
      </c>
      <c r="C25" s="778">
        <v>16</v>
      </c>
      <c r="D25" s="778">
        <v>14</v>
      </c>
      <c r="E25" s="778">
        <v>1</v>
      </c>
      <c r="F25" s="822">
        <v>3</v>
      </c>
      <c r="G25" s="34">
        <v>9</v>
      </c>
      <c r="H25" s="34">
        <v>8</v>
      </c>
      <c r="I25" s="34">
        <v>7</v>
      </c>
      <c r="J25" s="826">
        <v>1</v>
      </c>
      <c r="K25" s="78">
        <v>25</v>
      </c>
      <c r="L25" s="78">
        <v>22</v>
      </c>
      <c r="M25" s="78">
        <v>8</v>
      </c>
      <c r="N25" s="78">
        <v>4</v>
      </c>
    </row>
    <row r="26" spans="1:14">
      <c r="A26" s="755" t="s">
        <v>1591</v>
      </c>
      <c r="B26" s="824" t="s">
        <v>1592</v>
      </c>
      <c r="C26" s="778">
        <v>2138</v>
      </c>
      <c r="D26" s="778">
        <v>977</v>
      </c>
      <c r="E26" s="778">
        <v>654</v>
      </c>
      <c r="F26" s="822">
        <v>219</v>
      </c>
      <c r="G26" s="34">
        <v>1328</v>
      </c>
      <c r="H26" s="34">
        <v>794</v>
      </c>
      <c r="I26" s="34">
        <v>898</v>
      </c>
      <c r="J26" s="826">
        <v>209</v>
      </c>
      <c r="K26" s="78">
        <v>3466</v>
      </c>
      <c r="L26" s="78">
        <v>1771</v>
      </c>
      <c r="M26" s="78">
        <v>1552</v>
      </c>
      <c r="N26" s="78">
        <v>428</v>
      </c>
    </row>
    <row r="27" spans="1:14">
      <c r="A27" s="793" t="s">
        <v>27</v>
      </c>
      <c r="B27" s="824" t="s">
        <v>1593</v>
      </c>
      <c r="C27" s="778">
        <v>3726</v>
      </c>
      <c r="D27" s="778">
        <v>2007</v>
      </c>
      <c r="E27" s="778">
        <v>1125</v>
      </c>
      <c r="F27" s="822">
        <v>327</v>
      </c>
      <c r="G27" s="778">
        <v>2274</v>
      </c>
      <c r="H27" s="778">
        <v>1449</v>
      </c>
      <c r="I27" s="778">
        <v>1492</v>
      </c>
      <c r="J27" s="822">
        <v>311</v>
      </c>
      <c r="K27" s="78">
        <v>6000</v>
      </c>
      <c r="L27" s="78">
        <v>3456</v>
      </c>
      <c r="M27" s="78">
        <v>2617</v>
      </c>
      <c r="N27" s="78">
        <v>638</v>
      </c>
    </row>
    <row r="28" spans="1:14">
      <c r="A28" s="1"/>
      <c r="B28" s="794"/>
      <c r="C28" s="779"/>
      <c r="D28" s="779"/>
      <c r="E28" s="779"/>
      <c r="F28" s="779"/>
      <c r="G28" s="779"/>
      <c r="H28" s="779"/>
      <c r="I28" s="779"/>
      <c r="J28" s="779"/>
      <c r="K28" s="779"/>
      <c r="L28" s="779"/>
      <c r="M28" s="779"/>
      <c r="N28" s="779"/>
    </row>
    <row r="29" spans="1:14">
      <c r="A29" s="14"/>
      <c r="B29" s="14"/>
    </row>
    <row r="30" spans="1:14">
      <c r="A30" s="35" t="s">
        <v>28</v>
      </c>
      <c r="B30" s="151"/>
    </row>
    <row r="31" spans="1:14">
      <c r="A31" s="37" t="s">
        <v>1594</v>
      </c>
      <c r="B31" s="151"/>
    </row>
    <row r="32" spans="1:14">
      <c r="A32" s="795"/>
      <c r="B32" s="39"/>
    </row>
  </sheetData>
  <mergeCells count="12">
    <mergeCell ref="A8:B8"/>
    <mergeCell ref="C8:F8"/>
    <mergeCell ref="G8:J8"/>
    <mergeCell ref="K8:N8"/>
    <mergeCell ref="A1:N1"/>
    <mergeCell ref="A2:N2"/>
    <mergeCell ref="A3:N3"/>
    <mergeCell ref="A4:N4"/>
    <mergeCell ref="C6:J6"/>
    <mergeCell ref="C7:F7"/>
    <mergeCell ref="G7:J7"/>
    <mergeCell ref="K7:N7"/>
  </mergeCells>
  <hyperlinks>
    <hyperlink ref="A1:M1" location="'Sección PM'!A4" display="TABLA F18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51"/>
  <sheetViews>
    <sheetView zoomScaleNormal="100" workbookViewId="0">
      <selection sqref="A1:D1"/>
    </sheetView>
  </sheetViews>
  <sheetFormatPr baseColWidth="10" defaultRowHeight="14.25"/>
  <cols>
    <col min="1" max="1" width="22.140625" style="40" customWidth="1"/>
    <col min="2" max="2" width="14.85546875" style="40" customWidth="1"/>
    <col min="3" max="3" width="15.85546875" style="40" customWidth="1"/>
    <col min="4" max="4" width="15.7109375" style="40" customWidth="1"/>
    <col min="5" max="5" width="5.140625" style="40" bestFit="1" customWidth="1"/>
    <col min="6" max="238" width="11.42578125" style="40"/>
    <col min="239" max="239" width="22.140625" style="40" customWidth="1"/>
    <col min="240" max="240" width="14.85546875" style="40" customWidth="1"/>
    <col min="241" max="241" width="15.85546875" style="40" customWidth="1"/>
    <col min="242" max="242" width="15.7109375" style="40" customWidth="1"/>
    <col min="243" max="243" width="11.42578125" style="40"/>
    <col min="244" max="244" width="5.7109375" style="40" bestFit="1" customWidth="1"/>
    <col min="245" max="245" width="10.7109375" style="40" bestFit="1" customWidth="1"/>
    <col min="246" max="246" width="5.140625" style="40" bestFit="1" customWidth="1"/>
    <col min="247" max="247" width="15.85546875" style="40" bestFit="1" customWidth="1"/>
    <col min="248" max="494" width="11.42578125" style="40"/>
    <col min="495" max="495" width="22.140625" style="40" customWidth="1"/>
    <col min="496" max="496" width="14.85546875" style="40" customWidth="1"/>
    <col min="497" max="497" width="15.85546875" style="40" customWidth="1"/>
    <col min="498" max="498" width="15.7109375" style="40" customWidth="1"/>
    <col min="499" max="499" width="11.42578125" style="40"/>
    <col min="500" max="500" width="5.7109375" style="40" bestFit="1" customWidth="1"/>
    <col min="501" max="501" width="10.7109375" style="40" bestFit="1" customWidth="1"/>
    <col min="502" max="502" width="5.140625" style="40" bestFit="1" customWidth="1"/>
    <col min="503" max="503" width="15.85546875" style="40" bestFit="1" customWidth="1"/>
    <col min="504" max="750" width="11.42578125" style="40"/>
    <col min="751" max="751" width="22.140625" style="40" customWidth="1"/>
    <col min="752" max="752" width="14.85546875" style="40" customWidth="1"/>
    <col min="753" max="753" width="15.85546875" style="40" customWidth="1"/>
    <col min="754" max="754" width="15.7109375" style="40" customWidth="1"/>
    <col min="755" max="755" width="11.42578125" style="40"/>
    <col min="756" max="756" width="5.7109375" style="40" bestFit="1" customWidth="1"/>
    <col min="757" max="757" width="10.7109375" style="40" bestFit="1" customWidth="1"/>
    <col min="758" max="758" width="5.140625" style="40" bestFit="1" customWidth="1"/>
    <col min="759" max="759" width="15.85546875" style="40" bestFit="1" customWidth="1"/>
    <col min="760" max="1006" width="11.42578125" style="40"/>
    <col min="1007" max="1007" width="22.140625" style="40" customWidth="1"/>
    <col min="1008" max="1008" width="14.85546875" style="40" customWidth="1"/>
    <col min="1009" max="1009" width="15.85546875" style="40" customWidth="1"/>
    <col min="1010" max="1010" width="15.7109375" style="40" customWidth="1"/>
    <col min="1011" max="1011" width="11.42578125" style="40"/>
    <col min="1012" max="1012" width="5.7109375" style="40" bestFit="1" customWidth="1"/>
    <col min="1013" max="1013" width="10.7109375" style="40" bestFit="1" customWidth="1"/>
    <col min="1014" max="1014" width="5.140625" style="40" bestFit="1" customWidth="1"/>
    <col min="1015" max="1015" width="15.85546875" style="40" bestFit="1" customWidth="1"/>
    <col min="1016" max="1262" width="11.42578125" style="40"/>
    <col min="1263" max="1263" width="22.140625" style="40" customWidth="1"/>
    <col min="1264" max="1264" width="14.85546875" style="40" customWidth="1"/>
    <col min="1265" max="1265" width="15.85546875" style="40" customWidth="1"/>
    <col min="1266" max="1266" width="15.7109375" style="40" customWidth="1"/>
    <col min="1267" max="1267" width="11.42578125" style="40"/>
    <col min="1268" max="1268" width="5.7109375" style="40" bestFit="1" customWidth="1"/>
    <col min="1269" max="1269" width="10.7109375" style="40" bestFit="1" customWidth="1"/>
    <col min="1270" max="1270" width="5.140625" style="40" bestFit="1" customWidth="1"/>
    <col min="1271" max="1271" width="15.85546875" style="40" bestFit="1" customWidth="1"/>
    <col min="1272" max="1518" width="11.42578125" style="40"/>
    <col min="1519" max="1519" width="22.140625" style="40" customWidth="1"/>
    <col min="1520" max="1520" width="14.85546875" style="40" customWidth="1"/>
    <col min="1521" max="1521" width="15.85546875" style="40" customWidth="1"/>
    <col min="1522" max="1522" width="15.7109375" style="40" customWidth="1"/>
    <col min="1523" max="1523" width="11.42578125" style="40"/>
    <col min="1524" max="1524" width="5.7109375" style="40" bestFit="1" customWidth="1"/>
    <col min="1525" max="1525" width="10.7109375" style="40" bestFit="1" customWidth="1"/>
    <col min="1526" max="1526" width="5.140625" style="40" bestFit="1" customWidth="1"/>
    <col min="1527" max="1527" width="15.85546875" style="40" bestFit="1" customWidth="1"/>
    <col min="1528" max="1774" width="11.42578125" style="40"/>
    <col min="1775" max="1775" width="22.140625" style="40" customWidth="1"/>
    <col min="1776" max="1776" width="14.85546875" style="40" customWidth="1"/>
    <col min="1777" max="1777" width="15.85546875" style="40" customWidth="1"/>
    <col min="1778" max="1778" width="15.7109375" style="40" customWidth="1"/>
    <col min="1779" max="1779" width="11.42578125" style="40"/>
    <col min="1780" max="1780" width="5.7109375" style="40" bestFit="1" customWidth="1"/>
    <col min="1781" max="1781" width="10.7109375" style="40" bestFit="1" customWidth="1"/>
    <col min="1782" max="1782" width="5.140625" style="40" bestFit="1" customWidth="1"/>
    <col min="1783" max="1783" width="15.85546875" style="40" bestFit="1" customWidth="1"/>
    <col min="1784" max="2030" width="11.42578125" style="40"/>
    <col min="2031" max="2031" width="22.140625" style="40" customWidth="1"/>
    <col min="2032" max="2032" width="14.85546875" style="40" customWidth="1"/>
    <col min="2033" max="2033" width="15.85546875" style="40" customWidth="1"/>
    <col min="2034" max="2034" width="15.7109375" style="40" customWidth="1"/>
    <col min="2035" max="2035" width="11.42578125" style="40"/>
    <col min="2036" max="2036" width="5.7109375" style="40" bestFit="1" customWidth="1"/>
    <col min="2037" max="2037" width="10.7109375" style="40" bestFit="1" customWidth="1"/>
    <col min="2038" max="2038" width="5.140625" style="40" bestFit="1" customWidth="1"/>
    <col min="2039" max="2039" width="15.85546875" style="40" bestFit="1" customWidth="1"/>
    <col min="2040" max="2286" width="11.42578125" style="40"/>
    <col min="2287" max="2287" width="22.140625" style="40" customWidth="1"/>
    <col min="2288" max="2288" width="14.85546875" style="40" customWidth="1"/>
    <col min="2289" max="2289" width="15.85546875" style="40" customWidth="1"/>
    <col min="2290" max="2290" width="15.7109375" style="40" customWidth="1"/>
    <col min="2291" max="2291" width="11.42578125" style="40"/>
    <col min="2292" max="2292" width="5.7109375" style="40" bestFit="1" customWidth="1"/>
    <col min="2293" max="2293" width="10.7109375" style="40" bestFit="1" customWidth="1"/>
    <col min="2294" max="2294" width="5.140625" style="40" bestFit="1" customWidth="1"/>
    <col min="2295" max="2295" width="15.85546875" style="40" bestFit="1" customWidth="1"/>
    <col min="2296" max="2542" width="11.42578125" style="40"/>
    <col min="2543" max="2543" width="22.140625" style="40" customWidth="1"/>
    <col min="2544" max="2544" width="14.85546875" style="40" customWidth="1"/>
    <col min="2545" max="2545" width="15.85546875" style="40" customWidth="1"/>
    <col min="2546" max="2546" width="15.7109375" style="40" customWidth="1"/>
    <col min="2547" max="2547" width="11.42578125" style="40"/>
    <col min="2548" max="2548" width="5.7109375" style="40" bestFit="1" customWidth="1"/>
    <col min="2549" max="2549" width="10.7109375" style="40" bestFit="1" customWidth="1"/>
    <col min="2550" max="2550" width="5.140625" style="40" bestFit="1" customWidth="1"/>
    <col min="2551" max="2551" width="15.85546875" style="40" bestFit="1" customWidth="1"/>
    <col min="2552" max="2798" width="11.42578125" style="40"/>
    <col min="2799" max="2799" width="22.140625" style="40" customWidth="1"/>
    <col min="2800" max="2800" width="14.85546875" style="40" customWidth="1"/>
    <col min="2801" max="2801" width="15.85546875" style="40" customWidth="1"/>
    <col min="2802" max="2802" width="15.7109375" style="40" customWidth="1"/>
    <col min="2803" max="2803" width="11.42578125" style="40"/>
    <col min="2804" max="2804" width="5.7109375" style="40" bestFit="1" customWidth="1"/>
    <col min="2805" max="2805" width="10.7109375" style="40" bestFit="1" customWidth="1"/>
    <col min="2806" max="2806" width="5.140625" style="40" bestFit="1" customWidth="1"/>
    <col min="2807" max="2807" width="15.85546875" style="40" bestFit="1" customWidth="1"/>
    <col min="2808" max="3054" width="11.42578125" style="40"/>
    <col min="3055" max="3055" width="22.140625" style="40" customWidth="1"/>
    <col min="3056" max="3056" width="14.85546875" style="40" customWidth="1"/>
    <col min="3057" max="3057" width="15.85546875" style="40" customWidth="1"/>
    <col min="3058" max="3058" width="15.7109375" style="40" customWidth="1"/>
    <col min="3059" max="3059" width="11.42578125" style="40"/>
    <col min="3060" max="3060" width="5.7109375" style="40" bestFit="1" customWidth="1"/>
    <col min="3061" max="3061" width="10.7109375" style="40" bestFit="1" customWidth="1"/>
    <col min="3062" max="3062" width="5.140625" style="40" bestFit="1" customWidth="1"/>
    <col min="3063" max="3063" width="15.85546875" style="40" bestFit="1" customWidth="1"/>
    <col min="3064" max="3310" width="11.42578125" style="40"/>
    <col min="3311" max="3311" width="22.140625" style="40" customWidth="1"/>
    <col min="3312" max="3312" width="14.85546875" style="40" customWidth="1"/>
    <col min="3313" max="3313" width="15.85546875" style="40" customWidth="1"/>
    <col min="3314" max="3314" width="15.7109375" style="40" customWidth="1"/>
    <col min="3315" max="3315" width="11.42578125" style="40"/>
    <col min="3316" max="3316" width="5.7109375" style="40" bestFit="1" customWidth="1"/>
    <col min="3317" max="3317" width="10.7109375" style="40" bestFit="1" customWidth="1"/>
    <col min="3318" max="3318" width="5.140625" style="40" bestFit="1" customWidth="1"/>
    <col min="3319" max="3319" width="15.85546875" style="40" bestFit="1" customWidth="1"/>
    <col min="3320" max="3566" width="11.42578125" style="40"/>
    <col min="3567" max="3567" width="22.140625" style="40" customWidth="1"/>
    <col min="3568" max="3568" width="14.85546875" style="40" customWidth="1"/>
    <col min="3569" max="3569" width="15.85546875" style="40" customWidth="1"/>
    <col min="3570" max="3570" width="15.7109375" style="40" customWidth="1"/>
    <col min="3571" max="3571" width="11.42578125" style="40"/>
    <col min="3572" max="3572" width="5.7109375" style="40" bestFit="1" customWidth="1"/>
    <col min="3573" max="3573" width="10.7109375" style="40" bestFit="1" customWidth="1"/>
    <col min="3574" max="3574" width="5.140625" style="40" bestFit="1" customWidth="1"/>
    <col min="3575" max="3575" width="15.85546875" style="40" bestFit="1" customWidth="1"/>
    <col min="3576" max="3822" width="11.42578125" style="40"/>
    <col min="3823" max="3823" width="22.140625" style="40" customWidth="1"/>
    <col min="3824" max="3824" width="14.85546875" style="40" customWidth="1"/>
    <col min="3825" max="3825" width="15.85546875" style="40" customWidth="1"/>
    <col min="3826" max="3826" width="15.7109375" style="40" customWidth="1"/>
    <col min="3827" max="3827" width="11.42578125" style="40"/>
    <col min="3828" max="3828" width="5.7109375" style="40" bestFit="1" customWidth="1"/>
    <col min="3829" max="3829" width="10.7109375" style="40" bestFit="1" customWidth="1"/>
    <col min="3830" max="3830" width="5.140625" style="40" bestFit="1" customWidth="1"/>
    <col min="3831" max="3831" width="15.85546875" style="40" bestFit="1" customWidth="1"/>
    <col min="3832" max="4078" width="11.42578125" style="40"/>
    <col min="4079" max="4079" width="22.140625" style="40" customWidth="1"/>
    <col min="4080" max="4080" width="14.85546875" style="40" customWidth="1"/>
    <col min="4081" max="4081" width="15.85546875" style="40" customWidth="1"/>
    <col min="4082" max="4082" width="15.7109375" style="40" customWidth="1"/>
    <col min="4083" max="4083" width="11.42578125" style="40"/>
    <col min="4084" max="4084" width="5.7109375" style="40" bestFit="1" customWidth="1"/>
    <col min="4085" max="4085" width="10.7109375" style="40" bestFit="1" customWidth="1"/>
    <col min="4086" max="4086" width="5.140625" style="40" bestFit="1" customWidth="1"/>
    <col min="4087" max="4087" width="15.85546875" style="40" bestFit="1" customWidth="1"/>
    <col min="4088" max="4334" width="11.42578125" style="40"/>
    <col min="4335" max="4335" width="22.140625" style="40" customWidth="1"/>
    <col min="4336" max="4336" width="14.85546875" style="40" customWidth="1"/>
    <col min="4337" max="4337" width="15.85546875" style="40" customWidth="1"/>
    <col min="4338" max="4338" width="15.7109375" style="40" customWidth="1"/>
    <col min="4339" max="4339" width="11.42578125" style="40"/>
    <col min="4340" max="4340" width="5.7109375" style="40" bestFit="1" customWidth="1"/>
    <col min="4341" max="4341" width="10.7109375" style="40" bestFit="1" customWidth="1"/>
    <col min="4342" max="4342" width="5.140625" style="40" bestFit="1" customWidth="1"/>
    <col min="4343" max="4343" width="15.85546875" style="40" bestFit="1" customWidth="1"/>
    <col min="4344" max="4590" width="11.42578125" style="40"/>
    <col min="4591" max="4591" width="22.140625" style="40" customWidth="1"/>
    <col min="4592" max="4592" width="14.85546875" style="40" customWidth="1"/>
    <col min="4593" max="4593" width="15.85546875" style="40" customWidth="1"/>
    <col min="4594" max="4594" width="15.7109375" style="40" customWidth="1"/>
    <col min="4595" max="4595" width="11.42578125" style="40"/>
    <col min="4596" max="4596" width="5.7109375" style="40" bestFit="1" customWidth="1"/>
    <col min="4597" max="4597" width="10.7109375" style="40" bestFit="1" customWidth="1"/>
    <col min="4598" max="4598" width="5.140625" style="40" bestFit="1" customWidth="1"/>
    <col min="4599" max="4599" width="15.85546875" style="40" bestFit="1" customWidth="1"/>
    <col min="4600" max="4846" width="11.42578125" style="40"/>
    <col min="4847" max="4847" width="22.140625" style="40" customWidth="1"/>
    <col min="4848" max="4848" width="14.85546875" style="40" customWidth="1"/>
    <col min="4849" max="4849" width="15.85546875" style="40" customWidth="1"/>
    <col min="4850" max="4850" width="15.7109375" style="40" customWidth="1"/>
    <col min="4851" max="4851" width="11.42578125" style="40"/>
    <col min="4852" max="4852" width="5.7109375" style="40" bestFit="1" customWidth="1"/>
    <col min="4853" max="4853" width="10.7109375" style="40" bestFit="1" customWidth="1"/>
    <col min="4854" max="4854" width="5.140625" style="40" bestFit="1" customWidth="1"/>
    <col min="4855" max="4855" width="15.85546875" style="40" bestFit="1" customWidth="1"/>
    <col min="4856" max="5102" width="11.42578125" style="40"/>
    <col min="5103" max="5103" width="22.140625" style="40" customWidth="1"/>
    <col min="5104" max="5104" width="14.85546875" style="40" customWidth="1"/>
    <col min="5105" max="5105" width="15.85546875" style="40" customWidth="1"/>
    <col min="5106" max="5106" width="15.7109375" style="40" customWidth="1"/>
    <col min="5107" max="5107" width="11.42578125" style="40"/>
    <col min="5108" max="5108" width="5.7109375" style="40" bestFit="1" customWidth="1"/>
    <col min="5109" max="5109" width="10.7109375" style="40" bestFit="1" customWidth="1"/>
    <col min="5110" max="5110" width="5.140625" style="40" bestFit="1" customWidth="1"/>
    <col min="5111" max="5111" width="15.85546875" style="40" bestFit="1" customWidth="1"/>
    <col min="5112" max="5358" width="11.42578125" style="40"/>
    <col min="5359" max="5359" width="22.140625" style="40" customWidth="1"/>
    <col min="5360" max="5360" width="14.85546875" style="40" customWidth="1"/>
    <col min="5361" max="5361" width="15.85546875" style="40" customWidth="1"/>
    <col min="5362" max="5362" width="15.7109375" style="40" customWidth="1"/>
    <col min="5363" max="5363" width="11.42578125" style="40"/>
    <col min="5364" max="5364" width="5.7109375" style="40" bestFit="1" customWidth="1"/>
    <col min="5365" max="5365" width="10.7109375" style="40" bestFit="1" customWidth="1"/>
    <col min="5366" max="5366" width="5.140625" style="40" bestFit="1" customWidth="1"/>
    <col min="5367" max="5367" width="15.85546875" style="40" bestFit="1" customWidth="1"/>
    <col min="5368" max="5614" width="11.42578125" style="40"/>
    <col min="5615" max="5615" width="22.140625" style="40" customWidth="1"/>
    <col min="5616" max="5616" width="14.85546875" style="40" customWidth="1"/>
    <col min="5617" max="5617" width="15.85546875" style="40" customWidth="1"/>
    <col min="5618" max="5618" width="15.7109375" style="40" customWidth="1"/>
    <col min="5619" max="5619" width="11.42578125" style="40"/>
    <col min="5620" max="5620" width="5.7109375" style="40" bestFit="1" customWidth="1"/>
    <col min="5621" max="5621" width="10.7109375" style="40" bestFit="1" customWidth="1"/>
    <col min="5622" max="5622" width="5.140625" style="40" bestFit="1" customWidth="1"/>
    <col min="5623" max="5623" width="15.85546875" style="40" bestFit="1" customWidth="1"/>
    <col min="5624" max="5870" width="11.42578125" style="40"/>
    <col min="5871" max="5871" width="22.140625" style="40" customWidth="1"/>
    <col min="5872" max="5872" width="14.85546875" style="40" customWidth="1"/>
    <col min="5873" max="5873" width="15.85546875" style="40" customWidth="1"/>
    <col min="5874" max="5874" width="15.7109375" style="40" customWidth="1"/>
    <col min="5875" max="5875" width="11.42578125" style="40"/>
    <col min="5876" max="5876" width="5.7109375" style="40" bestFit="1" customWidth="1"/>
    <col min="5877" max="5877" width="10.7109375" style="40" bestFit="1" customWidth="1"/>
    <col min="5878" max="5878" width="5.140625" style="40" bestFit="1" customWidth="1"/>
    <col min="5879" max="5879" width="15.85546875" style="40" bestFit="1" customWidth="1"/>
    <col min="5880" max="6126" width="11.42578125" style="40"/>
    <col min="6127" max="6127" width="22.140625" style="40" customWidth="1"/>
    <col min="6128" max="6128" width="14.85546875" style="40" customWidth="1"/>
    <col min="6129" max="6129" width="15.85546875" style="40" customWidth="1"/>
    <col min="6130" max="6130" width="15.7109375" style="40" customWidth="1"/>
    <col min="6131" max="6131" width="11.42578125" style="40"/>
    <col min="6132" max="6132" width="5.7109375" style="40" bestFit="1" customWidth="1"/>
    <col min="6133" max="6133" width="10.7109375" style="40" bestFit="1" customWidth="1"/>
    <col min="6134" max="6134" width="5.140625" style="40" bestFit="1" customWidth="1"/>
    <col min="6135" max="6135" width="15.85546875" style="40" bestFit="1" customWidth="1"/>
    <col min="6136" max="6382" width="11.42578125" style="40"/>
    <col min="6383" max="6383" width="22.140625" style="40" customWidth="1"/>
    <col min="6384" max="6384" width="14.85546875" style="40" customWidth="1"/>
    <col min="6385" max="6385" width="15.85546875" style="40" customWidth="1"/>
    <col min="6386" max="6386" width="15.7109375" style="40" customWidth="1"/>
    <col min="6387" max="6387" width="11.42578125" style="40"/>
    <col min="6388" max="6388" width="5.7109375" style="40" bestFit="1" customWidth="1"/>
    <col min="6389" max="6389" width="10.7109375" style="40" bestFit="1" customWidth="1"/>
    <col min="6390" max="6390" width="5.140625" style="40" bestFit="1" customWidth="1"/>
    <col min="6391" max="6391" width="15.85546875" style="40" bestFit="1" customWidth="1"/>
    <col min="6392" max="6638" width="11.42578125" style="40"/>
    <col min="6639" max="6639" width="22.140625" style="40" customWidth="1"/>
    <col min="6640" max="6640" width="14.85546875" style="40" customWidth="1"/>
    <col min="6641" max="6641" width="15.85546875" style="40" customWidth="1"/>
    <col min="6642" max="6642" width="15.7109375" style="40" customWidth="1"/>
    <col min="6643" max="6643" width="11.42578125" style="40"/>
    <col min="6644" max="6644" width="5.7109375" style="40" bestFit="1" customWidth="1"/>
    <col min="6645" max="6645" width="10.7109375" style="40" bestFit="1" customWidth="1"/>
    <col min="6646" max="6646" width="5.140625" style="40" bestFit="1" customWidth="1"/>
    <col min="6647" max="6647" width="15.85546875" style="40" bestFit="1" customWidth="1"/>
    <col min="6648" max="6894" width="11.42578125" style="40"/>
    <col min="6895" max="6895" width="22.140625" style="40" customWidth="1"/>
    <col min="6896" max="6896" width="14.85546875" style="40" customWidth="1"/>
    <col min="6897" max="6897" width="15.85546875" style="40" customWidth="1"/>
    <col min="6898" max="6898" width="15.7109375" style="40" customWidth="1"/>
    <col min="6899" max="6899" width="11.42578125" style="40"/>
    <col min="6900" max="6900" width="5.7109375" style="40" bestFit="1" customWidth="1"/>
    <col min="6901" max="6901" width="10.7109375" style="40" bestFit="1" customWidth="1"/>
    <col min="6902" max="6902" width="5.140625" style="40" bestFit="1" customWidth="1"/>
    <col min="6903" max="6903" width="15.85546875" style="40" bestFit="1" customWidth="1"/>
    <col min="6904" max="7150" width="11.42578125" style="40"/>
    <col min="7151" max="7151" width="22.140625" style="40" customWidth="1"/>
    <col min="7152" max="7152" width="14.85546875" style="40" customWidth="1"/>
    <col min="7153" max="7153" width="15.85546875" style="40" customWidth="1"/>
    <col min="7154" max="7154" width="15.7109375" style="40" customWidth="1"/>
    <col min="7155" max="7155" width="11.42578125" style="40"/>
    <col min="7156" max="7156" width="5.7109375" style="40" bestFit="1" customWidth="1"/>
    <col min="7157" max="7157" width="10.7109375" style="40" bestFit="1" customWidth="1"/>
    <col min="7158" max="7158" width="5.140625" style="40" bestFit="1" customWidth="1"/>
    <col min="7159" max="7159" width="15.85546875" style="40" bestFit="1" customWidth="1"/>
    <col min="7160" max="7406" width="11.42578125" style="40"/>
    <col min="7407" max="7407" width="22.140625" style="40" customWidth="1"/>
    <col min="7408" max="7408" width="14.85546875" style="40" customWidth="1"/>
    <col min="7409" max="7409" width="15.85546875" style="40" customWidth="1"/>
    <col min="7410" max="7410" width="15.7109375" style="40" customWidth="1"/>
    <col min="7411" max="7411" width="11.42578125" style="40"/>
    <col min="7412" max="7412" width="5.7109375" style="40" bestFit="1" customWidth="1"/>
    <col min="7413" max="7413" width="10.7109375" style="40" bestFit="1" customWidth="1"/>
    <col min="7414" max="7414" width="5.140625" style="40" bestFit="1" customWidth="1"/>
    <col min="7415" max="7415" width="15.85546875" style="40" bestFit="1" customWidth="1"/>
    <col min="7416" max="7662" width="11.42578125" style="40"/>
    <col min="7663" max="7663" width="22.140625" style="40" customWidth="1"/>
    <col min="7664" max="7664" width="14.85546875" style="40" customWidth="1"/>
    <col min="7665" max="7665" width="15.85546875" style="40" customWidth="1"/>
    <col min="7666" max="7666" width="15.7109375" style="40" customWidth="1"/>
    <col min="7667" max="7667" width="11.42578125" style="40"/>
    <col min="7668" max="7668" width="5.7109375" style="40" bestFit="1" customWidth="1"/>
    <col min="7669" max="7669" width="10.7109375" style="40" bestFit="1" customWidth="1"/>
    <col min="7670" max="7670" width="5.140625" style="40" bestFit="1" customWidth="1"/>
    <col min="7671" max="7671" width="15.85546875" style="40" bestFit="1" customWidth="1"/>
    <col min="7672" max="7918" width="11.42578125" style="40"/>
    <col min="7919" max="7919" width="22.140625" style="40" customWidth="1"/>
    <col min="7920" max="7920" width="14.85546875" style="40" customWidth="1"/>
    <col min="7921" max="7921" width="15.85546875" style="40" customWidth="1"/>
    <col min="7922" max="7922" width="15.7109375" style="40" customWidth="1"/>
    <col min="7923" max="7923" width="11.42578125" style="40"/>
    <col min="7924" max="7924" width="5.7109375" style="40" bestFit="1" customWidth="1"/>
    <col min="7925" max="7925" width="10.7109375" style="40" bestFit="1" customWidth="1"/>
    <col min="7926" max="7926" width="5.140625" style="40" bestFit="1" customWidth="1"/>
    <col min="7927" max="7927" width="15.85546875" style="40" bestFit="1" customWidth="1"/>
    <col min="7928" max="8174" width="11.42578125" style="40"/>
    <col min="8175" max="8175" width="22.140625" style="40" customWidth="1"/>
    <col min="8176" max="8176" width="14.85546875" style="40" customWidth="1"/>
    <col min="8177" max="8177" width="15.85546875" style="40" customWidth="1"/>
    <col min="8178" max="8178" width="15.7109375" style="40" customWidth="1"/>
    <col min="8179" max="8179" width="11.42578125" style="40"/>
    <col min="8180" max="8180" width="5.7109375" style="40" bestFit="1" customWidth="1"/>
    <col min="8181" max="8181" width="10.7109375" style="40" bestFit="1" customWidth="1"/>
    <col min="8182" max="8182" width="5.140625" style="40" bestFit="1" customWidth="1"/>
    <col min="8183" max="8183" width="15.85546875" style="40" bestFit="1" customWidth="1"/>
    <col min="8184" max="8430" width="11.42578125" style="40"/>
    <col min="8431" max="8431" width="22.140625" style="40" customWidth="1"/>
    <col min="8432" max="8432" width="14.85546875" style="40" customWidth="1"/>
    <col min="8433" max="8433" width="15.85546875" style="40" customWidth="1"/>
    <col min="8434" max="8434" width="15.7109375" style="40" customWidth="1"/>
    <col min="8435" max="8435" width="11.42578125" style="40"/>
    <col min="8436" max="8436" width="5.7109375" style="40" bestFit="1" customWidth="1"/>
    <col min="8437" max="8437" width="10.7109375" style="40" bestFit="1" customWidth="1"/>
    <col min="8438" max="8438" width="5.140625" style="40" bestFit="1" customWidth="1"/>
    <col min="8439" max="8439" width="15.85546875" style="40" bestFit="1" customWidth="1"/>
    <col min="8440" max="8686" width="11.42578125" style="40"/>
    <col min="8687" max="8687" width="22.140625" style="40" customWidth="1"/>
    <col min="8688" max="8688" width="14.85546875" style="40" customWidth="1"/>
    <col min="8689" max="8689" width="15.85546875" style="40" customWidth="1"/>
    <col min="8690" max="8690" width="15.7109375" style="40" customWidth="1"/>
    <col min="8691" max="8691" width="11.42578125" style="40"/>
    <col min="8692" max="8692" width="5.7109375" style="40" bestFit="1" customWidth="1"/>
    <col min="8693" max="8693" width="10.7109375" style="40" bestFit="1" customWidth="1"/>
    <col min="8694" max="8694" width="5.140625" style="40" bestFit="1" customWidth="1"/>
    <col min="8695" max="8695" width="15.85546875" style="40" bestFit="1" customWidth="1"/>
    <col min="8696" max="8942" width="11.42578125" style="40"/>
    <col min="8943" max="8943" width="22.140625" style="40" customWidth="1"/>
    <col min="8944" max="8944" width="14.85546875" style="40" customWidth="1"/>
    <col min="8945" max="8945" width="15.85546875" style="40" customWidth="1"/>
    <col min="8946" max="8946" width="15.7109375" style="40" customWidth="1"/>
    <col min="8947" max="8947" width="11.42578125" style="40"/>
    <col min="8948" max="8948" width="5.7109375" style="40" bestFit="1" customWidth="1"/>
    <col min="8949" max="8949" width="10.7109375" style="40" bestFit="1" customWidth="1"/>
    <col min="8950" max="8950" width="5.140625" style="40" bestFit="1" customWidth="1"/>
    <col min="8951" max="8951" width="15.85546875" style="40" bestFit="1" customWidth="1"/>
    <col min="8952" max="9198" width="11.42578125" style="40"/>
    <col min="9199" max="9199" width="22.140625" style="40" customWidth="1"/>
    <col min="9200" max="9200" width="14.85546875" style="40" customWidth="1"/>
    <col min="9201" max="9201" width="15.85546875" style="40" customWidth="1"/>
    <col min="9202" max="9202" width="15.7109375" style="40" customWidth="1"/>
    <col min="9203" max="9203" width="11.42578125" style="40"/>
    <col min="9204" max="9204" width="5.7109375" style="40" bestFit="1" customWidth="1"/>
    <col min="9205" max="9205" width="10.7109375" style="40" bestFit="1" customWidth="1"/>
    <col min="9206" max="9206" width="5.140625" style="40" bestFit="1" customWidth="1"/>
    <col min="9207" max="9207" width="15.85546875" style="40" bestFit="1" customWidth="1"/>
    <col min="9208" max="9454" width="11.42578125" style="40"/>
    <col min="9455" max="9455" width="22.140625" style="40" customWidth="1"/>
    <col min="9456" max="9456" width="14.85546875" style="40" customWidth="1"/>
    <col min="9457" max="9457" width="15.85546875" style="40" customWidth="1"/>
    <col min="9458" max="9458" width="15.7109375" style="40" customWidth="1"/>
    <col min="9459" max="9459" width="11.42578125" style="40"/>
    <col min="9460" max="9460" width="5.7109375" style="40" bestFit="1" customWidth="1"/>
    <col min="9461" max="9461" width="10.7109375" style="40" bestFit="1" customWidth="1"/>
    <col min="9462" max="9462" width="5.140625" style="40" bestFit="1" customWidth="1"/>
    <col min="9463" max="9463" width="15.85546875" style="40" bestFit="1" customWidth="1"/>
    <col min="9464" max="9710" width="11.42578125" style="40"/>
    <col min="9711" max="9711" width="22.140625" style="40" customWidth="1"/>
    <col min="9712" max="9712" width="14.85546875" style="40" customWidth="1"/>
    <col min="9713" max="9713" width="15.85546875" style="40" customWidth="1"/>
    <col min="9714" max="9714" width="15.7109375" style="40" customWidth="1"/>
    <col min="9715" max="9715" width="11.42578125" style="40"/>
    <col min="9716" max="9716" width="5.7109375" style="40" bestFit="1" customWidth="1"/>
    <col min="9717" max="9717" width="10.7109375" style="40" bestFit="1" customWidth="1"/>
    <col min="9718" max="9718" width="5.140625" style="40" bestFit="1" customWidth="1"/>
    <col min="9719" max="9719" width="15.85546875" style="40" bestFit="1" customWidth="1"/>
    <col min="9720" max="9966" width="11.42578125" style="40"/>
    <col min="9967" max="9967" width="22.140625" style="40" customWidth="1"/>
    <col min="9968" max="9968" width="14.85546875" style="40" customWidth="1"/>
    <col min="9969" max="9969" width="15.85546875" style="40" customWidth="1"/>
    <col min="9970" max="9970" width="15.7109375" style="40" customWidth="1"/>
    <col min="9971" max="9971" width="11.42578125" style="40"/>
    <col min="9972" max="9972" width="5.7109375" style="40" bestFit="1" customWidth="1"/>
    <col min="9973" max="9973" width="10.7109375" style="40" bestFit="1" customWidth="1"/>
    <col min="9974" max="9974" width="5.140625" style="40" bestFit="1" customWidth="1"/>
    <col min="9975" max="9975" width="15.85546875" style="40" bestFit="1" customWidth="1"/>
    <col min="9976" max="10222" width="11.42578125" style="40"/>
    <col min="10223" max="10223" width="22.140625" style="40" customWidth="1"/>
    <col min="10224" max="10224" width="14.85546875" style="40" customWidth="1"/>
    <col min="10225" max="10225" width="15.85546875" style="40" customWidth="1"/>
    <col min="10226" max="10226" width="15.7109375" style="40" customWidth="1"/>
    <col min="10227" max="10227" width="11.42578125" style="40"/>
    <col min="10228" max="10228" width="5.7109375" style="40" bestFit="1" customWidth="1"/>
    <col min="10229" max="10229" width="10.7109375" style="40" bestFit="1" customWidth="1"/>
    <col min="10230" max="10230" width="5.140625" style="40" bestFit="1" customWidth="1"/>
    <col min="10231" max="10231" width="15.85546875" style="40" bestFit="1" customWidth="1"/>
    <col min="10232" max="10478" width="11.42578125" style="40"/>
    <col min="10479" max="10479" width="22.140625" style="40" customWidth="1"/>
    <col min="10480" max="10480" width="14.85546875" style="40" customWidth="1"/>
    <col min="10481" max="10481" width="15.85546875" style="40" customWidth="1"/>
    <col min="10482" max="10482" width="15.7109375" style="40" customWidth="1"/>
    <col min="10483" max="10483" width="11.42578125" style="40"/>
    <col min="10484" max="10484" width="5.7109375" style="40" bestFit="1" customWidth="1"/>
    <col min="10485" max="10485" width="10.7109375" style="40" bestFit="1" customWidth="1"/>
    <col min="10486" max="10486" width="5.140625" style="40" bestFit="1" customWidth="1"/>
    <col min="10487" max="10487" width="15.85546875" style="40" bestFit="1" customWidth="1"/>
    <col min="10488" max="10734" width="11.42578125" style="40"/>
    <col min="10735" max="10735" width="22.140625" style="40" customWidth="1"/>
    <col min="10736" max="10736" width="14.85546875" style="40" customWidth="1"/>
    <col min="10737" max="10737" width="15.85546875" style="40" customWidth="1"/>
    <col min="10738" max="10738" width="15.7109375" style="40" customWidth="1"/>
    <col min="10739" max="10739" width="11.42578125" style="40"/>
    <col min="10740" max="10740" width="5.7109375" style="40" bestFit="1" customWidth="1"/>
    <col min="10741" max="10741" width="10.7109375" style="40" bestFit="1" customWidth="1"/>
    <col min="10742" max="10742" width="5.140625" style="40" bestFit="1" customWidth="1"/>
    <col min="10743" max="10743" width="15.85546875" style="40" bestFit="1" customWidth="1"/>
    <col min="10744" max="10990" width="11.42578125" style="40"/>
    <col min="10991" max="10991" width="22.140625" style="40" customWidth="1"/>
    <col min="10992" max="10992" width="14.85546875" style="40" customWidth="1"/>
    <col min="10993" max="10993" width="15.85546875" style="40" customWidth="1"/>
    <col min="10994" max="10994" width="15.7109375" style="40" customWidth="1"/>
    <col min="10995" max="10995" width="11.42578125" style="40"/>
    <col min="10996" max="10996" width="5.7109375" style="40" bestFit="1" customWidth="1"/>
    <col min="10997" max="10997" width="10.7109375" style="40" bestFit="1" customWidth="1"/>
    <col min="10998" max="10998" width="5.140625" style="40" bestFit="1" customWidth="1"/>
    <col min="10999" max="10999" width="15.85546875" style="40" bestFit="1" customWidth="1"/>
    <col min="11000" max="11246" width="11.42578125" style="40"/>
    <col min="11247" max="11247" width="22.140625" style="40" customWidth="1"/>
    <col min="11248" max="11248" width="14.85546875" style="40" customWidth="1"/>
    <col min="11249" max="11249" width="15.85546875" style="40" customWidth="1"/>
    <col min="11250" max="11250" width="15.7109375" style="40" customWidth="1"/>
    <col min="11251" max="11251" width="11.42578125" style="40"/>
    <col min="11252" max="11252" width="5.7109375" style="40" bestFit="1" customWidth="1"/>
    <col min="11253" max="11253" width="10.7109375" style="40" bestFit="1" customWidth="1"/>
    <col min="11254" max="11254" width="5.140625" style="40" bestFit="1" customWidth="1"/>
    <col min="11255" max="11255" width="15.85546875" style="40" bestFit="1" customWidth="1"/>
    <col min="11256" max="11502" width="11.42578125" style="40"/>
    <col min="11503" max="11503" width="22.140625" style="40" customWidth="1"/>
    <col min="11504" max="11504" width="14.85546875" style="40" customWidth="1"/>
    <col min="11505" max="11505" width="15.85546875" style="40" customWidth="1"/>
    <col min="11506" max="11506" width="15.7109375" style="40" customWidth="1"/>
    <col min="11507" max="11507" width="11.42578125" style="40"/>
    <col min="11508" max="11508" width="5.7109375" style="40" bestFit="1" customWidth="1"/>
    <col min="11509" max="11509" width="10.7109375" style="40" bestFit="1" customWidth="1"/>
    <col min="11510" max="11510" width="5.140625" style="40" bestFit="1" customWidth="1"/>
    <col min="11511" max="11511" width="15.85546875" style="40" bestFit="1" customWidth="1"/>
    <col min="11512" max="11758" width="11.42578125" style="40"/>
    <col min="11759" max="11759" width="22.140625" style="40" customWidth="1"/>
    <col min="11760" max="11760" width="14.85546875" style="40" customWidth="1"/>
    <col min="11761" max="11761" width="15.85546875" style="40" customWidth="1"/>
    <col min="11762" max="11762" width="15.7109375" style="40" customWidth="1"/>
    <col min="11763" max="11763" width="11.42578125" style="40"/>
    <col min="11764" max="11764" width="5.7109375" style="40" bestFit="1" customWidth="1"/>
    <col min="11765" max="11765" width="10.7109375" style="40" bestFit="1" customWidth="1"/>
    <col min="11766" max="11766" width="5.140625" style="40" bestFit="1" customWidth="1"/>
    <col min="11767" max="11767" width="15.85546875" style="40" bestFit="1" customWidth="1"/>
    <col min="11768" max="12014" width="11.42578125" style="40"/>
    <col min="12015" max="12015" width="22.140625" style="40" customWidth="1"/>
    <col min="12016" max="12016" width="14.85546875" style="40" customWidth="1"/>
    <col min="12017" max="12017" width="15.85546875" style="40" customWidth="1"/>
    <col min="12018" max="12018" width="15.7109375" style="40" customWidth="1"/>
    <col min="12019" max="12019" width="11.42578125" style="40"/>
    <col min="12020" max="12020" width="5.7109375" style="40" bestFit="1" customWidth="1"/>
    <col min="12021" max="12021" width="10.7109375" style="40" bestFit="1" customWidth="1"/>
    <col min="12022" max="12022" width="5.140625" style="40" bestFit="1" customWidth="1"/>
    <col min="12023" max="12023" width="15.85546875" style="40" bestFit="1" customWidth="1"/>
    <col min="12024" max="12270" width="11.42578125" style="40"/>
    <col min="12271" max="12271" width="22.140625" style="40" customWidth="1"/>
    <col min="12272" max="12272" width="14.85546875" style="40" customWidth="1"/>
    <col min="12273" max="12273" width="15.85546875" style="40" customWidth="1"/>
    <col min="12274" max="12274" width="15.7109375" style="40" customWidth="1"/>
    <col min="12275" max="12275" width="11.42578125" style="40"/>
    <col min="12276" max="12276" width="5.7109375" style="40" bestFit="1" customWidth="1"/>
    <col min="12277" max="12277" width="10.7109375" style="40" bestFit="1" customWidth="1"/>
    <col min="12278" max="12278" width="5.140625" style="40" bestFit="1" customWidth="1"/>
    <col min="12279" max="12279" width="15.85546875" style="40" bestFit="1" customWidth="1"/>
    <col min="12280" max="12526" width="11.42578125" style="40"/>
    <col min="12527" max="12527" width="22.140625" style="40" customWidth="1"/>
    <col min="12528" max="12528" width="14.85546875" style="40" customWidth="1"/>
    <col min="12529" max="12529" width="15.85546875" style="40" customWidth="1"/>
    <col min="12530" max="12530" width="15.7109375" style="40" customWidth="1"/>
    <col min="12531" max="12531" width="11.42578125" style="40"/>
    <col min="12532" max="12532" width="5.7109375" style="40" bestFit="1" customWidth="1"/>
    <col min="12533" max="12533" width="10.7109375" style="40" bestFit="1" customWidth="1"/>
    <col min="12534" max="12534" width="5.140625" style="40" bestFit="1" customWidth="1"/>
    <col min="12535" max="12535" width="15.85546875" style="40" bestFit="1" customWidth="1"/>
    <col min="12536" max="12782" width="11.42578125" style="40"/>
    <col min="12783" max="12783" width="22.140625" style="40" customWidth="1"/>
    <col min="12784" max="12784" width="14.85546875" style="40" customWidth="1"/>
    <col min="12785" max="12785" width="15.85546875" style="40" customWidth="1"/>
    <col min="12786" max="12786" width="15.7109375" style="40" customWidth="1"/>
    <col min="12787" max="12787" width="11.42578125" style="40"/>
    <col min="12788" max="12788" width="5.7109375" style="40" bestFit="1" customWidth="1"/>
    <col min="12789" max="12789" width="10.7109375" style="40" bestFit="1" customWidth="1"/>
    <col min="12790" max="12790" width="5.140625" style="40" bestFit="1" customWidth="1"/>
    <col min="12791" max="12791" width="15.85546875" style="40" bestFit="1" customWidth="1"/>
    <col min="12792" max="13038" width="11.42578125" style="40"/>
    <col min="13039" max="13039" width="22.140625" style="40" customWidth="1"/>
    <col min="13040" max="13040" width="14.85546875" style="40" customWidth="1"/>
    <col min="13041" max="13041" width="15.85546875" style="40" customWidth="1"/>
    <col min="13042" max="13042" width="15.7109375" style="40" customWidth="1"/>
    <col min="13043" max="13043" width="11.42578125" style="40"/>
    <col min="13044" max="13044" width="5.7109375" style="40" bestFit="1" customWidth="1"/>
    <col min="13045" max="13045" width="10.7109375" style="40" bestFit="1" customWidth="1"/>
    <col min="13046" max="13046" width="5.140625" style="40" bestFit="1" customWidth="1"/>
    <col min="13047" max="13047" width="15.85546875" style="40" bestFit="1" customWidth="1"/>
    <col min="13048" max="13294" width="11.42578125" style="40"/>
    <col min="13295" max="13295" width="22.140625" style="40" customWidth="1"/>
    <col min="13296" max="13296" width="14.85546875" style="40" customWidth="1"/>
    <col min="13297" max="13297" width="15.85546875" style="40" customWidth="1"/>
    <col min="13298" max="13298" width="15.7109375" style="40" customWidth="1"/>
    <col min="13299" max="13299" width="11.42578125" style="40"/>
    <col min="13300" max="13300" width="5.7109375" style="40" bestFit="1" customWidth="1"/>
    <col min="13301" max="13301" width="10.7109375" style="40" bestFit="1" customWidth="1"/>
    <col min="13302" max="13302" width="5.140625" style="40" bestFit="1" customWidth="1"/>
    <col min="13303" max="13303" width="15.85546875" style="40" bestFit="1" customWidth="1"/>
    <col min="13304" max="13550" width="11.42578125" style="40"/>
    <col min="13551" max="13551" width="22.140625" style="40" customWidth="1"/>
    <col min="13552" max="13552" width="14.85546875" style="40" customWidth="1"/>
    <col min="13553" max="13553" width="15.85546875" style="40" customWidth="1"/>
    <col min="13554" max="13554" width="15.7109375" style="40" customWidth="1"/>
    <col min="13555" max="13555" width="11.42578125" style="40"/>
    <col min="13556" max="13556" width="5.7109375" style="40" bestFit="1" customWidth="1"/>
    <col min="13557" max="13557" width="10.7109375" style="40" bestFit="1" customWidth="1"/>
    <col min="13558" max="13558" width="5.140625" style="40" bestFit="1" customWidth="1"/>
    <col min="13559" max="13559" width="15.85546875" style="40" bestFit="1" customWidth="1"/>
    <col min="13560" max="13806" width="11.42578125" style="40"/>
    <col min="13807" max="13807" width="22.140625" style="40" customWidth="1"/>
    <col min="13808" max="13808" width="14.85546875" style="40" customWidth="1"/>
    <col min="13809" max="13809" width="15.85546875" style="40" customWidth="1"/>
    <col min="13810" max="13810" width="15.7109375" style="40" customWidth="1"/>
    <col min="13811" max="13811" width="11.42578125" style="40"/>
    <col min="13812" max="13812" width="5.7109375" style="40" bestFit="1" customWidth="1"/>
    <col min="13813" max="13813" width="10.7109375" style="40" bestFit="1" customWidth="1"/>
    <col min="13814" max="13814" width="5.140625" style="40" bestFit="1" customWidth="1"/>
    <col min="13815" max="13815" width="15.85546875" style="40" bestFit="1" customWidth="1"/>
    <col min="13816" max="14062" width="11.42578125" style="40"/>
    <col min="14063" max="14063" width="22.140625" style="40" customWidth="1"/>
    <col min="14064" max="14064" width="14.85546875" style="40" customWidth="1"/>
    <col min="14065" max="14065" width="15.85546875" style="40" customWidth="1"/>
    <col min="14066" max="14066" width="15.7109375" style="40" customWidth="1"/>
    <col min="14067" max="14067" width="11.42578125" style="40"/>
    <col min="14068" max="14068" width="5.7109375" style="40" bestFit="1" customWidth="1"/>
    <col min="14069" max="14069" width="10.7109375" style="40" bestFit="1" customWidth="1"/>
    <col min="14070" max="14070" width="5.140625" style="40" bestFit="1" customWidth="1"/>
    <col min="14071" max="14071" width="15.85546875" style="40" bestFit="1" customWidth="1"/>
    <col min="14072" max="14318" width="11.42578125" style="40"/>
    <col min="14319" max="14319" width="22.140625" style="40" customWidth="1"/>
    <col min="14320" max="14320" width="14.85546875" style="40" customWidth="1"/>
    <col min="14321" max="14321" width="15.85546875" style="40" customWidth="1"/>
    <col min="14322" max="14322" width="15.7109375" style="40" customWidth="1"/>
    <col min="14323" max="14323" width="11.42578125" style="40"/>
    <col min="14324" max="14324" width="5.7109375" style="40" bestFit="1" customWidth="1"/>
    <col min="14325" max="14325" width="10.7109375" style="40" bestFit="1" customWidth="1"/>
    <col min="14326" max="14326" width="5.140625" style="40" bestFit="1" customWidth="1"/>
    <col min="14327" max="14327" width="15.85546875" style="40" bestFit="1" customWidth="1"/>
    <col min="14328" max="14574" width="11.42578125" style="40"/>
    <col min="14575" max="14575" width="22.140625" style="40" customWidth="1"/>
    <col min="14576" max="14576" width="14.85546875" style="40" customWidth="1"/>
    <col min="14577" max="14577" width="15.85546875" style="40" customWidth="1"/>
    <col min="14578" max="14578" width="15.7109375" style="40" customWidth="1"/>
    <col min="14579" max="14579" width="11.42578125" style="40"/>
    <col min="14580" max="14580" width="5.7109375" style="40" bestFit="1" customWidth="1"/>
    <col min="14581" max="14581" width="10.7109375" style="40" bestFit="1" customWidth="1"/>
    <col min="14582" max="14582" width="5.140625" style="40" bestFit="1" customWidth="1"/>
    <col min="14583" max="14583" width="15.85546875" style="40" bestFit="1" customWidth="1"/>
    <col min="14584" max="14830" width="11.42578125" style="40"/>
    <col min="14831" max="14831" width="22.140625" style="40" customWidth="1"/>
    <col min="14832" max="14832" width="14.85546875" style="40" customWidth="1"/>
    <col min="14833" max="14833" width="15.85546875" style="40" customWidth="1"/>
    <col min="14834" max="14834" width="15.7109375" style="40" customWidth="1"/>
    <col min="14835" max="14835" width="11.42578125" style="40"/>
    <col min="14836" max="14836" width="5.7109375" style="40" bestFit="1" customWidth="1"/>
    <col min="14837" max="14837" width="10.7109375" style="40" bestFit="1" customWidth="1"/>
    <col min="14838" max="14838" width="5.140625" style="40" bestFit="1" customWidth="1"/>
    <col min="14839" max="14839" width="15.85546875" style="40" bestFit="1" customWidth="1"/>
    <col min="14840" max="15086" width="11.42578125" style="40"/>
    <col min="15087" max="15087" width="22.140625" style="40" customWidth="1"/>
    <col min="15088" max="15088" width="14.85546875" style="40" customWidth="1"/>
    <col min="15089" max="15089" width="15.85546875" style="40" customWidth="1"/>
    <col min="15090" max="15090" width="15.7109375" style="40" customWidth="1"/>
    <col min="15091" max="15091" width="11.42578125" style="40"/>
    <col min="15092" max="15092" width="5.7109375" style="40" bestFit="1" customWidth="1"/>
    <col min="15093" max="15093" width="10.7109375" style="40" bestFit="1" customWidth="1"/>
    <col min="15094" max="15094" width="5.140625" style="40" bestFit="1" customWidth="1"/>
    <col min="15095" max="15095" width="15.85546875" style="40" bestFit="1" customWidth="1"/>
    <col min="15096" max="15342" width="11.42578125" style="40"/>
    <col min="15343" max="15343" width="22.140625" style="40" customWidth="1"/>
    <col min="15344" max="15344" width="14.85546875" style="40" customWidth="1"/>
    <col min="15345" max="15345" width="15.85546875" style="40" customWidth="1"/>
    <col min="15346" max="15346" width="15.7109375" style="40" customWidth="1"/>
    <col min="15347" max="15347" width="11.42578125" style="40"/>
    <col min="15348" max="15348" width="5.7109375" style="40" bestFit="1" customWidth="1"/>
    <col min="15349" max="15349" width="10.7109375" style="40" bestFit="1" customWidth="1"/>
    <col min="15350" max="15350" width="5.140625" style="40" bestFit="1" customWidth="1"/>
    <col min="15351" max="15351" width="15.85546875" style="40" bestFit="1" customWidth="1"/>
    <col min="15352" max="15598" width="11.42578125" style="40"/>
    <col min="15599" max="15599" width="22.140625" style="40" customWidth="1"/>
    <col min="15600" max="15600" width="14.85546875" style="40" customWidth="1"/>
    <col min="15601" max="15601" width="15.85546875" style="40" customWidth="1"/>
    <col min="15602" max="15602" width="15.7109375" style="40" customWidth="1"/>
    <col min="15603" max="15603" width="11.42578125" style="40"/>
    <col min="15604" max="15604" width="5.7109375" style="40" bestFit="1" customWidth="1"/>
    <col min="15605" max="15605" width="10.7109375" style="40" bestFit="1" customWidth="1"/>
    <col min="15606" max="15606" width="5.140625" style="40" bestFit="1" customWidth="1"/>
    <col min="15607" max="15607" width="15.85546875" style="40" bestFit="1" customWidth="1"/>
    <col min="15608" max="15854" width="11.42578125" style="40"/>
    <col min="15855" max="15855" width="22.140625" style="40" customWidth="1"/>
    <col min="15856" max="15856" width="14.85546875" style="40" customWidth="1"/>
    <col min="15857" max="15857" width="15.85546875" style="40" customWidth="1"/>
    <col min="15858" max="15858" width="15.7109375" style="40" customWidth="1"/>
    <col min="15859" max="15859" width="11.42578125" style="40"/>
    <col min="15860" max="15860" width="5.7109375" style="40" bestFit="1" customWidth="1"/>
    <col min="15861" max="15861" width="10.7109375" style="40" bestFit="1" customWidth="1"/>
    <col min="15862" max="15862" width="5.140625" style="40" bestFit="1" customWidth="1"/>
    <col min="15863" max="15863" width="15.85546875" style="40" bestFit="1" customWidth="1"/>
    <col min="15864" max="16110" width="11.42578125" style="40"/>
    <col min="16111" max="16111" width="22.140625" style="40" customWidth="1"/>
    <col min="16112" max="16112" width="14.85546875" style="40" customWidth="1"/>
    <col min="16113" max="16113" width="15.85546875" style="40" customWidth="1"/>
    <col min="16114" max="16114" width="15.7109375" style="40" customWidth="1"/>
    <col min="16115" max="16115" width="11.42578125" style="40"/>
    <col min="16116" max="16116" width="5.7109375" style="40" bestFit="1" customWidth="1"/>
    <col min="16117" max="16117" width="10.7109375" style="40" bestFit="1" customWidth="1"/>
    <col min="16118" max="16118" width="5.140625" style="40" bestFit="1" customWidth="1"/>
    <col min="16119" max="16119" width="15.85546875" style="40" bestFit="1" customWidth="1"/>
    <col min="16120" max="16384" width="11.42578125" style="40"/>
  </cols>
  <sheetData>
    <row r="1" spans="1:4" ht="15">
      <c r="A1" s="997" t="s">
        <v>1610</v>
      </c>
      <c r="B1" s="997"/>
      <c r="C1" s="997"/>
      <c r="D1" s="997"/>
    </row>
    <row r="2" spans="1:4">
      <c r="A2" s="920" t="s">
        <v>1596</v>
      </c>
      <c r="B2" s="920"/>
      <c r="C2" s="920"/>
      <c r="D2" s="920"/>
    </row>
    <row r="3" spans="1:4">
      <c r="A3" s="920" t="s">
        <v>1611</v>
      </c>
      <c r="B3" s="920"/>
      <c r="C3" s="920"/>
      <c r="D3" s="920"/>
    </row>
    <row r="4" spans="1:4">
      <c r="A4" s="920" t="s">
        <v>1863</v>
      </c>
      <c r="B4" s="920"/>
      <c r="C4" s="920"/>
      <c r="D4" s="920"/>
    </row>
    <row r="5" spans="1:4" ht="15" thickBot="1">
      <c r="A5" s="365"/>
      <c r="B5" s="365"/>
      <c r="C5" s="365"/>
      <c r="D5" s="365"/>
    </row>
    <row r="6" spans="1:4">
      <c r="A6" s="646" t="s">
        <v>1612</v>
      </c>
      <c r="B6" s="681" t="s">
        <v>1546</v>
      </c>
      <c r="C6" s="761" t="s">
        <v>1547</v>
      </c>
      <c r="D6" s="757" t="s">
        <v>27</v>
      </c>
    </row>
    <row r="7" spans="1:4">
      <c r="A7" s="682" t="s">
        <v>1864</v>
      </c>
      <c r="B7" s="758" t="s">
        <v>96</v>
      </c>
      <c r="C7" s="758" t="s">
        <v>96</v>
      </c>
      <c r="D7" s="758" t="s">
        <v>96</v>
      </c>
    </row>
    <row r="8" spans="1:4" ht="5.25" customHeight="1">
      <c r="A8" s="683"/>
      <c r="B8" s="760"/>
      <c r="C8" s="760"/>
      <c r="D8" s="760"/>
    </row>
    <row r="9" spans="1:4">
      <c r="A9" s="645" t="s">
        <v>1865</v>
      </c>
      <c r="B9" s="684">
        <v>123</v>
      </c>
      <c r="C9" s="684">
        <v>60</v>
      </c>
      <c r="D9" s="685">
        <f>+C9+B9</f>
        <v>183</v>
      </c>
    </row>
    <row r="10" spans="1:4">
      <c r="A10" s="645" t="s">
        <v>1866</v>
      </c>
      <c r="B10" s="684">
        <v>1031</v>
      </c>
      <c r="C10" s="684">
        <v>479</v>
      </c>
      <c r="D10" s="685">
        <f t="shared" ref="D10:D41" si="0">+C10+B10</f>
        <v>1510</v>
      </c>
    </row>
    <row r="11" spans="1:4">
      <c r="A11" s="645" t="s">
        <v>1867</v>
      </c>
      <c r="B11" s="684">
        <v>698</v>
      </c>
      <c r="C11" s="684">
        <v>531</v>
      </c>
      <c r="D11" s="685">
        <f t="shared" si="0"/>
        <v>1229</v>
      </c>
    </row>
    <row r="12" spans="1:4">
      <c r="A12" s="645" t="s">
        <v>1868</v>
      </c>
      <c r="B12" s="684">
        <v>742</v>
      </c>
      <c r="C12" s="684">
        <v>428</v>
      </c>
      <c r="D12" s="685">
        <f t="shared" si="0"/>
        <v>1170</v>
      </c>
    </row>
    <row r="13" spans="1:4">
      <c r="A13" s="645" t="s">
        <v>1869</v>
      </c>
      <c r="B13" s="684">
        <v>597</v>
      </c>
      <c r="C13" s="684">
        <v>546</v>
      </c>
      <c r="D13" s="685">
        <f t="shared" si="0"/>
        <v>1143</v>
      </c>
    </row>
    <row r="14" spans="1:4">
      <c r="A14" s="645" t="s">
        <v>1870</v>
      </c>
      <c r="B14" s="684">
        <v>521</v>
      </c>
      <c r="C14" s="684">
        <v>371</v>
      </c>
      <c r="D14" s="685">
        <f t="shared" si="0"/>
        <v>892</v>
      </c>
    </row>
    <row r="15" spans="1:4">
      <c r="A15" s="645" t="s">
        <v>1871</v>
      </c>
      <c r="B15" s="684">
        <v>502</v>
      </c>
      <c r="C15" s="684">
        <v>323</v>
      </c>
      <c r="D15" s="685">
        <f t="shared" si="0"/>
        <v>825</v>
      </c>
    </row>
    <row r="16" spans="1:4">
      <c r="A16" s="645" t="s">
        <v>1872</v>
      </c>
      <c r="B16" s="684">
        <v>432</v>
      </c>
      <c r="C16" s="684">
        <v>250</v>
      </c>
      <c r="D16" s="685">
        <f t="shared" si="0"/>
        <v>682</v>
      </c>
    </row>
    <row r="17" spans="1:4">
      <c r="A17" s="645" t="s">
        <v>1873</v>
      </c>
      <c r="B17" s="684">
        <v>342</v>
      </c>
      <c r="C17" s="684">
        <v>286</v>
      </c>
      <c r="D17" s="685">
        <f t="shared" si="0"/>
        <v>628</v>
      </c>
    </row>
    <row r="18" spans="1:4">
      <c r="A18" s="645" t="s">
        <v>1874</v>
      </c>
      <c r="B18" s="684">
        <v>319</v>
      </c>
      <c r="C18" s="684">
        <v>259</v>
      </c>
      <c r="D18" s="685">
        <f t="shared" si="0"/>
        <v>578</v>
      </c>
    </row>
    <row r="19" spans="1:4">
      <c r="A19" s="645" t="s">
        <v>1875</v>
      </c>
      <c r="B19" s="684">
        <v>256</v>
      </c>
      <c r="C19" s="684">
        <v>224</v>
      </c>
      <c r="D19" s="685">
        <f t="shared" si="0"/>
        <v>480</v>
      </c>
    </row>
    <row r="20" spans="1:4">
      <c r="A20" s="645" t="s">
        <v>1876</v>
      </c>
      <c r="B20" s="684">
        <v>179</v>
      </c>
      <c r="C20" s="684">
        <v>179</v>
      </c>
      <c r="D20" s="685">
        <f t="shared" si="0"/>
        <v>358</v>
      </c>
    </row>
    <row r="21" spans="1:4">
      <c r="A21" s="645" t="s">
        <v>1877</v>
      </c>
      <c r="B21" s="684">
        <v>150</v>
      </c>
      <c r="C21" s="684">
        <v>181</v>
      </c>
      <c r="D21" s="685">
        <f t="shared" si="0"/>
        <v>331</v>
      </c>
    </row>
    <row r="22" spans="1:4">
      <c r="A22" s="645" t="s">
        <v>1878</v>
      </c>
      <c r="B22" s="684">
        <v>124</v>
      </c>
      <c r="C22" s="684">
        <v>129</v>
      </c>
      <c r="D22" s="685">
        <f t="shared" si="0"/>
        <v>253</v>
      </c>
    </row>
    <row r="23" spans="1:4">
      <c r="A23" s="645" t="s">
        <v>1879</v>
      </c>
      <c r="B23" s="684">
        <v>100</v>
      </c>
      <c r="C23" s="684">
        <v>160</v>
      </c>
      <c r="D23" s="685">
        <f t="shared" si="0"/>
        <v>260</v>
      </c>
    </row>
    <row r="24" spans="1:4">
      <c r="A24" s="645" t="s">
        <v>1880</v>
      </c>
      <c r="B24" s="684">
        <v>76</v>
      </c>
      <c r="C24" s="684">
        <v>132</v>
      </c>
      <c r="D24" s="685">
        <f t="shared" si="0"/>
        <v>208</v>
      </c>
    </row>
    <row r="25" spans="1:4">
      <c r="A25" s="645" t="s">
        <v>1881</v>
      </c>
      <c r="B25" s="684">
        <v>76</v>
      </c>
      <c r="C25" s="684">
        <v>108</v>
      </c>
      <c r="D25" s="685">
        <f t="shared" si="0"/>
        <v>184</v>
      </c>
    </row>
    <row r="26" spans="1:4" ht="12.75" customHeight="1">
      <c r="A26" s="645" t="s">
        <v>1882</v>
      </c>
      <c r="B26" s="684">
        <v>57</v>
      </c>
      <c r="C26" s="684">
        <v>79</v>
      </c>
      <c r="D26" s="685">
        <f t="shared" si="0"/>
        <v>136</v>
      </c>
    </row>
    <row r="27" spans="1:4" ht="16.5" customHeight="1">
      <c r="A27" s="645" t="s">
        <v>1883</v>
      </c>
      <c r="B27" s="684">
        <v>40</v>
      </c>
      <c r="C27" s="684">
        <v>57</v>
      </c>
      <c r="D27" s="685">
        <f t="shared" si="0"/>
        <v>97</v>
      </c>
    </row>
    <row r="28" spans="1:4">
      <c r="A28" s="645" t="s">
        <v>1884</v>
      </c>
      <c r="B28" s="684">
        <v>81</v>
      </c>
      <c r="C28" s="684">
        <v>103</v>
      </c>
      <c r="D28" s="685">
        <f t="shared" si="0"/>
        <v>184</v>
      </c>
    </row>
    <row r="29" spans="1:4">
      <c r="A29" s="645" t="s">
        <v>1885</v>
      </c>
      <c r="B29" s="684">
        <v>45</v>
      </c>
      <c r="C29" s="684">
        <v>92</v>
      </c>
      <c r="D29" s="685">
        <f t="shared" si="0"/>
        <v>137</v>
      </c>
    </row>
    <row r="30" spans="1:4">
      <c r="A30" s="645" t="s">
        <v>1886</v>
      </c>
      <c r="B30" s="684">
        <v>28</v>
      </c>
      <c r="C30" s="684">
        <v>70</v>
      </c>
      <c r="D30" s="685">
        <f t="shared" si="0"/>
        <v>98</v>
      </c>
    </row>
    <row r="31" spans="1:4">
      <c r="A31" s="645" t="s">
        <v>1887</v>
      </c>
      <c r="B31" s="684">
        <v>24</v>
      </c>
      <c r="C31" s="684">
        <v>40</v>
      </c>
      <c r="D31" s="685">
        <f t="shared" si="0"/>
        <v>64</v>
      </c>
    </row>
    <row r="32" spans="1:4">
      <c r="A32" s="645" t="s">
        <v>1888</v>
      </c>
      <c r="B32" s="684">
        <v>19</v>
      </c>
      <c r="C32" s="684">
        <v>30</v>
      </c>
      <c r="D32" s="685">
        <f t="shared" si="0"/>
        <v>49</v>
      </c>
    </row>
    <row r="33" spans="1:4">
      <c r="A33" s="645" t="s">
        <v>1889</v>
      </c>
      <c r="B33" s="684">
        <v>12</v>
      </c>
      <c r="C33" s="684">
        <v>24</v>
      </c>
      <c r="D33" s="685">
        <f t="shared" si="0"/>
        <v>36</v>
      </c>
    </row>
    <row r="34" spans="1:4">
      <c r="A34" s="645" t="s">
        <v>1890</v>
      </c>
      <c r="B34" s="684">
        <v>7</v>
      </c>
      <c r="C34" s="684">
        <v>27</v>
      </c>
      <c r="D34" s="685">
        <f t="shared" si="0"/>
        <v>34</v>
      </c>
    </row>
    <row r="35" spans="1:4">
      <c r="A35" s="645" t="s">
        <v>1891</v>
      </c>
      <c r="B35" s="684">
        <v>4</v>
      </c>
      <c r="C35" s="684">
        <v>19</v>
      </c>
      <c r="D35" s="685">
        <f t="shared" si="0"/>
        <v>23</v>
      </c>
    </row>
    <row r="36" spans="1:4">
      <c r="A36" s="645" t="s">
        <v>1892</v>
      </c>
      <c r="B36" s="684">
        <v>3</v>
      </c>
      <c r="C36" s="684">
        <v>16</v>
      </c>
      <c r="D36" s="685">
        <f t="shared" si="0"/>
        <v>19</v>
      </c>
    </row>
    <row r="37" spans="1:4">
      <c r="A37" s="645" t="s">
        <v>1893</v>
      </c>
      <c r="B37" s="684">
        <v>2</v>
      </c>
      <c r="C37" s="684">
        <v>15</v>
      </c>
      <c r="D37" s="685">
        <f t="shared" si="0"/>
        <v>17</v>
      </c>
    </row>
    <row r="38" spans="1:4">
      <c r="A38" s="645" t="s">
        <v>1894</v>
      </c>
      <c r="B38" s="684">
        <v>5</v>
      </c>
      <c r="C38" s="684">
        <v>22</v>
      </c>
      <c r="D38" s="685">
        <f t="shared" si="0"/>
        <v>27</v>
      </c>
    </row>
    <row r="39" spans="1:4">
      <c r="A39" s="645" t="s">
        <v>1895</v>
      </c>
      <c r="B39" s="684">
        <v>1</v>
      </c>
      <c r="C39" s="684">
        <v>5</v>
      </c>
      <c r="D39" s="685">
        <f t="shared" si="0"/>
        <v>6</v>
      </c>
    </row>
    <row r="40" spans="1:4">
      <c r="A40" s="645" t="s">
        <v>1896</v>
      </c>
      <c r="B40" s="684">
        <v>6</v>
      </c>
      <c r="C40" s="684">
        <v>16</v>
      </c>
      <c r="D40" s="685">
        <f t="shared" si="0"/>
        <v>22</v>
      </c>
    </row>
    <row r="41" spans="1:4">
      <c r="A41" s="645" t="s">
        <v>1491</v>
      </c>
      <c r="B41" s="684">
        <v>583</v>
      </c>
      <c r="C41" s="684">
        <v>265</v>
      </c>
      <c r="D41" s="685">
        <f t="shared" si="0"/>
        <v>848</v>
      </c>
    </row>
    <row r="42" spans="1:4">
      <c r="A42" s="758" t="s">
        <v>27</v>
      </c>
      <c r="B42" s="686">
        <f>SUM(B9:B41)</f>
        <v>7185</v>
      </c>
      <c r="C42" s="686">
        <f>SUM(C9:C41)</f>
        <v>5526</v>
      </c>
      <c r="D42" s="686">
        <f>SUM(D9:D41)</f>
        <v>12711</v>
      </c>
    </row>
    <row r="44" spans="1:4">
      <c r="A44" s="491"/>
      <c r="B44" s="307"/>
      <c r="C44" s="307"/>
      <c r="D44" s="307"/>
    </row>
    <row r="45" spans="1:4">
      <c r="A45" s="667" t="s">
        <v>28</v>
      </c>
      <c r="B45" s="665"/>
      <c r="C45" s="665"/>
      <c r="D45" s="665"/>
    </row>
    <row r="46" spans="1:4">
      <c r="A46" s="448" t="s">
        <v>1594</v>
      </c>
      <c r="B46" s="665"/>
      <c r="C46" s="665"/>
      <c r="D46" s="665"/>
    </row>
    <row r="47" spans="1:4">
      <c r="A47" s="66"/>
    </row>
    <row r="48" spans="1:4">
      <c r="A48" s="667" t="s">
        <v>77</v>
      </c>
    </row>
    <row r="49" spans="1:1">
      <c r="A49" s="780" t="s">
        <v>1897</v>
      </c>
    </row>
    <row r="50" spans="1:1">
      <c r="A50" s="780" t="s">
        <v>1898</v>
      </c>
    </row>
    <row r="51" spans="1:1">
      <c r="A51" s="780" t="s">
        <v>1899</v>
      </c>
    </row>
  </sheetData>
  <mergeCells count="4">
    <mergeCell ref="A1:D1"/>
    <mergeCell ref="A2:D2"/>
    <mergeCell ref="A3:D3"/>
    <mergeCell ref="A4:D4"/>
  </mergeCells>
  <hyperlinks>
    <hyperlink ref="A1:D1" location="'Sección PM'!A4" display="TABLA F2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63"/>
  <sheetViews>
    <sheetView zoomScaleNormal="100" workbookViewId="0">
      <selection activeCell="A35" sqref="A35"/>
    </sheetView>
  </sheetViews>
  <sheetFormatPr baseColWidth="10" defaultRowHeight="14.25"/>
  <cols>
    <col min="1" max="1" width="11.5703125" style="644" bestFit="1" customWidth="1"/>
    <col min="2" max="2" width="13.28515625" style="644" customWidth="1"/>
    <col min="3" max="3" width="18.140625" style="644" customWidth="1"/>
    <col min="4" max="4" width="17.5703125" style="644" customWidth="1"/>
    <col min="5" max="5" width="19.28515625" style="644" customWidth="1"/>
    <col min="6" max="256" width="11.42578125" style="644"/>
    <col min="257" max="257" width="11.5703125" style="644" bestFit="1" customWidth="1"/>
    <col min="258" max="258" width="13.28515625" style="644" customWidth="1"/>
    <col min="259" max="259" width="18.140625" style="644" customWidth="1"/>
    <col min="260" max="260" width="17.5703125" style="644" customWidth="1"/>
    <col min="261" max="261" width="19.28515625" style="644" customWidth="1"/>
    <col min="262" max="512" width="11.42578125" style="644"/>
    <col min="513" max="513" width="11.5703125" style="644" bestFit="1" customWidth="1"/>
    <col min="514" max="514" width="13.28515625" style="644" customWidth="1"/>
    <col min="515" max="515" width="18.140625" style="644" customWidth="1"/>
    <col min="516" max="516" width="17.5703125" style="644" customWidth="1"/>
    <col min="517" max="517" width="19.28515625" style="644" customWidth="1"/>
    <col min="518" max="768" width="11.42578125" style="644"/>
    <col min="769" max="769" width="11.5703125" style="644" bestFit="1" customWidth="1"/>
    <col min="770" max="770" width="13.28515625" style="644" customWidth="1"/>
    <col min="771" max="771" width="18.140625" style="644" customWidth="1"/>
    <col min="772" max="772" width="17.5703125" style="644" customWidth="1"/>
    <col min="773" max="773" width="19.28515625" style="644" customWidth="1"/>
    <col min="774" max="1024" width="11.42578125" style="644"/>
    <col min="1025" max="1025" width="11.5703125" style="644" bestFit="1" customWidth="1"/>
    <col min="1026" max="1026" width="13.28515625" style="644" customWidth="1"/>
    <col min="1027" max="1027" width="18.140625" style="644" customWidth="1"/>
    <col min="1028" max="1028" width="17.5703125" style="644" customWidth="1"/>
    <col min="1029" max="1029" width="19.28515625" style="644" customWidth="1"/>
    <col min="1030" max="1280" width="11.42578125" style="644"/>
    <col min="1281" max="1281" width="11.5703125" style="644" bestFit="1" customWidth="1"/>
    <col min="1282" max="1282" width="13.28515625" style="644" customWidth="1"/>
    <col min="1283" max="1283" width="18.140625" style="644" customWidth="1"/>
    <col min="1284" max="1284" width="17.5703125" style="644" customWidth="1"/>
    <col min="1285" max="1285" width="19.28515625" style="644" customWidth="1"/>
    <col min="1286" max="1536" width="11.42578125" style="644"/>
    <col min="1537" max="1537" width="11.5703125" style="644" bestFit="1" customWidth="1"/>
    <col min="1538" max="1538" width="13.28515625" style="644" customWidth="1"/>
    <col min="1539" max="1539" width="18.140625" style="644" customWidth="1"/>
    <col min="1540" max="1540" width="17.5703125" style="644" customWidth="1"/>
    <col min="1541" max="1541" width="19.28515625" style="644" customWidth="1"/>
    <col min="1542" max="1792" width="11.42578125" style="644"/>
    <col min="1793" max="1793" width="11.5703125" style="644" bestFit="1" customWidth="1"/>
    <col min="1794" max="1794" width="13.28515625" style="644" customWidth="1"/>
    <col min="1795" max="1795" width="18.140625" style="644" customWidth="1"/>
    <col min="1796" max="1796" width="17.5703125" style="644" customWidth="1"/>
    <col min="1797" max="1797" width="19.28515625" style="644" customWidth="1"/>
    <col min="1798" max="2048" width="11.42578125" style="644"/>
    <col min="2049" max="2049" width="11.5703125" style="644" bestFit="1" customWidth="1"/>
    <col min="2050" max="2050" width="13.28515625" style="644" customWidth="1"/>
    <col min="2051" max="2051" width="18.140625" style="644" customWidth="1"/>
    <col min="2052" max="2052" width="17.5703125" style="644" customWidth="1"/>
    <col min="2053" max="2053" width="19.28515625" style="644" customWidth="1"/>
    <col min="2054" max="2304" width="11.42578125" style="644"/>
    <col min="2305" max="2305" width="11.5703125" style="644" bestFit="1" customWidth="1"/>
    <col min="2306" max="2306" width="13.28515625" style="644" customWidth="1"/>
    <col min="2307" max="2307" width="18.140625" style="644" customWidth="1"/>
    <col min="2308" max="2308" width="17.5703125" style="644" customWidth="1"/>
    <col min="2309" max="2309" width="19.28515625" style="644" customWidth="1"/>
    <col min="2310" max="2560" width="11.42578125" style="644"/>
    <col min="2561" max="2561" width="11.5703125" style="644" bestFit="1" customWidth="1"/>
    <col min="2562" max="2562" width="13.28515625" style="644" customWidth="1"/>
    <col min="2563" max="2563" width="18.140625" style="644" customWidth="1"/>
    <col min="2564" max="2564" width="17.5703125" style="644" customWidth="1"/>
    <col min="2565" max="2565" width="19.28515625" style="644" customWidth="1"/>
    <col min="2566" max="2816" width="11.42578125" style="644"/>
    <col min="2817" max="2817" width="11.5703125" style="644" bestFit="1" customWidth="1"/>
    <col min="2818" max="2818" width="13.28515625" style="644" customWidth="1"/>
    <col min="2819" max="2819" width="18.140625" style="644" customWidth="1"/>
    <col min="2820" max="2820" width="17.5703125" style="644" customWidth="1"/>
    <col min="2821" max="2821" width="19.28515625" style="644" customWidth="1"/>
    <col min="2822" max="3072" width="11.42578125" style="644"/>
    <col min="3073" max="3073" width="11.5703125" style="644" bestFit="1" customWidth="1"/>
    <col min="3074" max="3074" width="13.28515625" style="644" customWidth="1"/>
    <col min="3075" max="3075" width="18.140625" style="644" customWidth="1"/>
    <col min="3076" max="3076" width="17.5703125" style="644" customWidth="1"/>
    <col min="3077" max="3077" width="19.28515625" style="644" customWidth="1"/>
    <col min="3078" max="3328" width="11.42578125" style="644"/>
    <col min="3329" max="3329" width="11.5703125" style="644" bestFit="1" customWidth="1"/>
    <col min="3330" max="3330" width="13.28515625" style="644" customWidth="1"/>
    <col min="3331" max="3331" width="18.140625" style="644" customWidth="1"/>
    <col min="3332" max="3332" width="17.5703125" style="644" customWidth="1"/>
    <col min="3333" max="3333" width="19.28515625" style="644" customWidth="1"/>
    <col min="3334" max="3584" width="11.42578125" style="644"/>
    <col min="3585" max="3585" width="11.5703125" style="644" bestFit="1" customWidth="1"/>
    <col min="3586" max="3586" width="13.28515625" style="644" customWidth="1"/>
    <col min="3587" max="3587" width="18.140625" style="644" customWidth="1"/>
    <col min="3588" max="3588" width="17.5703125" style="644" customWidth="1"/>
    <col min="3589" max="3589" width="19.28515625" style="644" customWidth="1"/>
    <col min="3590" max="3840" width="11.42578125" style="644"/>
    <col min="3841" max="3841" width="11.5703125" style="644" bestFit="1" customWidth="1"/>
    <col min="3842" max="3842" width="13.28515625" style="644" customWidth="1"/>
    <col min="3843" max="3843" width="18.140625" style="644" customWidth="1"/>
    <col min="3844" max="3844" width="17.5703125" style="644" customWidth="1"/>
    <col min="3845" max="3845" width="19.28515625" style="644" customWidth="1"/>
    <col min="3846" max="4096" width="11.42578125" style="644"/>
    <col min="4097" max="4097" width="11.5703125" style="644" bestFit="1" customWidth="1"/>
    <col min="4098" max="4098" width="13.28515625" style="644" customWidth="1"/>
    <col min="4099" max="4099" width="18.140625" style="644" customWidth="1"/>
    <col min="4100" max="4100" width="17.5703125" style="644" customWidth="1"/>
    <col min="4101" max="4101" width="19.28515625" style="644" customWidth="1"/>
    <col min="4102" max="4352" width="11.42578125" style="644"/>
    <col min="4353" max="4353" width="11.5703125" style="644" bestFit="1" customWidth="1"/>
    <col min="4354" max="4354" width="13.28515625" style="644" customWidth="1"/>
    <col min="4355" max="4355" width="18.140625" style="644" customWidth="1"/>
    <col min="4356" max="4356" width="17.5703125" style="644" customWidth="1"/>
    <col min="4357" max="4357" width="19.28515625" style="644" customWidth="1"/>
    <col min="4358" max="4608" width="11.42578125" style="644"/>
    <col min="4609" max="4609" width="11.5703125" style="644" bestFit="1" customWidth="1"/>
    <col min="4610" max="4610" width="13.28515625" style="644" customWidth="1"/>
    <col min="4611" max="4611" width="18.140625" style="644" customWidth="1"/>
    <col min="4612" max="4612" width="17.5703125" style="644" customWidth="1"/>
    <col min="4613" max="4613" width="19.28515625" style="644" customWidth="1"/>
    <col min="4614" max="4864" width="11.42578125" style="644"/>
    <col min="4865" max="4865" width="11.5703125" style="644" bestFit="1" customWidth="1"/>
    <col min="4866" max="4866" width="13.28515625" style="644" customWidth="1"/>
    <col min="4867" max="4867" width="18.140625" style="644" customWidth="1"/>
    <col min="4868" max="4868" width="17.5703125" style="644" customWidth="1"/>
    <col min="4869" max="4869" width="19.28515625" style="644" customWidth="1"/>
    <col min="4870" max="5120" width="11.42578125" style="644"/>
    <col min="5121" max="5121" width="11.5703125" style="644" bestFit="1" customWidth="1"/>
    <col min="5122" max="5122" width="13.28515625" style="644" customWidth="1"/>
    <col min="5123" max="5123" width="18.140625" style="644" customWidth="1"/>
    <col min="5124" max="5124" width="17.5703125" style="644" customWidth="1"/>
    <col min="5125" max="5125" width="19.28515625" style="644" customWidth="1"/>
    <col min="5126" max="5376" width="11.42578125" style="644"/>
    <col min="5377" max="5377" width="11.5703125" style="644" bestFit="1" customWidth="1"/>
    <col min="5378" max="5378" width="13.28515625" style="644" customWidth="1"/>
    <col min="5379" max="5379" width="18.140625" style="644" customWidth="1"/>
    <col min="5380" max="5380" width="17.5703125" style="644" customWidth="1"/>
    <col min="5381" max="5381" width="19.28515625" style="644" customWidth="1"/>
    <col min="5382" max="5632" width="11.42578125" style="644"/>
    <col min="5633" max="5633" width="11.5703125" style="644" bestFit="1" customWidth="1"/>
    <col min="5634" max="5634" width="13.28515625" style="644" customWidth="1"/>
    <col min="5635" max="5635" width="18.140625" style="644" customWidth="1"/>
    <col min="5636" max="5636" width="17.5703125" style="644" customWidth="1"/>
    <col min="5637" max="5637" width="19.28515625" style="644" customWidth="1"/>
    <col min="5638" max="5888" width="11.42578125" style="644"/>
    <col min="5889" max="5889" width="11.5703125" style="644" bestFit="1" customWidth="1"/>
    <col min="5890" max="5890" width="13.28515625" style="644" customWidth="1"/>
    <col min="5891" max="5891" width="18.140625" style="644" customWidth="1"/>
    <col min="5892" max="5892" width="17.5703125" style="644" customWidth="1"/>
    <col min="5893" max="5893" width="19.28515625" style="644" customWidth="1"/>
    <col min="5894" max="6144" width="11.42578125" style="644"/>
    <col min="6145" max="6145" width="11.5703125" style="644" bestFit="1" customWidth="1"/>
    <col min="6146" max="6146" width="13.28515625" style="644" customWidth="1"/>
    <col min="6147" max="6147" width="18.140625" style="644" customWidth="1"/>
    <col min="6148" max="6148" width="17.5703125" style="644" customWidth="1"/>
    <col min="6149" max="6149" width="19.28515625" style="644" customWidth="1"/>
    <col min="6150" max="6400" width="11.42578125" style="644"/>
    <col min="6401" max="6401" width="11.5703125" style="644" bestFit="1" customWidth="1"/>
    <col min="6402" max="6402" width="13.28515625" style="644" customWidth="1"/>
    <col min="6403" max="6403" width="18.140625" style="644" customWidth="1"/>
    <col min="6404" max="6404" width="17.5703125" style="644" customWidth="1"/>
    <col min="6405" max="6405" width="19.28515625" style="644" customWidth="1"/>
    <col min="6406" max="6656" width="11.42578125" style="644"/>
    <col min="6657" max="6657" width="11.5703125" style="644" bestFit="1" customWidth="1"/>
    <col min="6658" max="6658" width="13.28515625" style="644" customWidth="1"/>
    <col min="6659" max="6659" width="18.140625" style="644" customWidth="1"/>
    <col min="6660" max="6660" width="17.5703125" style="644" customWidth="1"/>
    <col min="6661" max="6661" width="19.28515625" style="644" customWidth="1"/>
    <col min="6662" max="6912" width="11.42578125" style="644"/>
    <col min="6913" max="6913" width="11.5703125" style="644" bestFit="1" customWidth="1"/>
    <col min="6914" max="6914" width="13.28515625" style="644" customWidth="1"/>
    <col min="6915" max="6915" width="18.140625" style="644" customWidth="1"/>
    <col min="6916" max="6916" width="17.5703125" style="644" customWidth="1"/>
    <col min="6917" max="6917" width="19.28515625" style="644" customWidth="1"/>
    <col min="6918" max="7168" width="11.42578125" style="644"/>
    <col min="7169" max="7169" width="11.5703125" style="644" bestFit="1" customWidth="1"/>
    <col min="7170" max="7170" width="13.28515625" style="644" customWidth="1"/>
    <col min="7171" max="7171" width="18.140625" style="644" customWidth="1"/>
    <col min="7172" max="7172" width="17.5703125" style="644" customWidth="1"/>
    <col min="7173" max="7173" width="19.28515625" style="644" customWidth="1"/>
    <col min="7174" max="7424" width="11.42578125" style="644"/>
    <col min="7425" max="7425" width="11.5703125" style="644" bestFit="1" customWidth="1"/>
    <col min="7426" max="7426" width="13.28515625" style="644" customWidth="1"/>
    <col min="7427" max="7427" width="18.140625" style="644" customWidth="1"/>
    <col min="7428" max="7428" width="17.5703125" style="644" customWidth="1"/>
    <col min="7429" max="7429" width="19.28515625" style="644" customWidth="1"/>
    <col min="7430" max="7680" width="11.42578125" style="644"/>
    <col min="7681" max="7681" width="11.5703125" style="644" bestFit="1" customWidth="1"/>
    <col min="7682" max="7682" width="13.28515625" style="644" customWidth="1"/>
    <col min="7683" max="7683" width="18.140625" style="644" customWidth="1"/>
    <col min="7684" max="7684" width="17.5703125" style="644" customWidth="1"/>
    <col min="7685" max="7685" width="19.28515625" style="644" customWidth="1"/>
    <col min="7686" max="7936" width="11.42578125" style="644"/>
    <col min="7937" max="7937" width="11.5703125" style="644" bestFit="1" customWidth="1"/>
    <col min="7938" max="7938" width="13.28515625" style="644" customWidth="1"/>
    <col min="7939" max="7939" width="18.140625" style="644" customWidth="1"/>
    <col min="7940" max="7940" width="17.5703125" style="644" customWidth="1"/>
    <col min="7941" max="7941" width="19.28515625" style="644" customWidth="1"/>
    <col min="7942" max="8192" width="11.42578125" style="644"/>
    <col min="8193" max="8193" width="11.5703125" style="644" bestFit="1" customWidth="1"/>
    <col min="8194" max="8194" width="13.28515625" style="644" customWidth="1"/>
    <col min="8195" max="8195" width="18.140625" style="644" customWidth="1"/>
    <col min="8196" max="8196" width="17.5703125" style="644" customWidth="1"/>
    <col min="8197" max="8197" width="19.28515625" style="644" customWidth="1"/>
    <col min="8198" max="8448" width="11.42578125" style="644"/>
    <col min="8449" max="8449" width="11.5703125" style="644" bestFit="1" customWidth="1"/>
    <col min="8450" max="8450" width="13.28515625" style="644" customWidth="1"/>
    <col min="8451" max="8451" width="18.140625" style="644" customWidth="1"/>
    <col min="8452" max="8452" width="17.5703125" style="644" customWidth="1"/>
    <col min="8453" max="8453" width="19.28515625" style="644" customWidth="1"/>
    <col min="8454" max="8704" width="11.42578125" style="644"/>
    <col min="8705" max="8705" width="11.5703125" style="644" bestFit="1" customWidth="1"/>
    <col min="8706" max="8706" width="13.28515625" style="644" customWidth="1"/>
    <col min="8707" max="8707" width="18.140625" style="644" customWidth="1"/>
    <col min="8708" max="8708" width="17.5703125" style="644" customWidth="1"/>
    <col min="8709" max="8709" width="19.28515625" style="644" customWidth="1"/>
    <col min="8710" max="8960" width="11.42578125" style="644"/>
    <col min="8961" max="8961" width="11.5703125" style="644" bestFit="1" customWidth="1"/>
    <col min="8962" max="8962" width="13.28515625" style="644" customWidth="1"/>
    <col min="8963" max="8963" width="18.140625" style="644" customWidth="1"/>
    <col min="8964" max="8964" width="17.5703125" style="644" customWidth="1"/>
    <col min="8965" max="8965" width="19.28515625" style="644" customWidth="1"/>
    <col min="8966" max="9216" width="11.42578125" style="644"/>
    <col min="9217" max="9217" width="11.5703125" style="644" bestFit="1" customWidth="1"/>
    <col min="9218" max="9218" width="13.28515625" style="644" customWidth="1"/>
    <col min="9219" max="9219" width="18.140625" style="644" customWidth="1"/>
    <col min="9220" max="9220" width="17.5703125" style="644" customWidth="1"/>
    <col min="9221" max="9221" width="19.28515625" style="644" customWidth="1"/>
    <col min="9222" max="9472" width="11.42578125" style="644"/>
    <col min="9473" max="9473" width="11.5703125" style="644" bestFit="1" customWidth="1"/>
    <col min="9474" max="9474" width="13.28515625" style="644" customWidth="1"/>
    <col min="9475" max="9475" width="18.140625" style="644" customWidth="1"/>
    <col min="9476" max="9476" width="17.5703125" style="644" customWidth="1"/>
    <col min="9477" max="9477" width="19.28515625" style="644" customWidth="1"/>
    <col min="9478" max="9728" width="11.42578125" style="644"/>
    <col min="9729" max="9729" width="11.5703125" style="644" bestFit="1" customWidth="1"/>
    <col min="9730" max="9730" width="13.28515625" style="644" customWidth="1"/>
    <col min="9731" max="9731" width="18.140625" style="644" customWidth="1"/>
    <col min="9732" max="9732" width="17.5703125" style="644" customWidth="1"/>
    <col min="9733" max="9733" width="19.28515625" style="644" customWidth="1"/>
    <col min="9734" max="9984" width="11.42578125" style="644"/>
    <col min="9985" max="9985" width="11.5703125" style="644" bestFit="1" customWidth="1"/>
    <col min="9986" max="9986" width="13.28515625" style="644" customWidth="1"/>
    <col min="9987" max="9987" width="18.140625" style="644" customWidth="1"/>
    <col min="9988" max="9988" width="17.5703125" style="644" customWidth="1"/>
    <col min="9989" max="9989" width="19.28515625" style="644" customWidth="1"/>
    <col min="9990" max="10240" width="11.42578125" style="644"/>
    <col min="10241" max="10241" width="11.5703125" style="644" bestFit="1" customWidth="1"/>
    <col min="10242" max="10242" width="13.28515625" style="644" customWidth="1"/>
    <col min="10243" max="10243" width="18.140625" style="644" customWidth="1"/>
    <col min="10244" max="10244" width="17.5703125" style="644" customWidth="1"/>
    <col min="10245" max="10245" width="19.28515625" style="644" customWidth="1"/>
    <col min="10246" max="10496" width="11.42578125" style="644"/>
    <col min="10497" max="10497" width="11.5703125" style="644" bestFit="1" customWidth="1"/>
    <col min="10498" max="10498" width="13.28515625" style="644" customWidth="1"/>
    <col min="10499" max="10499" width="18.140625" style="644" customWidth="1"/>
    <col min="10500" max="10500" width="17.5703125" style="644" customWidth="1"/>
    <col min="10501" max="10501" width="19.28515625" style="644" customWidth="1"/>
    <col min="10502" max="10752" width="11.42578125" style="644"/>
    <col min="10753" max="10753" width="11.5703125" style="644" bestFit="1" customWidth="1"/>
    <col min="10754" max="10754" width="13.28515625" style="644" customWidth="1"/>
    <col min="10755" max="10755" width="18.140625" style="644" customWidth="1"/>
    <col min="10756" max="10756" width="17.5703125" style="644" customWidth="1"/>
    <col min="10757" max="10757" width="19.28515625" style="644" customWidth="1"/>
    <col min="10758" max="11008" width="11.42578125" style="644"/>
    <col min="11009" max="11009" width="11.5703125" style="644" bestFit="1" customWidth="1"/>
    <col min="11010" max="11010" width="13.28515625" style="644" customWidth="1"/>
    <col min="11011" max="11011" width="18.140625" style="644" customWidth="1"/>
    <col min="11012" max="11012" width="17.5703125" style="644" customWidth="1"/>
    <col min="11013" max="11013" width="19.28515625" style="644" customWidth="1"/>
    <col min="11014" max="11264" width="11.42578125" style="644"/>
    <col min="11265" max="11265" width="11.5703125" style="644" bestFit="1" customWidth="1"/>
    <col min="11266" max="11266" width="13.28515625" style="644" customWidth="1"/>
    <col min="11267" max="11267" width="18.140625" style="644" customWidth="1"/>
    <col min="11268" max="11268" width="17.5703125" style="644" customWidth="1"/>
    <col min="11269" max="11269" width="19.28515625" style="644" customWidth="1"/>
    <col min="11270" max="11520" width="11.42578125" style="644"/>
    <col min="11521" max="11521" width="11.5703125" style="644" bestFit="1" customWidth="1"/>
    <col min="11522" max="11522" width="13.28515625" style="644" customWidth="1"/>
    <col min="11523" max="11523" width="18.140625" style="644" customWidth="1"/>
    <col min="11524" max="11524" width="17.5703125" style="644" customWidth="1"/>
    <col min="11525" max="11525" width="19.28515625" style="644" customWidth="1"/>
    <col min="11526" max="11776" width="11.42578125" style="644"/>
    <col min="11777" max="11777" width="11.5703125" style="644" bestFit="1" customWidth="1"/>
    <col min="11778" max="11778" width="13.28515625" style="644" customWidth="1"/>
    <col min="11779" max="11779" width="18.140625" style="644" customWidth="1"/>
    <col min="11780" max="11780" width="17.5703125" style="644" customWidth="1"/>
    <col min="11781" max="11781" width="19.28515625" style="644" customWidth="1"/>
    <col min="11782" max="12032" width="11.42578125" style="644"/>
    <col min="12033" max="12033" width="11.5703125" style="644" bestFit="1" customWidth="1"/>
    <col min="12034" max="12034" width="13.28515625" style="644" customWidth="1"/>
    <col min="12035" max="12035" width="18.140625" style="644" customWidth="1"/>
    <col min="12036" max="12036" width="17.5703125" style="644" customWidth="1"/>
    <col min="12037" max="12037" width="19.28515625" style="644" customWidth="1"/>
    <col min="12038" max="12288" width="11.42578125" style="644"/>
    <col min="12289" max="12289" width="11.5703125" style="644" bestFit="1" customWidth="1"/>
    <col min="12290" max="12290" width="13.28515625" style="644" customWidth="1"/>
    <col min="12291" max="12291" width="18.140625" style="644" customWidth="1"/>
    <col min="12292" max="12292" width="17.5703125" style="644" customWidth="1"/>
    <col min="12293" max="12293" width="19.28515625" style="644" customWidth="1"/>
    <col min="12294" max="12544" width="11.42578125" style="644"/>
    <col min="12545" max="12545" width="11.5703125" style="644" bestFit="1" customWidth="1"/>
    <col min="12546" max="12546" width="13.28515625" style="644" customWidth="1"/>
    <col min="12547" max="12547" width="18.140625" style="644" customWidth="1"/>
    <col min="12548" max="12548" width="17.5703125" style="644" customWidth="1"/>
    <col min="12549" max="12549" width="19.28515625" style="644" customWidth="1"/>
    <col min="12550" max="12800" width="11.42578125" style="644"/>
    <col min="12801" max="12801" width="11.5703125" style="644" bestFit="1" customWidth="1"/>
    <col min="12802" max="12802" width="13.28515625" style="644" customWidth="1"/>
    <col min="12803" max="12803" width="18.140625" style="644" customWidth="1"/>
    <col min="12804" max="12804" width="17.5703125" style="644" customWidth="1"/>
    <col min="12805" max="12805" width="19.28515625" style="644" customWidth="1"/>
    <col min="12806" max="13056" width="11.42578125" style="644"/>
    <col min="13057" max="13057" width="11.5703125" style="644" bestFit="1" customWidth="1"/>
    <col min="13058" max="13058" width="13.28515625" style="644" customWidth="1"/>
    <col min="13059" max="13059" width="18.140625" style="644" customWidth="1"/>
    <col min="13060" max="13060" width="17.5703125" style="644" customWidth="1"/>
    <col min="13061" max="13061" width="19.28515625" style="644" customWidth="1"/>
    <col min="13062" max="13312" width="11.42578125" style="644"/>
    <col min="13313" max="13313" width="11.5703125" style="644" bestFit="1" customWidth="1"/>
    <col min="13314" max="13314" width="13.28515625" style="644" customWidth="1"/>
    <col min="13315" max="13315" width="18.140625" style="644" customWidth="1"/>
    <col min="13316" max="13316" width="17.5703125" style="644" customWidth="1"/>
    <col min="13317" max="13317" width="19.28515625" style="644" customWidth="1"/>
    <col min="13318" max="13568" width="11.42578125" style="644"/>
    <col min="13569" max="13569" width="11.5703125" style="644" bestFit="1" customWidth="1"/>
    <col min="13570" max="13570" width="13.28515625" style="644" customWidth="1"/>
    <col min="13571" max="13571" width="18.140625" style="644" customWidth="1"/>
    <col min="13572" max="13572" width="17.5703125" style="644" customWidth="1"/>
    <col min="13573" max="13573" width="19.28515625" style="644" customWidth="1"/>
    <col min="13574" max="13824" width="11.42578125" style="644"/>
    <col min="13825" max="13825" width="11.5703125" style="644" bestFit="1" customWidth="1"/>
    <col min="13826" max="13826" width="13.28515625" style="644" customWidth="1"/>
    <col min="13827" max="13827" width="18.140625" style="644" customWidth="1"/>
    <col min="13828" max="13828" width="17.5703125" style="644" customWidth="1"/>
    <col min="13829" max="13829" width="19.28515625" style="644" customWidth="1"/>
    <col min="13830" max="14080" width="11.42578125" style="644"/>
    <col min="14081" max="14081" width="11.5703125" style="644" bestFit="1" customWidth="1"/>
    <col min="14082" max="14082" width="13.28515625" style="644" customWidth="1"/>
    <col min="14083" max="14083" width="18.140625" style="644" customWidth="1"/>
    <col min="14084" max="14084" width="17.5703125" style="644" customWidth="1"/>
    <col min="14085" max="14085" width="19.28515625" style="644" customWidth="1"/>
    <col min="14086" max="14336" width="11.42578125" style="644"/>
    <col min="14337" max="14337" width="11.5703125" style="644" bestFit="1" customWidth="1"/>
    <col min="14338" max="14338" width="13.28515625" style="644" customWidth="1"/>
    <col min="14339" max="14339" width="18.140625" style="644" customWidth="1"/>
    <col min="14340" max="14340" width="17.5703125" style="644" customWidth="1"/>
    <col min="14341" max="14341" width="19.28515625" style="644" customWidth="1"/>
    <col min="14342" max="14592" width="11.42578125" style="644"/>
    <col min="14593" max="14593" width="11.5703125" style="644" bestFit="1" customWidth="1"/>
    <col min="14594" max="14594" width="13.28515625" style="644" customWidth="1"/>
    <col min="14595" max="14595" width="18.140625" style="644" customWidth="1"/>
    <col min="14596" max="14596" width="17.5703125" style="644" customWidth="1"/>
    <col min="14597" max="14597" width="19.28515625" style="644" customWidth="1"/>
    <col min="14598" max="14848" width="11.42578125" style="644"/>
    <col min="14849" max="14849" width="11.5703125" style="644" bestFit="1" customWidth="1"/>
    <col min="14850" max="14850" width="13.28515625" style="644" customWidth="1"/>
    <col min="14851" max="14851" width="18.140625" style="644" customWidth="1"/>
    <col min="14852" max="14852" width="17.5703125" style="644" customWidth="1"/>
    <col min="14853" max="14853" width="19.28515625" style="644" customWidth="1"/>
    <col min="14854" max="15104" width="11.42578125" style="644"/>
    <col min="15105" max="15105" width="11.5703125" style="644" bestFit="1" customWidth="1"/>
    <col min="15106" max="15106" width="13.28515625" style="644" customWidth="1"/>
    <col min="15107" max="15107" width="18.140625" style="644" customWidth="1"/>
    <col min="15108" max="15108" width="17.5703125" style="644" customWidth="1"/>
    <col min="15109" max="15109" width="19.28515625" style="644" customWidth="1"/>
    <col min="15110" max="15360" width="11.42578125" style="644"/>
    <col min="15361" max="15361" width="11.5703125" style="644" bestFit="1" customWidth="1"/>
    <col min="15362" max="15362" width="13.28515625" style="644" customWidth="1"/>
    <col min="15363" max="15363" width="18.140625" style="644" customWidth="1"/>
    <col min="15364" max="15364" width="17.5703125" style="644" customWidth="1"/>
    <col min="15365" max="15365" width="19.28515625" style="644" customWidth="1"/>
    <col min="15366" max="15616" width="11.42578125" style="644"/>
    <col min="15617" max="15617" width="11.5703125" style="644" bestFit="1" customWidth="1"/>
    <col min="15618" max="15618" width="13.28515625" style="644" customWidth="1"/>
    <col min="15619" max="15619" width="18.140625" style="644" customWidth="1"/>
    <col min="15620" max="15620" width="17.5703125" style="644" customWidth="1"/>
    <col min="15621" max="15621" width="19.28515625" style="644" customWidth="1"/>
    <col min="15622" max="15872" width="11.42578125" style="644"/>
    <col min="15873" max="15873" width="11.5703125" style="644" bestFit="1" customWidth="1"/>
    <col min="15874" max="15874" width="13.28515625" style="644" customWidth="1"/>
    <col min="15875" max="15875" width="18.140625" style="644" customWidth="1"/>
    <col min="15876" max="15876" width="17.5703125" style="644" customWidth="1"/>
    <col min="15877" max="15877" width="19.28515625" style="644" customWidth="1"/>
    <col min="15878" max="16128" width="11.42578125" style="644"/>
    <col min="16129" max="16129" width="11.5703125" style="644" bestFit="1" customWidth="1"/>
    <col min="16130" max="16130" width="13.28515625" style="644" customWidth="1"/>
    <col min="16131" max="16131" width="18.140625" style="644" customWidth="1"/>
    <col min="16132" max="16132" width="17.5703125" style="644" customWidth="1"/>
    <col min="16133" max="16133" width="19.28515625" style="644" customWidth="1"/>
    <col min="16134" max="16384" width="11.42578125" style="644"/>
  </cols>
  <sheetData>
    <row r="1" spans="1:5" ht="15">
      <c r="A1" s="1002" t="s">
        <v>1614</v>
      </c>
      <c r="B1" s="1002"/>
      <c r="C1" s="1002"/>
      <c r="D1" s="1002"/>
      <c r="E1" s="1002"/>
    </row>
    <row r="2" spans="1:5">
      <c r="A2" s="998" t="s">
        <v>1615</v>
      </c>
      <c r="B2" s="998"/>
      <c r="C2" s="998"/>
      <c r="D2" s="998"/>
      <c r="E2" s="998"/>
    </row>
    <row r="3" spans="1:5">
      <c r="A3" s="1003" t="s">
        <v>1962</v>
      </c>
      <c r="B3" s="1003"/>
      <c r="C3" s="1003"/>
      <c r="D3" s="1003"/>
      <c r="E3" s="1003"/>
    </row>
    <row r="4" spans="1:5" ht="15" thickBot="1">
      <c r="A4" s="1000" t="s">
        <v>1616</v>
      </c>
      <c r="B4" s="1000"/>
      <c r="C4" s="1000"/>
      <c r="D4" s="1000"/>
      <c r="E4" s="1000"/>
    </row>
    <row r="5" spans="1:5">
      <c r="A5" s="687"/>
      <c r="B5" s="687"/>
      <c r="C5" s="1001" t="s">
        <v>1617</v>
      </c>
      <c r="D5" s="1001"/>
      <c r="E5" s="687"/>
    </row>
    <row r="6" spans="1:5">
      <c r="A6" s="687"/>
      <c r="B6" s="687"/>
      <c r="C6" s="768"/>
      <c r="D6" s="768"/>
      <c r="E6" s="687"/>
    </row>
    <row r="7" spans="1:5">
      <c r="A7" s="767" t="s">
        <v>1452</v>
      </c>
      <c r="B7" s="767" t="s">
        <v>1209</v>
      </c>
      <c r="C7" s="767" t="s">
        <v>1618</v>
      </c>
      <c r="D7" s="767" t="s">
        <v>1619</v>
      </c>
      <c r="E7" s="767" t="s">
        <v>1620</v>
      </c>
    </row>
    <row r="8" spans="1:5">
      <c r="A8" s="688"/>
      <c r="B8" s="689" t="s">
        <v>1621</v>
      </c>
      <c r="C8" s="690" t="s">
        <v>1622</v>
      </c>
      <c r="D8" s="690" t="s">
        <v>1622</v>
      </c>
      <c r="E8" s="689" t="s">
        <v>1623</v>
      </c>
    </row>
    <row r="9" spans="1:5" hidden="1">
      <c r="A9" s="691">
        <v>1991</v>
      </c>
      <c r="B9" s="692">
        <v>27743</v>
      </c>
      <c r="C9" s="797">
        <v>1465774.075</v>
      </c>
      <c r="D9" s="797">
        <v>515601.78899999999</v>
      </c>
      <c r="E9" s="693">
        <f>+D9/C9</f>
        <v>0.35176075071460111</v>
      </c>
    </row>
    <row r="10" spans="1:5" hidden="1">
      <c r="A10" s="691">
        <v>1992</v>
      </c>
      <c r="B10" s="692">
        <v>30264</v>
      </c>
      <c r="C10" s="797">
        <v>2012770</v>
      </c>
      <c r="D10" s="797">
        <v>580611</v>
      </c>
      <c r="E10" s="693">
        <f t="shared" ref="E10:E35" si="0">+D10/C10</f>
        <v>0.2884636595338762</v>
      </c>
    </row>
    <row r="11" spans="1:5" hidden="1">
      <c r="A11" s="691">
        <v>1993</v>
      </c>
      <c r="B11" s="692">
        <v>27872</v>
      </c>
      <c r="C11" s="797">
        <v>3257466.6463997066</v>
      </c>
      <c r="D11" s="797">
        <v>653691.86241734028</v>
      </c>
      <c r="E11" s="693">
        <f t="shared" si="0"/>
        <v>0.2006749211507135</v>
      </c>
    </row>
    <row r="12" spans="1:5" hidden="1">
      <c r="A12" s="691">
        <v>1994</v>
      </c>
      <c r="B12" s="692">
        <v>38023</v>
      </c>
      <c r="C12" s="797">
        <v>4113817</v>
      </c>
      <c r="D12" s="797">
        <v>705285</v>
      </c>
      <c r="E12" s="693">
        <f t="shared" si="0"/>
        <v>0.17144296890211694</v>
      </c>
    </row>
    <row r="13" spans="1:5" hidden="1">
      <c r="A13" s="691">
        <v>1995</v>
      </c>
      <c r="B13" s="692">
        <v>39790</v>
      </c>
      <c r="C13" s="797">
        <v>4970505.4513612473</v>
      </c>
      <c r="D13" s="797">
        <v>724926.68364910036</v>
      </c>
      <c r="E13" s="693">
        <f t="shared" si="0"/>
        <v>0.1458456671545483</v>
      </c>
    </row>
    <row r="14" spans="1:5" hidden="1">
      <c r="A14" s="691">
        <v>1996</v>
      </c>
      <c r="B14" s="692">
        <v>43818</v>
      </c>
      <c r="C14" s="797">
        <v>5879204</v>
      </c>
      <c r="D14" s="797">
        <v>721887</v>
      </c>
      <c r="E14" s="693">
        <f t="shared" si="0"/>
        <v>0.12278652007992918</v>
      </c>
    </row>
    <row r="15" spans="1:5" hidden="1">
      <c r="A15" s="691">
        <v>1997</v>
      </c>
      <c r="B15" s="692">
        <v>56293</v>
      </c>
      <c r="C15" s="797">
        <v>6135484</v>
      </c>
      <c r="D15" s="797">
        <v>497465</v>
      </c>
      <c r="E15" s="693">
        <f t="shared" si="0"/>
        <v>8.1079993037224116E-2</v>
      </c>
    </row>
    <row r="16" spans="1:5" hidden="1">
      <c r="A16" s="691">
        <v>1998</v>
      </c>
      <c r="B16" s="692">
        <v>79519</v>
      </c>
      <c r="C16" s="797">
        <v>10069181.662382178</v>
      </c>
      <c r="D16" s="797">
        <v>592492.71636675228</v>
      </c>
      <c r="E16" s="693">
        <f t="shared" si="0"/>
        <v>5.8842191573548364E-2</v>
      </c>
    </row>
    <row r="17" spans="1:5" hidden="1">
      <c r="A17" s="691">
        <v>1999</v>
      </c>
      <c r="B17" s="692">
        <v>76135</v>
      </c>
      <c r="C17" s="797">
        <v>13094701.139351446</v>
      </c>
      <c r="D17" s="797">
        <v>1312209.4653812444</v>
      </c>
      <c r="E17" s="693">
        <f t="shared" si="0"/>
        <v>0.10020919541553092</v>
      </c>
    </row>
    <row r="18" spans="1:5" hidden="1">
      <c r="A18" s="691">
        <v>2000</v>
      </c>
      <c r="B18" s="692">
        <v>96389</v>
      </c>
      <c r="C18" s="797">
        <v>18284413.919413917</v>
      </c>
      <c r="D18" s="797">
        <v>2277997.2527472526</v>
      </c>
      <c r="E18" s="693">
        <f t="shared" si="0"/>
        <v>0.12458683460061765</v>
      </c>
    </row>
    <row r="19" spans="1:5" hidden="1">
      <c r="A19" s="691">
        <v>2001</v>
      </c>
      <c r="B19" s="692">
        <v>101581</v>
      </c>
      <c r="C19" s="797">
        <v>20763214.285714284</v>
      </c>
      <c r="D19" s="797">
        <v>3240912.5939849624</v>
      </c>
      <c r="E19" s="693">
        <f t="shared" si="0"/>
        <v>0.156089156013518</v>
      </c>
    </row>
    <row r="20" spans="1:5" hidden="1">
      <c r="A20" s="691">
        <v>2002</v>
      </c>
      <c r="B20" s="692">
        <v>107250</v>
      </c>
      <c r="C20" s="797">
        <v>23034038.647342995</v>
      </c>
      <c r="D20" s="797">
        <v>4430942.9951690827</v>
      </c>
      <c r="E20" s="693">
        <f t="shared" si="0"/>
        <v>0.19236500654565836</v>
      </c>
    </row>
    <row r="21" spans="1:5" hidden="1">
      <c r="A21" s="691">
        <v>2003</v>
      </c>
      <c r="B21" s="692">
        <v>108619</v>
      </c>
      <c r="C21" s="797">
        <v>16554861</v>
      </c>
      <c r="D21" s="797">
        <v>5756694</v>
      </c>
      <c r="E21" s="693">
        <f t="shared" si="0"/>
        <v>0.34773436031870036</v>
      </c>
    </row>
    <row r="22" spans="1:5" hidden="1">
      <c r="A22" s="691">
        <v>2004</v>
      </c>
      <c r="B22" s="692">
        <v>104601</v>
      </c>
      <c r="C22" s="797">
        <v>13440617.123999998</v>
      </c>
      <c r="D22" s="797">
        <v>6477566.8450000007</v>
      </c>
      <c r="E22" s="693">
        <f t="shared" si="0"/>
        <v>0.48193968961688888</v>
      </c>
    </row>
    <row r="23" spans="1:5" hidden="1">
      <c r="A23" s="691">
        <v>2005</v>
      </c>
      <c r="B23" s="692">
        <v>72211</v>
      </c>
      <c r="C23" s="797">
        <v>10901469</v>
      </c>
      <c r="D23" s="797">
        <v>6617932</v>
      </c>
      <c r="E23" s="693">
        <f t="shared" si="0"/>
        <v>0.60706790983857317</v>
      </c>
    </row>
    <row r="24" spans="1:5" hidden="1">
      <c r="A24" s="691">
        <v>2006</v>
      </c>
      <c r="B24" s="692">
        <v>48565</v>
      </c>
      <c r="C24" s="797">
        <v>8769175</v>
      </c>
      <c r="D24" s="797">
        <v>6775229</v>
      </c>
      <c r="E24" s="693">
        <f t="shared" si="0"/>
        <v>0.77261874691746946</v>
      </c>
    </row>
    <row r="25" spans="1:5" hidden="1">
      <c r="A25" s="691">
        <v>2007</v>
      </c>
      <c r="B25" s="692">
        <v>36022</v>
      </c>
      <c r="C25" s="797">
        <v>7817126</v>
      </c>
      <c r="D25" s="797">
        <v>6634224</v>
      </c>
      <c r="E25" s="693">
        <f t="shared" si="0"/>
        <v>0.84867814590682045</v>
      </c>
    </row>
    <row r="26" spans="1:5" hidden="1">
      <c r="A26" s="691">
        <v>2008</v>
      </c>
      <c r="B26" s="692">
        <v>31586</v>
      </c>
      <c r="C26" s="797">
        <v>8262160</v>
      </c>
      <c r="D26" s="797">
        <v>6595555</v>
      </c>
      <c r="E26" s="693">
        <f t="shared" si="0"/>
        <v>0.79828458901788391</v>
      </c>
    </row>
    <row r="27" spans="1:5">
      <c r="A27" s="691">
        <v>2009</v>
      </c>
      <c r="B27" s="692">
        <v>25100</v>
      </c>
      <c r="C27" s="692">
        <v>7203106</v>
      </c>
      <c r="D27" s="692">
        <v>6360283</v>
      </c>
      <c r="E27" s="693">
        <f t="shared" si="0"/>
        <v>0.88299172606928178</v>
      </c>
    </row>
    <row r="28" spans="1:5">
      <c r="A28" s="796">
        <v>2010</v>
      </c>
      <c r="B28" s="797">
        <v>21367</v>
      </c>
      <c r="C28" s="797">
        <v>6477581</v>
      </c>
      <c r="D28" s="797">
        <v>5957232</v>
      </c>
      <c r="E28" s="798">
        <f t="shared" si="0"/>
        <v>0.91966924072427658</v>
      </c>
    </row>
    <row r="29" spans="1:5">
      <c r="A29" s="799">
        <v>2011</v>
      </c>
      <c r="B29" s="797">
        <v>19422</v>
      </c>
      <c r="C29" s="797">
        <v>6230138.193</v>
      </c>
      <c r="D29" s="797">
        <v>5922974.6739999996</v>
      </c>
      <c r="E29" s="800">
        <f t="shared" si="0"/>
        <v>0.95069715799480659</v>
      </c>
    </row>
    <row r="30" spans="1:5">
      <c r="A30" s="799">
        <v>2012</v>
      </c>
      <c r="B30" s="797">
        <v>12813</v>
      </c>
      <c r="C30" s="797">
        <v>4922218.3389999997</v>
      </c>
      <c r="D30" s="797">
        <v>5397913.6890000002</v>
      </c>
      <c r="E30" s="800">
        <f t="shared" si="0"/>
        <v>1.0966424724053674</v>
      </c>
    </row>
    <row r="31" spans="1:5">
      <c r="A31" s="799">
        <v>2013</v>
      </c>
      <c r="B31" s="797">
        <v>13402</v>
      </c>
      <c r="C31" s="797">
        <v>6304684.4520000005</v>
      </c>
      <c r="D31" s="797">
        <v>4589405.8590000002</v>
      </c>
      <c r="E31" s="800">
        <f t="shared" si="0"/>
        <v>0.7279358537197097</v>
      </c>
    </row>
    <row r="32" spans="1:5">
      <c r="A32" s="799">
        <v>2014</v>
      </c>
      <c r="B32" s="801">
        <v>19317</v>
      </c>
      <c r="C32" s="801">
        <v>11857099.079</v>
      </c>
      <c r="D32" s="801">
        <v>4842006.4979999997</v>
      </c>
      <c r="E32" s="800">
        <f t="shared" si="0"/>
        <v>0.40836350153939704</v>
      </c>
    </row>
    <row r="33" spans="1:5">
      <c r="A33" s="799">
        <v>2015</v>
      </c>
      <c r="B33" s="797">
        <v>13725</v>
      </c>
      <c r="C33" s="797">
        <v>8108550.9790000003</v>
      </c>
      <c r="D33" s="797">
        <v>5330635.4230000004</v>
      </c>
      <c r="E33" s="800">
        <f t="shared" si="0"/>
        <v>0.65740912732812462</v>
      </c>
    </row>
    <row r="34" spans="1:5">
      <c r="A34" s="799">
        <v>2016</v>
      </c>
      <c r="B34" s="801">
        <f>+[1]F16!C27</f>
        <v>13537</v>
      </c>
      <c r="C34" s="801">
        <f>+[1]F16!F27</f>
        <v>9372216.4619999994</v>
      </c>
      <c r="D34" s="801">
        <f>+[1]F16!I27</f>
        <v>4557217.9149999991</v>
      </c>
      <c r="E34" s="800">
        <f t="shared" si="0"/>
        <v>0.48624761639654918</v>
      </c>
    </row>
    <row r="35" spans="1:5">
      <c r="A35" s="802">
        <v>2017</v>
      </c>
      <c r="B35" s="803">
        <f>+[1]F16!D27</f>
        <v>13436</v>
      </c>
      <c r="C35" s="803">
        <f>+[1]F16!G27</f>
        <v>11049780.612</v>
      </c>
      <c r="D35" s="803">
        <f>+[1]F16!J27</f>
        <v>3883590.4679999999</v>
      </c>
      <c r="E35" s="804">
        <f t="shared" si="0"/>
        <v>0.35146312894053683</v>
      </c>
    </row>
    <row r="37" spans="1:5" ht="15">
      <c r="A37" s="1002" t="s">
        <v>1624</v>
      </c>
      <c r="B37" s="1002"/>
      <c r="C37" s="1002"/>
      <c r="D37" s="1002"/>
      <c r="E37" s="1002"/>
    </row>
    <row r="38" spans="1:5">
      <c r="A38" s="998" t="s">
        <v>1615</v>
      </c>
      <c r="B38" s="998"/>
      <c r="C38" s="998"/>
      <c r="D38" s="998"/>
      <c r="E38" s="998"/>
    </row>
    <row r="39" spans="1:5">
      <c r="A39" s="999" t="s">
        <v>1962</v>
      </c>
      <c r="B39" s="999"/>
      <c r="C39" s="999"/>
      <c r="D39" s="999"/>
      <c r="E39" s="999"/>
    </row>
    <row r="40" spans="1:5" ht="15" thickBot="1">
      <c r="A40" s="1000" t="s">
        <v>1900</v>
      </c>
      <c r="B40" s="1000"/>
      <c r="C40" s="1000"/>
      <c r="D40" s="1000"/>
      <c r="E40" s="1000"/>
    </row>
    <row r="41" spans="1:5">
      <c r="A41" s="687"/>
      <c r="B41" s="687"/>
      <c r="C41" s="1001" t="s">
        <v>1617</v>
      </c>
      <c r="D41" s="1001"/>
      <c r="E41" s="687"/>
    </row>
    <row r="42" spans="1:5">
      <c r="A42" s="767" t="s">
        <v>1452</v>
      </c>
      <c r="B42" s="767" t="s">
        <v>1209</v>
      </c>
      <c r="C42" s="767" t="s">
        <v>1618</v>
      </c>
      <c r="D42" s="767" t="s">
        <v>1619</v>
      </c>
      <c r="E42" s="767" t="s">
        <v>1620</v>
      </c>
    </row>
    <row r="43" spans="1:5">
      <c r="A43" s="688"/>
      <c r="B43" s="689" t="s">
        <v>1621</v>
      </c>
      <c r="C43" s="690" t="s">
        <v>1204</v>
      </c>
      <c r="D43" s="690" t="s">
        <v>1204</v>
      </c>
      <c r="E43" s="689" t="s">
        <v>1623</v>
      </c>
    </row>
    <row r="44" spans="1:5">
      <c r="A44" s="691">
        <v>2009</v>
      </c>
      <c r="B44" s="692">
        <f>+B27</f>
        <v>25100</v>
      </c>
      <c r="C44" s="692">
        <f>C27*'A02'!I4</f>
        <v>9292006.7400000002</v>
      </c>
      <c r="D44" s="692">
        <f>D27*'A02'!I4</f>
        <v>8204765.0700000003</v>
      </c>
      <c r="E44" s="693">
        <f t="shared" ref="E44:E52" si="1">+D44/C44</f>
        <v>0.88299172606928178</v>
      </c>
    </row>
    <row r="45" spans="1:5">
      <c r="A45" s="694">
        <v>2010</v>
      </c>
      <c r="B45" s="692">
        <f>+B28</f>
        <v>21367</v>
      </c>
      <c r="C45" s="692">
        <f>C28*'A02'!I5</f>
        <v>8116408.9929999989</v>
      </c>
      <c r="D45" s="692">
        <f>D28*'A02'!I5</f>
        <v>7464411.6959999995</v>
      </c>
      <c r="E45" s="693">
        <f t="shared" si="1"/>
        <v>0.91966924072427658</v>
      </c>
    </row>
    <row r="46" spans="1:5">
      <c r="A46" s="694">
        <v>2011</v>
      </c>
      <c r="B46" s="692">
        <f>+B29</f>
        <v>19422</v>
      </c>
      <c r="C46" s="692">
        <f>C29*'A02'!I6</f>
        <v>7476165.8316000002</v>
      </c>
      <c r="D46" s="692">
        <f>D29*'A02'!I6</f>
        <v>7107569.6087999996</v>
      </c>
      <c r="E46" s="693">
        <f t="shared" si="1"/>
        <v>0.95069715799480659</v>
      </c>
    </row>
    <row r="47" spans="1:5">
      <c r="A47" s="694">
        <v>2012</v>
      </c>
      <c r="B47" s="692">
        <f>+B30</f>
        <v>12813</v>
      </c>
      <c r="C47" s="692">
        <f>C30*'A02'!I7</f>
        <v>5818062.0766979996</v>
      </c>
      <c r="D47" s="692">
        <f>D30*'A02'!I7</f>
        <v>6380333.9803980002</v>
      </c>
      <c r="E47" s="693">
        <f t="shared" si="1"/>
        <v>1.0966424724053674</v>
      </c>
    </row>
    <row r="48" spans="1:5">
      <c r="A48" s="694">
        <v>2013</v>
      </c>
      <c r="B48" s="696">
        <f>+B31</f>
        <v>13402</v>
      </c>
      <c r="C48" s="692">
        <f>C31*'A02'!I8</f>
        <v>7231473.0664440012</v>
      </c>
      <c r="D48" s="692">
        <f>D31*'A02'!I8</f>
        <v>5264048.520273</v>
      </c>
      <c r="E48" s="695">
        <f t="shared" si="1"/>
        <v>0.72793585371970959</v>
      </c>
    </row>
    <row r="49" spans="1:5">
      <c r="A49" s="694">
        <v>2014</v>
      </c>
      <c r="B49" s="696">
        <f>+B30</f>
        <v>12813</v>
      </c>
      <c r="C49" s="692">
        <f>C32*'A02'!I9</f>
        <v>12995380.590584001</v>
      </c>
      <c r="D49" s="692">
        <f>D32*'A02'!I9</f>
        <v>5306839.1218079999</v>
      </c>
      <c r="E49" s="695">
        <f t="shared" si="1"/>
        <v>0.40836350153939704</v>
      </c>
    </row>
    <row r="50" spans="1:5">
      <c r="A50" s="694">
        <v>2015</v>
      </c>
      <c r="B50" s="696">
        <f t="shared" ref="B50:B51" si="2">+B33</f>
        <v>13725</v>
      </c>
      <c r="C50" s="692">
        <f>C33*'A02'!I10</f>
        <v>8513978.52795</v>
      </c>
      <c r="D50" s="692">
        <f>D33*'A02'!I10</f>
        <v>5597167.1941500008</v>
      </c>
      <c r="E50" s="695">
        <f t="shared" si="1"/>
        <v>0.65740912732812462</v>
      </c>
    </row>
    <row r="51" spans="1:5">
      <c r="A51" s="694">
        <v>2016</v>
      </c>
      <c r="B51" s="696">
        <f t="shared" si="2"/>
        <v>13537</v>
      </c>
      <c r="C51" s="692">
        <f>C34*'A02'!I11</f>
        <v>9587777.4406259991</v>
      </c>
      <c r="D51" s="692">
        <f>D34*'A02'!I11</f>
        <v>4662033.9270449989</v>
      </c>
      <c r="E51" s="695">
        <f t="shared" si="1"/>
        <v>0.48624761639654918</v>
      </c>
    </row>
    <row r="52" spans="1:5">
      <c r="A52" s="690">
        <v>2017</v>
      </c>
      <c r="B52" s="697">
        <f>+B35</f>
        <v>13436</v>
      </c>
      <c r="C52" s="697">
        <f t="shared" ref="C52:D52" si="3">+C35</f>
        <v>11049780.612</v>
      </c>
      <c r="D52" s="697">
        <f t="shared" si="3"/>
        <v>3883590.4679999999</v>
      </c>
      <c r="E52" s="698">
        <f t="shared" si="1"/>
        <v>0.35146312894053683</v>
      </c>
    </row>
    <row r="53" spans="1:5">
      <c r="A53" s="694"/>
      <c r="B53" s="696"/>
      <c r="C53" s="696"/>
      <c r="D53" s="696"/>
      <c r="E53" s="695"/>
    </row>
    <row r="54" spans="1:5">
      <c r="A54" s="694"/>
      <c r="B54" s="696"/>
      <c r="C54" s="696"/>
      <c r="D54" s="696"/>
      <c r="E54" s="695"/>
    </row>
    <row r="55" spans="1:5">
      <c r="A55" s="699"/>
      <c r="B55" s="699"/>
      <c r="C55" s="699"/>
      <c r="D55" s="699"/>
      <c r="E55" s="699"/>
    </row>
    <row r="56" spans="1:5">
      <c r="A56" s="700" t="s">
        <v>28</v>
      </c>
      <c r="B56" s="701"/>
      <c r="C56" s="701"/>
      <c r="D56" s="701"/>
      <c r="E56" s="701"/>
    </row>
    <row r="57" spans="1:5">
      <c r="A57" s="702" t="s">
        <v>1594</v>
      </c>
      <c r="B57" s="703"/>
      <c r="C57" s="703"/>
      <c r="D57" s="703"/>
      <c r="E57" s="701"/>
    </row>
    <row r="58" spans="1:5">
      <c r="A58" s="704"/>
      <c r="B58" s="687"/>
      <c r="C58" s="687"/>
      <c r="D58" s="687"/>
      <c r="E58" s="687"/>
    </row>
    <row r="59" spans="1:5">
      <c r="A59" s="700" t="s">
        <v>77</v>
      </c>
    </row>
    <row r="60" spans="1:5">
      <c r="A60" s="705" t="s">
        <v>1625</v>
      </c>
    </row>
    <row r="61" spans="1:5">
      <c r="A61" s="705" t="s">
        <v>1626</v>
      </c>
    </row>
    <row r="62" spans="1:5">
      <c r="A62" s="705"/>
    </row>
    <row r="63" spans="1:5">
      <c r="A63" s="705"/>
    </row>
  </sheetData>
  <mergeCells count="10">
    <mergeCell ref="A38:E38"/>
    <mergeCell ref="A39:E39"/>
    <mergeCell ref="A40:E40"/>
    <mergeCell ref="C41:D41"/>
    <mergeCell ref="A1:E1"/>
    <mergeCell ref="A2:E2"/>
    <mergeCell ref="A3:E3"/>
    <mergeCell ref="A4:E4"/>
    <mergeCell ref="C5:D5"/>
    <mergeCell ref="A37:E37"/>
  </mergeCells>
  <hyperlinks>
    <hyperlink ref="A1:E1" location="'Sección PM'!A4" display="TABLA F23"/>
    <hyperlink ref="A37:E37" location="'Sección PM'!A4" display="TABLA F23"/>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70C0"/>
  </sheetPr>
  <dimension ref="A1:H49"/>
  <sheetViews>
    <sheetView showGridLines="0" zoomScale="90" zoomScaleNormal="90" workbookViewId="0">
      <selection sqref="A1:H1"/>
    </sheetView>
  </sheetViews>
  <sheetFormatPr baseColWidth="10" defaultRowHeight="15"/>
  <cols>
    <col min="1" max="1" width="9.5703125" bestFit="1" customWidth="1"/>
    <col min="2" max="2" width="15.42578125" bestFit="1" customWidth="1"/>
    <col min="3" max="3" width="11" bestFit="1" customWidth="1"/>
    <col min="4" max="4" width="14.28515625" bestFit="1" customWidth="1"/>
    <col min="5" max="5" width="10" bestFit="1" customWidth="1"/>
    <col min="6" max="6" width="14.28515625" customWidth="1"/>
    <col min="7" max="7" width="9.28515625" bestFit="1" customWidth="1"/>
    <col min="8" max="8" width="15.42578125" bestFit="1" customWidth="1"/>
  </cols>
  <sheetData>
    <row r="1" spans="1:8">
      <c r="A1" s="896" t="s">
        <v>1449</v>
      </c>
      <c r="B1" s="896"/>
      <c r="C1" s="896"/>
      <c r="D1" s="896"/>
      <c r="E1" s="896"/>
      <c r="F1" s="896"/>
      <c r="G1" s="896"/>
      <c r="H1" s="896"/>
    </row>
    <row r="2" spans="1:8">
      <c r="A2" s="897" t="s">
        <v>1450</v>
      </c>
      <c r="B2" s="897"/>
      <c r="C2" s="897"/>
      <c r="D2" s="897"/>
      <c r="E2" s="897"/>
      <c r="F2" s="897"/>
      <c r="G2" s="897"/>
      <c r="H2" s="897"/>
    </row>
    <row r="3" spans="1:8">
      <c r="A3" s="898" t="s">
        <v>1451</v>
      </c>
      <c r="B3" s="898"/>
      <c r="C3" s="898"/>
      <c r="D3" s="898"/>
      <c r="E3" s="898"/>
      <c r="F3" s="898"/>
      <c r="G3" s="898"/>
      <c r="H3" s="898"/>
    </row>
    <row r="4" spans="1:8">
      <c r="A4" s="898" t="s">
        <v>1902</v>
      </c>
      <c r="B4" s="898"/>
      <c r="C4" s="898"/>
      <c r="D4" s="898"/>
      <c r="E4" s="898"/>
      <c r="F4" s="898"/>
      <c r="G4" s="898"/>
      <c r="H4" s="898"/>
    </row>
    <row r="5" spans="1:8">
      <c r="A5" s="899" t="s">
        <v>2</v>
      </c>
      <c r="B5" s="899"/>
      <c r="C5" s="899"/>
      <c r="D5" s="899"/>
      <c r="E5" s="899"/>
      <c r="F5" s="899"/>
      <c r="G5" s="899"/>
      <c r="H5" s="899"/>
    </row>
    <row r="6" spans="1:8" ht="15.75" thickBot="1">
      <c r="A6" s="555"/>
      <c r="B6" s="556"/>
      <c r="C6" s="556"/>
      <c r="D6" s="556"/>
      <c r="E6" s="556"/>
      <c r="F6" s="556"/>
      <c r="G6" s="556"/>
      <c r="H6" s="556"/>
    </row>
    <row r="7" spans="1:8" ht="38.25">
      <c r="A7" s="557" t="s">
        <v>1452</v>
      </c>
      <c r="B7" s="557" t="s">
        <v>1453</v>
      </c>
      <c r="C7" s="557" t="s">
        <v>1454</v>
      </c>
      <c r="D7" s="557" t="s">
        <v>1455</v>
      </c>
      <c r="E7" s="557" t="s">
        <v>1456</v>
      </c>
      <c r="F7" s="557" t="s">
        <v>1457</v>
      </c>
      <c r="G7" s="557" t="s">
        <v>1458</v>
      </c>
      <c r="H7" s="557" t="s">
        <v>1459</v>
      </c>
    </row>
    <row r="8" spans="1:8">
      <c r="A8" s="541">
        <v>1990</v>
      </c>
      <c r="B8" s="558">
        <v>9729020</v>
      </c>
      <c r="C8" s="559">
        <f>100*B8/H8</f>
        <v>73.148348364965969</v>
      </c>
      <c r="D8" s="558">
        <v>2108308</v>
      </c>
      <c r="E8" s="559">
        <f>100*D8/H8</f>
        <v>15.851467881106698</v>
      </c>
      <c r="F8" s="560">
        <f>+H8-D8-B8</f>
        <v>1463068</v>
      </c>
      <c r="G8" s="559">
        <f>100*F8/H8</f>
        <v>11.000183753927328</v>
      </c>
      <c r="H8" s="561">
        <v>13300396</v>
      </c>
    </row>
    <row r="9" spans="1:8">
      <c r="A9" s="541">
        <v>1991</v>
      </c>
      <c r="B9" s="558">
        <v>9414162</v>
      </c>
      <c r="C9" s="559">
        <f t="shared" ref="C9:C33" si="0">100*B9/H9</f>
        <v>69.509908203312762</v>
      </c>
      <c r="D9" s="562">
        <v>2566144</v>
      </c>
      <c r="E9" s="559">
        <f t="shared" ref="E9:E33" si="1">100*D9/H9</f>
        <v>18.947244999234325</v>
      </c>
      <c r="F9" s="560">
        <f t="shared" ref="F9:F33" si="2">+H9-D9-B9</f>
        <v>1563320</v>
      </c>
      <c r="G9" s="559">
        <f t="shared" ref="G9:G33" si="3">100*F9/H9</f>
        <v>11.542846797452913</v>
      </c>
      <c r="H9" s="561">
        <v>13543626</v>
      </c>
    </row>
    <row r="10" spans="1:8">
      <c r="A10" s="541">
        <v>1992</v>
      </c>
      <c r="B10" s="558">
        <v>8788817</v>
      </c>
      <c r="C10" s="559">
        <f t="shared" si="0"/>
        <v>63.747792553444199</v>
      </c>
      <c r="D10" s="562">
        <v>3000063</v>
      </c>
      <c r="E10" s="559">
        <f t="shared" si="1"/>
        <v>21.760311287772115</v>
      </c>
      <c r="F10" s="560">
        <f t="shared" si="2"/>
        <v>1997977</v>
      </c>
      <c r="G10" s="559">
        <f t="shared" si="3"/>
        <v>14.491896158783687</v>
      </c>
      <c r="H10" s="561">
        <v>13786857</v>
      </c>
    </row>
    <row r="11" spans="1:8">
      <c r="A11" s="541">
        <v>1993</v>
      </c>
      <c r="B11" s="558">
        <v>8537786</v>
      </c>
      <c r="C11" s="559">
        <f t="shared" si="0"/>
        <v>60.853390045723863</v>
      </c>
      <c r="D11" s="562">
        <v>3431543</v>
      </c>
      <c r="E11" s="559">
        <f t="shared" si="1"/>
        <v>24.458451481177136</v>
      </c>
      <c r="F11" s="560">
        <f t="shared" si="2"/>
        <v>2060762</v>
      </c>
      <c r="G11" s="559">
        <f t="shared" si="3"/>
        <v>14.688158473098998</v>
      </c>
      <c r="H11" s="561">
        <v>14030091</v>
      </c>
    </row>
    <row r="12" spans="1:8">
      <c r="A12" s="541">
        <v>1994</v>
      </c>
      <c r="B12" s="558">
        <v>8644479</v>
      </c>
      <c r="C12" s="559">
        <f t="shared" si="0"/>
        <v>60.563881265499191</v>
      </c>
      <c r="D12" s="562">
        <v>3669874</v>
      </c>
      <c r="E12" s="559">
        <f t="shared" si="1"/>
        <v>25.711418027083251</v>
      </c>
      <c r="F12" s="560">
        <f t="shared" si="2"/>
        <v>1958971</v>
      </c>
      <c r="G12" s="559">
        <f t="shared" si="3"/>
        <v>13.724700707417558</v>
      </c>
      <c r="H12" s="561">
        <v>14273324</v>
      </c>
    </row>
    <row r="13" spans="1:8">
      <c r="A13" s="541">
        <v>1995</v>
      </c>
      <c r="B13" s="558">
        <v>8637022</v>
      </c>
      <c r="C13" s="559">
        <f t="shared" si="0"/>
        <v>59.585303350303981</v>
      </c>
      <c r="D13" s="562">
        <v>3763649</v>
      </c>
      <c r="E13" s="559">
        <f t="shared" si="1"/>
        <v>25.964755834715742</v>
      </c>
      <c r="F13" s="560">
        <f t="shared" si="2"/>
        <v>2094551</v>
      </c>
      <c r="G13" s="559">
        <f t="shared" si="3"/>
        <v>14.449940814980275</v>
      </c>
      <c r="H13" s="561">
        <v>14495222</v>
      </c>
    </row>
    <row r="14" spans="1:8">
      <c r="A14" s="541">
        <v>1996</v>
      </c>
      <c r="B14" s="558">
        <v>8672619</v>
      </c>
      <c r="C14" s="559">
        <f t="shared" si="0"/>
        <v>59.014309540351356</v>
      </c>
      <c r="D14" s="562">
        <v>3813384</v>
      </c>
      <c r="E14" s="559">
        <f t="shared" si="1"/>
        <v>25.948819355747464</v>
      </c>
      <c r="F14" s="560">
        <f t="shared" si="2"/>
        <v>2209787</v>
      </c>
      <c r="G14" s="559">
        <f t="shared" si="3"/>
        <v>15.036871103901186</v>
      </c>
      <c r="H14" s="561">
        <v>14695790</v>
      </c>
    </row>
    <row r="15" spans="1:8">
      <c r="A15" s="541">
        <v>1997</v>
      </c>
      <c r="B15" s="558">
        <v>8753407</v>
      </c>
      <c r="C15" s="559">
        <f t="shared" si="0"/>
        <v>58.762045390679951</v>
      </c>
      <c r="D15" s="562">
        <v>3882572</v>
      </c>
      <c r="E15" s="559">
        <f t="shared" si="1"/>
        <v>26.063893989686878</v>
      </c>
      <c r="F15" s="560">
        <f t="shared" si="2"/>
        <v>2260383</v>
      </c>
      <c r="G15" s="559">
        <f t="shared" si="3"/>
        <v>15.174060619633169</v>
      </c>
      <c r="H15" s="561">
        <v>14896362</v>
      </c>
    </row>
    <row r="16" spans="1:8">
      <c r="A16" s="541">
        <v>1998</v>
      </c>
      <c r="B16" s="558">
        <v>9137599</v>
      </c>
      <c r="C16" s="559">
        <f t="shared" si="0"/>
        <v>60.526206321417668</v>
      </c>
      <c r="D16" s="562">
        <v>3679835</v>
      </c>
      <c r="E16" s="559">
        <f t="shared" si="1"/>
        <v>24.374723867700254</v>
      </c>
      <c r="F16" s="560">
        <f t="shared" si="2"/>
        <v>2279496</v>
      </c>
      <c r="G16" s="559">
        <f t="shared" si="3"/>
        <v>15.09906981088208</v>
      </c>
      <c r="H16" s="561">
        <v>15096930</v>
      </c>
    </row>
    <row r="17" spans="1:8">
      <c r="A17" s="541">
        <v>1999</v>
      </c>
      <c r="B17" s="558">
        <v>9403455</v>
      </c>
      <c r="C17" s="559">
        <f t="shared" si="0"/>
        <v>61.470538419384766</v>
      </c>
      <c r="D17" s="562">
        <v>3323373</v>
      </c>
      <c r="E17" s="559">
        <f t="shared" si="1"/>
        <v>21.724943404147304</v>
      </c>
      <c r="F17" s="560">
        <f t="shared" si="2"/>
        <v>2570671</v>
      </c>
      <c r="G17" s="559">
        <f t="shared" si="3"/>
        <v>16.80451817646793</v>
      </c>
      <c r="H17" s="561">
        <v>15297499</v>
      </c>
    </row>
    <row r="18" spans="1:8">
      <c r="A18" s="541">
        <v>2000</v>
      </c>
      <c r="B18" s="558">
        <v>10157686</v>
      </c>
      <c r="C18" s="559">
        <f t="shared" si="0"/>
        <v>65.598074283752538</v>
      </c>
      <c r="D18" s="562">
        <v>3092195</v>
      </c>
      <c r="E18" s="559">
        <f t="shared" si="1"/>
        <v>19.969315581309381</v>
      </c>
      <c r="F18" s="560">
        <f t="shared" si="2"/>
        <v>2234851</v>
      </c>
      <c r="G18" s="559">
        <f t="shared" si="3"/>
        <v>14.432610134938079</v>
      </c>
      <c r="H18" s="561">
        <v>15484732</v>
      </c>
    </row>
    <row r="19" spans="1:8">
      <c r="A19" s="541">
        <v>2001</v>
      </c>
      <c r="B19" s="558">
        <v>10156364</v>
      </c>
      <c r="C19" s="559">
        <f t="shared" si="0"/>
        <v>64.86112355543726</v>
      </c>
      <c r="D19" s="562">
        <v>2940795</v>
      </c>
      <c r="E19" s="559">
        <f t="shared" si="1"/>
        <v>18.780664797580325</v>
      </c>
      <c r="F19" s="560">
        <f t="shared" si="2"/>
        <v>2561472</v>
      </c>
      <c r="G19" s="559">
        <f t="shared" si="3"/>
        <v>16.358211646982422</v>
      </c>
      <c r="H19" s="561">
        <v>15658631</v>
      </c>
    </row>
    <row r="20" spans="1:8">
      <c r="A20" s="541">
        <v>2002</v>
      </c>
      <c r="B20" s="558">
        <v>10327218</v>
      </c>
      <c r="C20" s="559">
        <f t="shared" si="0"/>
        <v>65.556926295053643</v>
      </c>
      <c r="D20" s="562">
        <v>2828228</v>
      </c>
      <c r="E20" s="559">
        <f t="shared" si="1"/>
        <v>17.953521901213566</v>
      </c>
      <c r="F20" s="560">
        <f t="shared" si="2"/>
        <v>2597608</v>
      </c>
      <c r="G20" s="559">
        <f t="shared" si="3"/>
        <v>16.489551803732788</v>
      </c>
      <c r="H20" s="561">
        <v>15753054</v>
      </c>
    </row>
    <row r="21" spans="1:8">
      <c r="A21" s="541">
        <v>2003</v>
      </c>
      <c r="B21" s="558">
        <v>10580090</v>
      </c>
      <c r="C21" s="559">
        <f t="shared" si="0"/>
        <v>66.458882873371209</v>
      </c>
      <c r="D21" s="562">
        <v>2729088</v>
      </c>
      <c r="E21" s="559">
        <f t="shared" si="1"/>
        <v>17.142778534315198</v>
      </c>
      <c r="F21" s="560">
        <f t="shared" si="2"/>
        <v>2610575</v>
      </c>
      <c r="G21" s="559">
        <f t="shared" si="3"/>
        <v>16.398338592313586</v>
      </c>
      <c r="H21" s="561">
        <v>15919753</v>
      </c>
    </row>
    <row r="22" spans="1:8">
      <c r="A22" s="541">
        <v>2004</v>
      </c>
      <c r="B22" s="558">
        <v>10910702</v>
      </c>
      <c r="C22" s="559">
        <f t="shared" si="0"/>
        <v>67.837888200032168</v>
      </c>
      <c r="D22" s="562">
        <v>2678432</v>
      </c>
      <c r="E22" s="559">
        <f t="shared" si="1"/>
        <v>16.653297887467605</v>
      </c>
      <c r="F22" s="560">
        <f t="shared" si="2"/>
        <v>2494359</v>
      </c>
      <c r="G22" s="559">
        <f t="shared" si="3"/>
        <v>15.508813912500226</v>
      </c>
      <c r="H22" s="561">
        <v>16083493</v>
      </c>
    </row>
    <row r="23" spans="1:8">
      <c r="A23" s="541">
        <v>2005</v>
      </c>
      <c r="B23" s="558">
        <v>11120094</v>
      </c>
      <c r="C23" s="559">
        <f t="shared" si="0"/>
        <v>68.4366373179367</v>
      </c>
      <c r="D23" s="562">
        <v>2660338</v>
      </c>
      <c r="E23" s="559">
        <f t="shared" si="1"/>
        <v>16.372576243431492</v>
      </c>
      <c r="F23" s="560">
        <f t="shared" si="2"/>
        <v>2468312</v>
      </c>
      <c r="G23" s="559">
        <f t="shared" si="3"/>
        <v>15.190786438631811</v>
      </c>
      <c r="H23" s="561">
        <v>16248744</v>
      </c>
    </row>
    <row r="24" spans="1:8">
      <c r="A24" s="541">
        <v>2006</v>
      </c>
      <c r="B24" s="558">
        <v>11479384</v>
      </c>
      <c r="C24" s="559">
        <f t="shared" si="0"/>
        <v>69.917288525396927</v>
      </c>
      <c r="D24" s="562">
        <v>2684554</v>
      </c>
      <c r="E24" s="559">
        <f t="shared" si="1"/>
        <v>16.350767304239358</v>
      </c>
      <c r="F24" s="560">
        <f t="shared" si="2"/>
        <v>2254582</v>
      </c>
      <c r="G24" s="559">
        <f t="shared" si="3"/>
        <v>13.731944170363711</v>
      </c>
      <c r="H24" s="561">
        <v>16418520</v>
      </c>
    </row>
    <row r="25" spans="1:8">
      <c r="A25" s="541">
        <v>2007</v>
      </c>
      <c r="B25" s="558">
        <v>11740688</v>
      </c>
      <c r="C25" s="559">
        <f t="shared" si="0"/>
        <v>70.744675434435123</v>
      </c>
      <c r="D25" s="562">
        <v>2776912</v>
      </c>
      <c r="E25" s="559">
        <f t="shared" si="1"/>
        <v>16.732557593727737</v>
      </c>
      <c r="F25" s="560">
        <f t="shared" si="2"/>
        <v>2078261</v>
      </c>
      <c r="G25" s="559">
        <f t="shared" si="3"/>
        <v>12.522766971837134</v>
      </c>
      <c r="H25" s="561">
        <v>16595861</v>
      </c>
    </row>
    <row r="26" spans="1:8">
      <c r="A26" s="541">
        <v>2008</v>
      </c>
      <c r="B26" s="558">
        <v>12248257</v>
      </c>
      <c r="C26" s="559">
        <f t="shared" si="0"/>
        <v>72.985315648312067</v>
      </c>
      <c r="D26" s="562">
        <v>2780396</v>
      </c>
      <c r="E26" s="559">
        <f t="shared" si="1"/>
        <v>16.567914903100441</v>
      </c>
      <c r="F26" s="560">
        <f t="shared" si="2"/>
        <v>1753157</v>
      </c>
      <c r="G26" s="559">
        <f t="shared" si="3"/>
        <v>10.446769448587489</v>
      </c>
      <c r="H26" s="561">
        <v>16781810</v>
      </c>
    </row>
    <row r="27" spans="1:8">
      <c r="A27" s="541">
        <v>2009</v>
      </c>
      <c r="B27" s="558">
        <v>12504226</v>
      </c>
      <c r="C27" s="559">
        <f t="shared" si="0"/>
        <v>73.677984592364055</v>
      </c>
      <c r="D27" s="562">
        <v>2776572</v>
      </c>
      <c r="E27" s="559">
        <f t="shared" si="1"/>
        <v>16.360247250456723</v>
      </c>
      <c r="F27" s="560">
        <f t="shared" si="2"/>
        <v>1690657</v>
      </c>
      <c r="G27" s="559">
        <f t="shared" si="3"/>
        <v>9.9617681571792165</v>
      </c>
      <c r="H27" s="561">
        <v>16971455</v>
      </c>
    </row>
    <row r="28" spans="1:8">
      <c r="A28" s="541" t="s">
        <v>1460</v>
      </c>
      <c r="B28" s="558">
        <v>12731506</v>
      </c>
      <c r="C28" s="559">
        <f t="shared" si="0"/>
        <v>74.189315380049976</v>
      </c>
      <c r="D28" s="562">
        <v>2825618</v>
      </c>
      <c r="E28" s="559">
        <f t="shared" si="1"/>
        <v>16.465504155246524</v>
      </c>
      <c r="F28" s="560">
        <f t="shared" si="2"/>
        <v>1603711</v>
      </c>
      <c r="G28" s="559">
        <f t="shared" si="3"/>
        <v>9.3451804647034944</v>
      </c>
      <c r="H28" s="561">
        <v>17160835</v>
      </c>
    </row>
    <row r="29" spans="1:8">
      <c r="A29" s="541">
        <v>2011</v>
      </c>
      <c r="B29" s="558">
        <v>13202753</v>
      </c>
      <c r="C29" s="559">
        <f t="shared" si="0"/>
        <v>76.095844171608064</v>
      </c>
      <c r="D29" s="562">
        <v>2925973</v>
      </c>
      <c r="E29" s="559">
        <f t="shared" si="1"/>
        <v>16.864239258155674</v>
      </c>
      <c r="F29" s="560">
        <f t="shared" si="2"/>
        <v>1221437</v>
      </c>
      <c r="G29" s="559">
        <f t="shared" si="3"/>
        <v>7.0399165702362563</v>
      </c>
      <c r="H29" s="561">
        <v>17350163</v>
      </c>
    </row>
    <row r="30" spans="1:8">
      <c r="A30" s="541">
        <v>2012</v>
      </c>
      <c r="B30" s="558">
        <v>13377082</v>
      </c>
      <c r="C30" s="559">
        <f t="shared" si="0"/>
        <v>76.274021223057872</v>
      </c>
      <c r="D30" s="562">
        <v>3064719</v>
      </c>
      <c r="E30" s="559">
        <f t="shared" si="1"/>
        <v>17.474546545256185</v>
      </c>
      <c r="F30" s="560">
        <f t="shared" si="2"/>
        <v>1096388</v>
      </c>
      <c r="G30" s="559">
        <f t="shared" si="3"/>
        <v>6.2514322316859507</v>
      </c>
      <c r="H30" s="561">
        <v>17538189</v>
      </c>
    </row>
    <row r="31" spans="1:8">
      <c r="A31" s="541">
        <v>2013</v>
      </c>
      <c r="B31" s="563">
        <v>13451188</v>
      </c>
      <c r="C31" s="559">
        <f t="shared" si="0"/>
        <v>75.886868483085522</v>
      </c>
      <c r="D31" s="564">
        <v>3206312</v>
      </c>
      <c r="E31" s="559">
        <f t="shared" si="1"/>
        <v>18.088883826450044</v>
      </c>
      <c r="F31" s="560">
        <f t="shared" si="2"/>
        <v>1067817</v>
      </c>
      <c r="G31" s="559">
        <f t="shared" si="3"/>
        <v>6.0242476904644358</v>
      </c>
      <c r="H31" s="565">
        <v>17725317</v>
      </c>
    </row>
    <row r="32" spans="1:8">
      <c r="A32" s="541">
        <v>2014</v>
      </c>
      <c r="B32" s="563">
        <v>13468265</v>
      </c>
      <c r="C32" s="559">
        <f t="shared" si="0"/>
        <v>75.188227858722385</v>
      </c>
      <c r="D32" s="564">
        <v>3308927</v>
      </c>
      <c r="E32" s="559">
        <f t="shared" si="1"/>
        <v>18.472487528562787</v>
      </c>
      <c r="F32" s="560">
        <f t="shared" si="2"/>
        <v>1135539</v>
      </c>
      <c r="G32" s="559">
        <f t="shared" si="3"/>
        <v>6.3392846127148337</v>
      </c>
      <c r="H32" s="565">
        <v>17912731</v>
      </c>
    </row>
    <row r="33" spans="1:8">
      <c r="A33" s="541">
        <v>2015</v>
      </c>
      <c r="B33" s="563">
        <v>13256173</v>
      </c>
      <c r="C33" s="559">
        <f t="shared" si="0"/>
        <v>73.24198058847638</v>
      </c>
      <c r="D33" s="564">
        <v>3410487</v>
      </c>
      <c r="E33" s="559">
        <f t="shared" si="1"/>
        <v>18.843358686647424</v>
      </c>
      <c r="F33" s="560">
        <f t="shared" si="2"/>
        <v>1432486</v>
      </c>
      <c r="G33" s="559">
        <f t="shared" si="3"/>
        <v>7.9146607248761907</v>
      </c>
      <c r="H33" s="565">
        <v>18099146</v>
      </c>
    </row>
    <row r="34" spans="1:8">
      <c r="A34" s="776">
        <v>2016</v>
      </c>
      <c r="B34" s="563">
        <v>13598639</v>
      </c>
      <c r="C34" s="559">
        <v>74.379002390785857</v>
      </c>
      <c r="D34" s="564">
        <v>3427665</v>
      </c>
      <c r="E34" s="559">
        <v>18.747927879386534</v>
      </c>
      <c r="F34" s="560">
        <v>1256596.5</v>
      </c>
      <c r="G34" s="559">
        <v>6.8730697298276056</v>
      </c>
      <c r="H34" s="565">
        <v>18282900.5</v>
      </c>
    </row>
    <row r="35" spans="1:8">
      <c r="A35" s="566">
        <v>2017</v>
      </c>
      <c r="B35" s="567">
        <v>13926475</v>
      </c>
      <c r="C35" s="568">
        <f>B35/$H35*100</f>
        <v>74.932748591581671</v>
      </c>
      <c r="D35" s="569">
        <v>3393662</v>
      </c>
      <c r="E35" s="568">
        <f>D35/$H35*100</f>
        <v>18.25992732911984</v>
      </c>
      <c r="F35" s="570">
        <f>H35-B35-D35</f>
        <v>1265161.5</v>
      </c>
      <c r="G35" s="568">
        <f>F35/$H35*100</f>
        <v>6.8073240792984837</v>
      </c>
      <c r="H35" s="571">
        <v>18585298.5</v>
      </c>
    </row>
    <row r="36" spans="1:8">
      <c r="A36" s="572"/>
      <c r="B36" s="573"/>
      <c r="C36" s="573"/>
      <c r="D36" s="573"/>
      <c r="E36" s="573"/>
      <c r="F36" s="573"/>
      <c r="G36" s="574"/>
      <c r="H36" s="575"/>
    </row>
    <row r="37" spans="1:8">
      <c r="A37" s="5" t="s">
        <v>77</v>
      </c>
      <c r="B37" s="576"/>
      <c r="C37" s="545"/>
      <c r="D37" s="576"/>
      <c r="E37" s="576"/>
      <c r="F37" s="576"/>
      <c r="G37" s="576"/>
      <c r="H37" s="577"/>
    </row>
    <row r="38" spans="1:8">
      <c r="A38" s="895" t="s">
        <v>1461</v>
      </c>
      <c r="B38" s="895"/>
      <c r="C38" s="895"/>
      <c r="D38" s="895"/>
      <c r="E38" s="895"/>
      <c r="F38" s="895"/>
      <c r="G38" s="895"/>
      <c r="H38" s="895"/>
    </row>
    <row r="39" spans="1:8">
      <c r="A39" s="895" t="s">
        <v>1462</v>
      </c>
      <c r="B39" s="895"/>
      <c r="C39" s="895"/>
      <c r="D39" s="895"/>
      <c r="E39" s="895"/>
      <c r="F39" s="895"/>
      <c r="G39" s="895"/>
      <c r="H39" s="895"/>
    </row>
    <row r="40" spans="1:8">
      <c r="A40" s="895" t="s">
        <v>1463</v>
      </c>
      <c r="B40" s="895"/>
      <c r="C40" s="895"/>
      <c r="D40" s="895"/>
      <c r="E40" s="895"/>
      <c r="F40" s="895"/>
      <c r="G40" s="895"/>
      <c r="H40" s="895"/>
    </row>
    <row r="41" spans="1:8" ht="27" customHeight="1">
      <c r="A41" s="902" t="s">
        <v>1464</v>
      </c>
      <c r="B41" s="895"/>
      <c r="C41" s="895"/>
      <c r="D41" s="895"/>
      <c r="E41" s="895"/>
      <c r="F41" s="895"/>
      <c r="G41" s="895"/>
      <c r="H41" s="895"/>
    </row>
    <row r="42" spans="1:8" ht="24" customHeight="1">
      <c r="A42" s="901" t="s">
        <v>1465</v>
      </c>
      <c r="B42" s="901"/>
      <c r="C42" s="901"/>
      <c r="D42" s="901"/>
      <c r="E42" s="901"/>
      <c r="F42" s="901"/>
      <c r="G42" s="901"/>
      <c r="H42" s="901"/>
    </row>
    <row r="43" spans="1:8">
      <c r="A43" s="901"/>
      <c r="B43" s="901"/>
      <c r="C43" s="901"/>
      <c r="D43" s="901"/>
      <c r="E43" s="901"/>
      <c r="F43" s="901"/>
      <c r="G43" s="901"/>
      <c r="H43" s="901"/>
    </row>
    <row r="44" spans="1:8">
      <c r="A44" s="578"/>
      <c r="B44" s="578"/>
      <c r="C44" s="578"/>
      <c r="D44" s="578"/>
      <c r="E44" s="578"/>
      <c r="F44" s="578"/>
      <c r="G44" s="578"/>
      <c r="H44" s="578"/>
    </row>
    <row r="45" spans="1:8">
      <c r="A45" s="5" t="s">
        <v>78</v>
      </c>
      <c r="B45" s="576"/>
      <c r="C45" s="576"/>
      <c r="D45" s="576"/>
      <c r="E45" s="576"/>
      <c r="F45" s="576"/>
      <c r="G45" s="576"/>
      <c r="H45" s="576"/>
    </row>
    <row r="46" spans="1:8">
      <c r="A46" s="895" t="s">
        <v>1466</v>
      </c>
      <c r="B46" s="895"/>
      <c r="C46" s="895"/>
      <c r="D46" s="895"/>
      <c r="E46" s="895"/>
      <c r="F46" s="895"/>
      <c r="G46" s="895"/>
      <c r="H46" s="895"/>
    </row>
    <row r="47" spans="1:8" ht="24.75" customHeight="1">
      <c r="A47" s="900" t="s">
        <v>1467</v>
      </c>
      <c r="B47" s="901"/>
      <c r="C47" s="901"/>
      <c r="D47" s="901"/>
      <c r="E47" s="901"/>
      <c r="F47" s="901"/>
      <c r="G47" s="901"/>
      <c r="H47" s="901"/>
    </row>
    <row r="48" spans="1:8">
      <c r="A48" s="895" t="s">
        <v>1468</v>
      </c>
      <c r="B48" s="895"/>
      <c r="C48" s="895"/>
      <c r="D48" s="895"/>
      <c r="E48" s="895"/>
      <c r="F48" s="895"/>
      <c r="G48" s="895"/>
      <c r="H48" s="895"/>
    </row>
    <row r="49" spans="1:8">
      <c r="A49" s="895" t="s">
        <v>1469</v>
      </c>
      <c r="B49" s="895"/>
      <c r="C49" s="895"/>
      <c r="D49" s="895"/>
      <c r="E49" s="895"/>
      <c r="F49" s="895"/>
      <c r="G49" s="895"/>
      <c r="H49" s="895"/>
    </row>
  </sheetData>
  <mergeCells count="15">
    <mergeCell ref="A47:H47"/>
    <mergeCell ref="A48:H48"/>
    <mergeCell ref="A49:H49"/>
    <mergeCell ref="A39:H39"/>
    <mergeCell ref="A40:H40"/>
    <mergeCell ref="A41:H41"/>
    <mergeCell ref="A42:H42"/>
    <mergeCell ref="A43:H43"/>
    <mergeCell ref="A46:H46"/>
    <mergeCell ref="A38:H38"/>
    <mergeCell ref="A1:H1"/>
    <mergeCell ref="A2:H2"/>
    <mergeCell ref="A3:H3"/>
    <mergeCell ref="A4:H4"/>
    <mergeCell ref="A5:H5"/>
  </mergeCells>
  <hyperlinks>
    <hyperlink ref="A1:H1" location="'Sección C'!A4" display="TABLA C01"/>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162"/>
  <sheetViews>
    <sheetView zoomScaleNormal="100" workbookViewId="0">
      <selection sqref="A1:H1"/>
    </sheetView>
  </sheetViews>
  <sheetFormatPr baseColWidth="10" defaultRowHeight="14.25"/>
  <cols>
    <col min="1" max="1" width="5.28515625" style="40" customWidth="1"/>
    <col min="2" max="2" width="26.7109375" style="40" customWidth="1"/>
    <col min="3" max="3" width="23.28515625" style="40" customWidth="1"/>
    <col min="4" max="4" width="15.28515625" style="40" customWidth="1"/>
    <col min="5" max="5" width="11.5703125" style="40" customWidth="1"/>
    <col min="6" max="6" width="14" style="40" customWidth="1"/>
    <col min="7" max="7" width="10.5703125" style="40" customWidth="1"/>
    <col min="8" max="8" width="17.28515625" style="40" customWidth="1"/>
    <col min="9" max="9" width="2.42578125" style="40" customWidth="1"/>
    <col min="10" max="246" width="11.42578125" style="40"/>
    <col min="247" max="247" width="5.28515625" style="40" customWidth="1"/>
    <col min="248" max="248" width="26.7109375" style="40" customWidth="1"/>
    <col min="249" max="249" width="23.28515625" style="40" customWidth="1"/>
    <col min="250" max="250" width="15.28515625" style="40" customWidth="1"/>
    <col min="251" max="251" width="11.5703125" style="40" customWidth="1"/>
    <col min="252" max="252" width="14" style="40" customWidth="1"/>
    <col min="253" max="253" width="10.5703125" style="40" customWidth="1"/>
    <col min="254" max="254" width="17.28515625" style="40" customWidth="1"/>
    <col min="255" max="255" width="2.42578125" style="40" customWidth="1"/>
    <col min="256" max="256" width="19.85546875" style="40" bestFit="1" customWidth="1"/>
    <col min="257" max="257" width="17.42578125" style="40" bestFit="1" customWidth="1"/>
    <col min="258" max="258" width="25" style="40" bestFit="1" customWidth="1"/>
    <col min="259" max="259" width="22.42578125" style="40" bestFit="1" customWidth="1"/>
    <col min="260" max="502" width="11.42578125" style="40"/>
    <col min="503" max="503" width="5.28515625" style="40" customWidth="1"/>
    <col min="504" max="504" width="26.7109375" style="40" customWidth="1"/>
    <col min="505" max="505" width="23.28515625" style="40" customWidth="1"/>
    <col min="506" max="506" width="15.28515625" style="40" customWidth="1"/>
    <col min="507" max="507" width="11.5703125" style="40" customWidth="1"/>
    <col min="508" max="508" width="14" style="40" customWidth="1"/>
    <col min="509" max="509" width="10.5703125" style="40" customWidth="1"/>
    <col min="510" max="510" width="17.28515625" style="40" customWidth="1"/>
    <col min="511" max="511" width="2.42578125" style="40" customWidth="1"/>
    <col min="512" max="512" width="19.85546875" style="40" bestFit="1" customWidth="1"/>
    <col min="513" max="513" width="17.42578125" style="40" bestFit="1" customWidth="1"/>
    <col min="514" max="514" width="25" style="40" bestFit="1" customWidth="1"/>
    <col min="515" max="515" width="22.42578125" style="40" bestFit="1" customWidth="1"/>
    <col min="516" max="758" width="11.42578125" style="40"/>
    <col min="759" max="759" width="5.28515625" style="40" customWidth="1"/>
    <col min="760" max="760" width="26.7109375" style="40" customWidth="1"/>
    <col min="761" max="761" width="23.28515625" style="40" customWidth="1"/>
    <col min="762" max="762" width="15.28515625" style="40" customWidth="1"/>
    <col min="763" max="763" width="11.5703125" style="40" customWidth="1"/>
    <col min="764" max="764" width="14" style="40" customWidth="1"/>
    <col min="765" max="765" width="10.5703125" style="40" customWidth="1"/>
    <col min="766" max="766" width="17.28515625" style="40" customWidth="1"/>
    <col min="767" max="767" width="2.42578125" style="40" customWidth="1"/>
    <col min="768" max="768" width="19.85546875" style="40" bestFit="1" customWidth="1"/>
    <col min="769" max="769" width="17.42578125" style="40" bestFit="1" customWidth="1"/>
    <col min="770" max="770" width="25" style="40" bestFit="1" customWidth="1"/>
    <col min="771" max="771" width="22.42578125" style="40" bestFit="1" customWidth="1"/>
    <col min="772" max="1014" width="11.42578125" style="40"/>
    <col min="1015" max="1015" width="5.28515625" style="40" customWidth="1"/>
    <col min="1016" max="1016" width="26.7109375" style="40" customWidth="1"/>
    <col min="1017" max="1017" width="23.28515625" style="40" customWidth="1"/>
    <col min="1018" max="1018" width="15.28515625" style="40" customWidth="1"/>
    <col min="1019" max="1019" width="11.5703125" style="40" customWidth="1"/>
    <col min="1020" max="1020" width="14" style="40" customWidth="1"/>
    <col min="1021" max="1021" width="10.5703125" style="40" customWidth="1"/>
    <col min="1022" max="1022" width="17.28515625" style="40" customWidth="1"/>
    <col min="1023" max="1023" width="2.42578125" style="40" customWidth="1"/>
    <col min="1024" max="1024" width="19.85546875" style="40" bestFit="1" customWidth="1"/>
    <col min="1025" max="1025" width="17.42578125" style="40" bestFit="1" customWidth="1"/>
    <col min="1026" max="1026" width="25" style="40" bestFit="1" customWidth="1"/>
    <col min="1027" max="1027" width="22.42578125" style="40" bestFit="1" customWidth="1"/>
    <col min="1028" max="1270" width="11.42578125" style="40"/>
    <col min="1271" max="1271" width="5.28515625" style="40" customWidth="1"/>
    <col min="1272" max="1272" width="26.7109375" style="40" customWidth="1"/>
    <col min="1273" max="1273" width="23.28515625" style="40" customWidth="1"/>
    <col min="1274" max="1274" width="15.28515625" style="40" customWidth="1"/>
    <col min="1275" max="1275" width="11.5703125" style="40" customWidth="1"/>
    <col min="1276" max="1276" width="14" style="40" customWidth="1"/>
    <col min="1277" max="1277" width="10.5703125" style="40" customWidth="1"/>
    <col min="1278" max="1278" width="17.28515625" style="40" customWidth="1"/>
    <col min="1279" max="1279" width="2.42578125" style="40" customWidth="1"/>
    <col min="1280" max="1280" width="19.85546875" style="40" bestFit="1" customWidth="1"/>
    <col min="1281" max="1281" width="17.42578125" style="40" bestFit="1" customWidth="1"/>
    <col min="1282" max="1282" width="25" style="40" bestFit="1" customWidth="1"/>
    <col min="1283" max="1283" width="22.42578125" style="40" bestFit="1" customWidth="1"/>
    <col min="1284" max="1526" width="11.42578125" style="40"/>
    <col min="1527" max="1527" width="5.28515625" style="40" customWidth="1"/>
    <col min="1528" max="1528" width="26.7109375" style="40" customWidth="1"/>
    <col min="1529" max="1529" width="23.28515625" style="40" customWidth="1"/>
    <col min="1530" max="1530" width="15.28515625" style="40" customWidth="1"/>
    <col min="1531" max="1531" width="11.5703125" style="40" customWidth="1"/>
    <col min="1532" max="1532" width="14" style="40" customWidth="1"/>
    <col min="1533" max="1533" width="10.5703125" style="40" customWidth="1"/>
    <col min="1534" max="1534" width="17.28515625" style="40" customWidth="1"/>
    <col min="1535" max="1535" width="2.42578125" style="40" customWidth="1"/>
    <col min="1536" max="1536" width="19.85546875" style="40" bestFit="1" customWidth="1"/>
    <col min="1537" max="1537" width="17.42578125" style="40" bestFit="1" customWidth="1"/>
    <col min="1538" max="1538" width="25" style="40" bestFit="1" customWidth="1"/>
    <col min="1539" max="1539" width="22.42578125" style="40" bestFit="1" customWidth="1"/>
    <col min="1540" max="1782" width="11.42578125" style="40"/>
    <col min="1783" max="1783" width="5.28515625" style="40" customWidth="1"/>
    <col min="1784" max="1784" width="26.7109375" style="40" customWidth="1"/>
    <col min="1785" max="1785" width="23.28515625" style="40" customWidth="1"/>
    <col min="1786" max="1786" width="15.28515625" style="40" customWidth="1"/>
    <col min="1787" max="1787" width="11.5703125" style="40" customWidth="1"/>
    <col min="1788" max="1788" width="14" style="40" customWidth="1"/>
    <col min="1789" max="1789" width="10.5703125" style="40" customWidth="1"/>
    <col min="1790" max="1790" width="17.28515625" style="40" customWidth="1"/>
    <col min="1791" max="1791" width="2.42578125" style="40" customWidth="1"/>
    <col min="1792" max="1792" width="19.85546875" style="40" bestFit="1" customWidth="1"/>
    <col min="1793" max="1793" width="17.42578125" style="40" bestFit="1" customWidth="1"/>
    <col min="1794" max="1794" width="25" style="40" bestFit="1" customWidth="1"/>
    <col min="1795" max="1795" width="22.42578125" style="40" bestFit="1" customWidth="1"/>
    <col min="1796" max="2038" width="11.42578125" style="40"/>
    <col min="2039" max="2039" width="5.28515625" style="40" customWidth="1"/>
    <col min="2040" max="2040" width="26.7109375" style="40" customWidth="1"/>
    <col min="2041" max="2041" width="23.28515625" style="40" customWidth="1"/>
    <col min="2042" max="2042" width="15.28515625" style="40" customWidth="1"/>
    <col min="2043" max="2043" width="11.5703125" style="40" customWidth="1"/>
    <col min="2044" max="2044" width="14" style="40" customWidth="1"/>
    <col min="2045" max="2045" width="10.5703125" style="40" customWidth="1"/>
    <col min="2046" max="2046" width="17.28515625" style="40" customWidth="1"/>
    <col min="2047" max="2047" width="2.42578125" style="40" customWidth="1"/>
    <col min="2048" max="2048" width="19.85546875" style="40" bestFit="1" customWidth="1"/>
    <col min="2049" max="2049" width="17.42578125" style="40" bestFit="1" customWidth="1"/>
    <col min="2050" max="2050" width="25" style="40" bestFit="1" customWidth="1"/>
    <col min="2051" max="2051" width="22.42578125" style="40" bestFit="1" customWidth="1"/>
    <col min="2052" max="2294" width="11.42578125" style="40"/>
    <col min="2295" max="2295" width="5.28515625" style="40" customWidth="1"/>
    <col min="2296" max="2296" width="26.7109375" style="40" customWidth="1"/>
    <col min="2297" max="2297" width="23.28515625" style="40" customWidth="1"/>
    <col min="2298" max="2298" width="15.28515625" style="40" customWidth="1"/>
    <col min="2299" max="2299" width="11.5703125" style="40" customWidth="1"/>
    <col min="2300" max="2300" width="14" style="40" customWidth="1"/>
    <col min="2301" max="2301" width="10.5703125" style="40" customWidth="1"/>
    <col min="2302" max="2302" width="17.28515625" style="40" customWidth="1"/>
    <col min="2303" max="2303" width="2.42578125" style="40" customWidth="1"/>
    <col min="2304" max="2304" width="19.85546875" style="40" bestFit="1" customWidth="1"/>
    <col min="2305" max="2305" width="17.42578125" style="40" bestFit="1" customWidth="1"/>
    <col min="2306" max="2306" width="25" style="40" bestFit="1" customWidth="1"/>
    <col min="2307" max="2307" width="22.42578125" style="40" bestFit="1" customWidth="1"/>
    <col min="2308" max="2550" width="11.42578125" style="40"/>
    <col min="2551" max="2551" width="5.28515625" style="40" customWidth="1"/>
    <col min="2552" max="2552" width="26.7109375" style="40" customWidth="1"/>
    <col min="2553" max="2553" width="23.28515625" style="40" customWidth="1"/>
    <col min="2554" max="2554" width="15.28515625" style="40" customWidth="1"/>
    <col min="2555" max="2555" width="11.5703125" style="40" customWidth="1"/>
    <col min="2556" max="2556" width="14" style="40" customWidth="1"/>
    <col min="2557" max="2557" width="10.5703125" style="40" customWidth="1"/>
    <col min="2558" max="2558" width="17.28515625" style="40" customWidth="1"/>
    <col min="2559" max="2559" width="2.42578125" style="40" customWidth="1"/>
    <col min="2560" max="2560" width="19.85546875" style="40" bestFit="1" customWidth="1"/>
    <col min="2561" max="2561" width="17.42578125" style="40" bestFit="1" customWidth="1"/>
    <col min="2562" max="2562" width="25" style="40" bestFit="1" customWidth="1"/>
    <col min="2563" max="2563" width="22.42578125" style="40" bestFit="1" customWidth="1"/>
    <col min="2564" max="2806" width="11.42578125" style="40"/>
    <col min="2807" max="2807" width="5.28515625" style="40" customWidth="1"/>
    <col min="2808" max="2808" width="26.7109375" style="40" customWidth="1"/>
    <col min="2809" max="2809" width="23.28515625" style="40" customWidth="1"/>
    <col min="2810" max="2810" width="15.28515625" style="40" customWidth="1"/>
    <col min="2811" max="2811" width="11.5703125" style="40" customWidth="1"/>
    <col min="2812" max="2812" width="14" style="40" customWidth="1"/>
    <col min="2813" max="2813" width="10.5703125" style="40" customWidth="1"/>
    <col min="2814" max="2814" width="17.28515625" style="40" customWidth="1"/>
    <col min="2815" max="2815" width="2.42578125" style="40" customWidth="1"/>
    <col min="2816" max="2816" width="19.85546875" style="40" bestFit="1" customWidth="1"/>
    <col min="2817" max="2817" width="17.42578125" style="40" bestFit="1" customWidth="1"/>
    <col min="2818" max="2818" width="25" style="40" bestFit="1" customWidth="1"/>
    <col min="2819" max="2819" width="22.42578125" style="40" bestFit="1" customWidth="1"/>
    <col min="2820" max="3062" width="11.42578125" style="40"/>
    <col min="3063" max="3063" width="5.28515625" style="40" customWidth="1"/>
    <col min="3064" max="3064" width="26.7109375" style="40" customWidth="1"/>
    <col min="3065" max="3065" width="23.28515625" style="40" customWidth="1"/>
    <col min="3066" max="3066" width="15.28515625" style="40" customWidth="1"/>
    <col min="3067" max="3067" width="11.5703125" style="40" customWidth="1"/>
    <col min="3068" max="3068" width="14" style="40" customWidth="1"/>
    <col min="3069" max="3069" width="10.5703125" style="40" customWidth="1"/>
    <col min="3070" max="3070" width="17.28515625" style="40" customWidth="1"/>
    <col min="3071" max="3071" width="2.42578125" style="40" customWidth="1"/>
    <col min="3072" max="3072" width="19.85546875" style="40" bestFit="1" customWidth="1"/>
    <col min="3073" max="3073" width="17.42578125" style="40" bestFit="1" customWidth="1"/>
    <col min="3074" max="3074" width="25" style="40" bestFit="1" customWidth="1"/>
    <col min="3075" max="3075" width="22.42578125" style="40" bestFit="1" customWidth="1"/>
    <col min="3076" max="3318" width="11.42578125" style="40"/>
    <col min="3319" max="3319" width="5.28515625" style="40" customWidth="1"/>
    <col min="3320" max="3320" width="26.7109375" style="40" customWidth="1"/>
    <col min="3321" max="3321" width="23.28515625" style="40" customWidth="1"/>
    <col min="3322" max="3322" width="15.28515625" style="40" customWidth="1"/>
    <col min="3323" max="3323" width="11.5703125" style="40" customWidth="1"/>
    <col min="3324" max="3324" width="14" style="40" customWidth="1"/>
    <col min="3325" max="3325" width="10.5703125" style="40" customWidth="1"/>
    <col min="3326" max="3326" width="17.28515625" style="40" customWidth="1"/>
    <col min="3327" max="3327" width="2.42578125" style="40" customWidth="1"/>
    <col min="3328" max="3328" width="19.85546875" style="40" bestFit="1" customWidth="1"/>
    <col min="3329" max="3329" width="17.42578125" style="40" bestFit="1" customWidth="1"/>
    <col min="3330" max="3330" width="25" style="40" bestFit="1" customWidth="1"/>
    <col min="3331" max="3331" width="22.42578125" style="40" bestFit="1" customWidth="1"/>
    <col min="3332" max="3574" width="11.42578125" style="40"/>
    <col min="3575" max="3575" width="5.28515625" style="40" customWidth="1"/>
    <col min="3576" max="3576" width="26.7109375" style="40" customWidth="1"/>
    <col min="3577" max="3577" width="23.28515625" style="40" customWidth="1"/>
    <col min="3578" max="3578" width="15.28515625" style="40" customWidth="1"/>
    <col min="3579" max="3579" width="11.5703125" style="40" customWidth="1"/>
    <col min="3580" max="3580" width="14" style="40" customWidth="1"/>
    <col min="3581" max="3581" width="10.5703125" style="40" customWidth="1"/>
    <col min="3582" max="3582" width="17.28515625" style="40" customWidth="1"/>
    <col min="3583" max="3583" width="2.42578125" style="40" customWidth="1"/>
    <col min="3584" max="3584" width="19.85546875" style="40" bestFit="1" customWidth="1"/>
    <col min="3585" max="3585" width="17.42578125" style="40" bestFit="1" customWidth="1"/>
    <col min="3586" max="3586" width="25" style="40" bestFit="1" customWidth="1"/>
    <col min="3587" max="3587" width="22.42578125" style="40" bestFit="1" customWidth="1"/>
    <col min="3588" max="3830" width="11.42578125" style="40"/>
    <col min="3831" max="3831" width="5.28515625" style="40" customWidth="1"/>
    <col min="3832" max="3832" width="26.7109375" style="40" customWidth="1"/>
    <col min="3833" max="3833" width="23.28515625" style="40" customWidth="1"/>
    <col min="3834" max="3834" width="15.28515625" style="40" customWidth="1"/>
    <col min="3835" max="3835" width="11.5703125" style="40" customWidth="1"/>
    <col min="3836" max="3836" width="14" style="40" customWidth="1"/>
    <col min="3837" max="3837" width="10.5703125" style="40" customWidth="1"/>
    <col min="3838" max="3838" width="17.28515625" style="40" customWidth="1"/>
    <col min="3839" max="3839" width="2.42578125" style="40" customWidth="1"/>
    <col min="3840" max="3840" width="19.85546875" style="40" bestFit="1" customWidth="1"/>
    <col min="3841" max="3841" width="17.42578125" style="40" bestFit="1" customWidth="1"/>
    <col min="3842" max="3842" width="25" style="40" bestFit="1" customWidth="1"/>
    <col min="3843" max="3843" width="22.42578125" style="40" bestFit="1" customWidth="1"/>
    <col min="3844" max="4086" width="11.42578125" style="40"/>
    <col min="4087" max="4087" width="5.28515625" style="40" customWidth="1"/>
    <col min="4088" max="4088" width="26.7109375" style="40" customWidth="1"/>
    <col min="4089" max="4089" width="23.28515625" style="40" customWidth="1"/>
    <col min="4090" max="4090" width="15.28515625" style="40" customWidth="1"/>
    <col min="4091" max="4091" width="11.5703125" style="40" customWidth="1"/>
    <col min="4092" max="4092" width="14" style="40" customWidth="1"/>
    <col min="4093" max="4093" width="10.5703125" style="40" customWidth="1"/>
    <col min="4094" max="4094" width="17.28515625" style="40" customWidth="1"/>
    <col min="4095" max="4095" width="2.42578125" style="40" customWidth="1"/>
    <col min="4096" max="4096" width="19.85546875" style="40" bestFit="1" customWidth="1"/>
    <col min="4097" max="4097" width="17.42578125" style="40" bestFit="1" customWidth="1"/>
    <col min="4098" max="4098" width="25" style="40" bestFit="1" customWidth="1"/>
    <col min="4099" max="4099" width="22.42578125" style="40" bestFit="1" customWidth="1"/>
    <col min="4100" max="4342" width="11.42578125" style="40"/>
    <col min="4343" max="4343" width="5.28515625" style="40" customWidth="1"/>
    <col min="4344" max="4344" width="26.7109375" style="40" customWidth="1"/>
    <col min="4345" max="4345" width="23.28515625" style="40" customWidth="1"/>
    <col min="4346" max="4346" width="15.28515625" style="40" customWidth="1"/>
    <col min="4347" max="4347" width="11.5703125" style="40" customWidth="1"/>
    <col min="4348" max="4348" width="14" style="40" customWidth="1"/>
    <col min="4349" max="4349" width="10.5703125" style="40" customWidth="1"/>
    <col min="4350" max="4350" width="17.28515625" style="40" customWidth="1"/>
    <col min="4351" max="4351" width="2.42578125" style="40" customWidth="1"/>
    <col min="4352" max="4352" width="19.85546875" style="40" bestFit="1" customWidth="1"/>
    <col min="4353" max="4353" width="17.42578125" style="40" bestFit="1" customWidth="1"/>
    <col min="4354" max="4354" width="25" style="40" bestFit="1" customWidth="1"/>
    <col min="4355" max="4355" width="22.42578125" style="40" bestFit="1" customWidth="1"/>
    <col min="4356" max="4598" width="11.42578125" style="40"/>
    <col min="4599" max="4599" width="5.28515625" style="40" customWidth="1"/>
    <col min="4600" max="4600" width="26.7109375" style="40" customWidth="1"/>
    <col min="4601" max="4601" width="23.28515625" style="40" customWidth="1"/>
    <col min="4602" max="4602" width="15.28515625" style="40" customWidth="1"/>
    <col min="4603" max="4603" width="11.5703125" style="40" customWidth="1"/>
    <col min="4604" max="4604" width="14" style="40" customWidth="1"/>
    <col min="4605" max="4605" width="10.5703125" style="40" customWidth="1"/>
    <col min="4606" max="4606" width="17.28515625" style="40" customWidth="1"/>
    <col min="4607" max="4607" width="2.42578125" style="40" customWidth="1"/>
    <col min="4608" max="4608" width="19.85546875" style="40" bestFit="1" customWidth="1"/>
    <col min="4609" max="4609" width="17.42578125" style="40" bestFit="1" customWidth="1"/>
    <col min="4610" max="4610" width="25" style="40" bestFit="1" customWidth="1"/>
    <col min="4611" max="4611" width="22.42578125" style="40" bestFit="1" customWidth="1"/>
    <col min="4612" max="4854" width="11.42578125" style="40"/>
    <col min="4855" max="4855" width="5.28515625" style="40" customWidth="1"/>
    <col min="4856" max="4856" width="26.7109375" style="40" customWidth="1"/>
    <col min="4857" max="4857" width="23.28515625" style="40" customWidth="1"/>
    <col min="4858" max="4858" width="15.28515625" style="40" customWidth="1"/>
    <col min="4859" max="4859" width="11.5703125" style="40" customWidth="1"/>
    <col min="4860" max="4860" width="14" style="40" customWidth="1"/>
    <col min="4861" max="4861" width="10.5703125" style="40" customWidth="1"/>
    <col min="4862" max="4862" width="17.28515625" style="40" customWidth="1"/>
    <col min="4863" max="4863" width="2.42578125" style="40" customWidth="1"/>
    <col min="4864" max="4864" width="19.85546875" style="40" bestFit="1" customWidth="1"/>
    <col min="4865" max="4865" width="17.42578125" style="40" bestFit="1" customWidth="1"/>
    <col min="4866" max="4866" width="25" style="40" bestFit="1" customWidth="1"/>
    <col min="4867" max="4867" width="22.42578125" style="40" bestFit="1" customWidth="1"/>
    <col min="4868" max="5110" width="11.42578125" style="40"/>
    <col min="5111" max="5111" width="5.28515625" style="40" customWidth="1"/>
    <col min="5112" max="5112" width="26.7109375" style="40" customWidth="1"/>
    <col min="5113" max="5113" width="23.28515625" style="40" customWidth="1"/>
    <col min="5114" max="5114" width="15.28515625" style="40" customWidth="1"/>
    <col min="5115" max="5115" width="11.5703125" style="40" customWidth="1"/>
    <col min="5116" max="5116" width="14" style="40" customWidth="1"/>
    <col min="5117" max="5117" width="10.5703125" style="40" customWidth="1"/>
    <col min="5118" max="5118" width="17.28515625" style="40" customWidth="1"/>
    <col min="5119" max="5119" width="2.42578125" style="40" customWidth="1"/>
    <col min="5120" max="5120" width="19.85546875" style="40" bestFit="1" customWidth="1"/>
    <col min="5121" max="5121" width="17.42578125" style="40" bestFit="1" customWidth="1"/>
    <col min="5122" max="5122" width="25" style="40" bestFit="1" customWidth="1"/>
    <col min="5123" max="5123" width="22.42578125" style="40" bestFit="1" customWidth="1"/>
    <col min="5124" max="5366" width="11.42578125" style="40"/>
    <col min="5367" max="5367" width="5.28515625" style="40" customWidth="1"/>
    <col min="5368" max="5368" width="26.7109375" style="40" customWidth="1"/>
    <col min="5369" max="5369" width="23.28515625" style="40" customWidth="1"/>
    <col min="5370" max="5370" width="15.28515625" style="40" customWidth="1"/>
    <col min="5371" max="5371" width="11.5703125" style="40" customWidth="1"/>
    <col min="5372" max="5372" width="14" style="40" customWidth="1"/>
    <col min="5373" max="5373" width="10.5703125" style="40" customWidth="1"/>
    <col min="5374" max="5374" width="17.28515625" style="40" customWidth="1"/>
    <col min="5375" max="5375" width="2.42578125" style="40" customWidth="1"/>
    <col min="5376" max="5376" width="19.85546875" style="40" bestFit="1" customWidth="1"/>
    <col min="5377" max="5377" width="17.42578125" style="40" bestFit="1" customWidth="1"/>
    <col min="5378" max="5378" width="25" style="40" bestFit="1" customWidth="1"/>
    <col min="5379" max="5379" width="22.42578125" style="40" bestFit="1" customWidth="1"/>
    <col min="5380" max="5622" width="11.42578125" style="40"/>
    <col min="5623" max="5623" width="5.28515625" style="40" customWidth="1"/>
    <col min="5624" max="5624" width="26.7109375" style="40" customWidth="1"/>
    <col min="5625" max="5625" width="23.28515625" style="40" customWidth="1"/>
    <col min="5626" max="5626" width="15.28515625" style="40" customWidth="1"/>
    <col min="5627" max="5627" width="11.5703125" style="40" customWidth="1"/>
    <col min="5628" max="5628" width="14" style="40" customWidth="1"/>
    <col min="5629" max="5629" width="10.5703125" style="40" customWidth="1"/>
    <col min="5630" max="5630" width="17.28515625" style="40" customWidth="1"/>
    <col min="5631" max="5631" width="2.42578125" style="40" customWidth="1"/>
    <col min="5632" max="5632" width="19.85546875" style="40" bestFit="1" customWidth="1"/>
    <col min="5633" max="5633" width="17.42578125" style="40" bestFit="1" customWidth="1"/>
    <col min="5634" max="5634" width="25" style="40" bestFit="1" customWidth="1"/>
    <col min="5635" max="5635" width="22.42578125" style="40" bestFit="1" customWidth="1"/>
    <col min="5636" max="5878" width="11.42578125" style="40"/>
    <col min="5879" max="5879" width="5.28515625" style="40" customWidth="1"/>
    <col min="5880" max="5880" width="26.7109375" style="40" customWidth="1"/>
    <col min="5881" max="5881" width="23.28515625" style="40" customWidth="1"/>
    <col min="5882" max="5882" width="15.28515625" style="40" customWidth="1"/>
    <col min="5883" max="5883" width="11.5703125" style="40" customWidth="1"/>
    <col min="5884" max="5884" width="14" style="40" customWidth="1"/>
    <col min="5885" max="5885" width="10.5703125" style="40" customWidth="1"/>
    <col min="5886" max="5886" width="17.28515625" style="40" customWidth="1"/>
    <col min="5887" max="5887" width="2.42578125" style="40" customWidth="1"/>
    <col min="5888" max="5888" width="19.85546875" style="40" bestFit="1" customWidth="1"/>
    <col min="5889" max="5889" width="17.42578125" style="40" bestFit="1" customWidth="1"/>
    <col min="5890" max="5890" width="25" style="40" bestFit="1" customWidth="1"/>
    <col min="5891" max="5891" width="22.42578125" style="40" bestFit="1" customWidth="1"/>
    <col min="5892" max="6134" width="11.42578125" style="40"/>
    <col min="6135" max="6135" width="5.28515625" style="40" customWidth="1"/>
    <col min="6136" max="6136" width="26.7109375" style="40" customWidth="1"/>
    <col min="6137" max="6137" width="23.28515625" style="40" customWidth="1"/>
    <col min="6138" max="6138" width="15.28515625" style="40" customWidth="1"/>
    <col min="6139" max="6139" width="11.5703125" style="40" customWidth="1"/>
    <col min="6140" max="6140" width="14" style="40" customWidth="1"/>
    <col min="6141" max="6141" width="10.5703125" style="40" customWidth="1"/>
    <col min="6142" max="6142" width="17.28515625" style="40" customWidth="1"/>
    <col min="6143" max="6143" width="2.42578125" style="40" customWidth="1"/>
    <col min="6144" max="6144" width="19.85546875" style="40" bestFit="1" customWidth="1"/>
    <col min="6145" max="6145" width="17.42578125" style="40" bestFit="1" customWidth="1"/>
    <col min="6146" max="6146" width="25" style="40" bestFit="1" customWidth="1"/>
    <col min="6147" max="6147" width="22.42578125" style="40" bestFit="1" customWidth="1"/>
    <col min="6148" max="6390" width="11.42578125" style="40"/>
    <col min="6391" max="6391" width="5.28515625" style="40" customWidth="1"/>
    <col min="6392" max="6392" width="26.7109375" style="40" customWidth="1"/>
    <col min="6393" max="6393" width="23.28515625" style="40" customWidth="1"/>
    <col min="6394" max="6394" width="15.28515625" style="40" customWidth="1"/>
    <col min="6395" max="6395" width="11.5703125" style="40" customWidth="1"/>
    <col min="6396" max="6396" width="14" style="40" customWidth="1"/>
    <col min="6397" max="6397" width="10.5703125" style="40" customWidth="1"/>
    <col min="6398" max="6398" width="17.28515625" style="40" customWidth="1"/>
    <col min="6399" max="6399" width="2.42578125" style="40" customWidth="1"/>
    <col min="6400" max="6400" width="19.85546875" style="40" bestFit="1" customWidth="1"/>
    <col min="6401" max="6401" width="17.42578125" style="40" bestFit="1" customWidth="1"/>
    <col min="6402" max="6402" width="25" style="40" bestFit="1" customWidth="1"/>
    <col min="6403" max="6403" width="22.42578125" style="40" bestFit="1" customWidth="1"/>
    <col min="6404" max="6646" width="11.42578125" style="40"/>
    <col min="6647" max="6647" width="5.28515625" style="40" customWidth="1"/>
    <col min="6648" max="6648" width="26.7109375" style="40" customWidth="1"/>
    <col min="6649" max="6649" width="23.28515625" style="40" customWidth="1"/>
    <col min="6650" max="6650" width="15.28515625" style="40" customWidth="1"/>
    <col min="6651" max="6651" width="11.5703125" style="40" customWidth="1"/>
    <col min="6652" max="6652" width="14" style="40" customWidth="1"/>
    <col min="6653" max="6653" width="10.5703125" style="40" customWidth="1"/>
    <col min="6654" max="6654" width="17.28515625" style="40" customWidth="1"/>
    <col min="6655" max="6655" width="2.42578125" style="40" customWidth="1"/>
    <col min="6656" max="6656" width="19.85546875" style="40" bestFit="1" customWidth="1"/>
    <col min="6657" max="6657" width="17.42578125" style="40" bestFit="1" customWidth="1"/>
    <col min="6658" max="6658" width="25" style="40" bestFit="1" customWidth="1"/>
    <col min="6659" max="6659" width="22.42578125" style="40" bestFit="1" customWidth="1"/>
    <col min="6660" max="6902" width="11.42578125" style="40"/>
    <col min="6903" max="6903" width="5.28515625" style="40" customWidth="1"/>
    <col min="6904" max="6904" width="26.7109375" style="40" customWidth="1"/>
    <col min="6905" max="6905" width="23.28515625" style="40" customWidth="1"/>
    <col min="6906" max="6906" width="15.28515625" style="40" customWidth="1"/>
    <col min="6907" max="6907" width="11.5703125" style="40" customWidth="1"/>
    <col min="6908" max="6908" width="14" style="40" customWidth="1"/>
    <col min="6909" max="6909" width="10.5703125" style="40" customWidth="1"/>
    <col min="6910" max="6910" width="17.28515625" style="40" customWidth="1"/>
    <col min="6911" max="6911" width="2.42578125" style="40" customWidth="1"/>
    <col min="6912" max="6912" width="19.85546875" style="40" bestFit="1" customWidth="1"/>
    <col min="6913" max="6913" width="17.42578125" style="40" bestFit="1" customWidth="1"/>
    <col min="6914" max="6914" width="25" style="40" bestFit="1" customWidth="1"/>
    <col min="6915" max="6915" width="22.42578125" style="40" bestFit="1" customWidth="1"/>
    <col min="6916" max="7158" width="11.42578125" style="40"/>
    <col min="7159" max="7159" width="5.28515625" style="40" customWidth="1"/>
    <col min="7160" max="7160" width="26.7109375" style="40" customWidth="1"/>
    <col min="7161" max="7161" width="23.28515625" style="40" customWidth="1"/>
    <col min="7162" max="7162" width="15.28515625" style="40" customWidth="1"/>
    <col min="7163" max="7163" width="11.5703125" style="40" customWidth="1"/>
    <col min="7164" max="7164" width="14" style="40" customWidth="1"/>
    <col min="7165" max="7165" width="10.5703125" style="40" customWidth="1"/>
    <col min="7166" max="7166" width="17.28515625" style="40" customWidth="1"/>
    <col min="7167" max="7167" width="2.42578125" style="40" customWidth="1"/>
    <col min="7168" max="7168" width="19.85546875" style="40" bestFit="1" customWidth="1"/>
    <col min="7169" max="7169" width="17.42578125" style="40" bestFit="1" customWidth="1"/>
    <col min="7170" max="7170" width="25" style="40" bestFit="1" customWidth="1"/>
    <col min="7171" max="7171" width="22.42578125" style="40" bestFit="1" customWidth="1"/>
    <col min="7172" max="7414" width="11.42578125" style="40"/>
    <col min="7415" max="7415" width="5.28515625" style="40" customWidth="1"/>
    <col min="7416" max="7416" width="26.7109375" style="40" customWidth="1"/>
    <col min="7417" max="7417" width="23.28515625" style="40" customWidth="1"/>
    <col min="7418" max="7418" width="15.28515625" style="40" customWidth="1"/>
    <col min="7419" max="7419" width="11.5703125" style="40" customWidth="1"/>
    <col min="7420" max="7420" width="14" style="40" customWidth="1"/>
    <col min="7421" max="7421" width="10.5703125" style="40" customWidth="1"/>
    <col min="7422" max="7422" width="17.28515625" style="40" customWidth="1"/>
    <col min="7423" max="7423" width="2.42578125" style="40" customWidth="1"/>
    <col min="7424" max="7424" width="19.85546875" style="40" bestFit="1" customWidth="1"/>
    <col min="7425" max="7425" width="17.42578125" style="40" bestFit="1" customWidth="1"/>
    <col min="7426" max="7426" width="25" style="40" bestFit="1" customWidth="1"/>
    <col min="7427" max="7427" width="22.42578125" style="40" bestFit="1" customWidth="1"/>
    <col min="7428" max="7670" width="11.42578125" style="40"/>
    <col min="7671" max="7671" width="5.28515625" style="40" customWidth="1"/>
    <col min="7672" max="7672" width="26.7109375" style="40" customWidth="1"/>
    <col min="7673" max="7673" width="23.28515625" style="40" customWidth="1"/>
    <col min="7674" max="7674" width="15.28515625" style="40" customWidth="1"/>
    <col min="7675" max="7675" width="11.5703125" style="40" customWidth="1"/>
    <col min="7676" max="7676" width="14" style="40" customWidth="1"/>
    <col min="7677" max="7677" width="10.5703125" style="40" customWidth="1"/>
    <col min="7678" max="7678" width="17.28515625" style="40" customWidth="1"/>
    <col min="7679" max="7679" width="2.42578125" style="40" customWidth="1"/>
    <col min="7680" max="7680" width="19.85546875" style="40" bestFit="1" customWidth="1"/>
    <col min="7681" max="7681" width="17.42578125" style="40" bestFit="1" customWidth="1"/>
    <col min="7682" max="7682" width="25" style="40" bestFit="1" customWidth="1"/>
    <col min="7683" max="7683" width="22.42578125" style="40" bestFit="1" customWidth="1"/>
    <col min="7684" max="7926" width="11.42578125" style="40"/>
    <col min="7927" max="7927" width="5.28515625" style="40" customWidth="1"/>
    <col min="7928" max="7928" width="26.7109375" style="40" customWidth="1"/>
    <col min="7929" max="7929" width="23.28515625" style="40" customWidth="1"/>
    <col min="7930" max="7930" width="15.28515625" style="40" customWidth="1"/>
    <col min="7931" max="7931" width="11.5703125" style="40" customWidth="1"/>
    <col min="7932" max="7932" width="14" style="40" customWidth="1"/>
    <col min="7933" max="7933" width="10.5703125" style="40" customWidth="1"/>
    <col min="7934" max="7934" width="17.28515625" style="40" customWidth="1"/>
    <col min="7935" max="7935" width="2.42578125" style="40" customWidth="1"/>
    <col min="7936" max="7936" width="19.85546875" style="40" bestFit="1" customWidth="1"/>
    <col min="7937" max="7937" width="17.42578125" style="40" bestFit="1" customWidth="1"/>
    <col min="7938" max="7938" width="25" style="40" bestFit="1" customWidth="1"/>
    <col min="7939" max="7939" width="22.42578125" style="40" bestFit="1" customWidth="1"/>
    <col min="7940" max="8182" width="11.42578125" style="40"/>
    <col min="8183" max="8183" width="5.28515625" style="40" customWidth="1"/>
    <col min="8184" max="8184" width="26.7109375" style="40" customWidth="1"/>
    <col min="8185" max="8185" width="23.28515625" style="40" customWidth="1"/>
    <col min="8186" max="8186" width="15.28515625" style="40" customWidth="1"/>
    <col min="8187" max="8187" width="11.5703125" style="40" customWidth="1"/>
    <col min="8188" max="8188" width="14" style="40" customWidth="1"/>
    <col min="8189" max="8189" width="10.5703125" style="40" customWidth="1"/>
    <col min="8190" max="8190" width="17.28515625" style="40" customWidth="1"/>
    <col min="8191" max="8191" width="2.42578125" style="40" customWidth="1"/>
    <col min="8192" max="8192" width="19.85546875" style="40" bestFit="1" customWidth="1"/>
    <col min="8193" max="8193" width="17.42578125" style="40" bestFit="1" customWidth="1"/>
    <col min="8194" max="8194" width="25" style="40" bestFit="1" customWidth="1"/>
    <col min="8195" max="8195" width="22.42578125" style="40" bestFit="1" customWidth="1"/>
    <col min="8196" max="8438" width="11.42578125" style="40"/>
    <col min="8439" max="8439" width="5.28515625" style="40" customWidth="1"/>
    <col min="8440" max="8440" width="26.7109375" style="40" customWidth="1"/>
    <col min="8441" max="8441" width="23.28515625" style="40" customWidth="1"/>
    <col min="8442" max="8442" width="15.28515625" style="40" customWidth="1"/>
    <col min="8443" max="8443" width="11.5703125" style="40" customWidth="1"/>
    <col min="8444" max="8444" width="14" style="40" customWidth="1"/>
    <col min="8445" max="8445" width="10.5703125" style="40" customWidth="1"/>
    <col min="8446" max="8446" width="17.28515625" style="40" customWidth="1"/>
    <col min="8447" max="8447" width="2.42578125" style="40" customWidth="1"/>
    <col min="8448" max="8448" width="19.85546875" style="40" bestFit="1" customWidth="1"/>
    <col min="8449" max="8449" width="17.42578125" style="40" bestFit="1" customWidth="1"/>
    <col min="8450" max="8450" width="25" style="40" bestFit="1" customWidth="1"/>
    <col min="8451" max="8451" width="22.42578125" style="40" bestFit="1" customWidth="1"/>
    <col min="8452" max="8694" width="11.42578125" style="40"/>
    <col min="8695" max="8695" width="5.28515625" style="40" customWidth="1"/>
    <col min="8696" max="8696" width="26.7109375" style="40" customWidth="1"/>
    <col min="8697" max="8697" width="23.28515625" style="40" customWidth="1"/>
    <col min="8698" max="8698" width="15.28515625" style="40" customWidth="1"/>
    <col min="8699" max="8699" width="11.5703125" style="40" customWidth="1"/>
    <col min="8700" max="8700" width="14" style="40" customWidth="1"/>
    <col min="8701" max="8701" width="10.5703125" style="40" customWidth="1"/>
    <col min="8702" max="8702" width="17.28515625" style="40" customWidth="1"/>
    <col min="8703" max="8703" width="2.42578125" style="40" customWidth="1"/>
    <col min="8704" max="8704" width="19.85546875" style="40" bestFit="1" customWidth="1"/>
    <col min="8705" max="8705" width="17.42578125" style="40" bestFit="1" customWidth="1"/>
    <col min="8706" max="8706" width="25" style="40" bestFit="1" customWidth="1"/>
    <col min="8707" max="8707" width="22.42578125" style="40" bestFit="1" customWidth="1"/>
    <col min="8708" max="8950" width="11.42578125" style="40"/>
    <col min="8951" max="8951" width="5.28515625" style="40" customWidth="1"/>
    <col min="8952" max="8952" width="26.7109375" style="40" customWidth="1"/>
    <col min="8953" max="8953" width="23.28515625" style="40" customWidth="1"/>
    <col min="8954" max="8954" width="15.28515625" style="40" customWidth="1"/>
    <col min="8955" max="8955" width="11.5703125" style="40" customWidth="1"/>
    <col min="8956" max="8956" width="14" style="40" customWidth="1"/>
    <col min="8957" max="8957" width="10.5703125" style="40" customWidth="1"/>
    <col min="8958" max="8958" width="17.28515625" style="40" customWidth="1"/>
    <col min="8959" max="8959" width="2.42578125" style="40" customWidth="1"/>
    <col min="8960" max="8960" width="19.85546875" style="40" bestFit="1" customWidth="1"/>
    <col min="8961" max="8961" width="17.42578125" style="40" bestFit="1" customWidth="1"/>
    <col min="8962" max="8962" width="25" style="40" bestFit="1" customWidth="1"/>
    <col min="8963" max="8963" width="22.42578125" style="40" bestFit="1" customWidth="1"/>
    <col min="8964" max="9206" width="11.42578125" style="40"/>
    <col min="9207" max="9207" width="5.28515625" style="40" customWidth="1"/>
    <col min="9208" max="9208" width="26.7109375" style="40" customWidth="1"/>
    <col min="9209" max="9209" width="23.28515625" style="40" customWidth="1"/>
    <col min="9210" max="9210" width="15.28515625" style="40" customWidth="1"/>
    <col min="9211" max="9211" width="11.5703125" style="40" customWidth="1"/>
    <col min="9212" max="9212" width="14" style="40" customWidth="1"/>
    <col min="9213" max="9213" width="10.5703125" style="40" customWidth="1"/>
    <col min="9214" max="9214" width="17.28515625" style="40" customWidth="1"/>
    <col min="9215" max="9215" width="2.42578125" style="40" customWidth="1"/>
    <col min="9216" max="9216" width="19.85546875" style="40" bestFit="1" customWidth="1"/>
    <col min="9217" max="9217" width="17.42578125" style="40" bestFit="1" customWidth="1"/>
    <col min="9218" max="9218" width="25" style="40" bestFit="1" customWidth="1"/>
    <col min="9219" max="9219" width="22.42578125" style="40" bestFit="1" customWidth="1"/>
    <col min="9220" max="9462" width="11.42578125" style="40"/>
    <col min="9463" max="9463" width="5.28515625" style="40" customWidth="1"/>
    <col min="9464" max="9464" width="26.7109375" style="40" customWidth="1"/>
    <col min="9465" max="9465" width="23.28515625" style="40" customWidth="1"/>
    <col min="9466" max="9466" width="15.28515625" style="40" customWidth="1"/>
    <col min="9467" max="9467" width="11.5703125" style="40" customWidth="1"/>
    <col min="9468" max="9468" width="14" style="40" customWidth="1"/>
    <col min="9469" max="9469" width="10.5703125" style="40" customWidth="1"/>
    <col min="9470" max="9470" width="17.28515625" style="40" customWidth="1"/>
    <col min="9471" max="9471" width="2.42578125" style="40" customWidth="1"/>
    <col min="9472" max="9472" width="19.85546875" style="40" bestFit="1" customWidth="1"/>
    <col min="9473" max="9473" width="17.42578125" style="40" bestFit="1" customWidth="1"/>
    <col min="9474" max="9474" width="25" style="40" bestFit="1" customWidth="1"/>
    <col min="9475" max="9475" width="22.42578125" style="40" bestFit="1" customWidth="1"/>
    <col min="9476" max="9718" width="11.42578125" style="40"/>
    <col min="9719" max="9719" width="5.28515625" style="40" customWidth="1"/>
    <col min="9720" max="9720" width="26.7109375" style="40" customWidth="1"/>
    <col min="9721" max="9721" width="23.28515625" style="40" customWidth="1"/>
    <col min="9722" max="9722" width="15.28515625" style="40" customWidth="1"/>
    <col min="9723" max="9723" width="11.5703125" style="40" customWidth="1"/>
    <col min="9724" max="9724" width="14" style="40" customWidth="1"/>
    <col min="9725" max="9725" width="10.5703125" style="40" customWidth="1"/>
    <col min="9726" max="9726" width="17.28515625" style="40" customWidth="1"/>
    <col min="9727" max="9727" width="2.42578125" style="40" customWidth="1"/>
    <col min="9728" max="9728" width="19.85546875" style="40" bestFit="1" customWidth="1"/>
    <col min="9729" max="9729" width="17.42578125" style="40" bestFit="1" customWidth="1"/>
    <col min="9730" max="9730" width="25" style="40" bestFit="1" customWidth="1"/>
    <col min="9731" max="9731" width="22.42578125" style="40" bestFit="1" customWidth="1"/>
    <col min="9732" max="9974" width="11.42578125" style="40"/>
    <col min="9975" max="9975" width="5.28515625" style="40" customWidth="1"/>
    <col min="9976" max="9976" width="26.7109375" style="40" customWidth="1"/>
    <col min="9977" max="9977" width="23.28515625" style="40" customWidth="1"/>
    <col min="9978" max="9978" width="15.28515625" style="40" customWidth="1"/>
    <col min="9979" max="9979" width="11.5703125" style="40" customWidth="1"/>
    <col min="9980" max="9980" width="14" style="40" customWidth="1"/>
    <col min="9981" max="9981" width="10.5703125" style="40" customWidth="1"/>
    <col min="9982" max="9982" width="17.28515625" style="40" customWidth="1"/>
    <col min="9983" max="9983" width="2.42578125" style="40" customWidth="1"/>
    <col min="9984" max="9984" width="19.85546875" style="40" bestFit="1" customWidth="1"/>
    <col min="9985" max="9985" width="17.42578125" style="40" bestFit="1" customWidth="1"/>
    <col min="9986" max="9986" width="25" style="40" bestFit="1" customWidth="1"/>
    <col min="9987" max="9987" width="22.42578125" style="40" bestFit="1" customWidth="1"/>
    <col min="9988" max="10230" width="11.42578125" style="40"/>
    <col min="10231" max="10231" width="5.28515625" style="40" customWidth="1"/>
    <col min="10232" max="10232" width="26.7109375" style="40" customWidth="1"/>
    <col min="10233" max="10233" width="23.28515625" style="40" customWidth="1"/>
    <col min="10234" max="10234" width="15.28515625" style="40" customWidth="1"/>
    <col min="10235" max="10235" width="11.5703125" style="40" customWidth="1"/>
    <col min="10236" max="10236" width="14" style="40" customWidth="1"/>
    <col min="10237" max="10237" width="10.5703125" style="40" customWidth="1"/>
    <col min="10238" max="10238" width="17.28515625" style="40" customWidth="1"/>
    <col min="10239" max="10239" width="2.42578125" style="40" customWidth="1"/>
    <col min="10240" max="10240" width="19.85546875" style="40" bestFit="1" customWidth="1"/>
    <col min="10241" max="10241" width="17.42578125" style="40" bestFit="1" customWidth="1"/>
    <col min="10242" max="10242" width="25" style="40" bestFit="1" customWidth="1"/>
    <col min="10243" max="10243" width="22.42578125" style="40" bestFit="1" customWidth="1"/>
    <col min="10244" max="10486" width="11.42578125" style="40"/>
    <col min="10487" max="10487" width="5.28515625" style="40" customWidth="1"/>
    <col min="10488" max="10488" width="26.7109375" style="40" customWidth="1"/>
    <col min="10489" max="10489" width="23.28515625" style="40" customWidth="1"/>
    <col min="10490" max="10490" width="15.28515625" style="40" customWidth="1"/>
    <col min="10491" max="10491" width="11.5703125" style="40" customWidth="1"/>
    <col min="10492" max="10492" width="14" style="40" customWidth="1"/>
    <col min="10493" max="10493" width="10.5703125" style="40" customWidth="1"/>
    <col min="10494" max="10494" width="17.28515625" style="40" customWidth="1"/>
    <col min="10495" max="10495" width="2.42578125" style="40" customWidth="1"/>
    <col min="10496" max="10496" width="19.85546875" style="40" bestFit="1" customWidth="1"/>
    <col min="10497" max="10497" width="17.42578125" style="40" bestFit="1" customWidth="1"/>
    <col min="10498" max="10498" width="25" style="40" bestFit="1" customWidth="1"/>
    <col min="10499" max="10499" width="22.42578125" style="40" bestFit="1" customWidth="1"/>
    <col min="10500" max="10742" width="11.42578125" style="40"/>
    <col min="10743" max="10743" width="5.28515625" style="40" customWidth="1"/>
    <col min="10744" max="10744" width="26.7109375" style="40" customWidth="1"/>
    <col min="10745" max="10745" width="23.28515625" style="40" customWidth="1"/>
    <col min="10746" max="10746" width="15.28515625" style="40" customWidth="1"/>
    <col min="10747" max="10747" width="11.5703125" style="40" customWidth="1"/>
    <col min="10748" max="10748" width="14" style="40" customWidth="1"/>
    <col min="10749" max="10749" width="10.5703125" style="40" customWidth="1"/>
    <col min="10750" max="10750" width="17.28515625" style="40" customWidth="1"/>
    <col min="10751" max="10751" width="2.42578125" style="40" customWidth="1"/>
    <col min="10752" max="10752" width="19.85546875" style="40" bestFit="1" customWidth="1"/>
    <col min="10753" max="10753" width="17.42578125" style="40" bestFit="1" customWidth="1"/>
    <col min="10754" max="10754" width="25" style="40" bestFit="1" customWidth="1"/>
    <col min="10755" max="10755" width="22.42578125" style="40" bestFit="1" customWidth="1"/>
    <col min="10756" max="10998" width="11.42578125" style="40"/>
    <col min="10999" max="10999" width="5.28515625" style="40" customWidth="1"/>
    <col min="11000" max="11000" width="26.7109375" style="40" customWidth="1"/>
    <col min="11001" max="11001" width="23.28515625" style="40" customWidth="1"/>
    <col min="11002" max="11002" width="15.28515625" style="40" customWidth="1"/>
    <col min="11003" max="11003" width="11.5703125" style="40" customWidth="1"/>
    <col min="11004" max="11004" width="14" style="40" customWidth="1"/>
    <col min="11005" max="11005" width="10.5703125" style="40" customWidth="1"/>
    <col min="11006" max="11006" width="17.28515625" style="40" customWidth="1"/>
    <col min="11007" max="11007" width="2.42578125" style="40" customWidth="1"/>
    <col min="11008" max="11008" width="19.85546875" style="40" bestFit="1" customWidth="1"/>
    <col min="11009" max="11009" width="17.42578125" style="40" bestFit="1" customWidth="1"/>
    <col min="11010" max="11010" width="25" style="40" bestFit="1" customWidth="1"/>
    <col min="11011" max="11011" width="22.42578125" style="40" bestFit="1" customWidth="1"/>
    <col min="11012" max="11254" width="11.42578125" style="40"/>
    <col min="11255" max="11255" width="5.28515625" style="40" customWidth="1"/>
    <col min="11256" max="11256" width="26.7109375" style="40" customWidth="1"/>
    <col min="11257" max="11257" width="23.28515625" style="40" customWidth="1"/>
    <col min="11258" max="11258" width="15.28515625" style="40" customWidth="1"/>
    <col min="11259" max="11259" width="11.5703125" style="40" customWidth="1"/>
    <col min="11260" max="11260" width="14" style="40" customWidth="1"/>
    <col min="11261" max="11261" width="10.5703125" style="40" customWidth="1"/>
    <col min="11262" max="11262" width="17.28515625" style="40" customWidth="1"/>
    <col min="11263" max="11263" width="2.42578125" style="40" customWidth="1"/>
    <col min="11264" max="11264" width="19.85546875" style="40" bestFit="1" customWidth="1"/>
    <col min="11265" max="11265" width="17.42578125" style="40" bestFit="1" customWidth="1"/>
    <col min="11266" max="11266" width="25" style="40" bestFit="1" customWidth="1"/>
    <col min="11267" max="11267" width="22.42578125" style="40" bestFit="1" customWidth="1"/>
    <col min="11268" max="11510" width="11.42578125" style="40"/>
    <col min="11511" max="11511" width="5.28515625" style="40" customWidth="1"/>
    <col min="11512" max="11512" width="26.7109375" style="40" customWidth="1"/>
    <col min="11513" max="11513" width="23.28515625" style="40" customWidth="1"/>
    <col min="11514" max="11514" width="15.28515625" style="40" customWidth="1"/>
    <col min="11515" max="11515" width="11.5703125" style="40" customWidth="1"/>
    <col min="11516" max="11516" width="14" style="40" customWidth="1"/>
    <col min="11517" max="11517" width="10.5703125" style="40" customWidth="1"/>
    <col min="11518" max="11518" width="17.28515625" style="40" customWidth="1"/>
    <col min="11519" max="11519" width="2.42578125" style="40" customWidth="1"/>
    <col min="11520" max="11520" width="19.85546875" style="40" bestFit="1" customWidth="1"/>
    <col min="11521" max="11521" width="17.42578125" style="40" bestFit="1" customWidth="1"/>
    <col min="11522" max="11522" width="25" style="40" bestFit="1" customWidth="1"/>
    <col min="11523" max="11523" width="22.42578125" style="40" bestFit="1" customWidth="1"/>
    <col min="11524" max="11766" width="11.42578125" style="40"/>
    <col min="11767" max="11767" width="5.28515625" style="40" customWidth="1"/>
    <col min="11768" max="11768" width="26.7109375" style="40" customWidth="1"/>
    <col min="11769" max="11769" width="23.28515625" style="40" customWidth="1"/>
    <col min="11770" max="11770" width="15.28515625" style="40" customWidth="1"/>
    <col min="11771" max="11771" width="11.5703125" style="40" customWidth="1"/>
    <col min="11772" max="11772" width="14" style="40" customWidth="1"/>
    <col min="11773" max="11773" width="10.5703125" style="40" customWidth="1"/>
    <col min="11774" max="11774" width="17.28515625" style="40" customWidth="1"/>
    <col min="11775" max="11775" width="2.42578125" style="40" customWidth="1"/>
    <col min="11776" max="11776" width="19.85546875" style="40" bestFit="1" customWidth="1"/>
    <col min="11777" max="11777" width="17.42578125" style="40" bestFit="1" customWidth="1"/>
    <col min="11778" max="11778" width="25" style="40" bestFit="1" customWidth="1"/>
    <col min="11779" max="11779" width="22.42578125" style="40" bestFit="1" customWidth="1"/>
    <col min="11780" max="12022" width="11.42578125" style="40"/>
    <col min="12023" max="12023" width="5.28515625" style="40" customWidth="1"/>
    <col min="12024" max="12024" width="26.7109375" style="40" customWidth="1"/>
    <col min="12025" max="12025" width="23.28515625" style="40" customWidth="1"/>
    <col min="12026" max="12026" width="15.28515625" style="40" customWidth="1"/>
    <col min="12027" max="12027" width="11.5703125" style="40" customWidth="1"/>
    <col min="12028" max="12028" width="14" style="40" customWidth="1"/>
    <col min="12029" max="12029" width="10.5703125" style="40" customWidth="1"/>
    <col min="12030" max="12030" width="17.28515625" style="40" customWidth="1"/>
    <col min="12031" max="12031" width="2.42578125" style="40" customWidth="1"/>
    <col min="12032" max="12032" width="19.85546875" style="40" bestFit="1" customWidth="1"/>
    <col min="12033" max="12033" width="17.42578125" style="40" bestFit="1" customWidth="1"/>
    <col min="12034" max="12034" width="25" style="40" bestFit="1" customWidth="1"/>
    <col min="12035" max="12035" width="22.42578125" style="40" bestFit="1" customWidth="1"/>
    <col min="12036" max="12278" width="11.42578125" style="40"/>
    <col min="12279" max="12279" width="5.28515625" style="40" customWidth="1"/>
    <col min="12280" max="12280" width="26.7109375" style="40" customWidth="1"/>
    <col min="12281" max="12281" width="23.28515625" style="40" customWidth="1"/>
    <col min="12282" max="12282" width="15.28515625" style="40" customWidth="1"/>
    <col min="12283" max="12283" width="11.5703125" style="40" customWidth="1"/>
    <col min="12284" max="12284" width="14" style="40" customWidth="1"/>
    <col min="12285" max="12285" width="10.5703125" style="40" customWidth="1"/>
    <col min="12286" max="12286" width="17.28515625" style="40" customWidth="1"/>
    <col min="12287" max="12287" width="2.42578125" style="40" customWidth="1"/>
    <col min="12288" max="12288" width="19.85546875" style="40" bestFit="1" customWidth="1"/>
    <col min="12289" max="12289" width="17.42578125" style="40" bestFit="1" customWidth="1"/>
    <col min="12290" max="12290" width="25" style="40" bestFit="1" customWidth="1"/>
    <col min="12291" max="12291" width="22.42578125" style="40" bestFit="1" customWidth="1"/>
    <col min="12292" max="12534" width="11.42578125" style="40"/>
    <col min="12535" max="12535" width="5.28515625" style="40" customWidth="1"/>
    <col min="12536" max="12536" width="26.7109375" style="40" customWidth="1"/>
    <col min="12537" max="12537" width="23.28515625" style="40" customWidth="1"/>
    <col min="12538" max="12538" width="15.28515625" style="40" customWidth="1"/>
    <col min="12539" max="12539" width="11.5703125" style="40" customWidth="1"/>
    <col min="12540" max="12540" width="14" style="40" customWidth="1"/>
    <col min="12541" max="12541" width="10.5703125" style="40" customWidth="1"/>
    <col min="12542" max="12542" width="17.28515625" style="40" customWidth="1"/>
    <col min="12543" max="12543" width="2.42578125" style="40" customWidth="1"/>
    <col min="12544" max="12544" width="19.85546875" style="40" bestFit="1" customWidth="1"/>
    <col min="12545" max="12545" width="17.42578125" style="40" bestFit="1" customWidth="1"/>
    <col min="12546" max="12546" width="25" style="40" bestFit="1" customWidth="1"/>
    <col min="12547" max="12547" width="22.42578125" style="40" bestFit="1" customWidth="1"/>
    <col min="12548" max="12790" width="11.42578125" style="40"/>
    <col min="12791" max="12791" width="5.28515625" style="40" customWidth="1"/>
    <col min="12792" max="12792" width="26.7109375" style="40" customWidth="1"/>
    <col min="12793" max="12793" width="23.28515625" style="40" customWidth="1"/>
    <col min="12794" max="12794" width="15.28515625" style="40" customWidth="1"/>
    <col min="12795" max="12795" width="11.5703125" style="40" customWidth="1"/>
    <col min="12796" max="12796" width="14" style="40" customWidth="1"/>
    <col min="12797" max="12797" width="10.5703125" style="40" customWidth="1"/>
    <col min="12798" max="12798" width="17.28515625" style="40" customWidth="1"/>
    <col min="12799" max="12799" width="2.42578125" style="40" customWidth="1"/>
    <col min="12800" max="12800" width="19.85546875" style="40" bestFit="1" customWidth="1"/>
    <col min="12801" max="12801" width="17.42578125" style="40" bestFit="1" customWidth="1"/>
    <col min="12802" max="12802" width="25" style="40" bestFit="1" customWidth="1"/>
    <col min="12803" max="12803" width="22.42578125" style="40" bestFit="1" customWidth="1"/>
    <col min="12804" max="13046" width="11.42578125" style="40"/>
    <col min="13047" max="13047" width="5.28515625" style="40" customWidth="1"/>
    <col min="13048" max="13048" width="26.7109375" style="40" customWidth="1"/>
    <col min="13049" max="13049" width="23.28515625" style="40" customWidth="1"/>
    <col min="13050" max="13050" width="15.28515625" style="40" customWidth="1"/>
    <col min="13051" max="13051" width="11.5703125" style="40" customWidth="1"/>
    <col min="13052" max="13052" width="14" style="40" customWidth="1"/>
    <col min="13053" max="13053" width="10.5703125" style="40" customWidth="1"/>
    <col min="13054" max="13054" width="17.28515625" style="40" customWidth="1"/>
    <col min="13055" max="13055" width="2.42578125" style="40" customWidth="1"/>
    <col min="13056" max="13056" width="19.85546875" style="40" bestFit="1" customWidth="1"/>
    <col min="13057" max="13057" width="17.42578125" style="40" bestFit="1" customWidth="1"/>
    <col min="13058" max="13058" width="25" style="40" bestFit="1" customWidth="1"/>
    <col min="13059" max="13059" width="22.42578125" style="40" bestFit="1" customWidth="1"/>
    <col min="13060" max="13302" width="11.42578125" style="40"/>
    <col min="13303" max="13303" width="5.28515625" style="40" customWidth="1"/>
    <col min="13304" max="13304" width="26.7109375" style="40" customWidth="1"/>
    <col min="13305" max="13305" width="23.28515625" style="40" customWidth="1"/>
    <col min="13306" max="13306" width="15.28515625" style="40" customWidth="1"/>
    <col min="13307" max="13307" width="11.5703125" style="40" customWidth="1"/>
    <col min="13308" max="13308" width="14" style="40" customWidth="1"/>
    <col min="13309" max="13309" width="10.5703125" style="40" customWidth="1"/>
    <col min="13310" max="13310" width="17.28515625" style="40" customWidth="1"/>
    <col min="13311" max="13311" width="2.42578125" style="40" customWidth="1"/>
    <col min="13312" max="13312" width="19.85546875" style="40" bestFit="1" customWidth="1"/>
    <col min="13313" max="13313" width="17.42578125" style="40" bestFit="1" customWidth="1"/>
    <col min="13314" max="13314" width="25" style="40" bestFit="1" customWidth="1"/>
    <col min="13315" max="13315" width="22.42578125" style="40" bestFit="1" customWidth="1"/>
    <col min="13316" max="13558" width="11.42578125" style="40"/>
    <col min="13559" max="13559" width="5.28515625" style="40" customWidth="1"/>
    <col min="13560" max="13560" width="26.7109375" style="40" customWidth="1"/>
    <col min="13561" max="13561" width="23.28515625" style="40" customWidth="1"/>
    <col min="13562" max="13562" width="15.28515625" style="40" customWidth="1"/>
    <col min="13563" max="13563" width="11.5703125" style="40" customWidth="1"/>
    <col min="13564" max="13564" width="14" style="40" customWidth="1"/>
    <col min="13565" max="13565" width="10.5703125" style="40" customWidth="1"/>
    <col min="13566" max="13566" width="17.28515625" style="40" customWidth="1"/>
    <col min="13567" max="13567" width="2.42578125" style="40" customWidth="1"/>
    <col min="13568" max="13568" width="19.85546875" style="40" bestFit="1" customWidth="1"/>
    <col min="13569" max="13569" width="17.42578125" style="40" bestFit="1" customWidth="1"/>
    <col min="13570" max="13570" width="25" style="40" bestFit="1" customWidth="1"/>
    <col min="13571" max="13571" width="22.42578125" style="40" bestFit="1" customWidth="1"/>
    <col min="13572" max="13814" width="11.42578125" style="40"/>
    <col min="13815" max="13815" width="5.28515625" style="40" customWidth="1"/>
    <col min="13816" max="13816" width="26.7109375" style="40" customWidth="1"/>
    <col min="13817" max="13817" width="23.28515625" style="40" customWidth="1"/>
    <col min="13818" max="13818" width="15.28515625" style="40" customWidth="1"/>
    <col min="13819" max="13819" width="11.5703125" style="40" customWidth="1"/>
    <col min="13820" max="13820" width="14" style="40" customWidth="1"/>
    <col min="13821" max="13821" width="10.5703125" style="40" customWidth="1"/>
    <col min="13822" max="13822" width="17.28515625" style="40" customWidth="1"/>
    <col min="13823" max="13823" width="2.42578125" style="40" customWidth="1"/>
    <col min="13824" max="13824" width="19.85546875" style="40" bestFit="1" customWidth="1"/>
    <col min="13825" max="13825" width="17.42578125" style="40" bestFit="1" customWidth="1"/>
    <col min="13826" max="13826" width="25" style="40" bestFit="1" customWidth="1"/>
    <col min="13827" max="13827" width="22.42578125" style="40" bestFit="1" customWidth="1"/>
    <col min="13828" max="14070" width="11.42578125" style="40"/>
    <col min="14071" max="14071" width="5.28515625" style="40" customWidth="1"/>
    <col min="14072" max="14072" width="26.7109375" style="40" customWidth="1"/>
    <col min="14073" max="14073" width="23.28515625" style="40" customWidth="1"/>
    <col min="14074" max="14074" width="15.28515625" style="40" customWidth="1"/>
    <col min="14075" max="14075" width="11.5703125" style="40" customWidth="1"/>
    <col min="14076" max="14076" width="14" style="40" customWidth="1"/>
    <col min="14077" max="14077" width="10.5703125" style="40" customWidth="1"/>
    <col min="14078" max="14078" width="17.28515625" style="40" customWidth="1"/>
    <col min="14079" max="14079" width="2.42578125" style="40" customWidth="1"/>
    <col min="14080" max="14080" width="19.85546875" style="40" bestFit="1" customWidth="1"/>
    <col min="14081" max="14081" width="17.42578125" style="40" bestFit="1" customWidth="1"/>
    <col min="14082" max="14082" width="25" style="40" bestFit="1" customWidth="1"/>
    <col min="14083" max="14083" width="22.42578125" style="40" bestFit="1" customWidth="1"/>
    <col min="14084" max="14326" width="11.42578125" style="40"/>
    <col min="14327" max="14327" width="5.28515625" style="40" customWidth="1"/>
    <col min="14328" max="14328" width="26.7109375" style="40" customWidth="1"/>
    <col min="14329" max="14329" width="23.28515625" style="40" customWidth="1"/>
    <col min="14330" max="14330" width="15.28515625" style="40" customWidth="1"/>
    <col min="14331" max="14331" width="11.5703125" style="40" customWidth="1"/>
    <col min="14332" max="14332" width="14" style="40" customWidth="1"/>
    <col min="14333" max="14333" width="10.5703125" style="40" customWidth="1"/>
    <col min="14334" max="14334" width="17.28515625" style="40" customWidth="1"/>
    <col min="14335" max="14335" width="2.42578125" style="40" customWidth="1"/>
    <col min="14336" max="14336" width="19.85546875" style="40" bestFit="1" customWidth="1"/>
    <col min="14337" max="14337" width="17.42578125" style="40" bestFit="1" customWidth="1"/>
    <col min="14338" max="14338" width="25" style="40" bestFit="1" customWidth="1"/>
    <col min="14339" max="14339" width="22.42578125" style="40" bestFit="1" customWidth="1"/>
    <col min="14340" max="14582" width="11.42578125" style="40"/>
    <col min="14583" max="14583" width="5.28515625" style="40" customWidth="1"/>
    <col min="14584" max="14584" width="26.7109375" style="40" customWidth="1"/>
    <col min="14585" max="14585" width="23.28515625" style="40" customWidth="1"/>
    <col min="14586" max="14586" width="15.28515625" style="40" customWidth="1"/>
    <col min="14587" max="14587" width="11.5703125" style="40" customWidth="1"/>
    <col min="14588" max="14588" width="14" style="40" customWidth="1"/>
    <col min="14589" max="14589" width="10.5703125" style="40" customWidth="1"/>
    <col min="14590" max="14590" width="17.28515625" style="40" customWidth="1"/>
    <col min="14591" max="14591" width="2.42578125" style="40" customWidth="1"/>
    <col min="14592" max="14592" width="19.85546875" style="40" bestFit="1" customWidth="1"/>
    <col min="14593" max="14593" width="17.42578125" style="40" bestFit="1" customWidth="1"/>
    <col min="14594" max="14594" width="25" style="40" bestFit="1" customWidth="1"/>
    <col min="14595" max="14595" width="22.42578125" style="40" bestFit="1" customWidth="1"/>
    <col min="14596" max="14838" width="11.42578125" style="40"/>
    <col min="14839" max="14839" width="5.28515625" style="40" customWidth="1"/>
    <col min="14840" max="14840" width="26.7109375" style="40" customWidth="1"/>
    <col min="14841" max="14841" width="23.28515625" style="40" customWidth="1"/>
    <col min="14842" max="14842" width="15.28515625" style="40" customWidth="1"/>
    <col min="14843" max="14843" width="11.5703125" style="40" customWidth="1"/>
    <col min="14844" max="14844" width="14" style="40" customWidth="1"/>
    <col min="14845" max="14845" width="10.5703125" style="40" customWidth="1"/>
    <col min="14846" max="14846" width="17.28515625" style="40" customWidth="1"/>
    <col min="14847" max="14847" width="2.42578125" style="40" customWidth="1"/>
    <col min="14848" max="14848" width="19.85546875" style="40" bestFit="1" customWidth="1"/>
    <col min="14849" max="14849" width="17.42578125" style="40" bestFit="1" customWidth="1"/>
    <col min="14850" max="14850" width="25" style="40" bestFit="1" customWidth="1"/>
    <col min="14851" max="14851" width="22.42578125" style="40" bestFit="1" customWidth="1"/>
    <col min="14852" max="15094" width="11.42578125" style="40"/>
    <col min="15095" max="15095" width="5.28515625" style="40" customWidth="1"/>
    <col min="15096" max="15096" width="26.7109375" style="40" customWidth="1"/>
    <col min="15097" max="15097" width="23.28515625" style="40" customWidth="1"/>
    <col min="15098" max="15098" width="15.28515625" style="40" customWidth="1"/>
    <col min="15099" max="15099" width="11.5703125" style="40" customWidth="1"/>
    <col min="15100" max="15100" width="14" style="40" customWidth="1"/>
    <col min="15101" max="15101" width="10.5703125" style="40" customWidth="1"/>
    <col min="15102" max="15102" width="17.28515625" style="40" customWidth="1"/>
    <col min="15103" max="15103" width="2.42578125" style="40" customWidth="1"/>
    <col min="15104" max="15104" width="19.85546875" style="40" bestFit="1" customWidth="1"/>
    <col min="15105" max="15105" width="17.42578125" style="40" bestFit="1" customWidth="1"/>
    <col min="15106" max="15106" width="25" style="40" bestFit="1" customWidth="1"/>
    <col min="15107" max="15107" width="22.42578125" style="40" bestFit="1" customWidth="1"/>
    <col min="15108" max="15350" width="11.42578125" style="40"/>
    <col min="15351" max="15351" width="5.28515625" style="40" customWidth="1"/>
    <col min="15352" max="15352" width="26.7109375" style="40" customWidth="1"/>
    <col min="15353" max="15353" width="23.28515625" style="40" customWidth="1"/>
    <col min="15354" max="15354" width="15.28515625" style="40" customWidth="1"/>
    <col min="15355" max="15355" width="11.5703125" style="40" customWidth="1"/>
    <col min="15356" max="15356" width="14" style="40" customWidth="1"/>
    <col min="15357" max="15357" width="10.5703125" style="40" customWidth="1"/>
    <col min="15358" max="15358" width="17.28515625" style="40" customWidth="1"/>
    <col min="15359" max="15359" width="2.42578125" style="40" customWidth="1"/>
    <col min="15360" max="15360" width="19.85546875" style="40" bestFit="1" customWidth="1"/>
    <col min="15361" max="15361" width="17.42578125" style="40" bestFit="1" customWidth="1"/>
    <col min="15362" max="15362" width="25" style="40" bestFit="1" customWidth="1"/>
    <col min="15363" max="15363" width="22.42578125" style="40" bestFit="1" customWidth="1"/>
    <col min="15364" max="15606" width="11.42578125" style="40"/>
    <col min="15607" max="15607" width="5.28515625" style="40" customWidth="1"/>
    <col min="15608" max="15608" width="26.7109375" style="40" customWidth="1"/>
    <col min="15609" max="15609" width="23.28515625" style="40" customWidth="1"/>
    <col min="15610" max="15610" width="15.28515625" style="40" customWidth="1"/>
    <col min="15611" max="15611" width="11.5703125" style="40" customWidth="1"/>
    <col min="15612" max="15612" width="14" style="40" customWidth="1"/>
    <col min="15613" max="15613" width="10.5703125" style="40" customWidth="1"/>
    <col min="15614" max="15614" width="17.28515625" style="40" customWidth="1"/>
    <col min="15615" max="15615" width="2.42578125" style="40" customWidth="1"/>
    <col min="15616" max="15616" width="19.85546875" style="40" bestFit="1" customWidth="1"/>
    <col min="15617" max="15617" width="17.42578125" style="40" bestFit="1" customWidth="1"/>
    <col min="15618" max="15618" width="25" style="40" bestFit="1" customWidth="1"/>
    <col min="15619" max="15619" width="22.42578125" style="40" bestFit="1" customWidth="1"/>
    <col min="15620" max="15862" width="11.42578125" style="40"/>
    <col min="15863" max="15863" width="5.28515625" style="40" customWidth="1"/>
    <col min="15864" max="15864" width="26.7109375" style="40" customWidth="1"/>
    <col min="15865" max="15865" width="23.28515625" style="40" customWidth="1"/>
    <col min="15866" max="15866" width="15.28515625" style="40" customWidth="1"/>
    <col min="15867" max="15867" width="11.5703125" style="40" customWidth="1"/>
    <col min="15868" max="15868" width="14" style="40" customWidth="1"/>
    <col min="15869" max="15869" width="10.5703125" style="40" customWidth="1"/>
    <col min="15870" max="15870" width="17.28515625" style="40" customWidth="1"/>
    <col min="15871" max="15871" width="2.42578125" style="40" customWidth="1"/>
    <col min="15872" max="15872" width="19.85546875" style="40" bestFit="1" customWidth="1"/>
    <col min="15873" max="15873" width="17.42578125" style="40" bestFit="1" customWidth="1"/>
    <col min="15874" max="15874" width="25" style="40" bestFit="1" customWidth="1"/>
    <col min="15875" max="15875" width="22.42578125" style="40" bestFit="1" customWidth="1"/>
    <col min="15876" max="16118" width="11.42578125" style="40"/>
    <col min="16119" max="16119" width="5.28515625" style="40" customWidth="1"/>
    <col min="16120" max="16120" width="26.7109375" style="40" customWidth="1"/>
    <col min="16121" max="16121" width="23.28515625" style="40" customWidth="1"/>
    <col min="16122" max="16122" width="15.28515625" style="40" customWidth="1"/>
    <col min="16123" max="16123" width="11.5703125" style="40" customWidth="1"/>
    <col min="16124" max="16124" width="14" style="40" customWidth="1"/>
    <col min="16125" max="16125" width="10.5703125" style="40" customWidth="1"/>
    <col min="16126" max="16126" width="17.28515625" style="40" customWidth="1"/>
    <col min="16127" max="16127" width="2.42578125" style="40" customWidth="1"/>
    <col min="16128" max="16128" width="19.85546875" style="40" bestFit="1" customWidth="1"/>
    <col min="16129" max="16129" width="17.42578125" style="40" bestFit="1" customWidth="1"/>
    <col min="16130" max="16130" width="25" style="40" bestFit="1" customWidth="1"/>
    <col min="16131" max="16131" width="22.42578125" style="40" bestFit="1" customWidth="1"/>
    <col min="16132" max="16384" width="11.42578125" style="40"/>
  </cols>
  <sheetData>
    <row r="1" spans="1:9" ht="15">
      <c r="A1" s="1011" t="s">
        <v>1627</v>
      </c>
      <c r="B1" s="1011"/>
      <c r="C1" s="1011"/>
      <c r="D1" s="1011"/>
      <c r="E1" s="1011"/>
      <c r="F1" s="1011"/>
      <c r="G1" s="1011"/>
      <c r="H1" s="1011"/>
      <c r="I1" s="706"/>
    </row>
    <row r="2" spans="1:9">
      <c r="A2" s="919" t="s">
        <v>1628</v>
      </c>
      <c r="B2" s="919"/>
      <c r="C2" s="919"/>
      <c r="D2" s="919"/>
      <c r="E2" s="919"/>
      <c r="F2" s="919"/>
      <c r="G2" s="919"/>
      <c r="H2" s="919"/>
      <c r="I2" s="757"/>
    </row>
    <row r="3" spans="1:9">
      <c r="A3" s="920" t="s">
        <v>1901</v>
      </c>
      <c r="B3" s="920"/>
      <c r="C3" s="920"/>
      <c r="D3" s="920"/>
      <c r="E3" s="920"/>
      <c r="F3" s="920"/>
      <c r="G3" s="920"/>
      <c r="H3" s="920"/>
      <c r="I3" s="757"/>
    </row>
    <row r="4" spans="1:9" ht="15" thickBot="1">
      <c r="A4" s="1012" t="s">
        <v>1629</v>
      </c>
      <c r="B4" s="1012"/>
      <c r="C4" s="1012"/>
      <c r="D4" s="1012"/>
      <c r="E4" s="1012"/>
      <c r="F4" s="1012"/>
      <c r="G4" s="1012"/>
      <c r="H4" s="1012"/>
      <c r="I4" s="707"/>
    </row>
    <row r="5" spans="1:9">
      <c r="A5" s="708"/>
      <c r="B5" s="1013" t="s">
        <v>1630</v>
      </c>
      <c r="C5" s="1013" t="s">
        <v>1631</v>
      </c>
      <c r="D5" s="1013"/>
      <c r="E5" s="1013"/>
      <c r="F5" s="1013"/>
      <c r="G5" s="1013"/>
      <c r="H5" s="1013"/>
      <c r="I5" s="709"/>
    </row>
    <row r="6" spans="1:9">
      <c r="A6" s="708"/>
      <c r="B6" s="1013"/>
      <c r="C6" s="1013" t="s">
        <v>1632</v>
      </c>
      <c r="D6" s="770" t="s">
        <v>1633</v>
      </c>
      <c r="E6" s="770" t="s">
        <v>1634</v>
      </c>
      <c r="F6" s="770" t="s">
        <v>1635</v>
      </c>
      <c r="G6" s="770" t="s">
        <v>1634</v>
      </c>
      <c r="H6" s="1015" t="s">
        <v>1636</v>
      </c>
      <c r="I6" s="772"/>
    </row>
    <row r="7" spans="1:9">
      <c r="A7" s="758" t="s">
        <v>81</v>
      </c>
      <c r="B7" s="1014"/>
      <c r="C7" s="1014"/>
      <c r="D7" s="771" t="s">
        <v>1637</v>
      </c>
      <c r="E7" s="771" t="s">
        <v>1638</v>
      </c>
      <c r="F7" s="771" t="s">
        <v>1637</v>
      </c>
      <c r="G7" s="771" t="s">
        <v>1638</v>
      </c>
      <c r="H7" s="1016"/>
      <c r="I7" s="772"/>
    </row>
    <row r="8" spans="1:9" ht="12.75" customHeight="1">
      <c r="A8" s="1004">
        <v>2003</v>
      </c>
      <c r="B8" s="1007" t="s">
        <v>1639</v>
      </c>
      <c r="C8" s="805" t="s">
        <v>1613</v>
      </c>
      <c r="D8" s="806">
        <v>77818</v>
      </c>
      <c r="E8" s="807">
        <f t="shared" ref="E8:E67" si="0">100*D8/H8</f>
        <v>99.973021236141264</v>
      </c>
      <c r="F8" s="806">
        <v>21</v>
      </c>
      <c r="G8" s="808">
        <f t="shared" ref="G8:G67" si="1">100*F8/H8</f>
        <v>2.6978763858734052E-2</v>
      </c>
      <c r="H8" s="806">
        <f t="shared" ref="H8:H67" si="2">+F8+D8</f>
        <v>77839</v>
      </c>
      <c r="I8" s="711"/>
    </row>
    <row r="9" spans="1:9" ht="12.75" customHeight="1">
      <c r="A9" s="1005"/>
      <c r="B9" s="1008"/>
      <c r="C9" s="809" t="s">
        <v>1640</v>
      </c>
      <c r="D9" s="810">
        <v>10506922.202</v>
      </c>
      <c r="E9" s="811">
        <f t="shared" si="0"/>
        <v>99.987240698085216</v>
      </c>
      <c r="F9" s="812">
        <v>1340.7809999999999</v>
      </c>
      <c r="G9" s="813">
        <f t="shared" si="1"/>
        <v>1.275930191477965E-2</v>
      </c>
      <c r="H9" s="810">
        <f t="shared" si="2"/>
        <v>10508262.982999999</v>
      </c>
      <c r="I9" s="711"/>
    </row>
    <row r="10" spans="1:9" ht="12.75" customHeight="1">
      <c r="A10" s="1005"/>
      <c r="B10" s="1007" t="s">
        <v>1641</v>
      </c>
      <c r="C10" s="805" t="s">
        <v>1613</v>
      </c>
      <c r="D10" s="806">
        <v>26977</v>
      </c>
      <c r="E10" s="808">
        <f t="shared" si="0"/>
        <v>90.627204622568613</v>
      </c>
      <c r="F10" s="806">
        <v>2790</v>
      </c>
      <c r="G10" s="808">
        <f t="shared" si="1"/>
        <v>9.3727953774313839</v>
      </c>
      <c r="H10" s="806">
        <f t="shared" si="2"/>
        <v>29767</v>
      </c>
      <c r="I10" s="711"/>
    </row>
    <row r="11" spans="1:9" ht="12.75" customHeight="1">
      <c r="A11" s="1005"/>
      <c r="B11" s="1008"/>
      <c r="C11" s="809" t="s">
        <v>1640</v>
      </c>
      <c r="D11" s="810">
        <v>5391904.9460000005</v>
      </c>
      <c r="E11" s="813">
        <f t="shared" si="0"/>
        <v>93.245637081041053</v>
      </c>
      <c r="F11" s="810">
        <v>390569.29599999997</v>
      </c>
      <c r="G11" s="813">
        <f t="shared" si="1"/>
        <v>6.7543629189589378</v>
      </c>
      <c r="H11" s="810">
        <f t="shared" si="2"/>
        <v>5782474.2420000006</v>
      </c>
      <c r="I11" s="711"/>
    </row>
    <row r="12" spans="1:9" ht="12.75" customHeight="1">
      <c r="A12" s="1005"/>
      <c r="B12" s="1007" t="s">
        <v>1642</v>
      </c>
      <c r="C12" s="805" t="s">
        <v>1613</v>
      </c>
      <c r="D12" s="806">
        <v>1013</v>
      </c>
      <c r="E12" s="807">
        <f t="shared" si="0"/>
        <v>100</v>
      </c>
      <c r="F12" s="814">
        <v>0</v>
      </c>
      <c r="G12" s="808">
        <f t="shared" si="1"/>
        <v>0</v>
      </c>
      <c r="H12" s="806">
        <f t="shared" si="2"/>
        <v>1013</v>
      </c>
      <c r="I12" s="711"/>
    </row>
    <row r="13" spans="1:9" ht="12.75" customHeight="1">
      <c r="A13" s="1005"/>
      <c r="B13" s="1008"/>
      <c r="C13" s="809" t="s">
        <v>1640</v>
      </c>
      <c r="D13" s="810">
        <v>264124.50300000003</v>
      </c>
      <c r="E13" s="811">
        <f t="shared" si="0"/>
        <v>100</v>
      </c>
      <c r="F13" s="815">
        <v>0</v>
      </c>
      <c r="G13" s="813">
        <f t="shared" si="1"/>
        <v>0</v>
      </c>
      <c r="H13" s="810">
        <f t="shared" si="2"/>
        <v>264124.50300000003</v>
      </c>
      <c r="I13" s="711"/>
    </row>
    <row r="14" spans="1:9" ht="12.75" customHeight="1">
      <c r="A14" s="1005"/>
      <c r="B14" s="1007" t="s">
        <v>1643</v>
      </c>
      <c r="C14" s="805" t="s">
        <v>1613</v>
      </c>
      <c r="D14" s="806">
        <v>0</v>
      </c>
      <c r="E14" s="808"/>
      <c r="F14" s="806">
        <v>0</v>
      </c>
      <c r="G14" s="808"/>
      <c r="H14" s="806">
        <f t="shared" si="2"/>
        <v>0</v>
      </c>
      <c r="I14" s="711"/>
    </row>
    <row r="15" spans="1:9" ht="12.75" customHeight="1">
      <c r="A15" s="1005"/>
      <c r="B15" s="1008"/>
      <c r="C15" s="809" t="s">
        <v>1640</v>
      </c>
      <c r="D15" s="810">
        <v>0</v>
      </c>
      <c r="E15" s="813"/>
      <c r="F15" s="815">
        <v>0</v>
      </c>
      <c r="G15" s="813"/>
      <c r="H15" s="810">
        <f t="shared" si="2"/>
        <v>0</v>
      </c>
      <c r="I15" s="711"/>
    </row>
    <row r="16" spans="1:9" ht="12.75" customHeight="1">
      <c r="A16" s="1005"/>
      <c r="B16" s="1009" t="s">
        <v>1645</v>
      </c>
      <c r="C16" s="1009"/>
      <c r="D16" s="782">
        <v>105808</v>
      </c>
      <c r="E16" s="783">
        <f t="shared" si="0"/>
        <v>97.41205498117273</v>
      </c>
      <c r="F16" s="782">
        <v>2811</v>
      </c>
      <c r="G16" s="783">
        <f t="shared" si="1"/>
        <v>2.587945018827277</v>
      </c>
      <c r="H16" s="784">
        <f t="shared" si="2"/>
        <v>108619</v>
      </c>
      <c r="I16" s="712"/>
    </row>
    <row r="17" spans="1:9" ht="12.75" customHeight="1">
      <c r="A17" s="1006"/>
      <c r="B17" s="1010" t="s">
        <v>1644</v>
      </c>
      <c r="C17" s="1010"/>
      <c r="D17" s="785">
        <v>16162951.651000001</v>
      </c>
      <c r="E17" s="786">
        <f t="shared" si="0"/>
        <v>97.63265871114379</v>
      </c>
      <c r="F17" s="785">
        <v>391910.07699999999</v>
      </c>
      <c r="G17" s="786">
        <f t="shared" si="1"/>
        <v>2.3673412888562178</v>
      </c>
      <c r="H17" s="785">
        <f t="shared" si="2"/>
        <v>16554861.728</v>
      </c>
      <c r="I17" s="711"/>
    </row>
    <row r="18" spans="1:9" ht="12.75" customHeight="1">
      <c r="A18" s="1004">
        <v>2004</v>
      </c>
      <c r="B18" s="1007" t="s">
        <v>1639</v>
      </c>
      <c r="C18" s="805" t="s">
        <v>1613</v>
      </c>
      <c r="D18" s="806">
        <v>72790</v>
      </c>
      <c r="E18" s="807">
        <f t="shared" si="0"/>
        <v>99.980770287346843</v>
      </c>
      <c r="F18" s="806">
        <v>14</v>
      </c>
      <c r="G18" s="808">
        <f t="shared" si="1"/>
        <v>1.9229712653150925E-2</v>
      </c>
      <c r="H18" s="806">
        <f t="shared" si="2"/>
        <v>72804</v>
      </c>
      <c r="I18" s="711"/>
    </row>
    <row r="19" spans="1:9" ht="12.75" customHeight="1">
      <c r="A19" s="1005"/>
      <c r="B19" s="1008"/>
      <c r="C19" s="809" t="s">
        <v>1640</v>
      </c>
      <c r="D19" s="810">
        <v>7041681.8640000001</v>
      </c>
      <c r="E19" s="811">
        <f t="shared" si="0"/>
        <v>99.982952065508883</v>
      </c>
      <c r="F19" s="812">
        <v>1200.6659999999999</v>
      </c>
      <c r="G19" s="813">
        <f t="shared" si="1"/>
        <v>1.7047934491106725E-2</v>
      </c>
      <c r="H19" s="816">
        <f t="shared" si="2"/>
        <v>7042882.5300000003</v>
      </c>
      <c r="I19" s="712"/>
    </row>
    <row r="20" spans="1:9" ht="12.75" customHeight="1">
      <c r="A20" s="1005"/>
      <c r="B20" s="1007" t="s">
        <v>1641</v>
      </c>
      <c r="C20" s="805" t="s">
        <v>1613</v>
      </c>
      <c r="D20" s="806">
        <v>27469</v>
      </c>
      <c r="E20" s="808">
        <f t="shared" si="0"/>
        <v>91.029294803817606</v>
      </c>
      <c r="F20" s="806">
        <v>2707</v>
      </c>
      <c r="G20" s="808">
        <f t="shared" si="1"/>
        <v>8.9707051961823971</v>
      </c>
      <c r="H20" s="806">
        <f t="shared" si="2"/>
        <v>30176</v>
      </c>
      <c r="I20" s="711"/>
    </row>
    <row r="21" spans="1:9" ht="12.75" customHeight="1">
      <c r="A21" s="1005"/>
      <c r="B21" s="1008"/>
      <c r="C21" s="809" t="s">
        <v>1640</v>
      </c>
      <c r="D21" s="810">
        <v>5553112.699</v>
      </c>
      <c r="E21" s="813">
        <f t="shared" si="0"/>
        <v>92.48642382479737</v>
      </c>
      <c r="F21" s="810">
        <v>451133.62099999998</v>
      </c>
      <c r="G21" s="813">
        <f t="shared" si="1"/>
        <v>7.5135761752026191</v>
      </c>
      <c r="H21" s="810">
        <f t="shared" si="2"/>
        <v>6004246.3200000003</v>
      </c>
      <c r="I21" s="711"/>
    </row>
    <row r="22" spans="1:9" ht="12.75" customHeight="1">
      <c r="A22" s="1005"/>
      <c r="B22" s="1007" t="s">
        <v>1642</v>
      </c>
      <c r="C22" s="805" t="s">
        <v>1613</v>
      </c>
      <c r="D22" s="806">
        <v>1618</v>
      </c>
      <c r="E22" s="808">
        <f t="shared" si="0"/>
        <v>99.814929056138183</v>
      </c>
      <c r="F22" s="814">
        <v>3</v>
      </c>
      <c r="G22" s="808">
        <f t="shared" si="1"/>
        <v>0.18507094386181369</v>
      </c>
      <c r="H22" s="806">
        <f t="shared" si="2"/>
        <v>1621</v>
      </c>
      <c r="I22" s="711"/>
    </row>
    <row r="23" spans="1:9" ht="12.75" customHeight="1">
      <c r="A23" s="1005"/>
      <c r="B23" s="1008"/>
      <c r="C23" s="809" t="s">
        <v>1640</v>
      </c>
      <c r="D23" s="810">
        <v>393199.90299999999</v>
      </c>
      <c r="E23" s="813">
        <f t="shared" si="0"/>
        <v>99.926714207498847</v>
      </c>
      <c r="F23" s="815">
        <v>288.37099999999998</v>
      </c>
      <c r="G23" s="813">
        <f t="shared" si="1"/>
        <v>7.3285792501150873E-2</v>
      </c>
      <c r="H23" s="810">
        <f t="shared" si="2"/>
        <v>393488.27399999998</v>
      </c>
      <c r="I23" s="711"/>
    </row>
    <row r="24" spans="1:9" ht="12.75" customHeight="1">
      <c r="A24" s="1005"/>
      <c r="B24" s="1007" t="s">
        <v>1643</v>
      </c>
      <c r="C24" s="805" t="s">
        <v>1613</v>
      </c>
      <c r="D24" s="806">
        <v>0</v>
      </c>
      <c r="E24" s="808"/>
      <c r="F24" s="806">
        <v>0</v>
      </c>
      <c r="G24" s="808"/>
      <c r="H24" s="806">
        <f t="shared" si="2"/>
        <v>0</v>
      </c>
      <c r="I24" s="711"/>
    </row>
    <row r="25" spans="1:9" ht="12.75" customHeight="1">
      <c r="A25" s="1005"/>
      <c r="B25" s="1008"/>
      <c r="C25" s="809" t="s">
        <v>1640</v>
      </c>
      <c r="D25" s="810">
        <v>0</v>
      </c>
      <c r="E25" s="813"/>
      <c r="F25" s="815">
        <v>0</v>
      </c>
      <c r="G25" s="813"/>
      <c r="H25" s="810">
        <f t="shared" si="2"/>
        <v>0</v>
      </c>
      <c r="I25" s="711"/>
    </row>
    <row r="26" spans="1:9" ht="12.75" customHeight="1">
      <c r="A26" s="1005"/>
      <c r="B26" s="1009" t="s">
        <v>1645</v>
      </c>
      <c r="C26" s="1009"/>
      <c r="D26" s="782">
        <v>101877</v>
      </c>
      <c r="E26" s="783">
        <f t="shared" si="0"/>
        <v>97.395818395617638</v>
      </c>
      <c r="F26" s="782">
        <v>2724</v>
      </c>
      <c r="G26" s="783">
        <f t="shared" si="1"/>
        <v>2.6041816043823673</v>
      </c>
      <c r="H26" s="784">
        <f t="shared" si="2"/>
        <v>104601</v>
      </c>
      <c r="I26" s="712"/>
    </row>
    <row r="27" spans="1:9" ht="12.75" customHeight="1">
      <c r="A27" s="1006"/>
      <c r="B27" s="1010" t="s">
        <v>1644</v>
      </c>
      <c r="C27" s="1010"/>
      <c r="D27" s="785">
        <v>12987994.466000002</v>
      </c>
      <c r="E27" s="786">
        <f t="shared" si="0"/>
        <v>96.632426518632229</v>
      </c>
      <c r="F27" s="785">
        <v>452622.658</v>
      </c>
      <c r="G27" s="786">
        <f t="shared" si="1"/>
        <v>3.3675734813677733</v>
      </c>
      <c r="H27" s="785">
        <f t="shared" si="2"/>
        <v>13440617.124000002</v>
      </c>
      <c r="I27" s="711"/>
    </row>
    <row r="28" spans="1:9" ht="12.75" customHeight="1">
      <c r="A28" s="1004">
        <v>2005</v>
      </c>
      <c r="B28" s="1007" t="s">
        <v>1639</v>
      </c>
      <c r="C28" s="805" t="s">
        <v>1613</v>
      </c>
      <c r="D28" s="806">
        <v>39797</v>
      </c>
      <c r="E28" s="808">
        <f t="shared" si="0"/>
        <v>99.992462311557787</v>
      </c>
      <c r="F28" s="806">
        <v>3</v>
      </c>
      <c r="G28" s="808">
        <f t="shared" si="1"/>
        <v>7.537688442211055E-3</v>
      </c>
      <c r="H28" s="806">
        <f t="shared" si="2"/>
        <v>39800</v>
      </c>
      <c r="I28" s="711"/>
    </row>
    <row r="29" spans="1:9" ht="12.75" customHeight="1">
      <c r="A29" s="1005"/>
      <c r="B29" s="1008"/>
      <c r="C29" s="809" t="s">
        <v>1640</v>
      </c>
      <c r="D29" s="810">
        <v>4013893.23</v>
      </c>
      <c r="E29" s="813">
        <f t="shared" si="0"/>
        <v>99.969056163899737</v>
      </c>
      <c r="F29" s="812">
        <v>1242.4369999999999</v>
      </c>
      <c r="G29" s="813">
        <f t="shared" si="1"/>
        <v>3.0943836100270926E-2</v>
      </c>
      <c r="H29" s="810">
        <f t="shared" si="2"/>
        <v>4015135.6669999999</v>
      </c>
      <c r="I29" s="711"/>
    </row>
    <row r="30" spans="1:9" ht="12.75" customHeight="1">
      <c r="A30" s="1005"/>
      <c r="B30" s="1007" t="s">
        <v>1641</v>
      </c>
      <c r="C30" s="805" t="s">
        <v>1613</v>
      </c>
      <c r="D30" s="806">
        <v>27698</v>
      </c>
      <c r="E30" s="808">
        <f t="shared" si="0"/>
        <v>92.050515121302752</v>
      </c>
      <c r="F30" s="806">
        <v>2392</v>
      </c>
      <c r="G30" s="808">
        <f t="shared" si="1"/>
        <v>7.9494848786972412</v>
      </c>
      <c r="H30" s="806">
        <f t="shared" si="2"/>
        <v>30090</v>
      </c>
      <c r="I30" s="711"/>
    </row>
    <row r="31" spans="1:9" ht="12.75" customHeight="1">
      <c r="A31" s="1005"/>
      <c r="B31" s="1008"/>
      <c r="C31" s="809" t="s">
        <v>1640</v>
      </c>
      <c r="D31" s="810">
        <v>5876549.7560000001</v>
      </c>
      <c r="E31" s="813">
        <f t="shared" si="0"/>
        <v>93.206592773649064</v>
      </c>
      <c r="F31" s="810">
        <v>428315.14799999999</v>
      </c>
      <c r="G31" s="813">
        <f t="shared" si="1"/>
        <v>6.7934072263509355</v>
      </c>
      <c r="H31" s="810">
        <f t="shared" si="2"/>
        <v>6304864.9040000001</v>
      </c>
      <c r="I31" s="711"/>
    </row>
    <row r="32" spans="1:9" ht="12.75" customHeight="1">
      <c r="A32" s="1005"/>
      <c r="B32" s="1007" t="s">
        <v>1642</v>
      </c>
      <c r="C32" s="805" t="s">
        <v>1613</v>
      </c>
      <c r="D32" s="806">
        <v>2321</v>
      </c>
      <c r="E32" s="808">
        <f t="shared" si="0"/>
        <v>100</v>
      </c>
      <c r="F32" s="814">
        <v>0</v>
      </c>
      <c r="G32" s="808">
        <f t="shared" si="1"/>
        <v>0</v>
      </c>
      <c r="H32" s="806">
        <f t="shared" si="2"/>
        <v>2321</v>
      </c>
      <c r="I32" s="711"/>
    </row>
    <row r="33" spans="1:9" ht="12.75" customHeight="1">
      <c r="A33" s="1005"/>
      <c r="B33" s="1008"/>
      <c r="C33" s="809" t="s">
        <v>1640</v>
      </c>
      <c r="D33" s="810">
        <v>581468.31799999997</v>
      </c>
      <c r="E33" s="813">
        <f t="shared" si="0"/>
        <v>100</v>
      </c>
      <c r="F33" s="815">
        <v>0</v>
      </c>
      <c r="G33" s="813">
        <f t="shared" si="1"/>
        <v>0</v>
      </c>
      <c r="H33" s="810">
        <f t="shared" si="2"/>
        <v>581468.31799999997</v>
      </c>
      <c r="I33" s="711"/>
    </row>
    <row r="34" spans="1:9" ht="12.75" customHeight="1">
      <c r="A34" s="1005"/>
      <c r="B34" s="1007" t="s">
        <v>1643</v>
      </c>
      <c r="C34" s="805" t="s">
        <v>1613</v>
      </c>
      <c r="D34" s="806">
        <v>0</v>
      </c>
      <c r="E34" s="808">
        <v>0</v>
      </c>
      <c r="F34" s="806">
        <v>0</v>
      </c>
      <c r="G34" s="808"/>
      <c r="H34" s="806">
        <f t="shared" si="2"/>
        <v>0</v>
      </c>
      <c r="I34" s="711"/>
    </row>
    <row r="35" spans="1:9" ht="12.75" customHeight="1">
      <c r="A35" s="1005"/>
      <c r="B35" s="1008"/>
      <c r="C35" s="809" t="s">
        <v>1640</v>
      </c>
      <c r="D35" s="810">
        <v>0</v>
      </c>
      <c r="E35" s="813"/>
      <c r="F35" s="815">
        <v>0</v>
      </c>
      <c r="G35" s="813"/>
      <c r="H35" s="810">
        <f t="shared" si="2"/>
        <v>0</v>
      </c>
      <c r="I35" s="711"/>
    </row>
    <row r="36" spans="1:9" ht="12.75" customHeight="1">
      <c r="A36" s="1005"/>
      <c r="B36" s="1009" t="s">
        <v>1645</v>
      </c>
      <c r="C36" s="1009"/>
      <c r="D36" s="782">
        <v>69816</v>
      </c>
      <c r="E36" s="783">
        <f t="shared" si="0"/>
        <v>96.6833307944773</v>
      </c>
      <c r="F36" s="782">
        <v>2395</v>
      </c>
      <c r="G36" s="783">
        <f t="shared" si="1"/>
        <v>3.3166692055227043</v>
      </c>
      <c r="H36" s="787">
        <f t="shared" si="2"/>
        <v>72211</v>
      </c>
      <c r="I36" s="711"/>
    </row>
    <row r="37" spans="1:9" ht="12.75" customHeight="1">
      <c r="A37" s="1006"/>
      <c r="B37" s="1010" t="s">
        <v>1644</v>
      </c>
      <c r="C37" s="1010"/>
      <c r="D37" s="785">
        <v>10471911.304</v>
      </c>
      <c r="E37" s="786">
        <f t="shared" si="0"/>
        <v>96.059635730067171</v>
      </c>
      <c r="F37" s="785">
        <v>429557.58499999996</v>
      </c>
      <c r="G37" s="786">
        <f t="shared" si="1"/>
        <v>3.9403642699328358</v>
      </c>
      <c r="H37" s="785">
        <f t="shared" si="2"/>
        <v>10901468.888999999</v>
      </c>
      <c r="I37" s="711"/>
    </row>
    <row r="38" spans="1:9" ht="12.75" customHeight="1">
      <c r="A38" s="1004">
        <v>2006</v>
      </c>
      <c r="B38" s="1007" t="s">
        <v>1639</v>
      </c>
      <c r="C38" s="805" t="s">
        <v>1613</v>
      </c>
      <c r="D38" s="806">
        <v>17496</v>
      </c>
      <c r="E38" s="808">
        <f t="shared" si="0"/>
        <v>99.99428473452592</v>
      </c>
      <c r="F38" s="806">
        <v>1</v>
      </c>
      <c r="G38" s="808">
        <f t="shared" si="1"/>
        <v>5.7152654740812714E-3</v>
      </c>
      <c r="H38" s="806">
        <f t="shared" si="2"/>
        <v>17497</v>
      </c>
      <c r="I38" s="711"/>
    </row>
    <row r="39" spans="1:9" ht="12.75" customHeight="1">
      <c r="A39" s="1005"/>
      <c r="B39" s="1008"/>
      <c r="C39" s="809" t="s">
        <v>1640</v>
      </c>
      <c r="D39" s="810">
        <v>1886869.416</v>
      </c>
      <c r="E39" s="813">
        <f t="shared" si="0"/>
        <v>99.996850119709762</v>
      </c>
      <c r="F39" s="812">
        <v>59.436</v>
      </c>
      <c r="G39" s="813">
        <f t="shared" si="1"/>
        <v>3.1498802902400055E-3</v>
      </c>
      <c r="H39" s="810">
        <f t="shared" si="2"/>
        <v>1886928.852</v>
      </c>
      <c r="I39" s="711"/>
    </row>
    <row r="40" spans="1:9" ht="12.75" customHeight="1">
      <c r="A40" s="1005"/>
      <c r="B40" s="1007" t="s">
        <v>1641</v>
      </c>
      <c r="C40" s="805" t="s">
        <v>1613</v>
      </c>
      <c r="D40" s="806">
        <v>25792</v>
      </c>
      <c r="E40" s="808">
        <f t="shared" si="0"/>
        <v>94.011299435028249</v>
      </c>
      <c r="F40" s="806">
        <v>1643</v>
      </c>
      <c r="G40" s="808">
        <f t="shared" si="1"/>
        <v>5.9887005649717517</v>
      </c>
      <c r="H40" s="806">
        <f t="shared" si="2"/>
        <v>27435</v>
      </c>
      <c r="I40" s="711"/>
    </row>
    <row r="41" spans="1:9" ht="12.75" customHeight="1">
      <c r="A41" s="1005"/>
      <c r="B41" s="1008"/>
      <c r="C41" s="809" t="s">
        <v>1640</v>
      </c>
      <c r="D41" s="810">
        <v>5679558.29</v>
      </c>
      <c r="E41" s="813">
        <f t="shared" si="0"/>
        <v>94.859687654901535</v>
      </c>
      <c r="F41" s="810">
        <v>307767.23300000001</v>
      </c>
      <c r="G41" s="813">
        <f t="shared" si="1"/>
        <v>5.1403123450984616</v>
      </c>
      <c r="H41" s="810">
        <f t="shared" si="2"/>
        <v>5987325.523</v>
      </c>
      <c r="I41" s="711"/>
    </row>
    <row r="42" spans="1:9" ht="12.75" customHeight="1">
      <c r="A42" s="1005"/>
      <c r="B42" s="1007" t="s">
        <v>1642</v>
      </c>
      <c r="C42" s="805" t="s">
        <v>1613</v>
      </c>
      <c r="D42" s="806">
        <v>3635</v>
      </c>
      <c r="E42" s="808">
        <f t="shared" si="0"/>
        <v>99.972497249724967</v>
      </c>
      <c r="F42" s="814">
        <v>1</v>
      </c>
      <c r="G42" s="808">
        <f t="shared" si="1"/>
        <v>2.7502750275027504E-2</v>
      </c>
      <c r="H42" s="806">
        <f t="shared" si="2"/>
        <v>3636</v>
      </c>
      <c r="I42" s="711"/>
    </row>
    <row r="43" spans="1:9" ht="12.75" customHeight="1">
      <c r="A43" s="1005"/>
      <c r="B43" s="1008"/>
      <c r="C43" s="809" t="s">
        <v>1640</v>
      </c>
      <c r="D43" s="810">
        <v>894715.69900000002</v>
      </c>
      <c r="E43" s="813">
        <f t="shared" si="0"/>
        <v>99.977020550388104</v>
      </c>
      <c r="F43" s="815">
        <v>205.648</v>
      </c>
      <c r="G43" s="813">
        <f t="shared" si="1"/>
        <v>2.2979449611899801E-2</v>
      </c>
      <c r="H43" s="810">
        <f t="shared" si="2"/>
        <v>894921.34700000007</v>
      </c>
      <c r="I43" s="711"/>
    </row>
    <row r="44" spans="1:9" ht="12.75" customHeight="1">
      <c r="A44" s="1005"/>
      <c r="B44" s="1007" t="s">
        <v>1643</v>
      </c>
      <c r="C44" s="805" t="s">
        <v>1613</v>
      </c>
      <c r="D44" s="806">
        <v>0</v>
      </c>
      <c r="E44" s="808"/>
      <c r="F44" s="806">
        <v>0</v>
      </c>
      <c r="G44" s="808"/>
      <c r="H44" s="806">
        <f t="shared" si="2"/>
        <v>0</v>
      </c>
      <c r="I44" s="711"/>
    </row>
    <row r="45" spans="1:9" ht="12.75" customHeight="1">
      <c r="A45" s="1005"/>
      <c r="B45" s="1008"/>
      <c r="C45" s="809" t="s">
        <v>1640</v>
      </c>
      <c r="D45" s="810">
        <v>0</v>
      </c>
      <c r="E45" s="813"/>
      <c r="F45" s="815">
        <v>0</v>
      </c>
      <c r="G45" s="813"/>
      <c r="H45" s="810">
        <f t="shared" si="2"/>
        <v>0</v>
      </c>
      <c r="I45" s="711"/>
    </row>
    <row r="46" spans="1:9" ht="12.75" customHeight="1">
      <c r="A46" s="1005"/>
      <c r="B46" s="1009" t="s">
        <v>1645</v>
      </c>
      <c r="C46" s="1009"/>
      <c r="D46" s="782">
        <v>46923</v>
      </c>
      <c r="E46" s="783">
        <f t="shared" si="0"/>
        <v>96.612996211497276</v>
      </c>
      <c r="F46" s="782">
        <v>1645</v>
      </c>
      <c r="G46" s="783">
        <f t="shared" si="1"/>
        <v>3.3870037885027178</v>
      </c>
      <c r="H46" s="787">
        <f t="shared" si="2"/>
        <v>48568</v>
      </c>
      <c r="I46" s="711"/>
    </row>
    <row r="47" spans="1:9" ht="12.75" customHeight="1">
      <c r="A47" s="1006"/>
      <c r="B47" s="1010" t="s">
        <v>1644</v>
      </c>
      <c r="C47" s="1010"/>
      <c r="D47" s="785">
        <v>8461143.4050000012</v>
      </c>
      <c r="E47" s="786">
        <f t="shared" si="0"/>
        <v>96.487328720905751</v>
      </c>
      <c r="F47" s="785">
        <v>308032.31699999998</v>
      </c>
      <c r="G47" s="786">
        <f t="shared" si="1"/>
        <v>3.5126712790942514</v>
      </c>
      <c r="H47" s="785">
        <f t="shared" si="2"/>
        <v>8769175.722000001</v>
      </c>
      <c r="I47" s="711"/>
    </row>
    <row r="48" spans="1:9" ht="12.75" customHeight="1">
      <c r="A48" s="1004">
        <v>2007</v>
      </c>
      <c r="B48" s="1007" t="s">
        <v>1639</v>
      </c>
      <c r="C48" s="805" t="s">
        <v>1613</v>
      </c>
      <c r="D48" s="806">
        <v>8082</v>
      </c>
      <c r="E48" s="808">
        <f t="shared" si="0"/>
        <v>99.987628355808482</v>
      </c>
      <c r="F48" s="806">
        <v>1</v>
      </c>
      <c r="G48" s="808">
        <f t="shared" si="1"/>
        <v>1.2371644191513051E-2</v>
      </c>
      <c r="H48" s="806">
        <f t="shared" si="2"/>
        <v>8083</v>
      </c>
      <c r="I48" s="711"/>
    </row>
    <row r="49" spans="1:9" ht="12.75" customHeight="1">
      <c r="A49" s="1005"/>
      <c r="B49" s="1008"/>
      <c r="C49" s="809" t="s">
        <v>1640</v>
      </c>
      <c r="D49" s="810">
        <v>984170.90899999999</v>
      </c>
      <c r="E49" s="813">
        <f t="shared" si="0"/>
        <v>99.990020006103236</v>
      </c>
      <c r="F49" s="812">
        <v>98.23</v>
      </c>
      <c r="G49" s="813">
        <f t="shared" si="1"/>
        <v>9.9799938967709521E-3</v>
      </c>
      <c r="H49" s="810">
        <f t="shared" si="2"/>
        <v>984269.13899999997</v>
      </c>
      <c r="I49" s="711"/>
    </row>
    <row r="50" spans="1:9" ht="12.75" customHeight="1">
      <c r="A50" s="1005"/>
      <c r="B50" s="1007" t="s">
        <v>1641</v>
      </c>
      <c r="C50" s="805" t="s">
        <v>1613</v>
      </c>
      <c r="D50" s="806">
        <v>23069</v>
      </c>
      <c r="E50" s="808">
        <f t="shared" si="0"/>
        <v>96.136856142690448</v>
      </c>
      <c r="F50" s="806">
        <v>927</v>
      </c>
      <c r="G50" s="808">
        <f t="shared" si="1"/>
        <v>3.8631438573095518</v>
      </c>
      <c r="H50" s="806">
        <f t="shared" si="2"/>
        <v>23996</v>
      </c>
      <c r="I50" s="711"/>
    </row>
    <row r="51" spans="1:9" ht="12.75" customHeight="1">
      <c r="A51" s="1005"/>
      <c r="B51" s="1008"/>
      <c r="C51" s="809" t="s">
        <v>1640</v>
      </c>
      <c r="D51" s="810">
        <v>5407686.7110000001</v>
      </c>
      <c r="E51" s="813">
        <f t="shared" si="0"/>
        <v>95.879781806895579</v>
      </c>
      <c r="F51" s="810">
        <v>232383.18599999999</v>
      </c>
      <c r="G51" s="813">
        <f t="shared" si="1"/>
        <v>4.1202181931044244</v>
      </c>
      <c r="H51" s="810">
        <f t="shared" si="2"/>
        <v>5640069.8969999999</v>
      </c>
      <c r="I51" s="711"/>
    </row>
    <row r="52" spans="1:9" ht="12.75" customHeight="1">
      <c r="A52" s="1005"/>
      <c r="B52" s="1007" t="s">
        <v>1642</v>
      </c>
      <c r="C52" s="805" t="s">
        <v>1613</v>
      </c>
      <c r="D52" s="806">
        <v>3944</v>
      </c>
      <c r="E52" s="808">
        <f t="shared" si="0"/>
        <v>100</v>
      </c>
      <c r="F52" s="814">
        <v>0</v>
      </c>
      <c r="G52" s="808">
        <f t="shared" si="1"/>
        <v>0</v>
      </c>
      <c r="H52" s="806">
        <f t="shared" si="2"/>
        <v>3944</v>
      </c>
      <c r="I52" s="711"/>
    </row>
    <row r="53" spans="1:9" ht="12.75" customHeight="1">
      <c r="A53" s="1005"/>
      <c r="B53" s="1008"/>
      <c r="C53" s="809" t="s">
        <v>1640</v>
      </c>
      <c r="D53" s="810">
        <v>1192789.0789999999</v>
      </c>
      <c r="E53" s="813">
        <f t="shared" si="0"/>
        <v>100</v>
      </c>
      <c r="F53" s="815">
        <v>0</v>
      </c>
      <c r="G53" s="813">
        <f t="shared" si="1"/>
        <v>0</v>
      </c>
      <c r="H53" s="810">
        <f t="shared" si="2"/>
        <v>1192789.0789999999</v>
      </c>
      <c r="I53" s="711"/>
    </row>
    <row r="54" spans="1:9" ht="12.75" customHeight="1">
      <c r="A54" s="1005"/>
      <c r="B54" s="1007" t="s">
        <v>1643</v>
      </c>
      <c r="C54" s="805" t="s">
        <v>1613</v>
      </c>
      <c r="D54" s="806">
        <v>0</v>
      </c>
      <c r="E54" s="808"/>
      <c r="F54" s="806">
        <v>0</v>
      </c>
      <c r="G54" s="808"/>
      <c r="H54" s="806">
        <f t="shared" si="2"/>
        <v>0</v>
      </c>
      <c r="I54" s="711"/>
    </row>
    <row r="55" spans="1:9" ht="12.75" customHeight="1">
      <c r="A55" s="1005"/>
      <c r="B55" s="1008"/>
      <c r="C55" s="809" t="s">
        <v>1640</v>
      </c>
      <c r="D55" s="810">
        <v>0</v>
      </c>
      <c r="E55" s="813"/>
      <c r="F55" s="815">
        <v>0</v>
      </c>
      <c r="G55" s="813"/>
      <c r="H55" s="810">
        <f t="shared" si="2"/>
        <v>0</v>
      </c>
      <c r="I55" s="711"/>
    </row>
    <row r="56" spans="1:9" ht="12.75" customHeight="1">
      <c r="A56" s="1005"/>
      <c r="B56" s="1009" t="s">
        <v>1645</v>
      </c>
      <c r="C56" s="1009"/>
      <c r="D56" s="782">
        <v>35095</v>
      </c>
      <c r="E56" s="783">
        <f t="shared" si="0"/>
        <v>97.423868084279491</v>
      </c>
      <c r="F56" s="782">
        <v>928</v>
      </c>
      <c r="G56" s="783">
        <f t="shared" si="1"/>
        <v>2.576131915720512</v>
      </c>
      <c r="H56" s="787">
        <f t="shared" si="2"/>
        <v>36023</v>
      </c>
      <c r="I56" s="711"/>
    </row>
    <row r="57" spans="1:9" ht="12.75" customHeight="1">
      <c r="A57" s="1006"/>
      <c r="B57" s="1010" t="s">
        <v>1644</v>
      </c>
      <c r="C57" s="1010"/>
      <c r="D57" s="785">
        <v>7584646.699</v>
      </c>
      <c r="E57" s="786">
        <f t="shared" si="0"/>
        <v>97.025999669189247</v>
      </c>
      <c r="F57" s="785">
        <v>232481.416</v>
      </c>
      <c r="G57" s="786">
        <f t="shared" si="1"/>
        <v>2.9740003308107483</v>
      </c>
      <c r="H57" s="785">
        <f t="shared" si="2"/>
        <v>7817128.1150000002</v>
      </c>
      <c r="I57" s="711"/>
    </row>
    <row r="58" spans="1:9" ht="12.75" customHeight="1">
      <c r="A58" s="1004">
        <v>2008</v>
      </c>
      <c r="B58" s="1007" t="s">
        <v>1639</v>
      </c>
      <c r="C58" s="805" t="s">
        <v>1613</v>
      </c>
      <c r="D58" s="806">
        <v>4983</v>
      </c>
      <c r="E58" s="808">
        <f t="shared" si="0"/>
        <v>100</v>
      </c>
      <c r="F58" s="806">
        <v>0</v>
      </c>
      <c r="G58" s="808">
        <f t="shared" si="1"/>
        <v>0</v>
      </c>
      <c r="H58" s="806">
        <f t="shared" si="2"/>
        <v>4983</v>
      </c>
      <c r="I58" s="711"/>
    </row>
    <row r="59" spans="1:9" ht="12.75" customHeight="1">
      <c r="A59" s="1005"/>
      <c r="B59" s="1008"/>
      <c r="C59" s="809" t="s">
        <v>1640</v>
      </c>
      <c r="D59" s="810">
        <v>701983.25699999998</v>
      </c>
      <c r="E59" s="813">
        <f t="shared" si="0"/>
        <v>100</v>
      </c>
      <c r="F59" s="812">
        <v>0</v>
      </c>
      <c r="G59" s="813">
        <f t="shared" si="1"/>
        <v>0</v>
      </c>
      <c r="H59" s="810">
        <f t="shared" si="2"/>
        <v>701983.25699999998</v>
      </c>
      <c r="I59" s="711"/>
    </row>
    <row r="60" spans="1:9" ht="12.75" customHeight="1">
      <c r="A60" s="1005"/>
      <c r="B60" s="1007" t="s">
        <v>1641</v>
      </c>
      <c r="C60" s="805" t="s">
        <v>1613</v>
      </c>
      <c r="D60" s="806">
        <v>21577</v>
      </c>
      <c r="E60" s="808">
        <f t="shared" si="0"/>
        <v>96.892541200772371</v>
      </c>
      <c r="F60" s="806">
        <v>692</v>
      </c>
      <c r="G60" s="808">
        <f t="shared" si="1"/>
        <v>3.1074587992276257</v>
      </c>
      <c r="H60" s="806">
        <f t="shared" si="2"/>
        <v>22269</v>
      </c>
      <c r="I60" s="711"/>
    </row>
    <row r="61" spans="1:9" ht="12.75" customHeight="1">
      <c r="A61" s="1005"/>
      <c r="B61" s="1008"/>
      <c r="C61" s="809" t="s">
        <v>1640</v>
      </c>
      <c r="D61" s="810">
        <v>5488885.0470000003</v>
      </c>
      <c r="E61" s="813">
        <f t="shared" si="0"/>
        <v>97.170265236182161</v>
      </c>
      <c r="F61" s="810">
        <v>159844.05100000001</v>
      </c>
      <c r="G61" s="813">
        <f t="shared" si="1"/>
        <v>2.8297347638178421</v>
      </c>
      <c r="H61" s="810">
        <f t="shared" si="2"/>
        <v>5648729.0980000002</v>
      </c>
      <c r="I61" s="711"/>
    </row>
    <row r="62" spans="1:9" ht="12.75" customHeight="1">
      <c r="A62" s="1005"/>
      <c r="B62" s="1007" t="s">
        <v>1642</v>
      </c>
      <c r="C62" s="805" t="s">
        <v>1613</v>
      </c>
      <c r="D62" s="806">
        <v>4334</v>
      </c>
      <c r="E62" s="808">
        <f t="shared" si="0"/>
        <v>100</v>
      </c>
      <c r="F62" s="814">
        <v>0</v>
      </c>
      <c r="G62" s="808">
        <f t="shared" si="1"/>
        <v>0</v>
      </c>
      <c r="H62" s="806">
        <f t="shared" si="2"/>
        <v>4334</v>
      </c>
      <c r="I62" s="711"/>
    </row>
    <row r="63" spans="1:9" ht="12.75" customHeight="1">
      <c r="A63" s="1005"/>
      <c r="B63" s="1008"/>
      <c r="C63" s="809" t="s">
        <v>1640</v>
      </c>
      <c r="D63" s="810">
        <v>1911446.8770000001</v>
      </c>
      <c r="E63" s="813">
        <f t="shared" si="0"/>
        <v>100</v>
      </c>
      <c r="F63" s="815">
        <v>0</v>
      </c>
      <c r="G63" s="813">
        <f t="shared" si="1"/>
        <v>0</v>
      </c>
      <c r="H63" s="810">
        <f t="shared" si="2"/>
        <v>1911446.8770000001</v>
      </c>
      <c r="I63" s="711"/>
    </row>
    <row r="64" spans="1:9" ht="12.75" customHeight="1">
      <c r="A64" s="1005"/>
      <c r="B64" s="1007" t="s">
        <v>1643</v>
      </c>
      <c r="C64" s="805" t="s">
        <v>1613</v>
      </c>
      <c r="D64" s="806">
        <v>0</v>
      </c>
      <c r="E64" s="808"/>
      <c r="F64" s="806">
        <v>0</v>
      </c>
      <c r="G64" s="808"/>
      <c r="H64" s="806">
        <f t="shared" si="2"/>
        <v>0</v>
      </c>
      <c r="I64" s="711"/>
    </row>
    <row r="65" spans="1:9" ht="12.75" customHeight="1">
      <c r="A65" s="1005"/>
      <c r="B65" s="1008"/>
      <c r="C65" s="809" t="s">
        <v>1640</v>
      </c>
      <c r="D65" s="810">
        <v>0</v>
      </c>
      <c r="E65" s="813"/>
      <c r="F65" s="815">
        <v>0</v>
      </c>
      <c r="G65" s="813"/>
      <c r="H65" s="810">
        <f t="shared" si="2"/>
        <v>0</v>
      </c>
      <c r="I65" s="711"/>
    </row>
    <row r="66" spans="1:9" ht="12.75" customHeight="1">
      <c r="A66" s="1005"/>
      <c r="B66" s="1009" t="s">
        <v>1645</v>
      </c>
      <c r="C66" s="1009"/>
      <c r="D66" s="782">
        <v>30894</v>
      </c>
      <c r="E66" s="783">
        <f t="shared" si="0"/>
        <v>97.809155955170013</v>
      </c>
      <c r="F66" s="782">
        <v>692</v>
      </c>
      <c r="G66" s="783">
        <f t="shared" si="1"/>
        <v>2.190844044829988</v>
      </c>
      <c r="H66" s="787">
        <f t="shared" si="2"/>
        <v>31586</v>
      </c>
      <c r="I66" s="711"/>
    </row>
    <row r="67" spans="1:9" ht="12.75" customHeight="1">
      <c r="A67" s="1006"/>
      <c r="B67" s="1010" t="s">
        <v>1644</v>
      </c>
      <c r="C67" s="1010"/>
      <c r="D67" s="785">
        <v>8102315.1810000008</v>
      </c>
      <c r="E67" s="786">
        <f t="shared" si="0"/>
        <v>98.065347731608568</v>
      </c>
      <c r="F67" s="785">
        <v>159844.05100000001</v>
      </c>
      <c r="G67" s="786">
        <f t="shared" si="1"/>
        <v>1.9346522683914307</v>
      </c>
      <c r="H67" s="785">
        <f t="shared" si="2"/>
        <v>8262159.2320000008</v>
      </c>
      <c r="I67" s="711"/>
    </row>
    <row r="68" spans="1:9" ht="12.75" customHeight="1">
      <c r="A68" s="1004">
        <v>2009</v>
      </c>
      <c r="B68" s="1007" t="s">
        <v>1639</v>
      </c>
      <c r="C68" s="805" t="s">
        <v>1613</v>
      </c>
      <c r="D68" s="806">
        <v>3160</v>
      </c>
      <c r="E68" s="808">
        <f>100*D68/H68</f>
        <v>100</v>
      </c>
      <c r="F68" s="806">
        <v>0</v>
      </c>
      <c r="G68" s="808">
        <f>100*F68/H68</f>
        <v>0</v>
      </c>
      <c r="H68" s="806">
        <f>+F68+D68</f>
        <v>3160</v>
      </c>
      <c r="I68" s="711"/>
    </row>
    <row r="69" spans="1:9" ht="12.75" customHeight="1">
      <c r="A69" s="1005"/>
      <c r="B69" s="1008"/>
      <c r="C69" s="809" t="s">
        <v>1640</v>
      </c>
      <c r="D69" s="810">
        <v>512031.658</v>
      </c>
      <c r="E69" s="813">
        <f>100*D69/H69</f>
        <v>100</v>
      </c>
      <c r="F69" s="812">
        <v>0</v>
      </c>
      <c r="G69" s="813">
        <f>100*F69/H69</f>
        <v>0</v>
      </c>
      <c r="H69" s="810">
        <f>+F69+D69</f>
        <v>512031.658</v>
      </c>
      <c r="I69" s="711"/>
    </row>
    <row r="70" spans="1:9" ht="12.75" customHeight="1">
      <c r="A70" s="1005"/>
      <c r="B70" s="1007" t="s">
        <v>1641</v>
      </c>
      <c r="C70" s="805" t="s">
        <v>1613</v>
      </c>
      <c r="D70" s="806">
        <v>17513</v>
      </c>
      <c r="E70" s="808">
        <f>100*D70/H70</f>
        <v>96.847868163468448</v>
      </c>
      <c r="F70" s="806">
        <v>570</v>
      </c>
      <c r="G70" s="808">
        <f>100*F70/H70</f>
        <v>3.1521318365315492</v>
      </c>
      <c r="H70" s="806">
        <f>+F70+D70</f>
        <v>18083</v>
      </c>
      <c r="I70" s="711"/>
    </row>
    <row r="71" spans="1:9" ht="12.75" customHeight="1">
      <c r="A71" s="1005"/>
      <c r="B71" s="1008"/>
      <c r="C71" s="809" t="s">
        <v>1640</v>
      </c>
      <c r="D71" s="810">
        <v>4789527.4340000004</v>
      </c>
      <c r="E71" s="813">
        <f>100*D71/H71</f>
        <v>96.72266291262396</v>
      </c>
      <c r="F71" s="810">
        <v>162287.67300000001</v>
      </c>
      <c r="G71" s="813">
        <f>100*F71/H71</f>
        <v>3.2773370873760288</v>
      </c>
      <c r="H71" s="810">
        <f>+F71+D71</f>
        <v>4951815.1070000008</v>
      </c>
      <c r="I71" s="711"/>
    </row>
    <row r="72" spans="1:9" ht="12.75" customHeight="1">
      <c r="A72" s="1005"/>
      <c r="B72" s="1007" t="s">
        <v>1642</v>
      </c>
      <c r="C72" s="805" t="s">
        <v>1613</v>
      </c>
      <c r="D72" s="806">
        <v>3787</v>
      </c>
      <c r="E72" s="808">
        <f t="shared" ref="E72:E135" si="3">100*D72/H72</f>
        <v>100</v>
      </c>
      <c r="F72" s="814">
        <v>0</v>
      </c>
      <c r="G72" s="808">
        <f t="shared" ref="G72:G125" si="4">100*F72/H72</f>
        <v>0</v>
      </c>
      <c r="H72" s="806">
        <f t="shared" ref="H72:H105" si="5">+F72+D72</f>
        <v>3787</v>
      </c>
      <c r="I72" s="711"/>
    </row>
    <row r="73" spans="1:9" ht="12.75" customHeight="1">
      <c r="A73" s="1005"/>
      <c r="B73" s="1008"/>
      <c r="C73" s="809" t="s">
        <v>1640</v>
      </c>
      <c r="D73" s="810">
        <v>1731573.1029999999</v>
      </c>
      <c r="E73" s="813">
        <f t="shared" si="3"/>
        <v>100</v>
      </c>
      <c r="F73" s="815">
        <v>0</v>
      </c>
      <c r="G73" s="813">
        <f t="shared" si="4"/>
        <v>0</v>
      </c>
      <c r="H73" s="810">
        <f t="shared" si="5"/>
        <v>1731573.1029999999</v>
      </c>
      <c r="I73" s="711"/>
    </row>
    <row r="74" spans="1:9" ht="12.75" customHeight="1">
      <c r="A74" s="1005"/>
      <c r="B74" s="1007" t="s">
        <v>1643</v>
      </c>
      <c r="C74" s="805" t="s">
        <v>1613</v>
      </c>
      <c r="D74" s="806">
        <v>0</v>
      </c>
      <c r="E74" s="808">
        <f t="shared" si="3"/>
        <v>0</v>
      </c>
      <c r="F74" s="806">
        <v>70</v>
      </c>
      <c r="G74" s="808">
        <f t="shared" si="4"/>
        <v>100</v>
      </c>
      <c r="H74" s="806">
        <f t="shared" si="5"/>
        <v>70</v>
      </c>
      <c r="I74" s="711"/>
    </row>
    <row r="75" spans="1:9" ht="12.75" customHeight="1">
      <c r="A75" s="1005"/>
      <c r="B75" s="1008"/>
      <c r="C75" s="809" t="s">
        <v>1640</v>
      </c>
      <c r="D75" s="810">
        <v>0</v>
      </c>
      <c r="E75" s="813">
        <f t="shared" si="3"/>
        <v>0</v>
      </c>
      <c r="F75" s="815">
        <v>7686.6859999999997</v>
      </c>
      <c r="G75" s="813">
        <f t="shared" si="4"/>
        <v>100</v>
      </c>
      <c r="H75" s="810">
        <f t="shared" si="5"/>
        <v>7686.6859999999997</v>
      </c>
      <c r="I75" s="711"/>
    </row>
    <row r="76" spans="1:9" ht="12.75" customHeight="1">
      <c r="A76" s="1005"/>
      <c r="B76" s="1009" t="s">
        <v>1645</v>
      </c>
      <c r="C76" s="1009"/>
      <c r="D76" s="782">
        <v>24460</v>
      </c>
      <c r="E76" s="783">
        <f t="shared" si="3"/>
        <v>97.450199203187253</v>
      </c>
      <c r="F76" s="782">
        <v>640</v>
      </c>
      <c r="G76" s="783">
        <f t="shared" si="4"/>
        <v>2.549800796812749</v>
      </c>
      <c r="H76" s="787">
        <f t="shared" si="5"/>
        <v>25100</v>
      </c>
      <c r="I76" s="711"/>
    </row>
    <row r="77" spans="1:9" ht="12.75" customHeight="1">
      <c r="A77" s="1006"/>
      <c r="B77" s="1010" t="s">
        <v>1644</v>
      </c>
      <c r="C77" s="1010"/>
      <c r="D77" s="785">
        <v>7033132.1950000003</v>
      </c>
      <c r="E77" s="786">
        <f t="shared" si="3"/>
        <v>97.640263159711125</v>
      </c>
      <c r="F77" s="785">
        <v>169974.359</v>
      </c>
      <c r="G77" s="786">
        <f t="shared" si="4"/>
        <v>2.3597368402888681</v>
      </c>
      <c r="H77" s="785">
        <f t="shared" si="5"/>
        <v>7203106.5540000005</v>
      </c>
      <c r="I77" s="711"/>
    </row>
    <row r="78" spans="1:9" ht="12.75" customHeight="1">
      <c r="A78" s="1004">
        <v>2010</v>
      </c>
      <c r="B78" s="1007" t="s">
        <v>1639</v>
      </c>
      <c r="C78" s="805" t="s">
        <v>1613</v>
      </c>
      <c r="D78" s="806">
        <v>2110</v>
      </c>
      <c r="E78" s="808">
        <f t="shared" si="3"/>
        <v>99.95262908574135</v>
      </c>
      <c r="F78" s="806">
        <v>1</v>
      </c>
      <c r="G78" s="808">
        <f t="shared" si="4"/>
        <v>4.7370914258645189E-2</v>
      </c>
      <c r="H78" s="806">
        <f t="shared" si="5"/>
        <v>2111</v>
      </c>
      <c r="I78" s="711"/>
    </row>
    <row r="79" spans="1:9" ht="12.75" customHeight="1">
      <c r="A79" s="1005"/>
      <c r="B79" s="1008"/>
      <c r="C79" s="809" t="s">
        <v>1640</v>
      </c>
      <c r="D79" s="810">
        <v>369408.76899999997</v>
      </c>
      <c r="E79" s="813">
        <f t="shared" si="3"/>
        <v>99.919986385454138</v>
      </c>
      <c r="F79" s="812">
        <v>295.81400000000002</v>
      </c>
      <c r="G79" s="813">
        <f t="shared" si="4"/>
        <v>8.0013614545860257E-2</v>
      </c>
      <c r="H79" s="810">
        <f t="shared" si="5"/>
        <v>369704.58299999998</v>
      </c>
      <c r="I79" s="711"/>
    </row>
    <row r="80" spans="1:9" ht="12.75" customHeight="1">
      <c r="A80" s="1005"/>
      <c r="B80" s="1007" t="s">
        <v>1641</v>
      </c>
      <c r="C80" s="805" t="s">
        <v>1613</v>
      </c>
      <c r="D80" s="806">
        <v>16711</v>
      </c>
      <c r="E80" s="808">
        <f t="shared" si="3"/>
        <v>97.417511950565469</v>
      </c>
      <c r="F80" s="806">
        <v>443</v>
      </c>
      <c r="G80" s="808">
        <f t="shared" si="4"/>
        <v>2.5824880494345344</v>
      </c>
      <c r="H80" s="806">
        <f t="shared" si="5"/>
        <v>17154</v>
      </c>
      <c r="I80" s="711"/>
    </row>
    <row r="81" spans="1:9" ht="12.75" customHeight="1">
      <c r="A81" s="1005"/>
      <c r="B81" s="1008"/>
      <c r="C81" s="809" t="s">
        <v>1640</v>
      </c>
      <c r="D81" s="810">
        <v>4905463.3329999996</v>
      </c>
      <c r="E81" s="813">
        <f t="shared" si="3"/>
        <v>96.870673348286871</v>
      </c>
      <c r="F81" s="810">
        <v>158466.91899999999</v>
      </c>
      <c r="G81" s="813">
        <f t="shared" si="4"/>
        <v>3.1293266517131326</v>
      </c>
      <c r="H81" s="810">
        <f t="shared" si="5"/>
        <v>5063930.2519999994</v>
      </c>
      <c r="I81" s="711"/>
    </row>
    <row r="82" spans="1:9" ht="12.75" customHeight="1">
      <c r="A82" s="1005"/>
      <c r="B82" s="1007" t="s">
        <v>1642</v>
      </c>
      <c r="C82" s="805" t="s">
        <v>1613</v>
      </c>
      <c r="D82" s="806">
        <v>2020</v>
      </c>
      <c r="E82" s="808">
        <f t="shared" si="3"/>
        <v>100</v>
      </c>
      <c r="F82" s="814">
        <v>0</v>
      </c>
      <c r="G82" s="808">
        <f t="shared" si="4"/>
        <v>0</v>
      </c>
      <c r="H82" s="806">
        <f t="shared" si="5"/>
        <v>2020</v>
      </c>
      <c r="I82" s="711"/>
    </row>
    <row r="83" spans="1:9" ht="12.75" customHeight="1">
      <c r="A83" s="1005"/>
      <c r="B83" s="1008"/>
      <c r="C83" s="809" t="s">
        <v>1640</v>
      </c>
      <c r="D83" s="810">
        <v>1033382.852</v>
      </c>
      <c r="E83" s="813">
        <f t="shared" si="3"/>
        <v>99.999999999999986</v>
      </c>
      <c r="F83" s="815">
        <v>0</v>
      </c>
      <c r="G83" s="813">
        <f t="shared" si="4"/>
        <v>0</v>
      </c>
      <c r="H83" s="810">
        <f t="shared" si="5"/>
        <v>1033382.852</v>
      </c>
      <c r="I83" s="711"/>
    </row>
    <row r="84" spans="1:9" ht="12.75" customHeight="1">
      <c r="A84" s="1005"/>
      <c r="B84" s="1007" t="s">
        <v>1643</v>
      </c>
      <c r="C84" s="805" t="s">
        <v>1613</v>
      </c>
      <c r="D84" s="806">
        <v>0</v>
      </c>
      <c r="E84" s="808">
        <f t="shared" si="3"/>
        <v>0</v>
      </c>
      <c r="F84" s="806">
        <v>82</v>
      </c>
      <c r="G84" s="808">
        <f t="shared" si="4"/>
        <v>100</v>
      </c>
      <c r="H84" s="806">
        <f t="shared" si="5"/>
        <v>82</v>
      </c>
      <c r="I84" s="711"/>
    </row>
    <row r="85" spans="1:9" ht="12.75" customHeight="1">
      <c r="A85" s="1005"/>
      <c r="B85" s="1008"/>
      <c r="C85" s="809" t="s">
        <v>1640</v>
      </c>
      <c r="D85" s="810">
        <v>0</v>
      </c>
      <c r="E85" s="813">
        <f t="shared" si="3"/>
        <v>0</v>
      </c>
      <c r="F85" s="815">
        <v>10563.627</v>
      </c>
      <c r="G85" s="813">
        <f t="shared" si="4"/>
        <v>99.999999999999986</v>
      </c>
      <c r="H85" s="810">
        <f t="shared" si="5"/>
        <v>10563.627</v>
      </c>
      <c r="I85" s="711"/>
    </row>
    <row r="86" spans="1:9" ht="12.75" customHeight="1">
      <c r="A86" s="1005"/>
      <c r="B86" s="1009" t="s">
        <v>1645</v>
      </c>
      <c r="C86" s="1009"/>
      <c r="D86" s="782">
        <v>20841</v>
      </c>
      <c r="E86" s="783">
        <f t="shared" si="3"/>
        <v>97.538259933542378</v>
      </c>
      <c r="F86" s="782">
        <v>526</v>
      </c>
      <c r="G86" s="783">
        <f t="shared" si="4"/>
        <v>2.4617400664576214</v>
      </c>
      <c r="H86" s="787">
        <f>+F86+D86</f>
        <v>21367</v>
      </c>
      <c r="I86" s="711"/>
    </row>
    <row r="87" spans="1:9" ht="12.75" customHeight="1">
      <c r="A87" s="1006"/>
      <c r="B87" s="1010" t="s">
        <v>1644</v>
      </c>
      <c r="C87" s="1010"/>
      <c r="D87" s="785">
        <v>6308254.9539999999</v>
      </c>
      <c r="E87" s="786">
        <f t="shared" si="3"/>
        <v>97.385963189160819</v>
      </c>
      <c r="F87" s="785">
        <v>169326.36000000002</v>
      </c>
      <c r="G87" s="786">
        <f t="shared" si="4"/>
        <v>2.6140368108391758</v>
      </c>
      <c r="H87" s="785">
        <f t="shared" si="5"/>
        <v>6477581.3140000002</v>
      </c>
      <c r="I87" s="711"/>
    </row>
    <row r="88" spans="1:9" ht="12.75" customHeight="1">
      <c r="A88" s="1004">
        <v>2011</v>
      </c>
      <c r="B88" s="1007" t="s">
        <v>1639</v>
      </c>
      <c r="C88" s="805" t="s">
        <v>1613</v>
      </c>
      <c r="D88" s="806">
        <v>1309</v>
      </c>
      <c r="E88" s="808">
        <f t="shared" si="3"/>
        <v>100</v>
      </c>
      <c r="F88" s="806">
        <v>0</v>
      </c>
      <c r="G88" s="808">
        <f t="shared" si="4"/>
        <v>0</v>
      </c>
      <c r="H88" s="806">
        <f t="shared" si="5"/>
        <v>1309</v>
      </c>
      <c r="I88" s="711"/>
    </row>
    <row r="89" spans="1:9" ht="12.75" customHeight="1">
      <c r="A89" s="1005"/>
      <c r="B89" s="1008"/>
      <c r="C89" s="809" t="s">
        <v>1640</v>
      </c>
      <c r="D89" s="810">
        <v>230355.07800000001</v>
      </c>
      <c r="E89" s="813">
        <f t="shared" si="3"/>
        <v>100</v>
      </c>
      <c r="F89" s="812">
        <v>0</v>
      </c>
      <c r="G89" s="813">
        <f t="shared" si="4"/>
        <v>0</v>
      </c>
      <c r="H89" s="810">
        <f t="shared" si="5"/>
        <v>230355.07800000001</v>
      </c>
      <c r="I89" s="711"/>
    </row>
    <row r="90" spans="1:9" ht="12.75" customHeight="1">
      <c r="A90" s="1005"/>
      <c r="B90" s="1007" t="s">
        <v>1641</v>
      </c>
      <c r="C90" s="805" t="s">
        <v>1613</v>
      </c>
      <c r="D90" s="806">
        <v>15249</v>
      </c>
      <c r="E90" s="808">
        <f t="shared" si="3"/>
        <v>97.487533563482927</v>
      </c>
      <c r="F90" s="806">
        <v>393</v>
      </c>
      <c r="G90" s="808">
        <f t="shared" si="4"/>
        <v>2.5124664365170695</v>
      </c>
      <c r="H90" s="806">
        <f t="shared" si="5"/>
        <v>15642</v>
      </c>
      <c r="I90" s="711"/>
    </row>
    <row r="91" spans="1:9" ht="12.75" customHeight="1">
      <c r="A91" s="1005"/>
      <c r="B91" s="1008"/>
      <c r="C91" s="809" t="s">
        <v>1640</v>
      </c>
      <c r="D91" s="810">
        <v>4770406.0520000001</v>
      </c>
      <c r="E91" s="813">
        <f t="shared" si="3"/>
        <v>95.869027996609333</v>
      </c>
      <c r="F91" s="810">
        <v>205555.58199999999</v>
      </c>
      <c r="G91" s="813">
        <f t="shared" si="4"/>
        <v>4.1309720033906512</v>
      </c>
      <c r="H91" s="810">
        <f t="shared" si="5"/>
        <v>4975961.6340000005</v>
      </c>
      <c r="I91" s="711"/>
    </row>
    <row r="92" spans="1:9" ht="12.75" customHeight="1">
      <c r="A92" s="1005"/>
      <c r="B92" s="1007" t="s">
        <v>1642</v>
      </c>
      <c r="C92" s="805" t="s">
        <v>1613</v>
      </c>
      <c r="D92" s="806">
        <v>2113</v>
      </c>
      <c r="E92" s="808">
        <f t="shared" si="3"/>
        <v>99.952696310312206</v>
      </c>
      <c r="F92" s="814">
        <v>1</v>
      </c>
      <c r="G92" s="808">
        <f t="shared" si="4"/>
        <v>4.730368968779565E-2</v>
      </c>
      <c r="H92" s="806">
        <f t="shared" si="5"/>
        <v>2114</v>
      </c>
      <c r="I92" s="711"/>
    </row>
    <row r="93" spans="1:9" ht="12.75" customHeight="1">
      <c r="A93" s="1005"/>
      <c r="B93" s="1008"/>
      <c r="C93" s="809" t="s">
        <v>1640</v>
      </c>
      <c r="D93" s="810">
        <v>963589.33299999998</v>
      </c>
      <c r="E93" s="813">
        <f t="shared" si="3"/>
        <v>99.997742865313228</v>
      </c>
      <c r="F93" s="815">
        <v>21.75</v>
      </c>
      <c r="G93" s="813">
        <f t="shared" si="4"/>
        <v>2.2571346867748718E-3</v>
      </c>
      <c r="H93" s="810">
        <f t="shared" si="5"/>
        <v>963611.08299999998</v>
      </c>
      <c r="I93" s="711"/>
    </row>
    <row r="94" spans="1:9" ht="12.75" customHeight="1">
      <c r="A94" s="1005"/>
      <c r="B94" s="1007" t="s">
        <v>1643</v>
      </c>
      <c r="C94" s="805" t="s">
        <v>1613</v>
      </c>
      <c r="D94" s="806">
        <v>0</v>
      </c>
      <c r="E94" s="808">
        <f t="shared" si="3"/>
        <v>0</v>
      </c>
      <c r="F94" s="806">
        <v>357</v>
      </c>
      <c r="G94" s="808">
        <f t="shared" si="4"/>
        <v>100</v>
      </c>
      <c r="H94" s="806">
        <f t="shared" si="5"/>
        <v>357</v>
      </c>
      <c r="I94" s="711"/>
    </row>
    <row r="95" spans="1:9" ht="12.75" customHeight="1">
      <c r="A95" s="1005"/>
      <c r="B95" s="1008"/>
      <c r="C95" s="809" t="s">
        <v>1640</v>
      </c>
      <c r="D95" s="810">
        <v>0</v>
      </c>
      <c r="E95" s="813">
        <f t="shared" si="3"/>
        <v>0</v>
      </c>
      <c r="F95" s="815">
        <v>60210.398000000001</v>
      </c>
      <c r="G95" s="813">
        <f t="shared" si="4"/>
        <v>100</v>
      </c>
      <c r="H95" s="810">
        <f t="shared" si="5"/>
        <v>60210.398000000001</v>
      </c>
      <c r="I95" s="711"/>
    </row>
    <row r="96" spans="1:9" ht="12.75" customHeight="1">
      <c r="A96" s="1005"/>
      <c r="B96" s="1009" t="s">
        <v>1645</v>
      </c>
      <c r="C96" s="1009"/>
      <c r="D96" s="782">
        <v>18671</v>
      </c>
      <c r="E96" s="783">
        <f t="shared" si="3"/>
        <v>96.133250952528059</v>
      </c>
      <c r="F96" s="782">
        <v>751</v>
      </c>
      <c r="G96" s="783">
        <f t="shared" si="4"/>
        <v>3.8667490474719393</v>
      </c>
      <c r="H96" s="787">
        <f>+F96+D96</f>
        <v>19422</v>
      </c>
      <c r="I96" s="711"/>
    </row>
    <row r="97" spans="1:9" ht="12.75" customHeight="1">
      <c r="A97" s="1006"/>
      <c r="B97" s="1010" t="s">
        <v>1644</v>
      </c>
      <c r="C97" s="1010"/>
      <c r="D97" s="785">
        <v>5964350.4629999995</v>
      </c>
      <c r="E97" s="786">
        <f t="shared" si="3"/>
        <v>95.733838933161522</v>
      </c>
      <c r="F97" s="785">
        <v>265787.73</v>
      </c>
      <c r="G97" s="786">
        <f t="shared" si="4"/>
        <v>4.2661610668384737</v>
      </c>
      <c r="H97" s="785">
        <f t="shared" si="5"/>
        <v>6230138.193</v>
      </c>
      <c r="I97" s="711"/>
    </row>
    <row r="98" spans="1:9" ht="12.75" customHeight="1">
      <c r="A98" s="1004">
        <v>2012</v>
      </c>
      <c r="B98" s="1007" t="s">
        <v>1639</v>
      </c>
      <c r="C98" s="805" t="s">
        <v>1613</v>
      </c>
      <c r="D98" s="806">
        <v>639</v>
      </c>
      <c r="E98" s="808">
        <f t="shared" si="3"/>
        <v>100</v>
      </c>
      <c r="F98" s="806">
        <v>0</v>
      </c>
      <c r="G98" s="808">
        <f t="shared" si="4"/>
        <v>0</v>
      </c>
      <c r="H98" s="806">
        <f t="shared" si="5"/>
        <v>639</v>
      </c>
      <c r="I98" s="711"/>
    </row>
    <row r="99" spans="1:9" ht="12.75" customHeight="1">
      <c r="A99" s="1005"/>
      <c r="B99" s="1008"/>
      <c r="C99" s="809" t="s">
        <v>1640</v>
      </c>
      <c r="D99" s="810">
        <v>121193.338</v>
      </c>
      <c r="E99" s="813">
        <f t="shared" si="3"/>
        <v>100</v>
      </c>
      <c r="F99" s="812">
        <v>0</v>
      </c>
      <c r="G99" s="813">
        <f t="shared" si="4"/>
        <v>0</v>
      </c>
      <c r="H99" s="810">
        <f t="shared" si="5"/>
        <v>121193.338</v>
      </c>
      <c r="I99" s="711"/>
    </row>
    <row r="100" spans="1:9" ht="12.75" customHeight="1">
      <c r="A100" s="1005"/>
      <c r="B100" s="1007" t="s">
        <v>1641</v>
      </c>
      <c r="C100" s="805" t="s">
        <v>1613</v>
      </c>
      <c r="D100" s="806">
        <v>9400</v>
      </c>
      <c r="E100" s="808">
        <f t="shared" si="3"/>
        <v>97.55085097550851</v>
      </c>
      <c r="F100" s="806">
        <v>236</v>
      </c>
      <c r="G100" s="808">
        <f t="shared" si="4"/>
        <v>2.4491490244914904</v>
      </c>
      <c r="H100" s="806">
        <f t="shared" si="5"/>
        <v>9636</v>
      </c>
      <c r="I100" s="711"/>
    </row>
    <row r="101" spans="1:9" ht="12.75" customHeight="1">
      <c r="A101" s="1005"/>
      <c r="B101" s="1008"/>
      <c r="C101" s="809" t="s">
        <v>1640</v>
      </c>
      <c r="D101" s="810">
        <v>3267995.3859999999</v>
      </c>
      <c r="E101" s="813">
        <f t="shared" si="3"/>
        <v>95.377185281258292</v>
      </c>
      <c r="F101" s="810">
        <v>158395.712</v>
      </c>
      <c r="G101" s="813">
        <f t="shared" si="4"/>
        <v>4.6228147187417195</v>
      </c>
      <c r="H101" s="810">
        <f t="shared" si="5"/>
        <v>3426391.0979999998</v>
      </c>
      <c r="I101" s="711"/>
    </row>
    <row r="102" spans="1:9" ht="12.75" customHeight="1">
      <c r="A102" s="1005"/>
      <c r="B102" s="1007" t="s">
        <v>1642</v>
      </c>
      <c r="C102" s="805" t="s">
        <v>1613</v>
      </c>
      <c r="D102" s="806">
        <v>2406</v>
      </c>
      <c r="E102" s="808">
        <f t="shared" si="3"/>
        <v>100</v>
      </c>
      <c r="F102" s="814">
        <v>0</v>
      </c>
      <c r="G102" s="808">
        <f t="shared" si="4"/>
        <v>0</v>
      </c>
      <c r="H102" s="806">
        <f t="shared" si="5"/>
        <v>2406</v>
      </c>
      <c r="I102" s="711"/>
    </row>
    <row r="103" spans="1:9" ht="12.75" customHeight="1">
      <c r="A103" s="1005"/>
      <c r="B103" s="1008"/>
      <c r="C103" s="809" t="s">
        <v>1640</v>
      </c>
      <c r="D103" s="810">
        <v>1339360.284</v>
      </c>
      <c r="E103" s="813">
        <f t="shared" si="3"/>
        <v>100</v>
      </c>
      <c r="F103" s="815">
        <v>0</v>
      </c>
      <c r="G103" s="813">
        <f t="shared" si="4"/>
        <v>0</v>
      </c>
      <c r="H103" s="810">
        <f t="shared" si="5"/>
        <v>1339360.284</v>
      </c>
      <c r="I103" s="711"/>
    </row>
    <row r="104" spans="1:9" ht="12.75" customHeight="1">
      <c r="A104" s="1005"/>
      <c r="B104" s="1007" t="s">
        <v>1643</v>
      </c>
      <c r="C104" s="805" t="s">
        <v>1613</v>
      </c>
      <c r="D104" s="806">
        <v>0</v>
      </c>
      <c r="E104" s="808">
        <f t="shared" si="3"/>
        <v>0</v>
      </c>
      <c r="F104" s="806">
        <v>132</v>
      </c>
      <c r="G104" s="808">
        <f t="shared" si="4"/>
        <v>100</v>
      </c>
      <c r="H104" s="806">
        <f t="shared" si="5"/>
        <v>132</v>
      </c>
      <c r="I104" s="711"/>
    </row>
    <row r="105" spans="1:9" ht="12.75" customHeight="1">
      <c r="A105" s="1005"/>
      <c r="B105" s="1008"/>
      <c r="C105" s="809" t="s">
        <v>1640</v>
      </c>
      <c r="D105" s="810">
        <v>0</v>
      </c>
      <c r="E105" s="813">
        <f t="shared" si="3"/>
        <v>0</v>
      </c>
      <c r="F105" s="815">
        <v>35273.618999999999</v>
      </c>
      <c r="G105" s="813">
        <f t="shared" si="4"/>
        <v>100</v>
      </c>
      <c r="H105" s="810">
        <f t="shared" si="5"/>
        <v>35273.618999999999</v>
      </c>
      <c r="I105" s="711"/>
    </row>
    <row r="106" spans="1:9" ht="12.75" customHeight="1">
      <c r="A106" s="1005"/>
      <c r="B106" s="1009" t="s">
        <v>1645</v>
      </c>
      <c r="C106" s="1009"/>
      <c r="D106" s="782">
        <v>12445</v>
      </c>
      <c r="E106" s="783">
        <f t="shared" si="3"/>
        <v>97.127916959338165</v>
      </c>
      <c r="F106" s="782">
        <v>368</v>
      </c>
      <c r="G106" s="783">
        <f t="shared" si="4"/>
        <v>2.8720830406618276</v>
      </c>
      <c r="H106" s="787">
        <f>+F106+D106</f>
        <v>12813</v>
      </c>
      <c r="I106" s="711"/>
    </row>
    <row r="107" spans="1:9" ht="12.75" customHeight="1">
      <c r="A107" s="1006"/>
      <c r="B107" s="1010" t="s">
        <v>1644</v>
      </c>
      <c r="C107" s="1010"/>
      <c r="D107" s="785">
        <v>4728549.0079999994</v>
      </c>
      <c r="E107" s="786">
        <f t="shared" si="3"/>
        <v>96.065405521215737</v>
      </c>
      <c r="F107" s="785">
        <v>193669.33100000001</v>
      </c>
      <c r="G107" s="786">
        <f t="shared" si="4"/>
        <v>3.9345944787842542</v>
      </c>
      <c r="H107" s="785">
        <f>+F107+D107</f>
        <v>4922218.3389999997</v>
      </c>
      <c r="I107" s="711"/>
    </row>
    <row r="108" spans="1:9" ht="12.75" customHeight="1">
      <c r="A108" s="1004">
        <v>2013</v>
      </c>
      <c r="B108" s="1007" t="s">
        <v>1639</v>
      </c>
      <c r="C108" s="805" t="s">
        <v>1613</v>
      </c>
      <c r="D108" s="806">
        <v>341</v>
      </c>
      <c r="E108" s="808">
        <f t="shared" si="3"/>
        <v>100</v>
      </c>
      <c r="F108" s="806">
        <v>0</v>
      </c>
      <c r="G108" s="808">
        <f t="shared" si="4"/>
        <v>0</v>
      </c>
      <c r="H108" s="806">
        <f t="shared" ref="H108:H115" si="6">+F108+D108</f>
        <v>341</v>
      </c>
      <c r="I108" s="711"/>
    </row>
    <row r="109" spans="1:9" ht="12.75" customHeight="1">
      <c r="A109" s="1005"/>
      <c r="B109" s="1008"/>
      <c r="C109" s="809" t="s">
        <v>1640</v>
      </c>
      <c r="D109" s="810">
        <v>69794.054000000004</v>
      </c>
      <c r="E109" s="813">
        <f t="shared" si="3"/>
        <v>100</v>
      </c>
      <c r="F109" s="812">
        <v>0</v>
      </c>
      <c r="G109" s="813">
        <f t="shared" si="4"/>
        <v>0</v>
      </c>
      <c r="H109" s="810">
        <f t="shared" si="6"/>
        <v>69794.054000000004</v>
      </c>
      <c r="I109" s="711"/>
    </row>
    <row r="110" spans="1:9" ht="12.75" customHeight="1">
      <c r="A110" s="1005"/>
      <c r="B110" s="1007" t="s">
        <v>1641</v>
      </c>
      <c r="C110" s="805" t="s">
        <v>1613</v>
      </c>
      <c r="D110" s="806">
        <v>9057</v>
      </c>
      <c r="E110" s="808">
        <f t="shared" si="3"/>
        <v>97.95587280986372</v>
      </c>
      <c r="F110" s="806">
        <v>189</v>
      </c>
      <c r="G110" s="808">
        <f t="shared" si="4"/>
        <v>2.0441271901362752</v>
      </c>
      <c r="H110" s="806">
        <f t="shared" si="6"/>
        <v>9246</v>
      </c>
      <c r="I110" s="711"/>
    </row>
    <row r="111" spans="1:9" ht="12.75" customHeight="1">
      <c r="A111" s="1005"/>
      <c r="B111" s="1008"/>
      <c r="C111" s="809" t="s">
        <v>1640</v>
      </c>
      <c r="D111" s="810">
        <v>3551844.6329999999</v>
      </c>
      <c r="E111" s="813">
        <f t="shared" si="3"/>
        <v>96.773653842390289</v>
      </c>
      <c r="F111" s="810">
        <v>118415.29</v>
      </c>
      <c r="G111" s="813">
        <f t="shared" si="4"/>
        <v>3.2263461576097208</v>
      </c>
      <c r="H111" s="810">
        <f t="shared" si="6"/>
        <v>3670259.923</v>
      </c>
      <c r="I111" s="711"/>
    </row>
    <row r="112" spans="1:9" ht="12.75" customHeight="1">
      <c r="A112" s="1005"/>
      <c r="B112" s="1007" t="s">
        <v>1642</v>
      </c>
      <c r="C112" s="805" t="s">
        <v>1613</v>
      </c>
      <c r="D112" s="806">
        <v>3718</v>
      </c>
      <c r="E112" s="808">
        <f t="shared" si="3"/>
        <v>100</v>
      </c>
      <c r="F112" s="814">
        <v>0</v>
      </c>
      <c r="G112" s="808">
        <f t="shared" si="4"/>
        <v>0</v>
      </c>
      <c r="H112" s="806">
        <f t="shared" si="6"/>
        <v>3718</v>
      </c>
      <c r="I112" s="711"/>
    </row>
    <row r="113" spans="1:9" ht="12.75" customHeight="1">
      <c r="A113" s="1005"/>
      <c r="B113" s="1008"/>
      <c r="C113" s="809" t="s">
        <v>1640</v>
      </c>
      <c r="D113" s="810">
        <v>2533361.9240000001</v>
      </c>
      <c r="E113" s="813">
        <f t="shared" si="3"/>
        <v>100</v>
      </c>
      <c r="F113" s="815">
        <v>0</v>
      </c>
      <c r="G113" s="813">
        <f t="shared" si="4"/>
        <v>0</v>
      </c>
      <c r="H113" s="810">
        <f t="shared" si="6"/>
        <v>2533361.9240000001</v>
      </c>
      <c r="I113" s="711"/>
    </row>
    <row r="114" spans="1:9" ht="12.75" customHeight="1">
      <c r="A114" s="1005"/>
      <c r="B114" s="1007" t="s">
        <v>1643</v>
      </c>
      <c r="C114" s="805" t="s">
        <v>1613</v>
      </c>
      <c r="D114" s="806">
        <v>0</v>
      </c>
      <c r="E114" s="808">
        <f t="shared" si="3"/>
        <v>0</v>
      </c>
      <c r="F114" s="806">
        <v>97</v>
      </c>
      <c r="G114" s="808">
        <f t="shared" si="4"/>
        <v>100</v>
      </c>
      <c r="H114" s="806">
        <f t="shared" si="6"/>
        <v>97</v>
      </c>
      <c r="I114" s="711"/>
    </row>
    <row r="115" spans="1:9" ht="12.75" customHeight="1">
      <c r="A115" s="1005"/>
      <c r="B115" s="1008"/>
      <c r="C115" s="809" t="s">
        <v>1640</v>
      </c>
      <c r="D115" s="810">
        <v>0</v>
      </c>
      <c r="E115" s="813">
        <f t="shared" si="3"/>
        <v>0</v>
      </c>
      <c r="F115" s="815">
        <v>31268.550999999999</v>
      </c>
      <c r="G115" s="813">
        <f t="shared" si="4"/>
        <v>100</v>
      </c>
      <c r="H115" s="810">
        <f t="shared" si="6"/>
        <v>31268.550999999999</v>
      </c>
      <c r="I115" s="711"/>
    </row>
    <row r="116" spans="1:9" ht="12.75" customHeight="1">
      <c r="A116" s="1005"/>
      <c r="B116" s="1009" t="s">
        <v>1645</v>
      </c>
      <c r="C116" s="1009"/>
      <c r="D116" s="782">
        <v>13116</v>
      </c>
      <c r="E116" s="783">
        <f t="shared" si="3"/>
        <v>97.865990150723775</v>
      </c>
      <c r="F116" s="782">
        <v>286</v>
      </c>
      <c r="G116" s="783">
        <f t="shared" si="4"/>
        <v>2.1340098492762274</v>
      </c>
      <c r="H116" s="787">
        <f>+F116+D116</f>
        <v>13402</v>
      </c>
      <c r="I116" s="711"/>
    </row>
    <row r="117" spans="1:9" ht="12.75" customHeight="1">
      <c r="A117" s="1006"/>
      <c r="B117" s="1010" t="s">
        <v>1644</v>
      </c>
      <c r="C117" s="1010"/>
      <c r="D117" s="785">
        <v>6155000.6109999996</v>
      </c>
      <c r="E117" s="786">
        <f t="shared" si="3"/>
        <v>97.625831361750116</v>
      </c>
      <c r="F117" s="785">
        <v>149683.84099999999</v>
      </c>
      <c r="G117" s="786">
        <f t="shared" si="4"/>
        <v>2.3741686382498748</v>
      </c>
      <c r="H117" s="785">
        <f>+F117+D117</f>
        <v>6304684.4519999996</v>
      </c>
      <c r="I117" s="711"/>
    </row>
    <row r="118" spans="1:9" ht="12.75" customHeight="1">
      <c r="A118" s="1017">
        <v>2014</v>
      </c>
      <c r="B118" s="1007" t="s">
        <v>1639</v>
      </c>
      <c r="C118" s="805" t="s">
        <v>1613</v>
      </c>
      <c r="D118" s="806">
        <v>152</v>
      </c>
      <c r="E118" s="808">
        <f t="shared" si="3"/>
        <v>100</v>
      </c>
      <c r="F118" s="806">
        <v>0</v>
      </c>
      <c r="G118" s="808">
        <f t="shared" si="4"/>
        <v>0</v>
      </c>
      <c r="H118" s="806">
        <f t="shared" ref="H118:H125" si="7">+F118+D118</f>
        <v>152</v>
      </c>
      <c r="I118" s="711"/>
    </row>
    <row r="119" spans="1:9" ht="12.75" customHeight="1">
      <c r="A119" s="1018"/>
      <c r="B119" s="1008"/>
      <c r="C119" s="809" t="s">
        <v>1640</v>
      </c>
      <c r="D119" s="810">
        <v>37135.01</v>
      </c>
      <c r="E119" s="813">
        <f t="shared" si="3"/>
        <v>100</v>
      </c>
      <c r="F119" s="812">
        <v>0</v>
      </c>
      <c r="G119" s="813">
        <f t="shared" si="4"/>
        <v>0</v>
      </c>
      <c r="H119" s="810">
        <f t="shared" si="7"/>
        <v>37135.01</v>
      </c>
    </row>
    <row r="120" spans="1:9" ht="12.75" customHeight="1">
      <c r="A120" s="1018"/>
      <c r="B120" s="1007" t="s">
        <v>1641</v>
      </c>
      <c r="C120" s="805" t="s">
        <v>1613</v>
      </c>
      <c r="D120" s="806">
        <v>8369</v>
      </c>
      <c r="E120" s="808">
        <f t="shared" si="3"/>
        <v>98.320018796992485</v>
      </c>
      <c r="F120" s="806">
        <v>143</v>
      </c>
      <c r="G120" s="808">
        <f t="shared" si="4"/>
        <v>1.6799812030075187</v>
      </c>
      <c r="H120" s="806">
        <f t="shared" si="7"/>
        <v>8512</v>
      </c>
    </row>
    <row r="121" spans="1:9" ht="12.75" customHeight="1">
      <c r="A121" s="1018"/>
      <c r="B121" s="1008"/>
      <c r="C121" s="809" t="s">
        <v>1640</v>
      </c>
      <c r="D121" s="810">
        <v>3634267.9369999999</v>
      </c>
      <c r="E121" s="813">
        <f t="shared" si="3"/>
        <v>97.581856077230398</v>
      </c>
      <c r="F121" s="810">
        <v>90059.6</v>
      </c>
      <c r="G121" s="813">
        <f t="shared" si="4"/>
        <v>2.4181439227695938</v>
      </c>
      <c r="H121" s="810">
        <f t="shared" si="7"/>
        <v>3724327.537</v>
      </c>
    </row>
    <row r="122" spans="1:9" ht="12.75" customHeight="1">
      <c r="A122" s="1018"/>
      <c r="B122" s="1007" t="s">
        <v>1642</v>
      </c>
      <c r="C122" s="805" t="s">
        <v>1613</v>
      </c>
      <c r="D122" s="806">
        <v>10612</v>
      </c>
      <c r="E122" s="808">
        <f t="shared" si="3"/>
        <v>99.990577593517386</v>
      </c>
      <c r="F122" s="814">
        <v>1</v>
      </c>
      <c r="G122" s="808">
        <f t="shared" si="4"/>
        <v>9.4224064826156605E-3</v>
      </c>
      <c r="H122" s="806">
        <f t="shared" si="7"/>
        <v>10613</v>
      </c>
    </row>
    <row r="123" spans="1:9" ht="12.75" customHeight="1">
      <c r="A123" s="1018"/>
      <c r="B123" s="1008"/>
      <c r="C123" s="809" t="s">
        <v>1640</v>
      </c>
      <c r="D123" s="810">
        <v>8079919.3830000004</v>
      </c>
      <c r="E123" s="813">
        <f t="shared" si="3"/>
        <v>99.939661791941674</v>
      </c>
      <c r="F123" s="815">
        <v>4878.2219999999998</v>
      </c>
      <c r="G123" s="813">
        <f t="shared" si="4"/>
        <v>6.0338208058332704E-2</v>
      </c>
      <c r="H123" s="810">
        <f t="shared" si="7"/>
        <v>8084797.6050000004</v>
      </c>
    </row>
    <row r="124" spans="1:9" ht="12.75" customHeight="1">
      <c r="A124" s="1018"/>
      <c r="B124" s="1007" t="s">
        <v>1643</v>
      </c>
      <c r="C124" s="805" t="s">
        <v>1613</v>
      </c>
      <c r="D124" s="806">
        <v>0</v>
      </c>
      <c r="E124" s="808">
        <f t="shared" si="3"/>
        <v>0</v>
      </c>
      <c r="F124" s="806">
        <v>40</v>
      </c>
      <c r="G124" s="808">
        <f t="shared" si="4"/>
        <v>100</v>
      </c>
      <c r="H124" s="806">
        <f t="shared" si="7"/>
        <v>40</v>
      </c>
    </row>
    <row r="125" spans="1:9" ht="12.75" customHeight="1">
      <c r="A125" s="1018"/>
      <c r="B125" s="1008"/>
      <c r="C125" s="809" t="s">
        <v>1640</v>
      </c>
      <c r="D125" s="810">
        <v>0</v>
      </c>
      <c r="E125" s="813">
        <f t="shared" si="3"/>
        <v>0</v>
      </c>
      <c r="F125" s="815">
        <v>10838.927</v>
      </c>
      <c r="G125" s="813">
        <f t="shared" si="4"/>
        <v>100</v>
      </c>
      <c r="H125" s="810">
        <f t="shared" si="7"/>
        <v>10838.927</v>
      </c>
    </row>
    <row r="126" spans="1:9" ht="12.75" customHeight="1">
      <c r="A126" s="1018"/>
      <c r="B126" s="1009" t="s">
        <v>1645</v>
      </c>
      <c r="C126" s="1009"/>
      <c r="D126" s="782">
        <v>19133</v>
      </c>
      <c r="E126" s="783">
        <f t="shared" si="3"/>
        <v>99.047471139410888</v>
      </c>
      <c r="F126" s="782">
        <v>184</v>
      </c>
      <c r="G126" s="783">
        <f>100*F126/H126</f>
        <v>0.95252886058911834</v>
      </c>
      <c r="H126" s="787">
        <f>+F126+D126</f>
        <v>19317</v>
      </c>
    </row>
    <row r="127" spans="1:9" ht="12.75" customHeight="1">
      <c r="A127" s="1019"/>
      <c r="B127" s="1010" t="s">
        <v>1644</v>
      </c>
      <c r="C127" s="1010"/>
      <c r="D127" s="785">
        <v>11751322.33</v>
      </c>
      <c r="E127" s="786">
        <f t="shared" si="3"/>
        <v>99.107903642406598</v>
      </c>
      <c r="F127" s="785">
        <v>105776.749</v>
      </c>
      <c r="G127" s="786">
        <f>100*F127/H127</f>
        <v>0.89209635759340355</v>
      </c>
      <c r="H127" s="785">
        <f>+F127+D127</f>
        <v>11857099.079</v>
      </c>
    </row>
    <row r="128" spans="1:9" ht="12.75" customHeight="1">
      <c r="A128" s="1017">
        <v>2015</v>
      </c>
      <c r="B128" s="1007" t="s">
        <v>1639</v>
      </c>
      <c r="C128" s="805" t="s">
        <v>1613</v>
      </c>
      <c r="D128" s="806">
        <v>1</v>
      </c>
      <c r="E128" s="808"/>
      <c r="F128" s="806">
        <v>0</v>
      </c>
      <c r="G128" s="808"/>
      <c r="H128" s="806">
        <f t="shared" ref="H128:H135" si="8">+D128+F128</f>
        <v>1</v>
      </c>
    </row>
    <row r="129" spans="1:8" ht="12.75" customHeight="1">
      <c r="A129" s="1018"/>
      <c r="B129" s="1008"/>
      <c r="C129" s="809" t="s">
        <v>1640</v>
      </c>
      <c r="D129" s="810">
        <v>283.24599999999998</v>
      </c>
      <c r="E129" s="813">
        <f t="shared" si="3"/>
        <v>100</v>
      </c>
      <c r="F129" s="812">
        <v>0</v>
      </c>
      <c r="G129" s="813">
        <f t="shared" ref="G129:G135" si="9">100*F129/H129</f>
        <v>0</v>
      </c>
      <c r="H129" s="810">
        <f t="shared" si="8"/>
        <v>283.24599999999998</v>
      </c>
    </row>
    <row r="130" spans="1:8" ht="12.75" customHeight="1">
      <c r="A130" s="1018"/>
      <c r="B130" s="1007" t="s">
        <v>1641</v>
      </c>
      <c r="C130" s="805" t="s">
        <v>1613</v>
      </c>
      <c r="D130" s="806">
        <v>7860</v>
      </c>
      <c r="E130" s="808">
        <f t="shared" si="3"/>
        <v>98.471561012277618</v>
      </c>
      <c r="F130" s="806">
        <v>122</v>
      </c>
      <c r="G130" s="808">
        <f t="shared" si="9"/>
        <v>1.5284389877223754</v>
      </c>
      <c r="H130" s="806">
        <f t="shared" si="8"/>
        <v>7982</v>
      </c>
    </row>
    <row r="131" spans="1:8" ht="12.75" customHeight="1">
      <c r="A131" s="1018"/>
      <c r="B131" s="1008"/>
      <c r="C131" s="809" t="s">
        <v>1640</v>
      </c>
      <c r="D131" s="810">
        <v>3721011.6320000002</v>
      </c>
      <c r="E131" s="813">
        <f t="shared" si="3"/>
        <v>96.813375110039601</v>
      </c>
      <c r="F131" s="810">
        <v>122477.584</v>
      </c>
      <c r="G131" s="813">
        <f t="shared" si="9"/>
        <v>3.1866248899604042</v>
      </c>
      <c r="H131" s="810">
        <f t="shared" si="8"/>
        <v>3843489.216</v>
      </c>
    </row>
    <row r="132" spans="1:8" ht="12.75" customHeight="1">
      <c r="A132" s="1018"/>
      <c r="B132" s="1007" t="s">
        <v>1642</v>
      </c>
      <c r="C132" s="805" t="s">
        <v>1613</v>
      </c>
      <c r="D132" s="806">
        <v>5742</v>
      </c>
      <c r="E132" s="808">
        <f t="shared" si="3"/>
        <v>100</v>
      </c>
      <c r="F132" s="814">
        <v>0</v>
      </c>
      <c r="G132" s="808">
        <f t="shared" si="9"/>
        <v>0</v>
      </c>
      <c r="H132" s="806">
        <f t="shared" si="8"/>
        <v>5742</v>
      </c>
    </row>
    <row r="133" spans="1:8" ht="12.75" customHeight="1">
      <c r="A133" s="1018"/>
      <c r="B133" s="1008"/>
      <c r="C133" s="809" t="s">
        <v>1640</v>
      </c>
      <c r="D133" s="810">
        <v>4264616.3779999996</v>
      </c>
      <c r="E133" s="813">
        <f t="shared" si="3"/>
        <v>100</v>
      </c>
      <c r="F133" s="815">
        <v>0</v>
      </c>
      <c r="G133" s="813">
        <f t="shared" si="9"/>
        <v>0</v>
      </c>
      <c r="H133" s="810">
        <f t="shared" si="8"/>
        <v>4264616.3779999996</v>
      </c>
    </row>
    <row r="134" spans="1:8" ht="12.75" customHeight="1">
      <c r="A134" s="1018"/>
      <c r="B134" s="1007" t="s">
        <v>1643</v>
      </c>
      <c r="C134" s="805" t="s">
        <v>1613</v>
      </c>
      <c r="D134" s="806">
        <v>0</v>
      </c>
      <c r="E134" s="808">
        <f t="shared" si="3"/>
        <v>0</v>
      </c>
      <c r="F134" s="806">
        <v>1</v>
      </c>
      <c r="G134" s="808">
        <f t="shared" si="9"/>
        <v>100</v>
      </c>
      <c r="H134" s="806">
        <f t="shared" si="8"/>
        <v>1</v>
      </c>
    </row>
    <row r="135" spans="1:8" ht="12.75" customHeight="1">
      <c r="A135" s="1018"/>
      <c r="B135" s="1008"/>
      <c r="C135" s="809" t="s">
        <v>1640</v>
      </c>
      <c r="D135" s="810">
        <v>0</v>
      </c>
      <c r="E135" s="813">
        <f t="shared" si="3"/>
        <v>0</v>
      </c>
      <c r="F135" s="815">
        <v>162.13900000000001</v>
      </c>
      <c r="G135" s="813">
        <f t="shared" si="9"/>
        <v>100</v>
      </c>
      <c r="H135" s="810">
        <f t="shared" si="8"/>
        <v>162.13900000000001</v>
      </c>
    </row>
    <row r="136" spans="1:8" ht="12.75" customHeight="1">
      <c r="A136" s="1018"/>
      <c r="B136" s="1009" t="s">
        <v>1645</v>
      </c>
      <c r="C136" s="1009"/>
      <c r="D136" s="782">
        <v>13603</v>
      </c>
      <c r="E136" s="783">
        <f t="shared" ref="E136:E157" si="10">100*D136/H136</f>
        <v>99.103890426926995</v>
      </c>
      <c r="F136" s="782">
        <v>123</v>
      </c>
      <c r="G136" s="783">
        <f>100*F136/H136</f>
        <v>0.8961095730730001</v>
      </c>
      <c r="H136" s="782">
        <f>+F136+D136</f>
        <v>13726</v>
      </c>
    </row>
    <row r="137" spans="1:8" ht="12.75" customHeight="1">
      <c r="A137" s="1019"/>
      <c r="B137" s="1010" t="s">
        <v>1644</v>
      </c>
      <c r="C137" s="1010"/>
      <c r="D137" s="785">
        <v>7985911.2559999991</v>
      </c>
      <c r="E137" s="786">
        <f t="shared" si="10"/>
        <v>98.487526028785908</v>
      </c>
      <c r="F137" s="785">
        <v>122639.723</v>
      </c>
      <c r="G137" s="786">
        <f>100*F137/H137</f>
        <v>1.5124739712140869</v>
      </c>
      <c r="H137" s="785">
        <f>+F137+D137</f>
        <v>8108550.9789999994</v>
      </c>
    </row>
    <row r="138" spans="1:8" ht="12.75" customHeight="1">
      <c r="A138" s="1017">
        <v>2016</v>
      </c>
      <c r="B138" s="1007" t="s">
        <v>1639</v>
      </c>
      <c r="C138" s="805" t="s">
        <v>1613</v>
      </c>
      <c r="D138" s="806">
        <v>0</v>
      </c>
      <c r="E138" s="808"/>
      <c r="F138" s="806">
        <v>0</v>
      </c>
      <c r="G138" s="808"/>
      <c r="H138" s="806">
        <f t="shared" ref="H138:H145" si="11">+D138+F138</f>
        <v>0</v>
      </c>
    </row>
    <row r="139" spans="1:8" ht="12.75" customHeight="1">
      <c r="A139" s="1018"/>
      <c r="B139" s="1008"/>
      <c r="C139" s="809" t="s">
        <v>1640</v>
      </c>
      <c r="D139" s="810">
        <v>0</v>
      </c>
      <c r="E139" s="813"/>
      <c r="F139" s="812">
        <v>0</v>
      </c>
      <c r="G139" s="813"/>
      <c r="H139" s="810">
        <f t="shared" si="11"/>
        <v>0</v>
      </c>
    </row>
    <row r="140" spans="1:8" ht="12.75" customHeight="1">
      <c r="A140" s="1018"/>
      <c r="B140" s="1007" t="s">
        <v>1641</v>
      </c>
      <c r="C140" s="805" t="s">
        <v>1613</v>
      </c>
      <c r="D140" s="806">
        <v>7377</v>
      </c>
      <c r="E140" s="808">
        <f t="shared" si="10"/>
        <v>99.42048517520216</v>
      </c>
      <c r="F140" s="806">
        <v>43</v>
      </c>
      <c r="G140" s="808">
        <f t="shared" ref="G140:G145" si="12">100*F140/H140</f>
        <v>0.57951482479784366</v>
      </c>
      <c r="H140" s="806">
        <f t="shared" si="11"/>
        <v>7420</v>
      </c>
    </row>
    <row r="141" spans="1:8" ht="12.75" customHeight="1">
      <c r="A141" s="1018"/>
      <c r="B141" s="1008"/>
      <c r="C141" s="809" t="s">
        <v>1640</v>
      </c>
      <c r="D141" s="810">
        <v>3788553.497</v>
      </c>
      <c r="E141" s="813">
        <f t="shared" si="10"/>
        <v>98.887004541281811</v>
      </c>
      <c r="F141" s="810">
        <v>42641.021000000001</v>
      </c>
      <c r="G141" s="813">
        <f t="shared" si="12"/>
        <v>1.1129954587181834</v>
      </c>
      <c r="H141" s="810">
        <f t="shared" si="11"/>
        <v>3831194.5180000002</v>
      </c>
    </row>
    <row r="142" spans="1:8" ht="12.75" customHeight="1">
      <c r="A142" s="1018"/>
      <c r="B142" s="1007" t="s">
        <v>1642</v>
      </c>
      <c r="C142" s="805" t="s">
        <v>1613</v>
      </c>
      <c r="D142" s="806">
        <v>6100</v>
      </c>
      <c r="E142" s="808">
        <f t="shared" si="10"/>
        <v>100</v>
      </c>
      <c r="F142" s="806">
        <v>0</v>
      </c>
      <c r="G142" s="808">
        <f t="shared" si="12"/>
        <v>0</v>
      </c>
      <c r="H142" s="806">
        <f t="shared" si="11"/>
        <v>6100</v>
      </c>
    </row>
    <row r="143" spans="1:8" ht="12.75" customHeight="1">
      <c r="A143" s="1018"/>
      <c r="B143" s="1008"/>
      <c r="C143" s="809" t="s">
        <v>1640</v>
      </c>
      <c r="D143" s="810">
        <v>5530617.8059999999</v>
      </c>
      <c r="E143" s="813">
        <f t="shared" si="10"/>
        <v>100</v>
      </c>
      <c r="F143" s="815">
        <v>0</v>
      </c>
      <c r="G143" s="813">
        <f t="shared" si="12"/>
        <v>0</v>
      </c>
      <c r="H143" s="810">
        <f t="shared" si="11"/>
        <v>5530617.8059999999</v>
      </c>
    </row>
    <row r="144" spans="1:8" ht="12.75" customHeight="1">
      <c r="A144" s="1018"/>
      <c r="B144" s="1007" t="s">
        <v>1643</v>
      </c>
      <c r="C144" s="805" t="s">
        <v>1613</v>
      </c>
      <c r="D144" s="806">
        <v>0</v>
      </c>
      <c r="E144" s="808">
        <f t="shared" si="10"/>
        <v>0</v>
      </c>
      <c r="F144" s="806">
        <v>20</v>
      </c>
      <c r="G144" s="808">
        <f t="shared" si="12"/>
        <v>100</v>
      </c>
      <c r="H144" s="806">
        <f t="shared" si="11"/>
        <v>20</v>
      </c>
    </row>
    <row r="145" spans="1:8" ht="12.75" customHeight="1">
      <c r="A145" s="1018"/>
      <c r="B145" s="1008"/>
      <c r="C145" s="809" t="s">
        <v>1640</v>
      </c>
      <c r="D145" s="810">
        <v>0</v>
      </c>
      <c r="E145" s="813">
        <f t="shared" si="10"/>
        <v>0</v>
      </c>
      <c r="F145" s="815">
        <v>10404.138000000001</v>
      </c>
      <c r="G145" s="813">
        <f t="shared" si="12"/>
        <v>100</v>
      </c>
      <c r="H145" s="810">
        <f t="shared" si="11"/>
        <v>10404.138000000001</v>
      </c>
    </row>
    <row r="146" spans="1:8" ht="12.75" customHeight="1">
      <c r="A146" s="1018"/>
      <c r="B146" s="1009" t="s">
        <v>1645</v>
      </c>
      <c r="C146" s="1009"/>
      <c r="D146" s="782">
        <v>13477</v>
      </c>
      <c r="E146" s="783">
        <f t="shared" si="10"/>
        <v>99.534711964549487</v>
      </c>
      <c r="F146" s="782">
        <v>63</v>
      </c>
      <c r="G146" s="783">
        <f>100*F146/H146</f>
        <v>0.465288035450517</v>
      </c>
      <c r="H146" s="782">
        <f>+F146+D146</f>
        <v>13540</v>
      </c>
    </row>
    <row r="147" spans="1:8" ht="12.75" customHeight="1">
      <c r="A147" s="1019"/>
      <c r="B147" s="1010" t="s">
        <v>1644</v>
      </c>
      <c r="C147" s="1010"/>
      <c r="D147" s="785">
        <v>9319171.3029999994</v>
      </c>
      <c r="E147" s="786">
        <f t="shared" si="10"/>
        <v>99.434016924224139</v>
      </c>
      <c r="F147" s="785">
        <v>53045.159</v>
      </c>
      <c r="G147" s="786">
        <f>100*F147/H147</f>
        <v>0.56598307577586981</v>
      </c>
      <c r="H147" s="785">
        <f>+F147+D147</f>
        <v>9372216.4619999994</v>
      </c>
    </row>
    <row r="148" spans="1:8" ht="12.75" customHeight="1">
      <c r="A148" s="1017">
        <v>2017</v>
      </c>
      <c r="B148" s="1007" t="s">
        <v>1639</v>
      </c>
      <c r="C148" s="805" t="s">
        <v>1613</v>
      </c>
      <c r="D148" s="806">
        <v>0</v>
      </c>
      <c r="E148" s="808"/>
      <c r="F148" s="806">
        <v>0</v>
      </c>
      <c r="G148" s="808"/>
      <c r="H148" s="806">
        <f t="shared" ref="H148:H155" si="13">+D148+F148</f>
        <v>0</v>
      </c>
    </row>
    <row r="149" spans="1:8" ht="12.75" customHeight="1">
      <c r="A149" s="1018"/>
      <c r="B149" s="1008"/>
      <c r="C149" s="809" t="s">
        <v>1640</v>
      </c>
      <c r="D149" s="810">
        <v>0</v>
      </c>
      <c r="E149" s="813"/>
      <c r="F149" s="812">
        <v>0</v>
      </c>
      <c r="G149" s="813"/>
      <c r="H149" s="810">
        <f t="shared" si="13"/>
        <v>0</v>
      </c>
    </row>
    <row r="150" spans="1:8" ht="12.75" customHeight="1">
      <c r="A150" s="1018"/>
      <c r="B150" s="1007" t="s">
        <v>1641</v>
      </c>
      <c r="C150" s="805" t="s">
        <v>1613</v>
      </c>
      <c r="D150" s="806">
        <v>6973</v>
      </c>
      <c r="E150" s="808">
        <f t="shared" si="10"/>
        <v>99.885403237358545</v>
      </c>
      <c r="F150" s="806">
        <v>8</v>
      </c>
      <c r="G150" s="808">
        <f t="shared" ref="G150:G155" si="14">100*F150/H150</f>
        <v>0.11459676264145538</v>
      </c>
      <c r="H150" s="806">
        <f t="shared" si="13"/>
        <v>6981</v>
      </c>
    </row>
    <row r="151" spans="1:8" ht="12.75" customHeight="1">
      <c r="A151" s="1018"/>
      <c r="B151" s="1008"/>
      <c r="C151" s="809" t="s">
        <v>1640</v>
      </c>
      <c r="D151" s="810">
        <v>3898602.3089999999</v>
      </c>
      <c r="E151" s="813">
        <f t="shared" si="10"/>
        <v>99.895300071150615</v>
      </c>
      <c r="F151" s="810">
        <v>4086.1120000000001</v>
      </c>
      <c r="G151" s="813">
        <f t="shared" si="14"/>
        <v>0.10469992884938022</v>
      </c>
      <c r="H151" s="810">
        <f t="shared" si="13"/>
        <v>3902688.4210000001</v>
      </c>
    </row>
    <row r="152" spans="1:8" ht="12.75" customHeight="1">
      <c r="A152" s="1018"/>
      <c r="B152" s="1007" t="s">
        <v>1642</v>
      </c>
      <c r="C152" s="805" t="s">
        <v>1613</v>
      </c>
      <c r="D152" s="806">
        <v>6429</v>
      </c>
      <c r="E152" s="808">
        <f t="shared" si="10"/>
        <v>100</v>
      </c>
      <c r="F152" s="814">
        <v>0</v>
      </c>
      <c r="G152" s="808">
        <f t="shared" si="14"/>
        <v>0</v>
      </c>
      <c r="H152" s="806">
        <f t="shared" si="13"/>
        <v>6429</v>
      </c>
    </row>
    <row r="153" spans="1:8" ht="12.75" customHeight="1">
      <c r="A153" s="1018"/>
      <c r="B153" s="1008"/>
      <c r="C153" s="809" t="s">
        <v>1640</v>
      </c>
      <c r="D153" s="810">
        <v>7132677.9500000002</v>
      </c>
      <c r="E153" s="813">
        <f t="shared" si="10"/>
        <v>100</v>
      </c>
      <c r="F153" s="815">
        <v>0</v>
      </c>
      <c r="G153" s="813">
        <f t="shared" si="14"/>
        <v>0</v>
      </c>
      <c r="H153" s="810">
        <f t="shared" si="13"/>
        <v>7132677.9500000002</v>
      </c>
    </row>
    <row r="154" spans="1:8" ht="12.75" customHeight="1">
      <c r="A154" s="1018"/>
      <c r="B154" s="1007" t="s">
        <v>1643</v>
      </c>
      <c r="C154" s="805" t="s">
        <v>1613</v>
      </c>
      <c r="D154" s="806">
        <v>0</v>
      </c>
      <c r="E154" s="808">
        <f t="shared" si="10"/>
        <v>0</v>
      </c>
      <c r="F154" s="806">
        <v>26</v>
      </c>
      <c r="G154" s="808">
        <f t="shared" si="14"/>
        <v>100</v>
      </c>
      <c r="H154" s="806">
        <f t="shared" si="13"/>
        <v>26</v>
      </c>
    </row>
    <row r="155" spans="1:8" ht="12.75" customHeight="1">
      <c r="A155" s="1018"/>
      <c r="B155" s="1008"/>
      <c r="C155" s="809" t="s">
        <v>1640</v>
      </c>
      <c r="D155" s="810">
        <v>0</v>
      </c>
      <c r="E155" s="813">
        <f t="shared" si="10"/>
        <v>0</v>
      </c>
      <c r="F155" s="815">
        <v>14414.241</v>
      </c>
      <c r="G155" s="813">
        <f t="shared" si="14"/>
        <v>100</v>
      </c>
      <c r="H155" s="810">
        <f t="shared" si="13"/>
        <v>14414.241</v>
      </c>
    </row>
    <row r="156" spans="1:8" ht="12.75" customHeight="1">
      <c r="A156" s="1018"/>
      <c r="B156" s="1009" t="s">
        <v>1645</v>
      </c>
      <c r="C156" s="1009"/>
      <c r="D156" s="782">
        <v>13402</v>
      </c>
      <c r="E156" s="783">
        <f t="shared" si="10"/>
        <v>99.746948496576366</v>
      </c>
      <c r="F156" s="782">
        <v>34</v>
      </c>
      <c r="G156" s="783">
        <f>100*F156/H156</f>
        <v>0.25305150342363797</v>
      </c>
      <c r="H156" s="782">
        <f>+F156+D156</f>
        <v>13436</v>
      </c>
    </row>
    <row r="157" spans="1:8" ht="12.75" customHeight="1">
      <c r="A157" s="1019"/>
      <c r="B157" s="1010" t="s">
        <v>1644</v>
      </c>
      <c r="C157" s="1010"/>
      <c r="D157" s="785">
        <v>11031280.259</v>
      </c>
      <c r="E157" s="786">
        <f t="shared" si="10"/>
        <v>99.832572666828241</v>
      </c>
      <c r="F157" s="785">
        <v>18500.352999999999</v>
      </c>
      <c r="G157" s="786">
        <f>100*F157/H157</f>
        <v>0.16742733317174388</v>
      </c>
      <c r="H157" s="785">
        <f>+F157+D157</f>
        <v>11049780.612</v>
      </c>
    </row>
    <row r="158" spans="1:8" ht="15" customHeight="1"/>
    <row r="159" spans="1:8">
      <c r="A159" s="65" t="s">
        <v>28</v>
      </c>
    </row>
    <row r="160" spans="1:8">
      <c r="A160" s="448" t="s">
        <v>1594</v>
      </c>
    </row>
    <row r="161" spans="1:1">
      <c r="A161" s="66"/>
    </row>
    <row r="162" spans="1:1">
      <c r="A162" s="66"/>
    </row>
  </sheetData>
  <mergeCells count="113">
    <mergeCell ref="A148:A157"/>
    <mergeCell ref="B148:B149"/>
    <mergeCell ref="B150:B151"/>
    <mergeCell ref="B152:B153"/>
    <mergeCell ref="B154:B155"/>
    <mergeCell ref="B156:C156"/>
    <mergeCell ref="B157:C157"/>
    <mergeCell ref="A138:A147"/>
    <mergeCell ref="B138:B139"/>
    <mergeCell ref="B140:B141"/>
    <mergeCell ref="B142:B143"/>
    <mergeCell ref="B144:B145"/>
    <mergeCell ref="B146:C146"/>
    <mergeCell ref="B147:C147"/>
    <mergeCell ref="A128:A137"/>
    <mergeCell ref="B128:B129"/>
    <mergeCell ref="B130:B131"/>
    <mergeCell ref="B132:B133"/>
    <mergeCell ref="B134:B135"/>
    <mergeCell ref="B136:C136"/>
    <mergeCell ref="B137:C137"/>
    <mergeCell ref="A118:A127"/>
    <mergeCell ref="B118:B119"/>
    <mergeCell ref="B120:B121"/>
    <mergeCell ref="B122:B123"/>
    <mergeCell ref="B124:B125"/>
    <mergeCell ref="B126:C126"/>
    <mergeCell ref="B127:C127"/>
    <mergeCell ref="A108:A117"/>
    <mergeCell ref="B108:B109"/>
    <mergeCell ref="B110:B111"/>
    <mergeCell ref="B112:B113"/>
    <mergeCell ref="B114:B115"/>
    <mergeCell ref="B116:C116"/>
    <mergeCell ref="B117:C117"/>
    <mergeCell ref="A98:A107"/>
    <mergeCell ref="B98:B99"/>
    <mergeCell ref="B100:B101"/>
    <mergeCell ref="B102:B103"/>
    <mergeCell ref="B104:B105"/>
    <mergeCell ref="B106:C106"/>
    <mergeCell ref="B107:C107"/>
    <mergeCell ref="A88:A97"/>
    <mergeCell ref="B88:B89"/>
    <mergeCell ref="B90:B91"/>
    <mergeCell ref="B92:B93"/>
    <mergeCell ref="B94:B95"/>
    <mergeCell ref="B96:C96"/>
    <mergeCell ref="B97:C97"/>
    <mergeCell ref="A78:A87"/>
    <mergeCell ref="B78:B79"/>
    <mergeCell ref="B80:B81"/>
    <mergeCell ref="B82:B83"/>
    <mergeCell ref="B84:B85"/>
    <mergeCell ref="B86:C86"/>
    <mergeCell ref="B87:C87"/>
    <mergeCell ref="A68:A77"/>
    <mergeCell ref="B68:B69"/>
    <mergeCell ref="B70:B71"/>
    <mergeCell ref="B72:B73"/>
    <mergeCell ref="B74:B75"/>
    <mergeCell ref="B76:C76"/>
    <mergeCell ref="B77:C77"/>
    <mergeCell ref="A58:A67"/>
    <mergeCell ref="B58:B59"/>
    <mergeCell ref="B60:B61"/>
    <mergeCell ref="B62:B63"/>
    <mergeCell ref="B64:B65"/>
    <mergeCell ref="B66:C66"/>
    <mergeCell ref="B67:C67"/>
    <mergeCell ref="A48:A57"/>
    <mergeCell ref="B48:B49"/>
    <mergeCell ref="B50:B51"/>
    <mergeCell ref="B52:B53"/>
    <mergeCell ref="B54:B55"/>
    <mergeCell ref="B56:C56"/>
    <mergeCell ref="B57:C57"/>
    <mergeCell ref="A38:A47"/>
    <mergeCell ref="B38:B39"/>
    <mergeCell ref="B40:B41"/>
    <mergeCell ref="B42:B43"/>
    <mergeCell ref="B44:B45"/>
    <mergeCell ref="B46:C46"/>
    <mergeCell ref="B47:C47"/>
    <mergeCell ref="A28:A37"/>
    <mergeCell ref="B28:B29"/>
    <mergeCell ref="B30:B31"/>
    <mergeCell ref="B32:B33"/>
    <mergeCell ref="B34:B35"/>
    <mergeCell ref="B36:C36"/>
    <mergeCell ref="B37:C37"/>
    <mergeCell ref="A18:A27"/>
    <mergeCell ref="B18:B19"/>
    <mergeCell ref="B20:B21"/>
    <mergeCell ref="B22:B23"/>
    <mergeCell ref="B24:B25"/>
    <mergeCell ref="B26:C26"/>
    <mergeCell ref="B27:C27"/>
    <mergeCell ref="A8:A17"/>
    <mergeCell ref="B8:B9"/>
    <mergeCell ref="B10:B11"/>
    <mergeCell ref="B12:B13"/>
    <mergeCell ref="B14:B15"/>
    <mergeCell ref="B16:C16"/>
    <mergeCell ref="B17:C17"/>
    <mergeCell ref="A1:H1"/>
    <mergeCell ref="A2:H2"/>
    <mergeCell ref="A3:H3"/>
    <mergeCell ref="A4:H4"/>
    <mergeCell ref="B5:B7"/>
    <mergeCell ref="C5:H5"/>
    <mergeCell ref="C6:C7"/>
    <mergeCell ref="H6:H7"/>
  </mergeCells>
  <hyperlinks>
    <hyperlink ref="A1:H1" location="'Sección PM'!A4" display="TABLA F24a"/>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37"/>
  <sheetViews>
    <sheetView zoomScaleNormal="100" workbookViewId="0">
      <selection sqref="A1:K1"/>
    </sheetView>
  </sheetViews>
  <sheetFormatPr baseColWidth="10" defaultRowHeight="14.25"/>
  <cols>
    <col min="1" max="11" width="11.42578125" style="40"/>
    <col min="12" max="12" width="4.5703125" style="40" customWidth="1"/>
    <col min="13" max="258" width="11.42578125" style="40"/>
    <col min="259" max="259" width="12.5703125" style="40" bestFit="1" customWidth="1"/>
    <col min="260" max="514" width="11.42578125" style="40"/>
    <col min="515" max="515" width="12.5703125" style="40" bestFit="1" customWidth="1"/>
    <col min="516" max="770" width="11.42578125" style="40"/>
    <col min="771" max="771" width="12.5703125" style="40" bestFit="1" customWidth="1"/>
    <col min="772" max="1026" width="11.42578125" style="40"/>
    <col min="1027" max="1027" width="12.5703125" style="40" bestFit="1" customWidth="1"/>
    <col min="1028" max="1282" width="11.42578125" style="40"/>
    <col min="1283" max="1283" width="12.5703125" style="40" bestFit="1" customWidth="1"/>
    <col min="1284" max="1538" width="11.42578125" style="40"/>
    <col min="1539" max="1539" width="12.5703125" style="40" bestFit="1" customWidth="1"/>
    <col min="1540" max="1794" width="11.42578125" style="40"/>
    <col min="1795" max="1795" width="12.5703125" style="40" bestFit="1" customWidth="1"/>
    <col min="1796" max="2050" width="11.42578125" style="40"/>
    <col min="2051" max="2051" width="12.5703125" style="40" bestFit="1" customWidth="1"/>
    <col min="2052" max="2306" width="11.42578125" style="40"/>
    <col min="2307" max="2307" width="12.5703125" style="40" bestFit="1" customWidth="1"/>
    <col min="2308" max="2562" width="11.42578125" style="40"/>
    <col min="2563" max="2563" width="12.5703125" style="40" bestFit="1" customWidth="1"/>
    <col min="2564" max="2818" width="11.42578125" style="40"/>
    <col min="2819" max="2819" width="12.5703125" style="40" bestFit="1" customWidth="1"/>
    <col min="2820" max="3074" width="11.42578125" style="40"/>
    <col min="3075" max="3075" width="12.5703125" style="40" bestFit="1" customWidth="1"/>
    <col min="3076" max="3330" width="11.42578125" style="40"/>
    <col min="3331" max="3331" width="12.5703125" style="40" bestFit="1" customWidth="1"/>
    <col min="3332" max="3586" width="11.42578125" style="40"/>
    <col min="3587" max="3587" width="12.5703125" style="40" bestFit="1" customWidth="1"/>
    <col min="3588" max="3842" width="11.42578125" style="40"/>
    <col min="3843" max="3843" width="12.5703125" style="40" bestFit="1" customWidth="1"/>
    <col min="3844" max="4098" width="11.42578125" style="40"/>
    <col min="4099" max="4099" width="12.5703125" style="40" bestFit="1" customWidth="1"/>
    <col min="4100" max="4354" width="11.42578125" style="40"/>
    <col min="4355" max="4355" width="12.5703125" style="40" bestFit="1" customWidth="1"/>
    <col min="4356" max="4610" width="11.42578125" style="40"/>
    <col min="4611" max="4611" width="12.5703125" style="40" bestFit="1" customWidth="1"/>
    <col min="4612" max="4866" width="11.42578125" style="40"/>
    <col min="4867" max="4867" width="12.5703125" style="40" bestFit="1" customWidth="1"/>
    <col min="4868" max="5122" width="11.42578125" style="40"/>
    <col min="5123" max="5123" width="12.5703125" style="40" bestFit="1" customWidth="1"/>
    <col min="5124" max="5378" width="11.42578125" style="40"/>
    <col min="5379" max="5379" width="12.5703125" style="40" bestFit="1" customWidth="1"/>
    <col min="5380" max="5634" width="11.42578125" style="40"/>
    <col min="5635" max="5635" width="12.5703125" style="40" bestFit="1" customWidth="1"/>
    <col min="5636" max="5890" width="11.42578125" style="40"/>
    <col min="5891" max="5891" width="12.5703125" style="40" bestFit="1" customWidth="1"/>
    <col min="5892" max="6146" width="11.42578125" style="40"/>
    <col min="6147" max="6147" width="12.5703125" style="40" bestFit="1" customWidth="1"/>
    <col min="6148" max="6402" width="11.42578125" style="40"/>
    <col min="6403" max="6403" width="12.5703125" style="40" bestFit="1" customWidth="1"/>
    <col min="6404" max="6658" width="11.42578125" style="40"/>
    <col min="6659" max="6659" width="12.5703125" style="40" bestFit="1" customWidth="1"/>
    <col min="6660" max="6914" width="11.42578125" style="40"/>
    <col min="6915" max="6915" width="12.5703125" style="40" bestFit="1" customWidth="1"/>
    <col min="6916" max="7170" width="11.42578125" style="40"/>
    <col min="7171" max="7171" width="12.5703125" style="40" bestFit="1" customWidth="1"/>
    <col min="7172" max="7426" width="11.42578125" style="40"/>
    <col min="7427" max="7427" width="12.5703125" style="40" bestFit="1" customWidth="1"/>
    <col min="7428" max="7682" width="11.42578125" style="40"/>
    <col min="7683" max="7683" width="12.5703125" style="40" bestFit="1" customWidth="1"/>
    <col min="7684" max="7938" width="11.42578125" style="40"/>
    <col min="7939" max="7939" width="12.5703125" style="40" bestFit="1" customWidth="1"/>
    <col min="7940" max="8194" width="11.42578125" style="40"/>
    <col min="8195" max="8195" width="12.5703125" style="40" bestFit="1" customWidth="1"/>
    <col min="8196" max="8450" width="11.42578125" style="40"/>
    <col min="8451" max="8451" width="12.5703125" style="40" bestFit="1" customWidth="1"/>
    <col min="8452" max="8706" width="11.42578125" style="40"/>
    <col min="8707" max="8707" width="12.5703125" style="40" bestFit="1" customWidth="1"/>
    <col min="8708" max="8962" width="11.42578125" style="40"/>
    <col min="8963" max="8963" width="12.5703125" style="40" bestFit="1" customWidth="1"/>
    <col min="8964" max="9218" width="11.42578125" style="40"/>
    <col min="9219" max="9219" width="12.5703125" style="40" bestFit="1" customWidth="1"/>
    <col min="9220" max="9474" width="11.42578125" style="40"/>
    <col min="9475" max="9475" width="12.5703125" style="40" bestFit="1" customWidth="1"/>
    <col min="9476" max="9730" width="11.42578125" style="40"/>
    <col min="9731" max="9731" width="12.5703125" style="40" bestFit="1" customWidth="1"/>
    <col min="9732" max="9986" width="11.42578125" style="40"/>
    <col min="9987" max="9987" width="12.5703125" style="40" bestFit="1" customWidth="1"/>
    <col min="9988" max="10242" width="11.42578125" style="40"/>
    <col min="10243" max="10243" width="12.5703125" style="40" bestFit="1" customWidth="1"/>
    <col min="10244" max="10498" width="11.42578125" style="40"/>
    <col min="10499" max="10499" width="12.5703125" style="40" bestFit="1" customWidth="1"/>
    <col min="10500" max="10754" width="11.42578125" style="40"/>
    <col min="10755" max="10755" width="12.5703125" style="40" bestFit="1" customWidth="1"/>
    <col min="10756" max="11010" width="11.42578125" style="40"/>
    <col min="11011" max="11011" width="12.5703125" style="40" bestFit="1" customWidth="1"/>
    <col min="11012" max="11266" width="11.42578125" style="40"/>
    <col min="11267" max="11267" width="12.5703125" style="40" bestFit="1" customWidth="1"/>
    <col min="11268" max="11522" width="11.42578125" style="40"/>
    <col min="11523" max="11523" width="12.5703125" style="40" bestFit="1" customWidth="1"/>
    <col min="11524" max="11778" width="11.42578125" style="40"/>
    <col min="11779" max="11779" width="12.5703125" style="40" bestFit="1" customWidth="1"/>
    <col min="11780" max="12034" width="11.42578125" style="40"/>
    <col min="12035" max="12035" width="12.5703125" style="40" bestFit="1" customWidth="1"/>
    <col min="12036" max="12290" width="11.42578125" style="40"/>
    <col min="12291" max="12291" width="12.5703125" style="40" bestFit="1" customWidth="1"/>
    <col min="12292" max="12546" width="11.42578125" style="40"/>
    <col min="12547" max="12547" width="12.5703125" style="40" bestFit="1" customWidth="1"/>
    <col min="12548" max="12802" width="11.42578125" style="40"/>
    <col min="12803" max="12803" width="12.5703125" style="40" bestFit="1" customWidth="1"/>
    <col min="12804" max="13058" width="11.42578125" style="40"/>
    <col min="13059" max="13059" width="12.5703125" style="40" bestFit="1" customWidth="1"/>
    <col min="13060" max="13314" width="11.42578125" style="40"/>
    <col min="13315" max="13315" width="12.5703125" style="40" bestFit="1" customWidth="1"/>
    <col min="13316" max="13570" width="11.42578125" style="40"/>
    <col min="13571" max="13571" width="12.5703125" style="40" bestFit="1" customWidth="1"/>
    <col min="13572" max="13826" width="11.42578125" style="40"/>
    <col min="13827" max="13827" width="12.5703125" style="40" bestFit="1" customWidth="1"/>
    <col min="13828" max="14082" width="11.42578125" style="40"/>
    <col min="14083" max="14083" width="12.5703125" style="40" bestFit="1" customWidth="1"/>
    <col min="14084" max="14338" width="11.42578125" style="40"/>
    <col min="14339" max="14339" width="12.5703125" style="40" bestFit="1" customWidth="1"/>
    <col min="14340" max="14594" width="11.42578125" style="40"/>
    <col min="14595" max="14595" width="12.5703125" style="40" bestFit="1" customWidth="1"/>
    <col min="14596" max="14850" width="11.42578125" style="40"/>
    <col min="14851" max="14851" width="12.5703125" style="40" bestFit="1" customWidth="1"/>
    <col min="14852" max="15106" width="11.42578125" style="40"/>
    <col min="15107" max="15107" width="12.5703125" style="40" bestFit="1" customWidth="1"/>
    <col min="15108" max="15362" width="11.42578125" style="40"/>
    <col min="15363" max="15363" width="12.5703125" style="40" bestFit="1" customWidth="1"/>
    <col min="15364" max="15618" width="11.42578125" style="40"/>
    <col min="15619" max="15619" width="12.5703125" style="40" bestFit="1" customWidth="1"/>
    <col min="15620" max="15874" width="11.42578125" style="40"/>
    <col min="15875" max="15875" width="12.5703125" style="40" bestFit="1" customWidth="1"/>
    <col min="15876" max="16130" width="11.42578125" style="40"/>
    <col min="16131" max="16131" width="12.5703125" style="40" bestFit="1" customWidth="1"/>
    <col min="16132" max="16384" width="11.42578125" style="40"/>
  </cols>
  <sheetData>
    <row r="1" spans="1:12" ht="15">
      <c r="A1" s="997" t="s">
        <v>1646</v>
      </c>
      <c r="B1" s="997"/>
      <c r="C1" s="997"/>
      <c r="D1" s="997"/>
      <c r="E1" s="997"/>
      <c r="F1" s="997"/>
      <c r="G1" s="997"/>
      <c r="H1" s="997"/>
      <c r="I1" s="997"/>
      <c r="J1" s="997"/>
      <c r="K1" s="997"/>
    </row>
    <row r="2" spans="1:12">
      <c r="A2" s="919" t="s">
        <v>1647</v>
      </c>
      <c r="B2" s="919"/>
      <c r="C2" s="919"/>
      <c r="D2" s="919"/>
      <c r="E2" s="919"/>
      <c r="F2" s="919"/>
      <c r="G2" s="919"/>
      <c r="H2" s="919"/>
      <c r="I2" s="919"/>
      <c r="J2" s="919"/>
      <c r="K2" s="919"/>
    </row>
    <row r="3" spans="1:12">
      <c r="A3" s="991" t="s">
        <v>1901</v>
      </c>
      <c r="B3" s="991"/>
      <c r="C3" s="991"/>
      <c r="D3" s="991"/>
      <c r="E3" s="991"/>
      <c r="F3" s="991"/>
      <c r="G3" s="991"/>
      <c r="H3" s="991"/>
      <c r="I3" s="991"/>
      <c r="J3" s="991"/>
      <c r="K3" s="991"/>
    </row>
    <row r="4" spans="1:12" ht="15" thickBot="1">
      <c r="A4" s="762"/>
      <c r="B4" s="762"/>
      <c r="C4" s="762"/>
      <c r="D4" s="762"/>
      <c r="E4" s="762"/>
      <c r="F4" s="762"/>
      <c r="G4" s="762"/>
      <c r="H4" s="762"/>
      <c r="I4" s="762"/>
      <c r="J4" s="762"/>
      <c r="K4" s="762"/>
    </row>
    <row r="5" spans="1:12" ht="15">
      <c r="A5" s="713"/>
      <c r="B5" s="1020" t="s">
        <v>1648</v>
      </c>
      <c r="C5" s="1020"/>
      <c r="D5" s="1020"/>
      <c r="E5" s="1020"/>
      <c r="F5" s="1020"/>
      <c r="G5" s="1020"/>
      <c r="H5" s="1020"/>
      <c r="I5" s="1020"/>
      <c r="J5" s="1020"/>
      <c r="K5" s="1020"/>
    </row>
    <row r="6" spans="1:12">
      <c r="A6" s="713"/>
      <c r="B6" s="1021" t="s">
        <v>1639</v>
      </c>
      <c r="C6" s="1022"/>
      <c r="D6" s="1021" t="s">
        <v>1642</v>
      </c>
      <c r="E6" s="1022"/>
      <c r="F6" s="1021" t="s">
        <v>1643</v>
      </c>
      <c r="G6" s="1022"/>
      <c r="H6" s="1021" t="s">
        <v>1649</v>
      </c>
      <c r="I6" s="1022"/>
      <c r="J6" s="1013" t="s">
        <v>84</v>
      </c>
      <c r="K6" s="1013"/>
      <c r="L6" s="781"/>
    </row>
    <row r="7" spans="1:12">
      <c r="A7" s="710" t="s">
        <v>81</v>
      </c>
      <c r="B7" s="714" t="s">
        <v>1613</v>
      </c>
      <c r="C7" s="715" t="s">
        <v>1650</v>
      </c>
      <c r="D7" s="714" t="s">
        <v>1613</v>
      </c>
      <c r="E7" s="715" t="s">
        <v>1650</v>
      </c>
      <c r="F7" s="710" t="s">
        <v>1613</v>
      </c>
      <c r="G7" s="710" t="s">
        <v>1650</v>
      </c>
      <c r="H7" s="714" t="s">
        <v>1613</v>
      </c>
      <c r="I7" s="715" t="s">
        <v>1650</v>
      </c>
      <c r="J7" s="710" t="s">
        <v>1613</v>
      </c>
      <c r="K7" s="710" t="s">
        <v>1650</v>
      </c>
      <c r="L7" s="781"/>
    </row>
    <row r="8" spans="1:12">
      <c r="A8" s="709">
        <v>2003</v>
      </c>
      <c r="B8" s="716">
        <v>77839</v>
      </c>
      <c r="C8" s="717">
        <v>134999.97408753965</v>
      </c>
      <c r="D8" s="716">
        <v>1013</v>
      </c>
      <c r="E8" s="717">
        <v>260734.94866732479</v>
      </c>
      <c r="F8" s="716">
        <v>0</v>
      </c>
      <c r="G8" s="717">
        <v>0</v>
      </c>
      <c r="H8" s="716">
        <v>29767</v>
      </c>
      <c r="I8" s="717">
        <v>194257.87758255788</v>
      </c>
      <c r="J8" s="718">
        <v>108619</v>
      </c>
      <c r="K8" s="718">
        <v>152412.20898737788</v>
      </c>
    </row>
    <row r="9" spans="1:12">
      <c r="A9" s="709">
        <v>2004</v>
      </c>
      <c r="B9" s="716">
        <v>72804</v>
      </c>
      <c r="C9" s="717">
        <v>96737.576644140427</v>
      </c>
      <c r="D9" s="716">
        <v>1621</v>
      </c>
      <c r="E9" s="717">
        <v>242744.15422578657</v>
      </c>
      <c r="F9" s="716">
        <v>0</v>
      </c>
      <c r="G9" s="717">
        <v>0</v>
      </c>
      <c r="H9" s="716">
        <v>30176</v>
      </c>
      <c r="I9" s="717">
        <v>198974.2285259809</v>
      </c>
      <c r="J9" s="718">
        <v>104601</v>
      </c>
      <c r="K9" s="718">
        <v>128494.15516104053</v>
      </c>
    </row>
    <row r="10" spans="1:12">
      <c r="A10" s="709">
        <v>2005</v>
      </c>
      <c r="B10" s="716">
        <v>39800</v>
      </c>
      <c r="C10" s="717">
        <v>100882.80570351759</v>
      </c>
      <c r="D10" s="716">
        <v>2321</v>
      </c>
      <c r="E10" s="717">
        <v>250524.91081430417</v>
      </c>
      <c r="F10" s="716">
        <v>0</v>
      </c>
      <c r="G10" s="717">
        <v>0</v>
      </c>
      <c r="H10" s="716">
        <v>30090</v>
      </c>
      <c r="I10" s="717">
        <v>209533.56277833166</v>
      </c>
      <c r="J10" s="718">
        <v>72211</v>
      </c>
      <c r="K10" s="718">
        <v>150966.87331569984</v>
      </c>
    </row>
    <row r="11" spans="1:12">
      <c r="A11" s="709">
        <v>2006</v>
      </c>
      <c r="B11" s="716">
        <v>17497</v>
      </c>
      <c r="C11" s="717">
        <v>107842.99319883408</v>
      </c>
      <c r="D11" s="716">
        <v>3636</v>
      </c>
      <c r="E11" s="717">
        <v>246127.98322332234</v>
      </c>
      <c r="F11" s="716">
        <v>0</v>
      </c>
      <c r="G11" s="717">
        <v>0</v>
      </c>
      <c r="H11" s="716">
        <v>27435</v>
      </c>
      <c r="I11" s="717">
        <v>218236.7604519774</v>
      </c>
      <c r="J11" s="718">
        <v>48568</v>
      </c>
      <c r="K11" s="718">
        <v>180554.59813045626</v>
      </c>
    </row>
    <row r="12" spans="1:12">
      <c r="A12" s="709">
        <v>2007</v>
      </c>
      <c r="B12" s="716">
        <v>8083</v>
      </c>
      <c r="C12" s="717">
        <v>121770.27576394903</v>
      </c>
      <c r="D12" s="716">
        <v>3944</v>
      </c>
      <c r="E12" s="717">
        <v>302431.3080628803</v>
      </c>
      <c r="F12" s="716">
        <v>0</v>
      </c>
      <c r="G12" s="717">
        <v>0</v>
      </c>
      <c r="H12" s="716">
        <v>23996</v>
      </c>
      <c r="I12" s="717">
        <v>235042.08605600934</v>
      </c>
      <c r="J12" s="718">
        <v>36023</v>
      </c>
      <c r="K12" s="718">
        <v>217003.80631818561</v>
      </c>
    </row>
    <row r="13" spans="1:12">
      <c r="A13" s="709">
        <v>2008</v>
      </c>
      <c r="B13" s="716">
        <v>4983</v>
      </c>
      <c r="C13" s="717">
        <v>140875.62853702588</v>
      </c>
      <c r="D13" s="716">
        <v>4334</v>
      </c>
      <c r="E13" s="717">
        <v>441035.27388094139</v>
      </c>
      <c r="F13" s="716">
        <v>0</v>
      </c>
      <c r="G13" s="717">
        <v>0</v>
      </c>
      <c r="H13" s="716">
        <v>22269</v>
      </c>
      <c r="I13" s="717">
        <v>253658.85751493106</v>
      </c>
      <c r="J13" s="718">
        <v>31586</v>
      </c>
      <c r="K13" s="718">
        <v>261576.62356740329</v>
      </c>
    </row>
    <row r="14" spans="1:12">
      <c r="A14" s="709">
        <v>2009</v>
      </c>
      <c r="B14" s="716">
        <v>3160</v>
      </c>
      <c r="C14" s="717">
        <v>162035.33481012657</v>
      </c>
      <c r="D14" s="716">
        <v>3787</v>
      </c>
      <c r="E14" s="717">
        <v>457241.37919197255</v>
      </c>
      <c r="F14" s="716">
        <v>70</v>
      </c>
      <c r="G14" s="717">
        <v>109809.8</v>
      </c>
      <c r="H14" s="716">
        <v>18083</v>
      </c>
      <c r="I14" s="717">
        <v>273838.14118232596</v>
      </c>
      <c r="J14" s="718">
        <v>25100</v>
      </c>
      <c r="K14" s="718">
        <v>286976.35673306772</v>
      </c>
    </row>
    <row r="15" spans="1:12">
      <c r="A15" s="709">
        <v>2010</v>
      </c>
      <c r="B15" s="716">
        <v>2111</v>
      </c>
      <c r="C15" s="717">
        <v>175132.44102321175</v>
      </c>
      <c r="D15" s="716">
        <v>2020</v>
      </c>
      <c r="E15" s="717">
        <v>511575.66930693068</v>
      </c>
      <c r="F15" s="716">
        <v>82</v>
      </c>
      <c r="G15" s="717">
        <v>128824.71951219512</v>
      </c>
      <c r="H15" s="716">
        <v>17154</v>
      </c>
      <c r="I15" s="717">
        <v>295204.0487349889</v>
      </c>
      <c r="J15" s="718">
        <v>21367</v>
      </c>
      <c r="K15" s="718">
        <v>303158.20255534234</v>
      </c>
    </row>
    <row r="16" spans="1:12">
      <c r="A16" s="709">
        <v>2011</v>
      </c>
      <c r="B16" s="716">
        <v>1309</v>
      </c>
      <c r="C16" s="717">
        <v>175977.90527119939</v>
      </c>
      <c r="D16" s="716">
        <v>2114</v>
      </c>
      <c r="E16" s="717">
        <v>455823.59649952699</v>
      </c>
      <c r="F16" s="716">
        <v>357</v>
      </c>
      <c r="G16" s="717">
        <v>168656.57703081233</v>
      </c>
      <c r="H16" s="716">
        <v>15642</v>
      </c>
      <c r="I16" s="717">
        <v>318115.43498273881</v>
      </c>
      <c r="J16" s="718">
        <v>19422</v>
      </c>
      <c r="K16" s="718">
        <v>320777.37581093604</v>
      </c>
    </row>
    <row r="17" spans="1:11">
      <c r="A17" s="709">
        <v>2012</v>
      </c>
      <c r="B17" s="716">
        <v>639</v>
      </c>
      <c r="C17" s="717">
        <v>189660.93583724569</v>
      </c>
      <c r="D17" s="716">
        <v>2406</v>
      </c>
      <c r="E17" s="717">
        <v>556675.0972568579</v>
      </c>
      <c r="F17" s="716">
        <v>132</v>
      </c>
      <c r="G17" s="717">
        <v>267224.38636363635</v>
      </c>
      <c r="H17" s="716">
        <v>9636</v>
      </c>
      <c r="I17" s="717">
        <v>355582.30572851805</v>
      </c>
      <c r="J17" s="718">
        <v>12813</v>
      </c>
      <c r="K17" s="718">
        <v>384158.14711621008</v>
      </c>
    </row>
    <row r="18" spans="1:11">
      <c r="A18" s="709">
        <v>2013</v>
      </c>
      <c r="B18" s="716">
        <v>341</v>
      </c>
      <c r="C18" s="717">
        <v>204674.64516129033</v>
      </c>
      <c r="D18" s="716">
        <v>3718</v>
      </c>
      <c r="E18" s="717">
        <v>681377.60193652497</v>
      </c>
      <c r="F18" s="716">
        <v>97</v>
      </c>
      <c r="G18" s="717">
        <v>322356.19587628864</v>
      </c>
      <c r="H18" s="716">
        <v>9246</v>
      </c>
      <c r="I18" s="717">
        <v>396956.51341120485</v>
      </c>
      <c r="J18" s="718">
        <v>13402</v>
      </c>
      <c r="K18" s="718">
        <v>470428.62647366064</v>
      </c>
    </row>
    <row r="19" spans="1:11">
      <c r="A19" s="770">
        <v>2014</v>
      </c>
      <c r="B19" s="716">
        <v>152</v>
      </c>
      <c r="C19" s="717">
        <v>244309.27631578947</v>
      </c>
      <c r="D19" s="716">
        <v>10613</v>
      </c>
      <c r="E19" s="717">
        <v>761782.49363987567</v>
      </c>
      <c r="F19" s="716">
        <v>40</v>
      </c>
      <c r="G19" s="717">
        <v>270973.17499999999</v>
      </c>
      <c r="H19" s="716">
        <v>8512</v>
      </c>
      <c r="I19" s="717">
        <v>437538.4794407895</v>
      </c>
      <c r="J19" s="718">
        <v>19317</v>
      </c>
      <c r="K19" s="718">
        <v>613816.79758761707</v>
      </c>
    </row>
    <row r="20" spans="1:11">
      <c r="A20" s="770">
        <v>2015</v>
      </c>
      <c r="B20" s="716">
        <v>1</v>
      </c>
      <c r="C20" s="717">
        <v>283246</v>
      </c>
      <c r="D20" s="716">
        <v>5742</v>
      </c>
      <c r="E20" s="717">
        <v>742705.74329501914</v>
      </c>
      <c r="F20" s="716">
        <v>1</v>
      </c>
      <c r="G20" s="717">
        <v>162139</v>
      </c>
      <c r="H20" s="716">
        <v>7982</v>
      </c>
      <c r="I20" s="717">
        <v>481519.57103482838</v>
      </c>
      <c r="J20" s="718">
        <v>13726</v>
      </c>
      <c r="K20" s="718">
        <v>590743.91512458108</v>
      </c>
    </row>
    <row r="21" spans="1:11">
      <c r="A21" s="770">
        <v>2016</v>
      </c>
      <c r="B21" s="716">
        <v>0</v>
      </c>
      <c r="C21" s="717">
        <v>0</v>
      </c>
      <c r="D21" s="716">
        <v>6100</v>
      </c>
      <c r="E21" s="717">
        <v>906658.6567213115</v>
      </c>
      <c r="F21" s="716">
        <v>20</v>
      </c>
      <c r="G21" s="717">
        <v>520206.9</v>
      </c>
      <c r="H21" s="716">
        <v>7420</v>
      </c>
      <c r="I21" s="717">
        <v>516333.49299191375</v>
      </c>
      <c r="J21" s="718">
        <v>13540</v>
      </c>
      <c r="K21" s="718">
        <v>692187.33101920236</v>
      </c>
    </row>
    <row r="22" spans="1:11">
      <c r="A22" s="771">
        <v>2017</v>
      </c>
      <c r="B22" s="719">
        <v>0</v>
      </c>
      <c r="C22" s="720">
        <v>0</v>
      </c>
      <c r="D22" s="719">
        <v>6429</v>
      </c>
      <c r="E22" s="720">
        <v>1109453.7175299425</v>
      </c>
      <c r="F22" s="719">
        <v>26</v>
      </c>
      <c r="G22" s="720">
        <v>554393.88461538462</v>
      </c>
      <c r="H22" s="719">
        <v>6981</v>
      </c>
      <c r="I22" s="720">
        <v>559044.32330611662</v>
      </c>
      <c r="J22" s="817">
        <v>13436</v>
      </c>
      <c r="K22" s="721">
        <v>822401.05775528436</v>
      </c>
    </row>
    <row r="23" spans="1:11">
      <c r="A23" s="349"/>
      <c r="B23" s="642"/>
      <c r="C23" s="642"/>
      <c r="D23" s="642"/>
      <c r="E23" s="642"/>
      <c r="F23" s="642"/>
      <c r="G23" s="642"/>
      <c r="H23" s="642"/>
      <c r="I23" s="642"/>
      <c r="J23" s="642"/>
      <c r="K23" s="642"/>
    </row>
    <row r="24" spans="1:11">
      <c r="A24" s="320" t="s">
        <v>858</v>
      </c>
      <c r="B24" s="665"/>
      <c r="C24" s="665"/>
      <c r="D24" s="665"/>
      <c r="E24" s="665"/>
      <c r="F24" s="665"/>
      <c r="G24" s="665"/>
      <c r="H24" s="665"/>
      <c r="I24" s="665"/>
      <c r="J24" s="665"/>
      <c r="K24" s="665"/>
    </row>
    <row r="25" spans="1:11">
      <c r="A25" s="7" t="s">
        <v>1922</v>
      </c>
      <c r="B25" s="665"/>
      <c r="C25" s="665"/>
      <c r="D25" s="665"/>
      <c r="E25" s="665"/>
      <c r="F25" s="665"/>
      <c r="G25" s="665"/>
      <c r="H25" s="665"/>
      <c r="I25" s="665"/>
      <c r="J25" s="665"/>
      <c r="K25" s="665"/>
    </row>
    <row r="27" spans="1:11">
      <c r="A27" s="769"/>
      <c r="B27" s="722"/>
      <c r="C27" s="722"/>
      <c r="D27" s="722"/>
      <c r="E27" s="722"/>
      <c r="F27" s="722"/>
      <c r="G27" s="722"/>
      <c r="H27" s="722"/>
      <c r="I27" s="722"/>
      <c r="J27" s="722"/>
      <c r="K27" s="722"/>
    </row>
    <row r="28" spans="1:11">
      <c r="A28" s="769"/>
      <c r="B28" s="722"/>
      <c r="C28" s="722"/>
      <c r="D28" s="722"/>
      <c r="E28" s="722"/>
      <c r="F28" s="722"/>
      <c r="G28" s="722"/>
      <c r="H28" s="722"/>
      <c r="I28" s="722"/>
      <c r="J28" s="722"/>
      <c r="K28" s="722"/>
    </row>
    <row r="29" spans="1:11">
      <c r="A29" s="769"/>
      <c r="B29" s="722"/>
      <c r="C29" s="722"/>
      <c r="D29" s="722"/>
      <c r="E29" s="722"/>
      <c r="F29" s="722"/>
      <c r="G29" s="722"/>
      <c r="H29" s="722"/>
      <c r="I29" s="722"/>
      <c r="J29" s="722"/>
      <c r="K29" s="722"/>
    </row>
    <row r="30" spans="1:11">
      <c r="A30" s="769"/>
      <c r="B30" s="722"/>
      <c r="C30" s="722"/>
      <c r="D30" s="722"/>
      <c r="E30" s="722"/>
      <c r="F30" s="722"/>
      <c r="G30" s="722"/>
      <c r="H30" s="722"/>
      <c r="I30" s="722"/>
      <c r="J30" s="722"/>
      <c r="K30" s="722"/>
    </row>
    <row r="31" spans="1:11">
      <c r="A31" s="769"/>
      <c r="B31" s="722"/>
      <c r="C31" s="722"/>
      <c r="D31" s="722"/>
      <c r="E31" s="722"/>
      <c r="F31" s="722"/>
      <c r="G31" s="722"/>
      <c r="H31" s="722"/>
      <c r="I31" s="722"/>
      <c r="J31" s="722"/>
      <c r="K31" s="722"/>
    </row>
    <row r="32" spans="1:11">
      <c r="A32" s="769"/>
      <c r="B32" s="722"/>
      <c r="C32" s="722"/>
      <c r="D32" s="722"/>
      <c r="E32" s="722"/>
      <c r="F32" s="722"/>
      <c r="G32" s="722"/>
      <c r="H32" s="722"/>
      <c r="I32" s="722"/>
      <c r="J32" s="722"/>
      <c r="K32" s="722"/>
    </row>
    <row r="33" spans="1:11">
      <c r="A33" s="769"/>
      <c r="B33" s="722"/>
      <c r="C33" s="722"/>
      <c r="D33" s="722"/>
      <c r="E33" s="722"/>
      <c r="F33" s="722"/>
      <c r="G33" s="722"/>
      <c r="H33" s="722"/>
      <c r="I33" s="722"/>
      <c r="J33" s="722"/>
      <c r="K33" s="722"/>
    </row>
    <row r="34" spans="1:11">
      <c r="A34" s="769"/>
      <c r="B34" s="722"/>
      <c r="C34" s="722"/>
      <c r="D34" s="722"/>
      <c r="E34" s="722"/>
      <c r="F34" s="722"/>
      <c r="G34" s="722"/>
      <c r="H34" s="722"/>
      <c r="I34" s="722"/>
      <c r="J34" s="722"/>
      <c r="K34" s="722"/>
    </row>
    <row r="35" spans="1:11">
      <c r="A35" s="769"/>
      <c r="B35" s="722"/>
      <c r="C35" s="722"/>
      <c r="D35" s="722"/>
      <c r="E35" s="722"/>
      <c r="F35" s="722"/>
      <c r="G35" s="722"/>
      <c r="H35" s="722"/>
      <c r="I35" s="722"/>
      <c r="J35" s="722"/>
      <c r="K35" s="722"/>
    </row>
    <row r="36" spans="1:11">
      <c r="A36" s="769"/>
      <c r="B36" s="722"/>
      <c r="C36" s="722"/>
      <c r="D36" s="722"/>
      <c r="E36" s="722"/>
      <c r="F36" s="722"/>
      <c r="G36" s="722"/>
      <c r="H36" s="722"/>
      <c r="I36" s="722"/>
      <c r="J36" s="722"/>
      <c r="K36" s="722"/>
    </row>
    <row r="37" spans="1:11">
      <c r="A37" s="50"/>
      <c r="B37" s="722"/>
      <c r="C37" s="722"/>
      <c r="D37" s="722"/>
      <c r="E37" s="722"/>
      <c r="F37" s="722"/>
      <c r="G37" s="722"/>
      <c r="H37" s="722"/>
      <c r="I37" s="722"/>
      <c r="J37" s="722"/>
      <c r="K37" s="722"/>
    </row>
  </sheetData>
  <mergeCells count="9">
    <mergeCell ref="A1:K1"/>
    <mergeCell ref="A2:K2"/>
    <mergeCell ref="A3:K3"/>
    <mergeCell ref="B5:K5"/>
    <mergeCell ref="B6:C6"/>
    <mergeCell ref="D6:E6"/>
    <mergeCell ref="F6:G6"/>
    <mergeCell ref="H6:I6"/>
    <mergeCell ref="J6:K6"/>
  </mergeCells>
  <hyperlinks>
    <hyperlink ref="A1:K1" location="'Sección PM'!A4" display="TABLA F2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50"/>
  <sheetViews>
    <sheetView zoomScale="90" zoomScaleNormal="90" workbookViewId="0">
      <selection sqref="A1:R1"/>
    </sheetView>
  </sheetViews>
  <sheetFormatPr baseColWidth="10" defaultRowHeight="14.25"/>
  <cols>
    <col min="1" max="1" width="21.140625" style="644" customWidth="1"/>
    <col min="2" max="2" width="14.28515625" style="644" bestFit="1" customWidth="1"/>
    <col min="3" max="15" width="12.5703125" style="644" bestFit="1" customWidth="1"/>
    <col min="16" max="17" width="12.5703125" style="644" customWidth="1"/>
    <col min="18" max="18" width="12.5703125" style="644" bestFit="1" customWidth="1"/>
    <col min="19" max="19" width="7.140625" style="644" customWidth="1"/>
    <col min="20" max="238" width="11.42578125" style="644"/>
    <col min="239" max="239" width="21.140625" style="644" customWidth="1"/>
    <col min="240" max="240" width="14.28515625" style="644" bestFit="1" customWidth="1"/>
    <col min="241" max="254" width="12.5703125" style="644" bestFit="1" customWidth="1"/>
    <col min="255" max="255" width="7.140625" style="644" customWidth="1"/>
    <col min="256" max="494" width="11.42578125" style="644"/>
    <col min="495" max="495" width="21.140625" style="644" customWidth="1"/>
    <col min="496" max="496" width="14.28515625" style="644" bestFit="1" customWidth="1"/>
    <col min="497" max="510" width="12.5703125" style="644" bestFit="1" customWidth="1"/>
    <col min="511" max="511" width="7.140625" style="644" customWidth="1"/>
    <col min="512" max="750" width="11.42578125" style="644"/>
    <col min="751" max="751" width="21.140625" style="644" customWidth="1"/>
    <col min="752" max="752" width="14.28515625" style="644" bestFit="1" customWidth="1"/>
    <col min="753" max="766" width="12.5703125" style="644" bestFit="1" customWidth="1"/>
    <col min="767" max="767" width="7.140625" style="644" customWidth="1"/>
    <col min="768" max="1006" width="11.42578125" style="644"/>
    <col min="1007" max="1007" width="21.140625" style="644" customWidth="1"/>
    <col min="1008" max="1008" width="14.28515625" style="644" bestFit="1" customWidth="1"/>
    <col min="1009" max="1022" width="12.5703125" style="644" bestFit="1" customWidth="1"/>
    <col min="1023" max="1023" width="7.140625" style="644" customWidth="1"/>
    <col min="1024" max="1262" width="11.42578125" style="644"/>
    <col min="1263" max="1263" width="21.140625" style="644" customWidth="1"/>
    <col min="1264" max="1264" width="14.28515625" style="644" bestFit="1" customWidth="1"/>
    <col min="1265" max="1278" width="12.5703125" style="644" bestFit="1" customWidth="1"/>
    <col min="1279" max="1279" width="7.140625" style="644" customWidth="1"/>
    <col min="1280" max="1518" width="11.42578125" style="644"/>
    <col min="1519" max="1519" width="21.140625" style="644" customWidth="1"/>
    <col min="1520" max="1520" width="14.28515625" style="644" bestFit="1" customWidth="1"/>
    <col min="1521" max="1534" width="12.5703125" style="644" bestFit="1" customWidth="1"/>
    <col min="1535" max="1535" width="7.140625" style="644" customWidth="1"/>
    <col min="1536" max="1774" width="11.42578125" style="644"/>
    <col min="1775" max="1775" width="21.140625" style="644" customWidth="1"/>
    <col min="1776" max="1776" width="14.28515625" style="644" bestFit="1" customWidth="1"/>
    <col min="1777" max="1790" width="12.5703125" style="644" bestFit="1" customWidth="1"/>
    <col min="1791" max="1791" width="7.140625" style="644" customWidth="1"/>
    <col min="1792" max="2030" width="11.42578125" style="644"/>
    <col min="2031" max="2031" width="21.140625" style="644" customWidth="1"/>
    <col min="2032" max="2032" width="14.28515625" style="644" bestFit="1" customWidth="1"/>
    <col min="2033" max="2046" width="12.5703125" style="644" bestFit="1" customWidth="1"/>
    <col min="2047" max="2047" width="7.140625" style="644" customWidth="1"/>
    <col min="2048" max="2286" width="11.42578125" style="644"/>
    <col min="2287" max="2287" width="21.140625" style="644" customWidth="1"/>
    <col min="2288" max="2288" width="14.28515625" style="644" bestFit="1" customWidth="1"/>
    <col min="2289" max="2302" width="12.5703125" style="644" bestFit="1" customWidth="1"/>
    <col min="2303" max="2303" width="7.140625" style="644" customWidth="1"/>
    <col min="2304" max="2542" width="11.42578125" style="644"/>
    <col min="2543" max="2543" width="21.140625" style="644" customWidth="1"/>
    <col min="2544" max="2544" width="14.28515625" style="644" bestFit="1" customWidth="1"/>
    <col min="2545" max="2558" width="12.5703125" style="644" bestFit="1" customWidth="1"/>
    <col min="2559" max="2559" width="7.140625" style="644" customWidth="1"/>
    <col min="2560" max="2798" width="11.42578125" style="644"/>
    <col min="2799" max="2799" width="21.140625" style="644" customWidth="1"/>
    <col min="2800" max="2800" width="14.28515625" style="644" bestFit="1" customWidth="1"/>
    <col min="2801" max="2814" width="12.5703125" style="644" bestFit="1" customWidth="1"/>
    <col min="2815" max="2815" width="7.140625" style="644" customWidth="1"/>
    <col min="2816" max="3054" width="11.42578125" style="644"/>
    <col min="3055" max="3055" width="21.140625" style="644" customWidth="1"/>
    <col min="3056" max="3056" width="14.28515625" style="644" bestFit="1" customWidth="1"/>
    <col min="3057" max="3070" width="12.5703125" style="644" bestFit="1" customWidth="1"/>
    <col min="3071" max="3071" width="7.140625" style="644" customWidth="1"/>
    <col min="3072" max="3310" width="11.42578125" style="644"/>
    <col min="3311" max="3311" width="21.140625" style="644" customWidth="1"/>
    <col min="3312" max="3312" width="14.28515625" style="644" bestFit="1" customWidth="1"/>
    <col min="3313" max="3326" width="12.5703125" style="644" bestFit="1" customWidth="1"/>
    <col min="3327" max="3327" width="7.140625" style="644" customWidth="1"/>
    <col min="3328" max="3566" width="11.42578125" style="644"/>
    <col min="3567" max="3567" width="21.140625" style="644" customWidth="1"/>
    <col min="3568" max="3568" width="14.28515625" style="644" bestFit="1" customWidth="1"/>
    <col min="3569" max="3582" width="12.5703125" style="644" bestFit="1" customWidth="1"/>
    <col min="3583" max="3583" width="7.140625" style="644" customWidth="1"/>
    <col min="3584" max="3822" width="11.42578125" style="644"/>
    <col min="3823" max="3823" width="21.140625" style="644" customWidth="1"/>
    <col min="3824" max="3824" width="14.28515625" style="644" bestFit="1" customWidth="1"/>
    <col min="3825" max="3838" width="12.5703125" style="644" bestFit="1" customWidth="1"/>
    <col min="3839" max="3839" width="7.140625" style="644" customWidth="1"/>
    <col min="3840" max="4078" width="11.42578125" style="644"/>
    <col min="4079" max="4079" width="21.140625" style="644" customWidth="1"/>
    <col min="4080" max="4080" width="14.28515625" style="644" bestFit="1" customWidth="1"/>
    <col min="4081" max="4094" width="12.5703125" style="644" bestFit="1" customWidth="1"/>
    <col min="4095" max="4095" width="7.140625" style="644" customWidth="1"/>
    <col min="4096" max="4334" width="11.42578125" style="644"/>
    <col min="4335" max="4335" width="21.140625" style="644" customWidth="1"/>
    <col min="4336" max="4336" width="14.28515625" style="644" bestFit="1" customWidth="1"/>
    <col min="4337" max="4350" width="12.5703125" style="644" bestFit="1" customWidth="1"/>
    <col min="4351" max="4351" width="7.140625" style="644" customWidth="1"/>
    <col min="4352" max="4590" width="11.42578125" style="644"/>
    <col min="4591" max="4591" width="21.140625" style="644" customWidth="1"/>
    <col min="4592" max="4592" width="14.28515625" style="644" bestFit="1" customWidth="1"/>
    <col min="4593" max="4606" width="12.5703125" style="644" bestFit="1" customWidth="1"/>
    <col min="4607" max="4607" width="7.140625" style="644" customWidth="1"/>
    <col min="4608" max="4846" width="11.42578125" style="644"/>
    <col min="4847" max="4847" width="21.140625" style="644" customWidth="1"/>
    <col min="4848" max="4848" width="14.28515625" style="644" bestFit="1" customWidth="1"/>
    <col min="4849" max="4862" width="12.5703125" style="644" bestFit="1" customWidth="1"/>
    <col min="4863" max="4863" width="7.140625" style="644" customWidth="1"/>
    <col min="4864" max="5102" width="11.42578125" style="644"/>
    <col min="5103" max="5103" width="21.140625" style="644" customWidth="1"/>
    <col min="5104" max="5104" width="14.28515625" style="644" bestFit="1" customWidth="1"/>
    <col min="5105" max="5118" width="12.5703125" style="644" bestFit="1" customWidth="1"/>
    <col min="5119" max="5119" width="7.140625" style="644" customWidth="1"/>
    <col min="5120" max="5358" width="11.42578125" style="644"/>
    <col min="5359" max="5359" width="21.140625" style="644" customWidth="1"/>
    <col min="5360" max="5360" width="14.28515625" style="644" bestFit="1" customWidth="1"/>
    <col min="5361" max="5374" width="12.5703125" style="644" bestFit="1" customWidth="1"/>
    <col min="5375" max="5375" width="7.140625" style="644" customWidth="1"/>
    <col min="5376" max="5614" width="11.42578125" style="644"/>
    <col min="5615" max="5615" width="21.140625" style="644" customWidth="1"/>
    <col min="5616" max="5616" width="14.28515625" style="644" bestFit="1" customWidth="1"/>
    <col min="5617" max="5630" width="12.5703125" style="644" bestFit="1" customWidth="1"/>
    <col min="5631" max="5631" width="7.140625" style="644" customWidth="1"/>
    <col min="5632" max="5870" width="11.42578125" style="644"/>
    <col min="5871" max="5871" width="21.140625" style="644" customWidth="1"/>
    <col min="5872" max="5872" width="14.28515625" style="644" bestFit="1" customWidth="1"/>
    <col min="5873" max="5886" width="12.5703125" style="644" bestFit="1" customWidth="1"/>
    <col min="5887" max="5887" width="7.140625" style="644" customWidth="1"/>
    <col min="5888" max="6126" width="11.42578125" style="644"/>
    <col min="6127" max="6127" width="21.140625" style="644" customWidth="1"/>
    <col min="6128" max="6128" width="14.28515625" style="644" bestFit="1" customWidth="1"/>
    <col min="6129" max="6142" width="12.5703125" style="644" bestFit="1" customWidth="1"/>
    <col min="6143" max="6143" width="7.140625" style="644" customWidth="1"/>
    <col min="6144" max="6382" width="11.42578125" style="644"/>
    <col min="6383" max="6383" width="21.140625" style="644" customWidth="1"/>
    <col min="6384" max="6384" width="14.28515625" style="644" bestFit="1" customWidth="1"/>
    <col min="6385" max="6398" width="12.5703125" style="644" bestFit="1" customWidth="1"/>
    <col min="6399" max="6399" width="7.140625" style="644" customWidth="1"/>
    <col min="6400" max="6638" width="11.42578125" style="644"/>
    <col min="6639" max="6639" width="21.140625" style="644" customWidth="1"/>
    <col min="6640" max="6640" width="14.28515625" style="644" bestFit="1" customWidth="1"/>
    <col min="6641" max="6654" width="12.5703125" style="644" bestFit="1" customWidth="1"/>
    <col min="6655" max="6655" width="7.140625" style="644" customWidth="1"/>
    <col min="6656" max="6894" width="11.42578125" style="644"/>
    <col min="6895" max="6895" width="21.140625" style="644" customWidth="1"/>
    <col min="6896" max="6896" width="14.28515625" style="644" bestFit="1" customWidth="1"/>
    <col min="6897" max="6910" width="12.5703125" style="644" bestFit="1" customWidth="1"/>
    <col min="6911" max="6911" width="7.140625" style="644" customWidth="1"/>
    <col min="6912" max="7150" width="11.42578125" style="644"/>
    <col min="7151" max="7151" width="21.140625" style="644" customWidth="1"/>
    <col min="7152" max="7152" width="14.28515625" style="644" bestFit="1" customWidth="1"/>
    <col min="7153" max="7166" width="12.5703125" style="644" bestFit="1" customWidth="1"/>
    <col min="7167" max="7167" width="7.140625" style="644" customWidth="1"/>
    <col min="7168" max="7406" width="11.42578125" style="644"/>
    <col min="7407" max="7407" width="21.140625" style="644" customWidth="1"/>
    <col min="7408" max="7408" width="14.28515625" style="644" bestFit="1" customWidth="1"/>
    <col min="7409" max="7422" width="12.5703125" style="644" bestFit="1" customWidth="1"/>
    <col min="7423" max="7423" width="7.140625" style="644" customWidth="1"/>
    <col min="7424" max="7662" width="11.42578125" style="644"/>
    <col min="7663" max="7663" width="21.140625" style="644" customWidth="1"/>
    <col min="7664" max="7664" width="14.28515625" style="644" bestFit="1" customWidth="1"/>
    <col min="7665" max="7678" width="12.5703125" style="644" bestFit="1" customWidth="1"/>
    <col min="7679" max="7679" width="7.140625" style="644" customWidth="1"/>
    <col min="7680" max="7918" width="11.42578125" style="644"/>
    <col min="7919" max="7919" width="21.140625" style="644" customWidth="1"/>
    <col min="7920" max="7920" width="14.28515625" style="644" bestFit="1" customWidth="1"/>
    <col min="7921" max="7934" width="12.5703125" style="644" bestFit="1" customWidth="1"/>
    <col min="7935" max="7935" width="7.140625" style="644" customWidth="1"/>
    <col min="7936" max="8174" width="11.42578125" style="644"/>
    <col min="8175" max="8175" width="21.140625" style="644" customWidth="1"/>
    <col min="8176" max="8176" width="14.28515625" style="644" bestFit="1" customWidth="1"/>
    <col min="8177" max="8190" width="12.5703125" style="644" bestFit="1" customWidth="1"/>
    <col min="8191" max="8191" width="7.140625" style="644" customWidth="1"/>
    <col min="8192" max="8430" width="11.42578125" style="644"/>
    <col min="8431" max="8431" width="21.140625" style="644" customWidth="1"/>
    <col min="8432" max="8432" width="14.28515625" style="644" bestFit="1" customWidth="1"/>
    <col min="8433" max="8446" width="12.5703125" style="644" bestFit="1" customWidth="1"/>
    <col min="8447" max="8447" width="7.140625" style="644" customWidth="1"/>
    <col min="8448" max="8686" width="11.42578125" style="644"/>
    <col min="8687" max="8687" width="21.140625" style="644" customWidth="1"/>
    <col min="8688" max="8688" width="14.28515625" style="644" bestFit="1" customWidth="1"/>
    <col min="8689" max="8702" width="12.5703125" style="644" bestFit="1" customWidth="1"/>
    <col min="8703" max="8703" width="7.140625" style="644" customWidth="1"/>
    <col min="8704" max="8942" width="11.42578125" style="644"/>
    <col min="8943" max="8943" width="21.140625" style="644" customWidth="1"/>
    <col min="8944" max="8944" width="14.28515625" style="644" bestFit="1" customWidth="1"/>
    <col min="8945" max="8958" width="12.5703125" style="644" bestFit="1" customWidth="1"/>
    <col min="8959" max="8959" width="7.140625" style="644" customWidth="1"/>
    <col min="8960" max="9198" width="11.42578125" style="644"/>
    <col min="9199" max="9199" width="21.140625" style="644" customWidth="1"/>
    <col min="9200" max="9200" width="14.28515625" style="644" bestFit="1" customWidth="1"/>
    <col min="9201" max="9214" width="12.5703125" style="644" bestFit="1" customWidth="1"/>
    <col min="9215" max="9215" width="7.140625" style="644" customWidth="1"/>
    <col min="9216" max="9454" width="11.42578125" style="644"/>
    <col min="9455" max="9455" width="21.140625" style="644" customWidth="1"/>
    <col min="9456" max="9456" width="14.28515625" style="644" bestFit="1" customWidth="1"/>
    <col min="9457" max="9470" width="12.5703125" style="644" bestFit="1" customWidth="1"/>
    <col min="9471" max="9471" width="7.140625" style="644" customWidth="1"/>
    <col min="9472" max="9710" width="11.42578125" style="644"/>
    <col min="9711" max="9711" width="21.140625" style="644" customWidth="1"/>
    <col min="9712" max="9712" width="14.28515625" style="644" bestFit="1" customWidth="1"/>
    <col min="9713" max="9726" width="12.5703125" style="644" bestFit="1" customWidth="1"/>
    <col min="9727" max="9727" width="7.140625" style="644" customWidth="1"/>
    <col min="9728" max="9966" width="11.42578125" style="644"/>
    <col min="9967" max="9967" width="21.140625" style="644" customWidth="1"/>
    <col min="9968" max="9968" width="14.28515625" style="644" bestFit="1" customWidth="1"/>
    <col min="9969" max="9982" width="12.5703125" style="644" bestFit="1" customWidth="1"/>
    <col min="9983" max="9983" width="7.140625" style="644" customWidth="1"/>
    <col min="9984" max="10222" width="11.42578125" style="644"/>
    <col min="10223" max="10223" width="21.140625" style="644" customWidth="1"/>
    <col min="10224" max="10224" width="14.28515625" style="644" bestFit="1" customWidth="1"/>
    <col min="10225" max="10238" width="12.5703125" style="644" bestFit="1" customWidth="1"/>
    <col min="10239" max="10239" width="7.140625" style="644" customWidth="1"/>
    <col min="10240" max="10478" width="11.42578125" style="644"/>
    <col min="10479" max="10479" width="21.140625" style="644" customWidth="1"/>
    <col min="10480" max="10480" width="14.28515625" style="644" bestFit="1" customWidth="1"/>
    <col min="10481" max="10494" width="12.5703125" style="644" bestFit="1" customWidth="1"/>
    <col min="10495" max="10495" width="7.140625" style="644" customWidth="1"/>
    <col min="10496" max="10734" width="11.42578125" style="644"/>
    <col min="10735" max="10735" width="21.140625" style="644" customWidth="1"/>
    <col min="10736" max="10736" width="14.28515625" style="644" bestFit="1" customWidth="1"/>
    <col min="10737" max="10750" width="12.5703125" style="644" bestFit="1" customWidth="1"/>
    <col min="10751" max="10751" width="7.140625" style="644" customWidth="1"/>
    <col min="10752" max="10990" width="11.42578125" style="644"/>
    <col min="10991" max="10991" width="21.140625" style="644" customWidth="1"/>
    <col min="10992" max="10992" width="14.28515625" style="644" bestFit="1" customWidth="1"/>
    <col min="10993" max="11006" width="12.5703125" style="644" bestFit="1" customWidth="1"/>
    <col min="11007" max="11007" width="7.140625" style="644" customWidth="1"/>
    <col min="11008" max="11246" width="11.42578125" style="644"/>
    <col min="11247" max="11247" width="21.140625" style="644" customWidth="1"/>
    <col min="11248" max="11248" width="14.28515625" style="644" bestFit="1" customWidth="1"/>
    <col min="11249" max="11262" width="12.5703125" style="644" bestFit="1" customWidth="1"/>
    <col min="11263" max="11263" width="7.140625" style="644" customWidth="1"/>
    <col min="11264" max="11502" width="11.42578125" style="644"/>
    <col min="11503" max="11503" width="21.140625" style="644" customWidth="1"/>
    <col min="11504" max="11504" width="14.28515625" style="644" bestFit="1" customWidth="1"/>
    <col min="11505" max="11518" width="12.5703125" style="644" bestFit="1" customWidth="1"/>
    <col min="11519" max="11519" width="7.140625" style="644" customWidth="1"/>
    <col min="11520" max="11758" width="11.42578125" style="644"/>
    <col min="11759" max="11759" width="21.140625" style="644" customWidth="1"/>
    <col min="11760" max="11760" width="14.28515625" style="644" bestFit="1" customWidth="1"/>
    <col min="11761" max="11774" width="12.5703125" style="644" bestFit="1" customWidth="1"/>
    <col min="11775" max="11775" width="7.140625" style="644" customWidth="1"/>
    <col min="11776" max="12014" width="11.42578125" style="644"/>
    <col min="12015" max="12015" width="21.140625" style="644" customWidth="1"/>
    <col min="12016" max="12016" width="14.28515625" style="644" bestFit="1" customWidth="1"/>
    <col min="12017" max="12030" width="12.5703125" style="644" bestFit="1" customWidth="1"/>
    <col min="12031" max="12031" width="7.140625" style="644" customWidth="1"/>
    <col min="12032" max="12270" width="11.42578125" style="644"/>
    <col min="12271" max="12271" width="21.140625" style="644" customWidth="1"/>
    <col min="12272" max="12272" width="14.28515625" style="644" bestFit="1" customWidth="1"/>
    <col min="12273" max="12286" width="12.5703125" style="644" bestFit="1" customWidth="1"/>
    <col min="12287" max="12287" width="7.140625" style="644" customWidth="1"/>
    <col min="12288" max="12526" width="11.42578125" style="644"/>
    <col min="12527" max="12527" width="21.140625" style="644" customWidth="1"/>
    <col min="12528" max="12528" width="14.28515625" style="644" bestFit="1" customWidth="1"/>
    <col min="12529" max="12542" width="12.5703125" style="644" bestFit="1" customWidth="1"/>
    <col min="12543" max="12543" width="7.140625" style="644" customWidth="1"/>
    <col min="12544" max="12782" width="11.42578125" style="644"/>
    <col min="12783" max="12783" width="21.140625" style="644" customWidth="1"/>
    <col min="12784" max="12784" width="14.28515625" style="644" bestFit="1" customWidth="1"/>
    <col min="12785" max="12798" width="12.5703125" style="644" bestFit="1" customWidth="1"/>
    <col min="12799" max="12799" width="7.140625" style="644" customWidth="1"/>
    <col min="12800" max="13038" width="11.42578125" style="644"/>
    <col min="13039" max="13039" width="21.140625" style="644" customWidth="1"/>
    <col min="13040" max="13040" width="14.28515625" style="644" bestFit="1" customWidth="1"/>
    <col min="13041" max="13054" width="12.5703125" style="644" bestFit="1" customWidth="1"/>
    <col min="13055" max="13055" width="7.140625" style="644" customWidth="1"/>
    <col min="13056" max="13294" width="11.42578125" style="644"/>
    <col min="13295" max="13295" width="21.140625" style="644" customWidth="1"/>
    <col min="13296" max="13296" width="14.28515625" style="644" bestFit="1" customWidth="1"/>
    <col min="13297" max="13310" width="12.5703125" style="644" bestFit="1" customWidth="1"/>
    <col min="13311" max="13311" width="7.140625" style="644" customWidth="1"/>
    <col min="13312" max="13550" width="11.42578125" style="644"/>
    <col min="13551" max="13551" width="21.140625" style="644" customWidth="1"/>
    <col min="13552" max="13552" width="14.28515625" style="644" bestFit="1" customWidth="1"/>
    <col min="13553" max="13566" width="12.5703125" style="644" bestFit="1" customWidth="1"/>
    <col min="13567" max="13567" width="7.140625" style="644" customWidth="1"/>
    <col min="13568" max="13806" width="11.42578125" style="644"/>
    <col min="13807" max="13807" width="21.140625" style="644" customWidth="1"/>
    <col min="13808" max="13808" width="14.28515625" style="644" bestFit="1" customWidth="1"/>
    <col min="13809" max="13822" width="12.5703125" style="644" bestFit="1" customWidth="1"/>
    <col min="13823" max="13823" width="7.140625" style="644" customWidth="1"/>
    <col min="13824" max="14062" width="11.42578125" style="644"/>
    <col min="14063" max="14063" width="21.140625" style="644" customWidth="1"/>
    <col min="14064" max="14064" width="14.28515625" style="644" bestFit="1" customWidth="1"/>
    <col min="14065" max="14078" width="12.5703125" style="644" bestFit="1" customWidth="1"/>
    <col min="14079" max="14079" width="7.140625" style="644" customWidth="1"/>
    <col min="14080" max="14318" width="11.42578125" style="644"/>
    <col min="14319" max="14319" width="21.140625" style="644" customWidth="1"/>
    <col min="14320" max="14320" width="14.28515625" style="644" bestFit="1" customWidth="1"/>
    <col min="14321" max="14334" width="12.5703125" style="644" bestFit="1" customWidth="1"/>
    <col min="14335" max="14335" width="7.140625" style="644" customWidth="1"/>
    <col min="14336" max="14574" width="11.42578125" style="644"/>
    <col min="14575" max="14575" width="21.140625" style="644" customWidth="1"/>
    <col min="14576" max="14576" width="14.28515625" style="644" bestFit="1" customWidth="1"/>
    <col min="14577" max="14590" width="12.5703125" style="644" bestFit="1" customWidth="1"/>
    <col min="14591" max="14591" width="7.140625" style="644" customWidth="1"/>
    <col min="14592" max="14830" width="11.42578125" style="644"/>
    <col min="14831" max="14831" width="21.140625" style="644" customWidth="1"/>
    <col min="14832" max="14832" width="14.28515625" style="644" bestFit="1" customWidth="1"/>
    <col min="14833" max="14846" width="12.5703125" style="644" bestFit="1" customWidth="1"/>
    <col min="14847" max="14847" width="7.140625" style="644" customWidth="1"/>
    <col min="14848" max="15086" width="11.42578125" style="644"/>
    <col min="15087" max="15087" width="21.140625" style="644" customWidth="1"/>
    <col min="15088" max="15088" width="14.28515625" style="644" bestFit="1" customWidth="1"/>
    <col min="15089" max="15102" width="12.5703125" style="644" bestFit="1" customWidth="1"/>
    <col min="15103" max="15103" width="7.140625" style="644" customWidth="1"/>
    <col min="15104" max="15342" width="11.42578125" style="644"/>
    <col min="15343" max="15343" width="21.140625" style="644" customWidth="1"/>
    <col min="15344" max="15344" width="14.28515625" style="644" bestFit="1" customWidth="1"/>
    <col min="15345" max="15358" width="12.5703125" style="644" bestFit="1" customWidth="1"/>
    <col min="15359" max="15359" width="7.140625" style="644" customWidth="1"/>
    <col min="15360" max="15598" width="11.42578125" style="644"/>
    <col min="15599" max="15599" width="21.140625" style="644" customWidth="1"/>
    <col min="15600" max="15600" width="14.28515625" style="644" bestFit="1" customWidth="1"/>
    <col min="15601" max="15614" width="12.5703125" style="644" bestFit="1" customWidth="1"/>
    <col min="15615" max="15615" width="7.140625" style="644" customWidth="1"/>
    <col min="15616" max="15854" width="11.42578125" style="644"/>
    <col min="15855" max="15855" width="21.140625" style="644" customWidth="1"/>
    <col min="15856" max="15856" width="14.28515625" style="644" bestFit="1" customWidth="1"/>
    <col min="15857" max="15870" width="12.5703125" style="644" bestFit="1" customWidth="1"/>
    <col min="15871" max="15871" width="7.140625" style="644" customWidth="1"/>
    <col min="15872" max="16110" width="11.42578125" style="644"/>
    <col min="16111" max="16111" width="21.140625" style="644" customWidth="1"/>
    <col min="16112" max="16112" width="14.28515625" style="644" bestFit="1" customWidth="1"/>
    <col min="16113" max="16126" width="12.5703125" style="644" bestFit="1" customWidth="1"/>
    <col min="16127" max="16127" width="7.140625" style="644" customWidth="1"/>
    <col min="16128" max="16384" width="11.42578125" style="644"/>
  </cols>
  <sheetData>
    <row r="1" spans="1:18" ht="15">
      <c r="A1" s="1024" t="s">
        <v>1651</v>
      </c>
      <c r="B1" s="1024"/>
      <c r="C1" s="1024"/>
      <c r="D1" s="1024"/>
      <c r="E1" s="1024"/>
      <c r="F1" s="1024"/>
      <c r="G1" s="1024"/>
      <c r="H1" s="1024"/>
      <c r="I1" s="1024"/>
      <c r="J1" s="1024"/>
      <c r="K1" s="1024"/>
      <c r="L1" s="1024"/>
      <c r="M1" s="1024"/>
      <c r="N1" s="1024"/>
      <c r="O1" s="1024"/>
      <c r="P1" s="1024"/>
      <c r="Q1" s="1024"/>
      <c r="R1" s="1024"/>
    </row>
    <row r="2" spans="1:18">
      <c r="A2" s="998" t="s">
        <v>1652</v>
      </c>
      <c r="B2" s="998"/>
      <c r="C2" s="998"/>
      <c r="D2" s="998"/>
      <c r="E2" s="998"/>
      <c r="F2" s="998"/>
      <c r="G2" s="998"/>
      <c r="H2" s="998"/>
      <c r="I2" s="998"/>
      <c r="J2" s="998"/>
      <c r="K2" s="998"/>
      <c r="L2" s="998"/>
      <c r="M2" s="998"/>
      <c r="N2" s="998"/>
      <c r="O2" s="998"/>
      <c r="P2" s="998"/>
      <c r="Q2" s="998"/>
      <c r="R2" s="998"/>
    </row>
    <row r="3" spans="1:18">
      <c r="A3" s="998" t="s">
        <v>1901</v>
      </c>
      <c r="B3" s="998"/>
      <c r="C3" s="998"/>
      <c r="D3" s="998"/>
      <c r="E3" s="998"/>
      <c r="F3" s="998"/>
      <c r="G3" s="998"/>
      <c r="H3" s="998"/>
      <c r="I3" s="998"/>
      <c r="J3" s="998"/>
      <c r="K3" s="998"/>
      <c r="L3" s="998"/>
      <c r="M3" s="998"/>
      <c r="N3" s="998"/>
      <c r="O3" s="998"/>
      <c r="P3" s="998"/>
      <c r="Q3" s="998"/>
      <c r="R3" s="998"/>
    </row>
    <row r="4" spans="1:18" ht="15" thickBot="1">
      <c r="A4" s="723"/>
      <c r="B4" s="723"/>
      <c r="C4" s="723"/>
      <c r="D4" s="723"/>
      <c r="E4" s="723"/>
      <c r="F4" s="723"/>
      <c r="G4" s="723"/>
      <c r="H4" s="723"/>
      <c r="I4" s="723"/>
      <c r="J4" s="723"/>
      <c r="K4" s="724"/>
      <c r="L4" s="724"/>
      <c r="M4" s="724"/>
      <c r="N4" s="725"/>
      <c r="O4" s="725"/>
      <c r="P4" s="725"/>
      <c r="Q4" s="725"/>
      <c r="R4" s="701"/>
    </row>
    <row r="5" spans="1:18">
      <c r="A5" s="701"/>
      <c r="B5" s="726"/>
      <c r="C5" s="1025" t="s">
        <v>1653</v>
      </c>
      <c r="D5" s="1025"/>
      <c r="E5" s="1025"/>
      <c r="F5" s="1025"/>
      <c r="G5" s="1025"/>
      <c r="H5" s="1025"/>
      <c r="I5" s="1025"/>
      <c r="J5" s="1025"/>
      <c r="K5" s="1025"/>
      <c r="L5" s="1025"/>
      <c r="M5" s="1025"/>
      <c r="N5" s="773"/>
      <c r="O5" s="773"/>
      <c r="P5" s="773"/>
      <c r="Q5" s="773"/>
      <c r="R5" s="727"/>
    </row>
    <row r="6" spans="1:18">
      <c r="A6" s="728"/>
      <c r="B6" s="729" t="s">
        <v>1654</v>
      </c>
      <c r="C6" s="729">
        <v>2003</v>
      </c>
      <c r="D6" s="729">
        <v>2004</v>
      </c>
      <c r="E6" s="729">
        <v>2005</v>
      </c>
      <c r="F6" s="729">
        <v>2006</v>
      </c>
      <c r="G6" s="729">
        <v>2007</v>
      </c>
      <c r="H6" s="729">
        <v>2008</v>
      </c>
      <c r="I6" s="729">
        <v>2009</v>
      </c>
      <c r="J6" s="729">
        <v>2010</v>
      </c>
      <c r="K6" s="729">
        <v>2011</v>
      </c>
      <c r="L6" s="729">
        <v>2012</v>
      </c>
      <c r="M6" s="729">
        <v>2013</v>
      </c>
      <c r="N6" s="729" t="s">
        <v>1655</v>
      </c>
      <c r="O6" s="729">
        <v>2015</v>
      </c>
      <c r="P6" s="729">
        <v>2016</v>
      </c>
      <c r="Q6" s="729">
        <v>2017</v>
      </c>
      <c r="R6" s="725"/>
    </row>
    <row r="7" spans="1:18" ht="14.25" customHeight="1" thickBot="1">
      <c r="A7" s="730" t="s">
        <v>1656</v>
      </c>
      <c r="B7" s="731" t="s">
        <v>1177</v>
      </c>
      <c r="C7" s="731" t="s">
        <v>1177</v>
      </c>
      <c r="D7" s="731" t="s">
        <v>1177</v>
      </c>
      <c r="E7" s="731" t="s">
        <v>1177</v>
      </c>
      <c r="F7" s="731" t="s">
        <v>1177</v>
      </c>
      <c r="G7" s="731" t="s">
        <v>1177</v>
      </c>
      <c r="H7" s="731" t="s">
        <v>1177</v>
      </c>
      <c r="I7" s="731" t="s">
        <v>1177</v>
      </c>
      <c r="J7" s="731" t="s">
        <v>1177</v>
      </c>
      <c r="K7" s="731" t="s">
        <v>1177</v>
      </c>
      <c r="L7" s="731" t="s">
        <v>1177</v>
      </c>
      <c r="M7" s="731" t="s">
        <v>1177</v>
      </c>
      <c r="N7" s="731" t="s">
        <v>1177</v>
      </c>
      <c r="O7" s="731" t="s">
        <v>1177</v>
      </c>
      <c r="P7" s="731" t="s">
        <v>1177</v>
      </c>
      <c r="Q7" s="731" t="s">
        <v>1177</v>
      </c>
      <c r="R7" s="732" t="s">
        <v>27</v>
      </c>
    </row>
    <row r="8" spans="1:18" ht="4.5" customHeight="1">
      <c r="A8" s="733"/>
      <c r="B8" s="733"/>
      <c r="C8" s="733"/>
      <c r="D8" s="733"/>
      <c r="E8" s="733"/>
      <c r="F8" s="733"/>
      <c r="G8" s="733"/>
      <c r="H8" s="733"/>
      <c r="I8" s="733"/>
      <c r="J8" s="733"/>
      <c r="K8" s="733"/>
      <c r="L8" s="733"/>
      <c r="M8" s="733"/>
      <c r="N8" s="733"/>
      <c r="O8" s="733"/>
      <c r="P8" s="733"/>
      <c r="Q8" s="733"/>
      <c r="R8" s="727"/>
    </row>
    <row r="9" spans="1:18">
      <c r="A9" s="733">
        <v>2003</v>
      </c>
      <c r="B9" s="734">
        <v>16554913.441</v>
      </c>
      <c r="C9" s="734">
        <v>1112504</v>
      </c>
      <c r="D9" s="734">
        <v>2185851</v>
      </c>
      <c r="E9" s="734">
        <v>1006544</v>
      </c>
      <c r="F9" s="734">
        <v>534872</v>
      </c>
      <c r="G9" s="734">
        <v>315986</v>
      </c>
      <c r="H9" s="734">
        <v>214729</v>
      </c>
      <c r="I9" s="734">
        <v>125239</v>
      </c>
      <c r="J9" s="734">
        <v>90430</v>
      </c>
      <c r="K9" s="734">
        <v>75511</v>
      </c>
      <c r="L9" s="734">
        <v>72270.468999999997</v>
      </c>
      <c r="M9" s="734">
        <v>44538.235999999997</v>
      </c>
      <c r="N9" s="734">
        <v>32979</v>
      </c>
      <c r="O9" s="734">
        <v>25071.856</v>
      </c>
      <c r="P9" s="734">
        <v>15982.127</v>
      </c>
      <c r="Q9" s="734">
        <v>7383.5700000000006</v>
      </c>
      <c r="R9" s="735">
        <v>5859891.2579999994</v>
      </c>
    </row>
    <row r="10" spans="1:18">
      <c r="A10" s="736" t="s">
        <v>1657</v>
      </c>
      <c r="B10" s="788">
        <v>0.35396689199759618</v>
      </c>
      <c r="C10" s="737">
        <v>6.7200834602056322E-2</v>
      </c>
      <c r="D10" s="737">
        <v>0.13203638954623031</v>
      </c>
      <c r="E10" s="737">
        <v>6.0800317898805016E-2</v>
      </c>
      <c r="F10" s="737">
        <v>3.2308957815226795E-2</v>
      </c>
      <c r="G10" s="737">
        <v>1.9087142987859251E-2</v>
      </c>
      <c r="H10" s="737">
        <v>1.2970711128467809E-2</v>
      </c>
      <c r="I10" s="737">
        <v>7.5650652264863151E-3</v>
      </c>
      <c r="J10" s="737">
        <v>5.4624266277370267E-3</v>
      </c>
      <c r="K10" s="737">
        <v>4.5612440239638464E-3</v>
      </c>
      <c r="L10" s="737">
        <v>4.3654996601199085E-3</v>
      </c>
      <c r="M10" s="737">
        <v>2.690333365905516E-3</v>
      </c>
      <c r="N10" s="737">
        <v>1.9920973986081985E-3</v>
      </c>
      <c r="O10" s="737">
        <v>1.5144661486363854E-3</v>
      </c>
      <c r="P10" s="737">
        <v>9.6540081933733143E-4</v>
      </c>
      <c r="Q10" s="737">
        <v>4.4600474815614598E-4</v>
      </c>
      <c r="R10" s="738">
        <v>0.35396689199759612</v>
      </c>
    </row>
    <row r="11" spans="1:18">
      <c r="A11" s="733">
        <v>2004</v>
      </c>
      <c r="B11" s="734">
        <v>13440658.911</v>
      </c>
      <c r="C11" s="734">
        <v>0</v>
      </c>
      <c r="D11" s="734">
        <v>1241898</v>
      </c>
      <c r="E11" s="734">
        <v>2388863</v>
      </c>
      <c r="F11" s="734">
        <v>1065532</v>
      </c>
      <c r="G11" s="734">
        <v>572739</v>
      </c>
      <c r="H11" s="734">
        <v>327343</v>
      </c>
      <c r="I11" s="734">
        <v>223767</v>
      </c>
      <c r="J11" s="734">
        <v>147010</v>
      </c>
      <c r="K11" s="734">
        <v>108164</v>
      </c>
      <c r="L11" s="734">
        <v>74616.929000000004</v>
      </c>
      <c r="M11" s="734">
        <v>47859.813000000002</v>
      </c>
      <c r="N11" s="734">
        <v>37154</v>
      </c>
      <c r="O11" s="734">
        <v>28085.136999999999</v>
      </c>
      <c r="P11" s="734">
        <v>24055.307000000001</v>
      </c>
      <c r="Q11" s="734">
        <v>9605.4489999999987</v>
      </c>
      <c r="R11" s="735">
        <v>6296692.6349999998</v>
      </c>
    </row>
    <row r="12" spans="1:18">
      <c r="A12" s="736" t="s">
        <v>1657</v>
      </c>
      <c r="B12" s="788">
        <v>0.46848094849328475</v>
      </c>
      <c r="C12" s="737"/>
      <c r="D12" s="737">
        <v>9.2398595055753957E-2</v>
      </c>
      <c r="E12" s="737">
        <v>0.17773406912699236</v>
      </c>
      <c r="F12" s="737">
        <v>7.9276768129868655E-2</v>
      </c>
      <c r="G12" s="737">
        <v>4.2612419807131881E-2</v>
      </c>
      <c r="H12" s="737">
        <v>2.4354683960627739E-2</v>
      </c>
      <c r="I12" s="737">
        <v>1.664851414515596E-2</v>
      </c>
      <c r="J12" s="737">
        <v>1.0937707814286188E-2</v>
      </c>
      <c r="K12" s="737">
        <v>8.0475221279127356E-3</v>
      </c>
      <c r="L12" s="737">
        <v>5.5515826637734696E-3</v>
      </c>
      <c r="M12" s="737">
        <v>3.5608234177292412E-3</v>
      </c>
      <c r="N12" s="737">
        <v>2.7642990009658463E-3</v>
      </c>
      <c r="O12" s="737">
        <v>2.0895654882674523E-3</v>
      </c>
      <c r="P12" s="737">
        <v>1.7897416457992876E-3</v>
      </c>
      <c r="Q12" s="737">
        <v>7.1465610901998123E-4</v>
      </c>
      <c r="R12" s="738">
        <v>0.46848094849328475</v>
      </c>
    </row>
    <row r="13" spans="1:18">
      <c r="A13" s="733">
        <v>2005</v>
      </c>
      <c r="B13" s="734">
        <v>10901375.389</v>
      </c>
      <c r="C13" s="734">
        <v>0</v>
      </c>
      <c r="D13" s="734">
        <v>0</v>
      </c>
      <c r="E13" s="734">
        <v>1299108</v>
      </c>
      <c r="F13" s="734">
        <v>2523381</v>
      </c>
      <c r="G13" s="734">
        <v>1082026</v>
      </c>
      <c r="H13" s="734">
        <v>574084</v>
      </c>
      <c r="I13" s="734">
        <v>320451</v>
      </c>
      <c r="J13" s="734">
        <v>198262</v>
      </c>
      <c r="K13" s="734">
        <v>150222</v>
      </c>
      <c r="L13" s="734">
        <v>76232.800000000003</v>
      </c>
      <c r="M13" s="734">
        <v>42760.78</v>
      </c>
      <c r="N13" s="734">
        <v>33832</v>
      </c>
      <c r="O13" s="734">
        <v>33156.438999999998</v>
      </c>
      <c r="P13" s="734">
        <v>22461.463</v>
      </c>
      <c r="Q13" s="734">
        <v>10266.429</v>
      </c>
      <c r="R13" s="735">
        <v>6366243.9110000003</v>
      </c>
    </row>
    <row r="14" spans="1:18">
      <c r="A14" s="736" t="s">
        <v>1657</v>
      </c>
      <c r="B14" s="788">
        <v>0.58398538568113501</v>
      </c>
      <c r="C14" s="737"/>
      <c r="D14" s="737"/>
      <c r="E14" s="737">
        <v>0.11916918312077034</v>
      </c>
      <c r="F14" s="737">
        <v>0.23147363611991656</v>
      </c>
      <c r="G14" s="737">
        <v>9.9255916009627104E-2</v>
      </c>
      <c r="H14" s="737">
        <v>5.2661611908097185E-2</v>
      </c>
      <c r="I14" s="737">
        <v>2.9395465119323394E-2</v>
      </c>
      <c r="J14" s="737">
        <v>1.8186879446427988E-2</v>
      </c>
      <c r="K14" s="737">
        <v>1.3780096055730825E-2</v>
      </c>
      <c r="L14" s="737">
        <v>6.992952474320119E-3</v>
      </c>
      <c r="M14" s="737">
        <v>3.9225123871202191E-3</v>
      </c>
      <c r="N14" s="737">
        <v>3.1034616085359353E-3</v>
      </c>
      <c r="O14" s="737">
        <v>3.0414913547015731E-3</v>
      </c>
      <c r="P14" s="737">
        <v>2.0604246894079686E-3</v>
      </c>
      <c r="Q14" s="737">
        <v>9.4175538715594626E-4</v>
      </c>
      <c r="R14" s="738">
        <v>0.58398538568113523</v>
      </c>
    </row>
    <row r="15" spans="1:18">
      <c r="A15" s="733">
        <v>2006</v>
      </c>
      <c r="B15" s="734">
        <v>8769175</v>
      </c>
      <c r="C15" s="734">
        <v>0</v>
      </c>
      <c r="D15" s="734">
        <v>0</v>
      </c>
      <c r="E15" s="734">
        <v>0</v>
      </c>
      <c r="F15" s="734">
        <v>1340110</v>
      </c>
      <c r="G15" s="734">
        <v>2421898</v>
      </c>
      <c r="H15" s="734">
        <v>1038738</v>
      </c>
      <c r="I15" s="734">
        <v>531655</v>
      </c>
      <c r="J15" s="734">
        <v>294082</v>
      </c>
      <c r="K15" s="734">
        <v>209671</v>
      </c>
      <c r="L15" s="734">
        <v>103161.25900000001</v>
      </c>
      <c r="M15" s="734">
        <v>51359.563999999998</v>
      </c>
      <c r="N15" s="734">
        <v>38145</v>
      </c>
      <c r="O15" s="734">
        <v>38471.682000000001</v>
      </c>
      <c r="P15" s="734">
        <v>25079.45</v>
      </c>
      <c r="Q15" s="734">
        <v>11540.275</v>
      </c>
      <c r="R15" s="735">
        <v>6103911.2300000004</v>
      </c>
    </row>
    <row r="16" spans="1:18">
      <c r="A16" s="736" t="s">
        <v>1657</v>
      </c>
      <c r="B16" s="788">
        <v>0.69606447926971482</v>
      </c>
      <c r="C16" s="737"/>
      <c r="D16" s="737"/>
      <c r="E16" s="737"/>
      <c r="F16" s="737">
        <v>0.15282053328847925</v>
      </c>
      <c r="G16" s="737">
        <v>0.27618310730484907</v>
      </c>
      <c r="H16" s="737">
        <v>0.11845333226899908</v>
      </c>
      <c r="I16" s="737">
        <v>6.062771013236707E-2</v>
      </c>
      <c r="J16" s="737">
        <v>3.3535879943096127E-2</v>
      </c>
      <c r="K16" s="737">
        <v>2.3910002936422182E-2</v>
      </c>
      <c r="L16" s="737">
        <v>1.1764078034706801E-2</v>
      </c>
      <c r="M16" s="737">
        <v>5.856829633346352E-3</v>
      </c>
      <c r="N16" s="737">
        <v>4.3498960848654521E-3</v>
      </c>
      <c r="O16" s="737">
        <v>4.3871495323106226E-3</v>
      </c>
      <c r="P16" s="737">
        <v>2.8599554690150442E-3</v>
      </c>
      <c r="Q16" s="737">
        <v>1.3160046412575869E-3</v>
      </c>
      <c r="R16" s="738">
        <v>0.69606447926971471</v>
      </c>
    </row>
    <row r="17" spans="1:18">
      <c r="A17" s="733">
        <v>2007</v>
      </c>
      <c r="B17" s="734">
        <v>7816944.4850000003</v>
      </c>
      <c r="C17" s="734">
        <v>0</v>
      </c>
      <c r="D17" s="734">
        <v>0</v>
      </c>
      <c r="E17" s="734">
        <v>0</v>
      </c>
      <c r="F17" s="734">
        <v>0</v>
      </c>
      <c r="G17" s="734">
        <v>1244281</v>
      </c>
      <c r="H17" s="734">
        <v>2391620</v>
      </c>
      <c r="I17" s="734">
        <v>1059532</v>
      </c>
      <c r="J17" s="734">
        <v>527761</v>
      </c>
      <c r="K17" s="734">
        <v>325135</v>
      </c>
      <c r="L17" s="734">
        <v>187874.451</v>
      </c>
      <c r="M17" s="734">
        <v>92069.661999999997</v>
      </c>
      <c r="N17" s="734">
        <v>59221</v>
      </c>
      <c r="O17" s="734">
        <v>49572.544999999998</v>
      </c>
      <c r="P17" s="734">
        <v>33711.409999999996</v>
      </c>
      <c r="Q17" s="734">
        <v>19560.63</v>
      </c>
      <c r="R17" s="735">
        <v>5990338.6979999999</v>
      </c>
    </row>
    <row r="18" spans="1:18">
      <c r="A18" s="736" t="s">
        <v>1657</v>
      </c>
      <c r="B18" s="788">
        <v>0.76632739422608287</v>
      </c>
      <c r="C18" s="737"/>
      <c r="D18" s="737"/>
      <c r="E18" s="737"/>
      <c r="F18" s="737"/>
      <c r="G18" s="737">
        <v>0.15917741291212456</v>
      </c>
      <c r="H18" s="737">
        <v>0.30595330497604267</v>
      </c>
      <c r="I18" s="737">
        <v>0.13554298639745296</v>
      </c>
      <c r="J18" s="737">
        <v>6.7514999116691302E-2</v>
      </c>
      <c r="K18" s="737">
        <v>4.1593617637160435E-2</v>
      </c>
      <c r="L18" s="737">
        <v>2.4034256781599747E-2</v>
      </c>
      <c r="M18" s="737">
        <v>1.1778216178543065E-2</v>
      </c>
      <c r="N18" s="737">
        <v>7.5759780709252402E-3</v>
      </c>
      <c r="O18" s="737">
        <v>6.341678016918908E-3</v>
      </c>
      <c r="P18" s="737">
        <v>4.3126070633722809E-3</v>
      </c>
      <c r="Q18" s="737">
        <v>2.5023370752517249E-3</v>
      </c>
      <c r="R18" s="738">
        <v>0.76632739422608287</v>
      </c>
    </row>
    <row r="19" spans="1:18">
      <c r="A19" s="733">
        <v>2008</v>
      </c>
      <c r="B19" s="734">
        <v>8262159.2319999998</v>
      </c>
      <c r="C19" s="734">
        <v>0</v>
      </c>
      <c r="D19" s="734">
        <v>0</v>
      </c>
      <c r="E19" s="734">
        <v>0</v>
      </c>
      <c r="F19" s="734">
        <v>0</v>
      </c>
      <c r="G19" s="734">
        <v>0</v>
      </c>
      <c r="H19" s="734">
        <v>1293157</v>
      </c>
      <c r="I19" s="734">
        <v>2386197</v>
      </c>
      <c r="J19" s="734">
        <v>1013333</v>
      </c>
      <c r="K19" s="734">
        <v>524204</v>
      </c>
      <c r="L19" s="734">
        <v>296284.76500000001</v>
      </c>
      <c r="M19" s="734">
        <v>167144.92199999999</v>
      </c>
      <c r="N19" s="734">
        <v>91246</v>
      </c>
      <c r="O19" s="734">
        <v>70459.120999999999</v>
      </c>
      <c r="P19" s="734">
        <v>52836.4</v>
      </c>
      <c r="Q19" s="734">
        <v>26196.807999999997</v>
      </c>
      <c r="R19" s="735">
        <v>5921059.0160000008</v>
      </c>
    </row>
    <row r="20" spans="1:18">
      <c r="A20" s="736" t="s">
        <v>1657</v>
      </c>
      <c r="B20" s="788">
        <v>0.71664789430192388</v>
      </c>
      <c r="C20" s="737"/>
      <c r="D20" s="737"/>
      <c r="E20" s="737"/>
      <c r="F20" s="737"/>
      <c r="G20" s="737"/>
      <c r="H20" s="737">
        <v>0.15651562305789268</v>
      </c>
      <c r="I20" s="737">
        <v>0.28881033795113381</v>
      </c>
      <c r="J20" s="737">
        <v>0.12264747889090308</v>
      </c>
      <c r="K20" s="737">
        <v>6.3446368592088645E-2</v>
      </c>
      <c r="L20" s="737">
        <v>3.5860452053800361E-2</v>
      </c>
      <c r="M20" s="737">
        <v>2.0230174377738257E-2</v>
      </c>
      <c r="N20" s="737">
        <v>1.1043844283053392E-2</v>
      </c>
      <c r="O20" s="737">
        <v>8.5279306560815515E-3</v>
      </c>
      <c r="P20" s="737">
        <v>6.3949868934213248E-3</v>
      </c>
      <c r="Q20" s="737">
        <v>3.1706975458107461E-3</v>
      </c>
      <c r="R20" s="738">
        <v>0.71664789430192388</v>
      </c>
    </row>
    <row r="21" spans="1:18">
      <c r="A21" s="733">
        <v>2009</v>
      </c>
      <c r="B21" s="734">
        <v>7203106.5539999995</v>
      </c>
      <c r="C21" s="734">
        <v>0</v>
      </c>
      <c r="D21" s="734">
        <v>0</v>
      </c>
      <c r="E21" s="734">
        <v>0</v>
      </c>
      <c r="F21" s="734">
        <v>0</v>
      </c>
      <c r="G21" s="734">
        <v>0</v>
      </c>
      <c r="H21" s="734">
        <v>0</v>
      </c>
      <c r="I21" s="734">
        <v>1123130</v>
      </c>
      <c r="J21" s="734">
        <v>2143403</v>
      </c>
      <c r="K21" s="734">
        <v>905770</v>
      </c>
      <c r="L21" s="734">
        <v>445484.27899999998</v>
      </c>
      <c r="M21" s="734">
        <v>252401.829</v>
      </c>
      <c r="N21" s="734">
        <v>151266</v>
      </c>
      <c r="O21" s="734">
        <v>81130.256000000008</v>
      </c>
      <c r="P21" s="734">
        <v>58425.432000000001</v>
      </c>
      <c r="Q21" s="734">
        <v>40361.724000000002</v>
      </c>
      <c r="R21" s="735">
        <v>5201372.5200000005</v>
      </c>
    </row>
    <row r="22" spans="1:18">
      <c r="A22" s="736" t="s">
        <v>1657</v>
      </c>
      <c r="B22" s="788">
        <v>0.72210128796603679</v>
      </c>
      <c r="C22" s="737"/>
      <c r="D22" s="737"/>
      <c r="E22" s="737"/>
      <c r="F22" s="737"/>
      <c r="G22" s="737"/>
      <c r="H22" s="737"/>
      <c r="I22" s="737">
        <v>0.15592300232964179</v>
      </c>
      <c r="J22" s="737">
        <v>0.29756647134557995</v>
      </c>
      <c r="K22" s="737">
        <v>0.12574713329723153</v>
      </c>
      <c r="L22" s="737">
        <v>6.1846132034880909E-2</v>
      </c>
      <c r="M22" s="737">
        <v>3.5040690722510169E-2</v>
      </c>
      <c r="N22" s="737">
        <v>2.1000105838500972E-2</v>
      </c>
      <c r="O22" s="737">
        <v>1.1263231411584088E-2</v>
      </c>
      <c r="P22" s="737">
        <v>8.1111436519782469E-3</v>
      </c>
      <c r="Q22" s="737">
        <v>5.6033773341290496E-3</v>
      </c>
      <c r="R22" s="738">
        <v>0.72210128796603679</v>
      </c>
    </row>
    <row r="23" spans="1:18">
      <c r="A23" s="733">
        <v>2010</v>
      </c>
      <c r="B23" s="734">
        <v>6477662.7189999996</v>
      </c>
      <c r="C23" s="734">
        <v>0</v>
      </c>
      <c r="D23" s="734">
        <v>0</v>
      </c>
      <c r="E23" s="734">
        <v>0</v>
      </c>
      <c r="F23" s="734">
        <v>0</v>
      </c>
      <c r="G23" s="734">
        <v>0</v>
      </c>
      <c r="H23" s="734">
        <v>0</v>
      </c>
      <c r="I23" s="734">
        <v>0</v>
      </c>
      <c r="J23" s="734">
        <v>1092742</v>
      </c>
      <c r="K23" s="734">
        <v>2058893</v>
      </c>
      <c r="L23" s="734">
        <v>909703.52899999998</v>
      </c>
      <c r="M23" s="734">
        <v>433862.82900000003</v>
      </c>
      <c r="N23" s="734">
        <v>250228</v>
      </c>
      <c r="O23" s="734">
        <v>139471.10500000001</v>
      </c>
      <c r="P23" s="734">
        <v>82266.566999999995</v>
      </c>
      <c r="Q23" s="734">
        <v>43116.411999999997</v>
      </c>
      <c r="R23" s="735">
        <v>5010283.4419999998</v>
      </c>
    </row>
    <row r="24" spans="1:18">
      <c r="A24" s="736" t="s">
        <v>1657</v>
      </c>
      <c r="B24" s="788">
        <v>0.77347087357667654</v>
      </c>
      <c r="C24" s="737"/>
      <c r="D24" s="737"/>
      <c r="E24" s="737"/>
      <c r="F24" s="737"/>
      <c r="G24" s="737"/>
      <c r="H24" s="737"/>
      <c r="I24" s="737"/>
      <c r="J24" s="737">
        <v>0.16869387113886256</v>
      </c>
      <c r="K24" s="737">
        <v>0.31784504524462881</v>
      </c>
      <c r="L24" s="737">
        <v>0.14043700150236241</v>
      </c>
      <c r="M24" s="737">
        <v>6.6978298781659687E-2</v>
      </c>
      <c r="N24" s="737">
        <v>3.8629365382986378E-2</v>
      </c>
      <c r="O24" s="737">
        <v>2.153108475236128E-2</v>
      </c>
      <c r="P24" s="737">
        <v>1.2700038666523847E-2</v>
      </c>
      <c r="Q24" s="737">
        <v>6.656168107291663E-3</v>
      </c>
      <c r="R24" s="738">
        <v>0.77347087357667654</v>
      </c>
    </row>
    <row r="25" spans="1:18">
      <c r="A25" s="733">
        <v>2011</v>
      </c>
      <c r="B25" s="739">
        <v>6230276.6679999996</v>
      </c>
      <c r="C25" s="739">
        <v>0</v>
      </c>
      <c r="D25" s="739">
        <v>0</v>
      </c>
      <c r="E25" s="739">
        <v>0</v>
      </c>
      <c r="F25" s="739">
        <v>0</v>
      </c>
      <c r="G25" s="739">
        <v>0</v>
      </c>
      <c r="H25" s="739">
        <v>0</v>
      </c>
      <c r="I25" s="739">
        <v>0</v>
      </c>
      <c r="J25" s="739">
        <v>0</v>
      </c>
      <c r="K25" s="739">
        <v>1106304</v>
      </c>
      <c r="L25" s="739">
        <v>2016580.798</v>
      </c>
      <c r="M25" s="739">
        <v>890948.24199999997</v>
      </c>
      <c r="N25" s="739">
        <v>449222</v>
      </c>
      <c r="O25" s="734">
        <v>258123.51900000003</v>
      </c>
      <c r="P25" s="734">
        <v>141181.182</v>
      </c>
      <c r="Q25" s="734">
        <v>65374.13900000001</v>
      </c>
      <c r="R25" s="735">
        <v>4927733.8800000008</v>
      </c>
    </row>
    <row r="26" spans="1:18">
      <c r="A26" s="736" t="s">
        <v>1657</v>
      </c>
      <c r="B26" s="788">
        <v>0.7909333955119312</v>
      </c>
      <c r="C26" s="737"/>
      <c r="D26" s="737"/>
      <c r="E26" s="737"/>
      <c r="F26" s="737"/>
      <c r="G26" s="737"/>
      <c r="H26" s="737"/>
      <c r="I26" s="737"/>
      <c r="J26" s="737"/>
      <c r="K26" s="737">
        <v>0.1775690003755705</v>
      </c>
      <c r="L26" s="737">
        <v>0.32367435757027929</v>
      </c>
      <c r="M26" s="737">
        <v>0.14300299801710187</v>
      </c>
      <c r="N26" s="737">
        <v>7.2103058008209792E-2</v>
      </c>
      <c r="O26" s="737">
        <v>4.1430506662051822E-2</v>
      </c>
      <c r="P26" s="737">
        <v>2.2660499609132287E-2</v>
      </c>
      <c r="Q26" s="737">
        <v>1.0492975269585574E-2</v>
      </c>
      <c r="R26" s="738">
        <v>0.7909333955119312</v>
      </c>
    </row>
    <row r="27" spans="1:18">
      <c r="A27" s="733">
        <v>2012</v>
      </c>
      <c r="B27" s="739">
        <v>4921998.4589999998</v>
      </c>
      <c r="C27" s="739">
        <v>0</v>
      </c>
      <c r="D27" s="739">
        <v>0</v>
      </c>
      <c r="E27" s="739">
        <v>0</v>
      </c>
      <c r="F27" s="739">
        <v>0</v>
      </c>
      <c r="G27" s="739">
        <v>0</v>
      </c>
      <c r="H27" s="739">
        <v>0</v>
      </c>
      <c r="I27" s="739">
        <v>0</v>
      </c>
      <c r="J27" s="739">
        <v>0</v>
      </c>
      <c r="K27" s="739">
        <v>0</v>
      </c>
      <c r="L27" s="739">
        <v>786897.62100000004</v>
      </c>
      <c r="M27" s="739">
        <v>1488973.054</v>
      </c>
      <c r="N27" s="739">
        <v>617545</v>
      </c>
      <c r="O27" s="734">
        <v>308284.995</v>
      </c>
      <c r="P27" s="734">
        <v>180196.38399999999</v>
      </c>
      <c r="Q27" s="734">
        <v>89409.535999999993</v>
      </c>
      <c r="R27" s="735">
        <v>3471306.59</v>
      </c>
    </row>
    <row r="28" spans="1:18">
      <c r="A28" s="736" t="s">
        <v>1657</v>
      </c>
      <c r="B28" s="788">
        <v>0.70526364827535193</v>
      </c>
      <c r="C28" s="737"/>
      <c r="D28" s="737"/>
      <c r="E28" s="737"/>
      <c r="F28" s="737"/>
      <c r="G28" s="737"/>
      <c r="H28" s="737"/>
      <c r="I28" s="737"/>
      <c r="J28" s="737"/>
      <c r="K28" s="737"/>
      <c r="L28" s="737">
        <v>0.15987360165892325</v>
      </c>
      <c r="M28" s="737">
        <v>0.30251392120559784</v>
      </c>
      <c r="N28" s="737">
        <v>0.12546631315391885</v>
      </c>
      <c r="O28" s="737">
        <v>6.263411042648602E-2</v>
      </c>
      <c r="P28" s="737">
        <v>3.6610410486924531E-2</v>
      </c>
      <c r="Q28" s="737">
        <v>1.8165291343501415E-2</v>
      </c>
      <c r="R28" s="738">
        <v>0.70526364827535193</v>
      </c>
    </row>
    <row r="29" spans="1:18">
      <c r="A29" s="733">
        <v>2013</v>
      </c>
      <c r="B29" s="739">
        <v>6304684.4519999996</v>
      </c>
      <c r="C29" s="739">
        <v>0</v>
      </c>
      <c r="D29" s="739">
        <v>0</v>
      </c>
      <c r="E29" s="739">
        <v>0</v>
      </c>
      <c r="F29" s="739">
        <v>0</v>
      </c>
      <c r="G29" s="739">
        <v>0</v>
      </c>
      <c r="H29" s="739">
        <v>0</v>
      </c>
      <c r="I29" s="739">
        <v>0</v>
      </c>
      <c r="J29" s="739">
        <v>0</v>
      </c>
      <c r="K29" s="739">
        <v>0</v>
      </c>
      <c r="L29" s="739">
        <v>0</v>
      </c>
      <c r="M29" s="739">
        <v>804289.41399999999</v>
      </c>
      <c r="N29" s="739">
        <v>1686393</v>
      </c>
      <c r="O29" s="734">
        <v>772189.47399999993</v>
      </c>
      <c r="P29" s="734">
        <v>386659.09299999999</v>
      </c>
      <c r="Q29" s="734">
        <v>217628.45400000003</v>
      </c>
      <c r="R29" s="735">
        <v>3867159.4349999996</v>
      </c>
    </row>
    <row r="30" spans="1:18">
      <c r="A30" s="736" t="s">
        <v>1658</v>
      </c>
      <c r="B30" s="788">
        <v>0.61337874471627885</v>
      </c>
      <c r="C30" s="737"/>
      <c r="D30" s="737"/>
      <c r="E30" s="737"/>
      <c r="F30" s="737"/>
      <c r="G30" s="737"/>
      <c r="H30" s="737"/>
      <c r="I30" s="737"/>
      <c r="J30" s="737"/>
      <c r="K30" s="737"/>
      <c r="L30" s="737"/>
      <c r="M30" s="737">
        <v>0.12757012981749782</v>
      </c>
      <c r="N30" s="737">
        <v>0.26748253823631651</v>
      </c>
      <c r="O30" s="737">
        <v>0.12247868705864298</v>
      </c>
      <c r="P30" s="737">
        <v>6.1328857287590709E-2</v>
      </c>
      <c r="Q30" s="737">
        <v>3.4518532316230824E-2</v>
      </c>
      <c r="R30" s="738">
        <v>0.61337874471627873</v>
      </c>
    </row>
    <row r="31" spans="1:18">
      <c r="A31" s="733">
        <v>2014</v>
      </c>
      <c r="B31" s="739">
        <v>11857099.079</v>
      </c>
      <c r="C31" s="739">
        <v>0</v>
      </c>
      <c r="D31" s="739">
        <v>0</v>
      </c>
      <c r="E31" s="739">
        <v>0</v>
      </c>
      <c r="F31" s="739">
        <v>0</v>
      </c>
      <c r="G31" s="739">
        <v>0</v>
      </c>
      <c r="H31" s="739">
        <v>0</v>
      </c>
      <c r="I31" s="739">
        <v>0</v>
      </c>
      <c r="J31" s="739">
        <v>0</v>
      </c>
      <c r="K31" s="739">
        <v>0</v>
      </c>
      <c r="L31" s="739">
        <v>0</v>
      </c>
      <c r="M31" s="739">
        <v>0</v>
      </c>
      <c r="N31" s="739">
        <v>1183130</v>
      </c>
      <c r="O31" s="734">
        <v>2379880.3589999997</v>
      </c>
      <c r="P31" s="734">
        <v>1024993.6129999999</v>
      </c>
      <c r="Q31" s="734">
        <v>526764.777</v>
      </c>
      <c r="R31" s="735">
        <v>5114768.7489999989</v>
      </c>
    </row>
    <row r="32" spans="1:18">
      <c r="A32" s="736" t="s">
        <v>1658</v>
      </c>
      <c r="B32" s="788">
        <v>0.4313676317387547</v>
      </c>
      <c r="C32" s="737"/>
      <c r="D32" s="737"/>
      <c r="E32" s="737"/>
      <c r="F32" s="737"/>
      <c r="G32" s="737"/>
      <c r="H32" s="737"/>
      <c r="I32" s="737"/>
      <c r="J32" s="737"/>
      <c r="K32" s="737"/>
      <c r="L32" s="737"/>
      <c r="M32" s="737"/>
      <c r="N32" s="737">
        <v>9.9782416602677351E-2</v>
      </c>
      <c r="O32" s="737">
        <v>0.20071354242244496</v>
      </c>
      <c r="P32" s="737">
        <v>8.6445563638357106E-2</v>
      </c>
      <c r="Q32" s="737">
        <v>4.4426109075275277E-2</v>
      </c>
      <c r="R32" s="738">
        <v>0.43136763173875464</v>
      </c>
    </row>
    <row r="33" spans="1:18">
      <c r="A33" s="733">
        <v>2015</v>
      </c>
      <c r="B33" s="739">
        <v>8108550.9790000003</v>
      </c>
      <c r="C33" s="739">
        <v>0</v>
      </c>
      <c r="D33" s="739">
        <v>0</v>
      </c>
      <c r="E33" s="739">
        <v>0</v>
      </c>
      <c r="F33" s="739">
        <v>0</v>
      </c>
      <c r="G33" s="739">
        <v>0</v>
      </c>
      <c r="H33" s="739">
        <v>0</v>
      </c>
      <c r="I33" s="739">
        <v>0</v>
      </c>
      <c r="J33" s="739">
        <v>0</v>
      </c>
      <c r="K33" s="739">
        <v>0</v>
      </c>
      <c r="L33" s="739">
        <v>0</v>
      </c>
      <c r="M33" s="739">
        <v>0</v>
      </c>
      <c r="N33" s="739">
        <v>0</v>
      </c>
      <c r="O33" s="734">
        <v>1055523.7860000001</v>
      </c>
      <c r="P33" s="734">
        <v>1705902.9480000001</v>
      </c>
      <c r="Q33" s="734">
        <v>725346.28599999996</v>
      </c>
      <c r="R33" s="735">
        <v>3486773.02</v>
      </c>
    </row>
    <row r="34" spans="1:18">
      <c r="A34" s="736" t="s">
        <v>1658</v>
      </c>
      <c r="B34" s="788">
        <v>0.43001185156635857</v>
      </c>
      <c r="C34" s="737"/>
      <c r="D34" s="737"/>
      <c r="E34" s="737"/>
      <c r="F34" s="737"/>
      <c r="G34" s="737"/>
      <c r="H34" s="737"/>
      <c r="I34" s="737"/>
      <c r="J34" s="737"/>
      <c r="K34" s="737"/>
      <c r="L34" s="737"/>
      <c r="M34" s="737"/>
      <c r="N34" s="737"/>
      <c r="O34" s="737">
        <v>0.13017415673079658</v>
      </c>
      <c r="P34" s="737">
        <v>0.21038320563292348</v>
      </c>
      <c r="Q34" s="737">
        <v>8.9454489202638571E-2</v>
      </c>
      <c r="R34" s="738">
        <v>0.43001185156635863</v>
      </c>
    </row>
    <row r="35" spans="1:18">
      <c r="A35" s="733">
        <v>2016</v>
      </c>
      <c r="B35" s="739">
        <v>9370824.7919999994</v>
      </c>
      <c r="C35" s="739">
        <v>0</v>
      </c>
      <c r="D35" s="739">
        <v>0</v>
      </c>
      <c r="E35" s="739">
        <v>0</v>
      </c>
      <c r="F35" s="739">
        <v>0</v>
      </c>
      <c r="G35" s="739">
        <v>0</v>
      </c>
      <c r="H35" s="739">
        <v>0</v>
      </c>
      <c r="I35" s="739">
        <v>0</v>
      </c>
      <c r="J35" s="739">
        <v>0</v>
      </c>
      <c r="K35" s="739">
        <v>0</v>
      </c>
      <c r="L35" s="739">
        <v>0</v>
      </c>
      <c r="M35" s="739">
        <v>0</v>
      </c>
      <c r="N35" s="739">
        <v>0</v>
      </c>
      <c r="O35" s="734">
        <v>0</v>
      </c>
      <c r="P35" s="734">
        <v>746609.79099999997</v>
      </c>
      <c r="Q35" s="734">
        <v>1289305.361</v>
      </c>
      <c r="R35" s="735">
        <v>2035915.152</v>
      </c>
    </row>
    <row r="36" spans="1:18">
      <c r="A36" s="736" t="s">
        <v>1658</v>
      </c>
      <c r="B36" s="788">
        <v>0.2172610412840168</v>
      </c>
      <c r="C36" s="737"/>
      <c r="D36" s="737"/>
      <c r="E36" s="737"/>
      <c r="F36" s="737"/>
      <c r="G36" s="737"/>
      <c r="H36" s="737"/>
      <c r="I36" s="737"/>
      <c r="J36" s="737"/>
      <c r="K36" s="737"/>
      <c r="L36" s="737"/>
      <c r="M36" s="737"/>
      <c r="N36" s="737"/>
      <c r="O36" s="737"/>
      <c r="P36" s="737">
        <v>7.9673860900418378E-2</v>
      </c>
      <c r="Q36" s="737">
        <v>0.13758718038359841</v>
      </c>
      <c r="R36" s="738">
        <v>0.2172610412840168</v>
      </c>
    </row>
    <row r="37" spans="1:18">
      <c r="A37" s="733">
        <v>2017</v>
      </c>
      <c r="B37" s="739">
        <v>11080509.277000001</v>
      </c>
      <c r="C37" s="739">
        <v>0</v>
      </c>
      <c r="D37" s="739">
        <v>0</v>
      </c>
      <c r="E37" s="739">
        <v>0</v>
      </c>
      <c r="F37" s="739">
        <v>0</v>
      </c>
      <c r="G37" s="739">
        <v>0</v>
      </c>
      <c r="H37" s="739">
        <v>0</v>
      </c>
      <c r="I37" s="739">
        <v>0</v>
      </c>
      <c r="J37" s="739">
        <v>0</v>
      </c>
      <c r="K37" s="739">
        <v>0</v>
      </c>
      <c r="L37" s="739">
        <v>0</v>
      </c>
      <c r="M37" s="739">
        <v>0</v>
      </c>
      <c r="N37" s="739">
        <v>0</v>
      </c>
      <c r="O37" s="734">
        <v>0</v>
      </c>
      <c r="P37" s="734">
        <v>0</v>
      </c>
      <c r="Q37" s="734">
        <v>769354.21299999987</v>
      </c>
      <c r="R37" s="735">
        <v>769354.21299999987</v>
      </c>
    </row>
    <row r="38" spans="1:18">
      <c r="A38" s="736" t="s">
        <v>1658</v>
      </c>
      <c r="B38" s="788">
        <v>6.9433109414651306E-2</v>
      </c>
      <c r="C38" s="737"/>
      <c r="D38" s="737"/>
      <c r="E38" s="737"/>
      <c r="F38" s="737"/>
      <c r="G38" s="737"/>
      <c r="H38" s="737"/>
      <c r="I38" s="737"/>
      <c r="J38" s="737"/>
      <c r="K38" s="737"/>
      <c r="L38" s="737"/>
      <c r="M38" s="737"/>
      <c r="N38" s="737"/>
      <c r="O38" s="737"/>
      <c r="P38" s="737"/>
      <c r="Q38" s="737">
        <v>6.9433109414651306E-2</v>
      </c>
      <c r="R38" s="738">
        <v>6.9433109414651306E-2</v>
      </c>
    </row>
    <row r="39" spans="1:18" ht="18" customHeight="1">
      <c r="A39" s="740"/>
      <c r="B39" s="741"/>
      <c r="C39" s="742"/>
      <c r="D39" s="742"/>
      <c r="E39" s="742"/>
      <c r="F39" s="742"/>
      <c r="G39" s="742"/>
      <c r="H39" s="742"/>
      <c r="I39" s="741"/>
      <c r="J39" s="741"/>
      <c r="K39" s="743"/>
      <c r="L39" s="743"/>
      <c r="M39" s="743"/>
      <c r="N39" s="743"/>
      <c r="O39" s="743"/>
      <c r="P39" s="744"/>
      <c r="Q39" s="744"/>
      <c r="R39" s="744"/>
    </row>
    <row r="40" spans="1:18" ht="15" customHeight="1">
      <c r="A40" s="1026" t="s">
        <v>1659</v>
      </c>
      <c r="B40" s="1026"/>
      <c r="C40" s="745">
        <f>+C42-C31-C29-C27-C25-C23-C21-C19-C17-C15-C13-C11-C9</f>
        <v>4644239</v>
      </c>
      <c r="D40" s="745">
        <f t="shared" ref="D40:M40" si="0">+D42-D31-D29-D27-D25-D23-D21-D19-D17-D15-D13-D11-D9</f>
        <v>3049817</v>
      </c>
      <c r="E40" s="745">
        <f t="shared" si="0"/>
        <v>1923416</v>
      </c>
      <c r="F40" s="745">
        <f t="shared" si="0"/>
        <v>1311334</v>
      </c>
      <c r="G40" s="745">
        <f t="shared" si="0"/>
        <v>997295</v>
      </c>
      <c r="H40" s="745">
        <f t="shared" si="0"/>
        <v>755884</v>
      </c>
      <c r="I40" s="745">
        <f>+I42-I31-I29-I27-I25-I23-I21-I19-I17-I15-I13-I11-I9</f>
        <v>590312</v>
      </c>
      <c r="J40" s="745">
        <f t="shared" si="0"/>
        <v>450215</v>
      </c>
      <c r="K40" s="745">
        <f t="shared" si="0"/>
        <v>459100</v>
      </c>
      <c r="L40" s="745">
        <f t="shared" si="0"/>
        <v>428807.09999999957</v>
      </c>
      <c r="M40" s="745">
        <f t="shared" si="0"/>
        <v>273197.51400000008</v>
      </c>
      <c r="N40" s="745">
        <f>+N42-N31-N29-N27-N25-N23-N21-N19-N17-N15-N13-N11-N9-N33</f>
        <v>211645.49799999967</v>
      </c>
      <c r="O40" s="745">
        <v>91215.149000000441</v>
      </c>
      <c r="P40" s="745">
        <v>56856.748000000138</v>
      </c>
      <c r="Q40" s="745">
        <v>32376.405000001309</v>
      </c>
      <c r="R40" s="746"/>
    </row>
    <row r="41" spans="1:18" ht="15" customHeight="1">
      <c r="A41" s="1023" t="s">
        <v>1660</v>
      </c>
      <c r="B41" s="1023"/>
      <c r="C41" s="747">
        <f>+C9/C42</f>
        <v>0.19325233035416034</v>
      </c>
      <c r="D41" s="747">
        <f>+D11/D42</f>
        <v>0.191722940376061</v>
      </c>
      <c r="E41" s="747">
        <f>+E13/E42</f>
        <v>0.19630123070186134</v>
      </c>
      <c r="F41" s="747">
        <f>+F15/F42</f>
        <v>0.19779552838730616</v>
      </c>
      <c r="G41" s="747">
        <f>+G17/G42</f>
        <v>0.18755483873398929</v>
      </c>
      <c r="H41" s="747">
        <f>+H19/H42</f>
        <v>0.19606492554455235</v>
      </c>
      <c r="I41" s="747">
        <f>+I21/I42</f>
        <v>0.17658490982240885</v>
      </c>
      <c r="J41" s="747">
        <f>+J23/J42</f>
        <v>0.18343097925582291</v>
      </c>
      <c r="K41" s="747">
        <f>+K25/K42</f>
        <v>0.18678184304033751</v>
      </c>
      <c r="L41" s="747">
        <f>+L27/L42</f>
        <v>0.14577809520492546</v>
      </c>
      <c r="M41" s="747">
        <f>+M29/M42</f>
        <v>0.17524913653534427</v>
      </c>
      <c r="N41" s="747">
        <f>+N31/N42</f>
        <v>0.24434704920133712</v>
      </c>
      <c r="O41" s="747">
        <f>+O33/O42</f>
        <v>0.19801087529748326</v>
      </c>
      <c r="P41" s="747">
        <f>+P35/P42</f>
        <v>0.16383017115388479</v>
      </c>
      <c r="Q41" s="747">
        <f>+Q37/Q42</f>
        <v>0.19810384728753533</v>
      </c>
      <c r="R41" s="748"/>
    </row>
    <row r="42" spans="1:18">
      <c r="A42" s="774" t="s">
        <v>1661</v>
      </c>
      <c r="B42" s="745"/>
      <c r="C42" s="749">
        <v>5756743</v>
      </c>
      <c r="D42" s="749">
        <v>6477566</v>
      </c>
      <c r="E42" s="749">
        <v>6617931</v>
      </c>
      <c r="F42" s="749">
        <v>6775229</v>
      </c>
      <c r="G42" s="749">
        <v>6634225</v>
      </c>
      <c r="H42" s="749">
        <v>6595555</v>
      </c>
      <c r="I42" s="749">
        <v>6360283</v>
      </c>
      <c r="J42" s="749">
        <v>5957238</v>
      </c>
      <c r="K42" s="749">
        <v>5922974</v>
      </c>
      <c r="L42" s="749">
        <v>5397914</v>
      </c>
      <c r="M42" s="749">
        <v>4589405.8590000002</v>
      </c>
      <c r="N42" s="749">
        <v>4842006.4979999997</v>
      </c>
      <c r="O42" s="749">
        <v>5330635.4230000004</v>
      </c>
      <c r="P42" s="749">
        <v>4557217.915</v>
      </c>
      <c r="Q42" s="749">
        <v>3883590.4680000003</v>
      </c>
      <c r="R42" s="750"/>
    </row>
    <row r="43" spans="1:18">
      <c r="A43" s="701"/>
      <c r="B43" s="701"/>
      <c r="C43" s="701"/>
      <c r="D43" s="701"/>
      <c r="E43" s="701"/>
      <c r="F43" s="701"/>
      <c r="G43" s="701"/>
      <c r="H43" s="701"/>
      <c r="I43" s="701"/>
      <c r="J43" s="701"/>
      <c r="K43" s="701"/>
      <c r="L43" s="701"/>
      <c r="M43" s="701"/>
      <c r="N43" s="701"/>
      <c r="O43" s="701"/>
      <c r="P43" s="701"/>
      <c r="Q43" s="701"/>
      <c r="R43" s="725"/>
    </row>
    <row r="44" spans="1:18">
      <c r="A44" s="751" t="s">
        <v>1542</v>
      </c>
      <c r="B44" s="701"/>
      <c r="C44" s="752"/>
      <c r="D44" s="752"/>
      <c r="E44" s="752"/>
      <c r="F44" s="752"/>
      <c r="G44" s="752"/>
      <c r="H44" s="752"/>
      <c r="I44" s="752"/>
      <c r="J44" s="752"/>
      <c r="K44" s="752"/>
      <c r="L44" s="752"/>
      <c r="M44" s="752"/>
      <c r="N44" s="752"/>
      <c r="O44" s="752"/>
      <c r="P44" s="752"/>
      <c r="Q44" s="752"/>
      <c r="R44" s="725"/>
    </row>
    <row r="45" spans="1:18" ht="18.75" customHeight="1">
      <c r="A45" s="753" t="s">
        <v>1662</v>
      </c>
      <c r="B45" s="701"/>
      <c r="C45" s="701"/>
      <c r="D45" s="701"/>
      <c r="E45" s="701"/>
      <c r="F45" s="701"/>
      <c r="G45" s="701"/>
      <c r="H45" s="701"/>
      <c r="I45" s="701"/>
      <c r="J45" s="701"/>
      <c r="K45" s="701"/>
      <c r="L45" s="701"/>
      <c r="M45" s="701"/>
      <c r="N45" s="701"/>
      <c r="O45" s="701"/>
      <c r="P45" s="701"/>
      <c r="Q45" s="701"/>
      <c r="R45" s="725"/>
    </row>
    <row r="46" spans="1:18">
      <c r="A46" s="753" t="s">
        <v>1663</v>
      </c>
      <c r="B46" s="701"/>
      <c r="C46" s="701"/>
      <c r="D46" s="701"/>
      <c r="E46" s="701"/>
      <c r="F46" s="701"/>
      <c r="G46" s="701"/>
      <c r="H46" s="701"/>
      <c r="I46" s="701"/>
      <c r="J46" s="701"/>
      <c r="K46" s="701"/>
      <c r="L46" s="701"/>
      <c r="M46" s="701"/>
      <c r="N46" s="701"/>
      <c r="O46" s="701"/>
      <c r="P46" s="701"/>
      <c r="Q46" s="701"/>
      <c r="R46" s="701"/>
    </row>
    <row r="47" spans="1:18">
      <c r="A47" s="754" t="s">
        <v>28</v>
      </c>
      <c r="B47" s="701"/>
      <c r="C47" s="701"/>
      <c r="D47" s="701"/>
      <c r="E47" s="701"/>
      <c r="F47" s="701"/>
      <c r="G47" s="701"/>
      <c r="H47" s="701"/>
      <c r="I47" s="701"/>
      <c r="J47" s="701"/>
      <c r="K47" s="701"/>
      <c r="L47" s="701"/>
      <c r="M47" s="701"/>
      <c r="N47" s="701"/>
      <c r="O47" s="701"/>
      <c r="P47" s="701"/>
      <c r="Q47" s="701"/>
      <c r="R47" s="701"/>
    </row>
    <row r="48" spans="1:18">
      <c r="A48" s="702" t="s">
        <v>1594</v>
      </c>
      <c r="B48" s="701"/>
      <c r="C48" s="701"/>
      <c r="D48" s="701"/>
      <c r="E48" s="701"/>
      <c r="F48" s="701"/>
      <c r="G48" s="701"/>
      <c r="H48" s="701"/>
      <c r="I48" s="701"/>
      <c r="J48" s="701"/>
      <c r="K48" s="701"/>
      <c r="L48" s="701"/>
      <c r="M48" s="701"/>
      <c r="N48" s="701"/>
      <c r="O48" s="701"/>
      <c r="P48" s="701"/>
      <c r="Q48" s="701"/>
      <c r="R48" s="701"/>
    </row>
    <row r="49" spans="1:1">
      <c r="A49" s="705"/>
    </row>
    <row r="50" spans="1:1">
      <c r="A50" s="705"/>
    </row>
  </sheetData>
  <mergeCells count="6">
    <mergeCell ref="A41:B41"/>
    <mergeCell ref="A1:R1"/>
    <mergeCell ref="A2:R2"/>
    <mergeCell ref="A3:R3"/>
    <mergeCell ref="C5:M5"/>
    <mergeCell ref="A40:B40"/>
  </mergeCells>
  <hyperlinks>
    <hyperlink ref="A1:N1" location="'Sección PM'!A4" display="TABLA F26"/>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H2261"/>
  <sheetViews>
    <sheetView zoomScale="90" zoomScaleNormal="90" workbookViewId="0">
      <selection activeCell="B8" sqref="B8:M8"/>
    </sheetView>
  </sheetViews>
  <sheetFormatPr baseColWidth="10" defaultColWidth="11.42578125" defaultRowHeight="12.75"/>
  <cols>
    <col min="1" max="1" width="5.28515625" style="149" customWidth="1"/>
    <col min="2" max="12" width="12.5703125" style="149" customWidth="1"/>
    <col min="13" max="13" width="16.42578125" style="149" customWidth="1"/>
    <col min="14" max="86" width="11.42578125" style="45"/>
    <col min="87" max="16384" width="11.42578125" style="149"/>
  </cols>
  <sheetData>
    <row r="1" spans="1:13">
      <c r="A1" s="242"/>
      <c r="B1" s="243"/>
      <c r="C1" s="243"/>
      <c r="D1" s="243"/>
      <c r="E1" s="243"/>
      <c r="F1" s="243"/>
      <c r="G1" s="243"/>
      <c r="H1" s="243"/>
      <c r="I1" s="243"/>
      <c r="J1" s="243"/>
      <c r="K1" s="243"/>
      <c r="L1" s="243"/>
      <c r="M1" s="244"/>
    </row>
    <row r="2" spans="1:13" ht="34.5">
      <c r="A2" s="245"/>
      <c r="B2" s="877" t="s">
        <v>1054</v>
      </c>
      <c r="C2" s="877"/>
      <c r="D2" s="877"/>
      <c r="E2" s="877"/>
      <c r="F2" s="877"/>
      <c r="G2" s="877"/>
      <c r="H2" s="877"/>
      <c r="I2" s="877"/>
      <c r="J2" s="877"/>
      <c r="K2" s="877"/>
      <c r="L2" s="877"/>
      <c r="M2" s="878"/>
    </row>
    <row r="3" spans="1:13" ht="25.5">
      <c r="A3" s="245"/>
      <c r="B3" s="879" t="s">
        <v>1050</v>
      </c>
      <c r="C3" s="879"/>
      <c r="D3" s="879"/>
      <c r="E3" s="879"/>
      <c r="F3" s="879"/>
      <c r="G3" s="879"/>
      <c r="H3" s="879"/>
      <c r="I3" s="879"/>
      <c r="J3" s="879"/>
      <c r="K3" s="879"/>
      <c r="L3" s="879"/>
      <c r="M3" s="880"/>
    </row>
    <row r="4" spans="1:13">
      <c r="A4" s="253"/>
      <c r="B4" s="254" t="s">
        <v>1051</v>
      </c>
      <c r="C4" s="255"/>
      <c r="D4" s="255"/>
      <c r="E4" s="255"/>
      <c r="F4" s="255"/>
      <c r="G4" s="255"/>
      <c r="H4" s="255"/>
      <c r="I4" s="255"/>
      <c r="J4" s="255"/>
      <c r="K4" s="255"/>
      <c r="L4" s="255"/>
      <c r="M4" s="256"/>
    </row>
    <row r="5" spans="1:13">
      <c r="A5" s="175"/>
      <c r="B5" s="176"/>
      <c r="C5" s="176"/>
      <c r="D5" s="176"/>
      <c r="E5" s="176"/>
      <c r="F5" s="176"/>
      <c r="G5" s="176"/>
      <c r="H5" s="176"/>
      <c r="I5" s="176"/>
      <c r="J5" s="176"/>
      <c r="K5" s="176"/>
      <c r="L5" s="176"/>
      <c r="M5" s="177"/>
    </row>
    <row r="6" spans="1:13" ht="28.5" customHeight="1">
      <c r="A6" s="175"/>
      <c r="B6" s="1027" t="s">
        <v>1072</v>
      </c>
      <c r="C6" s="1027"/>
      <c r="D6" s="1027"/>
      <c r="E6" s="1027"/>
      <c r="F6" s="1027"/>
      <c r="G6" s="1027"/>
      <c r="H6" s="1027"/>
      <c r="I6" s="1027"/>
      <c r="J6" s="1027"/>
      <c r="K6" s="1027"/>
      <c r="L6" s="1027"/>
      <c r="M6" s="1028"/>
    </row>
    <row r="7" spans="1:13" s="45" customFormat="1">
      <c r="A7" s="241" t="s">
        <v>1052</v>
      </c>
      <c r="B7" s="1029" t="s">
        <v>1067</v>
      </c>
      <c r="C7" s="1030"/>
      <c r="D7" s="1030"/>
      <c r="E7" s="1030"/>
      <c r="F7" s="1030"/>
      <c r="G7" s="1030"/>
      <c r="H7" s="1030"/>
      <c r="I7" s="1030"/>
      <c r="J7" s="1030"/>
      <c r="K7" s="1030"/>
      <c r="L7" s="1030"/>
      <c r="M7" s="1031"/>
    </row>
    <row r="8" spans="1:13" s="45" customFormat="1">
      <c r="A8" s="241" t="s">
        <v>1053</v>
      </c>
      <c r="B8" s="1029" t="s">
        <v>1068</v>
      </c>
      <c r="C8" s="1030"/>
      <c r="D8" s="1030"/>
      <c r="E8" s="1030"/>
      <c r="F8" s="1030"/>
      <c r="G8" s="1030"/>
      <c r="H8" s="1030"/>
      <c r="I8" s="1030"/>
      <c r="J8" s="1030"/>
      <c r="K8" s="1030"/>
      <c r="L8" s="1030"/>
      <c r="M8" s="1031"/>
    </row>
    <row r="9" spans="1:13" s="45" customFormat="1">
      <c r="A9" s="178"/>
      <c r="B9" s="178"/>
      <c r="C9" s="178"/>
      <c r="D9" s="178"/>
      <c r="E9" s="178"/>
      <c r="F9" s="178"/>
      <c r="G9" s="178"/>
      <c r="H9" s="178"/>
      <c r="I9" s="178"/>
      <c r="J9" s="178"/>
      <c r="K9" s="178"/>
      <c r="L9" s="178"/>
      <c r="M9" s="178"/>
    </row>
    <row r="10" spans="1:13" s="45" customFormat="1">
      <c r="A10" s="66"/>
    </row>
    <row r="11" spans="1:13" s="45" customFormat="1"/>
    <row r="12" spans="1:13" s="45" customFormat="1"/>
    <row r="13" spans="1:13" s="45" customFormat="1"/>
    <row r="14" spans="1:13" s="45" customFormat="1"/>
    <row r="15" spans="1:13" s="45" customFormat="1"/>
    <row r="16" spans="1:13" s="45" customFormat="1"/>
    <row r="17" s="45" customFormat="1"/>
    <row r="18" s="45" customFormat="1"/>
    <row r="19" s="45" customFormat="1"/>
    <row r="20" s="45" customFormat="1"/>
    <row r="21" s="45" customFormat="1"/>
    <row r="22" s="45" customFormat="1"/>
    <row r="23" s="45" customFormat="1"/>
    <row r="24" s="45" customFormat="1"/>
    <row r="25" s="45" customFormat="1"/>
    <row r="26" s="45" customFormat="1"/>
    <row r="27" s="45" customFormat="1"/>
    <row r="28" s="45" customFormat="1"/>
    <row r="29" s="45" customFormat="1"/>
    <row r="30" s="45" customFormat="1"/>
    <row r="31" s="45" customFormat="1"/>
    <row r="32" s="45" customFormat="1"/>
    <row r="33" s="45" customFormat="1"/>
    <row r="34" s="45" customFormat="1"/>
    <row r="35" s="45" customFormat="1"/>
    <row r="36" s="45" customFormat="1"/>
    <row r="37" s="45" customFormat="1"/>
    <row r="38" s="45" customFormat="1"/>
    <row r="39" s="45" customFormat="1"/>
    <row r="40" s="45" customFormat="1"/>
    <row r="41" s="45" customFormat="1"/>
    <row r="42" s="45" customFormat="1"/>
    <row r="43" s="45" customFormat="1"/>
    <row r="44" s="45" customFormat="1"/>
    <row r="45" s="45" customFormat="1"/>
    <row r="46" s="45" customFormat="1"/>
    <row r="47" s="45" customFormat="1"/>
    <row r="48" s="45" customFormat="1"/>
    <row r="49" s="45" customFormat="1"/>
    <row r="50" s="45" customFormat="1"/>
    <row r="51" s="45" customFormat="1"/>
    <row r="52" s="45" customFormat="1"/>
    <row r="53" s="45" customFormat="1"/>
    <row r="54" s="45" customFormat="1"/>
    <row r="55" s="45" customFormat="1"/>
    <row r="56" s="45" customFormat="1"/>
    <row r="57" s="45" customFormat="1"/>
    <row r="58" s="45" customFormat="1"/>
    <row r="59" s="45" customFormat="1"/>
    <row r="60" s="45" customFormat="1"/>
    <row r="61" s="45" customFormat="1"/>
    <row r="62" s="45" customFormat="1"/>
    <row r="63" s="45" customFormat="1"/>
    <row r="64" s="45" customFormat="1"/>
    <row r="65" s="45" customFormat="1"/>
    <row r="66" s="45" customFormat="1"/>
    <row r="67" s="45" customFormat="1"/>
    <row r="68" s="45" customFormat="1"/>
    <row r="69" s="45" customFormat="1"/>
    <row r="70" s="45" customFormat="1"/>
    <row r="71" s="45" customFormat="1"/>
    <row r="72" s="45" customFormat="1"/>
    <row r="73" s="45" customFormat="1"/>
    <row r="74" s="45" customFormat="1"/>
    <row r="75" s="45" customFormat="1"/>
    <row r="76" s="45" customFormat="1"/>
    <row r="77" s="45" customFormat="1"/>
    <row r="78" s="45" customFormat="1"/>
    <row r="79" s="45" customFormat="1"/>
    <row r="80" s="45" customFormat="1"/>
    <row r="81" s="45" customFormat="1"/>
    <row r="82" s="45" customFormat="1"/>
    <row r="83" s="45" customFormat="1"/>
    <row r="84" s="45" customFormat="1"/>
    <row r="85" s="45" customFormat="1"/>
    <row r="86" s="45" customFormat="1"/>
    <row r="87" s="45" customFormat="1"/>
    <row r="88" s="45" customFormat="1"/>
    <row r="89" s="45" customFormat="1"/>
    <row r="90" s="45" customFormat="1"/>
    <row r="91" s="45" customFormat="1"/>
    <row r="92" s="45" customFormat="1"/>
    <row r="93" s="45" customFormat="1"/>
    <row r="94" s="45" customFormat="1"/>
    <row r="95" s="45" customFormat="1"/>
    <row r="96" s="45" customFormat="1"/>
    <row r="97" s="45" customFormat="1"/>
    <row r="98" s="45" customFormat="1"/>
    <row r="99" s="45" customFormat="1"/>
    <row r="100" s="45" customFormat="1"/>
    <row r="101" s="45" customFormat="1"/>
    <row r="102" s="45" customFormat="1"/>
    <row r="103" s="45" customFormat="1"/>
    <row r="104" s="45" customFormat="1"/>
    <row r="105" s="45" customFormat="1"/>
    <row r="106" s="45" customFormat="1"/>
    <row r="107" s="45" customFormat="1"/>
    <row r="108" s="45" customFormat="1"/>
    <row r="109" s="45" customFormat="1"/>
    <row r="110" s="45" customFormat="1"/>
    <row r="111" s="45" customFormat="1"/>
    <row r="112"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row r="1092" s="45" customFormat="1"/>
    <row r="1093" s="45" customFormat="1"/>
    <row r="1094" s="45" customFormat="1"/>
    <row r="1095" s="45" customFormat="1"/>
    <row r="1096" s="45" customFormat="1"/>
    <row r="1097" s="45" customFormat="1"/>
    <row r="1098" s="45" customFormat="1"/>
    <row r="1099" s="45" customFormat="1"/>
    <row r="1100" s="45" customFormat="1"/>
    <row r="1101" s="45" customFormat="1"/>
    <row r="1102" s="45" customFormat="1"/>
    <row r="1103" s="45" customFormat="1"/>
    <row r="1104" s="45" customFormat="1"/>
    <row r="1105" s="45" customFormat="1"/>
    <row r="1106" s="45" customFormat="1"/>
    <row r="1107" s="45" customFormat="1"/>
    <row r="1108" s="45" customFormat="1"/>
    <row r="1109" s="45" customFormat="1"/>
    <row r="1110" s="45" customFormat="1"/>
    <row r="1111" s="45" customFormat="1"/>
    <row r="1112" s="45" customFormat="1"/>
    <row r="1113" s="45" customFormat="1"/>
    <row r="1114" s="45" customFormat="1"/>
    <row r="1115" s="45" customFormat="1"/>
    <row r="1116" s="45" customFormat="1"/>
    <row r="1117" s="45" customFormat="1"/>
    <row r="1118" s="45" customFormat="1"/>
    <row r="1119" s="45" customFormat="1"/>
    <row r="1120" s="45" customFormat="1"/>
    <row r="1121" s="45" customFormat="1"/>
    <row r="1122" s="45" customFormat="1"/>
    <row r="1123" s="45" customFormat="1"/>
    <row r="1124" s="45" customFormat="1"/>
    <row r="1125" s="45" customFormat="1"/>
    <row r="1126" s="45" customFormat="1"/>
    <row r="1127" s="45" customFormat="1"/>
    <row r="1128" s="45" customFormat="1"/>
    <row r="1129" s="45" customFormat="1"/>
    <row r="1130" s="45" customFormat="1"/>
    <row r="1131" s="45" customFormat="1"/>
    <row r="1132" s="45" customFormat="1"/>
    <row r="1133" s="45" customFormat="1"/>
    <row r="1134" s="45" customFormat="1"/>
    <row r="1135" s="45" customFormat="1"/>
    <row r="1136" s="45" customFormat="1"/>
    <row r="1137" s="45" customFormat="1"/>
    <row r="1138" s="45" customFormat="1"/>
    <row r="1139" s="45" customFormat="1"/>
    <row r="1140" s="45" customFormat="1"/>
    <row r="1141" s="45" customFormat="1"/>
    <row r="1142" s="45" customFormat="1"/>
    <row r="1143" s="45" customFormat="1"/>
    <row r="1144" s="45" customFormat="1"/>
    <row r="1145" s="45" customFormat="1"/>
    <row r="1146" s="45" customFormat="1"/>
    <row r="1147" s="45" customFormat="1"/>
    <row r="1148" s="45" customFormat="1"/>
    <row r="1149" s="45" customFormat="1"/>
    <row r="1150" s="45" customFormat="1"/>
    <row r="1151" s="45" customFormat="1"/>
    <row r="1152" s="45" customFormat="1"/>
    <row r="1153" s="45" customFormat="1"/>
    <row r="1154" s="45" customFormat="1"/>
    <row r="1155" s="45" customFormat="1"/>
    <row r="1156" s="45" customFormat="1"/>
    <row r="1157" s="45" customFormat="1"/>
    <row r="1158" s="45" customFormat="1"/>
    <row r="1159" s="45" customFormat="1"/>
    <row r="1160" s="45" customFormat="1"/>
    <row r="1161" s="45" customFormat="1"/>
    <row r="1162" s="45" customFormat="1"/>
    <row r="1163" s="45" customFormat="1"/>
    <row r="1164" s="45" customFormat="1"/>
    <row r="1165" s="45" customFormat="1"/>
    <row r="1166" s="45" customFormat="1"/>
    <row r="1167" s="45" customFormat="1"/>
    <row r="1168" s="45" customFormat="1"/>
    <row r="1169" s="45" customFormat="1"/>
    <row r="1170" s="45" customFormat="1"/>
    <row r="1171" s="45" customFormat="1"/>
    <row r="1172" s="45" customFormat="1"/>
    <row r="1173" s="45" customFormat="1"/>
    <row r="1174" s="45" customFormat="1"/>
    <row r="1175" s="45" customFormat="1"/>
    <row r="1176" s="45" customFormat="1"/>
    <row r="1177" s="45" customFormat="1"/>
    <row r="1178" s="45" customFormat="1"/>
    <row r="1179" s="45" customFormat="1"/>
    <row r="1180" s="45" customFormat="1"/>
    <row r="1181" s="45" customFormat="1"/>
    <row r="1182" s="45" customFormat="1"/>
    <row r="1183" s="45" customFormat="1"/>
    <row r="1184" s="45" customFormat="1"/>
    <row r="1185" s="45" customFormat="1"/>
    <row r="1186" s="45" customFormat="1"/>
    <row r="1187" s="45" customFormat="1"/>
    <row r="1188" s="45" customFormat="1"/>
    <row r="1189" s="45" customFormat="1"/>
    <row r="1190" s="45" customFormat="1"/>
    <row r="1191" s="45" customFormat="1"/>
    <row r="1192" s="45" customFormat="1"/>
    <row r="1193" s="45" customFormat="1"/>
    <row r="1194" s="45" customFormat="1"/>
    <row r="1195" s="45" customFormat="1"/>
    <row r="1196" s="45" customFormat="1"/>
    <row r="1197" s="45" customFormat="1"/>
    <row r="1198" s="45" customFormat="1"/>
    <row r="1199" s="45" customFormat="1"/>
    <row r="1200" s="45" customFormat="1"/>
    <row r="1201" s="45" customFormat="1"/>
    <row r="1202" s="45" customFormat="1"/>
    <row r="1203" s="45" customFormat="1"/>
    <row r="1204" s="45" customFormat="1"/>
    <row r="1205" s="45" customFormat="1"/>
    <row r="1206" s="45" customFormat="1"/>
    <row r="1207" s="45" customFormat="1"/>
    <row r="1208" s="45" customFormat="1"/>
    <row r="1209" s="45" customFormat="1"/>
    <row r="1210" s="45" customFormat="1"/>
    <row r="1211" s="45" customFormat="1"/>
    <row r="1212" s="45" customFormat="1"/>
    <row r="1213" s="45" customFormat="1"/>
    <row r="1214" s="45" customFormat="1"/>
    <row r="1215" s="45" customFormat="1"/>
    <row r="1216" s="45" customFormat="1"/>
    <row r="1217" s="45" customFormat="1"/>
    <row r="1218" s="45" customFormat="1"/>
    <row r="1219" s="45" customFormat="1"/>
    <row r="1220" s="45" customFormat="1"/>
    <row r="1221" s="45" customFormat="1"/>
    <row r="1222" s="45" customFormat="1"/>
    <row r="1223" s="45" customFormat="1"/>
    <row r="1224" s="45" customFormat="1"/>
    <row r="1225" s="45" customFormat="1"/>
    <row r="1226" s="45" customFormat="1"/>
    <row r="1227" s="45" customFormat="1"/>
    <row r="1228" s="45" customFormat="1"/>
    <row r="1229" s="45" customFormat="1"/>
    <row r="1230" s="45" customFormat="1"/>
    <row r="1231" s="45" customFormat="1"/>
    <row r="1232" s="45" customFormat="1"/>
    <row r="1233" s="45" customFormat="1"/>
    <row r="1234" s="45" customFormat="1"/>
    <row r="1235" s="45" customFormat="1"/>
    <row r="1236" s="45" customFormat="1"/>
    <row r="1237" s="45" customFormat="1"/>
    <row r="1238" s="45" customFormat="1"/>
    <row r="1239" s="45" customFormat="1"/>
    <row r="1240" s="45" customFormat="1"/>
    <row r="1241" s="45" customFormat="1"/>
    <row r="1242" s="45" customFormat="1"/>
    <row r="1243" s="45" customFormat="1"/>
    <row r="1244" s="45" customFormat="1"/>
    <row r="1245" s="45" customFormat="1"/>
    <row r="1246" s="45" customFormat="1"/>
    <row r="1247" s="45" customFormat="1"/>
    <row r="1248" s="45" customFormat="1"/>
    <row r="1249" s="45" customFormat="1"/>
    <row r="1250" s="45" customFormat="1"/>
    <row r="1251" s="45" customFormat="1"/>
    <row r="1252" s="45" customFormat="1"/>
    <row r="1253" s="45" customFormat="1"/>
    <row r="1254" s="45" customFormat="1"/>
    <row r="1255" s="45" customFormat="1"/>
    <row r="1256" s="45" customFormat="1"/>
    <row r="1257" s="45" customFormat="1"/>
    <row r="1258" s="45" customFormat="1"/>
    <row r="1259" s="45" customFormat="1"/>
    <row r="1260" s="45" customFormat="1"/>
    <row r="1261" s="45" customFormat="1"/>
    <row r="1262" s="45" customFormat="1"/>
    <row r="1263" s="45" customFormat="1"/>
    <row r="1264" s="45" customFormat="1"/>
    <row r="1265" s="45" customFormat="1"/>
    <row r="1266" s="45" customFormat="1"/>
    <row r="1267" s="45" customFormat="1"/>
    <row r="1268" s="45" customFormat="1"/>
    <row r="1269" s="45" customFormat="1"/>
    <row r="1270" s="45" customFormat="1"/>
    <row r="1271" s="45" customFormat="1"/>
    <row r="1272" s="45" customFormat="1"/>
    <row r="1273" s="45" customFormat="1"/>
    <row r="1274" s="45" customFormat="1"/>
    <row r="1275" s="45" customFormat="1"/>
    <row r="1276" s="45" customFormat="1"/>
    <row r="1277" s="45" customFormat="1"/>
    <row r="1278" s="45" customFormat="1"/>
    <row r="1279" s="45" customFormat="1"/>
    <row r="1280" s="45" customFormat="1"/>
    <row r="1281" s="45" customFormat="1"/>
    <row r="1282" s="45" customFormat="1"/>
    <row r="1283" s="45" customFormat="1"/>
    <row r="1284" s="45" customFormat="1"/>
    <row r="1285" s="45" customFormat="1"/>
    <row r="1286" s="45" customFormat="1"/>
    <row r="1287" s="45" customFormat="1"/>
    <row r="1288" s="45" customFormat="1"/>
    <row r="1289" s="45" customFormat="1"/>
    <row r="1290" s="45" customFormat="1"/>
    <row r="1291" s="45" customFormat="1"/>
    <row r="1292" s="45" customFormat="1"/>
    <row r="1293" s="45" customFormat="1"/>
    <row r="1294" s="45" customFormat="1"/>
    <row r="1295" s="45" customFormat="1"/>
    <row r="1296" s="45" customFormat="1"/>
    <row r="1297" s="45" customFormat="1"/>
    <row r="1298" s="45" customFormat="1"/>
    <row r="1299" s="45" customFormat="1"/>
    <row r="1300" s="45" customFormat="1"/>
    <row r="1301" s="45" customFormat="1"/>
    <row r="1302" s="45" customFormat="1"/>
    <row r="1303" s="45" customFormat="1"/>
    <row r="1304" s="45" customFormat="1"/>
    <row r="1305" s="45" customFormat="1"/>
    <row r="1306" s="45" customFormat="1"/>
    <row r="1307" s="45" customFormat="1"/>
    <row r="1308" s="45" customFormat="1"/>
    <row r="1309" s="45" customFormat="1"/>
    <row r="1310" s="45" customFormat="1"/>
    <row r="1311" s="45" customFormat="1"/>
    <row r="1312" s="45" customFormat="1"/>
    <row r="1313" s="45" customFormat="1"/>
    <row r="1314" s="45" customFormat="1"/>
    <row r="1315" s="45" customFormat="1"/>
    <row r="1316" s="45" customFormat="1"/>
    <row r="1317" s="45" customFormat="1"/>
    <row r="1318" s="45" customFormat="1"/>
    <row r="1319" s="45" customFormat="1"/>
    <row r="1320" s="45" customFormat="1"/>
    <row r="1321" s="45" customFormat="1"/>
    <row r="1322" s="45" customFormat="1"/>
    <row r="1323" s="45" customFormat="1"/>
    <row r="1324" s="45" customFormat="1"/>
    <row r="1325" s="45" customFormat="1"/>
    <row r="1326" s="45" customFormat="1"/>
    <row r="1327" s="45" customFormat="1"/>
    <row r="1328" s="45" customFormat="1"/>
    <row r="1329" s="45" customFormat="1"/>
    <row r="1330" s="45" customFormat="1"/>
    <row r="1331" s="45" customFormat="1"/>
    <row r="1332" s="45" customFormat="1"/>
    <row r="1333" s="45" customFormat="1"/>
    <row r="1334" s="45" customFormat="1"/>
    <row r="1335" s="45" customFormat="1"/>
    <row r="1336" s="45" customFormat="1"/>
    <row r="1337" s="45" customFormat="1"/>
    <row r="1338" s="45" customFormat="1"/>
    <row r="1339" s="45" customFormat="1"/>
    <row r="1340" s="45" customFormat="1"/>
    <row r="1341" s="45" customFormat="1"/>
    <row r="1342" s="45" customFormat="1"/>
    <row r="1343" s="45" customFormat="1"/>
    <row r="1344" s="45" customFormat="1"/>
    <row r="1345" s="45" customFormat="1"/>
    <row r="1346" s="45" customFormat="1"/>
    <row r="1347" s="45" customFormat="1"/>
    <row r="1348" s="45" customFormat="1"/>
    <row r="1349" s="45" customFormat="1"/>
    <row r="1350" s="45" customFormat="1"/>
    <row r="1351" s="45" customFormat="1"/>
    <row r="1352" s="45" customFormat="1"/>
    <row r="1353" s="45" customFormat="1"/>
    <row r="1354" s="45" customFormat="1"/>
    <row r="1355" s="45" customFormat="1"/>
    <row r="1356" s="45" customFormat="1"/>
    <row r="1357" s="45" customFormat="1"/>
    <row r="1358" s="45" customFormat="1"/>
    <row r="1359" s="45" customFormat="1"/>
    <row r="1360" s="45" customFormat="1"/>
    <row r="1361" s="45" customFormat="1"/>
    <row r="1362" s="45" customFormat="1"/>
    <row r="1363" s="45" customFormat="1"/>
    <row r="1364" s="45" customFormat="1"/>
    <row r="1365" s="45" customFormat="1"/>
    <row r="1366" s="45" customFormat="1"/>
    <row r="1367" s="45" customFormat="1"/>
    <row r="1368" s="45" customFormat="1"/>
    <row r="1369" s="45" customFormat="1"/>
    <row r="1370" s="45" customFormat="1"/>
    <row r="1371" s="45" customFormat="1"/>
    <row r="1372" s="45" customFormat="1"/>
    <row r="1373" s="45" customFormat="1"/>
    <row r="1374" s="45" customFormat="1"/>
    <row r="1375" s="45" customFormat="1"/>
    <row r="1376" s="45" customFormat="1"/>
    <row r="1377" s="45" customFormat="1"/>
    <row r="1378" s="45" customFormat="1"/>
    <row r="1379" s="45" customFormat="1"/>
    <row r="1380" s="45" customFormat="1"/>
    <row r="1381" s="45" customFormat="1"/>
    <row r="1382" s="45" customFormat="1"/>
    <row r="1383" s="45" customFormat="1"/>
    <row r="1384" s="45" customFormat="1"/>
    <row r="1385" s="45" customFormat="1"/>
    <row r="1386" s="45" customFormat="1"/>
    <row r="1387" s="45" customFormat="1"/>
    <row r="1388" s="45" customFormat="1"/>
    <row r="1389" s="45" customFormat="1"/>
    <row r="1390" s="45" customFormat="1"/>
    <row r="1391" s="45" customFormat="1"/>
    <row r="1392" s="45" customFormat="1"/>
    <row r="1393" s="45" customFormat="1"/>
    <row r="1394" s="45" customFormat="1"/>
    <row r="1395" s="45" customFormat="1"/>
    <row r="1396" s="45" customFormat="1"/>
    <row r="1397" s="45" customFormat="1"/>
    <row r="1398" s="45" customFormat="1"/>
    <row r="1399" s="45" customFormat="1"/>
    <row r="1400" s="45" customFormat="1"/>
    <row r="1401" s="45" customFormat="1"/>
    <row r="1402" s="45" customFormat="1"/>
    <row r="1403" s="45" customFormat="1"/>
    <row r="1404" s="45" customFormat="1"/>
    <row r="1405" s="45" customFormat="1"/>
    <row r="1406" s="45" customFormat="1"/>
    <row r="1407" s="45" customFormat="1"/>
    <row r="1408" s="45" customFormat="1"/>
    <row r="1409" s="45" customFormat="1"/>
    <row r="1410" s="45" customFormat="1"/>
    <row r="1411" s="45" customFormat="1"/>
    <row r="1412" s="45" customFormat="1"/>
    <row r="1413" s="45" customFormat="1"/>
    <row r="1414" s="45" customFormat="1"/>
    <row r="1415" s="45" customFormat="1"/>
    <row r="1416" s="45" customFormat="1"/>
    <row r="1417" s="45" customFormat="1"/>
    <row r="1418" s="45" customFormat="1"/>
    <row r="1419" s="45" customFormat="1"/>
    <row r="1420" s="45" customFormat="1"/>
    <row r="1421" s="45" customFormat="1"/>
    <row r="1422" s="45" customFormat="1"/>
    <row r="1423" s="45" customFormat="1"/>
    <row r="1424" s="45" customFormat="1"/>
    <row r="1425" s="45" customFormat="1"/>
    <row r="1426" s="45" customFormat="1"/>
    <row r="1427" s="45" customFormat="1"/>
    <row r="1428" s="45" customFormat="1"/>
    <row r="1429" s="45" customFormat="1"/>
    <row r="1430" s="45" customFormat="1"/>
    <row r="1431" s="45" customFormat="1"/>
    <row r="1432" s="45" customFormat="1"/>
    <row r="1433" s="45" customFormat="1"/>
    <row r="1434" s="45" customFormat="1"/>
    <row r="1435" s="45" customFormat="1"/>
    <row r="1436" s="45" customFormat="1"/>
    <row r="1437" s="45" customFormat="1"/>
    <row r="1438" s="45" customFormat="1"/>
    <row r="1439" s="45" customFormat="1"/>
    <row r="1440" s="45" customFormat="1"/>
    <row r="1441" s="45" customFormat="1"/>
    <row r="1442" s="45" customFormat="1"/>
    <row r="1443" s="45" customFormat="1"/>
    <row r="1444" s="45" customFormat="1"/>
    <row r="1445" s="45" customFormat="1"/>
    <row r="1446" s="45" customFormat="1"/>
    <row r="1447" s="45" customFormat="1"/>
    <row r="1448" s="45" customFormat="1"/>
    <row r="1449" s="45" customFormat="1"/>
    <row r="1450" s="45" customFormat="1"/>
    <row r="1451" s="45" customFormat="1"/>
    <row r="1452" s="45" customFormat="1"/>
    <row r="1453" s="45" customFormat="1"/>
    <row r="1454" s="45" customFormat="1"/>
    <row r="1455" s="45" customFormat="1"/>
    <row r="1456" s="45" customFormat="1"/>
    <row r="1457" s="45" customFormat="1"/>
    <row r="1458" s="45" customFormat="1"/>
    <row r="1459" s="45" customFormat="1"/>
    <row r="1460" s="45" customFormat="1"/>
    <row r="1461" s="45" customFormat="1"/>
    <row r="1462" s="45" customFormat="1"/>
    <row r="1463" s="45" customFormat="1"/>
    <row r="1464" s="45" customFormat="1"/>
    <row r="1465" s="45" customFormat="1"/>
    <row r="1466" s="45" customFormat="1"/>
    <row r="1467" s="45" customFormat="1"/>
    <row r="1468" s="45" customFormat="1"/>
    <row r="1469" s="45" customFormat="1"/>
    <row r="1470" s="45" customFormat="1"/>
    <row r="1471" s="45" customFormat="1"/>
    <row r="1472" s="45" customFormat="1"/>
    <row r="1473" s="45" customFormat="1"/>
    <row r="1474" s="45" customFormat="1"/>
    <row r="1475" s="45" customFormat="1"/>
    <row r="1476" s="45" customFormat="1"/>
    <row r="1477" s="45" customFormat="1"/>
    <row r="1478" s="45" customFormat="1"/>
    <row r="1479" s="45" customFormat="1"/>
    <row r="1480" s="45" customFormat="1"/>
    <row r="1481" s="45" customFormat="1"/>
    <row r="1482" s="45" customFormat="1"/>
    <row r="1483" s="45" customFormat="1"/>
    <row r="1484" s="45" customFormat="1"/>
    <row r="1485" s="45" customFormat="1"/>
    <row r="1486" s="45" customFormat="1"/>
    <row r="1487" s="45" customFormat="1"/>
    <row r="1488" s="45" customFormat="1"/>
    <row r="1489" s="45" customFormat="1"/>
    <row r="1490" s="45" customFormat="1"/>
    <row r="1491" s="45" customFormat="1"/>
    <row r="1492" s="45" customFormat="1"/>
    <row r="1493" s="45" customFormat="1"/>
    <row r="1494" s="45" customFormat="1"/>
    <row r="1495" s="45" customFormat="1"/>
    <row r="1496" s="45" customFormat="1"/>
    <row r="1497" s="45" customFormat="1"/>
    <row r="1498" s="45" customFormat="1"/>
    <row r="1499" s="45" customFormat="1"/>
    <row r="1500" s="45" customFormat="1"/>
    <row r="1501" s="45" customFormat="1"/>
    <row r="1502" s="45" customFormat="1"/>
    <row r="1503" s="45" customFormat="1"/>
    <row r="1504" s="45" customFormat="1"/>
    <row r="1505" s="45" customFormat="1"/>
    <row r="1506" s="45" customFormat="1"/>
    <row r="1507" s="45" customFormat="1"/>
    <row r="1508" s="45" customFormat="1"/>
    <row r="1509" s="45" customFormat="1"/>
    <row r="1510" s="45" customFormat="1"/>
    <row r="1511" s="45" customFormat="1"/>
    <row r="1512" s="45" customFormat="1"/>
    <row r="1513" s="45" customFormat="1"/>
    <row r="1514" s="45" customFormat="1"/>
    <row r="1515" s="45" customFormat="1"/>
    <row r="1516" s="45" customFormat="1"/>
    <row r="1517" s="45" customFormat="1"/>
    <row r="1518" s="45" customFormat="1"/>
    <row r="1519" s="45" customFormat="1"/>
    <row r="1520" s="45" customFormat="1"/>
    <row r="1521" s="45" customFormat="1"/>
    <row r="1522" s="45" customFormat="1"/>
    <row r="1523" s="45" customFormat="1"/>
    <row r="1524" s="45" customFormat="1"/>
    <row r="1525" s="45" customFormat="1"/>
    <row r="1526" s="45" customFormat="1"/>
    <row r="1527" s="45" customFormat="1"/>
    <row r="1528" s="45" customFormat="1"/>
    <row r="1529" s="45" customFormat="1"/>
    <row r="1530" s="45" customFormat="1"/>
    <row r="1531" s="45" customFormat="1"/>
    <row r="1532" s="45" customFormat="1"/>
    <row r="1533" s="45" customFormat="1"/>
    <row r="1534" s="45" customFormat="1"/>
    <row r="1535" s="45" customFormat="1"/>
    <row r="1536" s="45" customFormat="1"/>
    <row r="1537" s="45" customFormat="1"/>
    <row r="1538" s="45" customFormat="1"/>
    <row r="1539" s="45" customFormat="1"/>
    <row r="1540" s="45" customFormat="1"/>
    <row r="1541" s="45" customFormat="1"/>
    <row r="1542" s="45" customFormat="1"/>
    <row r="1543" s="45" customFormat="1"/>
    <row r="1544" s="45" customFormat="1"/>
    <row r="1545" s="45" customFormat="1"/>
    <row r="1546" s="45" customFormat="1"/>
    <row r="1547" s="45" customFormat="1"/>
    <row r="1548" s="45" customFormat="1"/>
    <row r="1549" s="45" customFormat="1"/>
    <row r="1550" s="45" customFormat="1"/>
    <row r="1551" s="45" customFormat="1"/>
    <row r="1552" s="45" customFormat="1"/>
    <row r="1553" s="45" customFormat="1"/>
    <row r="1554" s="45" customFormat="1"/>
    <row r="1555" s="45" customFormat="1"/>
    <row r="1556" s="45" customFormat="1"/>
    <row r="1557" s="45" customFormat="1"/>
    <row r="1558" s="45" customFormat="1"/>
    <row r="1559" s="45" customFormat="1"/>
    <row r="1560" s="45" customFormat="1"/>
    <row r="1561" s="45" customFormat="1"/>
    <row r="1562" s="45" customFormat="1"/>
    <row r="1563" s="45" customFormat="1"/>
    <row r="1564" s="45" customFormat="1"/>
    <row r="1565" s="45" customFormat="1"/>
    <row r="1566" s="45" customFormat="1"/>
    <row r="1567" s="45" customFormat="1"/>
    <row r="1568" s="45" customFormat="1"/>
    <row r="1569" s="45" customFormat="1"/>
    <row r="1570" s="45" customFormat="1"/>
    <row r="1571" s="45" customFormat="1"/>
    <row r="1572" s="45" customFormat="1"/>
    <row r="1573" s="45" customFormat="1"/>
    <row r="1574" s="45" customFormat="1"/>
    <row r="1575" s="45" customFormat="1"/>
    <row r="1576" s="45" customFormat="1"/>
    <row r="1577" s="45" customFormat="1"/>
    <row r="1578" s="45" customFormat="1"/>
    <row r="1579" s="45" customFormat="1"/>
    <row r="1580" s="45" customFormat="1"/>
    <row r="1581" s="45" customFormat="1"/>
    <row r="1582" s="45" customFormat="1"/>
    <row r="1583" s="45" customFormat="1"/>
    <row r="1584" s="45" customFormat="1"/>
    <row r="1585" s="45" customFormat="1"/>
    <row r="1586" s="45" customFormat="1"/>
    <row r="1587" s="45" customFormat="1"/>
    <row r="1588" s="45" customFormat="1"/>
    <row r="1589" s="45" customFormat="1"/>
    <row r="1590" s="45" customFormat="1"/>
    <row r="1591" s="45" customFormat="1"/>
    <row r="1592" s="45" customFormat="1"/>
    <row r="1593" s="45" customFormat="1"/>
    <row r="1594" s="45" customFormat="1"/>
    <row r="1595" s="45" customFormat="1"/>
    <row r="1596" s="45" customFormat="1"/>
    <row r="1597" s="45" customFormat="1"/>
    <row r="1598" s="45" customFormat="1"/>
    <row r="1599" s="45" customFormat="1"/>
    <row r="1600" s="45" customFormat="1"/>
    <row r="1601" s="45" customFormat="1"/>
    <row r="1602" s="45" customFormat="1"/>
    <row r="1603" s="45" customFormat="1"/>
    <row r="1604" s="45" customFormat="1"/>
    <row r="1605" s="45" customFormat="1"/>
    <row r="1606" s="45" customFormat="1"/>
    <row r="1607" s="45" customFormat="1"/>
    <row r="1608" s="45" customFormat="1"/>
    <row r="1609" s="45" customFormat="1"/>
    <row r="1610" s="45" customFormat="1"/>
    <row r="1611" s="45" customFormat="1"/>
    <row r="1612" s="45" customFormat="1"/>
    <row r="1613" s="45" customFormat="1"/>
    <row r="1614" s="45" customFormat="1"/>
    <row r="1615" s="45" customFormat="1"/>
    <row r="1616" s="45" customFormat="1"/>
    <row r="1617" s="45" customFormat="1"/>
    <row r="1618" s="45" customFormat="1"/>
    <row r="1619" s="45" customFormat="1"/>
    <row r="1620" s="45" customFormat="1"/>
    <row r="1621" s="45" customFormat="1"/>
    <row r="1622" s="45" customFormat="1"/>
    <row r="1623" s="45" customFormat="1"/>
    <row r="1624" s="45" customFormat="1"/>
    <row r="1625" s="45" customFormat="1"/>
    <row r="1626" s="45" customFormat="1"/>
    <row r="1627" s="45" customFormat="1"/>
    <row r="1628" s="45" customFormat="1"/>
    <row r="1629" s="45" customFormat="1"/>
    <row r="1630" s="45" customFormat="1"/>
    <row r="1631" s="45" customFormat="1"/>
    <row r="1632" s="45" customFormat="1"/>
    <row r="1633" s="45" customFormat="1"/>
    <row r="1634" s="45" customFormat="1"/>
    <row r="1635" s="45" customFormat="1"/>
    <row r="1636" s="45" customFormat="1"/>
    <row r="1637" s="45" customFormat="1"/>
    <row r="1638" s="45" customFormat="1"/>
    <row r="1639" s="45" customFormat="1"/>
    <row r="1640" s="45" customFormat="1"/>
    <row r="1641" s="45" customFormat="1"/>
    <row r="1642" s="45" customFormat="1"/>
    <row r="1643" s="45" customFormat="1"/>
    <row r="1644" s="45" customFormat="1"/>
    <row r="1645" s="45" customFormat="1"/>
    <row r="1646" s="45" customFormat="1"/>
    <row r="1647" s="45" customFormat="1"/>
    <row r="1648" s="45" customFormat="1"/>
    <row r="1649" s="45" customFormat="1"/>
    <row r="1650" s="45" customFormat="1"/>
    <row r="1651" s="45" customFormat="1"/>
    <row r="1652" s="45" customFormat="1"/>
    <row r="1653" s="45" customFormat="1"/>
    <row r="1654" s="45" customFormat="1"/>
    <row r="1655" s="45" customFormat="1"/>
    <row r="1656" s="45" customFormat="1"/>
    <row r="1657" s="45" customFormat="1"/>
    <row r="1658" s="45" customFormat="1"/>
    <row r="1659" s="45" customFormat="1"/>
    <row r="1660" s="45" customFormat="1"/>
    <row r="1661" s="45" customFormat="1"/>
    <row r="1662" s="45" customFormat="1"/>
    <row r="1663" s="45" customFormat="1"/>
    <row r="1664" s="45" customFormat="1"/>
    <row r="1665" s="45" customFormat="1"/>
    <row r="1666" s="45" customFormat="1"/>
    <row r="1667" s="45" customFormat="1"/>
    <row r="1668" s="45" customFormat="1"/>
    <row r="1669" s="45" customFormat="1"/>
    <row r="1670" s="45" customFormat="1"/>
    <row r="1671" s="45" customFormat="1"/>
    <row r="1672" s="45" customFormat="1"/>
    <row r="1673" s="45" customFormat="1"/>
    <row r="1674" s="45" customFormat="1"/>
    <row r="1675" s="45" customFormat="1"/>
    <row r="1676" s="45" customFormat="1"/>
    <row r="1677" s="45" customFormat="1"/>
    <row r="1678" s="45" customFormat="1"/>
    <row r="1679" s="45" customFormat="1"/>
    <row r="1680" s="45" customFormat="1"/>
    <row r="1681" s="45" customFormat="1"/>
    <row r="1682" s="45" customFormat="1"/>
    <row r="1683" s="45" customFormat="1"/>
    <row r="1684" s="45" customFormat="1"/>
    <row r="1685" s="45" customFormat="1"/>
    <row r="1686" s="45" customFormat="1"/>
    <row r="1687" s="45" customFormat="1"/>
    <row r="1688" s="45" customFormat="1"/>
    <row r="1689" s="45" customFormat="1"/>
    <row r="1690" s="45" customFormat="1"/>
    <row r="1691" s="45" customFormat="1"/>
    <row r="1692" s="45" customFormat="1"/>
    <row r="1693" s="45" customFormat="1"/>
    <row r="1694" s="45" customFormat="1"/>
    <row r="1695" s="45" customFormat="1"/>
    <row r="1696" s="45" customFormat="1"/>
    <row r="1697" s="45" customFormat="1"/>
    <row r="1698" s="45" customFormat="1"/>
    <row r="1699" s="45" customFormat="1"/>
    <row r="1700" s="45" customFormat="1"/>
    <row r="1701" s="45" customFormat="1"/>
    <row r="1702" s="45" customFormat="1"/>
    <row r="1703" s="45" customFormat="1"/>
    <row r="1704" s="45" customFormat="1"/>
    <row r="1705" s="45" customFormat="1"/>
    <row r="1706" s="45" customFormat="1"/>
    <row r="1707" s="45" customFormat="1"/>
    <row r="1708" s="45" customFormat="1"/>
    <row r="1709" s="45" customFormat="1"/>
    <row r="1710" s="45" customFormat="1"/>
    <row r="1711" s="45" customFormat="1"/>
    <row r="1712" s="45" customFormat="1"/>
    <row r="1713" s="45" customFormat="1"/>
    <row r="1714" s="45" customFormat="1"/>
    <row r="1715" s="45" customFormat="1"/>
    <row r="1716" s="45" customFormat="1"/>
    <row r="1717" s="45" customFormat="1"/>
    <row r="1718" s="45" customFormat="1"/>
    <row r="1719" s="45" customFormat="1"/>
    <row r="1720" s="45" customFormat="1"/>
    <row r="1721" s="45" customFormat="1"/>
    <row r="1722" s="45" customFormat="1"/>
    <row r="1723" s="45" customFormat="1"/>
    <row r="1724" s="45" customFormat="1"/>
    <row r="1725" s="45" customFormat="1"/>
    <row r="1726" s="45" customFormat="1"/>
    <row r="1727" s="45" customFormat="1"/>
    <row r="1728" s="45" customFormat="1"/>
    <row r="1729" s="45" customFormat="1"/>
    <row r="1730" s="45" customFormat="1"/>
    <row r="1731" s="45" customFormat="1"/>
    <row r="1732" s="45" customFormat="1"/>
    <row r="1733" s="45" customFormat="1"/>
    <row r="1734" s="45" customFormat="1"/>
    <row r="1735" s="45" customFormat="1"/>
    <row r="1736" s="45" customFormat="1"/>
    <row r="1737" s="45" customFormat="1"/>
    <row r="1738" s="45" customFormat="1"/>
    <row r="1739" s="45" customFormat="1"/>
    <row r="1740" s="45" customFormat="1"/>
    <row r="1741" s="45" customFormat="1"/>
    <row r="1742" s="45" customFormat="1"/>
    <row r="1743" s="45" customFormat="1"/>
    <row r="1744" s="45" customFormat="1"/>
    <row r="1745" s="45" customFormat="1"/>
    <row r="1746" s="45" customFormat="1"/>
    <row r="1747" s="45" customFormat="1"/>
    <row r="1748" s="45" customFormat="1"/>
    <row r="1749" s="45" customFormat="1"/>
    <row r="1750" s="45" customFormat="1"/>
    <row r="1751" s="45" customFormat="1"/>
    <row r="1752" s="45" customFormat="1"/>
    <row r="1753" s="45" customFormat="1"/>
    <row r="1754" s="45" customFormat="1"/>
    <row r="1755" s="45" customFormat="1"/>
    <row r="1756" s="45" customFormat="1"/>
    <row r="1757" s="45" customFormat="1"/>
    <row r="1758" s="45" customFormat="1"/>
    <row r="1759" s="45" customFormat="1"/>
    <row r="1760" s="45" customFormat="1"/>
    <row r="1761" s="45" customFormat="1"/>
    <row r="1762" s="45" customFormat="1"/>
    <row r="1763" s="45" customFormat="1"/>
    <row r="1764" s="45" customFormat="1"/>
    <row r="1765" s="45" customFormat="1"/>
    <row r="1766" s="45" customFormat="1"/>
    <row r="1767" s="45" customFormat="1"/>
    <row r="1768" s="45" customFormat="1"/>
    <row r="1769" s="45" customFormat="1"/>
    <row r="1770" s="45" customFormat="1"/>
    <row r="1771" s="45" customFormat="1"/>
    <row r="1772" s="45" customFormat="1"/>
    <row r="1773" s="45" customFormat="1"/>
    <row r="1774" s="45" customFormat="1"/>
    <row r="1775" s="45" customFormat="1"/>
    <row r="1776" s="45" customFormat="1"/>
    <row r="1777" s="45" customFormat="1"/>
    <row r="1778" s="45" customFormat="1"/>
    <row r="1779" s="45" customFormat="1"/>
    <row r="1780" s="45" customFormat="1"/>
    <row r="1781" s="45" customFormat="1"/>
    <row r="1782" s="45" customFormat="1"/>
    <row r="1783" s="45" customFormat="1"/>
    <row r="1784" s="45" customFormat="1"/>
    <row r="1785" s="45" customFormat="1"/>
    <row r="1786" s="45" customFormat="1"/>
    <row r="1787" s="45" customFormat="1"/>
    <row r="1788" s="45" customFormat="1"/>
    <row r="1789" s="45" customFormat="1"/>
    <row r="1790" s="45" customFormat="1"/>
    <row r="1791" s="45" customFormat="1"/>
    <row r="1792" s="45" customFormat="1"/>
    <row r="1793" s="45" customFormat="1"/>
    <row r="1794" s="45" customFormat="1"/>
    <row r="1795" s="45" customFormat="1"/>
    <row r="1796" s="45" customFormat="1"/>
    <row r="1797" s="45" customFormat="1"/>
    <row r="1798" s="45" customFormat="1"/>
    <row r="1799" s="45" customFormat="1"/>
    <row r="1800" s="45" customFormat="1"/>
    <row r="1801" s="45" customFormat="1"/>
    <row r="1802" s="45" customFormat="1"/>
    <row r="1803" s="45" customFormat="1"/>
    <row r="1804" s="45" customFormat="1"/>
    <row r="1805" s="45" customFormat="1"/>
    <row r="1806" s="45" customFormat="1"/>
    <row r="1807" s="45" customFormat="1"/>
    <row r="1808" s="45" customFormat="1"/>
    <row r="1809" s="45" customFormat="1"/>
    <row r="1810" s="45" customFormat="1"/>
    <row r="1811" s="45" customFormat="1"/>
    <row r="1812" s="45" customFormat="1"/>
    <row r="1813" s="45" customFormat="1"/>
    <row r="1814" s="45" customFormat="1"/>
    <row r="1815" s="45" customFormat="1"/>
    <row r="1816" s="45" customFormat="1"/>
    <row r="1817" s="45" customFormat="1"/>
    <row r="1818" s="45" customFormat="1"/>
    <row r="1819" s="45" customFormat="1"/>
    <row r="1820" s="45" customFormat="1"/>
    <row r="1821" s="45" customFormat="1"/>
    <row r="1822" s="45" customFormat="1"/>
    <row r="1823" s="45" customFormat="1"/>
    <row r="1824" s="45" customFormat="1"/>
    <row r="1825" s="45" customFormat="1"/>
    <row r="1826" s="45" customFormat="1"/>
    <row r="1827" s="45" customFormat="1"/>
    <row r="1828" s="45" customFormat="1"/>
    <row r="1829" s="45" customFormat="1"/>
    <row r="1830" s="45" customFormat="1"/>
    <row r="1831" s="45" customFormat="1"/>
    <row r="1832" s="45" customFormat="1"/>
    <row r="1833" s="45" customFormat="1"/>
    <row r="1834" s="45" customFormat="1"/>
    <row r="1835" s="45" customFormat="1"/>
    <row r="1836" s="45" customFormat="1"/>
    <row r="1837" s="45" customFormat="1"/>
    <row r="1838" s="45" customFormat="1"/>
    <row r="1839" s="45" customFormat="1"/>
    <row r="1840" s="45" customFormat="1"/>
    <row r="1841" s="45" customFormat="1"/>
    <row r="1842" s="45" customFormat="1"/>
    <row r="1843" s="45" customFormat="1"/>
    <row r="1844" s="45" customFormat="1"/>
    <row r="1845" s="45" customFormat="1"/>
    <row r="1846" s="45" customFormat="1"/>
    <row r="1847" s="45" customFormat="1"/>
    <row r="1848" s="45" customFormat="1"/>
    <row r="1849" s="45" customFormat="1"/>
    <row r="1850" s="45" customFormat="1"/>
    <row r="1851" s="45" customFormat="1"/>
    <row r="1852" s="45" customFormat="1"/>
    <row r="1853" s="45" customFormat="1"/>
    <row r="1854" s="45" customFormat="1"/>
    <row r="1855" s="45" customFormat="1"/>
    <row r="1856" s="45" customFormat="1"/>
    <row r="1857" s="45" customFormat="1"/>
    <row r="1858" s="45" customFormat="1"/>
    <row r="1859" s="45" customFormat="1"/>
    <row r="1860" s="45" customFormat="1"/>
    <row r="1861" s="45" customFormat="1"/>
    <row r="1862" s="45" customFormat="1"/>
    <row r="1863" s="45" customFormat="1"/>
    <row r="1864" s="45" customFormat="1"/>
    <row r="1865" s="45" customFormat="1"/>
    <row r="1866" s="45" customFormat="1"/>
    <row r="1867" s="45" customFormat="1"/>
    <row r="1868" s="45" customFormat="1"/>
    <row r="1869" s="45" customFormat="1"/>
    <row r="1870" s="45" customFormat="1"/>
    <row r="1871" s="45" customFormat="1"/>
    <row r="1872" s="45" customFormat="1"/>
    <row r="1873" s="45" customFormat="1"/>
    <row r="1874" s="45" customFormat="1"/>
    <row r="1875" s="45" customFormat="1"/>
    <row r="1876" s="45" customFormat="1"/>
    <row r="1877" s="45" customFormat="1"/>
    <row r="1878" s="45" customFormat="1"/>
    <row r="1879" s="45" customFormat="1"/>
    <row r="1880" s="45" customFormat="1"/>
    <row r="1881" s="45" customFormat="1"/>
    <row r="1882" s="45" customFormat="1"/>
    <row r="1883" s="45" customFormat="1"/>
    <row r="1884" s="45" customFormat="1"/>
    <row r="1885" s="45" customFormat="1"/>
    <row r="1886" s="45" customFormat="1"/>
    <row r="1887" s="45" customFormat="1"/>
    <row r="1888" s="45" customFormat="1"/>
    <row r="1889" s="45" customFormat="1"/>
    <row r="1890" s="45" customFormat="1"/>
    <row r="1891" s="45" customFormat="1"/>
    <row r="1892" s="45" customFormat="1"/>
    <row r="1893" s="45" customFormat="1"/>
    <row r="1894" s="45" customFormat="1"/>
    <row r="1895" s="45" customFormat="1"/>
    <row r="1896" s="45" customFormat="1"/>
    <row r="1897" s="45" customFormat="1"/>
    <row r="1898" s="45" customFormat="1"/>
    <row r="1899" s="45" customFormat="1"/>
    <row r="1900" s="45" customFormat="1"/>
    <row r="1901" s="45" customFormat="1"/>
    <row r="1902" s="45" customFormat="1"/>
    <row r="1903" s="45" customFormat="1"/>
    <row r="1904" s="45" customFormat="1"/>
    <row r="1905" s="45" customFormat="1"/>
    <row r="1906" s="45" customFormat="1"/>
    <row r="1907" s="45" customFormat="1"/>
    <row r="1908" s="45" customFormat="1"/>
    <row r="1909" s="45" customFormat="1"/>
    <row r="1910" s="45" customFormat="1"/>
    <row r="1911" s="45" customFormat="1"/>
    <row r="1912" s="45" customFormat="1"/>
    <row r="1913" s="45" customFormat="1"/>
    <row r="1914" s="45" customFormat="1"/>
    <row r="1915" s="45" customFormat="1"/>
    <row r="1916" s="45" customFormat="1"/>
    <row r="1917" s="45" customFormat="1"/>
    <row r="1918" s="45" customFormat="1"/>
    <row r="1919" s="45" customFormat="1"/>
    <row r="1920" s="45" customFormat="1"/>
    <row r="1921" s="45" customFormat="1"/>
    <row r="1922" s="45" customFormat="1"/>
    <row r="1923" s="45" customFormat="1"/>
    <row r="1924" s="45" customFormat="1"/>
    <row r="1925" s="45" customFormat="1"/>
    <row r="1926" s="45" customFormat="1"/>
    <row r="1927" s="45" customFormat="1"/>
    <row r="1928" s="45" customFormat="1"/>
    <row r="1929" s="45" customFormat="1"/>
    <row r="1930" s="45" customFormat="1"/>
    <row r="1931" s="45" customFormat="1"/>
    <row r="1932" s="45" customFormat="1"/>
    <row r="1933" s="45" customFormat="1"/>
    <row r="1934" s="45" customFormat="1"/>
    <row r="1935" s="45" customFormat="1"/>
    <row r="1936" s="45" customFormat="1"/>
    <row r="1937" s="45" customFormat="1"/>
    <row r="1938" s="45" customFormat="1"/>
    <row r="1939" s="45" customFormat="1"/>
    <row r="1940" s="45" customFormat="1"/>
    <row r="1941" s="45" customFormat="1"/>
    <row r="1942" s="45" customFormat="1"/>
    <row r="1943" s="45" customFormat="1"/>
    <row r="1944" s="45" customFormat="1"/>
    <row r="1945" s="45" customFormat="1"/>
    <row r="1946" s="45" customFormat="1"/>
    <row r="1947" s="45" customFormat="1"/>
    <row r="1948" s="45" customFormat="1"/>
    <row r="1949" s="45" customFormat="1"/>
    <row r="1950" s="45" customFormat="1"/>
    <row r="1951" s="45" customFormat="1"/>
    <row r="1952" s="45" customFormat="1"/>
    <row r="1953" s="45" customFormat="1"/>
    <row r="1954" s="45" customFormat="1"/>
    <row r="1955" s="45" customFormat="1"/>
    <row r="1956" s="45" customFormat="1"/>
    <row r="1957" s="45" customFormat="1"/>
    <row r="1958" s="45" customFormat="1"/>
    <row r="1959" s="45" customFormat="1"/>
    <row r="1960" s="45" customFormat="1"/>
    <row r="1961" s="45" customFormat="1"/>
    <row r="1962" s="45" customFormat="1"/>
    <row r="1963" s="45" customFormat="1"/>
    <row r="1964" s="45" customFormat="1"/>
    <row r="1965" s="45" customFormat="1"/>
    <row r="1966" s="45" customFormat="1"/>
    <row r="1967" s="45" customFormat="1"/>
    <row r="1968" s="45" customFormat="1"/>
    <row r="1969" s="45" customFormat="1"/>
    <row r="1970" s="45" customFormat="1"/>
    <row r="1971" s="45" customFormat="1"/>
    <row r="1972" s="45" customFormat="1"/>
    <row r="1973" s="45" customFormat="1"/>
    <row r="1974" s="45" customFormat="1"/>
    <row r="1975" s="45" customFormat="1"/>
    <row r="1976" s="45" customFormat="1"/>
    <row r="1977" s="45" customFormat="1"/>
    <row r="1978" s="45" customFormat="1"/>
    <row r="1979" s="45" customFormat="1"/>
    <row r="1980" s="45" customFormat="1"/>
    <row r="1981" s="45" customFormat="1"/>
    <row r="1982" s="45" customFormat="1"/>
    <row r="1983" s="45" customFormat="1"/>
    <row r="1984" s="45" customFormat="1"/>
    <row r="1985" s="45" customFormat="1"/>
    <row r="1986" s="45" customFormat="1"/>
    <row r="1987" s="45" customFormat="1"/>
    <row r="1988" s="45" customFormat="1"/>
    <row r="1989" s="45" customFormat="1"/>
    <row r="1990" s="45" customFormat="1"/>
    <row r="1991" s="45" customFormat="1"/>
    <row r="1992" s="45" customFormat="1"/>
    <row r="1993" s="45" customFormat="1"/>
    <row r="1994" s="45" customFormat="1"/>
    <row r="1995" s="45" customFormat="1"/>
    <row r="1996" s="45" customFormat="1"/>
    <row r="1997" s="45" customFormat="1"/>
    <row r="1998" s="45" customFormat="1"/>
    <row r="1999" s="45" customFormat="1"/>
    <row r="2000" s="45" customFormat="1"/>
    <row r="2001" s="45" customFormat="1"/>
    <row r="2002" s="45" customFormat="1"/>
    <row r="2003" s="45" customFormat="1"/>
    <row r="2004" s="45" customFormat="1"/>
    <row r="2005" s="45" customFormat="1"/>
    <row r="2006" s="45" customFormat="1"/>
    <row r="2007" s="45" customFormat="1"/>
    <row r="2008" s="45" customFormat="1"/>
    <row r="2009" s="45" customFormat="1"/>
    <row r="2010" s="45" customFormat="1"/>
    <row r="2011" s="45" customFormat="1"/>
    <row r="2012" s="45" customFormat="1"/>
    <row r="2013" s="45" customFormat="1"/>
    <row r="2014" s="45" customFormat="1"/>
    <row r="2015" s="45" customFormat="1"/>
    <row r="2016" s="45" customFormat="1"/>
    <row r="2017" s="45" customFormat="1"/>
    <row r="2018" s="45" customFormat="1"/>
    <row r="2019" s="45" customFormat="1"/>
    <row r="2020" s="45" customFormat="1"/>
    <row r="2021" s="45" customFormat="1"/>
    <row r="2022" s="45" customFormat="1"/>
    <row r="2023" s="45" customFormat="1"/>
    <row r="2024" s="45" customFormat="1"/>
    <row r="2025" s="45" customFormat="1"/>
    <row r="2026" s="45" customFormat="1"/>
    <row r="2027" s="45" customFormat="1"/>
    <row r="2028" s="45" customFormat="1"/>
    <row r="2029" s="45" customFormat="1"/>
    <row r="2030" s="45" customFormat="1"/>
    <row r="2031" s="45" customFormat="1"/>
    <row r="2032" s="45" customFormat="1"/>
    <row r="2033" s="45" customFormat="1"/>
    <row r="2034" s="45" customFormat="1"/>
    <row r="2035" s="45" customFormat="1"/>
    <row r="2036" s="45" customFormat="1"/>
    <row r="2037" s="45" customFormat="1"/>
    <row r="2038" s="45" customFormat="1"/>
    <row r="2039" s="45" customFormat="1"/>
    <row r="2040" s="45" customFormat="1"/>
    <row r="2041" s="45" customFormat="1"/>
    <row r="2042" s="45" customFormat="1"/>
    <row r="2043" s="45" customFormat="1"/>
    <row r="2044" s="45" customFormat="1"/>
    <row r="2045" s="45" customFormat="1"/>
    <row r="2046" s="45" customFormat="1"/>
    <row r="2047" s="45" customFormat="1"/>
    <row r="2048" s="45" customFormat="1"/>
    <row r="2049" s="45" customFormat="1"/>
    <row r="2050" s="45" customFormat="1"/>
    <row r="2051" s="45" customFormat="1"/>
    <row r="2052" s="45" customFormat="1"/>
    <row r="2053" s="45" customFormat="1"/>
    <row r="2054" s="45" customFormat="1"/>
    <row r="2055" s="45" customFormat="1"/>
    <row r="2056" s="45" customFormat="1"/>
    <row r="2057" s="45" customFormat="1"/>
    <row r="2058" s="45" customFormat="1"/>
    <row r="2059" s="45" customFormat="1"/>
    <row r="2060" s="45" customFormat="1"/>
    <row r="2061" s="45" customFormat="1"/>
    <row r="2062" s="45" customFormat="1"/>
    <row r="2063" s="45" customFormat="1"/>
    <row r="2064" s="45" customFormat="1"/>
    <row r="2065" s="45" customFormat="1"/>
    <row r="2066" s="45" customFormat="1"/>
    <row r="2067" s="45" customFormat="1"/>
    <row r="2068" s="45" customFormat="1"/>
    <row r="2069" s="45" customFormat="1"/>
    <row r="2070" s="45" customFormat="1"/>
    <row r="2071" s="45" customFormat="1"/>
    <row r="2072" s="45" customFormat="1"/>
    <row r="2073" s="45" customFormat="1"/>
    <row r="2074" s="45" customFormat="1"/>
    <row r="2075" s="45" customFormat="1"/>
    <row r="2076" s="45" customFormat="1"/>
    <row r="2077" s="45" customFormat="1"/>
    <row r="2078" s="45" customFormat="1"/>
    <row r="2079" s="45" customFormat="1"/>
    <row r="2080" s="45" customFormat="1"/>
    <row r="2081" s="45" customFormat="1"/>
    <row r="2082" s="45" customFormat="1"/>
    <row r="2083" s="45" customFormat="1"/>
    <row r="2084" s="45" customFormat="1"/>
    <row r="2085" s="45" customFormat="1"/>
    <row r="2086" s="45" customFormat="1"/>
    <row r="2087" s="45" customFormat="1"/>
    <row r="2088" s="45" customFormat="1"/>
    <row r="2089" s="45" customFormat="1"/>
    <row r="2090" s="45" customFormat="1"/>
    <row r="2091" s="45" customFormat="1"/>
    <row r="2092" s="45" customFormat="1"/>
    <row r="2093" s="45" customFormat="1"/>
    <row r="2094" s="45" customFormat="1"/>
    <row r="2095" s="45" customFormat="1"/>
    <row r="2096" s="45" customFormat="1"/>
    <row r="2097" s="45" customFormat="1"/>
    <row r="2098" s="45" customFormat="1"/>
    <row r="2099" s="45" customFormat="1"/>
    <row r="2100" s="45" customFormat="1"/>
    <row r="2101" s="45" customFormat="1"/>
    <row r="2102" s="45" customFormat="1"/>
    <row r="2103" s="45" customFormat="1"/>
    <row r="2104" s="45" customFormat="1"/>
    <row r="2105" s="45" customFormat="1"/>
    <row r="2106" s="45" customFormat="1"/>
    <row r="2107" s="45" customFormat="1"/>
    <row r="2108" s="45" customFormat="1"/>
    <row r="2109" s="45" customFormat="1"/>
    <row r="2110" s="45" customFormat="1"/>
    <row r="2111" s="45" customFormat="1"/>
    <row r="2112" s="45" customFormat="1"/>
    <row r="2113" s="45" customFormat="1"/>
    <row r="2114" s="45" customFormat="1"/>
    <row r="2115" s="45" customFormat="1"/>
    <row r="2116" s="45" customFormat="1"/>
    <row r="2117" s="45" customFormat="1"/>
    <row r="2118" s="45" customFormat="1"/>
    <row r="2119" s="45" customFormat="1"/>
    <row r="2120" s="45" customFormat="1"/>
    <row r="2121" s="45" customFormat="1"/>
    <row r="2122" s="45" customFormat="1"/>
    <row r="2123" s="45" customFormat="1"/>
    <row r="2124" s="45" customFormat="1"/>
    <row r="2125" s="45" customFormat="1"/>
    <row r="2126" s="45" customFormat="1"/>
    <row r="2127" s="45" customFormat="1"/>
    <row r="2128" s="45" customFormat="1"/>
    <row r="2129" s="45" customFormat="1"/>
    <row r="2130" s="45" customFormat="1"/>
    <row r="2131" s="45" customFormat="1"/>
    <row r="2132" s="45" customFormat="1"/>
    <row r="2133" s="45" customFormat="1"/>
    <row r="2134" s="45" customFormat="1"/>
    <row r="2135" s="45" customFormat="1"/>
    <row r="2136" s="45" customFormat="1"/>
    <row r="2137" s="45" customFormat="1"/>
    <row r="2138" s="45" customFormat="1"/>
    <row r="2139" s="45" customFormat="1"/>
    <row r="2140" s="45" customFormat="1"/>
    <row r="2141" s="45" customFormat="1"/>
    <row r="2142" s="45" customFormat="1"/>
    <row r="2143" s="45" customFormat="1"/>
    <row r="2144" s="45" customFormat="1"/>
    <row r="2145" s="45" customFormat="1"/>
    <row r="2146" s="45" customFormat="1"/>
    <row r="2147" s="45" customFormat="1"/>
    <row r="2148" s="45" customFormat="1"/>
    <row r="2149" s="45" customFormat="1"/>
    <row r="2150" s="45" customFormat="1"/>
    <row r="2151" s="45" customFormat="1"/>
    <row r="2152" s="45" customFormat="1"/>
    <row r="2153" s="45" customFormat="1"/>
    <row r="2154" s="45" customFormat="1"/>
    <row r="2155" s="45" customFormat="1"/>
    <row r="2156" s="45" customFormat="1"/>
    <row r="2157" s="45" customFormat="1"/>
    <row r="2158" s="45" customFormat="1"/>
    <row r="2159" s="45" customFormat="1"/>
    <row r="2160" s="45" customFormat="1"/>
    <row r="2161" s="45" customFormat="1"/>
    <row r="2162" s="45" customFormat="1"/>
    <row r="2163" s="45" customFormat="1"/>
    <row r="2164" s="45" customFormat="1"/>
    <row r="2165" s="45" customFormat="1"/>
    <row r="2166" s="45" customFormat="1"/>
    <row r="2167" s="45" customFormat="1"/>
    <row r="2168" s="45" customFormat="1"/>
    <row r="2169" s="45" customFormat="1"/>
    <row r="2170" s="45" customFormat="1"/>
    <row r="2171" s="45" customFormat="1"/>
    <row r="2172" s="45" customFormat="1"/>
    <row r="2173" s="45" customFormat="1"/>
    <row r="2174" s="45" customFormat="1"/>
    <row r="2175" s="45" customFormat="1"/>
    <row r="2176" s="45" customFormat="1"/>
    <row r="2177" s="45" customFormat="1"/>
    <row r="2178" s="45" customFormat="1"/>
    <row r="2179" s="45" customFormat="1"/>
    <row r="2180" s="45" customFormat="1"/>
    <row r="2181" s="45" customFormat="1"/>
    <row r="2182" s="45" customFormat="1"/>
    <row r="2183" s="45" customFormat="1"/>
    <row r="2184" s="45" customFormat="1"/>
    <row r="2185" s="45" customFormat="1"/>
    <row r="2186" s="45" customFormat="1"/>
    <row r="2187" s="45" customFormat="1"/>
    <row r="2188" s="45" customFormat="1"/>
    <row r="2189" s="45" customFormat="1"/>
    <row r="2190" s="45" customFormat="1"/>
    <row r="2191" s="45" customFormat="1"/>
    <row r="2192" s="45" customFormat="1"/>
    <row r="2193" s="45" customFormat="1"/>
    <row r="2194" s="45" customFormat="1"/>
    <row r="2195" s="45" customFormat="1"/>
    <row r="2196" s="45" customFormat="1"/>
    <row r="2197" s="45" customFormat="1"/>
    <row r="2198" s="45" customFormat="1"/>
    <row r="2199" s="45" customFormat="1"/>
    <row r="2200" s="45" customFormat="1"/>
    <row r="2201" s="45" customFormat="1"/>
    <row r="2202" s="45" customFormat="1"/>
    <row r="2203" s="45" customFormat="1"/>
    <row r="2204" s="45" customFormat="1"/>
    <row r="2205" s="45" customFormat="1"/>
    <row r="2206" s="45" customFormat="1"/>
    <row r="2207" s="45" customFormat="1"/>
    <row r="2208" s="45" customFormat="1"/>
    <row r="2209" s="45" customFormat="1"/>
    <row r="2210" s="45" customFormat="1"/>
    <row r="2211" s="45" customFormat="1"/>
    <row r="2212" s="45" customFormat="1"/>
    <row r="2213" s="45" customFormat="1"/>
    <row r="2214" s="45" customFormat="1"/>
    <row r="2215" s="45" customFormat="1"/>
    <row r="2216" s="45" customFormat="1"/>
    <row r="2217" s="45" customFormat="1"/>
    <row r="2218" s="45" customFormat="1"/>
    <row r="2219" s="45" customFormat="1"/>
    <row r="2220" s="45" customFormat="1"/>
    <row r="2221" s="45" customFormat="1"/>
    <row r="2222" s="45" customFormat="1"/>
    <row r="2223" s="45" customFormat="1"/>
    <row r="2224" s="45" customFormat="1"/>
    <row r="2225" s="45" customFormat="1"/>
    <row r="2226" s="45" customFormat="1"/>
    <row r="2227" s="45" customFormat="1"/>
    <row r="2228" s="45" customFormat="1"/>
    <row r="2229" s="45" customFormat="1"/>
    <row r="2230" s="45" customFormat="1"/>
    <row r="2231" s="45" customFormat="1"/>
    <row r="2232" s="45" customFormat="1"/>
    <row r="2233" s="45" customFormat="1"/>
    <row r="2234" s="45" customFormat="1"/>
    <row r="2235" s="45" customFormat="1"/>
    <row r="2236" s="45" customFormat="1"/>
    <row r="2237" s="45" customFormat="1"/>
    <row r="2238" s="45" customFormat="1"/>
    <row r="2239" s="45" customFormat="1"/>
    <row r="2240" s="45" customFormat="1"/>
    <row r="2241" s="45" customFormat="1"/>
    <row r="2242" s="45" customFormat="1"/>
    <row r="2243" s="45" customFormat="1"/>
    <row r="2244" s="45" customFormat="1"/>
    <row r="2245" s="45" customFormat="1"/>
    <row r="2246" s="45" customFormat="1"/>
    <row r="2247" s="45" customFormat="1"/>
    <row r="2248" s="45" customFormat="1"/>
    <row r="2249" s="45" customFormat="1"/>
    <row r="2250" s="45" customFormat="1"/>
    <row r="2251" s="45" customFormat="1"/>
    <row r="2252" s="45" customFormat="1"/>
    <row r="2253" s="45" customFormat="1"/>
    <row r="2254" s="45" customFormat="1"/>
    <row r="2255" s="45" customFormat="1"/>
    <row r="2256" s="45" customFormat="1"/>
    <row r="2257" s="45" customFormat="1"/>
    <row r="2258" s="45" customFormat="1"/>
    <row r="2259" s="45" customFormat="1"/>
    <row r="2260" s="45" customFormat="1"/>
    <row r="2261" s="45" customFormat="1"/>
  </sheetData>
  <mergeCells count="5">
    <mergeCell ref="B2:M2"/>
    <mergeCell ref="B3:M3"/>
    <mergeCell ref="B6:M6"/>
    <mergeCell ref="B7:M7"/>
    <mergeCell ref="B8:M8"/>
  </mergeCells>
  <hyperlinks>
    <hyperlink ref="B7:M7" location="J01a!A1" display="Estadística de Asegurados del FONASA según Región, Servicios de Salud, Comuna, Grupos de Ingreso y Sexo. Y su participación en población total nacional."/>
    <hyperlink ref="B8:M8" location="J01b!A1" display="Estadística de Asegurados del FONASA por Servicio de Salud, Comuna, Grupos de Edad y Sexo."/>
  </hyperlinks>
  <pageMargins left="0.7" right="0.7" top="0.75" bottom="0.75" header="0.3" footer="0.3"/>
  <pageSetup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E464"/>
  <sheetViews>
    <sheetView showGridLines="0" zoomScale="90" zoomScaleNormal="90" zoomScaleSheetLayoutView="75" workbookViewId="0">
      <pane xSplit="3" ySplit="5" topLeftCell="D6" activePane="bottomRight" state="frozen"/>
      <selection activeCell="AC6" sqref="AC6:AD380"/>
      <selection pane="topRight" activeCell="AC6" sqref="AC6:AD380"/>
      <selection pane="bottomLeft" activeCell="AC6" sqref="AC6:AD380"/>
      <selection pane="bottomRight" sqref="A1:K1"/>
    </sheetView>
  </sheetViews>
  <sheetFormatPr baseColWidth="10" defaultColWidth="11.42578125" defaultRowHeight="12.75"/>
  <cols>
    <col min="1" max="1" width="6" style="128" customWidth="1"/>
    <col min="2" max="2" width="34.42578125" style="184" customWidth="1"/>
    <col min="3" max="3" width="26.42578125" style="101" bestFit="1" customWidth="1"/>
    <col min="4" max="5" width="15.5703125" style="101" customWidth="1"/>
    <col min="6" max="9" width="15.42578125" style="101" customWidth="1"/>
    <col min="10" max="10" width="15" style="101" customWidth="1"/>
    <col min="11" max="11" width="15.42578125" style="101" customWidth="1"/>
    <col min="12" max="13" width="17.28515625" style="101" customWidth="1"/>
    <col min="14" max="14" width="14.5703125" style="101" customWidth="1"/>
    <col min="15" max="15" width="15.85546875" style="101" customWidth="1"/>
    <col min="16" max="17" width="15" style="101" customWidth="1"/>
    <col min="18" max="18" width="15.42578125" style="101" customWidth="1"/>
    <col min="19" max="19" width="15.85546875" style="101" customWidth="1"/>
    <col min="20" max="20" width="2.28515625" style="101" customWidth="1"/>
    <col min="21" max="21" width="12.42578125" style="101" customWidth="1"/>
    <col min="22" max="22" width="13.85546875" style="101" customWidth="1"/>
    <col min="23" max="23" width="15.140625" style="101" customWidth="1"/>
    <col min="24" max="24" width="11.42578125" style="101" customWidth="1"/>
    <col min="25" max="25" width="13.85546875" style="101" customWidth="1"/>
    <col min="26" max="26" width="16.7109375" style="101" bestFit="1" customWidth="1"/>
    <col min="27" max="27" width="13.85546875" style="101" customWidth="1"/>
    <col min="28" max="28" width="2" style="101" customWidth="1"/>
    <col min="29" max="29" width="15" style="101" customWidth="1"/>
    <col min="30" max="30" width="15.85546875" style="101" customWidth="1"/>
    <col min="31" max="31" width="16.42578125" style="101" customWidth="1"/>
    <col min="32" max="16384" width="11.42578125" style="101"/>
  </cols>
  <sheetData>
    <row r="1" spans="1:31" ht="15">
      <c r="A1" s="886" t="s">
        <v>480</v>
      </c>
      <c r="B1" s="886"/>
      <c r="C1" s="886"/>
      <c r="D1" s="886"/>
      <c r="E1" s="886"/>
      <c r="F1" s="886"/>
      <c r="G1" s="886"/>
      <c r="H1" s="886"/>
      <c r="I1" s="886"/>
      <c r="J1" s="886"/>
      <c r="K1" s="886"/>
    </row>
    <row r="2" spans="1:31" s="103" customFormat="1">
      <c r="A2" s="102" t="s">
        <v>481</v>
      </c>
      <c r="B2" s="182"/>
      <c r="T2" s="104"/>
      <c r="V2" s="104"/>
      <c r="W2" s="104"/>
      <c r="X2" s="104"/>
    </row>
    <row r="3" spans="1:31" s="103" customFormat="1">
      <c r="A3" s="102" t="s">
        <v>482</v>
      </c>
      <c r="B3" s="182"/>
    </row>
    <row r="4" spans="1:31" s="105" customFormat="1" ht="23.25" customHeight="1">
      <c r="A4" s="1042" t="s">
        <v>483</v>
      </c>
      <c r="B4" s="257" t="s">
        <v>484</v>
      </c>
      <c r="C4" s="258"/>
      <c r="D4" s="1041" t="s">
        <v>34</v>
      </c>
      <c r="E4" s="1041"/>
      <c r="F4" s="1041"/>
      <c r="G4" s="1041"/>
      <c r="H4" s="1041" t="s">
        <v>35</v>
      </c>
      <c r="I4" s="1041"/>
      <c r="J4" s="1041"/>
      <c r="K4" s="1041"/>
      <c r="L4" s="1041" t="s">
        <v>36</v>
      </c>
      <c r="M4" s="1041"/>
      <c r="N4" s="1041"/>
      <c r="O4" s="1041"/>
      <c r="P4" s="1041" t="s">
        <v>37</v>
      </c>
      <c r="Q4" s="1041"/>
      <c r="R4" s="1041"/>
      <c r="S4" s="1041"/>
      <c r="U4" s="1041" t="s">
        <v>485</v>
      </c>
      <c r="V4" s="1041"/>
      <c r="W4" s="1041"/>
      <c r="X4" s="1041"/>
      <c r="Y4" s="1041"/>
      <c r="Z4" s="1041"/>
      <c r="AA4" s="1041"/>
      <c r="AC4" s="1041" t="s">
        <v>71</v>
      </c>
      <c r="AD4" s="1041"/>
      <c r="AE4" s="1041"/>
    </row>
    <row r="5" spans="1:31" s="105" customFormat="1" ht="19.5" customHeight="1">
      <c r="A5" s="1042"/>
      <c r="B5" s="257" t="s">
        <v>112</v>
      </c>
      <c r="C5" s="258" t="s">
        <v>144</v>
      </c>
      <c r="D5" s="259" t="s">
        <v>486</v>
      </c>
      <c r="E5" s="259" t="s">
        <v>106</v>
      </c>
      <c r="F5" s="259" t="s">
        <v>487</v>
      </c>
      <c r="G5" s="259" t="s">
        <v>113</v>
      </c>
      <c r="H5" s="259" t="s">
        <v>486</v>
      </c>
      <c r="I5" s="259" t="s">
        <v>106</v>
      </c>
      <c r="J5" s="259" t="s">
        <v>487</v>
      </c>
      <c r="K5" s="259" t="s">
        <v>113</v>
      </c>
      <c r="L5" s="259" t="s">
        <v>486</v>
      </c>
      <c r="M5" s="259" t="s">
        <v>106</v>
      </c>
      <c r="N5" s="259" t="s">
        <v>487</v>
      </c>
      <c r="O5" s="259" t="s">
        <v>113</v>
      </c>
      <c r="P5" s="259" t="s">
        <v>486</v>
      </c>
      <c r="Q5" s="259" t="s">
        <v>106</v>
      </c>
      <c r="R5" s="259" t="s">
        <v>487</v>
      </c>
      <c r="S5" s="259" t="s">
        <v>113</v>
      </c>
      <c r="U5" s="259" t="s">
        <v>486</v>
      </c>
      <c r="V5" s="259" t="s">
        <v>488</v>
      </c>
      <c r="W5" s="259" t="s">
        <v>106</v>
      </c>
      <c r="X5" s="259" t="s">
        <v>487</v>
      </c>
      <c r="Y5" s="259" t="s">
        <v>488</v>
      </c>
      <c r="Z5" s="259" t="s">
        <v>113</v>
      </c>
      <c r="AA5" s="259" t="s">
        <v>488</v>
      </c>
      <c r="AC5" s="259" t="s">
        <v>486</v>
      </c>
      <c r="AD5" s="259" t="s">
        <v>487</v>
      </c>
      <c r="AE5" s="259" t="s">
        <v>113</v>
      </c>
    </row>
    <row r="6" spans="1:31" ht="14.1" customHeight="1">
      <c r="A6" s="1040" t="s">
        <v>895</v>
      </c>
      <c r="B6" s="1032" t="s">
        <v>489</v>
      </c>
      <c r="C6" s="106" t="s">
        <v>489</v>
      </c>
      <c r="D6" s="107">
        <v>27797</v>
      </c>
      <c r="E6" s="107">
        <v>0</v>
      </c>
      <c r="F6" s="107">
        <v>20117</v>
      </c>
      <c r="G6" s="108">
        <f>SUM(D6:F6)</f>
        <v>47914</v>
      </c>
      <c r="H6" s="107">
        <v>33962</v>
      </c>
      <c r="I6" s="107">
        <v>0</v>
      </c>
      <c r="J6" s="107">
        <v>24922</v>
      </c>
      <c r="K6" s="108">
        <f t="shared" ref="K6" si="0">SUM(H6:J6)</f>
        <v>58884</v>
      </c>
      <c r="L6" s="107">
        <v>13687</v>
      </c>
      <c r="M6" s="107">
        <v>1</v>
      </c>
      <c r="N6" s="107">
        <v>12626</v>
      </c>
      <c r="O6" s="108">
        <f t="shared" ref="O6" si="1">SUM(L6:N6)</f>
        <v>26314</v>
      </c>
      <c r="P6" s="107">
        <v>16139</v>
      </c>
      <c r="Q6" s="107">
        <v>0</v>
      </c>
      <c r="R6" s="107">
        <v>19857</v>
      </c>
      <c r="S6" s="108">
        <f t="shared" ref="S6" si="2">SUM(P6:R6)</f>
        <v>35996</v>
      </c>
      <c r="U6" s="107">
        <f>+D6+H6+L6+P6</f>
        <v>91585</v>
      </c>
      <c r="V6" s="109">
        <f t="shared" ref="V6:V78" si="3">100*U6/AC6</f>
        <v>81.790578254074575</v>
      </c>
      <c r="W6" s="110">
        <f>E6+I6+M6+Q6</f>
        <v>1</v>
      </c>
      <c r="X6" s="107">
        <f>+F6+J6+N6+R6</f>
        <v>77522</v>
      </c>
      <c r="Y6" s="111">
        <f t="shared" ref="Y6:Y78" si="4">100*X6/AD6</f>
        <v>70.868186015047215</v>
      </c>
      <c r="Z6" s="107">
        <f>SUM(U6,,W6,X6)</f>
        <v>169108</v>
      </c>
      <c r="AA6" s="109">
        <f>100*Z6/AE6</f>
        <v>76.393632207585696</v>
      </c>
      <c r="AC6" s="107">
        <v>111975</v>
      </c>
      <c r="AD6" s="107">
        <v>109389</v>
      </c>
      <c r="AE6" s="112">
        <f>+AD6+AC6</f>
        <v>221364</v>
      </c>
    </row>
    <row r="7" spans="1:31" ht="14.1" customHeight="1">
      <c r="A7" s="1040"/>
      <c r="B7" s="1033"/>
      <c r="C7" s="106" t="s">
        <v>490</v>
      </c>
      <c r="D7" s="107">
        <v>53</v>
      </c>
      <c r="E7" s="107">
        <v>0</v>
      </c>
      <c r="F7" s="107">
        <v>42</v>
      </c>
      <c r="G7" s="108">
        <f t="shared" ref="G7:G9" si="5">SUM(D7:F7)</f>
        <v>95</v>
      </c>
      <c r="H7" s="107">
        <v>20</v>
      </c>
      <c r="I7" s="107">
        <v>0</v>
      </c>
      <c r="J7" s="107">
        <v>19</v>
      </c>
      <c r="K7" s="108">
        <f t="shared" ref="K7:K9" si="6">SUM(H7:J7)</f>
        <v>39</v>
      </c>
      <c r="L7" s="107">
        <v>7</v>
      </c>
      <c r="M7" s="107">
        <v>0</v>
      </c>
      <c r="N7" s="107">
        <v>4</v>
      </c>
      <c r="O7" s="108">
        <f t="shared" ref="O7:O9" si="7">SUM(L7:N7)</f>
        <v>11</v>
      </c>
      <c r="P7" s="107">
        <v>7</v>
      </c>
      <c r="Q7" s="107">
        <v>0</v>
      </c>
      <c r="R7" s="107">
        <v>18</v>
      </c>
      <c r="S7" s="108">
        <f t="shared" ref="S7:S9" si="8">SUM(P7:R7)</f>
        <v>25</v>
      </c>
      <c r="U7" s="107">
        <f t="shared" ref="U7:U79" si="9">+D7+H7+L7+P7</f>
        <v>87</v>
      </c>
      <c r="V7" s="109">
        <f t="shared" si="3"/>
        <v>16.446124763705104</v>
      </c>
      <c r="W7" s="110">
        <f t="shared" ref="W7:W79" si="10">E7+I7+M7+Q7</f>
        <v>0</v>
      </c>
      <c r="X7" s="107">
        <f t="shared" ref="X7:X79" si="11">+F7+J7+N7+R7</f>
        <v>83</v>
      </c>
      <c r="Y7" s="111">
        <f t="shared" si="4"/>
        <v>11.432506887052341</v>
      </c>
      <c r="Z7" s="107">
        <f t="shared" ref="Z7:Z79" si="12">SUM(U7,,W7,X7)</f>
        <v>170</v>
      </c>
      <c r="AA7" s="109">
        <f t="shared" ref="AA7:AA79" si="13">100*Z7/AE7</f>
        <v>13.545816733067729</v>
      </c>
      <c r="AC7" s="107">
        <v>529</v>
      </c>
      <c r="AD7" s="107">
        <v>726</v>
      </c>
      <c r="AE7" s="112">
        <f t="shared" ref="AE7:AE79" si="14">+AD7+AC7</f>
        <v>1255</v>
      </c>
    </row>
    <row r="8" spans="1:31" ht="14.1" customHeight="1">
      <c r="A8" s="1040"/>
      <c r="B8" s="1033"/>
      <c r="C8" s="106" t="s">
        <v>491</v>
      </c>
      <c r="D8" s="107">
        <v>199</v>
      </c>
      <c r="E8" s="107">
        <v>0</v>
      </c>
      <c r="F8" s="107">
        <v>133</v>
      </c>
      <c r="G8" s="108">
        <f t="shared" si="5"/>
        <v>332</v>
      </c>
      <c r="H8" s="107">
        <v>94</v>
      </c>
      <c r="I8" s="107">
        <v>0</v>
      </c>
      <c r="J8" s="107">
        <v>84</v>
      </c>
      <c r="K8" s="108">
        <f t="shared" si="6"/>
        <v>178</v>
      </c>
      <c r="L8" s="107">
        <v>31</v>
      </c>
      <c r="M8" s="107">
        <v>0</v>
      </c>
      <c r="N8" s="107">
        <v>39</v>
      </c>
      <c r="O8" s="108">
        <f t="shared" si="7"/>
        <v>70</v>
      </c>
      <c r="P8" s="107">
        <v>36</v>
      </c>
      <c r="Q8" s="107">
        <v>0</v>
      </c>
      <c r="R8" s="107">
        <v>58</v>
      </c>
      <c r="S8" s="108">
        <f t="shared" si="8"/>
        <v>94</v>
      </c>
      <c r="U8" s="107">
        <f t="shared" si="9"/>
        <v>360</v>
      </c>
      <c r="V8" s="109">
        <f t="shared" si="3"/>
        <v>50.632911392405063</v>
      </c>
      <c r="W8" s="110">
        <f t="shared" si="10"/>
        <v>0</v>
      </c>
      <c r="X8" s="107">
        <f t="shared" si="11"/>
        <v>314</v>
      </c>
      <c r="Y8" s="111">
        <f t="shared" si="4"/>
        <v>15.287244401168453</v>
      </c>
      <c r="Z8" s="107">
        <f t="shared" si="12"/>
        <v>674</v>
      </c>
      <c r="AA8" s="109">
        <f t="shared" si="13"/>
        <v>24.376130198915011</v>
      </c>
      <c r="AC8" s="107">
        <v>711</v>
      </c>
      <c r="AD8" s="107">
        <v>2054</v>
      </c>
      <c r="AE8" s="112">
        <f t="shared" si="14"/>
        <v>2765</v>
      </c>
    </row>
    <row r="9" spans="1:31" ht="14.1" customHeight="1">
      <c r="A9" s="1040"/>
      <c r="B9" s="1034"/>
      <c r="C9" s="106" t="s">
        <v>492</v>
      </c>
      <c r="D9" s="107">
        <v>59</v>
      </c>
      <c r="E9" s="107">
        <v>0</v>
      </c>
      <c r="F9" s="107">
        <v>33</v>
      </c>
      <c r="G9" s="108">
        <f t="shared" si="5"/>
        <v>92</v>
      </c>
      <c r="H9" s="107">
        <v>33</v>
      </c>
      <c r="I9" s="107">
        <v>0</v>
      </c>
      <c r="J9" s="107">
        <v>28</v>
      </c>
      <c r="K9" s="108">
        <f t="shared" si="6"/>
        <v>61</v>
      </c>
      <c r="L9" s="107">
        <v>7</v>
      </c>
      <c r="M9" s="107">
        <v>0</v>
      </c>
      <c r="N9" s="107">
        <v>4</v>
      </c>
      <c r="O9" s="108">
        <f t="shared" si="7"/>
        <v>11</v>
      </c>
      <c r="P9" s="107">
        <v>2</v>
      </c>
      <c r="Q9" s="107">
        <v>0</v>
      </c>
      <c r="R9" s="107">
        <v>20</v>
      </c>
      <c r="S9" s="108">
        <f t="shared" si="8"/>
        <v>22</v>
      </c>
      <c r="U9" s="107">
        <f t="shared" si="9"/>
        <v>101</v>
      </c>
      <c r="V9" s="109">
        <f t="shared" si="3"/>
        <v>37.132352941176471</v>
      </c>
      <c r="W9" s="110">
        <f t="shared" si="10"/>
        <v>0</v>
      </c>
      <c r="X9" s="107">
        <f t="shared" si="11"/>
        <v>85</v>
      </c>
      <c r="Y9" s="111">
        <f t="shared" si="4"/>
        <v>20.631067961165048</v>
      </c>
      <c r="Z9" s="107">
        <f t="shared" si="12"/>
        <v>186</v>
      </c>
      <c r="AA9" s="109">
        <f t="shared" si="13"/>
        <v>27.192982456140349</v>
      </c>
      <c r="AC9" s="107">
        <v>272</v>
      </c>
      <c r="AD9" s="107">
        <v>412</v>
      </c>
      <c r="AE9" s="112">
        <f t="shared" si="14"/>
        <v>684</v>
      </c>
    </row>
    <row r="10" spans="1:31" ht="14.1" customHeight="1">
      <c r="A10" s="1040"/>
      <c r="B10" s="1035" t="s">
        <v>113</v>
      </c>
      <c r="C10" s="1035"/>
      <c r="D10" s="261">
        <v>28108</v>
      </c>
      <c r="E10" s="261">
        <v>0</v>
      </c>
      <c r="F10" s="261">
        <v>20325</v>
      </c>
      <c r="G10" s="261">
        <f t="shared" ref="G10:S10" si="15">SUM(G6:G9)</f>
        <v>48433</v>
      </c>
      <c r="H10" s="261">
        <v>34109</v>
      </c>
      <c r="I10" s="261">
        <v>0</v>
      </c>
      <c r="J10" s="261">
        <v>25053</v>
      </c>
      <c r="K10" s="261">
        <f t="shared" si="15"/>
        <v>59162</v>
      </c>
      <c r="L10" s="261">
        <v>13732</v>
      </c>
      <c r="M10" s="261">
        <v>1</v>
      </c>
      <c r="N10" s="261">
        <v>12673</v>
      </c>
      <c r="O10" s="261">
        <f t="shared" si="15"/>
        <v>26406</v>
      </c>
      <c r="P10" s="261">
        <v>16184</v>
      </c>
      <c r="Q10" s="261">
        <v>0</v>
      </c>
      <c r="R10" s="261">
        <v>19953</v>
      </c>
      <c r="S10" s="261">
        <f t="shared" si="15"/>
        <v>36137</v>
      </c>
      <c r="U10" s="263">
        <f>+D10+H10+L10+P10</f>
        <v>92133</v>
      </c>
      <c r="V10" s="264">
        <f t="shared" si="3"/>
        <v>81.183747918263762</v>
      </c>
      <c r="W10" s="265">
        <f t="shared" si="10"/>
        <v>1</v>
      </c>
      <c r="X10" s="263">
        <f t="shared" si="11"/>
        <v>78004</v>
      </c>
      <c r="Y10" s="264">
        <f t="shared" si="4"/>
        <v>69.287002247270848</v>
      </c>
      <c r="Z10" s="263">
        <f t="shared" si="12"/>
        <v>170138</v>
      </c>
      <c r="AA10" s="264">
        <f t="shared" si="13"/>
        <v>75.259656386573951</v>
      </c>
      <c r="AC10" s="263">
        <v>113487</v>
      </c>
      <c r="AD10" s="263">
        <v>112581</v>
      </c>
      <c r="AE10" s="263">
        <f t="shared" si="14"/>
        <v>226068</v>
      </c>
    </row>
    <row r="11" spans="1:31" ht="14.1" customHeight="1">
      <c r="A11" s="1040" t="s">
        <v>896</v>
      </c>
      <c r="B11" s="1032" t="s">
        <v>493</v>
      </c>
      <c r="C11" s="106" t="s">
        <v>493</v>
      </c>
      <c r="D11" s="107">
        <v>25803</v>
      </c>
      <c r="E11" s="107">
        <v>0</v>
      </c>
      <c r="F11" s="107">
        <v>18796</v>
      </c>
      <c r="G11" s="108">
        <f t="shared" ref="G11:G17" si="16">SUM(D11:F11)</f>
        <v>44599</v>
      </c>
      <c r="H11" s="107">
        <v>34300</v>
      </c>
      <c r="I11" s="107">
        <v>0</v>
      </c>
      <c r="J11" s="107">
        <v>26188</v>
      </c>
      <c r="K11" s="108">
        <f t="shared" ref="K11:K17" si="17">SUM(H11:J11)</f>
        <v>60488</v>
      </c>
      <c r="L11" s="107">
        <v>20352</v>
      </c>
      <c r="M11" s="107">
        <v>1</v>
      </c>
      <c r="N11" s="107">
        <v>19928</v>
      </c>
      <c r="O11" s="108">
        <f t="shared" ref="O11:O17" si="18">SUM(L11:N11)</f>
        <v>40281</v>
      </c>
      <c r="P11" s="107">
        <v>23229</v>
      </c>
      <c r="Q11" s="107">
        <v>0</v>
      </c>
      <c r="R11" s="107">
        <v>30600</v>
      </c>
      <c r="S11" s="108">
        <f t="shared" ref="S11:S17" si="19">SUM(P11:R11)</f>
        <v>53829</v>
      </c>
      <c r="U11" s="107">
        <f t="shared" si="9"/>
        <v>103684</v>
      </c>
      <c r="V11" s="109">
        <f t="shared" si="3"/>
        <v>107.36556523179837</v>
      </c>
      <c r="W11" s="110">
        <f t="shared" si="10"/>
        <v>1</v>
      </c>
      <c r="X11" s="107">
        <f t="shared" si="11"/>
        <v>95512</v>
      </c>
      <c r="Y11" s="111">
        <f t="shared" si="4"/>
        <v>100.64807106652476</v>
      </c>
      <c r="Z11" s="107">
        <f t="shared" si="12"/>
        <v>199197</v>
      </c>
      <c r="AA11" s="109">
        <f t="shared" si="13"/>
        <v>104.03670587252178</v>
      </c>
      <c r="AC11" s="107">
        <v>96571</v>
      </c>
      <c r="AD11" s="107">
        <v>94897</v>
      </c>
      <c r="AE11" s="112">
        <f t="shared" si="14"/>
        <v>191468</v>
      </c>
    </row>
    <row r="12" spans="1:31" ht="14.1" customHeight="1">
      <c r="A12" s="1040"/>
      <c r="B12" s="1033"/>
      <c r="C12" s="106" t="s">
        <v>494</v>
      </c>
      <c r="D12" s="107">
        <v>70</v>
      </c>
      <c r="E12" s="107">
        <v>0</v>
      </c>
      <c r="F12" s="107">
        <v>53</v>
      </c>
      <c r="G12" s="108">
        <f t="shared" si="16"/>
        <v>123</v>
      </c>
      <c r="H12" s="107">
        <v>28</v>
      </c>
      <c r="I12" s="107">
        <v>0</v>
      </c>
      <c r="J12" s="107">
        <v>38</v>
      </c>
      <c r="K12" s="108">
        <f t="shared" si="17"/>
        <v>66</v>
      </c>
      <c r="L12" s="107">
        <v>3</v>
      </c>
      <c r="M12" s="107">
        <v>0</v>
      </c>
      <c r="N12" s="107">
        <v>4</v>
      </c>
      <c r="O12" s="108">
        <f t="shared" si="18"/>
        <v>7</v>
      </c>
      <c r="P12" s="107">
        <v>8</v>
      </c>
      <c r="Q12" s="107">
        <v>0</v>
      </c>
      <c r="R12" s="107">
        <v>13</v>
      </c>
      <c r="S12" s="108">
        <f t="shared" si="19"/>
        <v>21</v>
      </c>
      <c r="U12" s="107">
        <f t="shared" si="9"/>
        <v>109</v>
      </c>
      <c r="V12" s="109">
        <f t="shared" si="3"/>
        <v>18.381112984822934</v>
      </c>
      <c r="W12" s="110">
        <f t="shared" si="10"/>
        <v>0</v>
      </c>
      <c r="X12" s="107">
        <f t="shared" si="11"/>
        <v>108</v>
      </c>
      <c r="Y12" s="111">
        <f t="shared" si="4"/>
        <v>16.438356164383563</v>
      </c>
      <c r="Z12" s="107">
        <f t="shared" si="12"/>
        <v>217</v>
      </c>
      <c r="AA12" s="109">
        <f t="shared" si="13"/>
        <v>17.36</v>
      </c>
      <c r="AC12" s="107">
        <v>593</v>
      </c>
      <c r="AD12" s="107">
        <v>657</v>
      </c>
      <c r="AE12" s="112">
        <f t="shared" si="14"/>
        <v>1250</v>
      </c>
    </row>
    <row r="13" spans="1:31" ht="14.1" customHeight="1">
      <c r="A13" s="1040"/>
      <c r="B13" s="1033"/>
      <c r="C13" s="106" t="s">
        <v>495</v>
      </c>
      <c r="D13" s="107">
        <v>32</v>
      </c>
      <c r="E13" s="107">
        <v>0</v>
      </c>
      <c r="F13" s="107">
        <v>35</v>
      </c>
      <c r="G13" s="108">
        <f t="shared" si="16"/>
        <v>67</v>
      </c>
      <c r="H13" s="107">
        <v>23</v>
      </c>
      <c r="I13" s="107">
        <v>0</v>
      </c>
      <c r="J13" s="107">
        <v>17</v>
      </c>
      <c r="K13" s="108">
        <f t="shared" si="17"/>
        <v>40</v>
      </c>
      <c r="L13" s="107">
        <v>4</v>
      </c>
      <c r="M13" s="107">
        <v>0</v>
      </c>
      <c r="N13" s="107">
        <v>2</v>
      </c>
      <c r="O13" s="108">
        <f t="shared" si="18"/>
        <v>6</v>
      </c>
      <c r="P13" s="107">
        <v>4</v>
      </c>
      <c r="Q13" s="107">
        <v>0</v>
      </c>
      <c r="R13" s="107">
        <v>7</v>
      </c>
      <c r="S13" s="108">
        <f t="shared" si="19"/>
        <v>11</v>
      </c>
      <c r="U13" s="107">
        <f t="shared" si="9"/>
        <v>63</v>
      </c>
      <c r="V13" s="109">
        <f t="shared" si="3"/>
        <v>8.5948158253751714</v>
      </c>
      <c r="W13" s="110">
        <f t="shared" si="10"/>
        <v>0</v>
      </c>
      <c r="X13" s="107">
        <f t="shared" si="11"/>
        <v>61</v>
      </c>
      <c r="Y13" s="111">
        <f t="shared" si="4"/>
        <v>6.1306532663316586</v>
      </c>
      <c r="Z13" s="107">
        <f t="shared" si="12"/>
        <v>124</v>
      </c>
      <c r="AA13" s="109">
        <f t="shared" si="13"/>
        <v>7.1759259259259256</v>
      </c>
      <c r="AC13" s="107">
        <v>733</v>
      </c>
      <c r="AD13" s="107">
        <v>995</v>
      </c>
      <c r="AE13" s="112">
        <f t="shared" si="14"/>
        <v>1728</v>
      </c>
    </row>
    <row r="14" spans="1:31" ht="14.1" customHeight="1">
      <c r="A14" s="1040"/>
      <c r="B14" s="1033"/>
      <c r="C14" s="106" t="s">
        <v>496</v>
      </c>
      <c r="D14" s="107">
        <v>221</v>
      </c>
      <c r="E14" s="107">
        <v>0</v>
      </c>
      <c r="F14" s="107">
        <v>164</v>
      </c>
      <c r="G14" s="108">
        <f t="shared" si="16"/>
        <v>385</v>
      </c>
      <c r="H14" s="107">
        <v>90</v>
      </c>
      <c r="I14" s="107">
        <v>0</v>
      </c>
      <c r="J14" s="107">
        <v>84</v>
      </c>
      <c r="K14" s="108">
        <f t="shared" si="17"/>
        <v>174</v>
      </c>
      <c r="L14" s="107">
        <v>29</v>
      </c>
      <c r="M14" s="107">
        <v>0</v>
      </c>
      <c r="N14" s="107">
        <v>37</v>
      </c>
      <c r="O14" s="108">
        <f t="shared" si="18"/>
        <v>66</v>
      </c>
      <c r="P14" s="107">
        <v>37</v>
      </c>
      <c r="Q14" s="107">
        <v>0</v>
      </c>
      <c r="R14" s="107">
        <v>64</v>
      </c>
      <c r="S14" s="108">
        <f t="shared" si="19"/>
        <v>101</v>
      </c>
      <c r="U14" s="107">
        <f t="shared" si="9"/>
        <v>377</v>
      </c>
      <c r="V14" s="109">
        <f t="shared" si="3"/>
        <v>30.675345809601303</v>
      </c>
      <c r="W14" s="110">
        <f t="shared" si="10"/>
        <v>0</v>
      </c>
      <c r="X14" s="107">
        <f t="shared" si="11"/>
        <v>349</v>
      </c>
      <c r="Y14" s="111">
        <f t="shared" si="4"/>
        <v>23.251165889407062</v>
      </c>
      <c r="Z14" s="107">
        <f t="shared" si="12"/>
        <v>726</v>
      </c>
      <c r="AA14" s="109">
        <f t="shared" si="13"/>
        <v>26.593406593406595</v>
      </c>
      <c r="AC14" s="107">
        <v>1229</v>
      </c>
      <c r="AD14" s="107">
        <v>1501</v>
      </c>
      <c r="AE14" s="112">
        <f t="shared" si="14"/>
        <v>2730</v>
      </c>
    </row>
    <row r="15" spans="1:31" ht="14.1" customHeight="1">
      <c r="A15" s="1040"/>
      <c r="B15" s="1033"/>
      <c r="C15" s="106" t="s">
        <v>497</v>
      </c>
      <c r="D15" s="107">
        <v>803</v>
      </c>
      <c r="E15" s="107">
        <v>0</v>
      </c>
      <c r="F15" s="107">
        <v>586</v>
      </c>
      <c r="G15" s="108">
        <f t="shared" si="16"/>
        <v>1389</v>
      </c>
      <c r="H15" s="107">
        <v>593</v>
      </c>
      <c r="I15" s="107">
        <v>0</v>
      </c>
      <c r="J15" s="107">
        <v>502</v>
      </c>
      <c r="K15" s="108">
        <f t="shared" si="17"/>
        <v>1095</v>
      </c>
      <c r="L15" s="107">
        <v>278</v>
      </c>
      <c r="M15" s="107">
        <v>0</v>
      </c>
      <c r="N15" s="107">
        <v>278</v>
      </c>
      <c r="O15" s="108">
        <f t="shared" si="18"/>
        <v>556</v>
      </c>
      <c r="P15" s="107">
        <v>289</v>
      </c>
      <c r="Q15" s="107">
        <v>0</v>
      </c>
      <c r="R15" s="107">
        <v>384</v>
      </c>
      <c r="S15" s="108">
        <f t="shared" si="19"/>
        <v>673</v>
      </c>
      <c r="U15" s="107">
        <f t="shared" si="9"/>
        <v>1963</v>
      </c>
      <c r="V15" s="109">
        <f t="shared" si="3"/>
        <v>71.485797523670797</v>
      </c>
      <c r="W15" s="110">
        <f t="shared" si="10"/>
        <v>0</v>
      </c>
      <c r="X15" s="107">
        <f t="shared" si="11"/>
        <v>1750</v>
      </c>
      <c r="Y15" s="111">
        <f t="shared" si="4"/>
        <v>26.717557251908396</v>
      </c>
      <c r="Z15" s="107">
        <f t="shared" si="12"/>
        <v>3713</v>
      </c>
      <c r="AA15" s="109">
        <f t="shared" si="13"/>
        <v>39.941910499139418</v>
      </c>
      <c r="AC15" s="107">
        <v>2746</v>
      </c>
      <c r="AD15" s="107">
        <v>6550</v>
      </c>
      <c r="AE15" s="112">
        <f t="shared" si="14"/>
        <v>9296</v>
      </c>
    </row>
    <row r="16" spans="1:31" ht="14.1" customHeight="1">
      <c r="A16" s="1040"/>
      <c r="B16" s="1033"/>
      <c r="C16" s="106" t="s">
        <v>498</v>
      </c>
      <c r="D16" s="107">
        <v>11018</v>
      </c>
      <c r="E16" s="107">
        <v>1</v>
      </c>
      <c r="F16" s="107">
        <v>8560</v>
      </c>
      <c r="G16" s="108">
        <f t="shared" si="16"/>
        <v>19579</v>
      </c>
      <c r="H16" s="107">
        <v>4777</v>
      </c>
      <c r="I16" s="107">
        <v>0</v>
      </c>
      <c r="J16" s="107">
        <v>3782</v>
      </c>
      <c r="K16" s="108">
        <f t="shared" si="17"/>
        <v>8559</v>
      </c>
      <c r="L16" s="107">
        <v>3731</v>
      </c>
      <c r="M16" s="107">
        <v>0</v>
      </c>
      <c r="N16" s="107">
        <v>3305</v>
      </c>
      <c r="O16" s="108">
        <f t="shared" si="18"/>
        <v>7036</v>
      </c>
      <c r="P16" s="107">
        <v>3424</v>
      </c>
      <c r="Q16" s="107">
        <v>0</v>
      </c>
      <c r="R16" s="107">
        <v>4228</v>
      </c>
      <c r="S16" s="108">
        <f t="shared" si="19"/>
        <v>7652</v>
      </c>
      <c r="U16" s="107">
        <f t="shared" si="9"/>
        <v>22950</v>
      </c>
      <c r="V16" s="109">
        <f t="shared" si="3"/>
        <v>42.367405711753953</v>
      </c>
      <c r="W16" s="110">
        <f t="shared" si="10"/>
        <v>1</v>
      </c>
      <c r="X16" s="107">
        <f t="shared" si="11"/>
        <v>19875</v>
      </c>
      <c r="Y16" s="111">
        <f t="shared" si="4"/>
        <v>36.665682765745487</v>
      </c>
      <c r="Z16" s="107">
        <f t="shared" si="12"/>
        <v>42826</v>
      </c>
      <c r="AA16" s="109">
        <f t="shared" si="13"/>
        <v>39.516493656286045</v>
      </c>
      <c r="AC16" s="107">
        <v>54169</v>
      </c>
      <c r="AD16" s="107">
        <v>54206</v>
      </c>
      <c r="AE16" s="112">
        <f t="shared" si="14"/>
        <v>108375</v>
      </c>
    </row>
    <row r="17" spans="1:31" ht="14.1" customHeight="1">
      <c r="A17" s="1040"/>
      <c r="B17" s="1034"/>
      <c r="C17" s="106" t="s">
        <v>499</v>
      </c>
      <c r="D17" s="107">
        <v>1929</v>
      </c>
      <c r="E17" s="107">
        <v>0</v>
      </c>
      <c r="F17" s="107">
        <v>1251</v>
      </c>
      <c r="G17" s="108">
        <f t="shared" si="16"/>
        <v>3180</v>
      </c>
      <c r="H17" s="107">
        <v>1049</v>
      </c>
      <c r="I17" s="107">
        <v>0</v>
      </c>
      <c r="J17" s="107">
        <v>919</v>
      </c>
      <c r="K17" s="108">
        <f t="shared" si="17"/>
        <v>1968</v>
      </c>
      <c r="L17" s="107">
        <v>811</v>
      </c>
      <c r="M17" s="107">
        <v>0</v>
      </c>
      <c r="N17" s="107">
        <v>815</v>
      </c>
      <c r="O17" s="108">
        <f t="shared" si="18"/>
        <v>1626</v>
      </c>
      <c r="P17" s="107">
        <v>795</v>
      </c>
      <c r="Q17" s="107">
        <v>0</v>
      </c>
      <c r="R17" s="107">
        <v>1276</v>
      </c>
      <c r="S17" s="108">
        <f t="shared" si="19"/>
        <v>2071</v>
      </c>
      <c r="U17" s="107">
        <f t="shared" si="9"/>
        <v>4584</v>
      </c>
      <c r="V17" s="109">
        <f t="shared" si="3"/>
        <v>68.173706127305181</v>
      </c>
      <c r="W17" s="110">
        <f t="shared" si="10"/>
        <v>0</v>
      </c>
      <c r="X17" s="107">
        <f t="shared" si="11"/>
        <v>4261</v>
      </c>
      <c r="Y17" s="111">
        <f t="shared" si="4"/>
        <v>47.412929787470794</v>
      </c>
      <c r="Z17" s="107">
        <f t="shared" si="12"/>
        <v>8845</v>
      </c>
      <c r="AA17" s="109">
        <f t="shared" si="13"/>
        <v>56.298135064604416</v>
      </c>
      <c r="AC17" s="107">
        <v>6724</v>
      </c>
      <c r="AD17" s="107">
        <v>8987</v>
      </c>
      <c r="AE17" s="112">
        <f t="shared" si="14"/>
        <v>15711</v>
      </c>
    </row>
    <row r="18" spans="1:31" ht="14.1" customHeight="1">
      <c r="A18" s="1040"/>
      <c r="B18" s="1035" t="s">
        <v>113</v>
      </c>
      <c r="C18" s="1035"/>
      <c r="D18" s="261">
        <v>39876</v>
      </c>
      <c r="E18" s="261">
        <v>1</v>
      </c>
      <c r="F18" s="261">
        <v>29445</v>
      </c>
      <c r="G18" s="261">
        <f t="shared" ref="G18:S18" si="20">SUM(G11:G17)</f>
        <v>69322</v>
      </c>
      <c r="H18" s="261">
        <v>40860</v>
      </c>
      <c r="I18" s="261">
        <v>0</v>
      </c>
      <c r="J18" s="261">
        <v>31530</v>
      </c>
      <c r="K18" s="261">
        <f t="shared" si="20"/>
        <v>72390</v>
      </c>
      <c r="L18" s="261">
        <v>25208</v>
      </c>
      <c r="M18" s="261">
        <v>1</v>
      </c>
      <c r="N18" s="261">
        <v>24369</v>
      </c>
      <c r="O18" s="261">
        <f t="shared" si="20"/>
        <v>49578</v>
      </c>
      <c r="P18" s="261">
        <v>27786</v>
      </c>
      <c r="Q18" s="261">
        <v>0</v>
      </c>
      <c r="R18" s="261">
        <v>36572</v>
      </c>
      <c r="S18" s="261">
        <f t="shared" si="20"/>
        <v>64358</v>
      </c>
      <c r="U18" s="263">
        <f t="shared" si="9"/>
        <v>133730</v>
      </c>
      <c r="V18" s="264">
        <f t="shared" si="3"/>
        <v>82.161398335022881</v>
      </c>
      <c r="W18" s="265">
        <f t="shared" si="10"/>
        <v>2</v>
      </c>
      <c r="X18" s="263">
        <f t="shared" si="11"/>
        <v>121916</v>
      </c>
      <c r="Y18" s="264">
        <f t="shared" si="4"/>
        <v>72.658573361224839</v>
      </c>
      <c r="Z18" s="263">
        <f t="shared" si="12"/>
        <v>255648</v>
      </c>
      <c r="AA18" s="264">
        <f t="shared" si="13"/>
        <v>77.338318842684188</v>
      </c>
      <c r="AC18" s="263">
        <v>162765</v>
      </c>
      <c r="AD18" s="263">
        <v>167793</v>
      </c>
      <c r="AE18" s="263">
        <f t="shared" si="14"/>
        <v>330558</v>
      </c>
    </row>
    <row r="19" spans="1:31" ht="14.1" customHeight="1">
      <c r="A19" s="1040" t="s">
        <v>500</v>
      </c>
      <c r="B19" s="1032" t="s">
        <v>501</v>
      </c>
      <c r="C19" s="106" t="s">
        <v>501</v>
      </c>
      <c r="D19" s="107">
        <v>24939</v>
      </c>
      <c r="E19" s="107">
        <v>0</v>
      </c>
      <c r="F19" s="107">
        <v>17138</v>
      </c>
      <c r="G19" s="108">
        <f t="shared" ref="G19:G27" si="21">SUM(D19:F19)</f>
        <v>42077</v>
      </c>
      <c r="H19" s="107">
        <v>45057</v>
      </c>
      <c r="I19" s="107">
        <v>1</v>
      </c>
      <c r="J19" s="107">
        <v>29528</v>
      </c>
      <c r="K19" s="108">
        <f t="shared" ref="K19:K27" si="22">SUM(H19:J19)</f>
        <v>74586</v>
      </c>
      <c r="L19" s="107">
        <v>29151</v>
      </c>
      <c r="M19" s="107">
        <v>0</v>
      </c>
      <c r="N19" s="107">
        <v>26039</v>
      </c>
      <c r="O19" s="108">
        <f t="shared" ref="O19:O27" si="23">SUM(L19:N19)</f>
        <v>55190</v>
      </c>
      <c r="P19" s="107">
        <v>37556</v>
      </c>
      <c r="Q19" s="107">
        <v>0</v>
      </c>
      <c r="R19" s="107">
        <v>46584</v>
      </c>
      <c r="S19" s="108">
        <f t="shared" ref="S19:S27" si="24">SUM(P19:R19)</f>
        <v>84140</v>
      </c>
      <c r="U19" s="107">
        <f t="shared" si="9"/>
        <v>136703</v>
      </c>
      <c r="V19" s="109">
        <f t="shared" si="3"/>
        <v>75.93472090297567</v>
      </c>
      <c r="W19" s="110">
        <f t="shared" si="10"/>
        <v>1</v>
      </c>
      <c r="X19" s="107">
        <f t="shared" si="11"/>
        <v>119289</v>
      </c>
      <c r="Y19" s="109">
        <f t="shared" si="4"/>
        <v>65.598913366254962</v>
      </c>
      <c r="Z19" s="107">
        <f t="shared" si="12"/>
        <v>255993</v>
      </c>
      <c r="AA19" s="109">
        <f t="shared" si="13"/>
        <v>70.741116358501458</v>
      </c>
      <c r="AC19" s="107">
        <v>180027</v>
      </c>
      <c r="AD19" s="107">
        <v>181846</v>
      </c>
      <c r="AE19" s="112">
        <f t="shared" si="14"/>
        <v>361873</v>
      </c>
    </row>
    <row r="20" spans="1:31" ht="14.1" customHeight="1">
      <c r="A20" s="1040"/>
      <c r="B20" s="1033"/>
      <c r="C20" s="106" t="s">
        <v>502</v>
      </c>
      <c r="D20" s="107">
        <v>785</v>
      </c>
      <c r="E20" s="107">
        <v>0</v>
      </c>
      <c r="F20" s="107">
        <v>463</v>
      </c>
      <c r="G20" s="108">
        <f t="shared" si="21"/>
        <v>1248</v>
      </c>
      <c r="H20" s="107">
        <v>1016</v>
      </c>
      <c r="I20" s="107">
        <v>0</v>
      </c>
      <c r="J20" s="107">
        <v>696</v>
      </c>
      <c r="K20" s="108">
        <f t="shared" si="22"/>
        <v>1712</v>
      </c>
      <c r="L20" s="107">
        <v>866</v>
      </c>
      <c r="M20" s="107">
        <v>0</v>
      </c>
      <c r="N20" s="107">
        <v>767</v>
      </c>
      <c r="O20" s="108">
        <f t="shared" si="23"/>
        <v>1633</v>
      </c>
      <c r="P20" s="107">
        <v>1139</v>
      </c>
      <c r="Q20" s="107">
        <v>0</v>
      </c>
      <c r="R20" s="107">
        <v>1549</v>
      </c>
      <c r="S20" s="108">
        <f t="shared" si="24"/>
        <v>2688</v>
      </c>
      <c r="U20" s="107">
        <f t="shared" si="9"/>
        <v>3806</v>
      </c>
      <c r="V20" s="109">
        <f t="shared" si="3"/>
        <v>70.06627393225331</v>
      </c>
      <c r="W20" s="110">
        <f t="shared" si="10"/>
        <v>0</v>
      </c>
      <c r="X20" s="107">
        <f t="shared" si="11"/>
        <v>3475</v>
      </c>
      <c r="Y20" s="109">
        <f t="shared" si="4"/>
        <v>43.248288736776601</v>
      </c>
      <c r="Z20" s="107">
        <f t="shared" si="12"/>
        <v>7281</v>
      </c>
      <c r="AA20" s="109">
        <f t="shared" si="13"/>
        <v>54.065493428380485</v>
      </c>
      <c r="AC20" s="107">
        <v>5432</v>
      </c>
      <c r="AD20" s="107">
        <v>8035</v>
      </c>
      <c r="AE20" s="112">
        <f t="shared" si="14"/>
        <v>13467</v>
      </c>
    </row>
    <row r="21" spans="1:31" ht="14.1" customHeight="1">
      <c r="A21" s="1040"/>
      <c r="B21" s="1033"/>
      <c r="C21" s="106" t="s">
        <v>503</v>
      </c>
      <c r="D21" s="107">
        <v>85</v>
      </c>
      <c r="E21" s="107">
        <v>0</v>
      </c>
      <c r="F21" s="107">
        <v>41</v>
      </c>
      <c r="G21" s="108">
        <f t="shared" si="21"/>
        <v>126</v>
      </c>
      <c r="H21" s="107">
        <v>92</v>
      </c>
      <c r="I21" s="107">
        <v>0</v>
      </c>
      <c r="J21" s="107">
        <v>64</v>
      </c>
      <c r="K21" s="108">
        <f t="shared" si="22"/>
        <v>156</v>
      </c>
      <c r="L21" s="107">
        <v>79</v>
      </c>
      <c r="M21" s="107">
        <v>0</v>
      </c>
      <c r="N21" s="107">
        <v>76</v>
      </c>
      <c r="O21" s="108">
        <f t="shared" si="23"/>
        <v>155</v>
      </c>
      <c r="P21" s="107">
        <v>102</v>
      </c>
      <c r="Q21" s="107">
        <v>0</v>
      </c>
      <c r="R21" s="107">
        <v>129</v>
      </c>
      <c r="S21" s="108">
        <f t="shared" si="24"/>
        <v>231</v>
      </c>
      <c r="U21" s="107">
        <f t="shared" si="9"/>
        <v>358</v>
      </c>
      <c r="V21" s="109">
        <f t="shared" si="3"/>
        <v>23.490813648293962</v>
      </c>
      <c r="W21" s="110">
        <f t="shared" si="10"/>
        <v>0</v>
      </c>
      <c r="X21" s="107">
        <f t="shared" si="11"/>
        <v>310</v>
      </c>
      <c r="Y21" s="109">
        <f t="shared" si="4"/>
        <v>3.5788501500808128</v>
      </c>
      <c r="Z21" s="107">
        <f t="shared" si="12"/>
        <v>668</v>
      </c>
      <c r="AA21" s="109">
        <f t="shared" si="13"/>
        <v>6.5580208128804243</v>
      </c>
      <c r="AC21" s="107">
        <v>1524</v>
      </c>
      <c r="AD21" s="107">
        <v>8662</v>
      </c>
      <c r="AE21" s="112">
        <f t="shared" si="14"/>
        <v>10186</v>
      </c>
    </row>
    <row r="22" spans="1:31" ht="14.1" customHeight="1">
      <c r="A22" s="1040"/>
      <c r="B22" s="1033"/>
      <c r="C22" s="106" t="s">
        <v>504</v>
      </c>
      <c r="D22" s="107">
        <v>1251</v>
      </c>
      <c r="E22" s="107">
        <v>0</v>
      </c>
      <c r="F22" s="107">
        <v>1001</v>
      </c>
      <c r="G22" s="108">
        <f t="shared" si="21"/>
        <v>2252</v>
      </c>
      <c r="H22" s="107">
        <v>1477</v>
      </c>
      <c r="I22" s="107">
        <v>0</v>
      </c>
      <c r="J22" s="107">
        <v>1084</v>
      </c>
      <c r="K22" s="108">
        <f t="shared" si="22"/>
        <v>2561</v>
      </c>
      <c r="L22" s="107">
        <v>844</v>
      </c>
      <c r="M22" s="107">
        <v>0</v>
      </c>
      <c r="N22" s="107">
        <v>897</v>
      </c>
      <c r="O22" s="108">
        <f t="shared" si="23"/>
        <v>1741</v>
      </c>
      <c r="P22" s="107">
        <v>1082</v>
      </c>
      <c r="Q22" s="107">
        <v>0</v>
      </c>
      <c r="R22" s="107">
        <v>1623</v>
      </c>
      <c r="S22" s="108">
        <f t="shared" si="24"/>
        <v>2705</v>
      </c>
      <c r="U22" s="107">
        <f t="shared" si="9"/>
        <v>4654</v>
      </c>
      <c r="V22" s="109">
        <f t="shared" si="3"/>
        <v>79.746401644962305</v>
      </c>
      <c r="W22" s="110">
        <f t="shared" si="10"/>
        <v>0</v>
      </c>
      <c r="X22" s="107">
        <f t="shared" si="11"/>
        <v>4605</v>
      </c>
      <c r="Y22" s="109">
        <f t="shared" si="4"/>
        <v>61.555941719021519</v>
      </c>
      <c r="Z22" s="107">
        <f t="shared" si="12"/>
        <v>9259</v>
      </c>
      <c r="AA22" s="109">
        <f t="shared" si="13"/>
        <v>69.527671397461887</v>
      </c>
      <c r="AC22" s="107">
        <v>5836</v>
      </c>
      <c r="AD22" s="107">
        <v>7481</v>
      </c>
      <c r="AE22" s="112">
        <f t="shared" si="14"/>
        <v>13317</v>
      </c>
    </row>
    <row r="23" spans="1:31" ht="14.1" customHeight="1">
      <c r="A23" s="1040"/>
      <c r="B23" s="1033"/>
      <c r="C23" s="106" t="s">
        <v>505</v>
      </c>
      <c r="D23" s="107">
        <v>11057</v>
      </c>
      <c r="E23" s="107">
        <v>0</v>
      </c>
      <c r="F23" s="107">
        <v>7076</v>
      </c>
      <c r="G23" s="108">
        <f t="shared" si="21"/>
        <v>18133</v>
      </c>
      <c r="H23" s="107">
        <v>21186</v>
      </c>
      <c r="I23" s="107">
        <v>0</v>
      </c>
      <c r="J23" s="107">
        <v>13532</v>
      </c>
      <c r="K23" s="108">
        <f t="shared" si="22"/>
        <v>34718</v>
      </c>
      <c r="L23" s="107">
        <v>14531</v>
      </c>
      <c r="M23" s="107">
        <v>0</v>
      </c>
      <c r="N23" s="107">
        <v>12790</v>
      </c>
      <c r="O23" s="108">
        <f t="shared" si="23"/>
        <v>27321</v>
      </c>
      <c r="P23" s="107">
        <v>19622</v>
      </c>
      <c r="Q23" s="107">
        <v>0</v>
      </c>
      <c r="R23" s="107">
        <v>25192</v>
      </c>
      <c r="S23" s="108">
        <f t="shared" si="24"/>
        <v>44814</v>
      </c>
      <c r="U23" s="107">
        <f t="shared" si="9"/>
        <v>66396</v>
      </c>
      <c r="V23" s="109">
        <f t="shared" si="3"/>
        <v>83.326221731382248</v>
      </c>
      <c r="W23" s="110">
        <f t="shared" si="10"/>
        <v>0</v>
      </c>
      <c r="X23" s="107">
        <f t="shared" si="11"/>
        <v>58590</v>
      </c>
      <c r="Y23" s="109">
        <f t="shared" si="4"/>
        <v>68.089112017571381</v>
      </c>
      <c r="Z23" s="107">
        <f t="shared" si="12"/>
        <v>124986</v>
      </c>
      <c r="AA23" s="109">
        <f t="shared" si="13"/>
        <v>75.414979696013418</v>
      </c>
      <c r="AC23" s="107">
        <v>79682</v>
      </c>
      <c r="AD23" s="107">
        <v>86049</v>
      </c>
      <c r="AE23" s="112">
        <f t="shared" si="14"/>
        <v>165731</v>
      </c>
    </row>
    <row r="24" spans="1:31" ht="14.1" customHeight="1">
      <c r="A24" s="1040"/>
      <c r="B24" s="1033"/>
      <c r="C24" s="106" t="s">
        <v>506</v>
      </c>
      <c r="D24" s="107">
        <v>14</v>
      </c>
      <c r="E24" s="107">
        <v>0</v>
      </c>
      <c r="F24" s="107">
        <v>7</v>
      </c>
      <c r="G24" s="108">
        <f t="shared" si="21"/>
        <v>21</v>
      </c>
      <c r="H24" s="107">
        <v>20</v>
      </c>
      <c r="I24" s="107">
        <v>0</v>
      </c>
      <c r="J24" s="107">
        <v>18</v>
      </c>
      <c r="K24" s="108">
        <f t="shared" si="22"/>
        <v>38</v>
      </c>
      <c r="L24" s="107">
        <v>15</v>
      </c>
      <c r="M24" s="107">
        <v>0</v>
      </c>
      <c r="N24" s="107">
        <v>18</v>
      </c>
      <c r="O24" s="108">
        <f t="shared" si="23"/>
        <v>33</v>
      </c>
      <c r="P24" s="107">
        <v>40</v>
      </c>
      <c r="Q24" s="107">
        <v>0</v>
      </c>
      <c r="R24" s="107">
        <v>54</v>
      </c>
      <c r="S24" s="108">
        <f t="shared" si="24"/>
        <v>94</v>
      </c>
      <c r="U24" s="107">
        <f t="shared" si="9"/>
        <v>89</v>
      </c>
      <c r="V24" s="109">
        <f t="shared" si="3"/>
        <v>78.070175438596493</v>
      </c>
      <c r="W24" s="110">
        <f t="shared" si="10"/>
        <v>0</v>
      </c>
      <c r="X24" s="107">
        <f t="shared" si="11"/>
        <v>97</v>
      </c>
      <c r="Y24" s="109">
        <f t="shared" si="4"/>
        <v>46.859903381642511</v>
      </c>
      <c r="Z24" s="107">
        <f t="shared" si="12"/>
        <v>186</v>
      </c>
      <c r="AA24" s="109">
        <f t="shared" si="13"/>
        <v>57.943925233644862</v>
      </c>
      <c r="AC24" s="107">
        <v>114</v>
      </c>
      <c r="AD24" s="107">
        <v>207</v>
      </c>
      <c r="AE24" s="112">
        <f t="shared" si="14"/>
        <v>321</v>
      </c>
    </row>
    <row r="25" spans="1:31" ht="14.1" customHeight="1">
      <c r="A25" s="1040"/>
      <c r="B25" s="1033"/>
      <c r="C25" s="106" t="s">
        <v>507</v>
      </c>
      <c r="D25" s="107">
        <v>415</v>
      </c>
      <c r="E25" s="107">
        <v>0</v>
      </c>
      <c r="F25" s="107">
        <v>275</v>
      </c>
      <c r="G25" s="108">
        <f t="shared" si="21"/>
        <v>690</v>
      </c>
      <c r="H25" s="107">
        <v>809</v>
      </c>
      <c r="I25" s="107">
        <v>0</v>
      </c>
      <c r="J25" s="107">
        <v>547</v>
      </c>
      <c r="K25" s="108">
        <f t="shared" si="22"/>
        <v>1356</v>
      </c>
      <c r="L25" s="107">
        <v>470</v>
      </c>
      <c r="M25" s="107">
        <v>0</v>
      </c>
      <c r="N25" s="107">
        <v>352</v>
      </c>
      <c r="O25" s="108">
        <f t="shared" si="23"/>
        <v>822</v>
      </c>
      <c r="P25" s="107">
        <v>854</v>
      </c>
      <c r="Q25" s="107">
        <v>0</v>
      </c>
      <c r="R25" s="107">
        <v>845</v>
      </c>
      <c r="S25" s="108">
        <f t="shared" si="24"/>
        <v>1699</v>
      </c>
      <c r="U25" s="107">
        <f t="shared" si="9"/>
        <v>2548</v>
      </c>
      <c r="V25" s="109">
        <f t="shared" si="3"/>
        <v>52.699069286452946</v>
      </c>
      <c r="W25" s="110">
        <f t="shared" si="10"/>
        <v>0</v>
      </c>
      <c r="X25" s="107">
        <f t="shared" si="11"/>
        <v>2019</v>
      </c>
      <c r="Y25" s="109">
        <f t="shared" si="4"/>
        <v>32.770654114591785</v>
      </c>
      <c r="Z25" s="107">
        <f t="shared" si="12"/>
        <v>4567</v>
      </c>
      <c r="AA25" s="109">
        <f t="shared" si="13"/>
        <v>41.533284830847577</v>
      </c>
      <c r="AC25" s="107">
        <v>4835</v>
      </c>
      <c r="AD25" s="107">
        <v>6161</v>
      </c>
      <c r="AE25" s="112">
        <f t="shared" si="14"/>
        <v>10996</v>
      </c>
    </row>
    <row r="26" spans="1:31" ht="14.1" customHeight="1">
      <c r="A26" s="1040"/>
      <c r="B26" s="1033"/>
      <c r="C26" s="106" t="s">
        <v>508</v>
      </c>
      <c r="D26" s="107">
        <v>3672</v>
      </c>
      <c r="E26" s="107">
        <v>0</v>
      </c>
      <c r="F26" s="107">
        <v>2673</v>
      </c>
      <c r="G26" s="108">
        <f t="shared" si="21"/>
        <v>6345</v>
      </c>
      <c r="H26" s="107">
        <v>3093</v>
      </c>
      <c r="I26" s="107">
        <v>0</v>
      </c>
      <c r="J26" s="107">
        <v>2045</v>
      </c>
      <c r="K26" s="108">
        <f t="shared" si="22"/>
        <v>5138</v>
      </c>
      <c r="L26" s="107">
        <v>1397</v>
      </c>
      <c r="M26" s="107">
        <v>0</v>
      </c>
      <c r="N26" s="107">
        <v>1379</v>
      </c>
      <c r="O26" s="108">
        <f t="shared" si="23"/>
        <v>2776</v>
      </c>
      <c r="P26" s="107">
        <v>1878</v>
      </c>
      <c r="Q26" s="107">
        <v>0</v>
      </c>
      <c r="R26" s="107">
        <v>3124</v>
      </c>
      <c r="S26" s="108">
        <f t="shared" si="24"/>
        <v>5002</v>
      </c>
      <c r="U26" s="107">
        <f t="shared" si="9"/>
        <v>10040</v>
      </c>
      <c r="V26" s="109">
        <f t="shared" si="3"/>
        <v>79.024006296733575</v>
      </c>
      <c r="W26" s="110">
        <f t="shared" si="10"/>
        <v>0</v>
      </c>
      <c r="X26" s="107">
        <f t="shared" si="11"/>
        <v>9221</v>
      </c>
      <c r="Y26" s="109">
        <f t="shared" si="4"/>
        <v>73.880298053040619</v>
      </c>
      <c r="Z26" s="107">
        <f t="shared" si="12"/>
        <v>19261</v>
      </c>
      <c r="AA26" s="109">
        <f t="shared" si="13"/>
        <v>76.475025807988558</v>
      </c>
      <c r="AC26" s="107">
        <v>12705</v>
      </c>
      <c r="AD26" s="107">
        <v>12481</v>
      </c>
      <c r="AE26" s="112">
        <f t="shared" si="14"/>
        <v>25186</v>
      </c>
    </row>
    <row r="27" spans="1:31" ht="14.1" customHeight="1">
      <c r="A27" s="1040"/>
      <c r="B27" s="1034"/>
      <c r="C27" s="106" t="s">
        <v>509</v>
      </c>
      <c r="D27" s="107">
        <v>398</v>
      </c>
      <c r="E27" s="107">
        <v>0</v>
      </c>
      <c r="F27" s="107">
        <v>233</v>
      </c>
      <c r="G27" s="108">
        <f t="shared" si="21"/>
        <v>631</v>
      </c>
      <c r="H27" s="107">
        <v>396</v>
      </c>
      <c r="I27" s="107">
        <v>0</v>
      </c>
      <c r="J27" s="107">
        <v>293</v>
      </c>
      <c r="K27" s="108">
        <f t="shared" si="22"/>
        <v>689</v>
      </c>
      <c r="L27" s="107">
        <v>329</v>
      </c>
      <c r="M27" s="107">
        <v>0</v>
      </c>
      <c r="N27" s="107">
        <v>278</v>
      </c>
      <c r="O27" s="108">
        <f t="shared" si="23"/>
        <v>607</v>
      </c>
      <c r="P27" s="107">
        <v>438</v>
      </c>
      <c r="Q27" s="107">
        <v>0</v>
      </c>
      <c r="R27" s="107">
        <v>651</v>
      </c>
      <c r="S27" s="108">
        <f t="shared" si="24"/>
        <v>1089</v>
      </c>
      <c r="U27" s="107">
        <f t="shared" si="9"/>
        <v>1561</v>
      </c>
      <c r="V27" s="109">
        <f t="shared" si="3"/>
        <v>66.00422832980972</v>
      </c>
      <c r="W27" s="110">
        <f t="shared" si="10"/>
        <v>0</v>
      </c>
      <c r="X27" s="107">
        <f t="shared" si="11"/>
        <v>1455</v>
      </c>
      <c r="Y27" s="109">
        <f t="shared" si="4"/>
        <v>35.557184750733136</v>
      </c>
      <c r="Z27" s="107">
        <f t="shared" si="12"/>
        <v>3016</v>
      </c>
      <c r="AA27" s="109">
        <f t="shared" si="13"/>
        <v>46.708997986681119</v>
      </c>
      <c r="AC27" s="107">
        <v>2365</v>
      </c>
      <c r="AD27" s="107">
        <v>4092</v>
      </c>
      <c r="AE27" s="112">
        <f t="shared" si="14"/>
        <v>6457</v>
      </c>
    </row>
    <row r="28" spans="1:31" ht="14.1" customHeight="1">
      <c r="A28" s="1040"/>
      <c r="B28" s="1035" t="s">
        <v>113</v>
      </c>
      <c r="C28" s="1035"/>
      <c r="D28" s="261">
        <v>42616</v>
      </c>
      <c r="E28" s="261">
        <v>0</v>
      </c>
      <c r="F28" s="261">
        <v>28907</v>
      </c>
      <c r="G28" s="261">
        <f t="shared" ref="G28:S28" si="25">SUM(G19:G27)</f>
        <v>71523</v>
      </c>
      <c r="H28" s="261">
        <v>73146</v>
      </c>
      <c r="I28" s="261">
        <v>1</v>
      </c>
      <c r="J28" s="261">
        <v>47807</v>
      </c>
      <c r="K28" s="261">
        <f t="shared" si="25"/>
        <v>120954</v>
      </c>
      <c r="L28" s="261">
        <v>47682</v>
      </c>
      <c r="M28" s="261">
        <v>0</v>
      </c>
      <c r="N28" s="261">
        <v>42596</v>
      </c>
      <c r="O28" s="261">
        <f t="shared" si="25"/>
        <v>90278</v>
      </c>
      <c r="P28" s="261">
        <v>62711</v>
      </c>
      <c r="Q28" s="261">
        <v>0</v>
      </c>
      <c r="R28" s="261">
        <v>79751</v>
      </c>
      <c r="S28" s="261">
        <f t="shared" si="25"/>
        <v>142462</v>
      </c>
      <c r="U28" s="263">
        <f t="shared" si="9"/>
        <v>226155</v>
      </c>
      <c r="V28" s="264">
        <f t="shared" si="3"/>
        <v>77.312662382059344</v>
      </c>
      <c r="W28" s="265">
        <f t="shared" si="10"/>
        <v>1</v>
      </c>
      <c r="X28" s="263">
        <f>+F28+J28+N28+R28</f>
        <v>199061</v>
      </c>
      <c r="Y28" s="264">
        <f t="shared" si="4"/>
        <v>63.191159757979008</v>
      </c>
      <c r="Z28" s="263">
        <f t="shared" si="12"/>
        <v>425217</v>
      </c>
      <c r="AA28" s="264">
        <f t="shared" si="13"/>
        <v>69.9906507290127</v>
      </c>
      <c r="AC28" s="263">
        <v>292520</v>
      </c>
      <c r="AD28" s="263">
        <v>315014</v>
      </c>
      <c r="AE28" s="263">
        <f>SUM(AE19:AE27)</f>
        <v>607534</v>
      </c>
    </row>
    <row r="29" spans="1:31" ht="14.1" customHeight="1">
      <c r="A29" s="1040" t="s">
        <v>510</v>
      </c>
      <c r="B29" s="1032" t="s">
        <v>511</v>
      </c>
      <c r="C29" s="106" t="s">
        <v>512</v>
      </c>
      <c r="D29" s="107">
        <v>14309</v>
      </c>
      <c r="E29" s="107">
        <v>0</v>
      </c>
      <c r="F29" s="107">
        <v>9532</v>
      </c>
      <c r="G29" s="108">
        <f t="shared" ref="G29:G37" si="26">SUM(D29:F29)</f>
        <v>23841</v>
      </c>
      <c r="H29" s="107">
        <v>21677</v>
      </c>
      <c r="I29" s="107">
        <v>2</v>
      </c>
      <c r="J29" s="107">
        <v>15274</v>
      </c>
      <c r="K29" s="108">
        <f t="shared" ref="K29:K37" si="27">SUM(H29:J29)</f>
        <v>36953</v>
      </c>
      <c r="L29" s="107">
        <v>12710</v>
      </c>
      <c r="M29" s="107">
        <v>0</v>
      </c>
      <c r="N29" s="107">
        <v>12051</v>
      </c>
      <c r="O29" s="108">
        <f t="shared" ref="O29:O37" si="28">SUM(L29:N29)</f>
        <v>24761</v>
      </c>
      <c r="P29" s="107">
        <v>17221</v>
      </c>
      <c r="Q29" s="107">
        <v>0</v>
      </c>
      <c r="R29" s="107">
        <v>23866</v>
      </c>
      <c r="S29" s="108">
        <f t="shared" ref="S29:S37" si="29">SUM(P29:R29)</f>
        <v>41087</v>
      </c>
      <c r="U29" s="107">
        <f t="shared" si="9"/>
        <v>65917</v>
      </c>
      <c r="V29" s="109">
        <f t="shared" si="3"/>
        <v>85.263225973354025</v>
      </c>
      <c r="W29" s="110">
        <f t="shared" si="10"/>
        <v>2</v>
      </c>
      <c r="X29" s="107">
        <f t="shared" si="11"/>
        <v>60723</v>
      </c>
      <c r="Y29" s="109">
        <f t="shared" si="4"/>
        <v>79.244913672726327</v>
      </c>
      <c r="Z29" s="107">
        <f t="shared" si="12"/>
        <v>126642</v>
      </c>
      <c r="AA29" s="109">
        <f t="shared" si="13"/>
        <v>82.268720320650658</v>
      </c>
      <c r="AC29" s="107">
        <v>77310</v>
      </c>
      <c r="AD29" s="107">
        <v>76627</v>
      </c>
      <c r="AE29" s="112">
        <f t="shared" si="14"/>
        <v>153937</v>
      </c>
    </row>
    <row r="30" spans="1:31" ht="14.1" customHeight="1">
      <c r="A30" s="1040"/>
      <c r="B30" s="1033"/>
      <c r="C30" s="106" t="s">
        <v>513</v>
      </c>
      <c r="D30" s="107">
        <v>2716</v>
      </c>
      <c r="E30" s="107">
        <v>0</v>
      </c>
      <c r="F30" s="107">
        <v>2034</v>
      </c>
      <c r="G30" s="108">
        <f t="shared" si="26"/>
        <v>4750</v>
      </c>
      <c r="H30" s="107">
        <v>2131</v>
      </c>
      <c r="I30" s="107">
        <v>0</v>
      </c>
      <c r="J30" s="107">
        <v>1663</v>
      </c>
      <c r="K30" s="108">
        <f t="shared" si="27"/>
        <v>3794</v>
      </c>
      <c r="L30" s="107">
        <v>1016</v>
      </c>
      <c r="M30" s="107">
        <v>0</v>
      </c>
      <c r="N30" s="107">
        <v>1010</v>
      </c>
      <c r="O30" s="108">
        <f t="shared" si="28"/>
        <v>2026</v>
      </c>
      <c r="P30" s="107">
        <v>1270</v>
      </c>
      <c r="Q30" s="107">
        <v>0</v>
      </c>
      <c r="R30" s="107">
        <v>2010</v>
      </c>
      <c r="S30" s="108">
        <f t="shared" si="29"/>
        <v>3280</v>
      </c>
      <c r="U30" s="107">
        <f t="shared" si="9"/>
        <v>7133</v>
      </c>
      <c r="V30" s="109">
        <f t="shared" si="3"/>
        <v>83.251633986928098</v>
      </c>
      <c r="W30" s="110">
        <f t="shared" si="10"/>
        <v>0</v>
      </c>
      <c r="X30" s="107">
        <f t="shared" si="11"/>
        <v>6717</v>
      </c>
      <c r="Y30" s="109">
        <f t="shared" si="4"/>
        <v>73.861886958434127</v>
      </c>
      <c r="Z30" s="107">
        <f t="shared" si="12"/>
        <v>13850</v>
      </c>
      <c r="AA30" s="109">
        <f t="shared" si="13"/>
        <v>78.416940323859137</v>
      </c>
      <c r="AC30" s="107">
        <v>8568</v>
      </c>
      <c r="AD30" s="107">
        <v>9094</v>
      </c>
      <c r="AE30" s="112">
        <f t="shared" si="14"/>
        <v>17662</v>
      </c>
    </row>
    <row r="31" spans="1:31" ht="14.1" customHeight="1">
      <c r="A31" s="1040"/>
      <c r="B31" s="1033"/>
      <c r="C31" s="106" t="s">
        <v>514</v>
      </c>
      <c r="D31" s="107">
        <v>2215</v>
      </c>
      <c r="E31" s="107">
        <v>0</v>
      </c>
      <c r="F31" s="107">
        <v>1506</v>
      </c>
      <c r="G31" s="108">
        <f t="shared" si="26"/>
        <v>3721</v>
      </c>
      <c r="H31" s="107">
        <v>1687</v>
      </c>
      <c r="I31" s="107">
        <v>0</v>
      </c>
      <c r="J31" s="107">
        <v>1663</v>
      </c>
      <c r="K31" s="108">
        <f t="shared" si="27"/>
        <v>3350</v>
      </c>
      <c r="L31" s="107">
        <v>831</v>
      </c>
      <c r="M31" s="107">
        <v>0</v>
      </c>
      <c r="N31" s="107">
        <v>1048</v>
      </c>
      <c r="O31" s="108">
        <f t="shared" si="28"/>
        <v>1879</v>
      </c>
      <c r="P31" s="107">
        <v>1318</v>
      </c>
      <c r="Q31" s="107">
        <v>0</v>
      </c>
      <c r="R31" s="107">
        <v>2645</v>
      </c>
      <c r="S31" s="108">
        <f t="shared" si="29"/>
        <v>3963</v>
      </c>
      <c r="U31" s="107">
        <f t="shared" si="9"/>
        <v>6051</v>
      </c>
      <c r="V31" s="109">
        <f t="shared" si="3"/>
        <v>97.236059778242009</v>
      </c>
      <c r="W31" s="110">
        <f t="shared" si="10"/>
        <v>0</v>
      </c>
      <c r="X31" s="107">
        <f t="shared" si="11"/>
        <v>6862</v>
      </c>
      <c r="Y31" s="109">
        <f t="shared" si="4"/>
        <v>88.019497178040027</v>
      </c>
      <c r="Z31" s="107">
        <f t="shared" si="12"/>
        <v>12913</v>
      </c>
      <c r="AA31" s="109">
        <f t="shared" si="13"/>
        <v>92.110706897781583</v>
      </c>
      <c r="AC31" s="107">
        <v>6223</v>
      </c>
      <c r="AD31" s="107">
        <v>7796</v>
      </c>
      <c r="AE31" s="112">
        <f t="shared" si="14"/>
        <v>14019</v>
      </c>
    </row>
    <row r="32" spans="1:31" ht="14.1" customHeight="1">
      <c r="A32" s="1040"/>
      <c r="B32" s="1033"/>
      <c r="C32" s="106" t="s">
        <v>515</v>
      </c>
      <c r="D32" s="107">
        <v>1723</v>
      </c>
      <c r="E32" s="107">
        <v>0</v>
      </c>
      <c r="F32" s="107">
        <v>1246</v>
      </c>
      <c r="G32" s="108">
        <f t="shared" si="26"/>
        <v>2969</v>
      </c>
      <c r="H32" s="107">
        <v>1854</v>
      </c>
      <c r="I32" s="107">
        <v>0</v>
      </c>
      <c r="J32" s="107">
        <v>1309</v>
      </c>
      <c r="K32" s="108">
        <f t="shared" si="27"/>
        <v>3163</v>
      </c>
      <c r="L32" s="107">
        <v>1021</v>
      </c>
      <c r="M32" s="107">
        <v>0</v>
      </c>
      <c r="N32" s="107">
        <v>1025</v>
      </c>
      <c r="O32" s="108">
        <f t="shared" si="28"/>
        <v>2046</v>
      </c>
      <c r="P32" s="107">
        <v>1210</v>
      </c>
      <c r="Q32" s="107">
        <v>0</v>
      </c>
      <c r="R32" s="107">
        <v>1934</v>
      </c>
      <c r="S32" s="108">
        <f t="shared" si="29"/>
        <v>3144</v>
      </c>
      <c r="U32" s="107">
        <f t="shared" si="9"/>
        <v>5808</v>
      </c>
      <c r="V32" s="109">
        <f t="shared" si="3"/>
        <v>97.62985375693394</v>
      </c>
      <c r="W32" s="110">
        <f t="shared" si="10"/>
        <v>0</v>
      </c>
      <c r="X32" s="107">
        <f t="shared" si="11"/>
        <v>5514</v>
      </c>
      <c r="Y32" s="109">
        <f t="shared" si="4"/>
        <v>87.942583732057415</v>
      </c>
      <c r="Z32" s="107">
        <f t="shared" si="12"/>
        <v>11322</v>
      </c>
      <c r="AA32" s="109">
        <f t="shared" si="13"/>
        <v>92.658973729437761</v>
      </c>
      <c r="AC32" s="107">
        <v>5949</v>
      </c>
      <c r="AD32" s="107">
        <v>6270</v>
      </c>
      <c r="AE32" s="112">
        <f t="shared" si="14"/>
        <v>12219</v>
      </c>
    </row>
    <row r="33" spans="1:31" ht="14.1" customHeight="1">
      <c r="A33" s="1040"/>
      <c r="B33" s="1033"/>
      <c r="C33" s="106" t="s">
        <v>516</v>
      </c>
      <c r="D33" s="107">
        <v>1048</v>
      </c>
      <c r="E33" s="107">
        <v>0</v>
      </c>
      <c r="F33" s="107">
        <v>617</v>
      </c>
      <c r="G33" s="108">
        <f t="shared" si="26"/>
        <v>1665</v>
      </c>
      <c r="H33" s="107">
        <v>1545</v>
      </c>
      <c r="I33" s="107">
        <v>0</v>
      </c>
      <c r="J33" s="107">
        <v>1175</v>
      </c>
      <c r="K33" s="108">
        <f t="shared" si="27"/>
        <v>2720</v>
      </c>
      <c r="L33" s="107">
        <v>1218</v>
      </c>
      <c r="M33" s="107">
        <v>0</v>
      </c>
      <c r="N33" s="107">
        <v>1181</v>
      </c>
      <c r="O33" s="108">
        <f t="shared" si="28"/>
        <v>2399</v>
      </c>
      <c r="P33" s="107">
        <v>1789</v>
      </c>
      <c r="Q33" s="107">
        <v>0</v>
      </c>
      <c r="R33" s="107">
        <v>2772</v>
      </c>
      <c r="S33" s="108">
        <f t="shared" si="29"/>
        <v>4561</v>
      </c>
      <c r="U33" s="107">
        <f t="shared" si="9"/>
        <v>5600</v>
      </c>
      <c r="V33" s="109">
        <f t="shared" si="3"/>
        <v>86.970026401615158</v>
      </c>
      <c r="W33" s="110">
        <f t="shared" si="10"/>
        <v>0</v>
      </c>
      <c r="X33" s="107">
        <f t="shared" si="11"/>
        <v>5745</v>
      </c>
      <c r="Y33" s="109">
        <f t="shared" si="4"/>
        <v>76.743254074271974</v>
      </c>
      <c r="Z33" s="107">
        <f t="shared" si="12"/>
        <v>11345</v>
      </c>
      <c r="AA33" s="109">
        <f t="shared" si="13"/>
        <v>81.472172351885092</v>
      </c>
      <c r="AC33" s="107">
        <v>6439</v>
      </c>
      <c r="AD33" s="107">
        <v>7486</v>
      </c>
      <c r="AE33" s="112">
        <f t="shared" si="14"/>
        <v>13925</v>
      </c>
    </row>
    <row r="34" spans="1:31" ht="14.1" customHeight="1">
      <c r="A34" s="1040"/>
      <c r="B34" s="1033"/>
      <c r="C34" s="106" t="s">
        <v>517</v>
      </c>
      <c r="D34" s="107">
        <v>7094</v>
      </c>
      <c r="E34" s="107">
        <v>0</v>
      </c>
      <c r="F34" s="107">
        <v>4850</v>
      </c>
      <c r="G34" s="108">
        <f t="shared" si="26"/>
        <v>11944</v>
      </c>
      <c r="H34" s="107">
        <v>9217</v>
      </c>
      <c r="I34" s="107">
        <v>0</v>
      </c>
      <c r="J34" s="107">
        <v>6299</v>
      </c>
      <c r="K34" s="108">
        <f t="shared" si="27"/>
        <v>15516</v>
      </c>
      <c r="L34" s="107">
        <v>4228</v>
      </c>
      <c r="M34" s="107">
        <v>0</v>
      </c>
      <c r="N34" s="107">
        <v>4422</v>
      </c>
      <c r="O34" s="108">
        <f t="shared" si="28"/>
        <v>8650</v>
      </c>
      <c r="P34" s="107">
        <v>5267</v>
      </c>
      <c r="Q34" s="107">
        <v>0</v>
      </c>
      <c r="R34" s="107">
        <v>8210</v>
      </c>
      <c r="S34" s="108">
        <f t="shared" si="29"/>
        <v>13477</v>
      </c>
      <c r="U34" s="107">
        <f t="shared" si="9"/>
        <v>25806</v>
      </c>
      <c r="V34" s="109">
        <f t="shared" si="3"/>
        <v>97.399509341385169</v>
      </c>
      <c r="W34" s="110">
        <f t="shared" si="10"/>
        <v>0</v>
      </c>
      <c r="X34" s="107">
        <f t="shared" si="11"/>
        <v>23781</v>
      </c>
      <c r="Y34" s="109">
        <f t="shared" si="4"/>
        <v>93.544961057351898</v>
      </c>
      <c r="Z34" s="107">
        <f t="shared" si="12"/>
        <v>49587</v>
      </c>
      <c r="AA34" s="109">
        <f t="shared" si="13"/>
        <v>95.512067338251441</v>
      </c>
      <c r="AC34" s="107">
        <v>26495</v>
      </c>
      <c r="AD34" s="107">
        <v>25422</v>
      </c>
      <c r="AE34" s="112">
        <f t="shared" si="14"/>
        <v>51917</v>
      </c>
    </row>
    <row r="35" spans="1:31" ht="14.1" customHeight="1">
      <c r="A35" s="1040"/>
      <c r="B35" s="1033"/>
      <c r="C35" s="106" t="s">
        <v>518</v>
      </c>
      <c r="D35" s="107">
        <v>812</v>
      </c>
      <c r="E35" s="107">
        <v>0</v>
      </c>
      <c r="F35" s="107">
        <v>515</v>
      </c>
      <c r="G35" s="108">
        <f t="shared" si="26"/>
        <v>1327</v>
      </c>
      <c r="H35" s="107">
        <v>724</v>
      </c>
      <c r="I35" s="107">
        <v>0</v>
      </c>
      <c r="J35" s="107">
        <v>742</v>
      </c>
      <c r="K35" s="108">
        <f t="shared" si="27"/>
        <v>1466</v>
      </c>
      <c r="L35" s="107">
        <v>354</v>
      </c>
      <c r="M35" s="107">
        <v>0</v>
      </c>
      <c r="N35" s="107">
        <v>484</v>
      </c>
      <c r="O35" s="108">
        <f t="shared" si="28"/>
        <v>838</v>
      </c>
      <c r="P35" s="107">
        <v>312</v>
      </c>
      <c r="Q35" s="107">
        <v>0</v>
      </c>
      <c r="R35" s="107">
        <v>524</v>
      </c>
      <c r="S35" s="108">
        <f t="shared" si="29"/>
        <v>836</v>
      </c>
      <c r="U35" s="107">
        <f t="shared" si="9"/>
        <v>2202</v>
      </c>
      <c r="V35" s="109">
        <f t="shared" si="3"/>
        <v>92.754844144903117</v>
      </c>
      <c r="W35" s="110">
        <f t="shared" si="10"/>
        <v>0</v>
      </c>
      <c r="X35" s="107">
        <f t="shared" si="11"/>
        <v>2265</v>
      </c>
      <c r="Y35" s="109">
        <f t="shared" si="4"/>
        <v>77.435897435897431</v>
      </c>
      <c r="Z35" s="107">
        <f t="shared" si="12"/>
        <v>4467</v>
      </c>
      <c r="AA35" s="109">
        <f t="shared" si="13"/>
        <v>84.298924325344402</v>
      </c>
      <c r="AC35" s="107">
        <v>2374</v>
      </c>
      <c r="AD35" s="107">
        <v>2925</v>
      </c>
      <c r="AE35" s="112">
        <f t="shared" si="14"/>
        <v>5299</v>
      </c>
    </row>
    <row r="36" spans="1:31" ht="14.1" customHeight="1">
      <c r="A36" s="1040"/>
      <c r="B36" s="1033"/>
      <c r="C36" s="106" t="s">
        <v>519</v>
      </c>
      <c r="D36" s="107">
        <v>1104</v>
      </c>
      <c r="E36" s="107">
        <v>0</v>
      </c>
      <c r="F36" s="107">
        <v>731</v>
      </c>
      <c r="G36" s="108">
        <f t="shared" si="26"/>
        <v>1835</v>
      </c>
      <c r="H36" s="107">
        <v>978</v>
      </c>
      <c r="I36" s="107">
        <v>0</v>
      </c>
      <c r="J36" s="107">
        <v>775</v>
      </c>
      <c r="K36" s="108">
        <f t="shared" si="27"/>
        <v>1753</v>
      </c>
      <c r="L36" s="107">
        <v>413</v>
      </c>
      <c r="M36" s="107">
        <v>0</v>
      </c>
      <c r="N36" s="107">
        <v>454</v>
      </c>
      <c r="O36" s="108">
        <f t="shared" si="28"/>
        <v>867</v>
      </c>
      <c r="P36" s="107">
        <v>465</v>
      </c>
      <c r="Q36" s="107">
        <v>0</v>
      </c>
      <c r="R36" s="107">
        <v>883</v>
      </c>
      <c r="S36" s="108">
        <f t="shared" si="29"/>
        <v>1348</v>
      </c>
      <c r="U36" s="107">
        <f t="shared" si="9"/>
        <v>2960</v>
      </c>
      <c r="V36" s="109">
        <f t="shared" si="3"/>
        <v>84.959816303099885</v>
      </c>
      <c r="W36" s="110">
        <f t="shared" si="10"/>
        <v>0</v>
      </c>
      <c r="X36" s="107">
        <f t="shared" si="11"/>
        <v>2843</v>
      </c>
      <c r="Y36" s="109">
        <f t="shared" si="4"/>
        <v>79.926904694967675</v>
      </c>
      <c r="Z36" s="107">
        <f t="shared" si="12"/>
        <v>5803</v>
      </c>
      <c r="AA36" s="109">
        <f t="shared" si="13"/>
        <v>82.417270274108787</v>
      </c>
      <c r="AC36" s="107">
        <v>3484</v>
      </c>
      <c r="AD36" s="107">
        <v>3557</v>
      </c>
      <c r="AE36" s="112">
        <f t="shared" si="14"/>
        <v>7041</v>
      </c>
    </row>
    <row r="37" spans="1:31" ht="14.1" customHeight="1">
      <c r="A37" s="1040"/>
      <c r="B37" s="1034"/>
      <c r="C37" s="106" t="s">
        <v>520</v>
      </c>
      <c r="D37" s="107">
        <v>1187</v>
      </c>
      <c r="E37" s="107">
        <v>0</v>
      </c>
      <c r="F37" s="107">
        <v>870</v>
      </c>
      <c r="G37" s="108">
        <f t="shared" si="26"/>
        <v>2057</v>
      </c>
      <c r="H37" s="107">
        <v>1325</v>
      </c>
      <c r="I37" s="107">
        <v>0</v>
      </c>
      <c r="J37" s="107">
        <v>960</v>
      </c>
      <c r="K37" s="108">
        <f t="shared" si="27"/>
        <v>2285</v>
      </c>
      <c r="L37" s="107">
        <v>645</v>
      </c>
      <c r="M37" s="107">
        <v>0</v>
      </c>
      <c r="N37" s="107">
        <v>620</v>
      </c>
      <c r="O37" s="108">
        <f t="shared" si="28"/>
        <v>1265</v>
      </c>
      <c r="P37" s="107">
        <v>918</v>
      </c>
      <c r="Q37" s="107">
        <v>0</v>
      </c>
      <c r="R37" s="107">
        <v>1403</v>
      </c>
      <c r="S37" s="108">
        <f t="shared" si="29"/>
        <v>2321</v>
      </c>
      <c r="U37" s="107">
        <f t="shared" si="9"/>
        <v>4075</v>
      </c>
      <c r="V37" s="109">
        <f t="shared" si="3"/>
        <v>83.06155727680391</v>
      </c>
      <c r="W37" s="110">
        <f t="shared" si="10"/>
        <v>0</v>
      </c>
      <c r="X37" s="107">
        <f t="shared" si="11"/>
        <v>3853</v>
      </c>
      <c r="Y37" s="109">
        <f t="shared" si="4"/>
        <v>73.488460804882706</v>
      </c>
      <c r="Z37" s="107">
        <f t="shared" si="12"/>
        <v>7928</v>
      </c>
      <c r="AA37" s="109">
        <f t="shared" si="13"/>
        <v>78.116070548822549</v>
      </c>
      <c r="AC37" s="107">
        <v>4906</v>
      </c>
      <c r="AD37" s="107">
        <v>5243</v>
      </c>
      <c r="AE37" s="112">
        <f t="shared" si="14"/>
        <v>10149</v>
      </c>
    </row>
    <row r="38" spans="1:31" ht="14.1" customHeight="1">
      <c r="A38" s="1040"/>
      <c r="B38" s="1035" t="s">
        <v>113</v>
      </c>
      <c r="C38" s="1035"/>
      <c r="D38" s="261">
        <v>32208</v>
      </c>
      <c r="E38" s="261">
        <v>0</v>
      </c>
      <c r="F38" s="261">
        <v>21901</v>
      </c>
      <c r="G38" s="261">
        <f t="shared" ref="G38:S38" si="30">SUM(G29:G37)</f>
        <v>54109</v>
      </c>
      <c r="H38" s="261">
        <v>41138</v>
      </c>
      <c r="I38" s="261">
        <v>2</v>
      </c>
      <c r="J38" s="261">
        <v>29860</v>
      </c>
      <c r="K38" s="261">
        <f t="shared" si="30"/>
        <v>71000</v>
      </c>
      <c r="L38" s="261">
        <v>22436</v>
      </c>
      <c r="M38" s="261">
        <v>0</v>
      </c>
      <c r="N38" s="261">
        <v>22295</v>
      </c>
      <c r="O38" s="261">
        <f t="shared" si="30"/>
        <v>44731</v>
      </c>
      <c r="P38" s="261">
        <v>29770</v>
      </c>
      <c r="Q38" s="261">
        <v>0</v>
      </c>
      <c r="R38" s="261">
        <v>44247</v>
      </c>
      <c r="S38" s="261">
        <f t="shared" si="30"/>
        <v>74017</v>
      </c>
      <c r="U38" s="263">
        <f t="shared" si="9"/>
        <v>125552</v>
      </c>
      <c r="V38" s="264">
        <f t="shared" si="3"/>
        <v>88.574089228772181</v>
      </c>
      <c r="W38" s="265">
        <f t="shared" si="10"/>
        <v>2</v>
      </c>
      <c r="X38" s="263">
        <f t="shared" si="11"/>
        <v>118303</v>
      </c>
      <c r="Y38" s="264">
        <f t="shared" si="4"/>
        <v>81.915939620551171</v>
      </c>
      <c r="Z38" s="263">
        <f t="shared" si="12"/>
        <v>243857</v>
      </c>
      <c r="AA38" s="264">
        <f t="shared" si="13"/>
        <v>85.214629168879824</v>
      </c>
      <c r="AC38" s="263">
        <v>141748</v>
      </c>
      <c r="AD38" s="263">
        <v>144420</v>
      </c>
      <c r="AE38" s="263">
        <f>SUM(AE29:AE37)</f>
        <v>286168</v>
      </c>
    </row>
    <row r="39" spans="1:31" ht="14.1" customHeight="1">
      <c r="A39" s="1040" t="s">
        <v>521</v>
      </c>
      <c r="B39" s="1032" t="s">
        <v>522</v>
      </c>
      <c r="C39" s="106" t="s">
        <v>523</v>
      </c>
      <c r="D39" s="107">
        <v>19191</v>
      </c>
      <c r="E39" s="107">
        <v>0</v>
      </c>
      <c r="F39" s="107">
        <v>13927</v>
      </c>
      <c r="G39" s="108">
        <f t="shared" ref="G39:G53" si="31">SUM(D39:F39)</f>
        <v>33118</v>
      </c>
      <c r="H39" s="107">
        <v>32621</v>
      </c>
      <c r="I39" s="107">
        <v>1</v>
      </c>
      <c r="J39" s="107">
        <v>23232</v>
      </c>
      <c r="K39" s="108">
        <f t="shared" ref="K39:K53" si="32">SUM(H39:J39)</f>
        <v>55854</v>
      </c>
      <c r="L39" s="107">
        <v>17918</v>
      </c>
      <c r="M39" s="107">
        <v>0</v>
      </c>
      <c r="N39" s="107">
        <v>17040</v>
      </c>
      <c r="O39" s="108">
        <f t="shared" ref="O39:O53" si="33">SUM(L39:N39)</f>
        <v>34958</v>
      </c>
      <c r="P39" s="107">
        <v>22695</v>
      </c>
      <c r="Q39" s="107">
        <v>1</v>
      </c>
      <c r="R39" s="107">
        <v>27552</v>
      </c>
      <c r="S39" s="108">
        <f t="shared" ref="S39:S53" si="34">SUM(P39:R39)</f>
        <v>50248</v>
      </c>
      <c r="U39" s="107">
        <f t="shared" si="9"/>
        <v>92425</v>
      </c>
      <c r="V39" s="109">
        <f t="shared" si="3"/>
        <v>80.217500737731953</v>
      </c>
      <c r="W39" s="110">
        <f t="shared" si="10"/>
        <v>2</v>
      </c>
      <c r="X39" s="107">
        <f t="shared" si="11"/>
        <v>81751</v>
      </c>
      <c r="Y39" s="109">
        <f t="shared" si="4"/>
        <v>77.243093087418274</v>
      </c>
      <c r="Z39" s="107">
        <f t="shared" si="12"/>
        <v>174178</v>
      </c>
      <c r="AA39" s="109">
        <f t="shared" si="13"/>
        <v>78.79432174943679</v>
      </c>
      <c r="AC39" s="107">
        <v>115218</v>
      </c>
      <c r="AD39" s="107">
        <v>105836</v>
      </c>
      <c r="AE39" s="112">
        <f t="shared" si="14"/>
        <v>221054</v>
      </c>
    </row>
    <row r="40" spans="1:31" ht="14.1" customHeight="1">
      <c r="A40" s="1040"/>
      <c r="B40" s="1033"/>
      <c r="C40" s="106" t="s">
        <v>522</v>
      </c>
      <c r="D40" s="107">
        <v>23917</v>
      </c>
      <c r="E40" s="107">
        <v>0</v>
      </c>
      <c r="F40" s="107">
        <v>16628</v>
      </c>
      <c r="G40" s="108">
        <f t="shared" si="31"/>
        <v>40545</v>
      </c>
      <c r="H40" s="107">
        <v>34610</v>
      </c>
      <c r="I40" s="107">
        <v>0</v>
      </c>
      <c r="J40" s="107">
        <v>26135</v>
      </c>
      <c r="K40" s="108">
        <f t="shared" si="32"/>
        <v>60745</v>
      </c>
      <c r="L40" s="107">
        <v>18909</v>
      </c>
      <c r="M40" s="107">
        <v>1</v>
      </c>
      <c r="N40" s="107">
        <v>18831</v>
      </c>
      <c r="O40" s="108">
        <f t="shared" si="33"/>
        <v>37741</v>
      </c>
      <c r="P40" s="107">
        <v>21949</v>
      </c>
      <c r="Q40" s="107">
        <v>1</v>
      </c>
      <c r="R40" s="107">
        <v>28778</v>
      </c>
      <c r="S40" s="108">
        <f t="shared" si="34"/>
        <v>50728</v>
      </c>
      <c r="U40" s="107">
        <f t="shared" si="9"/>
        <v>99385</v>
      </c>
      <c r="V40" s="109">
        <f t="shared" si="3"/>
        <v>84.326053386278403</v>
      </c>
      <c r="W40" s="110">
        <f t="shared" si="10"/>
        <v>2</v>
      </c>
      <c r="X40" s="107">
        <f t="shared" si="11"/>
        <v>90372</v>
      </c>
      <c r="Y40" s="109">
        <f t="shared" si="4"/>
        <v>82.252075141983397</v>
      </c>
      <c r="Z40" s="107">
        <f t="shared" si="12"/>
        <v>189759</v>
      </c>
      <c r="AA40" s="109">
        <f t="shared" si="13"/>
        <v>83.326307469371628</v>
      </c>
      <c r="AC40" s="107">
        <v>117858</v>
      </c>
      <c r="AD40" s="107">
        <v>109872</v>
      </c>
      <c r="AE40" s="112">
        <f t="shared" si="14"/>
        <v>227730</v>
      </c>
    </row>
    <row r="41" spans="1:31" ht="14.1" customHeight="1">
      <c r="A41" s="1040"/>
      <c r="B41" s="1033"/>
      <c r="C41" s="106" t="s">
        <v>524</v>
      </c>
      <c r="D41" s="107">
        <v>1258</v>
      </c>
      <c r="E41" s="107">
        <v>0</v>
      </c>
      <c r="F41" s="107">
        <v>795</v>
      </c>
      <c r="G41" s="108">
        <f t="shared" si="31"/>
        <v>2053</v>
      </c>
      <c r="H41" s="107">
        <v>1625</v>
      </c>
      <c r="I41" s="107">
        <v>0</v>
      </c>
      <c r="J41" s="107">
        <v>1252</v>
      </c>
      <c r="K41" s="108">
        <f t="shared" si="32"/>
        <v>2877</v>
      </c>
      <c r="L41" s="107">
        <v>820</v>
      </c>
      <c r="M41" s="107">
        <v>0</v>
      </c>
      <c r="N41" s="107">
        <v>864</v>
      </c>
      <c r="O41" s="108">
        <f t="shared" si="33"/>
        <v>1684</v>
      </c>
      <c r="P41" s="107">
        <v>861</v>
      </c>
      <c r="Q41" s="107">
        <v>0</v>
      </c>
      <c r="R41" s="107">
        <v>1528</v>
      </c>
      <c r="S41" s="108">
        <f t="shared" si="34"/>
        <v>2389</v>
      </c>
      <c r="U41" s="107">
        <f t="shared" si="9"/>
        <v>4564</v>
      </c>
      <c r="V41" s="109">
        <f t="shared" si="3"/>
        <v>82.606334841628964</v>
      </c>
      <c r="W41" s="110">
        <f t="shared" si="10"/>
        <v>0</v>
      </c>
      <c r="X41" s="107">
        <f t="shared" si="11"/>
        <v>4439</v>
      </c>
      <c r="Y41" s="109">
        <f t="shared" si="4"/>
        <v>80.431237543033163</v>
      </c>
      <c r="Z41" s="107">
        <f t="shared" si="12"/>
        <v>9003</v>
      </c>
      <c r="AA41" s="109">
        <f t="shared" si="13"/>
        <v>81.519377037305318</v>
      </c>
      <c r="AC41" s="107">
        <v>5525</v>
      </c>
      <c r="AD41" s="107">
        <v>5519</v>
      </c>
      <c r="AE41" s="112">
        <f t="shared" si="14"/>
        <v>11044</v>
      </c>
    </row>
    <row r="42" spans="1:31" ht="14.1" customHeight="1">
      <c r="A42" s="1040"/>
      <c r="B42" s="1033"/>
      <c r="C42" s="106" t="s">
        <v>525</v>
      </c>
      <c r="D42" s="107">
        <v>474</v>
      </c>
      <c r="E42" s="107">
        <v>0</v>
      </c>
      <c r="F42" s="107">
        <v>374</v>
      </c>
      <c r="G42" s="108">
        <f t="shared" si="31"/>
        <v>848</v>
      </c>
      <c r="H42" s="107">
        <v>415</v>
      </c>
      <c r="I42" s="107">
        <v>0</v>
      </c>
      <c r="J42" s="107">
        <v>332</v>
      </c>
      <c r="K42" s="108">
        <f t="shared" si="32"/>
        <v>747</v>
      </c>
      <c r="L42" s="107">
        <v>142</v>
      </c>
      <c r="M42" s="107">
        <v>0</v>
      </c>
      <c r="N42" s="107">
        <v>154</v>
      </c>
      <c r="O42" s="108">
        <f t="shared" si="33"/>
        <v>296</v>
      </c>
      <c r="P42" s="107">
        <v>155</v>
      </c>
      <c r="Q42" s="107">
        <v>0</v>
      </c>
      <c r="R42" s="107">
        <v>321</v>
      </c>
      <c r="S42" s="108">
        <f t="shared" si="34"/>
        <v>476</v>
      </c>
      <c r="U42" s="107">
        <f t="shared" si="9"/>
        <v>1186</v>
      </c>
      <c r="V42" s="109">
        <f t="shared" si="3"/>
        <v>59.152119700748131</v>
      </c>
      <c r="W42" s="110">
        <f t="shared" si="10"/>
        <v>0</v>
      </c>
      <c r="X42" s="107">
        <f t="shared" si="11"/>
        <v>1181</v>
      </c>
      <c r="Y42" s="109">
        <f t="shared" si="4"/>
        <v>52.817531305903401</v>
      </c>
      <c r="Z42" s="107">
        <f t="shared" si="12"/>
        <v>2367</v>
      </c>
      <c r="AA42" s="109">
        <f t="shared" si="13"/>
        <v>55.812308417825982</v>
      </c>
      <c r="AC42" s="107">
        <v>2005</v>
      </c>
      <c r="AD42" s="107">
        <v>2236</v>
      </c>
      <c r="AE42" s="112">
        <f t="shared" si="14"/>
        <v>4241</v>
      </c>
    </row>
    <row r="43" spans="1:31" ht="14.1" customHeight="1">
      <c r="A43" s="1040"/>
      <c r="B43" s="1033"/>
      <c r="C43" s="106" t="s">
        <v>526</v>
      </c>
      <c r="D43" s="107">
        <v>393</v>
      </c>
      <c r="E43" s="107">
        <v>0</v>
      </c>
      <c r="F43" s="107">
        <v>263</v>
      </c>
      <c r="G43" s="108">
        <f t="shared" si="31"/>
        <v>656</v>
      </c>
      <c r="H43" s="107">
        <v>693</v>
      </c>
      <c r="I43" s="107">
        <v>0</v>
      </c>
      <c r="J43" s="107">
        <v>601</v>
      </c>
      <c r="K43" s="108">
        <f t="shared" si="32"/>
        <v>1294</v>
      </c>
      <c r="L43" s="107">
        <v>320</v>
      </c>
      <c r="M43" s="107">
        <v>0</v>
      </c>
      <c r="N43" s="107">
        <v>285</v>
      </c>
      <c r="O43" s="108">
        <f t="shared" si="33"/>
        <v>605</v>
      </c>
      <c r="P43" s="107">
        <v>309</v>
      </c>
      <c r="Q43" s="107">
        <v>0</v>
      </c>
      <c r="R43" s="107">
        <v>500</v>
      </c>
      <c r="S43" s="108">
        <f t="shared" si="34"/>
        <v>809</v>
      </c>
      <c r="U43" s="107">
        <f t="shared" si="9"/>
        <v>1715</v>
      </c>
      <c r="V43" s="109">
        <f t="shared" si="3"/>
        <v>75.985821887461228</v>
      </c>
      <c r="W43" s="110">
        <f t="shared" si="10"/>
        <v>0</v>
      </c>
      <c r="X43" s="107">
        <f t="shared" si="11"/>
        <v>1649</v>
      </c>
      <c r="Y43" s="109">
        <f t="shared" si="4"/>
        <v>73.616071428571431</v>
      </c>
      <c r="Z43" s="107">
        <f t="shared" si="12"/>
        <v>3364</v>
      </c>
      <c r="AA43" s="109">
        <f t="shared" si="13"/>
        <v>74.805425839448517</v>
      </c>
      <c r="AC43" s="107">
        <v>2257</v>
      </c>
      <c r="AD43" s="107">
        <v>2240</v>
      </c>
      <c r="AE43" s="112">
        <f t="shared" si="14"/>
        <v>4497</v>
      </c>
    </row>
    <row r="44" spans="1:31" ht="14.1" customHeight="1">
      <c r="A44" s="1040"/>
      <c r="B44" s="1033"/>
      <c r="C44" s="106" t="s">
        <v>527</v>
      </c>
      <c r="D44" s="107">
        <v>3161</v>
      </c>
      <c r="E44" s="107">
        <v>0</v>
      </c>
      <c r="F44" s="107">
        <v>2024</v>
      </c>
      <c r="G44" s="108">
        <f t="shared" si="31"/>
        <v>5185</v>
      </c>
      <c r="H44" s="107">
        <v>4436</v>
      </c>
      <c r="I44" s="107">
        <v>0</v>
      </c>
      <c r="J44" s="107">
        <v>3763</v>
      </c>
      <c r="K44" s="108">
        <f t="shared" si="32"/>
        <v>8199</v>
      </c>
      <c r="L44" s="107">
        <v>1877</v>
      </c>
      <c r="M44" s="107">
        <v>0</v>
      </c>
      <c r="N44" s="107">
        <v>1875</v>
      </c>
      <c r="O44" s="108">
        <f t="shared" si="33"/>
        <v>3752</v>
      </c>
      <c r="P44" s="107">
        <v>2430</v>
      </c>
      <c r="Q44" s="107">
        <v>0</v>
      </c>
      <c r="R44" s="107">
        <v>3802</v>
      </c>
      <c r="S44" s="108">
        <f t="shared" si="34"/>
        <v>6232</v>
      </c>
      <c r="U44" s="107">
        <f t="shared" si="9"/>
        <v>11904</v>
      </c>
      <c r="V44" s="109">
        <f t="shared" si="3"/>
        <v>85.156305887402539</v>
      </c>
      <c r="W44" s="110">
        <f t="shared" si="10"/>
        <v>0</v>
      </c>
      <c r="X44" s="107">
        <f t="shared" si="11"/>
        <v>11464</v>
      </c>
      <c r="Y44" s="109">
        <f t="shared" si="4"/>
        <v>83.120649651972158</v>
      </c>
      <c r="Z44" s="107">
        <f t="shared" si="12"/>
        <v>23368</v>
      </c>
      <c r="AA44" s="109">
        <f t="shared" si="13"/>
        <v>84.145331460876449</v>
      </c>
      <c r="AC44" s="107">
        <v>13979</v>
      </c>
      <c r="AD44" s="107">
        <v>13792</v>
      </c>
      <c r="AE44" s="112">
        <f t="shared" si="14"/>
        <v>27771</v>
      </c>
    </row>
    <row r="45" spans="1:31" ht="14.1" customHeight="1">
      <c r="A45" s="1040"/>
      <c r="B45" s="1033"/>
      <c r="C45" s="106" t="s">
        <v>528</v>
      </c>
      <c r="D45" s="107">
        <v>4459</v>
      </c>
      <c r="E45" s="107">
        <v>0</v>
      </c>
      <c r="F45" s="107">
        <v>2919</v>
      </c>
      <c r="G45" s="108">
        <f t="shared" si="31"/>
        <v>7378</v>
      </c>
      <c r="H45" s="107">
        <v>5785</v>
      </c>
      <c r="I45" s="107">
        <v>0</v>
      </c>
      <c r="J45" s="107">
        <v>4358</v>
      </c>
      <c r="K45" s="108">
        <f t="shared" si="32"/>
        <v>10143</v>
      </c>
      <c r="L45" s="107">
        <v>2317</v>
      </c>
      <c r="M45" s="107">
        <v>0</v>
      </c>
      <c r="N45" s="107">
        <v>2578</v>
      </c>
      <c r="O45" s="108">
        <f t="shared" si="33"/>
        <v>4895</v>
      </c>
      <c r="P45" s="107">
        <v>2717</v>
      </c>
      <c r="Q45" s="107">
        <v>0</v>
      </c>
      <c r="R45" s="107">
        <v>4160</v>
      </c>
      <c r="S45" s="108">
        <f t="shared" si="34"/>
        <v>6877</v>
      </c>
      <c r="U45" s="107">
        <f t="shared" si="9"/>
        <v>15278</v>
      </c>
      <c r="V45" s="109">
        <f t="shared" si="3"/>
        <v>94.841393010118566</v>
      </c>
      <c r="W45" s="110">
        <f t="shared" si="10"/>
        <v>0</v>
      </c>
      <c r="X45" s="107">
        <f t="shared" si="11"/>
        <v>14015</v>
      </c>
      <c r="Y45" s="109">
        <f t="shared" si="4"/>
        <v>95.08786213447317</v>
      </c>
      <c r="Z45" s="107">
        <f t="shared" si="12"/>
        <v>29293</v>
      </c>
      <c r="AA45" s="109">
        <f t="shared" si="13"/>
        <v>94.959154564315355</v>
      </c>
      <c r="AC45" s="107">
        <v>16109</v>
      </c>
      <c r="AD45" s="107">
        <v>14739</v>
      </c>
      <c r="AE45" s="112">
        <f t="shared" si="14"/>
        <v>30848</v>
      </c>
    </row>
    <row r="46" spans="1:31" ht="14.1" customHeight="1">
      <c r="A46" s="1040"/>
      <c r="B46" s="1033"/>
      <c r="C46" s="106" t="s">
        <v>529</v>
      </c>
      <c r="D46" s="107">
        <v>1706</v>
      </c>
      <c r="E46" s="107">
        <v>0</v>
      </c>
      <c r="F46" s="107">
        <v>1120</v>
      </c>
      <c r="G46" s="108">
        <f t="shared" si="31"/>
        <v>2826</v>
      </c>
      <c r="H46" s="107">
        <v>1427</v>
      </c>
      <c r="I46" s="107">
        <v>0</v>
      </c>
      <c r="J46" s="107">
        <v>1187</v>
      </c>
      <c r="K46" s="108">
        <f t="shared" si="32"/>
        <v>2614</v>
      </c>
      <c r="L46" s="107">
        <v>389</v>
      </c>
      <c r="M46" s="107">
        <v>0</v>
      </c>
      <c r="N46" s="107">
        <v>468</v>
      </c>
      <c r="O46" s="108">
        <f t="shared" si="33"/>
        <v>857</v>
      </c>
      <c r="P46" s="107">
        <v>472</v>
      </c>
      <c r="Q46" s="107">
        <v>0</v>
      </c>
      <c r="R46" s="107">
        <v>772</v>
      </c>
      <c r="S46" s="108">
        <f t="shared" si="34"/>
        <v>1244</v>
      </c>
      <c r="U46" s="107">
        <f t="shared" si="9"/>
        <v>3994</v>
      </c>
      <c r="V46" s="109">
        <f t="shared" si="3"/>
        <v>89.531495180452808</v>
      </c>
      <c r="W46" s="110">
        <f t="shared" si="10"/>
        <v>0</v>
      </c>
      <c r="X46" s="107">
        <f t="shared" si="11"/>
        <v>3547</v>
      </c>
      <c r="Y46" s="109">
        <f t="shared" si="4"/>
        <v>76.575993091537129</v>
      </c>
      <c r="Z46" s="107">
        <f t="shared" si="12"/>
        <v>7541</v>
      </c>
      <c r="AA46" s="109">
        <f t="shared" si="13"/>
        <v>82.931925657098873</v>
      </c>
      <c r="AC46" s="107">
        <v>4461</v>
      </c>
      <c r="AD46" s="107">
        <v>4632</v>
      </c>
      <c r="AE46" s="112">
        <f t="shared" si="14"/>
        <v>9093</v>
      </c>
    </row>
    <row r="47" spans="1:31" ht="14.1" customHeight="1">
      <c r="A47" s="1040"/>
      <c r="B47" s="1033"/>
      <c r="C47" s="106" t="s">
        <v>530</v>
      </c>
      <c r="D47" s="107">
        <v>2722</v>
      </c>
      <c r="E47" s="107">
        <v>0</v>
      </c>
      <c r="F47" s="107">
        <v>2295</v>
      </c>
      <c r="G47" s="108">
        <f t="shared" si="31"/>
        <v>5017</v>
      </c>
      <c r="H47" s="107">
        <v>3074</v>
      </c>
      <c r="I47" s="107">
        <v>1</v>
      </c>
      <c r="J47" s="107">
        <v>2439</v>
      </c>
      <c r="K47" s="108">
        <f t="shared" si="32"/>
        <v>5514</v>
      </c>
      <c r="L47" s="107">
        <v>1255</v>
      </c>
      <c r="M47" s="107">
        <v>0</v>
      </c>
      <c r="N47" s="107">
        <v>1302</v>
      </c>
      <c r="O47" s="108">
        <f t="shared" si="33"/>
        <v>2557</v>
      </c>
      <c r="P47" s="107">
        <v>1201</v>
      </c>
      <c r="Q47" s="107">
        <v>1</v>
      </c>
      <c r="R47" s="107">
        <v>2110</v>
      </c>
      <c r="S47" s="108">
        <f t="shared" si="34"/>
        <v>3312</v>
      </c>
      <c r="U47" s="107">
        <f t="shared" si="9"/>
        <v>8252</v>
      </c>
      <c r="V47" s="109">
        <f t="shared" si="3"/>
        <v>79.953492878597032</v>
      </c>
      <c r="W47" s="110">
        <f t="shared" si="10"/>
        <v>2</v>
      </c>
      <c r="X47" s="107">
        <f t="shared" si="11"/>
        <v>8146</v>
      </c>
      <c r="Y47" s="109">
        <f t="shared" si="4"/>
        <v>73.646144109935804</v>
      </c>
      <c r="Z47" s="107">
        <f t="shared" si="12"/>
        <v>16400</v>
      </c>
      <c r="AA47" s="109">
        <f t="shared" si="13"/>
        <v>76.700028060985872</v>
      </c>
      <c r="AC47" s="107">
        <v>10321</v>
      </c>
      <c r="AD47" s="107">
        <v>11061</v>
      </c>
      <c r="AE47" s="112">
        <f t="shared" si="14"/>
        <v>21382</v>
      </c>
    </row>
    <row r="48" spans="1:31" ht="14.1" customHeight="1">
      <c r="A48" s="1040"/>
      <c r="B48" s="1033"/>
      <c r="C48" s="106" t="s">
        <v>531</v>
      </c>
      <c r="D48" s="107">
        <v>3104</v>
      </c>
      <c r="E48" s="107">
        <v>0</v>
      </c>
      <c r="F48" s="107">
        <v>2113</v>
      </c>
      <c r="G48" s="108">
        <f t="shared" si="31"/>
        <v>5217</v>
      </c>
      <c r="H48" s="107">
        <v>4361</v>
      </c>
      <c r="I48" s="107">
        <v>0</v>
      </c>
      <c r="J48" s="107">
        <v>3495</v>
      </c>
      <c r="K48" s="108">
        <f t="shared" si="32"/>
        <v>7856</v>
      </c>
      <c r="L48" s="107">
        <v>1822</v>
      </c>
      <c r="M48" s="107">
        <v>0</v>
      </c>
      <c r="N48" s="107">
        <v>1795</v>
      </c>
      <c r="O48" s="108">
        <f t="shared" si="33"/>
        <v>3617</v>
      </c>
      <c r="P48" s="107">
        <v>1991</v>
      </c>
      <c r="Q48" s="107">
        <v>0</v>
      </c>
      <c r="R48" s="107">
        <v>3398</v>
      </c>
      <c r="S48" s="108">
        <f t="shared" si="34"/>
        <v>5389</v>
      </c>
      <c r="U48" s="107">
        <f t="shared" si="9"/>
        <v>11278</v>
      </c>
      <c r="V48" s="109">
        <f t="shared" si="3"/>
        <v>82.713604693802708</v>
      </c>
      <c r="W48" s="110">
        <f t="shared" si="10"/>
        <v>0</v>
      </c>
      <c r="X48" s="107">
        <f t="shared" si="11"/>
        <v>10801</v>
      </c>
      <c r="Y48" s="109">
        <f t="shared" si="4"/>
        <v>68.743635437881878</v>
      </c>
      <c r="Z48" s="107">
        <f t="shared" si="12"/>
        <v>22079</v>
      </c>
      <c r="AA48" s="109">
        <f t="shared" si="13"/>
        <v>75.234265853409212</v>
      </c>
      <c r="AC48" s="107">
        <v>13635</v>
      </c>
      <c r="AD48" s="107">
        <v>15712</v>
      </c>
      <c r="AE48" s="112">
        <f t="shared" si="14"/>
        <v>29347</v>
      </c>
    </row>
    <row r="49" spans="1:31" ht="14.1" customHeight="1">
      <c r="A49" s="1040"/>
      <c r="B49" s="1033"/>
      <c r="C49" s="106" t="s">
        <v>532</v>
      </c>
      <c r="D49" s="107">
        <v>13268</v>
      </c>
      <c r="E49" s="107">
        <v>0</v>
      </c>
      <c r="F49" s="107">
        <v>9234</v>
      </c>
      <c r="G49" s="108">
        <f t="shared" si="31"/>
        <v>22502</v>
      </c>
      <c r="H49" s="107">
        <v>21177</v>
      </c>
      <c r="I49" s="107">
        <v>0</v>
      </c>
      <c r="J49" s="107">
        <v>16286</v>
      </c>
      <c r="K49" s="108">
        <f t="shared" si="32"/>
        <v>37463</v>
      </c>
      <c r="L49" s="107">
        <v>10164</v>
      </c>
      <c r="M49" s="107">
        <v>0</v>
      </c>
      <c r="N49" s="107">
        <v>9746</v>
      </c>
      <c r="O49" s="108">
        <f t="shared" si="33"/>
        <v>19910</v>
      </c>
      <c r="P49" s="107">
        <v>11167</v>
      </c>
      <c r="Q49" s="107">
        <v>0</v>
      </c>
      <c r="R49" s="107">
        <v>15722</v>
      </c>
      <c r="S49" s="108">
        <f t="shared" si="34"/>
        <v>26889</v>
      </c>
      <c r="U49" s="107">
        <f t="shared" si="9"/>
        <v>55776</v>
      </c>
      <c r="V49" s="109">
        <f t="shared" si="3"/>
        <v>96.744315126706326</v>
      </c>
      <c r="W49" s="110">
        <f t="shared" si="10"/>
        <v>0</v>
      </c>
      <c r="X49" s="107">
        <f t="shared" si="11"/>
        <v>50988</v>
      </c>
      <c r="Y49" s="109">
        <f t="shared" si="4"/>
        <v>95.093157276338616</v>
      </c>
      <c r="Z49" s="107">
        <f t="shared" si="12"/>
        <v>106764</v>
      </c>
      <c r="AA49" s="109">
        <f t="shared" si="13"/>
        <v>95.948666331152495</v>
      </c>
      <c r="AC49" s="107">
        <v>57653</v>
      </c>
      <c r="AD49" s="107">
        <v>53619</v>
      </c>
      <c r="AE49" s="112">
        <f t="shared" si="14"/>
        <v>111272</v>
      </c>
    </row>
    <row r="50" spans="1:31" ht="14.1" customHeight="1">
      <c r="A50" s="1040"/>
      <c r="B50" s="1033"/>
      <c r="C50" s="106" t="s">
        <v>533</v>
      </c>
      <c r="D50" s="107">
        <v>1862</v>
      </c>
      <c r="E50" s="107">
        <v>0</v>
      </c>
      <c r="F50" s="107">
        <v>1322</v>
      </c>
      <c r="G50" s="108">
        <f t="shared" si="31"/>
        <v>3184</v>
      </c>
      <c r="H50" s="107">
        <v>2494</v>
      </c>
      <c r="I50" s="107">
        <v>0</v>
      </c>
      <c r="J50" s="107">
        <v>1931</v>
      </c>
      <c r="K50" s="108">
        <f t="shared" si="32"/>
        <v>4425</v>
      </c>
      <c r="L50" s="107">
        <v>664</v>
      </c>
      <c r="M50" s="107">
        <v>0</v>
      </c>
      <c r="N50" s="107">
        <v>779</v>
      </c>
      <c r="O50" s="108">
        <f t="shared" si="33"/>
        <v>1443</v>
      </c>
      <c r="P50" s="107">
        <v>846</v>
      </c>
      <c r="Q50" s="107">
        <v>0</v>
      </c>
      <c r="R50" s="107">
        <v>1523</v>
      </c>
      <c r="S50" s="108">
        <f t="shared" si="34"/>
        <v>2369</v>
      </c>
      <c r="U50" s="107">
        <f t="shared" si="9"/>
        <v>5866</v>
      </c>
      <c r="V50" s="109">
        <f t="shared" si="3"/>
        <v>87.998799879987999</v>
      </c>
      <c r="W50" s="110">
        <f t="shared" si="10"/>
        <v>0</v>
      </c>
      <c r="X50" s="107">
        <f t="shared" si="11"/>
        <v>5555</v>
      </c>
      <c r="Y50" s="109">
        <f t="shared" si="4"/>
        <v>83.45853365384616</v>
      </c>
      <c r="Z50" s="107">
        <f t="shared" si="12"/>
        <v>11421</v>
      </c>
      <c r="AA50" s="109">
        <f t="shared" si="13"/>
        <v>85.730370815192913</v>
      </c>
      <c r="AC50" s="107">
        <v>6666</v>
      </c>
      <c r="AD50" s="107">
        <v>6656</v>
      </c>
      <c r="AE50" s="112">
        <f t="shared" si="14"/>
        <v>13322</v>
      </c>
    </row>
    <row r="51" spans="1:31" ht="14.1" customHeight="1">
      <c r="A51" s="1040"/>
      <c r="B51" s="1033"/>
      <c r="C51" s="106" t="s">
        <v>534</v>
      </c>
      <c r="D51" s="107">
        <v>5128</v>
      </c>
      <c r="E51" s="107">
        <v>0</v>
      </c>
      <c r="F51" s="107">
        <v>3375</v>
      </c>
      <c r="G51" s="108">
        <f t="shared" si="31"/>
        <v>8503</v>
      </c>
      <c r="H51" s="107">
        <v>5408</v>
      </c>
      <c r="I51" s="107">
        <v>0</v>
      </c>
      <c r="J51" s="107">
        <v>5022</v>
      </c>
      <c r="K51" s="108">
        <f t="shared" si="32"/>
        <v>10430</v>
      </c>
      <c r="L51" s="107">
        <v>1870</v>
      </c>
      <c r="M51" s="107">
        <v>0</v>
      </c>
      <c r="N51" s="107">
        <v>2082</v>
      </c>
      <c r="O51" s="108">
        <f t="shared" si="33"/>
        <v>3952</v>
      </c>
      <c r="P51" s="107">
        <v>2703</v>
      </c>
      <c r="Q51" s="107">
        <v>0</v>
      </c>
      <c r="R51" s="107">
        <v>4249</v>
      </c>
      <c r="S51" s="108">
        <f t="shared" si="34"/>
        <v>6952</v>
      </c>
      <c r="U51" s="107">
        <f t="shared" si="9"/>
        <v>15109</v>
      </c>
      <c r="V51" s="109">
        <f t="shared" si="3"/>
        <v>97.597054453846653</v>
      </c>
      <c r="W51" s="110">
        <f t="shared" si="10"/>
        <v>0</v>
      </c>
      <c r="X51" s="107">
        <f t="shared" si="11"/>
        <v>14728</v>
      </c>
      <c r="Y51" s="109">
        <f t="shared" si="4"/>
        <v>96.450556647020306</v>
      </c>
      <c r="Z51" s="107">
        <f t="shared" si="12"/>
        <v>29837</v>
      </c>
      <c r="AA51" s="109">
        <f t="shared" si="13"/>
        <v>97.027738935319178</v>
      </c>
      <c r="AC51" s="107">
        <v>15481</v>
      </c>
      <c r="AD51" s="107">
        <v>15270</v>
      </c>
      <c r="AE51" s="112">
        <f t="shared" si="14"/>
        <v>30751</v>
      </c>
    </row>
    <row r="52" spans="1:31" ht="14.1" customHeight="1">
      <c r="A52" s="1040"/>
      <c r="B52" s="1033"/>
      <c r="C52" s="106" t="s">
        <v>535</v>
      </c>
      <c r="D52" s="107">
        <v>1889</v>
      </c>
      <c r="E52" s="107">
        <v>0</v>
      </c>
      <c r="F52" s="107">
        <v>1294</v>
      </c>
      <c r="G52" s="108">
        <f t="shared" si="31"/>
        <v>3183</v>
      </c>
      <c r="H52" s="107">
        <v>1839</v>
      </c>
      <c r="I52" s="107">
        <v>0</v>
      </c>
      <c r="J52" s="107">
        <v>1516</v>
      </c>
      <c r="K52" s="108">
        <f t="shared" si="32"/>
        <v>3355</v>
      </c>
      <c r="L52" s="107">
        <v>684</v>
      </c>
      <c r="M52" s="107">
        <v>0</v>
      </c>
      <c r="N52" s="107">
        <v>745</v>
      </c>
      <c r="O52" s="108">
        <f t="shared" si="33"/>
        <v>1429</v>
      </c>
      <c r="P52" s="107">
        <v>701</v>
      </c>
      <c r="Q52" s="107">
        <v>0</v>
      </c>
      <c r="R52" s="107">
        <v>1293</v>
      </c>
      <c r="S52" s="108">
        <f t="shared" si="34"/>
        <v>1994</v>
      </c>
      <c r="U52" s="107">
        <f t="shared" si="9"/>
        <v>5113</v>
      </c>
      <c r="V52" s="109">
        <f t="shared" si="3"/>
        <v>92.896075581395351</v>
      </c>
      <c r="W52" s="110">
        <f t="shared" si="10"/>
        <v>0</v>
      </c>
      <c r="X52" s="107">
        <f t="shared" si="11"/>
        <v>4848</v>
      </c>
      <c r="Y52" s="109">
        <f t="shared" si="4"/>
        <v>88.921496698459279</v>
      </c>
      <c r="Z52" s="107">
        <f t="shared" si="12"/>
        <v>9961</v>
      </c>
      <c r="AA52" s="109">
        <f t="shared" si="13"/>
        <v>90.918218327856877</v>
      </c>
      <c r="AC52" s="107">
        <v>5504</v>
      </c>
      <c r="AD52" s="107">
        <v>5452</v>
      </c>
      <c r="AE52" s="112">
        <f t="shared" si="14"/>
        <v>10956</v>
      </c>
    </row>
    <row r="53" spans="1:31" ht="14.1" customHeight="1">
      <c r="A53" s="1040"/>
      <c r="B53" s="1034"/>
      <c r="C53" s="106" t="s">
        <v>536</v>
      </c>
      <c r="D53" s="107">
        <v>814</v>
      </c>
      <c r="E53" s="107">
        <v>0</v>
      </c>
      <c r="F53" s="107">
        <v>652</v>
      </c>
      <c r="G53" s="108">
        <f t="shared" si="31"/>
        <v>1466</v>
      </c>
      <c r="H53" s="107">
        <v>755</v>
      </c>
      <c r="I53" s="107">
        <v>0</v>
      </c>
      <c r="J53" s="107">
        <v>602</v>
      </c>
      <c r="K53" s="108">
        <f t="shared" si="32"/>
        <v>1357</v>
      </c>
      <c r="L53" s="107">
        <v>211</v>
      </c>
      <c r="M53" s="107">
        <v>0</v>
      </c>
      <c r="N53" s="107">
        <v>206</v>
      </c>
      <c r="O53" s="108">
        <f t="shared" si="33"/>
        <v>417</v>
      </c>
      <c r="P53" s="107">
        <v>192</v>
      </c>
      <c r="Q53" s="107">
        <v>0</v>
      </c>
      <c r="R53" s="107">
        <v>406</v>
      </c>
      <c r="S53" s="108">
        <f t="shared" si="34"/>
        <v>598</v>
      </c>
      <c r="U53" s="107">
        <f t="shared" si="9"/>
        <v>1972</v>
      </c>
      <c r="V53" s="109">
        <f t="shared" si="3"/>
        <v>92.149532710280369</v>
      </c>
      <c r="W53" s="110">
        <f t="shared" si="10"/>
        <v>0</v>
      </c>
      <c r="X53" s="107">
        <f t="shared" si="11"/>
        <v>1866</v>
      </c>
      <c r="Y53" s="109">
        <f t="shared" si="4"/>
        <v>87.277829747427504</v>
      </c>
      <c r="Z53" s="107">
        <f t="shared" si="12"/>
        <v>3838</v>
      </c>
      <c r="AA53" s="109">
        <f t="shared" si="13"/>
        <v>89.714820009350163</v>
      </c>
      <c r="AC53" s="107">
        <v>2140</v>
      </c>
      <c r="AD53" s="107">
        <v>2138</v>
      </c>
      <c r="AE53" s="112">
        <f t="shared" si="14"/>
        <v>4278</v>
      </c>
    </row>
    <row r="54" spans="1:31" ht="14.1" customHeight="1">
      <c r="A54" s="1040"/>
      <c r="B54" s="1035" t="s">
        <v>113</v>
      </c>
      <c r="C54" s="1035"/>
      <c r="D54" s="261">
        <v>83346</v>
      </c>
      <c r="E54" s="261">
        <v>0</v>
      </c>
      <c r="F54" s="261">
        <v>58335</v>
      </c>
      <c r="G54" s="261">
        <f t="shared" ref="G54:S54" si="35">SUM(G39:G53)</f>
        <v>141681</v>
      </c>
      <c r="H54" s="261">
        <v>120720</v>
      </c>
      <c r="I54" s="261">
        <v>2</v>
      </c>
      <c r="J54" s="261">
        <v>92151</v>
      </c>
      <c r="K54" s="261">
        <f t="shared" si="35"/>
        <v>212873</v>
      </c>
      <c r="L54" s="261">
        <v>59362</v>
      </c>
      <c r="M54" s="261">
        <v>1</v>
      </c>
      <c r="N54" s="261">
        <v>58750</v>
      </c>
      <c r="O54" s="261">
        <f t="shared" si="35"/>
        <v>118113</v>
      </c>
      <c r="P54" s="261">
        <v>70389</v>
      </c>
      <c r="Q54" s="261">
        <v>3</v>
      </c>
      <c r="R54" s="261">
        <v>96114</v>
      </c>
      <c r="S54" s="261">
        <f t="shared" si="35"/>
        <v>166506</v>
      </c>
      <c r="U54" s="263">
        <f t="shared" si="9"/>
        <v>333817</v>
      </c>
      <c r="V54" s="264">
        <f t="shared" si="3"/>
        <v>85.855632027818075</v>
      </c>
      <c r="W54" s="265">
        <f t="shared" si="10"/>
        <v>6</v>
      </c>
      <c r="X54" s="263">
        <f t="shared" si="11"/>
        <v>305350</v>
      </c>
      <c r="Y54" s="264">
        <f t="shared" si="4"/>
        <v>82.801390553563976</v>
      </c>
      <c r="Z54" s="263">
        <f t="shared" si="12"/>
        <v>639173</v>
      </c>
      <c r="AA54" s="264">
        <f t="shared" si="13"/>
        <v>84.369695321719249</v>
      </c>
      <c r="AC54" s="263">
        <v>388812</v>
      </c>
      <c r="AD54" s="263">
        <v>368774</v>
      </c>
      <c r="AE54" s="263">
        <f t="shared" si="14"/>
        <v>757586</v>
      </c>
    </row>
    <row r="55" spans="1:31" ht="14.1" customHeight="1">
      <c r="A55" s="1037" t="s">
        <v>897</v>
      </c>
      <c r="B55" s="1032" t="s">
        <v>558</v>
      </c>
      <c r="C55" s="106" t="s">
        <v>559</v>
      </c>
      <c r="D55" s="107">
        <v>35486</v>
      </c>
      <c r="E55" s="107">
        <v>0</v>
      </c>
      <c r="F55" s="107">
        <v>27300</v>
      </c>
      <c r="G55" s="108">
        <f t="shared" ref="G55:G62" si="36">SUM(D55:F55)</f>
        <v>62786</v>
      </c>
      <c r="H55" s="107">
        <v>54152</v>
      </c>
      <c r="I55" s="107">
        <v>0</v>
      </c>
      <c r="J55" s="107">
        <v>37247</v>
      </c>
      <c r="K55" s="108">
        <f t="shared" ref="K55:K62" si="37">SUM(H55:J55)</f>
        <v>91399</v>
      </c>
      <c r="L55" s="107">
        <v>25706</v>
      </c>
      <c r="M55" s="107">
        <v>0</v>
      </c>
      <c r="N55" s="107">
        <v>25773</v>
      </c>
      <c r="O55" s="108">
        <f t="shared" ref="O55:O62" si="38">SUM(L55:N55)</f>
        <v>51479</v>
      </c>
      <c r="P55" s="107">
        <v>25492</v>
      </c>
      <c r="Q55" s="107">
        <v>0</v>
      </c>
      <c r="R55" s="107">
        <v>34194</v>
      </c>
      <c r="S55" s="108">
        <f t="shared" ref="S55:S62" si="39">SUM(P55:R55)</f>
        <v>59686</v>
      </c>
      <c r="U55" s="107">
        <f t="shared" ref="U55:U63" si="40">+D55+H55+L55+P55</f>
        <v>140836</v>
      </c>
      <c r="V55" s="109">
        <f t="shared" ref="V55:V63" si="41">100*U55/AC55</f>
        <v>92.832377562454681</v>
      </c>
      <c r="W55" s="110">
        <f t="shared" ref="W55:W63" si="42">E55+I55+M55+Q55</f>
        <v>0</v>
      </c>
      <c r="X55" s="107">
        <f t="shared" ref="X55:X63" si="43">+F55+J55+N55+R55</f>
        <v>124514</v>
      </c>
      <c r="Y55" s="109">
        <f t="shared" ref="Y55:Y63" si="44">100*X55/AD55</f>
        <v>85.904308530822036</v>
      </c>
      <c r="Z55" s="107">
        <f t="shared" ref="Z55:Z63" si="45">SUM(U55,,W55,X55)</f>
        <v>265350</v>
      </c>
      <c r="AA55" s="109">
        <f t="shared" ref="AA55:AA63" si="46">100*Z55/AE55</f>
        <v>89.447337816655718</v>
      </c>
      <c r="AC55" s="107">
        <v>151710</v>
      </c>
      <c r="AD55" s="107">
        <v>144945</v>
      </c>
      <c r="AE55" s="112">
        <f t="shared" ref="AE55:AE62" si="47">+AD55+AC55</f>
        <v>296655</v>
      </c>
    </row>
    <row r="56" spans="1:31" ht="14.1" customHeight="1">
      <c r="A56" s="1038"/>
      <c r="B56" s="1033"/>
      <c r="C56" s="106" t="s">
        <v>560</v>
      </c>
      <c r="D56" s="107">
        <v>2513</v>
      </c>
      <c r="E56" s="107">
        <v>0</v>
      </c>
      <c r="F56" s="107">
        <v>1641</v>
      </c>
      <c r="G56" s="108">
        <f t="shared" si="36"/>
        <v>4154</v>
      </c>
      <c r="H56" s="107">
        <v>4080</v>
      </c>
      <c r="I56" s="107">
        <v>0</v>
      </c>
      <c r="J56" s="107">
        <v>3038</v>
      </c>
      <c r="K56" s="108">
        <f t="shared" si="37"/>
        <v>7118</v>
      </c>
      <c r="L56" s="107">
        <v>2343</v>
      </c>
      <c r="M56" s="107">
        <v>0</v>
      </c>
      <c r="N56" s="107">
        <v>2522</v>
      </c>
      <c r="O56" s="108">
        <f t="shared" si="38"/>
        <v>4865</v>
      </c>
      <c r="P56" s="107">
        <v>2491</v>
      </c>
      <c r="Q56" s="107">
        <v>0</v>
      </c>
      <c r="R56" s="107">
        <v>3669</v>
      </c>
      <c r="S56" s="108">
        <f t="shared" si="39"/>
        <v>6160</v>
      </c>
      <c r="U56" s="107">
        <f t="shared" si="40"/>
        <v>11427</v>
      </c>
      <c r="V56" s="109">
        <f t="shared" si="41"/>
        <v>84.512979809185708</v>
      </c>
      <c r="W56" s="110">
        <f t="shared" si="42"/>
        <v>0</v>
      </c>
      <c r="X56" s="107">
        <f t="shared" si="43"/>
        <v>10870</v>
      </c>
      <c r="Y56" s="109">
        <f t="shared" si="44"/>
        <v>81.447624756481346</v>
      </c>
      <c r="Z56" s="107">
        <f t="shared" si="45"/>
        <v>22297</v>
      </c>
      <c r="AA56" s="109">
        <f t="shared" si="46"/>
        <v>82.990285480329021</v>
      </c>
      <c r="AC56" s="107">
        <v>13521</v>
      </c>
      <c r="AD56" s="107">
        <v>13346</v>
      </c>
      <c r="AE56" s="112">
        <f t="shared" si="47"/>
        <v>26867</v>
      </c>
    </row>
    <row r="57" spans="1:31" ht="14.1" customHeight="1">
      <c r="A57" s="1038"/>
      <c r="B57" s="1033"/>
      <c r="C57" s="106" t="s">
        <v>561</v>
      </c>
      <c r="D57" s="107">
        <v>11399</v>
      </c>
      <c r="E57" s="107">
        <v>0</v>
      </c>
      <c r="F57" s="107">
        <v>8957</v>
      </c>
      <c r="G57" s="108">
        <f t="shared" si="36"/>
        <v>20356</v>
      </c>
      <c r="H57" s="107">
        <v>17335</v>
      </c>
      <c r="I57" s="107">
        <v>0</v>
      </c>
      <c r="J57" s="107">
        <v>12840</v>
      </c>
      <c r="K57" s="108">
        <f t="shared" si="37"/>
        <v>30175</v>
      </c>
      <c r="L57" s="107">
        <v>8562</v>
      </c>
      <c r="M57" s="107">
        <v>0</v>
      </c>
      <c r="N57" s="107">
        <v>8374</v>
      </c>
      <c r="O57" s="108">
        <f t="shared" si="38"/>
        <v>16936</v>
      </c>
      <c r="P57" s="107">
        <v>8568</v>
      </c>
      <c r="Q57" s="107">
        <v>0</v>
      </c>
      <c r="R57" s="107">
        <v>11497</v>
      </c>
      <c r="S57" s="108">
        <f t="shared" si="39"/>
        <v>20065</v>
      </c>
      <c r="U57" s="107">
        <f t="shared" si="40"/>
        <v>45864</v>
      </c>
      <c r="V57" s="109">
        <f t="shared" si="41"/>
        <v>98.342517743422604</v>
      </c>
      <c r="W57" s="110">
        <f t="shared" si="42"/>
        <v>0</v>
      </c>
      <c r="X57" s="107">
        <f t="shared" si="43"/>
        <v>41668</v>
      </c>
      <c r="Y57" s="109">
        <f t="shared" si="44"/>
        <v>93.189900029074323</v>
      </c>
      <c r="Z57" s="107">
        <f t="shared" si="45"/>
        <v>87532</v>
      </c>
      <c r="AA57" s="109">
        <f t="shared" si="46"/>
        <v>95.820470717022445</v>
      </c>
      <c r="AC57" s="107">
        <v>46637</v>
      </c>
      <c r="AD57" s="107">
        <v>44713</v>
      </c>
      <c r="AE57" s="112">
        <f t="shared" si="47"/>
        <v>91350</v>
      </c>
    </row>
    <row r="58" spans="1:31" ht="14.1" customHeight="1">
      <c r="A58" s="1038"/>
      <c r="B58" s="1033"/>
      <c r="C58" s="106" t="s">
        <v>562</v>
      </c>
      <c r="D58" s="107">
        <v>1379</v>
      </c>
      <c r="E58" s="107">
        <v>0</v>
      </c>
      <c r="F58" s="107">
        <v>1112</v>
      </c>
      <c r="G58" s="108">
        <f t="shared" si="36"/>
        <v>2491</v>
      </c>
      <c r="H58" s="107">
        <v>2120</v>
      </c>
      <c r="I58" s="107">
        <v>0</v>
      </c>
      <c r="J58" s="107">
        <v>1619</v>
      </c>
      <c r="K58" s="108">
        <f t="shared" si="37"/>
        <v>3739</v>
      </c>
      <c r="L58" s="107">
        <v>879</v>
      </c>
      <c r="M58" s="107">
        <v>0</v>
      </c>
      <c r="N58" s="107">
        <v>946</v>
      </c>
      <c r="O58" s="108">
        <f t="shared" si="38"/>
        <v>1825</v>
      </c>
      <c r="P58" s="107">
        <v>1005</v>
      </c>
      <c r="Q58" s="107">
        <v>0</v>
      </c>
      <c r="R58" s="107">
        <v>1225</v>
      </c>
      <c r="S58" s="108">
        <f t="shared" si="39"/>
        <v>2230</v>
      </c>
      <c r="U58" s="107">
        <f t="shared" si="40"/>
        <v>5383</v>
      </c>
      <c r="V58" s="109">
        <f t="shared" si="41"/>
        <v>75.998870535084009</v>
      </c>
      <c r="W58" s="110">
        <f t="shared" si="42"/>
        <v>0</v>
      </c>
      <c r="X58" s="107">
        <f t="shared" si="43"/>
        <v>4902</v>
      </c>
      <c r="Y58" s="109">
        <f t="shared" si="44"/>
        <v>72.794772794772797</v>
      </c>
      <c r="Z58" s="107">
        <f t="shared" si="45"/>
        <v>10285</v>
      </c>
      <c r="AA58" s="109">
        <f t="shared" si="46"/>
        <v>74.437287399580228</v>
      </c>
      <c r="AC58" s="107">
        <v>7083</v>
      </c>
      <c r="AD58" s="107">
        <v>6734</v>
      </c>
      <c r="AE58" s="112">
        <f t="shared" si="47"/>
        <v>13817</v>
      </c>
    </row>
    <row r="59" spans="1:31" ht="14.1" customHeight="1">
      <c r="A59" s="1038"/>
      <c r="B59" s="1033"/>
      <c r="C59" s="106" t="s">
        <v>563</v>
      </c>
      <c r="D59" s="107">
        <v>3032</v>
      </c>
      <c r="E59" s="107">
        <v>0</v>
      </c>
      <c r="F59" s="107">
        <v>2408</v>
      </c>
      <c r="G59" s="108">
        <f t="shared" si="36"/>
        <v>5440</v>
      </c>
      <c r="H59" s="107">
        <v>3043</v>
      </c>
      <c r="I59" s="107">
        <v>0</v>
      </c>
      <c r="J59" s="107">
        <v>2492</v>
      </c>
      <c r="K59" s="108">
        <f t="shared" si="37"/>
        <v>5535</v>
      </c>
      <c r="L59" s="107">
        <v>1225</v>
      </c>
      <c r="M59" s="107">
        <v>0</v>
      </c>
      <c r="N59" s="107">
        <v>1333</v>
      </c>
      <c r="O59" s="108">
        <f t="shared" si="38"/>
        <v>2558</v>
      </c>
      <c r="P59" s="107">
        <v>1111</v>
      </c>
      <c r="Q59" s="107">
        <v>0</v>
      </c>
      <c r="R59" s="107">
        <v>1625</v>
      </c>
      <c r="S59" s="108">
        <f t="shared" si="39"/>
        <v>2736</v>
      </c>
      <c r="U59" s="107">
        <f t="shared" si="40"/>
        <v>8411</v>
      </c>
      <c r="V59" s="109">
        <f t="shared" si="41"/>
        <v>73.311252505883374</v>
      </c>
      <c r="W59" s="110">
        <f t="shared" si="42"/>
        <v>0</v>
      </c>
      <c r="X59" s="107">
        <f t="shared" si="43"/>
        <v>7858</v>
      </c>
      <c r="Y59" s="109">
        <f t="shared" si="44"/>
        <v>69.755881047492238</v>
      </c>
      <c r="Z59" s="107">
        <f t="shared" si="45"/>
        <v>16269</v>
      </c>
      <c r="AA59" s="109">
        <f t="shared" si="46"/>
        <v>71.54982848095699</v>
      </c>
      <c r="AC59" s="107">
        <v>11473</v>
      </c>
      <c r="AD59" s="107">
        <v>11265</v>
      </c>
      <c r="AE59" s="112">
        <f t="shared" si="47"/>
        <v>22738</v>
      </c>
    </row>
    <row r="60" spans="1:31" ht="14.1" customHeight="1">
      <c r="A60" s="1038"/>
      <c r="B60" s="1033"/>
      <c r="C60" s="106" t="s">
        <v>564</v>
      </c>
      <c r="D60" s="107">
        <v>1625</v>
      </c>
      <c r="E60" s="107">
        <v>0</v>
      </c>
      <c r="F60" s="107">
        <v>1403</v>
      </c>
      <c r="G60" s="108">
        <f t="shared" si="36"/>
        <v>3028</v>
      </c>
      <c r="H60" s="107">
        <v>1969</v>
      </c>
      <c r="I60" s="107">
        <v>0</v>
      </c>
      <c r="J60" s="107">
        <v>1470</v>
      </c>
      <c r="K60" s="108">
        <f t="shared" si="37"/>
        <v>3439</v>
      </c>
      <c r="L60" s="107">
        <v>822</v>
      </c>
      <c r="M60" s="107">
        <v>0</v>
      </c>
      <c r="N60" s="107">
        <v>851</v>
      </c>
      <c r="O60" s="108">
        <f t="shared" si="38"/>
        <v>1673</v>
      </c>
      <c r="P60" s="107">
        <v>740</v>
      </c>
      <c r="Q60" s="107">
        <v>0</v>
      </c>
      <c r="R60" s="107">
        <v>924</v>
      </c>
      <c r="S60" s="108">
        <f t="shared" si="39"/>
        <v>1664</v>
      </c>
      <c r="U60" s="107">
        <f t="shared" si="40"/>
        <v>5156</v>
      </c>
      <c r="V60" s="109">
        <f t="shared" si="41"/>
        <v>63.427235822364374</v>
      </c>
      <c r="W60" s="110">
        <f t="shared" si="42"/>
        <v>0</v>
      </c>
      <c r="X60" s="107">
        <f t="shared" si="43"/>
        <v>4648</v>
      </c>
      <c r="Y60" s="109">
        <f t="shared" si="44"/>
        <v>59.391771019677996</v>
      </c>
      <c r="Z60" s="107">
        <f t="shared" si="45"/>
        <v>9804</v>
      </c>
      <c r="AA60" s="109">
        <f t="shared" si="46"/>
        <v>61.44782199937324</v>
      </c>
      <c r="AC60" s="107">
        <v>8129</v>
      </c>
      <c r="AD60" s="107">
        <v>7826</v>
      </c>
      <c r="AE60" s="112">
        <f t="shared" si="47"/>
        <v>15955</v>
      </c>
    </row>
    <row r="61" spans="1:31" ht="14.1" customHeight="1">
      <c r="A61" s="1038"/>
      <c r="B61" s="1033"/>
      <c r="C61" s="106" t="s">
        <v>565</v>
      </c>
      <c r="D61" s="107">
        <v>1008</v>
      </c>
      <c r="E61" s="107">
        <v>0</v>
      </c>
      <c r="F61" s="107">
        <v>897</v>
      </c>
      <c r="G61" s="108">
        <f t="shared" si="36"/>
        <v>1905</v>
      </c>
      <c r="H61" s="107">
        <v>1289</v>
      </c>
      <c r="I61" s="107">
        <v>0</v>
      </c>
      <c r="J61" s="107">
        <v>991</v>
      </c>
      <c r="K61" s="108">
        <f t="shared" si="37"/>
        <v>2280</v>
      </c>
      <c r="L61" s="107">
        <v>514</v>
      </c>
      <c r="M61" s="107">
        <v>0</v>
      </c>
      <c r="N61" s="107">
        <v>543</v>
      </c>
      <c r="O61" s="108">
        <f t="shared" si="38"/>
        <v>1057</v>
      </c>
      <c r="P61" s="107">
        <v>501</v>
      </c>
      <c r="Q61" s="107">
        <v>0</v>
      </c>
      <c r="R61" s="107">
        <v>626</v>
      </c>
      <c r="S61" s="108">
        <f t="shared" si="39"/>
        <v>1127</v>
      </c>
      <c r="U61" s="107">
        <f t="shared" si="40"/>
        <v>3312</v>
      </c>
      <c r="V61" s="109">
        <f t="shared" si="41"/>
        <v>50.151423379769838</v>
      </c>
      <c r="W61" s="110">
        <f t="shared" si="42"/>
        <v>0</v>
      </c>
      <c r="X61" s="107">
        <f t="shared" si="43"/>
        <v>3057</v>
      </c>
      <c r="Y61" s="109">
        <f t="shared" si="44"/>
        <v>45.749775516312482</v>
      </c>
      <c r="Z61" s="107">
        <f t="shared" si="45"/>
        <v>6369</v>
      </c>
      <c r="AA61" s="109">
        <f t="shared" si="46"/>
        <v>47.937678759596565</v>
      </c>
      <c r="AC61" s="107">
        <v>6604</v>
      </c>
      <c r="AD61" s="107">
        <v>6682</v>
      </c>
      <c r="AE61" s="112">
        <f t="shared" si="47"/>
        <v>13286</v>
      </c>
    </row>
    <row r="62" spans="1:31" ht="14.1" customHeight="1">
      <c r="A62" s="1038"/>
      <c r="B62" s="1034"/>
      <c r="C62" s="106" t="s">
        <v>566</v>
      </c>
      <c r="D62" s="107">
        <v>692</v>
      </c>
      <c r="E62" s="107">
        <v>0</v>
      </c>
      <c r="F62" s="107">
        <v>499</v>
      </c>
      <c r="G62" s="108">
        <f t="shared" si="36"/>
        <v>1191</v>
      </c>
      <c r="H62" s="107">
        <v>1468</v>
      </c>
      <c r="I62" s="107">
        <v>0</v>
      </c>
      <c r="J62" s="107">
        <v>1225</v>
      </c>
      <c r="K62" s="108">
        <f t="shared" si="37"/>
        <v>2693</v>
      </c>
      <c r="L62" s="107">
        <v>743</v>
      </c>
      <c r="M62" s="107">
        <v>0</v>
      </c>
      <c r="N62" s="107">
        <v>785</v>
      </c>
      <c r="O62" s="108">
        <f t="shared" si="38"/>
        <v>1528</v>
      </c>
      <c r="P62" s="107">
        <v>792</v>
      </c>
      <c r="Q62" s="107">
        <v>0</v>
      </c>
      <c r="R62" s="107">
        <v>993</v>
      </c>
      <c r="S62" s="108">
        <f t="shared" si="39"/>
        <v>1785</v>
      </c>
      <c r="U62" s="107">
        <f t="shared" si="40"/>
        <v>3695</v>
      </c>
      <c r="V62" s="109">
        <f t="shared" si="41"/>
        <v>67.525584795321635</v>
      </c>
      <c r="W62" s="110">
        <f t="shared" si="42"/>
        <v>0</v>
      </c>
      <c r="X62" s="107">
        <f t="shared" si="43"/>
        <v>3502</v>
      </c>
      <c r="Y62" s="109">
        <f t="shared" si="44"/>
        <v>64.517317612380253</v>
      </c>
      <c r="Z62" s="107">
        <f t="shared" si="45"/>
        <v>7197</v>
      </c>
      <c r="AA62" s="109">
        <f t="shared" si="46"/>
        <v>66.027522935779814</v>
      </c>
      <c r="AC62" s="107">
        <v>5472</v>
      </c>
      <c r="AD62" s="107">
        <v>5428</v>
      </c>
      <c r="AE62" s="112">
        <f t="shared" si="47"/>
        <v>10900</v>
      </c>
    </row>
    <row r="63" spans="1:31" ht="14.1" customHeight="1">
      <c r="A63" s="1038"/>
      <c r="B63" s="1035" t="s">
        <v>113</v>
      </c>
      <c r="C63" s="1035"/>
      <c r="D63" s="261">
        <v>57134</v>
      </c>
      <c r="E63" s="261">
        <v>0</v>
      </c>
      <c r="F63" s="261">
        <v>44217</v>
      </c>
      <c r="G63" s="261">
        <f t="shared" ref="G63:S63" si="48">SUM(G55:G62)</f>
        <v>101351</v>
      </c>
      <c r="H63" s="261">
        <v>85456</v>
      </c>
      <c r="I63" s="261">
        <v>0</v>
      </c>
      <c r="J63" s="261">
        <v>60922</v>
      </c>
      <c r="K63" s="261">
        <f t="shared" si="48"/>
        <v>146378</v>
      </c>
      <c r="L63" s="261">
        <v>40794</v>
      </c>
      <c r="M63" s="261">
        <v>0</v>
      </c>
      <c r="N63" s="261">
        <v>41127</v>
      </c>
      <c r="O63" s="261">
        <f t="shared" si="48"/>
        <v>81921</v>
      </c>
      <c r="P63" s="261">
        <v>40700</v>
      </c>
      <c r="Q63" s="261">
        <v>0</v>
      </c>
      <c r="R63" s="261">
        <v>54753</v>
      </c>
      <c r="S63" s="261">
        <f t="shared" si="48"/>
        <v>95453</v>
      </c>
      <c r="U63" s="263">
        <f t="shared" si="40"/>
        <v>224084</v>
      </c>
      <c r="V63" s="264">
        <f t="shared" si="41"/>
        <v>89.408647842029453</v>
      </c>
      <c r="W63" s="265">
        <f t="shared" si="42"/>
        <v>0</v>
      </c>
      <c r="X63" s="263">
        <f t="shared" si="43"/>
        <v>201019</v>
      </c>
      <c r="Y63" s="264">
        <f t="shared" si="44"/>
        <v>83.431490958292343</v>
      </c>
      <c r="Z63" s="263">
        <f t="shared" si="45"/>
        <v>425103</v>
      </c>
      <c r="AA63" s="264">
        <f t="shared" si="46"/>
        <v>86.478981544771017</v>
      </c>
      <c r="AC63" s="263">
        <v>250629</v>
      </c>
      <c r="AD63" s="263">
        <v>240939</v>
      </c>
      <c r="AE63" s="263">
        <f>SUM(AE55:AE62)</f>
        <v>491568</v>
      </c>
    </row>
    <row r="64" spans="1:31" ht="14.1" customHeight="1">
      <c r="A64" s="1038"/>
      <c r="B64" s="1032" t="s">
        <v>537</v>
      </c>
      <c r="C64" s="106" t="s">
        <v>538</v>
      </c>
      <c r="D64" s="107">
        <v>2927</v>
      </c>
      <c r="E64" s="107">
        <v>0</v>
      </c>
      <c r="F64" s="107">
        <v>2059</v>
      </c>
      <c r="G64" s="108">
        <f t="shared" ref="G64:G83" si="49">SUM(D64:F64)</f>
        <v>4986</v>
      </c>
      <c r="H64" s="107">
        <v>4910</v>
      </c>
      <c r="I64" s="107">
        <v>0</v>
      </c>
      <c r="J64" s="107">
        <v>3216</v>
      </c>
      <c r="K64" s="108">
        <f t="shared" ref="K64:K83" si="50">SUM(H64:J64)</f>
        <v>8126</v>
      </c>
      <c r="L64" s="107">
        <v>2575</v>
      </c>
      <c r="M64" s="107">
        <v>0</v>
      </c>
      <c r="N64" s="107">
        <v>2382</v>
      </c>
      <c r="O64" s="108">
        <f t="shared" ref="O64:O83" si="51">SUM(L64:N64)</f>
        <v>4957</v>
      </c>
      <c r="P64" s="107">
        <v>2676</v>
      </c>
      <c r="Q64" s="107">
        <v>0</v>
      </c>
      <c r="R64" s="107">
        <v>3469</v>
      </c>
      <c r="S64" s="108">
        <f t="shared" ref="S64:S83" si="52">SUM(P64:R64)</f>
        <v>6145</v>
      </c>
      <c r="U64" s="107">
        <f t="shared" si="9"/>
        <v>13088</v>
      </c>
      <c r="V64" s="109">
        <f t="shared" si="3"/>
        <v>59.951445192616006</v>
      </c>
      <c r="W64" s="110">
        <f t="shared" si="10"/>
        <v>0</v>
      </c>
      <c r="X64" s="107">
        <f t="shared" si="11"/>
        <v>11126</v>
      </c>
      <c r="Y64" s="109">
        <f t="shared" si="4"/>
        <v>54.751242556960783</v>
      </c>
      <c r="Z64" s="107">
        <f t="shared" si="12"/>
        <v>24214</v>
      </c>
      <c r="AA64" s="109">
        <f t="shared" si="13"/>
        <v>57.444486619851965</v>
      </c>
      <c r="AC64" s="107">
        <v>21831</v>
      </c>
      <c r="AD64" s="107">
        <v>20321</v>
      </c>
      <c r="AE64" s="112">
        <f t="shared" si="14"/>
        <v>42152</v>
      </c>
    </row>
    <row r="65" spans="1:31" ht="14.1" customHeight="1">
      <c r="A65" s="1038"/>
      <c r="B65" s="1033"/>
      <c r="C65" s="106" t="s">
        <v>539</v>
      </c>
      <c r="D65" s="107">
        <v>51</v>
      </c>
      <c r="E65" s="107">
        <v>0</v>
      </c>
      <c r="F65" s="107">
        <v>25</v>
      </c>
      <c r="G65" s="108">
        <f t="shared" si="49"/>
        <v>76</v>
      </c>
      <c r="H65" s="107">
        <v>231</v>
      </c>
      <c r="I65" s="107">
        <v>0</v>
      </c>
      <c r="J65" s="107">
        <v>217</v>
      </c>
      <c r="K65" s="108">
        <f t="shared" si="50"/>
        <v>448</v>
      </c>
      <c r="L65" s="107">
        <v>22</v>
      </c>
      <c r="M65" s="107">
        <v>0</v>
      </c>
      <c r="N65" s="107">
        <v>34</v>
      </c>
      <c r="O65" s="108">
        <f t="shared" si="51"/>
        <v>56</v>
      </c>
      <c r="P65" s="107">
        <v>66</v>
      </c>
      <c r="Q65" s="107">
        <v>0</v>
      </c>
      <c r="R65" s="107">
        <v>78</v>
      </c>
      <c r="S65" s="108">
        <f t="shared" si="52"/>
        <v>144</v>
      </c>
      <c r="U65" s="107">
        <f t="shared" si="9"/>
        <v>370</v>
      </c>
      <c r="V65" s="109">
        <f t="shared" si="3"/>
        <v>86.651053864168617</v>
      </c>
      <c r="W65" s="110">
        <f t="shared" si="10"/>
        <v>0</v>
      </c>
      <c r="X65" s="107">
        <f t="shared" si="11"/>
        <v>354</v>
      </c>
      <c r="Y65" s="109">
        <f t="shared" si="4"/>
        <v>70.941883767535074</v>
      </c>
      <c r="Z65" s="107">
        <f t="shared" si="12"/>
        <v>724</v>
      </c>
      <c r="AA65" s="109">
        <f t="shared" si="13"/>
        <v>78.185745140388775</v>
      </c>
      <c r="AC65" s="107">
        <v>427</v>
      </c>
      <c r="AD65" s="107">
        <v>499</v>
      </c>
      <c r="AE65" s="112">
        <f t="shared" si="14"/>
        <v>926</v>
      </c>
    </row>
    <row r="66" spans="1:31" ht="14.1" customHeight="1">
      <c r="A66" s="1038"/>
      <c r="B66" s="1033"/>
      <c r="C66" s="106" t="s">
        <v>540</v>
      </c>
      <c r="D66" s="107">
        <v>2023</v>
      </c>
      <c r="E66" s="107">
        <v>0</v>
      </c>
      <c r="F66" s="107">
        <v>1407</v>
      </c>
      <c r="G66" s="108">
        <f t="shared" si="49"/>
        <v>3430</v>
      </c>
      <c r="H66" s="107">
        <v>2744</v>
      </c>
      <c r="I66" s="107">
        <v>0</v>
      </c>
      <c r="J66" s="107">
        <v>2026</v>
      </c>
      <c r="K66" s="108">
        <f t="shared" si="50"/>
        <v>4770</v>
      </c>
      <c r="L66" s="107">
        <v>1229</v>
      </c>
      <c r="M66" s="107">
        <v>0</v>
      </c>
      <c r="N66" s="107">
        <v>1249</v>
      </c>
      <c r="O66" s="108">
        <f t="shared" si="51"/>
        <v>2478</v>
      </c>
      <c r="P66" s="107">
        <v>1246</v>
      </c>
      <c r="Q66" s="107">
        <v>0</v>
      </c>
      <c r="R66" s="107">
        <v>1943</v>
      </c>
      <c r="S66" s="108">
        <f t="shared" si="52"/>
        <v>3189</v>
      </c>
      <c r="U66" s="107">
        <f t="shared" si="9"/>
        <v>7242</v>
      </c>
      <c r="V66" s="109">
        <f t="shared" si="3"/>
        <v>78.820200261210275</v>
      </c>
      <c r="W66" s="110">
        <f t="shared" si="10"/>
        <v>0</v>
      </c>
      <c r="X66" s="107">
        <f t="shared" si="11"/>
        <v>6625</v>
      </c>
      <c r="Y66" s="109">
        <f t="shared" si="4"/>
        <v>70.79504167557171</v>
      </c>
      <c r="Z66" s="107">
        <f t="shared" si="12"/>
        <v>13867</v>
      </c>
      <c r="AA66" s="109">
        <f t="shared" si="13"/>
        <v>74.770840073331172</v>
      </c>
      <c r="AC66" s="107">
        <v>9188</v>
      </c>
      <c r="AD66" s="107">
        <v>9358</v>
      </c>
      <c r="AE66" s="112">
        <f t="shared" si="14"/>
        <v>18546</v>
      </c>
    </row>
    <row r="67" spans="1:31" ht="14.1" customHeight="1">
      <c r="A67" s="1038"/>
      <c r="B67" s="1033"/>
      <c r="C67" s="106" t="s">
        <v>541</v>
      </c>
      <c r="D67" s="107">
        <v>12243</v>
      </c>
      <c r="E67" s="107">
        <v>0</v>
      </c>
      <c r="F67" s="107">
        <v>8462</v>
      </c>
      <c r="G67" s="108">
        <f t="shared" si="49"/>
        <v>20705</v>
      </c>
      <c r="H67" s="107">
        <v>22340</v>
      </c>
      <c r="I67" s="107">
        <v>0</v>
      </c>
      <c r="J67" s="107">
        <v>14556</v>
      </c>
      <c r="K67" s="108">
        <f t="shared" si="50"/>
        <v>36896</v>
      </c>
      <c r="L67" s="107">
        <v>11408</v>
      </c>
      <c r="M67" s="107">
        <v>0</v>
      </c>
      <c r="N67" s="107">
        <v>10567</v>
      </c>
      <c r="O67" s="108">
        <f t="shared" si="51"/>
        <v>21975</v>
      </c>
      <c r="P67" s="107">
        <v>11677</v>
      </c>
      <c r="Q67" s="107">
        <v>0</v>
      </c>
      <c r="R67" s="107">
        <v>13841</v>
      </c>
      <c r="S67" s="108">
        <f t="shared" si="52"/>
        <v>25518</v>
      </c>
      <c r="U67" s="107">
        <f t="shared" si="9"/>
        <v>57668</v>
      </c>
      <c r="V67" s="109">
        <f t="shared" si="3"/>
        <v>72.119256646907274</v>
      </c>
      <c r="W67" s="110">
        <f t="shared" si="10"/>
        <v>0</v>
      </c>
      <c r="X67" s="107">
        <f t="shared" si="11"/>
        <v>47426</v>
      </c>
      <c r="Y67" s="109">
        <f t="shared" si="4"/>
        <v>66.102639868424717</v>
      </c>
      <c r="Z67" s="107">
        <f t="shared" si="12"/>
        <v>105094</v>
      </c>
      <c r="AA67" s="109">
        <f t="shared" si="13"/>
        <v>69.273868220528911</v>
      </c>
      <c r="AC67" s="107">
        <v>79962</v>
      </c>
      <c r="AD67" s="107">
        <v>71746</v>
      </c>
      <c r="AE67" s="112">
        <f t="shared" si="14"/>
        <v>151708</v>
      </c>
    </row>
    <row r="68" spans="1:31" ht="14.1" customHeight="1">
      <c r="A68" s="1038"/>
      <c r="B68" s="1033"/>
      <c r="C68" s="106" t="s">
        <v>542</v>
      </c>
      <c r="D68" s="107">
        <v>2900</v>
      </c>
      <c r="E68" s="107">
        <v>0</v>
      </c>
      <c r="F68" s="107">
        <v>2076</v>
      </c>
      <c r="G68" s="108">
        <f t="shared" si="49"/>
        <v>4976</v>
      </c>
      <c r="H68" s="107">
        <v>3474</v>
      </c>
      <c r="I68" s="107">
        <v>0</v>
      </c>
      <c r="J68" s="107">
        <v>2341</v>
      </c>
      <c r="K68" s="108">
        <f t="shared" si="50"/>
        <v>5815</v>
      </c>
      <c r="L68" s="107">
        <v>1781</v>
      </c>
      <c r="M68" s="107">
        <v>0</v>
      </c>
      <c r="N68" s="107">
        <v>1830</v>
      </c>
      <c r="O68" s="108">
        <f t="shared" si="51"/>
        <v>3611</v>
      </c>
      <c r="P68" s="107">
        <v>2023</v>
      </c>
      <c r="Q68" s="107">
        <v>1</v>
      </c>
      <c r="R68" s="107">
        <v>2898</v>
      </c>
      <c r="S68" s="108">
        <f t="shared" si="52"/>
        <v>4922</v>
      </c>
      <c r="U68" s="107">
        <f t="shared" si="9"/>
        <v>10178</v>
      </c>
      <c r="V68" s="109">
        <f t="shared" si="3"/>
        <v>63.260612841071541</v>
      </c>
      <c r="W68" s="110">
        <f t="shared" si="10"/>
        <v>1</v>
      </c>
      <c r="X68" s="107">
        <f t="shared" si="11"/>
        <v>9145</v>
      </c>
      <c r="Y68" s="109">
        <f t="shared" si="4"/>
        <v>57.755462927876721</v>
      </c>
      <c r="Z68" s="107">
        <f t="shared" si="12"/>
        <v>19324</v>
      </c>
      <c r="AA68" s="109">
        <f t="shared" si="13"/>
        <v>60.533157911223881</v>
      </c>
      <c r="AC68" s="107">
        <v>16089</v>
      </c>
      <c r="AD68" s="107">
        <v>15834</v>
      </c>
      <c r="AE68" s="112">
        <f t="shared" si="14"/>
        <v>31923</v>
      </c>
    </row>
    <row r="69" spans="1:31" ht="14.1" customHeight="1">
      <c r="A69" s="1038"/>
      <c r="B69" s="1033"/>
      <c r="C69" s="106" t="s">
        <v>543</v>
      </c>
      <c r="D69" s="107">
        <v>10137</v>
      </c>
      <c r="E69" s="107">
        <v>0</v>
      </c>
      <c r="F69" s="107">
        <v>6950</v>
      </c>
      <c r="G69" s="108">
        <f t="shared" si="49"/>
        <v>17087</v>
      </c>
      <c r="H69" s="107">
        <v>16972</v>
      </c>
      <c r="I69" s="107">
        <v>0</v>
      </c>
      <c r="J69" s="107">
        <v>10909</v>
      </c>
      <c r="K69" s="108">
        <f t="shared" si="50"/>
        <v>27881</v>
      </c>
      <c r="L69" s="107">
        <v>9031</v>
      </c>
      <c r="M69" s="107">
        <v>0</v>
      </c>
      <c r="N69" s="107">
        <v>8214</v>
      </c>
      <c r="O69" s="108">
        <f t="shared" si="51"/>
        <v>17245</v>
      </c>
      <c r="P69" s="107">
        <v>8609</v>
      </c>
      <c r="Q69" s="107">
        <v>0</v>
      </c>
      <c r="R69" s="107">
        <v>10150</v>
      </c>
      <c r="S69" s="108">
        <f t="shared" si="52"/>
        <v>18759</v>
      </c>
      <c r="U69" s="107">
        <f t="shared" si="9"/>
        <v>44749</v>
      </c>
      <c r="V69" s="109">
        <f t="shared" si="3"/>
        <v>66.997544616121687</v>
      </c>
      <c r="W69" s="110">
        <f t="shared" si="10"/>
        <v>0</v>
      </c>
      <c r="X69" s="107">
        <f t="shared" si="11"/>
        <v>36223</v>
      </c>
      <c r="Y69" s="109">
        <f t="shared" si="4"/>
        <v>60.618180601111185</v>
      </c>
      <c r="Z69" s="107">
        <f t="shared" si="12"/>
        <v>80972</v>
      </c>
      <c r="AA69" s="109">
        <f t="shared" si="13"/>
        <v>63.985207194108163</v>
      </c>
      <c r="AC69" s="107">
        <v>66792</v>
      </c>
      <c r="AD69" s="107">
        <v>59756</v>
      </c>
      <c r="AE69" s="112">
        <f t="shared" si="14"/>
        <v>126548</v>
      </c>
    </row>
    <row r="70" spans="1:31" ht="14.1" customHeight="1">
      <c r="A70" s="1038"/>
      <c r="B70" s="1033"/>
      <c r="C70" s="106" t="s">
        <v>544</v>
      </c>
      <c r="D70" s="107">
        <v>28103</v>
      </c>
      <c r="E70" s="107">
        <v>0</v>
      </c>
      <c r="F70" s="107">
        <v>20285</v>
      </c>
      <c r="G70" s="108">
        <f t="shared" si="49"/>
        <v>48388</v>
      </c>
      <c r="H70" s="107">
        <v>55562</v>
      </c>
      <c r="I70" s="107">
        <v>0</v>
      </c>
      <c r="J70" s="107">
        <v>35285</v>
      </c>
      <c r="K70" s="108">
        <f t="shared" si="50"/>
        <v>90847</v>
      </c>
      <c r="L70" s="107">
        <v>25906</v>
      </c>
      <c r="M70" s="107">
        <v>0</v>
      </c>
      <c r="N70" s="107">
        <v>25522</v>
      </c>
      <c r="O70" s="108">
        <f t="shared" si="51"/>
        <v>51428</v>
      </c>
      <c r="P70" s="107">
        <v>27820</v>
      </c>
      <c r="Q70" s="107">
        <v>1</v>
      </c>
      <c r="R70" s="107">
        <v>34831</v>
      </c>
      <c r="S70" s="108">
        <f t="shared" si="52"/>
        <v>62652</v>
      </c>
      <c r="U70" s="107">
        <f t="shared" si="9"/>
        <v>137391</v>
      </c>
      <c r="V70" s="109">
        <f t="shared" si="3"/>
        <v>78.250246327863806</v>
      </c>
      <c r="W70" s="110">
        <f t="shared" si="10"/>
        <v>1</v>
      </c>
      <c r="X70" s="107">
        <f t="shared" si="11"/>
        <v>115923</v>
      </c>
      <c r="Y70" s="109">
        <f t="shared" si="4"/>
        <v>73.059639879245466</v>
      </c>
      <c r="Z70" s="107">
        <f t="shared" si="12"/>
        <v>253315</v>
      </c>
      <c r="AA70" s="109">
        <f t="shared" si="13"/>
        <v>75.786541729494274</v>
      </c>
      <c r="AC70" s="107">
        <v>175579</v>
      </c>
      <c r="AD70" s="107">
        <v>158669</v>
      </c>
      <c r="AE70" s="112">
        <f t="shared" si="14"/>
        <v>334248</v>
      </c>
    </row>
    <row r="71" spans="1:31" ht="14.1" customHeight="1">
      <c r="A71" s="1038"/>
      <c r="B71" s="1033"/>
      <c r="C71" s="106" t="s">
        <v>545</v>
      </c>
      <c r="D71" s="107">
        <v>547</v>
      </c>
      <c r="E71" s="107">
        <v>0</v>
      </c>
      <c r="F71" s="107">
        <v>548</v>
      </c>
      <c r="G71" s="108">
        <f t="shared" si="49"/>
        <v>1095</v>
      </c>
      <c r="H71" s="107">
        <v>707</v>
      </c>
      <c r="I71" s="107">
        <v>0</v>
      </c>
      <c r="J71" s="107">
        <v>610</v>
      </c>
      <c r="K71" s="108">
        <f t="shared" si="50"/>
        <v>1317</v>
      </c>
      <c r="L71" s="107">
        <v>325</v>
      </c>
      <c r="M71" s="107">
        <v>0</v>
      </c>
      <c r="N71" s="107">
        <v>303</v>
      </c>
      <c r="O71" s="108">
        <f t="shared" si="51"/>
        <v>628</v>
      </c>
      <c r="P71" s="107">
        <v>650</v>
      </c>
      <c r="Q71" s="107">
        <v>0</v>
      </c>
      <c r="R71" s="107">
        <v>614</v>
      </c>
      <c r="S71" s="108">
        <f t="shared" si="52"/>
        <v>1264</v>
      </c>
      <c r="U71" s="107">
        <f t="shared" si="9"/>
        <v>2229</v>
      </c>
      <c r="V71" s="109">
        <f t="shared" si="3"/>
        <v>56.70312897481557</v>
      </c>
      <c r="W71" s="110">
        <f t="shared" si="10"/>
        <v>0</v>
      </c>
      <c r="X71" s="107">
        <f t="shared" si="11"/>
        <v>2075</v>
      </c>
      <c r="Y71" s="109">
        <f t="shared" si="4"/>
        <v>54.333595181984812</v>
      </c>
      <c r="Z71" s="107">
        <f t="shared" si="12"/>
        <v>4304</v>
      </c>
      <c r="AA71" s="109">
        <f t="shared" si="13"/>
        <v>55.535483870967745</v>
      </c>
      <c r="AC71" s="107">
        <v>3931</v>
      </c>
      <c r="AD71" s="107">
        <v>3819</v>
      </c>
      <c r="AE71" s="112">
        <f t="shared" si="14"/>
        <v>7750</v>
      </c>
    </row>
    <row r="72" spans="1:31" ht="14.1" customHeight="1">
      <c r="A72" s="1038"/>
      <c r="B72" s="1033"/>
      <c r="C72" s="106" t="s">
        <v>546</v>
      </c>
      <c r="D72" s="107">
        <v>3886</v>
      </c>
      <c r="E72" s="107">
        <v>0</v>
      </c>
      <c r="F72" s="107">
        <v>2927</v>
      </c>
      <c r="G72" s="108">
        <f t="shared" si="49"/>
        <v>6813</v>
      </c>
      <c r="H72" s="107">
        <v>7125</v>
      </c>
      <c r="I72" s="107">
        <v>0</v>
      </c>
      <c r="J72" s="107">
        <v>5718</v>
      </c>
      <c r="K72" s="108">
        <f t="shared" si="50"/>
        <v>12843</v>
      </c>
      <c r="L72" s="107">
        <v>2836</v>
      </c>
      <c r="M72" s="107">
        <v>0</v>
      </c>
      <c r="N72" s="107">
        <v>3135</v>
      </c>
      <c r="O72" s="108">
        <f t="shared" si="51"/>
        <v>5971</v>
      </c>
      <c r="P72" s="107">
        <v>2669</v>
      </c>
      <c r="Q72" s="107">
        <v>0</v>
      </c>
      <c r="R72" s="107">
        <v>3839</v>
      </c>
      <c r="S72" s="108">
        <f t="shared" si="52"/>
        <v>6508</v>
      </c>
      <c r="U72" s="107">
        <f t="shared" si="9"/>
        <v>16516</v>
      </c>
      <c r="V72" s="109">
        <f t="shared" si="3"/>
        <v>91.501385041551245</v>
      </c>
      <c r="W72" s="110">
        <f t="shared" si="10"/>
        <v>0</v>
      </c>
      <c r="X72" s="107">
        <f t="shared" si="11"/>
        <v>15619</v>
      </c>
      <c r="Y72" s="109">
        <f t="shared" si="4"/>
        <v>90.074971164936557</v>
      </c>
      <c r="Z72" s="107">
        <f t="shared" si="12"/>
        <v>32135</v>
      </c>
      <c r="AA72" s="109">
        <f t="shared" si="13"/>
        <v>90.802486578129418</v>
      </c>
      <c r="AC72" s="107">
        <v>18050</v>
      </c>
      <c r="AD72" s="107">
        <v>17340</v>
      </c>
      <c r="AE72" s="112">
        <f t="shared" si="14"/>
        <v>35390</v>
      </c>
    </row>
    <row r="73" spans="1:31" ht="14.1" customHeight="1">
      <c r="A73" s="1038"/>
      <c r="B73" s="1033"/>
      <c r="C73" s="106" t="s">
        <v>547</v>
      </c>
      <c r="D73" s="107">
        <v>1919</v>
      </c>
      <c r="E73" s="107">
        <v>0</v>
      </c>
      <c r="F73" s="107">
        <v>1271</v>
      </c>
      <c r="G73" s="108">
        <f t="shared" si="49"/>
        <v>3190</v>
      </c>
      <c r="H73" s="107">
        <v>3696</v>
      </c>
      <c r="I73" s="107">
        <v>0</v>
      </c>
      <c r="J73" s="107">
        <v>3027</v>
      </c>
      <c r="K73" s="108">
        <f t="shared" si="50"/>
        <v>6723</v>
      </c>
      <c r="L73" s="107">
        <v>1610</v>
      </c>
      <c r="M73" s="107">
        <v>0</v>
      </c>
      <c r="N73" s="107">
        <v>1865</v>
      </c>
      <c r="O73" s="108">
        <f t="shared" si="51"/>
        <v>3475</v>
      </c>
      <c r="P73" s="107">
        <v>1650</v>
      </c>
      <c r="Q73" s="107">
        <v>0</v>
      </c>
      <c r="R73" s="107">
        <v>2564</v>
      </c>
      <c r="S73" s="108">
        <f t="shared" si="52"/>
        <v>4214</v>
      </c>
      <c r="U73" s="107">
        <f t="shared" si="9"/>
        <v>8875</v>
      </c>
      <c r="V73" s="109">
        <f t="shared" si="3"/>
        <v>89.456707993145855</v>
      </c>
      <c r="W73" s="110">
        <f t="shared" si="10"/>
        <v>0</v>
      </c>
      <c r="X73" s="107">
        <f t="shared" si="11"/>
        <v>8727</v>
      </c>
      <c r="Y73" s="109">
        <f t="shared" si="4"/>
        <v>92.183373824865328</v>
      </c>
      <c r="Z73" s="107">
        <f t="shared" si="12"/>
        <v>17602</v>
      </c>
      <c r="AA73" s="109">
        <f t="shared" si="13"/>
        <v>90.788116360635442</v>
      </c>
      <c r="AC73" s="107">
        <v>9921</v>
      </c>
      <c r="AD73" s="107">
        <v>9467</v>
      </c>
      <c r="AE73" s="112">
        <f t="shared" si="14"/>
        <v>19388</v>
      </c>
    </row>
    <row r="74" spans="1:31" ht="14.1" customHeight="1">
      <c r="A74" s="1038"/>
      <c r="B74" s="1033"/>
      <c r="C74" s="106" t="s">
        <v>548</v>
      </c>
      <c r="D74" s="107">
        <v>504</v>
      </c>
      <c r="E74" s="107">
        <v>0</v>
      </c>
      <c r="F74" s="107">
        <v>343</v>
      </c>
      <c r="G74" s="108">
        <f t="shared" si="49"/>
        <v>847</v>
      </c>
      <c r="H74" s="107">
        <v>824</v>
      </c>
      <c r="I74" s="107">
        <v>0</v>
      </c>
      <c r="J74" s="107">
        <v>701</v>
      </c>
      <c r="K74" s="108">
        <f t="shared" si="50"/>
        <v>1525</v>
      </c>
      <c r="L74" s="107">
        <v>406</v>
      </c>
      <c r="M74" s="107">
        <v>0</v>
      </c>
      <c r="N74" s="107">
        <v>447</v>
      </c>
      <c r="O74" s="108">
        <f t="shared" si="51"/>
        <v>853</v>
      </c>
      <c r="P74" s="107">
        <v>476</v>
      </c>
      <c r="Q74" s="107">
        <v>0</v>
      </c>
      <c r="R74" s="107">
        <v>687</v>
      </c>
      <c r="S74" s="108">
        <f t="shared" si="52"/>
        <v>1163</v>
      </c>
      <c r="U74" s="107">
        <f t="shared" si="9"/>
        <v>2210</v>
      </c>
      <c r="V74" s="109">
        <f t="shared" si="3"/>
        <v>73.30016583747927</v>
      </c>
      <c r="W74" s="110">
        <f t="shared" si="10"/>
        <v>0</v>
      </c>
      <c r="X74" s="107">
        <f t="shared" si="11"/>
        <v>2178</v>
      </c>
      <c r="Y74" s="109">
        <f t="shared" si="4"/>
        <v>65.190062855432501</v>
      </c>
      <c r="Z74" s="107">
        <f t="shared" si="12"/>
        <v>4388</v>
      </c>
      <c r="AA74" s="109">
        <f t="shared" si="13"/>
        <v>69.037130270610447</v>
      </c>
      <c r="AC74" s="107">
        <v>3015</v>
      </c>
      <c r="AD74" s="107">
        <v>3341</v>
      </c>
      <c r="AE74" s="112">
        <f t="shared" si="14"/>
        <v>6356</v>
      </c>
    </row>
    <row r="75" spans="1:31" ht="14.1" customHeight="1">
      <c r="A75" s="1038"/>
      <c r="B75" s="1033"/>
      <c r="C75" s="106" t="s">
        <v>549</v>
      </c>
      <c r="D75" s="107">
        <v>1156</v>
      </c>
      <c r="E75" s="107">
        <v>0</v>
      </c>
      <c r="F75" s="107">
        <v>862</v>
      </c>
      <c r="G75" s="108">
        <f t="shared" si="49"/>
        <v>2018</v>
      </c>
      <c r="H75" s="107">
        <v>2109</v>
      </c>
      <c r="I75" s="107">
        <v>0</v>
      </c>
      <c r="J75" s="107">
        <v>1737</v>
      </c>
      <c r="K75" s="108">
        <f t="shared" si="50"/>
        <v>3846</v>
      </c>
      <c r="L75" s="107">
        <v>588</v>
      </c>
      <c r="M75" s="107">
        <v>0</v>
      </c>
      <c r="N75" s="107">
        <v>809</v>
      </c>
      <c r="O75" s="108">
        <f t="shared" si="51"/>
        <v>1397</v>
      </c>
      <c r="P75" s="107">
        <v>657</v>
      </c>
      <c r="Q75" s="107">
        <v>0</v>
      </c>
      <c r="R75" s="107">
        <v>1176</v>
      </c>
      <c r="S75" s="108">
        <f t="shared" si="52"/>
        <v>1833</v>
      </c>
      <c r="U75" s="107">
        <f t="shared" si="9"/>
        <v>4510</v>
      </c>
      <c r="V75" s="109">
        <f t="shared" si="3"/>
        <v>91.351022888393757</v>
      </c>
      <c r="W75" s="110">
        <f t="shared" si="10"/>
        <v>0</v>
      </c>
      <c r="X75" s="107">
        <f t="shared" si="11"/>
        <v>4584</v>
      </c>
      <c r="Y75" s="109">
        <f t="shared" si="4"/>
        <v>93.76150542033136</v>
      </c>
      <c r="Z75" s="107">
        <f t="shared" si="12"/>
        <v>9094</v>
      </c>
      <c r="AA75" s="109">
        <f t="shared" si="13"/>
        <v>92.550376552004892</v>
      </c>
      <c r="AC75" s="107">
        <v>4937</v>
      </c>
      <c r="AD75" s="107">
        <v>4889</v>
      </c>
      <c r="AE75" s="112">
        <f t="shared" si="14"/>
        <v>9826</v>
      </c>
    </row>
    <row r="76" spans="1:31" ht="14.1" customHeight="1">
      <c r="A76" s="1038"/>
      <c r="B76" s="1033"/>
      <c r="C76" s="106" t="s">
        <v>550</v>
      </c>
      <c r="D76" s="107">
        <v>597</v>
      </c>
      <c r="E76" s="107">
        <v>0</v>
      </c>
      <c r="F76" s="107">
        <v>437</v>
      </c>
      <c r="G76" s="108">
        <f t="shared" si="49"/>
        <v>1034</v>
      </c>
      <c r="H76" s="107">
        <v>1354</v>
      </c>
      <c r="I76" s="107">
        <v>0</v>
      </c>
      <c r="J76" s="107">
        <v>1057</v>
      </c>
      <c r="K76" s="108">
        <f t="shared" si="50"/>
        <v>2411</v>
      </c>
      <c r="L76" s="107">
        <v>526</v>
      </c>
      <c r="M76" s="107">
        <v>0</v>
      </c>
      <c r="N76" s="107">
        <v>591</v>
      </c>
      <c r="O76" s="108">
        <f t="shared" si="51"/>
        <v>1117</v>
      </c>
      <c r="P76" s="107">
        <v>611</v>
      </c>
      <c r="Q76" s="107">
        <v>0</v>
      </c>
      <c r="R76" s="107">
        <v>781</v>
      </c>
      <c r="S76" s="108">
        <f t="shared" si="52"/>
        <v>1392</v>
      </c>
      <c r="U76" s="107">
        <f t="shared" si="9"/>
        <v>3088</v>
      </c>
      <c r="V76" s="109">
        <f t="shared" si="3"/>
        <v>84.95185694635488</v>
      </c>
      <c r="W76" s="110">
        <f t="shared" si="10"/>
        <v>0</v>
      </c>
      <c r="X76" s="107">
        <f t="shared" si="11"/>
        <v>2866</v>
      </c>
      <c r="Y76" s="109">
        <f t="shared" si="4"/>
        <v>77.375809935205183</v>
      </c>
      <c r="Z76" s="107">
        <f t="shared" si="12"/>
        <v>5954</v>
      </c>
      <c r="AA76" s="109">
        <f t="shared" si="13"/>
        <v>81.128219103420079</v>
      </c>
      <c r="AC76" s="107">
        <v>3635</v>
      </c>
      <c r="AD76" s="107">
        <v>3704</v>
      </c>
      <c r="AE76" s="112">
        <f t="shared" si="14"/>
        <v>7339</v>
      </c>
    </row>
    <row r="77" spans="1:31" ht="14.1" customHeight="1">
      <c r="A77" s="1038"/>
      <c r="B77" s="1033"/>
      <c r="C77" s="106" t="s">
        <v>551</v>
      </c>
      <c r="D77" s="107">
        <v>8882</v>
      </c>
      <c r="E77" s="107">
        <v>0</v>
      </c>
      <c r="F77" s="107">
        <v>6476</v>
      </c>
      <c r="G77" s="108">
        <f t="shared" si="49"/>
        <v>15358</v>
      </c>
      <c r="H77" s="107">
        <v>17278</v>
      </c>
      <c r="I77" s="107">
        <v>0</v>
      </c>
      <c r="J77" s="107">
        <v>12631</v>
      </c>
      <c r="K77" s="108">
        <f t="shared" si="50"/>
        <v>29909</v>
      </c>
      <c r="L77" s="107">
        <v>8235</v>
      </c>
      <c r="M77" s="107">
        <v>1</v>
      </c>
      <c r="N77" s="107">
        <v>7913</v>
      </c>
      <c r="O77" s="108">
        <f t="shared" si="51"/>
        <v>16149</v>
      </c>
      <c r="P77" s="107">
        <v>7871</v>
      </c>
      <c r="Q77" s="107">
        <v>0</v>
      </c>
      <c r="R77" s="107">
        <v>10055</v>
      </c>
      <c r="S77" s="108">
        <f t="shared" si="52"/>
        <v>17926</v>
      </c>
      <c r="U77" s="107">
        <f t="shared" si="9"/>
        <v>42266</v>
      </c>
      <c r="V77" s="109">
        <f t="shared" si="3"/>
        <v>89.965942954448707</v>
      </c>
      <c r="W77" s="110">
        <f t="shared" si="10"/>
        <v>1</v>
      </c>
      <c r="X77" s="107">
        <f t="shared" si="11"/>
        <v>37075</v>
      </c>
      <c r="Y77" s="109">
        <f t="shared" si="4"/>
        <v>85.157452281967068</v>
      </c>
      <c r="Z77" s="107">
        <f t="shared" si="12"/>
        <v>79342</v>
      </c>
      <c r="AA77" s="109">
        <f t="shared" si="13"/>
        <v>87.654252792293164</v>
      </c>
      <c r="AC77" s="107">
        <v>46980</v>
      </c>
      <c r="AD77" s="107">
        <v>43537</v>
      </c>
      <c r="AE77" s="112">
        <f t="shared" si="14"/>
        <v>90517</v>
      </c>
    </row>
    <row r="78" spans="1:31" ht="14.1" customHeight="1">
      <c r="A78" s="1038"/>
      <c r="B78" s="1033"/>
      <c r="C78" s="106" t="s">
        <v>552</v>
      </c>
      <c r="D78" s="107">
        <v>5554</v>
      </c>
      <c r="E78" s="107">
        <v>0</v>
      </c>
      <c r="F78" s="107">
        <v>3792</v>
      </c>
      <c r="G78" s="108">
        <f t="shared" si="49"/>
        <v>9346</v>
      </c>
      <c r="H78" s="107">
        <v>9108</v>
      </c>
      <c r="I78" s="107">
        <v>0</v>
      </c>
      <c r="J78" s="107">
        <v>6424</v>
      </c>
      <c r="K78" s="108">
        <f t="shared" si="50"/>
        <v>15532</v>
      </c>
      <c r="L78" s="107">
        <v>4799</v>
      </c>
      <c r="M78" s="107">
        <v>1</v>
      </c>
      <c r="N78" s="107">
        <v>4603</v>
      </c>
      <c r="O78" s="108">
        <f t="shared" si="51"/>
        <v>9403</v>
      </c>
      <c r="P78" s="107">
        <v>4452</v>
      </c>
      <c r="Q78" s="107">
        <v>0</v>
      </c>
      <c r="R78" s="107">
        <v>6795</v>
      </c>
      <c r="S78" s="108">
        <f t="shared" si="52"/>
        <v>11247</v>
      </c>
      <c r="U78" s="107">
        <f t="shared" si="9"/>
        <v>23913</v>
      </c>
      <c r="V78" s="109">
        <f t="shared" si="3"/>
        <v>91.64878123562778</v>
      </c>
      <c r="W78" s="110">
        <f t="shared" si="10"/>
        <v>1</v>
      </c>
      <c r="X78" s="107">
        <f t="shared" si="11"/>
        <v>21614</v>
      </c>
      <c r="Y78" s="109">
        <f t="shared" si="4"/>
        <v>88.357452375112416</v>
      </c>
      <c r="Z78" s="107">
        <f t="shared" si="12"/>
        <v>45528</v>
      </c>
      <c r="AA78" s="109">
        <f t="shared" si="13"/>
        <v>90.058155635558023</v>
      </c>
      <c r="AC78" s="107">
        <v>26092</v>
      </c>
      <c r="AD78" s="107">
        <v>24462</v>
      </c>
      <c r="AE78" s="112">
        <f t="shared" si="14"/>
        <v>50554</v>
      </c>
    </row>
    <row r="79" spans="1:31" ht="14.1" customHeight="1">
      <c r="A79" s="1038"/>
      <c r="B79" s="1033"/>
      <c r="C79" s="106" t="s">
        <v>553</v>
      </c>
      <c r="D79" s="107">
        <v>2527</v>
      </c>
      <c r="E79" s="107">
        <v>0</v>
      </c>
      <c r="F79" s="107">
        <v>2008</v>
      </c>
      <c r="G79" s="108">
        <f t="shared" si="49"/>
        <v>4535</v>
      </c>
      <c r="H79" s="107">
        <v>2961</v>
      </c>
      <c r="I79" s="107">
        <v>0</v>
      </c>
      <c r="J79" s="107">
        <v>2584</v>
      </c>
      <c r="K79" s="108">
        <f t="shared" si="50"/>
        <v>5545</v>
      </c>
      <c r="L79" s="107">
        <v>1458</v>
      </c>
      <c r="M79" s="107">
        <v>0</v>
      </c>
      <c r="N79" s="107">
        <v>1443</v>
      </c>
      <c r="O79" s="108">
        <f t="shared" si="51"/>
        <v>2901</v>
      </c>
      <c r="P79" s="107">
        <v>1453</v>
      </c>
      <c r="Q79" s="107">
        <v>0</v>
      </c>
      <c r="R79" s="107">
        <v>2077</v>
      </c>
      <c r="S79" s="108">
        <f t="shared" si="52"/>
        <v>3530</v>
      </c>
      <c r="U79" s="107">
        <f t="shared" si="9"/>
        <v>8399</v>
      </c>
      <c r="V79" s="109">
        <f t="shared" ref="V79:V133" si="53">100*U79/AC79</f>
        <v>93.833091274717916</v>
      </c>
      <c r="W79" s="110">
        <f t="shared" si="10"/>
        <v>0</v>
      </c>
      <c r="X79" s="107">
        <f t="shared" si="11"/>
        <v>8112</v>
      </c>
      <c r="Y79" s="109">
        <f t="shared" ref="Y79:Y133" si="54">100*X79/AD79</f>
        <v>89.764302312714392</v>
      </c>
      <c r="Z79" s="107">
        <f t="shared" si="12"/>
        <v>16511</v>
      </c>
      <c r="AA79" s="109">
        <f t="shared" si="13"/>
        <v>91.788970424727594</v>
      </c>
      <c r="AC79" s="107">
        <v>8951</v>
      </c>
      <c r="AD79" s="107">
        <v>9037</v>
      </c>
      <c r="AE79" s="112">
        <f t="shared" si="14"/>
        <v>17988</v>
      </c>
    </row>
    <row r="80" spans="1:31" ht="14.1" customHeight="1">
      <c r="A80" s="1038"/>
      <c r="B80" s="1033"/>
      <c r="C80" s="106" t="s">
        <v>554</v>
      </c>
      <c r="D80" s="107">
        <v>1512</v>
      </c>
      <c r="E80" s="107">
        <v>0</v>
      </c>
      <c r="F80" s="107">
        <v>953</v>
      </c>
      <c r="G80" s="108">
        <f t="shared" si="49"/>
        <v>2465</v>
      </c>
      <c r="H80" s="107">
        <v>2905</v>
      </c>
      <c r="I80" s="107">
        <v>0</v>
      </c>
      <c r="J80" s="107">
        <v>2154</v>
      </c>
      <c r="K80" s="108">
        <f t="shared" si="50"/>
        <v>5059</v>
      </c>
      <c r="L80" s="107">
        <v>1375</v>
      </c>
      <c r="M80" s="107">
        <v>0</v>
      </c>
      <c r="N80" s="107">
        <v>1318</v>
      </c>
      <c r="O80" s="108">
        <f t="shared" si="51"/>
        <v>2693</v>
      </c>
      <c r="P80" s="107">
        <v>1512</v>
      </c>
      <c r="Q80" s="107">
        <v>0</v>
      </c>
      <c r="R80" s="107">
        <v>1878</v>
      </c>
      <c r="S80" s="108">
        <f t="shared" si="52"/>
        <v>3390</v>
      </c>
      <c r="U80" s="107">
        <f t="shared" ref="U80:U134" si="55">+D80+H80+L80+P80</f>
        <v>7304</v>
      </c>
      <c r="V80" s="109">
        <f t="shared" si="53"/>
        <v>63.834993882188428</v>
      </c>
      <c r="W80" s="110">
        <f t="shared" ref="W80:W134" si="56">E80+I80+M80+Q80</f>
        <v>0</v>
      </c>
      <c r="X80" s="107">
        <f t="shared" ref="X80:X134" si="57">+F80+J80+N80+R80</f>
        <v>6303</v>
      </c>
      <c r="Y80" s="109">
        <f t="shared" si="54"/>
        <v>59.149774774774777</v>
      </c>
      <c r="Z80" s="107">
        <f t="shared" ref="Z80:Z134" si="58">SUM(U80,,W80,X80)</f>
        <v>13607</v>
      </c>
      <c r="AA80" s="109">
        <f t="shared" ref="AA80:AA134" si="59">100*Z80/AE80</f>
        <v>61.575708208887683</v>
      </c>
      <c r="AC80" s="107">
        <v>11442</v>
      </c>
      <c r="AD80" s="107">
        <v>10656</v>
      </c>
      <c r="AE80" s="112">
        <f t="shared" ref="AE80:AE134" si="60">+AD80+AC80</f>
        <v>22098</v>
      </c>
    </row>
    <row r="81" spans="1:31" ht="14.1" customHeight="1">
      <c r="A81" s="1038"/>
      <c r="B81" s="1033"/>
      <c r="C81" s="106" t="s">
        <v>555</v>
      </c>
      <c r="D81" s="107">
        <v>2343</v>
      </c>
      <c r="E81" s="107">
        <v>0</v>
      </c>
      <c r="F81" s="107">
        <v>1636</v>
      </c>
      <c r="G81" s="108">
        <f t="shared" si="49"/>
        <v>3979</v>
      </c>
      <c r="H81" s="107">
        <v>5828</v>
      </c>
      <c r="I81" s="107">
        <v>0</v>
      </c>
      <c r="J81" s="107">
        <v>4060</v>
      </c>
      <c r="K81" s="108">
        <f t="shared" si="50"/>
        <v>9888</v>
      </c>
      <c r="L81" s="107">
        <v>2514</v>
      </c>
      <c r="M81" s="107">
        <v>0</v>
      </c>
      <c r="N81" s="107">
        <v>2129</v>
      </c>
      <c r="O81" s="108">
        <f t="shared" si="51"/>
        <v>4643</v>
      </c>
      <c r="P81" s="107">
        <v>1984</v>
      </c>
      <c r="Q81" s="107">
        <v>0</v>
      </c>
      <c r="R81" s="107">
        <v>2272</v>
      </c>
      <c r="S81" s="108">
        <f t="shared" si="52"/>
        <v>4256</v>
      </c>
      <c r="U81" s="107">
        <f t="shared" si="55"/>
        <v>12669</v>
      </c>
      <c r="V81" s="109">
        <f t="shared" si="53"/>
        <v>53.302760013463484</v>
      </c>
      <c r="W81" s="110">
        <f t="shared" si="56"/>
        <v>0</v>
      </c>
      <c r="X81" s="107">
        <f t="shared" si="57"/>
        <v>10097</v>
      </c>
      <c r="Y81" s="109">
        <f t="shared" si="54"/>
        <v>45.170670603498415</v>
      </c>
      <c r="Z81" s="107">
        <f t="shared" si="58"/>
        <v>22766</v>
      </c>
      <c r="AA81" s="109">
        <f t="shared" si="59"/>
        <v>49.361462240627915</v>
      </c>
      <c r="AC81" s="107">
        <v>23768</v>
      </c>
      <c r="AD81" s="107">
        <v>22353</v>
      </c>
      <c r="AE81" s="112">
        <f t="shared" si="60"/>
        <v>46121</v>
      </c>
    </row>
    <row r="82" spans="1:31" ht="14.1" customHeight="1">
      <c r="A82" s="1038"/>
      <c r="B82" s="1033"/>
      <c r="C82" s="106" t="s">
        <v>556</v>
      </c>
      <c r="D82" s="107">
        <v>2104</v>
      </c>
      <c r="E82" s="107">
        <v>0</v>
      </c>
      <c r="F82" s="107">
        <v>1409</v>
      </c>
      <c r="G82" s="108">
        <f t="shared" si="49"/>
        <v>3513</v>
      </c>
      <c r="H82" s="107">
        <v>3602</v>
      </c>
      <c r="I82" s="107">
        <v>0</v>
      </c>
      <c r="J82" s="107">
        <v>2545</v>
      </c>
      <c r="K82" s="108">
        <f t="shared" si="50"/>
        <v>6147</v>
      </c>
      <c r="L82" s="107">
        <v>1834</v>
      </c>
      <c r="M82" s="107">
        <v>0</v>
      </c>
      <c r="N82" s="107">
        <v>1880</v>
      </c>
      <c r="O82" s="108">
        <f t="shared" si="51"/>
        <v>3714</v>
      </c>
      <c r="P82" s="107">
        <v>2120</v>
      </c>
      <c r="Q82" s="107">
        <v>0</v>
      </c>
      <c r="R82" s="107">
        <v>3172</v>
      </c>
      <c r="S82" s="108">
        <f t="shared" si="52"/>
        <v>5292</v>
      </c>
      <c r="U82" s="107">
        <f t="shared" si="55"/>
        <v>9660</v>
      </c>
      <c r="V82" s="109">
        <f t="shared" si="53"/>
        <v>85.328151223390165</v>
      </c>
      <c r="W82" s="110">
        <f t="shared" si="56"/>
        <v>0</v>
      </c>
      <c r="X82" s="107">
        <f t="shared" si="57"/>
        <v>9006</v>
      </c>
      <c r="Y82" s="109">
        <f t="shared" si="54"/>
        <v>83.396610797296049</v>
      </c>
      <c r="Z82" s="107">
        <f t="shared" si="58"/>
        <v>18666</v>
      </c>
      <c r="AA82" s="109">
        <f t="shared" si="59"/>
        <v>84.385171790235077</v>
      </c>
      <c r="AC82" s="107">
        <v>11321</v>
      </c>
      <c r="AD82" s="107">
        <v>10799</v>
      </c>
      <c r="AE82" s="112">
        <f t="shared" si="60"/>
        <v>22120</v>
      </c>
    </row>
    <row r="83" spans="1:31" ht="14.1" customHeight="1">
      <c r="A83" s="1038"/>
      <c r="B83" s="1034"/>
      <c r="C83" s="106" t="s">
        <v>557</v>
      </c>
      <c r="D83" s="107">
        <v>2241</v>
      </c>
      <c r="E83" s="107">
        <v>0</v>
      </c>
      <c r="F83" s="107">
        <v>1622</v>
      </c>
      <c r="G83" s="108">
        <f t="shared" si="49"/>
        <v>3863</v>
      </c>
      <c r="H83" s="107">
        <v>3374</v>
      </c>
      <c r="I83" s="107">
        <v>0</v>
      </c>
      <c r="J83" s="107">
        <v>2738</v>
      </c>
      <c r="K83" s="108">
        <f t="shared" si="50"/>
        <v>6112</v>
      </c>
      <c r="L83" s="107">
        <v>1257</v>
      </c>
      <c r="M83" s="107">
        <v>0</v>
      </c>
      <c r="N83" s="107">
        <v>1336</v>
      </c>
      <c r="O83" s="108">
        <f t="shared" si="51"/>
        <v>2593</v>
      </c>
      <c r="P83" s="107">
        <v>1000</v>
      </c>
      <c r="Q83" s="107">
        <v>0</v>
      </c>
      <c r="R83" s="107">
        <v>1353</v>
      </c>
      <c r="S83" s="108">
        <f t="shared" si="52"/>
        <v>2353</v>
      </c>
      <c r="U83" s="107">
        <f t="shared" si="55"/>
        <v>7872</v>
      </c>
      <c r="V83" s="109">
        <f t="shared" si="53"/>
        <v>88.261015808947192</v>
      </c>
      <c r="W83" s="110">
        <f t="shared" si="56"/>
        <v>0</v>
      </c>
      <c r="X83" s="107">
        <f t="shared" si="57"/>
        <v>7049</v>
      </c>
      <c r="Y83" s="109">
        <f t="shared" si="54"/>
        <v>81.99371873909503</v>
      </c>
      <c r="Z83" s="107">
        <f t="shared" si="58"/>
        <v>14921</v>
      </c>
      <c r="AA83" s="109">
        <f t="shared" si="59"/>
        <v>85.184973738296421</v>
      </c>
      <c r="AC83" s="107">
        <v>8919</v>
      </c>
      <c r="AD83" s="107">
        <v>8597</v>
      </c>
      <c r="AE83" s="112">
        <f t="shared" si="60"/>
        <v>17516</v>
      </c>
    </row>
    <row r="84" spans="1:31" ht="14.1" customHeight="1">
      <c r="A84" s="1038"/>
      <c r="B84" s="1035" t="s">
        <v>113</v>
      </c>
      <c r="C84" s="1035"/>
      <c r="D84" s="261">
        <v>92156</v>
      </c>
      <c r="E84" s="261">
        <v>0</v>
      </c>
      <c r="F84" s="261">
        <v>65548</v>
      </c>
      <c r="G84" s="261">
        <f t="shared" ref="G84:S84" si="61">SUM(G64:G83)</f>
        <v>157704</v>
      </c>
      <c r="H84" s="261">
        <v>167104</v>
      </c>
      <c r="I84" s="261">
        <v>0</v>
      </c>
      <c r="J84" s="261">
        <v>114536</v>
      </c>
      <c r="K84" s="261">
        <f t="shared" si="61"/>
        <v>281640</v>
      </c>
      <c r="L84" s="261">
        <v>79715</v>
      </c>
      <c r="M84" s="261">
        <v>2</v>
      </c>
      <c r="N84" s="261">
        <v>77570</v>
      </c>
      <c r="O84" s="261">
        <f t="shared" si="61"/>
        <v>157287</v>
      </c>
      <c r="P84" s="261">
        <v>81222</v>
      </c>
      <c r="Q84" s="261">
        <v>2</v>
      </c>
      <c r="R84" s="261">
        <v>104473</v>
      </c>
      <c r="S84" s="261">
        <f t="shared" si="61"/>
        <v>185697</v>
      </c>
      <c r="U84" s="263">
        <f t="shared" si="55"/>
        <v>420197</v>
      </c>
      <c r="V84" s="264">
        <f t="shared" si="53"/>
        <v>76.284334549679571</v>
      </c>
      <c r="W84" s="265">
        <f t="shared" si="56"/>
        <v>4</v>
      </c>
      <c r="X84" s="263">
        <f t="shared" si="57"/>
        <v>362127</v>
      </c>
      <c r="Y84" s="264">
        <f t="shared" si="54"/>
        <v>71.25903216157927</v>
      </c>
      <c r="Z84" s="263">
        <f t="shared" si="58"/>
        <v>782328</v>
      </c>
      <c r="AA84" s="264">
        <f t="shared" si="59"/>
        <v>73.873244357487252</v>
      </c>
      <c r="AC84" s="263">
        <v>550830</v>
      </c>
      <c r="AD84" s="263">
        <v>508184</v>
      </c>
      <c r="AE84" s="263">
        <f>SUM(AE64:AE83)</f>
        <v>1059014</v>
      </c>
    </row>
    <row r="85" spans="1:31" ht="14.1" customHeight="1">
      <c r="A85" s="1038"/>
      <c r="B85" s="1032" t="s">
        <v>567</v>
      </c>
      <c r="C85" s="114" t="s">
        <v>568</v>
      </c>
      <c r="D85" s="107">
        <v>5344</v>
      </c>
      <c r="E85" s="107">
        <v>0</v>
      </c>
      <c r="F85" s="107">
        <v>3677</v>
      </c>
      <c r="G85" s="108">
        <f t="shared" ref="G85:G94" si="62">SUM(D85:F85)</f>
        <v>9021</v>
      </c>
      <c r="H85" s="107">
        <v>11430</v>
      </c>
      <c r="I85" s="107">
        <v>0</v>
      </c>
      <c r="J85" s="107">
        <v>7785</v>
      </c>
      <c r="K85" s="108">
        <f t="shared" ref="K85:K94" si="63">SUM(H85:J85)</f>
        <v>19215</v>
      </c>
      <c r="L85" s="107">
        <v>6416</v>
      </c>
      <c r="M85" s="107">
        <v>0</v>
      </c>
      <c r="N85" s="107">
        <v>5881</v>
      </c>
      <c r="O85" s="108">
        <f t="shared" ref="O85:O94" si="64">SUM(L85:N85)</f>
        <v>12297</v>
      </c>
      <c r="P85" s="107">
        <v>6884</v>
      </c>
      <c r="Q85" s="107">
        <v>0</v>
      </c>
      <c r="R85" s="107">
        <v>9234</v>
      </c>
      <c r="S85" s="108">
        <f t="shared" ref="S85:S94" si="65">SUM(P85:R85)</f>
        <v>16118</v>
      </c>
      <c r="U85" s="107">
        <f t="shared" si="55"/>
        <v>30074</v>
      </c>
      <c r="V85" s="109">
        <f t="shared" si="53"/>
        <v>89.990723839731885</v>
      </c>
      <c r="W85" s="110">
        <f t="shared" si="56"/>
        <v>0</v>
      </c>
      <c r="X85" s="107">
        <f t="shared" si="57"/>
        <v>26577</v>
      </c>
      <c r="Y85" s="109">
        <f t="shared" si="54"/>
        <v>79.837183453993816</v>
      </c>
      <c r="Z85" s="107">
        <f t="shared" si="58"/>
        <v>56651</v>
      </c>
      <c r="AA85" s="109">
        <f t="shared" si="59"/>
        <v>84.923847214726862</v>
      </c>
      <c r="AC85" s="107">
        <v>33419</v>
      </c>
      <c r="AD85" s="107">
        <v>33289</v>
      </c>
      <c r="AE85" s="112">
        <f t="shared" si="60"/>
        <v>66708</v>
      </c>
    </row>
    <row r="86" spans="1:31" ht="14.1" customHeight="1">
      <c r="A86" s="1038"/>
      <c r="B86" s="1033"/>
      <c r="C86" s="114" t="s">
        <v>569</v>
      </c>
      <c r="D86" s="107">
        <v>1482</v>
      </c>
      <c r="E86" s="107">
        <v>0</v>
      </c>
      <c r="F86" s="107">
        <v>905</v>
      </c>
      <c r="G86" s="108">
        <f t="shared" si="62"/>
        <v>2387</v>
      </c>
      <c r="H86" s="107">
        <v>1883</v>
      </c>
      <c r="I86" s="107">
        <v>0</v>
      </c>
      <c r="J86" s="107">
        <v>1516</v>
      </c>
      <c r="K86" s="108">
        <f t="shared" si="63"/>
        <v>3399</v>
      </c>
      <c r="L86" s="107">
        <v>914</v>
      </c>
      <c r="M86" s="107">
        <v>0</v>
      </c>
      <c r="N86" s="107">
        <v>936</v>
      </c>
      <c r="O86" s="108">
        <f t="shared" si="64"/>
        <v>1850</v>
      </c>
      <c r="P86" s="107">
        <v>977</v>
      </c>
      <c r="Q86" s="107">
        <v>0</v>
      </c>
      <c r="R86" s="107">
        <v>1593</v>
      </c>
      <c r="S86" s="108">
        <f t="shared" si="65"/>
        <v>2570</v>
      </c>
      <c r="U86" s="107">
        <f t="shared" si="55"/>
        <v>5256</v>
      </c>
      <c r="V86" s="109">
        <f t="shared" si="53"/>
        <v>70.042643923240945</v>
      </c>
      <c r="W86" s="110">
        <f t="shared" si="56"/>
        <v>0</v>
      </c>
      <c r="X86" s="107">
        <f t="shared" si="57"/>
        <v>4950</v>
      </c>
      <c r="Y86" s="109">
        <f t="shared" si="54"/>
        <v>67.549126637554579</v>
      </c>
      <c r="Z86" s="107">
        <f t="shared" si="58"/>
        <v>10206</v>
      </c>
      <c r="AA86" s="109">
        <f t="shared" si="59"/>
        <v>68.810679611650485</v>
      </c>
      <c r="AC86" s="107">
        <v>7504</v>
      </c>
      <c r="AD86" s="107">
        <v>7328</v>
      </c>
      <c r="AE86" s="112">
        <f t="shared" si="60"/>
        <v>14832</v>
      </c>
    </row>
    <row r="87" spans="1:31" ht="14.1" customHeight="1">
      <c r="A87" s="1038"/>
      <c r="B87" s="1033"/>
      <c r="C87" s="114" t="s">
        <v>570</v>
      </c>
      <c r="D87" s="107">
        <v>1227</v>
      </c>
      <c r="E87" s="107">
        <v>0</v>
      </c>
      <c r="F87" s="107">
        <v>856</v>
      </c>
      <c r="G87" s="108">
        <f t="shared" si="62"/>
        <v>2083</v>
      </c>
      <c r="H87" s="107">
        <v>1541</v>
      </c>
      <c r="I87" s="107">
        <v>0</v>
      </c>
      <c r="J87" s="107">
        <v>1337</v>
      </c>
      <c r="K87" s="108">
        <f t="shared" si="63"/>
        <v>2878</v>
      </c>
      <c r="L87" s="107">
        <v>610</v>
      </c>
      <c r="M87" s="107">
        <v>0</v>
      </c>
      <c r="N87" s="107">
        <v>628</v>
      </c>
      <c r="O87" s="108">
        <f t="shared" si="64"/>
        <v>1238</v>
      </c>
      <c r="P87" s="107">
        <v>610</v>
      </c>
      <c r="Q87" s="107">
        <v>0</v>
      </c>
      <c r="R87" s="107">
        <v>1044</v>
      </c>
      <c r="S87" s="108">
        <f t="shared" si="65"/>
        <v>1654</v>
      </c>
      <c r="U87" s="107">
        <f t="shared" si="55"/>
        <v>3988</v>
      </c>
      <c r="V87" s="109">
        <f t="shared" si="53"/>
        <v>78.612260989552539</v>
      </c>
      <c r="W87" s="110">
        <f t="shared" si="56"/>
        <v>0</v>
      </c>
      <c r="X87" s="107">
        <f t="shared" si="57"/>
        <v>3865</v>
      </c>
      <c r="Y87" s="109">
        <f t="shared" si="54"/>
        <v>75.282430853135963</v>
      </c>
      <c r="Z87" s="107">
        <f t="shared" si="58"/>
        <v>7853</v>
      </c>
      <c r="AA87" s="109">
        <f t="shared" si="59"/>
        <v>76.937395904771236</v>
      </c>
      <c r="AC87" s="107">
        <v>5073</v>
      </c>
      <c r="AD87" s="107">
        <v>5134</v>
      </c>
      <c r="AE87" s="112">
        <f t="shared" si="60"/>
        <v>10207</v>
      </c>
    </row>
    <row r="88" spans="1:31" ht="14.1" customHeight="1">
      <c r="A88" s="1038"/>
      <c r="B88" s="1033"/>
      <c r="C88" s="114" t="s">
        <v>571</v>
      </c>
      <c r="D88" s="107">
        <v>1644</v>
      </c>
      <c r="E88" s="107">
        <v>0</v>
      </c>
      <c r="F88" s="107">
        <v>1148</v>
      </c>
      <c r="G88" s="108">
        <f t="shared" si="62"/>
        <v>2792</v>
      </c>
      <c r="H88" s="107">
        <v>2977</v>
      </c>
      <c r="I88" s="107">
        <v>0</v>
      </c>
      <c r="J88" s="107">
        <v>2324</v>
      </c>
      <c r="K88" s="108">
        <f t="shared" si="63"/>
        <v>5301</v>
      </c>
      <c r="L88" s="107">
        <v>1249</v>
      </c>
      <c r="M88" s="107">
        <v>0</v>
      </c>
      <c r="N88" s="107">
        <v>1316</v>
      </c>
      <c r="O88" s="108">
        <f t="shared" si="64"/>
        <v>2565</v>
      </c>
      <c r="P88" s="107">
        <v>1345</v>
      </c>
      <c r="Q88" s="107">
        <v>0</v>
      </c>
      <c r="R88" s="107">
        <v>2049</v>
      </c>
      <c r="S88" s="108">
        <f t="shared" si="65"/>
        <v>3394</v>
      </c>
      <c r="U88" s="107">
        <f t="shared" si="55"/>
        <v>7215</v>
      </c>
      <c r="V88" s="109">
        <f t="shared" si="53"/>
        <v>75.53391959798995</v>
      </c>
      <c r="W88" s="110">
        <f t="shared" si="56"/>
        <v>0</v>
      </c>
      <c r="X88" s="107">
        <f t="shared" si="57"/>
        <v>6837</v>
      </c>
      <c r="Y88" s="109">
        <f t="shared" si="54"/>
        <v>73.492421799419546</v>
      </c>
      <c r="Z88" s="107">
        <f t="shared" si="58"/>
        <v>14052</v>
      </c>
      <c r="AA88" s="109">
        <f t="shared" si="59"/>
        <v>74.526650755767704</v>
      </c>
      <c r="AC88" s="107">
        <v>9552</v>
      </c>
      <c r="AD88" s="107">
        <v>9303</v>
      </c>
      <c r="AE88" s="112">
        <f t="shared" si="60"/>
        <v>18855</v>
      </c>
    </row>
    <row r="89" spans="1:31" ht="14.1" customHeight="1">
      <c r="A89" s="1038"/>
      <c r="B89" s="1033"/>
      <c r="C89" s="114" t="s">
        <v>572</v>
      </c>
      <c r="D89" s="107">
        <v>7417</v>
      </c>
      <c r="E89" s="107">
        <v>1</v>
      </c>
      <c r="F89" s="107">
        <v>5442</v>
      </c>
      <c r="G89" s="108">
        <f t="shared" si="62"/>
        <v>12860</v>
      </c>
      <c r="H89" s="107">
        <v>14877</v>
      </c>
      <c r="I89" s="107">
        <v>0</v>
      </c>
      <c r="J89" s="107">
        <v>11089</v>
      </c>
      <c r="K89" s="108">
        <f t="shared" si="63"/>
        <v>25966</v>
      </c>
      <c r="L89" s="107">
        <v>6845</v>
      </c>
      <c r="M89" s="107">
        <v>0</v>
      </c>
      <c r="N89" s="107">
        <v>6588</v>
      </c>
      <c r="O89" s="108">
        <f t="shared" si="64"/>
        <v>13433</v>
      </c>
      <c r="P89" s="107">
        <v>7159</v>
      </c>
      <c r="Q89" s="107">
        <v>0</v>
      </c>
      <c r="R89" s="107">
        <v>9524</v>
      </c>
      <c r="S89" s="108">
        <f t="shared" si="65"/>
        <v>16683</v>
      </c>
      <c r="U89" s="107">
        <f t="shared" si="55"/>
        <v>36298</v>
      </c>
      <c r="V89" s="109">
        <f t="shared" si="53"/>
        <v>91.603785488958991</v>
      </c>
      <c r="W89" s="110">
        <f t="shared" si="56"/>
        <v>1</v>
      </c>
      <c r="X89" s="107">
        <f t="shared" si="57"/>
        <v>32643</v>
      </c>
      <c r="Y89" s="109">
        <f t="shared" si="54"/>
        <v>87.705204331121195</v>
      </c>
      <c r="Z89" s="107">
        <f t="shared" si="58"/>
        <v>68942</v>
      </c>
      <c r="AA89" s="109">
        <f t="shared" si="59"/>
        <v>89.716828900109306</v>
      </c>
      <c r="AC89" s="107">
        <v>39625</v>
      </c>
      <c r="AD89" s="107">
        <v>37219</v>
      </c>
      <c r="AE89" s="112">
        <f t="shared" si="60"/>
        <v>76844</v>
      </c>
    </row>
    <row r="90" spans="1:31" ht="14.1" customHeight="1">
      <c r="A90" s="1038"/>
      <c r="B90" s="1033"/>
      <c r="C90" s="114" t="s">
        <v>573</v>
      </c>
      <c r="D90" s="107">
        <v>2180</v>
      </c>
      <c r="E90" s="107">
        <v>0</v>
      </c>
      <c r="F90" s="107">
        <v>1486</v>
      </c>
      <c r="G90" s="108">
        <f t="shared" si="62"/>
        <v>3666</v>
      </c>
      <c r="H90" s="107">
        <v>2234</v>
      </c>
      <c r="I90" s="107">
        <v>0</v>
      </c>
      <c r="J90" s="107">
        <v>1810</v>
      </c>
      <c r="K90" s="108">
        <f t="shared" si="63"/>
        <v>4044</v>
      </c>
      <c r="L90" s="107">
        <v>960</v>
      </c>
      <c r="M90" s="107">
        <v>0</v>
      </c>
      <c r="N90" s="107">
        <v>974</v>
      </c>
      <c r="O90" s="108">
        <f t="shared" si="64"/>
        <v>1934</v>
      </c>
      <c r="P90" s="107">
        <v>1120</v>
      </c>
      <c r="Q90" s="107">
        <v>0</v>
      </c>
      <c r="R90" s="107">
        <v>1932</v>
      </c>
      <c r="S90" s="108">
        <f t="shared" si="65"/>
        <v>3052</v>
      </c>
      <c r="U90" s="107">
        <f t="shared" si="55"/>
        <v>6494</v>
      </c>
      <c r="V90" s="109">
        <f t="shared" si="53"/>
        <v>92.559863169897383</v>
      </c>
      <c r="W90" s="110">
        <f t="shared" si="56"/>
        <v>0</v>
      </c>
      <c r="X90" s="107">
        <f t="shared" si="57"/>
        <v>6202</v>
      </c>
      <c r="Y90" s="109">
        <f t="shared" si="54"/>
        <v>88.828415926668583</v>
      </c>
      <c r="Z90" s="107">
        <f t="shared" si="58"/>
        <v>12696</v>
      </c>
      <c r="AA90" s="109">
        <f t="shared" si="59"/>
        <v>90.698671238748389</v>
      </c>
      <c r="AC90" s="107">
        <v>7016</v>
      </c>
      <c r="AD90" s="107">
        <v>6982</v>
      </c>
      <c r="AE90" s="112">
        <f t="shared" si="60"/>
        <v>13998</v>
      </c>
    </row>
    <row r="91" spans="1:31" ht="14.1" customHeight="1">
      <c r="A91" s="1038"/>
      <c r="B91" s="1033"/>
      <c r="C91" s="114" t="s">
        <v>574</v>
      </c>
      <c r="D91" s="107">
        <v>3383</v>
      </c>
      <c r="E91" s="107">
        <v>0</v>
      </c>
      <c r="F91" s="107">
        <v>2411</v>
      </c>
      <c r="G91" s="108">
        <f t="shared" si="62"/>
        <v>5794</v>
      </c>
      <c r="H91" s="107">
        <v>3902</v>
      </c>
      <c r="I91" s="107">
        <v>0</v>
      </c>
      <c r="J91" s="107">
        <v>2904</v>
      </c>
      <c r="K91" s="108">
        <f t="shared" si="63"/>
        <v>6806</v>
      </c>
      <c r="L91" s="107">
        <v>1897</v>
      </c>
      <c r="M91" s="107">
        <v>0</v>
      </c>
      <c r="N91" s="107">
        <v>1871</v>
      </c>
      <c r="O91" s="108">
        <f t="shared" si="64"/>
        <v>3768</v>
      </c>
      <c r="P91" s="107">
        <v>2229</v>
      </c>
      <c r="Q91" s="107">
        <v>0</v>
      </c>
      <c r="R91" s="107">
        <v>3603</v>
      </c>
      <c r="S91" s="108">
        <f t="shared" si="65"/>
        <v>5832</v>
      </c>
      <c r="U91" s="107">
        <f t="shared" si="55"/>
        <v>11411</v>
      </c>
      <c r="V91" s="109">
        <f t="shared" si="53"/>
        <v>92.083602324080047</v>
      </c>
      <c r="W91" s="110">
        <f t="shared" si="56"/>
        <v>0</v>
      </c>
      <c r="X91" s="107">
        <f t="shared" si="57"/>
        <v>10789</v>
      </c>
      <c r="Y91" s="109">
        <f t="shared" si="54"/>
        <v>88.318598559266533</v>
      </c>
      <c r="Z91" s="107">
        <f t="shared" si="58"/>
        <v>22200</v>
      </c>
      <c r="AA91" s="109">
        <f t="shared" si="59"/>
        <v>90.214564369310793</v>
      </c>
      <c r="AC91" s="107">
        <v>12392</v>
      </c>
      <c r="AD91" s="107">
        <v>12216</v>
      </c>
      <c r="AE91" s="112">
        <f t="shared" si="60"/>
        <v>24608</v>
      </c>
    </row>
    <row r="92" spans="1:31" ht="14.1" customHeight="1">
      <c r="A92" s="1038"/>
      <c r="B92" s="1033"/>
      <c r="C92" s="114" t="s">
        <v>575</v>
      </c>
      <c r="D92" s="107">
        <v>805</v>
      </c>
      <c r="E92" s="107">
        <v>0</v>
      </c>
      <c r="F92" s="107">
        <v>477</v>
      </c>
      <c r="G92" s="108">
        <f t="shared" si="62"/>
        <v>1282</v>
      </c>
      <c r="H92" s="107">
        <v>1203</v>
      </c>
      <c r="I92" s="107">
        <v>0</v>
      </c>
      <c r="J92" s="107">
        <v>1035</v>
      </c>
      <c r="K92" s="108">
        <f t="shared" si="63"/>
        <v>2238</v>
      </c>
      <c r="L92" s="107">
        <v>600</v>
      </c>
      <c r="M92" s="107">
        <v>0</v>
      </c>
      <c r="N92" s="107">
        <v>671</v>
      </c>
      <c r="O92" s="108">
        <f t="shared" si="64"/>
        <v>1271</v>
      </c>
      <c r="P92" s="107">
        <v>666</v>
      </c>
      <c r="Q92" s="107">
        <v>0</v>
      </c>
      <c r="R92" s="107">
        <v>1110</v>
      </c>
      <c r="S92" s="108">
        <f t="shared" si="65"/>
        <v>1776</v>
      </c>
      <c r="U92" s="107">
        <f t="shared" si="55"/>
        <v>3274</v>
      </c>
      <c r="V92" s="109">
        <f t="shared" si="53"/>
        <v>91.045606229143488</v>
      </c>
      <c r="W92" s="110">
        <f t="shared" si="56"/>
        <v>0</v>
      </c>
      <c r="X92" s="107">
        <f t="shared" si="57"/>
        <v>3293</v>
      </c>
      <c r="Y92" s="109">
        <f t="shared" si="54"/>
        <v>89.556703834647806</v>
      </c>
      <c r="Z92" s="107">
        <f t="shared" si="58"/>
        <v>6567</v>
      </c>
      <c r="AA92" s="109">
        <f t="shared" si="59"/>
        <v>90.292864017599342</v>
      </c>
      <c r="AC92" s="107">
        <v>3596</v>
      </c>
      <c r="AD92" s="107">
        <v>3677</v>
      </c>
      <c r="AE92" s="112">
        <f t="shared" si="60"/>
        <v>7273</v>
      </c>
    </row>
    <row r="93" spans="1:31" ht="14.1" customHeight="1">
      <c r="A93" s="1038"/>
      <c r="B93" s="1033"/>
      <c r="C93" s="114" t="s">
        <v>576</v>
      </c>
      <c r="D93" s="107">
        <v>2075</v>
      </c>
      <c r="E93" s="107">
        <v>0</v>
      </c>
      <c r="F93" s="107">
        <v>1605</v>
      </c>
      <c r="G93" s="108">
        <f t="shared" si="62"/>
        <v>3680</v>
      </c>
      <c r="H93" s="107">
        <v>3285</v>
      </c>
      <c r="I93" s="107">
        <v>0</v>
      </c>
      <c r="J93" s="107">
        <v>2840</v>
      </c>
      <c r="K93" s="108">
        <f t="shared" si="63"/>
        <v>6125</v>
      </c>
      <c r="L93" s="107">
        <v>951</v>
      </c>
      <c r="M93" s="107">
        <v>0</v>
      </c>
      <c r="N93" s="107">
        <v>1043</v>
      </c>
      <c r="O93" s="108">
        <f t="shared" si="64"/>
        <v>1994</v>
      </c>
      <c r="P93" s="107">
        <v>860</v>
      </c>
      <c r="Q93" s="107">
        <v>0</v>
      </c>
      <c r="R93" s="107">
        <v>1300</v>
      </c>
      <c r="S93" s="108">
        <f t="shared" si="65"/>
        <v>2160</v>
      </c>
      <c r="U93" s="107">
        <f t="shared" si="55"/>
        <v>7171</v>
      </c>
      <c r="V93" s="109">
        <f t="shared" si="53"/>
        <v>85.409718913768458</v>
      </c>
      <c r="W93" s="110">
        <f t="shared" si="56"/>
        <v>0</v>
      </c>
      <c r="X93" s="107">
        <f t="shared" si="57"/>
        <v>6788</v>
      </c>
      <c r="Y93" s="109">
        <f t="shared" si="54"/>
        <v>81.215601818616889</v>
      </c>
      <c r="Z93" s="107">
        <f t="shared" si="58"/>
        <v>13959</v>
      </c>
      <c r="AA93" s="109">
        <f t="shared" si="59"/>
        <v>83.31741673630178</v>
      </c>
      <c r="AC93" s="107">
        <v>8396</v>
      </c>
      <c r="AD93" s="107">
        <v>8358</v>
      </c>
      <c r="AE93" s="112">
        <f t="shared" si="60"/>
        <v>16754</v>
      </c>
    </row>
    <row r="94" spans="1:31" ht="14.1" customHeight="1">
      <c r="A94" s="1038"/>
      <c r="B94" s="1034"/>
      <c r="C94" s="114" t="s">
        <v>577</v>
      </c>
      <c r="D94" s="107">
        <v>1740</v>
      </c>
      <c r="E94" s="107">
        <v>0</v>
      </c>
      <c r="F94" s="107">
        <v>1372</v>
      </c>
      <c r="G94" s="108">
        <f t="shared" si="62"/>
        <v>3112</v>
      </c>
      <c r="H94" s="107">
        <v>2879</v>
      </c>
      <c r="I94" s="107">
        <v>0</v>
      </c>
      <c r="J94" s="107">
        <v>2279</v>
      </c>
      <c r="K94" s="108">
        <f t="shared" si="63"/>
        <v>5158</v>
      </c>
      <c r="L94" s="107">
        <v>1141</v>
      </c>
      <c r="M94" s="107">
        <v>0</v>
      </c>
      <c r="N94" s="107">
        <v>1213</v>
      </c>
      <c r="O94" s="108">
        <f t="shared" si="64"/>
        <v>2354</v>
      </c>
      <c r="P94" s="107">
        <v>1031</v>
      </c>
      <c r="Q94" s="107">
        <v>0</v>
      </c>
      <c r="R94" s="107">
        <v>1526</v>
      </c>
      <c r="S94" s="108">
        <f t="shared" si="65"/>
        <v>2557</v>
      </c>
      <c r="U94" s="107">
        <f t="shared" si="55"/>
        <v>6791</v>
      </c>
      <c r="V94" s="109">
        <f t="shared" si="53"/>
        <v>88.713259307642062</v>
      </c>
      <c r="W94" s="110">
        <f t="shared" si="56"/>
        <v>0</v>
      </c>
      <c r="X94" s="107">
        <f t="shared" si="57"/>
        <v>6390</v>
      </c>
      <c r="Y94" s="109">
        <f t="shared" si="54"/>
        <v>84.234115475876621</v>
      </c>
      <c r="Z94" s="107">
        <f t="shared" si="58"/>
        <v>13181</v>
      </c>
      <c r="AA94" s="109">
        <f t="shared" si="59"/>
        <v>86.483826520569522</v>
      </c>
      <c r="AC94" s="107">
        <v>7655</v>
      </c>
      <c r="AD94" s="107">
        <v>7586</v>
      </c>
      <c r="AE94" s="112">
        <f t="shared" si="60"/>
        <v>15241</v>
      </c>
    </row>
    <row r="95" spans="1:31" ht="14.1" customHeight="1">
      <c r="A95" s="1039"/>
      <c r="B95" s="1035" t="s">
        <v>113</v>
      </c>
      <c r="C95" s="1035"/>
      <c r="D95" s="261">
        <v>27297</v>
      </c>
      <c r="E95" s="261">
        <v>1</v>
      </c>
      <c r="F95" s="261">
        <v>19379</v>
      </c>
      <c r="G95" s="261">
        <f t="shared" ref="G95:S95" si="66">SUM(G85:G94)</f>
        <v>46677</v>
      </c>
      <c r="H95" s="261">
        <v>46211</v>
      </c>
      <c r="I95" s="261">
        <v>0</v>
      </c>
      <c r="J95" s="261">
        <v>34919</v>
      </c>
      <c r="K95" s="261">
        <f t="shared" si="66"/>
        <v>81130</v>
      </c>
      <c r="L95" s="261">
        <v>21583</v>
      </c>
      <c r="M95" s="261">
        <v>0</v>
      </c>
      <c r="N95" s="261">
        <v>21121</v>
      </c>
      <c r="O95" s="261">
        <f t="shared" si="66"/>
        <v>42704</v>
      </c>
      <c r="P95" s="261">
        <v>22881</v>
      </c>
      <c r="Q95" s="261">
        <v>0</v>
      </c>
      <c r="R95" s="261">
        <v>32915</v>
      </c>
      <c r="S95" s="261">
        <f t="shared" si="66"/>
        <v>55796</v>
      </c>
      <c r="U95" s="263">
        <f t="shared" si="55"/>
        <v>117972</v>
      </c>
      <c r="V95" s="264">
        <f t="shared" si="53"/>
        <v>87.88926304496826</v>
      </c>
      <c r="W95" s="265">
        <f t="shared" si="56"/>
        <v>1</v>
      </c>
      <c r="X95" s="263">
        <f t="shared" si="57"/>
        <v>108334</v>
      </c>
      <c r="Y95" s="264">
        <f t="shared" si="54"/>
        <v>82.639672901473773</v>
      </c>
      <c r="Z95" s="263">
        <f t="shared" si="58"/>
        <v>226307</v>
      </c>
      <c r="AA95" s="264">
        <f t="shared" si="59"/>
        <v>85.295869139152728</v>
      </c>
      <c r="AC95" s="263">
        <v>134228</v>
      </c>
      <c r="AD95" s="263">
        <v>131092</v>
      </c>
      <c r="AE95" s="263">
        <f>SUM(AE85:AE94)</f>
        <v>265320</v>
      </c>
    </row>
    <row r="96" spans="1:31" ht="14.1" customHeight="1">
      <c r="A96" s="1040" t="s">
        <v>898</v>
      </c>
      <c r="B96" s="1032" t="s">
        <v>899</v>
      </c>
      <c r="C96" s="106" t="s">
        <v>579</v>
      </c>
      <c r="D96" s="107">
        <v>22238</v>
      </c>
      <c r="E96" s="107">
        <v>0</v>
      </c>
      <c r="F96" s="107">
        <v>16543</v>
      </c>
      <c r="G96" s="108">
        <f t="shared" ref="G96:G128" si="67">SUM(D96:F96)</f>
        <v>38781</v>
      </c>
      <c r="H96" s="107">
        <v>38690</v>
      </c>
      <c r="I96" s="107">
        <v>1</v>
      </c>
      <c r="J96" s="107">
        <v>27653</v>
      </c>
      <c r="K96" s="108">
        <f t="shared" ref="K96:K128" si="68">SUM(H96:J96)</f>
        <v>66344</v>
      </c>
      <c r="L96" s="107">
        <v>21655</v>
      </c>
      <c r="M96" s="107">
        <v>1</v>
      </c>
      <c r="N96" s="107">
        <v>21020</v>
      </c>
      <c r="O96" s="108">
        <f t="shared" ref="O96:O128" si="69">SUM(L96:N96)</f>
        <v>42676</v>
      </c>
      <c r="P96" s="107">
        <v>22124</v>
      </c>
      <c r="Q96" s="107">
        <v>0</v>
      </c>
      <c r="R96" s="107">
        <v>29272</v>
      </c>
      <c r="S96" s="108">
        <f t="shared" ref="S96:S128" si="70">SUM(P96:R96)</f>
        <v>51396</v>
      </c>
      <c r="U96" s="107">
        <f t="shared" si="55"/>
        <v>104707</v>
      </c>
      <c r="V96" s="109">
        <f t="shared" si="53"/>
        <v>84.555688351960725</v>
      </c>
      <c r="W96" s="110">
        <f t="shared" si="56"/>
        <v>2</v>
      </c>
      <c r="X96" s="107">
        <f t="shared" si="57"/>
        <v>94488</v>
      </c>
      <c r="Y96" s="109">
        <f t="shared" si="54"/>
        <v>80.113954316528464</v>
      </c>
      <c r="Z96" s="107">
        <f t="shared" si="58"/>
        <v>199197</v>
      </c>
      <c r="AA96" s="109">
        <f t="shared" si="59"/>
        <v>82.389752413410875</v>
      </c>
      <c r="AC96" s="107">
        <v>123832</v>
      </c>
      <c r="AD96" s="107">
        <v>117942</v>
      </c>
      <c r="AE96" s="112">
        <f t="shared" si="60"/>
        <v>241774</v>
      </c>
    </row>
    <row r="97" spans="1:31" ht="14.1" customHeight="1">
      <c r="A97" s="1040"/>
      <c r="B97" s="1033"/>
      <c r="C97" s="106" t="s">
        <v>580</v>
      </c>
      <c r="D97" s="107">
        <v>1329</v>
      </c>
      <c r="E97" s="107">
        <v>0</v>
      </c>
      <c r="F97" s="107">
        <v>890</v>
      </c>
      <c r="G97" s="108">
        <f t="shared" si="67"/>
        <v>2219</v>
      </c>
      <c r="H97" s="107">
        <v>2170</v>
      </c>
      <c r="I97" s="107">
        <v>0</v>
      </c>
      <c r="J97" s="107">
        <v>1838</v>
      </c>
      <c r="K97" s="108">
        <f t="shared" si="68"/>
        <v>4008</v>
      </c>
      <c r="L97" s="107">
        <v>1157</v>
      </c>
      <c r="M97" s="107">
        <v>0</v>
      </c>
      <c r="N97" s="107">
        <v>1293</v>
      </c>
      <c r="O97" s="108">
        <f t="shared" si="69"/>
        <v>2450</v>
      </c>
      <c r="P97" s="107">
        <v>1199</v>
      </c>
      <c r="Q97" s="107">
        <v>0</v>
      </c>
      <c r="R97" s="107">
        <v>1776</v>
      </c>
      <c r="S97" s="108">
        <f t="shared" si="70"/>
        <v>2975</v>
      </c>
      <c r="U97" s="107">
        <f t="shared" si="55"/>
        <v>5855</v>
      </c>
      <c r="V97" s="109">
        <f t="shared" si="53"/>
        <v>90.382834208088923</v>
      </c>
      <c r="W97" s="110">
        <f t="shared" si="56"/>
        <v>0</v>
      </c>
      <c r="X97" s="107">
        <f t="shared" si="57"/>
        <v>5797</v>
      </c>
      <c r="Y97" s="109">
        <f t="shared" si="54"/>
        <v>89.047619047619051</v>
      </c>
      <c r="Z97" s="107">
        <f t="shared" si="58"/>
        <v>11652</v>
      </c>
      <c r="AA97" s="109">
        <f t="shared" si="59"/>
        <v>89.713581767785655</v>
      </c>
      <c r="AC97" s="107">
        <v>6478</v>
      </c>
      <c r="AD97" s="107">
        <v>6510</v>
      </c>
      <c r="AE97" s="112">
        <f t="shared" si="60"/>
        <v>12988</v>
      </c>
    </row>
    <row r="98" spans="1:31" ht="14.1" customHeight="1">
      <c r="A98" s="1040"/>
      <c r="B98" s="1033"/>
      <c r="C98" s="106" t="s">
        <v>581</v>
      </c>
      <c r="D98" s="107">
        <v>682</v>
      </c>
      <c r="E98" s="107">
        <v>0</v>
      </c>
      <c r="F98" s="107">
        <v>581</v>
      </c>
      <c r="G98" s="108">
        <f t="shared" si="67"/>
        <v>1263</v>
      </c>
      <c r="H98" s="107">
        <v>1190</v>
      </c>
      <c r="I98" s="107">
        <v>0</v>
      </c>
      <c r="J98" s="107">
        <v>1020</v>
      </c>
      <c r="K98" s="108">
        <f t="shared" si="68"/>
        <v>2210</v>
      </c>
      <c r="L98" s="107">
        <v>375</v>
      </c>
      <c r="M98" s="107">
        <v>0</v>
      </c>
      <c r="N98" s="107">
        <v>425</v>
      </c>
      <c r="O98" s="108">
        <f t="shared" si="69"/>
        <v>800</v>
      </c>
      <c r="P98" s="107">
        <v>460</v>
      </c>
      <c r="Q98" s="107">
        <v>0</v>
      </c>
      <c r="R98" s="107">
        <v>630</v>
      </c>
      <c r="S98" s="108">
        <f t="shared" si="70"/>
        <v>1090</v>
      </c>
      <c r="U98" s="107">
        <f t="shared" si="55"/>
        <v>2707</v>
      </c>
      <c r="V98" s="109">
        <f t="shared" si="53"/>
        <v>74.573002754820934</v>
      </c>
      <c r="W98" s="110">
        <f t="shared" si="56"/>
        <v>0</v>
      </c>
      <c r="X98" s="107">
        <f t="shared" si="57"/>
        <v>2656</v>
      </c>
      <c r="Y98" s="109">
        <f t="shared" si="54"/>
        <v>71.22552963260928</v>
      </c>
      <c r="Z98" s="107">
        <f t="shared" si="58"/>
        <v>5363</v>
      </c>
      <c r="AA98" s="109">
        <f t="shared" si="59"/>
        <v>72.876749558363912</v>
      </c>
      <c r="AC98" s="107">
        <v>3630</v>
      </c>
      <c r="AD98" s="107">
        <v>3729</v>
      </c>
      <c r="AE98" s="112">
        <f t="shared" si="60"/>
        <v>7359</v>
      </c>
    </row>
    <row r="99" spans="1:31" ht="14.1" customHeight="1">
      <c r="A99" s="1040"/>
      <c r="B99" s="1033"/>
      <c r="C99" s="106" t="s">
        <v>582</v>
      </c>
      <c r="D99" s="107">
        <v>2171</v>
      </c>
      <c r="E99" s="107">
        <v>0</v>
      </c>
      <c r="F99" s="107">
        <v>1493</v>
      </c>
      <c r="G99" s="108">
        <f t="shared" si="67"/>
        <v>3664</v>
      </c>
      <c r="H99" s="107">
        <v>3323</v>
      </c>
      <c r="I99" s="107">
        <v>0</v>
      </c>
      <c r="J99" s="107">
        <v>2858</v>
      </c>
      <c r="K99" s="108">
        <f t="shared" si="68"/>
        <v>6181</v>
      </c>
      <c r="L99" s="107">
        <v>1414</v>
      </c>
      <c r="M99" s="107">
        <v>0</v>
      </c>
      <c r="N99" s="107">
        <v>1492</v>
      </c>
      <c r="O99" s="108">
        <f t="shared" si="69"/>
        <v>2906</v>
      </c>
      <c r="P99" s="107">
        <v>1647</v>
      </c>
      <c r="Q99" s="107">
        <v>0</v>
      </c>
      <c r="R99" s="107">
        <v>2531</v>
      </c>
      <c r="S99" s="108">
        <f t="shared" si="70"/>
        <v>4178</v>
      </c>
      <c r="U99" s="107">
        <f t="shared" si="55"/>
        <v>8555</v>
      </c>
      <c r="V99" s="109">
        <f t="shared" si="53"/>
        <v>87.376161781227651</v>
      </c>
      <c r="W99" s="110">
        <f t="shared" si="56"/>
        <v>0</v>
      </c>
      <c r="X99" s="107">
        <f t="shared" si="57"/>
        <v>8374</v>
      </c>
      <c r="Y99" s="109">
        <f t="shared" si="54"/>
        <v>85.396695900469098</v>
      </c>
      <c r="Z99" s="107">
        <f t="shared" si="58"/>
        <v>16929</v>
      </c>
      <c r="AA99" s="109">
        <f t="shared" si="59"/>
        <v>86.385671276215746</v>
      </c>
      <c r="AC99" s="107">
        <v>9791</v>
      </c>
      <c r="AD99" s="107">
        <v>9806</v>
      </c>
      <c r="AE99" s="112">
        <f t="shared" si="60"/>
        <v>19597</v>
      </c>
    </row>
    <row r="100" spans="1:31" ht="14.1" customHeight="1">
      <c r="A100" s="1040"/>
      <c r="B100" s="1033"/>
      <c r="C100" s="106" t="s">
        <v>583</v>
      </c>
      <c r="D100" s="107">
        <v>1806</v>
      </c>
      <c r="E100" s="107">
        <v>0</v>
      </c>
      <c r="F100" s="107">
        <v>1219</v>
      </c>
      <c r="G100" s="108">
        <f t="shared" si="67"/>
        <v>3025</v>
      </c>
      <c r="H100" s="107">
        <v>3389</v>
      </c>
      <c r="I100" s="107">
        <v>0</v>
      </c>
      <c r="J100" s="107">
        <v>2600</v>
      </c>
      <c r="K100" s="108">
        <f t="shared" si="68"/>
        <v>5989</v>
      </c>
      <c r="L100" s="107">
        <v>1785</v>
      </c>
      <c r="M100" s="107">
        <v>0</v>
      </c>
      <c r="N100" s="107">
        <v>1892</v>
      </c>
      <c r="O100" s="108">
        <f t="shared" si="69"/>
        <v>3677</v>
      </c>
      <c r="P100" s="107">
        <v>1917</v>
      </c>
      <c r="Q100" s="107">
        <v>0</v>
      </c>
      <c r="R100" s="107">
        <v>2740</v>
      </c>
      <c r="S100" s="108">
        <f t="shared" si="70"/>
        <v>4657</v>
      </c>
      <c r="U100" s="107">
        <f t="shared" si="55"/>
        <v>8897</v>
      </c>
      <c r="V100" s="109">
        <f t="shared" si="53"/>
        <v>84.789859906604406</v>
      </c>
      <c r="W100" s="110">
        <f t="shared" si="56"/>
        <v>0</v>
      </c>
      <c r="X100" s="107">
        <f t="shared" si="57"/>
        <v>8451</v>
      </c>
      <c r="Y100" s="109">
        <f t="shared" si="54"/>
        <v>81.306522994035021</v>
      </c>
      <c r="Z100" s="107">
        <f t="shared" si="58"/>
        <v>17348</v>
      </c>
      <c r="AA100" s="109">
        <f t="shared" si="59"/>
        <v>83.056446593574947</v>
      </c>
      <c r="AC100" s="107">
        <v>10493</v>
      </c>
      <c r="AD100" s="107">
        <v>10394</v>
      </c>
      <c r="AE100" s="112">
        <f t="shared" si="60"/>
        <v>20887</v>
      </c>
    </row>
    <row r="101" spans="1:31" ht="14.1" customHeight="1">
      <c r="A101" s="1040"/>
      <c r="B101" s="1033"/>
      <c r="C101" s="106" t="s">
        <v>584</v>
      </c>
      <c r="D101" s="107">
        <v>2443</v>
      </c>
      <c r="E101" s="107">
        <v>0</v>
      </c>
      <c r="F101" s="107">
        <v>1812</v>
      </c>
      <c r="G101" s="108">
        <f t="shared" si="67"/>
        <v>4255</v>
      </c>
      <c r="H101" s="107">
        <v>4887</v>
      </c>
      <c r="I101" s="107">
        <v>0</v>
      </c>
      <c r="J101" s="107">
        <v>4174</v>
      </c>
      <c r="K101" s="108">
        <f t="shared" si="68"/>
        <v>9061</v>
      </c>
      <c r="L101" s="107">
        <v>2623</v>
      </c>
      <c r="M101" s="107">
        <v>0</v>
      </c>
      <c r="N101" s="107">
        <v>2757</v>
      </c>
      <c r="O101" s="108">
        <f t="shared" si="69"/>
        <v>5380</v>
      </c>
      <c r="P101" s="107">
        <v>2820</v>
      </c>
      <c r="Q101" s="107">
        <v>0</v>
      </c>
      <c r="R101" s="107">
        <v>3864</v>
      </c>
      <c r="S101" s="108">
        <f t="shared" si="70"/>
        <v>6684</v>
      </c>
      <c r="U101" s="107">
        <f t="shared" si="55"/>
        <v>12773</v>
      </c>
      <c r="V101" s="109">
        <f t="shared" si="53"/>
        <v>76.016187585550199</v>
      </c>
      <c r="W101" s="110">
        <f t="shared" si="56"/>
        <v>0</v>
      </c>
      <c r="X101" s="107">
        <f t="shared" si="57"/>
        <v>12607</v>
      </c>
      <c r="Y101" s="109">
        <f t="shared" si="54"/>
        <v>75.790549476974874</v>
      </c>
      <c r="Z101" s="107">
        <f t="shared" si="58"/>
        <v>25380</v>
      </c>
      <c r="AA101" s="109">
        <f t="shared" si="59"/>
        <v>75.903938750485992</v>
      </c>
      <c r="AC101" s="107">
        <v>16803</v>
      </c>
      <c r="AD101" s="107">
        <v>16634</v>
      </c>
      <c r="AE101" s="112">
        <f t="shared" si="60"/>
        <v>33437</v>
      </c>
    </row>
    <row r="102" spans="1:31" ht="14.1" customHeight="1">
      <c r="A102" s="1040"/>
      <c r="B102" s="1033"/>
      <c r="C102" s="106" t="s">
        <v>585</v>
      </c>
      <c r="D102" s="107">
        <v>2547</v>
      </c>
      <c r="E102" s="107">
        <v>0</v>
      </c>
      <c r="F102" s="107">
        <v>1822</v>
      </c>
      <c r="G102" s="108">
        <f t="shared" si="67"/>
        <v>4369</v>
      </c>
      <c r="H102" s="107">
        <v>3882</v>
      </c>
      <c r="I102" s="107">
        <v>1</v>
      </c>
      <c r="J102" s="107">
        <v>3860</v>
      </c>
      <c r="K102" s="108">
        <f t="shared" si="68"/>
        <v>7743</v>
      </c>
      <c r="L102" s="107">
        <v>1512</v>
      </c>
      <c r="M102" s="107">
        <v>0</v>
      </c>
      <c r="N102" s="107">
        <v>1700</v>
      </c>
      <c r="O102" s="108">
        <f t="shared" si="69"/>
        <v>3212</v>
      </c>
      <c r="P102" s="107">
        <v>1805</v>
      </c>
      <c r="Q102" s="107">
        <v>0</v>
      </c>
      <c r="R102" s="107">
        <v>2338</v>
      </c>
      <c r="S102" s="108">
        <f t="shared" si="70"/>
        <v>4143</v>
      </c>
      <c r="U102" s="107">
        <f t="shared" si="55"/>
        <v>9746</v>
      </c>
      <c r="V102" s="109">
        <f t="shared" si="53"/>
        <v>81.325100133511341</v>
      </c>
      <c r="W102" s="110">
        <f t="shared" si="56"/>
        <v>1</v>
      </c>
      <c r="X102" s="107">
        <f t="shared" si="57"/>
        <v>9720</v>
      </c>
      <c r="Y102" s="109">
        <f t="shared" si="54"/>
        <v>76.801517067003786</v>
      </c>
      <c r="Z102" s="107">
        <f t="shared" si="58"/>
        <v>19467</v>
      </c>
      <c r="AA102" s="109">
        <f t="shared" si="59"/>
        <v>79.005681818181813</v>
      </c>
      <c r="AC102" s="107">
        <v>11984</v>
      </c>
      <c r="AD102" s="107">
        <v>12656</v>
      </c>
      <c r="AE102" s="112">
        <f t="shared" si="60"/>
        <v>24640</v>
      </c>
    </row>
    <row r="103" spans="1:31" ht="14.1" customHeight="1">
      <c r="A103" s="1040"/>
      <c r="B103" s="1033"/>
      <c r="C103" s="106" t="s">
        <v>586</v>
      </c>
      <c r="D103" s="107">
        <v>2739</v>
      </c>
      <c r="E103" s="107">
        <v>0</v>
      </c>
      <c r="F103" s="107">
        <v>1947</v>
      </c>
      <c r="G103" s="108">
        <f t="shared" si="67"/>
        <v>4686</v>
      </c>
      <c r="H103" s="107">
        <v>5147</v>
      </c>
      <c r="I103" s="107">
        <v>0</v>
      </c>
      <c r="J103" s="107">
        <v>3513</v>
      </c>
      <c r="K103" s="108">
        <f t="shared" si="68"/>
        <v>8660</v>
      </c>
      <c r="L103" s="107">
        <v>2845</v>
      </c>
      <c r="M103" s="107">
        <v>0</v>
      </c>
      <c r="N103" s="107">
        <v>2792</v>
      </c>
      <c r="O103" s="108">
        <f t="shared" si="69"/>
        <v>5637</v>
      </c>
      <c r="P103" s="107">
        <v>2889</v>
      </c>
      <c r="Q103" s="107">
        <v>0</v>
      </c>
      <c r="R103" s="107">
        <v>4122</v>
      </c>
      <c r="S103" s="108">
        <f t="shared" si="70"/>
        <v>7011</v>
      </c>
      <c r="U103" s="107">
        <f t="shared" si="55"/>
        <v>13620</v>
      </c>
      <c r="V103" s="109">
        <f t="shared" si="53"/>
        <v>50.594353640416045</v>
      </c>
      <c r="W103" s="110">
        <f t="shared" si="56"/>
        <v>0</v>
      </c>
      <c r="X103" s="107">
        <f t="shared" si="57"/>
        <v>12374</v>
      </c>
      <c r="Y103" s="109">
        <f t="shared" si="54"/>
        <v>48.364275942935315</v>
      </c>
      <c r="Z103" s="107">
        <f t="shared" si="58"/>
        <v>25994</v>
      </c>
      <c r="AA103" s="109">
        <f t="shared" si="59"/>
        <v>49.507665936577467</v>
      </c>
      <c r="AC103" s="107">
        <v>26920</v>
      </c>
      <c r="AD103" s="107">
        <v>25585</v>
      </c>
      <c r="AE103" s="112">
        <f t="shared" si="60"/>
        <v>52505</v>
      </c>
    </row>
    <row r="104" spans="1:31" ht="14.1" customHeight="1">
      <c r="A104" s="1040"/>
      <c r="B104" s="1033"/>
      <c r="C104" s="106" t="s">
        <v>587</v>
      </c>
      <c r="D104" s="107">
        <v>1683</v>
      </c>
      <c r="E104" s="107">
        <v>0</v>
      </c>
      <c r="F104" s="107">
        <v>1339</v>
      </c>
      <c r="G104" s="108">
        <f t="shared" si="67"/>
        <v>3022</v>
      </c>
      <c r="H104" s="107">
        <v>2367</v>
      </c>
      <c r="I104" s="107">
        <v>0</v>
      </c>
      <c r="J104" s="107">
        <v>2254</v>
      </c>
      <c r="K104" s="108">
        <f t="shared" si="68"/>
        <v>4621</v>
      </c>
      <c r="L104" s="107">
        <v>881</v>
      </c>
      <c r="M104" s="107">
        <v>0</v>
      </c>
      <c r="N104" s="107">
        <v>956</v>
      </c>
      <c r="O104" s="108">
        <f t="shared" si="69"/>
        <v>1837</v>
      </c>
      <c r="P104" s="107">
        <v>854</v>
      </c>
      <c r="Q104" s="107">
        <v>0</v>
      </c>
      <c r="R104" s="107">
        <v>1234</v>
      </c>
      <c r="S104" s="108">
        <f t="shared" si="70"/>
        <v>2088</v>
      </c>
      <c r="U104" s="107">
        <f t="shared" si="55"/>
        <v>5785</v>
      </c>
      <c r="V104" s="109">
        <f t="shared" si="53"/>
        <v>87.811171827565275</v>
      </c>
      <c r="W104" s="110">
        <f t="shared" si="56"/>
        <v>0</v>
      </c>
      <c r="X104" s="107">
        <f t="shared" si="57"/>
        <v>5783</v>
      </c>
      <c r="Y104" s="109">
        <f t="shared" si="54"/>
        <v>84.807156474556393</v>
      </c>
      <c r="Z104" s="107">
        <f t="shared" si="58"/>
        <v>11568</v>
      </c>
      <c r="AA104" s="109">
        <f t="shared" si="59"/>
        <v>86.283284851197138</v>
      </c>
      <c r="AC104" s="107">
        <v>6588</v>
      </c>
      <c r="AD104" s="107">
        <v>6819</v>
      </c>
      <c r="AE104" s="112">
        <f t="shared" si="60"/>
        <v>13407</v>
      </c>
    </row>
    <row r="105" spans="1:31" ht="14.1" customHeight="1">
      <c r="A105" s="1040"/>
      <c r="B105" s="1033"/>
      <c r="C105" s="106" t="s">
        <v>588</v>
      </c>
      <c r="D105" s="107">
        <v>2605</v>
      </c>
      <c r="E105" s="107">
        <v>0</v>
      </c>
      <c r="F105" s="107">
        <v>1763</v>
      </c>
      <c r="G105" s="108">
        <f t="shared" si="67"/>
        <v>4368</v>
      </c>
      <c r="H105" s="107">
        <v>4100</v>
      </c>
      <c r="I105" s="107">
        <v>0</v>
      </c>
      <c r="J105" s="107">
        <v>3273</v>
      </c>
      <c r="K105" s="108">
        <f t="shared" si="68"/>
        <v>7373</v>
      </c>
      <c r="L105" s="107">
        <v>2014</v>
      </c>
      <c r="M105" s="107">
        <v>0</v>
      </c>
      <c r="N105" s="107">
        <v>2264</v>
      </c>
      <c r="O105" s="108">
        <f t="shared" si="69"/>
        <v>4278</v>
      </c>
      <c r="P105" s="107">
        <v>2157</v>
      </c>
      <c r="Q105" s="107">
        <v>0</v>
      </c>
      <c r="R105" s="107">
        <v>3176</v>
      </c>
      <c r="S105" s="108">
        <f t="shared" si="70"/>
        <v>5333</v>
      </c>
      <c r="U105" s="107">
        <f t="shared" si="55"/>
        <v>10876</v>
      </c>
      <c r="V105" s="109">
        <f t="shared" si="53"/>
        <v>85.772870662460562</v>
      </c>
      <c r="W105" s="110">
        <f t="shared" si="56"/>
        <v>0</v>
      </c>
      <c r="X105" s="107">
        <f t="shared" si="57"/>
        <v>10476</v>
      </c>
      <c r="Y105" s="109">
        <f t="shared" si="54"/>
        <v>82.72921108742004</v>
      </c>
      <c r="Z105" s="107">
        <f t="shared" si="58"/>
        <v>21352</v>
      </c>
      <c r="AA105" s="109">
        <f t="shared" si="59"/>
        <v>84.252061713293614</v>
      </c>
      <c r="AC105" s="107">
        <v>12680</v>
      </c>
      <c r="AD105" s="107">
        <v>12663</v>
      </c>
      <c r="AE105" s="112">
        <f t="shared" si="60"/>
        <v>25343</v>
      </c>
    </row>
    <row r="106" spans="1:31" ht="14.1" customHeight="1">
      <c r="A106" s="1040"/>
      <c r="B106" s="1033"/>
      <c r="C106" s="106" t="s">
        <v>589</v>
      </c>
      <c r="D106" s="107">
        <v>1520</v>
      </c>
      <c r="E106" s="107">
        <v>0</v>
      </c>
      <c r="F106" s="107">
        <v>1031</v>
      </c>
      <c r="G106" s="108">
        <f t="shared" si="67"/>
        <v>2551</v>
      </c>
      <c r="H106" s="107">
        <v>2284</v>
      </c>
      <c r="I106" s="107">
        <v>0</v>
      </c>
      <c r="J106" s="107">
        <v>1869</v>
      </c>
      <c r="K106" s="108">
        <f t="shared" si="68"/>
        <v>4153</v>
      </c>
      <c r="L106" s="107">
        <v>1114</v>
      </c>
      <c r="M106" s="107">
        <v>0</v>
      </c>
      <c r="N106" s="107">
        <v>1230</v>
      </c>
      <c r="O106" s="108">
        <f t="shared" si="69"/>
        <v>2344</v>
      </c>
      <c r="P106" s="107">
        <v>1065</v>
      </c>
      <c r="Q106" s="107">
        <v>0</v>
      </c>
      <c r="R106" s="107">
        <v>1684</v>
      </c>
      <c r="S106" s="108">
        <f t="shared" si="70"/>
        <v>2749</v>
      </c>
      <c r="U106" s="107">
        <f t="shared" si="55"/>
        <v>5983</v>
      </c>
      <c r="V106" s="109">
        <f t="shared" si="53"/>
        <v>88.166814028882996</v>
      </c>
      <c r="W106" s="110">
        <f t="shared" si="56"/>
        <v>0</v>
      </c>
      <c r="X106" s="107">
        <f t="shared" si="57"/>
        <v>5814</v>
      </c>
      <c r="Y106" s="109">
        <f t="shared" si="54"/>
        <v>85.224274406332455</v>
      </c>
      <c r="Z106" s="107">
        <f t="shared" si="58"/>
        <v>11797</v>
      </c>
      <c r="AA106" s="109">
        <f t="shared" si="59"/>
        <v>86.691651969429742</v>
      </c>
      <c r="AC106" s="107">
        <v>6786</v>
      </c>
      <c r="AD106" s="107">
        <v>6822</v>
      </c>
      <c r="AE106" s="112">
        <f t="shared" si="60"/>
        <v>13608</v>
      </c>
    </row>
    <row r="107" spans="1:31" ht="14.1" customHeight="1">
      <c r="A107" s="1040"/>
      <c r="B107" s="1033"/>
      <c r="C107" s="106" t="s">
        <v>590</v>
      </c>
      <c r="D107" s="107">
        <v>1182</v>
      </c>
      <c r="E107" s="107">
        <v>1</v>
      </c>
      <c r="F107" s="107">
        <v>695</v>
      </c>
      <c r="G107" s="108">
        <f t="shared" si="67"/>
        <v>1878</v>
      </c>
      <c r="H107" s="107">
        <v>2451</v>
      </c>
      <c r="I107" s="107">
        <v>0</v>
      </c>
      <c r="J107" s="107">
        <v>2087</v>
      </c>
      <c r="K107" s="108">
        <f t="shared" si="68"/>
        <v>4538</v>
      </c>
      <c r="L107" s="107">
        <v>971</v>
      </c>
      <c r="M107" s="107">
        <v>0</v>
      </c>
      <c r="N107" s="107">
        <v>1125</v>
      </c>
      <c r="O107" s="108">
        <f t="shared" si="69"/>
        <v>2096</v>
      </c>
      <c r="P107" s="107">
        <v>1476</v>
      </c>
      <c r="Q107" s="107">
        <v>0</v>
      </c>
      <c r="R107" s="107">
        <v>2022</v>
      </c>
      <c r="S107" s="108">
        <f t="shared" si="70"/>
        <v>3498</v>
      </c>
      <c r="U107" s="107">
        <f t="shared" si="55"/>
        <v>6080</v>
      </c>
      <c r="V107" s="109">
        <f t="shared" si="53"/>
        <v>85.924250989259463</v>
      </c>
      <c r="W107" s="110">
        <f t="shared" si="56"/>
        <v>1</v>
      </c>
      <c r="X107" s="107">
        <f t="shared" si="57"/>
        <v>5929</v>
      </c>
      <c r="Y107" s="109">
        <f t="shared" si="54"/>
        <v>81.926212518999591</v>
      </c>
      <c r="Z107" s="107">
        <f t="shared" si="58"/>
        <v>12010</v>
      </c>
      <c r="AA107" s="109">
        <f t="shared" si="59"/>
        <v>83.909732411094808</v>
      </c>
      <c r="AC107" s="107">
        <v>7076</v>
      </c>
      <c r="AD107" s="107">
        <v>7237</v>
      </c>
      <c r="AE107" s="112">
        <f t="shared" si="60"/>
        <v>14313</v>
      </c>
    </row>
    <row r="108" spans="1:31" ht="14.1" customHeight="1">
      <c r="A108" s="1040"/>
      <c r="B108" s="1033"/>
      <c r="C108" s="106" t="s">
        <v>591</v>
      </c>
      <c r="D108" s="107">
        <v>1957</v>
      </c>
      <c r="E108" s="107">
        <v>0</v>
      </c>
      <c r="F108" s="107">
        <v>1305</v>
      </c>
      <c r="G108" s="108">
        <f t="shared" si="67"/>
        <v>3262</v>
      </c>
      <c r="H108" s="107">
        <v>3400</v>
      </c>
      <c r="I108" s="107">
        <v>0</v>
      </c>
      <c r="J108" s="107">
        <v>3364</v>
      </c>
      <c r="K108" s="108">
        <f t="shared" si="68"/>
        <v>6764</v>
      </c>
      <c r="L108" s="107">
        <v>1128</v>
      </c>
      <c r="M108" s="107">
        <v>0</v>
      </c>
      <c r="N108" s="107">
        <v>1170</v>
      </c>
      <c r="O108" s="108">
        <f t="shared" si="69"/>
        <v>2298</v>
      </c>
      <c r="P108" s="107">
        <v>1710</v>
      </c>
      <c r="Q108" s="107">
        <v>0</v>
      </c>
      <c r="R108" s="107">
        <v>2262</v>
      </c>
      <c r="S108" s="108">
        <f t="shared" si="70"/>
        <v>3972</v>
      </c>
      <c r="U108" s="107">
        <f t="shared" si="55"/>
        <v>8195</v>
      </c>
      <c r="V108" s="109">
        <f t="shared" si="53"/>
        <v>85.063317417479766</v>
      </c>
      <c r="W108" s="110">
        <f t="shared" si="56"/>
        <v>0</v>
      </c>
      <c r="X108" s="107">
        <f t="shared" si="57"/>
        <v>8101</v>
      </c>
      <c r="Y108" s="109">
        <f t="shared" si="54"/>
        <v>80.367063492063494</v>
      </c>
      <c r="Z108" s="107">
        <f t="shared" si="58"/>
        <v>16296</v>
      </c>
      <c r="AA108" s="109">
        <f t="shared" si="59"/>
        <v>82.662067566196612</v>
      </c>
      <c r="AC108" s="107">
        <v>9634</v>
      </c>
      <c r="AD108" s="107">
        <v>10080</v>
      </c>
      <c r="AE108" s="112">
        <f t="shared" si="60"/>
        <v>19714</v>
      </c>
    </row>
    <row r="109" spans="1:31" ht="14.1" customHeight="1">
      <c r="A109" s="1040"/>
      <c r="B109" s="1033"/>
      <c r="C109" s="106" t="s">
        <v>592</v>
      </c>
      <c r="D109" s="107">
        <v>1749</v>
      </c>
      <c r="E109" s="107">
        <v>0</v>
      </c>
      <c r="F109" s="107">
        <v>1457</v>
      </c>
      <c r="G109" s="108">
        <f t="shared" si="67"/>
        <v>3206</v>
      </c>
      <c r="H109" s="107">
        <v>2379</v>
      </c>
      <c r="I109" s="107">
        <v>0</v>
      </c>
      <c r="J109" s="107">
        <v>2207</v>
      </c>
      <c r="K109" s="108">
        <f t="shared" si="68"/>
        <v>4586</v>
      </c>
      <c r="L109" s="107">
        <v>911</v>
      </c>
      <c r="M109" s="107">
        <v>0</v>
      </c>
      <c r="N109" s="107">
        <v>929</v>
      </c>
      <c r="O109" s="108">
        <f t="shared" si="69"/>
        <v>1840</v>
      </c>
      <c r="P109" s="107">
        <v>1035</v>
      </c>
      <c r="Q109" s="107">
        <v>0</v>
      </c>
      <c r="R109" s="107">
        <v>1281</v>
      </c>
      <c r="S109" s="108">
        <f t="shared" si="70"/>
        <v>2316</v>
      </c>
      <c r="U109" s="107">
        <f t="shared" si="55"/>
        <v>6074</v>
      </c>
      <c r="V109" s="109">
        <f t="shared" si="53"/>
        <v>93.691192349221041</v>
      </c>
      <c r="W109" s="110">
        <f t="shared" si="56"/>
        <v>0</v>
      </c>
      <c r="X109" s="107">
        <f t="shared" si="57"/>
        <v>5874</v>
      </c>
      <c r="Y109" s="109">
        <f t="shared" si="54"/>
        <v>90.105844454670958</v>
      </c>
      <c r="Z109" s="107">
        <f t="shared" si="58"/>
        <v>11948</v>
      </c>
      <c r="AA109" s="109">
        <f t="shared" si="59"/>
        <v>91.893554837717275</v>
      </c>
      <c r="AC109" s="107">
        <v>6483</v>
      </c>
      <c r="AD109" s="107">
        <v>6519</v>
      </c>
      <c r="AE109" s="112">
        <f t="shared" si="60"/>
        <v>13002</v>
      </c>
    </row>
    <row r="110" spans="1:31" ht="14.1" customHeight="1">
      <c r="A110" s="1040"/>
      <c r="B110" s="1033"/>
      <c r="C110" s="106" t="s">
        <v>593</v>
      </c>
      <c r="D110" s="107">
        <v>7107</v>
      </c>
      <c r="E110" s="107">
        <v>1</v>
      </c>
      <c r="F110" s="107">
        <v>5167</v>
      </c>
      <c r="G110" s="108">
        <f t="shared" si="67"/>
        <v>12275</v>
      </c>
      <c r="H110" s="107">
        <v>10477</v>
      </c>
      <c r="I110" s="107">
        <v>0</v>
      </c>
      <c r="J110" s="107">
        <v>8493</v>
      </c>
      <c r="K110" s="108">
        <f t="shared" si="68"/>
        <v>18970</v>
      </c>
      <c r="L110" s="107">
        <v>4729</v>
      </c>
      <c r="M110" s="107">
        <v>0</v>
      </c>
      <c r="N110" s="107">
        <v>5031</v>
      </c>
      <c r="O110" s="108">
        <f t="shared" si="69"/>
        <v>9760</v>
      </c>
      <c r="P110" s="107">
        <v>5277</v>
      </c>
      <c r="Q110" s="107">
        <v>0</v>
      </c>
      <c r="R110" s="107">
        <v>7411</v>
      </c>
      <c r="S110" s="108">
        <f t="shared" si="70"/>
        <v>12688</v>
      </c>
      <c r="U110" s="107">
        <f t="shared" si="55"/>
        <v>27590</v>
      </c>
      <c r="V110" s="109">
        <f t="shared" si="53"/>
        <v>92.024949134451816</v>
      </c>
      <c r="W110" s="110">
        <f t="shared" si="56"/>
        <v>1</v>
      </c>
      <c r="X110" s="107">
        <f t="shared" si="57"/>
        <v>26102</v>
      </c>
      <c r="Y110" s="109">
        <f t="shared" si="54"/>
        <v>90.493690195534597</v>
      </c>
      <c r="Z110" s="107">
        <f t="shared" si="58"/>
        <v>53693</v>
      </c>
      <c r="AA110" s="109">
        <f t="shared" si="59"/>
        <v>91.275818104547383</v>
      </c>
      <c r="AC110" s="107">
        <v>29981</v>
      </c>
      <c r="AD110" s="107">
        <v>28844</v>
      </c>
      <c r="AE110" s="112">
        <f t="shared" si="60"/>
        <v>58825</v>
      </c>
    </row>
    <row r="111" spans="1:31" ht="14.1" customHeight="1">
      <c r="A111" s="1040"/>
      <c r="B111" s="1033"/>
      <c r="C111" s="106" t="s">
        <v>594</v>
      </c>
      <c r="D111" s="107">
        <v>1975</v>
      </c>
      <c r="E111" s="107">
        <v>0</v>
      </c>
      <c r="F111" s="107">
        <v>1339</v>
      </c>
      <c r="G111" s="108">
        <f t="shared" si="67"/>
        <v>3314</v>
      </c>
      <c r="H111" s="107">
        <v>4621</v>
      </c>
      <c r="I111" s="107">
        <v>0</v>
      </c>
      <c r="J111" s="107">
        <v>3940</v>
      </c>
      <c r="K111" s="108">
        <f t="shared" si="68"/>
        <v>8561</v>
      </c>
      <c r="L111" s="107">
        <v>2342</v>
      </c>
      <c r="M111" s="107">
        <v>0</v>
      </c>
      <c r="N111" s="107">
        <v>2523</v>
      </c>
      <c r="O111" s="108">
        <f t="shared" si="69"/>
        <v>4865</v>
      </c>
      <c r="P111" s="107">
        <v>2528</v>
      </c>
      <c r="Q111" s="107">
        <v>0</v>
      </c>
      <c r="R111" s="107">
        <v>3676</v>
      </c>
      <c r="S111" s="108">
        <f t="shared" si="70"/>
        <v>6204</v>
      </c>
      <c r="U111" s="107">
        <f t="shared" si="55"/>
        <v>11466</v>
      </c>
      <c r="V111" s="109">
        <f t="shared" si="53"/>
        <v>82.828866575164341</v>
      </c>
      <c r="W111" s="110">
        <f t="shared" si="56"/>
        <v>0</v>
      </c>
      <c r="X111" s="107">
        <f t="shared" si="57"/>
        <v>11478</v>
      </c>
      <c r="Y111" s="109">
        <f t="shared" si="54"/>
        <v>81.260176991150445</v>
      </c>
      <c r="Z111" s="107">
        <f t="shared" si="58"/>
        <v>22944</v>
      </c>
      <c r="AA111" s="109">
        <f t="shared" si="59"/>
        <v>82.036613272311214</v>
      </c>
      <c r="AC111" s="107">
        <v>13843</v>
      </c>
      <c r="AD111" s="107">
        <v>14125</v>
      </c>
      <c r="AE111" s="112">
        <f t="shared" si="60"/>
        <v>27968</v>
      </c>
    </row>
    <row r="112" spans="1:31" ht="14.1" customHeight="1">
      <c r="A112" s="1040"/>
      <c r="B112" s="1033"/>
      <c r="C112" s="106" t="s">
        <v>595</v>
      </c>
      <c r="D112" s="107">
        <v>3739</v>
      </c>
      <c r="E112" s="107">
        <v>0</v>
      </c>
      <c r="F112" s="107">
        <v>2864</v>
      </c>
      <c r="G112" s="108">
        <f t="shared" si="67"/>
        <v>6603</v>
      </c>
      <c r="H112" s="107">
        <v>8955</v>
      </c>
      <c r="I112" s="107">
        <v>0</v>
      </c>
      <c r="J112" s="107">
        <v>7888</v>
      </c>
      <c r="K112" s="108">
        <f t="shared" si="68"/>
        <v>16843</v>
      </c>
      <c r="L112" s="107">
        <v>3809</v>
      </c>
      <c r="M112" s="107">
        <v>1</v>
      </c>
      <c r="N112" s="107">
        <v>3724</v>
      </c>
      <c r="O112" s="108">
        <f t="shared" si="69"/>
        <v>7534</v>
      </c>
      <c r="P112" s="107">
        <v>4165</v>
      </c>
      <c r="Q112" s="107">
        <v>0</v>
      </c>
      <c r="R112" s="107">
        <v>5292</v>
      </c>
      <c r="S112" s="108">
        <f t="shared" si="70"/>
        <v>9457</v>
      </c>
      <c r="U112" s="107">
        <f t="shared" si="55"/>
        <v>20668</v>
      </c>
      <c r="V112" s="109">
        <f t="shared" si="53"/>
        <v>88.083873167405386</v>
      </c>
      <c r="W112" s="110">
        <f t="shared" si="56"/>
        <v>1</v>
      </c>
      <c r="X112" s="107">
        <f t="shared" si="57"/>
        <v>19768</v>
      </c>
      <c r="Y112" s="109">
        <f t="shared" si="54"/>
        <v>84.833919835207283</v>
      </c>
      <c r="Z112" s="107">
        <f t="shared" si="58"/>
        <v>40437</v>
      </c>
      <c r="AA112" s="109">
        <f t="shared" si="59"/>
        <v>86.466663815592526</v>
      </c>
      <c r="AC112" s="107">
        <v>23464</v>
      </c>
      <c r="AD112" s="107">
        <v>23302</v>
      </c>
      <c r="AE112" s="112">
        <f t="shared" si="60"/>
        <v>46766</v>
      </c>
    </row>
    <row r="113" spans="1:31" ht="14.1" customHeight="1">
      <c r="A113" s="1040"/>
      <c r="B113" s="1033"/>
      <c r="C113" s="106" t="s">
        <v>596</v>
      </c>
      <c r="D113" s="107">
        <v>1508</v>
      </c>
      <c r="E113" s="107">
        <v>0</v>
      </c>
      <c r="F113" s="107">
        <v>1236</v>
      </c>
      <c r="G113" s="108">
        <f t="shared" si="67"/>
        <v>2744</v>
      </c>
      <c r="H113" s="107">
        <v>2999</v>
      </c>
      <c r="I113" s="107">
        <v>1</v>
      </c>
      <c r="J113" s="107">
        <v>2725</v>
      </c>
      <c r="K113" s="108">
        <f t="shared" si="68"/>
        <v>5725</v>
      </c>
      <c r="L113" s="107">
        <v>963</v>
      </c>
      <c r="M113" s="107">
        <v>0</v>
      </c>
      <c r="N113" s="107">
        <v>1175</v>
      </c>
      <c r="O113" s="108">
        <f t="shared" si="69"/>
        <v>2138</v>
      </c>
      <c r="P113" s="107">
        <v>998</v>
      </c>
      <c r="Q113" s="107">
        <v>0</v>
      </c>
      <c r="R113" s="107">
        <v>1173</v>
      </c>
      <c r="S113" s="108">
        <f t="shared" si="70"/>
        <v>2171</v>
      </c>
      <c r="U113" s="107">
        <f t="shared" si="55"/>
        <v>6468</v>
      </c>
      <c r="V113" s="109">
        <f t="shared" si="53"/>
        <v>79.802590993214068</v>
      </c>
      <c r="W113" s="110">
        <f t="shared" si="56"/>
        <v>1</v>
      </c>
      <c r="X113" s="107">
        <f t="shared" si="57"/>
        <v>6309</v>
      </c>
      <c r="Y113" s="109">
        <f t="shared" si="54"/>
        <v>76.112920738327901</v>
      </c>
      <c r="Z113" s="107">
        <f t="shared" si="58"/>
        <v>12778</v>
      </c>
      <c r="AA113" s="109">
        <f t="shared" si="59"/>
        <v>77.943149932902287</v>
      </c>
      <c r="AC113" s="107">
        <v>8105</v>
      </c>
      <c r="AD113" s="107">
        <v>8289</v>
      </c>
      <c r="AE113" s="112">
        <f t="shared" si="60"/>
        <v>16394</v>
      </c>
    </row>
    <row r="114" spans="1:31" ht="14.1" customHeight="1">
      <c r="A114" s="1040"/>
      <c r="B114" s="1033"/>
      <c r="C114" s="106" t="s">
        <v>597</v>
      </c>
      <c r="D114" s="107">
        <v>270</v>
      </c>
      <c r="E114" s="107">
        <v>0</v>
      </c>
      <c r="F114" s="107">
        <v>157</v>
      </c>
      <c r="G114" s="108">
        <f t="shared" si="67"/>
        <v>427</v>
      </c>
      <c r="H114" s="107">
        <v>578</v>
      </c>
      <c r="I114" s="107">
        <v>0</v>
      </c>
      <c r="J114" s="107">
        <v>553</v>
      </c>
      <c r="K114" s="108">
        <f t="shared" si="68"/>
        <v>1131</v>
      </c>
      <c r="L114" s="107">
        <v>206</v>
      </c>
      <c r="M114" s="107">
        <v>0</v>
      </c>
      <c r="N114" s="107">
        <v>240</v>
      </c>
      <c r="O114" s="108">
        <f t="shared" si="69"/>
        <v>446</v>
      </c>
      <c r="P114" s="107">
        <v>250</v>
      </c>
      <c r="Q114" s="107">
        <v>0</v>
      </c>
      <c r="R114" s="107">
        <v>349</v>
      </c>
      <c r="S114" s="108">
        <f t="shared" si="70"/>
        <v>599</v>
      </c>
      <c r="U114" s="107">
        <f t="shared" si="55"/>
        <v>1304</v>
      </c>
      <c r="V114" s="109">
        <f t="shared" si="53"/>
        <v>90.681502086230878</v>
      </c>
      <c r="W114" s="110">
        <f t="shared" si="56"/>
        <v>0</v>
      </c>
      <c r="X114" s="107">
        <f t="shared" si="57"/>
        <v>1299</v>
      </c>
      <c r="Y114" s="109">
        <f t="shared" si="54"/>
        <v>81.035558328134741</v>
      </c>
      <c r="Z114" s="107">
        <f t="shared" si="58"/>
        <v>2603</v>
      </c>
      <c r="AA114" s="109">
        <f t="shared" si="59"/>
        <v>85.596843143702728</v>
      </c>
      <c r="AC114" s="107">
        <v>1438</v>
      </c>
      <c r="AD114" s="107">
        <v>1603</v>
      </c>
      <c r="AE114" s="112">
        <f t="shared" si="60"/>
        <v>3041</v>
      </c>
    </row>
    <row r="115" spans="1:31" ht="14.1" customHeight="1">
      <c r="A115" s="1040"/>
      <c r="B115" s="1033"/>
      <c r="C115" s="106" t="s">
        <v>598</v>
      </c>
      <c r="D115" s="107">
        <v>706</v>
      </c>
      <c r="E115" s="107">
        <v>0</v>
      </c>
      <c r="F115" s="107">
        <v>458</v>
      </c>
      <c r="G115" s="108">
        <f t="shared" si="67"/>
        <v>1164</v>
      </c>
      <c r="H115" s="107">
        <v>932</v>
      </c>
      <c r="I115" s="107">
        <v>0</v>
      </c>
      <c r="J115" s="107">
        <v>858</v>
      </c>
      <c r="K115" s="108">
        <f t="shared" si="68"/>
        <v>1790</v>
      </c>
      <c r="L115" s="107">
        <v>293</v>
      </c>
      <c r="M115" s="107">
        <v>0</v>
      </c>
      <c r="N115" s="107">
        <v>454</v>
      </c>
      <c r="O115" s="108">
        <f t="shared" si="69"/>
        <v>747</v>
      </c>
      <c r="P115" s="107">
        <v>354</v>
      </c>
      <c r="Q115" s="107">
        <v>0</v>
      </c>
      <c r="R115" s="107">
        <v>566</v>
      </c>
      <c r="S115" s="108">
        <f t="shared" si="70"/>
        <v>920</v>
      </c>
      <c r="U115" s="107">
        <f t="shared" si="55"/>
        <v>2285</v>
      </c>
      <c r="V115" s="109">
        <f t="shared" si="53"/>
        <v>75.989358164283345</v>
      </c>
      <c r="W115" s="110">
        <f t="shared" si="56"/>
        <v>0</v>
      </c>
      <c r="X115" s="107">
        <f t="shared" si="57"/>
        <v>2336</v>
      </c>
      <c r="Y115" s="109">
        <f t="shared" si="54"/>
        <v>71.0678430179495</v>
      </c>
      <c r="Z115" s="107">
        <f t="shared" si="58"/>
        <v>4621</v>
      </c>
      <c r="AA115" s="109">
        <f t="shared" si="59"/>
        <v>73.419129329520175</v>
      </c>
      <c r="AC115" s="107">
        <v>3007</v>
      </c>
      <c r="AD115" s="107">
        <v>3287</v>
      </c>
      <c r="AE115" s="112">
        <f t="shared" si="60"/>
        <v>6294</v>
      </c>
    </row>
    <row r="116" spans="1:31" ht="14.1" customHeight="1">
      <c r="A116" s="1040"/>
      <c r="B116" s="1033"/>
      <c r="C116" s="106" t="s">
        <v>599</v>
      </c>
      <c r="D116" s="107">
        <v>538</v>
      </c>
      <c r="E116" s="107">
        <v>0</v>
      </c>
      <c r="F116" s="107">
        <v>314</v>
      </c>
      <c r="G116" s="108">
        <f t="shared" si="67"/>
        <v>852</v>
      </c>
      <c r="H116" s="107">
        <v>1378</v>
      </c>
      <c r="I116" s="107">
        <v>0</v>
      </c>
      <c r="J116" s="107">
        <v>1162</v>
      </c>
      <c r="K116" s="108">
        <f t="shared" si="68"/>
        <v>2540</v>
      </c>
      <c r="L116" s="107">
        <v>559</v>
      </c>
      <c r="M116" s="107">
        <v>0</v>
      </c>
      <c r="N116" s="107">
        <v>767</v>
      </c>
      <c r="O116" s="108">
        <f t="shared" si="69"/>
        <v>1326</v>
      </c>
      <c r="P116" s="107">
        <v>535</v>
      </c>
      <c r="Q116" s="107">
        <v>0</v>
      </c>
      <c r="R116" s="107">
        <v>877</v>
      </c>
      <c r="S116" s="108">
        <f t="shared" si="70"/>
        <v>1412</v>
      </c>
      <c r="U116" s="107">
        <f t="shared" si="55"/>
        <v>3010</v>
      </c>
      <c r="V116" s="109">
        <f t="shared" si="53"/>
        <v>84.479371316306484</v>
      </c>
      <c r="W116" s="110">
        <f t="shared" si="56"/>
        <v>0</v>
      </c>
      <c r="X116" s="107">
        <f t="shared" si="57"/>
        <v>3120</v>
      </c>
      <c r="Y116" s="109">
        <f t="shared" si="54"/>
        <v>83.311081441922568</v>
      </c>
      <c r="Z116" s="107">
        <f t="shared" si="58"/>
        <v>6130</v>
      </c>
      <c r="AA116" s="109">
        <f t="shared" si="59"/>
        <v>83.880678708264909</v>
      </c>
      <c r="AC116" s="107">
        <v>3563</v>
      </c>
      <c r="AD116" s="107">
        <v>3745</v>
      </c>
      <c r="AE116" s="112">
        <f t="shared" si="60"/>
        <v>7308</v>
      </c>
    </row>
    <row r="117" spans="1:31" ht="14.1" customHeight="1">
      <c r="A117" s="1040"/>
      <c r="B117" s="1033"/>
      <c r="C117" s="106" t="s">
        <v>600</v>
      </c>
      <c r="D117" s="107">
        <v>848</v>
      </c>
      <c r="E117" s="107">
        <v>0</v>
      </c>
      <c r="F117" s="107">
        <v>708</v>
      </c>
      <c r="G117" s="108">
        <f t="shared" si="67"/>
        <v>1556</v>
      </c>
      <c r="H117" s="107">
        <v>817</v>
      </c>
      <c r="I117" s="107">
        <v>0</v>
      </c>
      <c r="J117" s="107">
        <v>795</v>
      </c>
      <c r="K117" s="108">
        <f t="shared" si="68"/>
        <v>1612</v>
      </c>
      <c r="L117" s="107">
        <v>211</v>
      </c>
      <c r="M117" s="107">
        <v>0</v>
      </c>
      <c r="N117" s="107">
        <v>300</v>
      </c>
      <c r="O117" s="108">
        <f t="shared" si="69"/>
        <v>511</v>
      </c>
      <c r="P117" s="107">
        <v>292</v>
      </c>
      <c r="Q117" s="107">
        <v>0</v>
      </c>
      <c r="R117" s="107">
        <v>449</v>
      </c>
      <c r="S117" s="108">
        <f t="shared" si="70"/>
        <v>741</v>
      </c>
      <c r="U117" s="107">
        <f t="shared" si="55"/>
        <v>2168</v>
      </c>
      <c r="V117" s="109">
        <f t="shared" si="53"/>
        <v>68.477574226152868</v>
      </c>
      <c r="W117" s="110">
        <f t="shared" si="56"/>
        <v>0</v>
      </c>
      <c r="X117" s="107">
        <f t="shared" si="57"/>
        <v>2252</v>
      </c>
      <c r="Y117" s="109">
        <f t="shared" si="54"/>
        <v>64.805755395683448</v>
      </c>
      <c r="Z117" s="107">
        <f t="shared" si="58"/>
        <v>4420</v>
      </c>
      <c r="AA117" s="109">
        <f t="shared" si="59"/>
        <v>66.556241529890073</v>
      </c>
      <c r="AC117" s="107">
        <v>3166</v>
      </c>
      <c r="AD117" s="107">
        <v>3475</v>
      </c>
      <c r="AE117" s="112">
        <f t="shared" si="60"/>
        <v>6641</v>
      </c>
    </row>
    <row r="118" spans="1:31" ht="14.1" customHeight="1">
      <c r="A118" s="1040"/>
      <c r="B118" s="1033"/>
      <c r="C118" s="106" t="s">
        <v>601</v>
      </c>
      <c r="D118" s="107">
        <v>825</v>
      </c>
      <c r="E118" s="107">
        <v>0</v>
      </c>
      <c r="F118" s="107">
        <v>549</v>
      </c>
      <c r="G118" s="108">
        <f t="shared" si="67"/>
        <v>1374</v>
      </c>
      <c r="H118" s="107">
        <v>1270</v>
      </c>
      <c r="I118" s="107">
        <v>0</v>
      </c>
      <c r="J118" s="107">
        <v>1418</v>
      </c>
      <c r="K118" s="108">
        <f t="shared" si="68"/>
        <v>2688</v>
      </c>
      <c r="L118" s="107">
        <v>209</v>
      </c>
      <c r="M118" s="107">
        <v>0</v>
      </c>
      <c r="N118" s="107">
        <v>335</v>
      </c>
      <c r="O118" s="108">
        <f t="shared" si="69"/>
        <v>544</v>
      </c>
      <c r="P118" s="107">
        <v>274</v>
      </c>
      <c r="Q118" s="107">
        <v>0</v>
      </c>
      <c r="R118" s="107">
        <v>424</v>
      </c>
      <c r="S118" s="108">
        <f t="shared" si="70"/>
        <v>698</v>
      </c>
      <c r="U118" s="107">
        <f t="shared" si="55"/>
        <v>2578</v>
      </c>
      <c r="V118" s="109">
        <f t="shared" si="53"/>
        <v>86.859838274932613</v>
      </c>
      <c r="W118" s="110">
        <f t="shared" si="56"/>
        <v>0</v>
      </c>
      <c r="X118" s="107">
        <f t="shared" si="57"/>
        <v>2726</v>
      </c>
      <c r="Y118" s="109">
        <f t="shared" si="54"/>
        <v>84.658385093167695</v>
      </c>
      <c r="Z118" s="107">
        <f t="shared" si="58"/>
        <v>5304</v>
      </c>
      <c r="AA118" s="109">
        <f t="shared" si="59"/>
        <v>85.714285714285708</v>
      </c>
      <c r="AC118" s="107">
        <v>2968</v>
      </c>
      <c r="AD118" s="107">
        <v>3220</v>
      </c>
      <c r="AE118" s="112">
        <f t="shared" si="60"/>
        <v>6188</v>
      </c>
    </row>
    <row r="119" spans="1:31" ht="14.1" customHeight="1">
      <c r="A119" s="1040"/>
      <c r="B119" s="1033"/>
      <c r="C119" s="106" t="s">
        <v>602</v>
      </c>
      <c r="D119" s="107">
        <v>7598</v>
      </c>
      <c r="E119" s="107">
        <v>0</v>
      </c>
      <c r="F119" s="107">
        <v>5881</v>
      </c>
      <c r="G119" s="108">
        <f t="shared" si="67"/>
        <v>13479</v>
      </c>
      <c r="H119" s="107">
        <v>13846</v>
      </c>
      <c r="I119" s="107">
        <v>0</v>
      </c>
      <c r="J119" s="107">
        <v>10412</v>
      </c>
      <c r="K119" s="108">
        <f t="shared" si="68"/>
        <v>24258</v>
      </c>
      <c r="L119" s="107">
        <v>6777</v>
      </c>
      <c r="M119" s="107">
        <v>0</v>
      </c>
      <c r="N119" s="107">
        <v>6723</v>
      </c>
      <c r="O119" s="108">
        <f t="shared" si="69"/>
        <v>13500</v>
      </c>
      <c r="P119" s="107">
        <v>6814</v>
      </c>
      <c r="Q119" s="107">
        <v>0</v>
      </c>
      <c r="R119" s="107">
        <v>8799</v>
      </c>
      <c r="S119" s="108">
        <f t="shared" si="70"/>
        <v>15613</v>
      </c>
      <c r="U119" s="107">
        <f t="shared" si="55"/>
        <v>35035</v>
      </c>
      <c r="V119" s="109">
        <f t="shared" si="53"/>
        <v>92.450390542537477</v>
      </c>
      <c r="W119" s="110">
        <f t="shared" si="56"/>
        <v>0</v>
      </c>
      <c r="X119" s="107">
        <f t="shared" si="57"/>
        <v>31815</v>
      </c>
      <c r="Y119" s="109">
        <f t="shared" si="54"/>
        <v>88.186379133519978</v>
      </c>
      <c r="Z119" s="107">
        <f t="shared" si="58"/>
        <v>66850</v>
      </c>
      <c r="AA119" s="109">
        <f t="shared" si="59"/>
        <v>90.370810971570705</v>
      </c>
      <c r="AC119" s="107">
        <v>37896</v>
      </c>
      <c r="AD119" s="107">
        <v>36077</v>
      </c>
      <c r="AE119" s="112">
        <f t="shared" si="60"/>
        <v>73973</v>
      </c>
    </row>
    <row r="120" spans="1:31" ht="14.1" customHeight="1">
      <c r="A120" s="1040"/>
      <c r="B120" s="1033"/>
      <c r="C120" s="106" t="s">
        <v>603</v>
      </c>
      <c r="D120" s="107">
        <v>1969</v>
      </c>
      <c r="E120" s="107">
        <v>0</v>
      </c>
      <c r="F120" s="107">
        <v>1399</v>
      </c>
      <c r="G120" s="108">
        <f t="shared" si="67"/>
        <v>3368</v>
      </c>
      <c r="H120" s="107">
        <v>3133</v>
      </c>
      <c r="I120" s="107">
        <v>0</v>
      </c>
      <c r="J120" s="107">
        <v>2930</v>
      </c>
      <c r="K120" s="108">
        <f t="shared" si="68"/>
        <v>6063</v>
      </c>
      <c r="L120" s="107">
        <v>1030</v>
      </c>
      <c r="M120" s="107">
        <v>0</v>
      </c>
      <c r="N120" s="107">
        <v>1300</v>
      </c>
      <c r="O120" s="108">
        <f t="shared" si="69"/>
        <v>2330</v>
      </c>
      <c r="P120" s="107">
        <v>1023</v>
      </c>
      <c r="Q120" s="107">
        <v>0</v>
      </c>
      <c r="R120" s="107">
        <v>1537</v>
      </c>
      <c r="S120" s="108">
        <f t="shared" si="70"/>
        <v>2560</v>
      </c>
      <c r="U120" s="107">
        <f t="shared" si="55"/>
        <v>7155</v>
      </c>
      <c r="V120" s="109">
        <f t="shared" si="53"/>
        <v>95.911528150134046</v>
      </c>
      <c r="W120" s="110">
        <f t="shared" si="56"/>
        <v>0</v>
      </c>
      <c r="X120" s="107">
        <f t="shared" si="57"/>
        <v>7166</v>
      </c>
      <c r="Y120" s="109">
        <f t="shared" si="54"/>
        <v>94.575689586907743</v>
      </c>
      <c r="Z120" s="107">
        <f t="shared" si="58"/>
        <v>14321</v>
      </c>
      <c r="AA120" s="109">
        <f t="shared" si="59"/>
        <v>95.238411917270739</v>
      </c>
      <c r="AC120" s="107">
        <v>7460</v>
      </c>
      <c r="AD120" s="107">
        <v>7577</v>
      </c>
      <c r="AE120" s="112">
        <f t="shared" si="60"/>
        <v>15037</v>
      </c>
    </row>
    <row r="121" spans="1:31" ht="14.1" customHeight="1">
      <c r="A121" s="1040"/>
      <c r="B121" s="1033"/>
      <c r="C121" s="106" t="s">
        <v>604</v>
      </c>
      <c r="D121" s="107">
        <v>3698</v>
      </c>
      <c r="E121" s="107">
        <v>0</v>
      </c>
      <c r="F121" s="107">
        <v>2570</v>
      </c>
      <c r="G121" s="108">
        <f t="shared" si="67"/>
        <v>6268</v>
      </c>
      <c r="H121" s="107">
        <v>5794</v>
      </c>
      <c r="I121" s="107">
        <v>0</v>
      </c>
      <c r="J121" s="107">
        <v>5447</v>
      </c>
      <c r="K121" s="108">
        <f t="shared" si="68"/>
        <v>11241</v>
      </c>
      <c r="L121" s="107">
        <v>2429</v>
      </c>
      <c r="M121" s="107">
        <v>0</v>
      </c>
      <c r="N121" s="107">
        <v>2631</v>
      </c>
      <c r="O121" s="108">
        <f t="shared" si="69"/>
        <v>5060</v>
      </c>
      <c r="P121" s="107">
        <v>2503</v>
      </c>
      <c r="Q121" s="107">
        <v>0</v>
      </c>
      <c r="R121" s="107">
        <v>3585</v>
      </c>
      <c r="S121" s="108">
        <f t="shared" si="70"/>
        <v>6088</v>
      </c>
      <c r="U121" s="107">
        <f t="shared" si="55"/>
        <v>14424</v>
      </c>
      <c r="V121" s="109">
        <f t="shared" si="53"/>
        <v>82.071123755334284</v>
      </c>
      <c r="W121" s="110">
        <f t="shared" si="56"/>
        <v>0</v>
      </c>
      <c r="X121" s="107">
        <f t="shared" si="57"/>
        <v>14233</v>
      </c>
      <c r="Y121" s="109">
        <f t="shared" si="54"/>
        <v>79.85300718132855</v>
      </c>
      <c r="Z121" s="107">
        <f t="shared" si="58"/>
        <v>28657</v>
      </c>
      <c r="AA121" s="109">
        <f t="shared" si="59"/>
        <v>80.954264244752679</v>
      </c>
      <c r="AC121" s="107">
        <v>17575</v>
      </c>
      <c r="AD121" s="107">
        <v>17824</v>
      </c>
      <c r="AE121" s="112">
        <f t="shared" si="60"/>
        <v>35399</v>
      </c>
    </row>
    <row r="122" spans="1:31" ht="14.1" customHeight="1">
      <c r="A122" s="1040"/>
      <c r="B122" s="1033"/>
      <c r="C122" s="106" t="s">
        <v>605</v>
      </c>
      <c r="D122" s="107">
        <v>721</v>
      </c>
      <c r="E122" s="107">
        <v>0</v>
      </c>
      <c r="F122" s="107">
        <v>470</v>
      </c>
      <c r="G122" s="108">
        <f t="shared" si="67"/>
        <v>1191</v>
      </c>
      <c r="H122" s="107">
        <v>1427</v>
      </c>
      <c r="I122" s="107">
        <v>0</v>
      </c>
      <c r="J122" s="107">
        <v>1443</v>
      </c>
      <c r="K122" s="108">
        <f t="shared" si="68"/>
        <v>2870</v>
      </c>
      <c r="L122" s="107">
        <v>361</v>
      </c>
      <c r="M122" s="107">
        <v>0</v>
      </c>
      <c r="N122" s="107">
        <v>469</v>
      </c>
      <c r="O122" s="108">
        <f t="shared" si="69"/>
        <v>830</v>
      </c>
      <c r="P122" s="107">
        <v>319</v>
      </c>
      <c r="Q122" s="107">
        <v>0</v>
      </c>
      <c r="R122" s="107">
        <v>536</v>
      </c>
      <c r="S122" s="108">
        <f t="shared" si="70"/>
        <v>855</v>
      </c>
      <c r="U122" s="107">
        <f t="shared" si="55"/>
        <v>2828</v>
      </c>
      <c r="V122" s="109">
        <f t="shared" si="53"/>
        <v>84.670658682634738</v>
      </c>
      <c r="W122" s="110">
        <f t="shared" si="56"/>
        <v>0</v>
      </c>
      <c r="X122" s="107">
        <f t="shared" si="57"/>
        <v>2918</v>
      </c>
      <c r="Y122" s="109">
        <f t="shared" si="54"/>
        <v>84.067991933160471</v>
      </c>
      <c r="Z122" s="107">
        <f t="shared" si="58"/>
        <v>5746</v>
      </c>
      <c r="AA122" s="109">
        <f t="shared" si="59"/>
        <v>84.363529584495666</v>
      </c>
      <c r="AC122" s="107">
        <v>3340</v>
      </c>
      <c r="AD122" s="107">
        <v>3471</v>
      </c>
      <c r="AE122" s="112">
        <f t="shared" si="60"/>
        <v>6811</v>
      </c>
    </row>
    <row r="123" spans="1:31" ht="14.1" customHeight="1">
      <c r="A123" s="1040"/>
      <c r="B123" s="1033"/>
      <c r="C123" s="106" t="s">
        <v>606</v>
      </c>
      <c r="D123" s="107">
        <v>1744</v>
      </c>
      <c r="E123" s="107">
        <v>0</v>
      </c>
      <c r="F123" s="107">
        <v>1112</v>
      </c>
      <c r="G123" s="108">
        <f t="shared" si="67"/>
        <v>2856</v>
      </c>
      <c r="H123" s="107">
        <v>3123</v>
      </c>
      <c r="I123" s="107">
        <v>0</v>
      </c>
      <c r="J123" s="107">
        <v>2788</v>
      </c>
      <c r="K123" s="108">
        <f t="shared" si="68"/>
        <v>5911</v>
      </c>
      <c r="L123" s="107">
        <v>1274</v>
      </c>
      <c r="M123" s="107">
        <v>0</v>
      </c>
      <c r="N123" s="107">
        <v>1534</v>
      </c>
      <c r="O123" s="108">
        <f t="shared" si="69"/>
        <v>2808</v>
      </c>
      <c r="P123" s="107">
        <v>1303</v>
      </c>
      <c r="Q123" s="107">
        <v>0</v>
      </c>
      <c r="R123" s="107">
        <v>1825</v>
      </c>
      <c r="S123" s="108">
        <f t="shared" si="70"/>
        <v>3128</v>
      </c>
      <c r="U123" s="107">
        <f t="shared" si="55"/>
        <v>7444</v>
      </c>
      <c r="V123" s="109">
        <f t="shared" si="53"/>
        <v>82.683549927801849</v>
      </c>
      <c r="W123" s="110">
        <f t="shared" si="56"/>
        <v>0</v>
      </c>
      <c r="X123" s="107">
        <f t="shared" si="57"/>
        <v>7259</v>
      </c>
      <c r="Y123" s="109">
        <f t="shared" si="54"/>
        <v>82.208380520951309</v>
      </c>
      <c r="Z123" s="107">
        <f t="shared" si="58"/>
        <v>14703</v>
      </c>
      <c r="AA123" s="109">
        <f t="shared" si="59"/>
        <v>82.448270061122642</v>
      </c>
      <c r="AC123" s="107">
        <v>9003</v>
      </c>
      <c r="AD123" s="107">
        <v>8830</v>
      </c>
      <c r="AE123" s="112">
        <f t="shared" si="60"/>
        <v>17833</v>
      </c>
    </row>
    <row r="124" spans="1:31" ht="14.1" customHeight="1">
      <c r="A124" s="1040"/>
      <c r="B124" s="1033"/>
      <c r="C124" s="106" t="s">
        <v>607</v>
      </c>
      <c r="D124" s="107">
        <v>1041</v>
      </c>
      <c r="E124" s="107">
        <v>0</v>
      </c>
      <c r="F124" s="107">
        <v>677</v>
      </c>
      <c r="G124" s="108">
        <f t="shared" si="67"/>
        <v>1718</v>
      </c>
      <c r="H124" s="107">
        <v>2327</v>
      </c>
      <c r="I124" s="107">
        <v>0</v>
      </c>
      <c r="J124" s="107">
        <v>2257</v>
      </c>
      <c r="K124" s="108">
        <f t="shared" si="68"/>
        <v>4584</v>
      </c>
      <c r="L124" s="107">
        <v>991</v>
      </c>
      <c r="M124" s="107">
        <v>0</v>
      </c>
      <c r="N124" s="107">
        <v>1078</v>
      </c>
      <c r="O124" s="108">
        <f t="shared" si="69"/>
        <v>2069</v>
      </c>
      <c r="P124" s="107">
        <v>1117</v>
      </c>
      <c r="Q124" s="107">
        <v>0</v>
      </c>
      <c r="R124" s="107">
        <v>1568</v>
      </c>
      <c r="S124" s="108">
        <f t="shared" si="70"/>
        <v>2685</v>
      </c>
      <c r="U124" s="107">
        <f t="shared" si="55"/>
        <v>5476</v>
      </c>
      <c r="V124" s="109">
        <f t="shared" si="53"/>
        <v>89.026174605755159</v>
      </c>
      <c r="W124" s="110">
        <f t="shared" si="56"/>
        <v>0</v>
      </c>
      <c r="X124" s="107">
        <f t="shared" si="57"/>
        <v>5580</v>
      </c>
      <c r="Y124" s="109">
        <f t="shared" si="54"/>
        <v>88.137734954983415</v>
      </c>
      <c r="Z124" s="107">
        <f t="shared" si="58"/>
        <v>11056</v>
      </c>
      <c r="AA124" s="109">
        <f t="shared" si="59"/>
        <v>88.575548790257969</v>
      </c>
      <c r="AC124" s="107">
        <v>6151</v>
      </c>
      <c r="AD124" s="107">
        <v>6331</v>
      </c>
      <c r="AE124" s="112">
        <f t="shared" si="60"/>
        <v>12482</v>
      </c>
    </row>
    <row r="125" spans="1:31" ht="14.1" customHeight="1">
      <c r="A125" s="1040"/>
      <c r="B125" s="1033"/>
      <c r="C125" s="106" t="s">
        <v>608</v>
      </c>
      <c r="D125" s="107">
        <v>1106</v>
      </c>
      <c r="E125" s="107">
        <v>0</v>
      </c>
      <c r="F125" s="107">
        <v>739</v>
      </c>
      <c r="G125" s="108">
        <f t="shared" si="67"/>
        <v>1845</v>
      </c>
      <c r="H125" s="107">
        <v>2197</v>
      </c>
      <c r="I125" s="107">
        <v>0</v>
      </c>
      <c r="J125" s="107">
        <v>1974</v>
      </c>
      <c r="K125" s="108">
        <f t="shared" si="68"/>
        <v>4171</v>
      </c>
      <c r="L125" s="107">
        <v>849</v>
      </c>
      <c r="M125" s="107">
        <v>0</v>
      </c>
      <c r="N125" s="107">
        <v>1011</v>
      </c>
      <c r="O125" s="108">
        <f t="shared" si="69"/>
        <v>1860</v>
      </c>
      <c r="P125" s="107">
        <v>939</v>
      </c>
      <c r="Q125" s="107">
        <v>0</v>
      </c>
      <c r="R125" s="107">
        <v>1316</v>
      </c>
      <c r="S125" s="108">
        <f t="shared" si="70"/>
        <v>2255</v>
      </c>
      <c r="U125" s="107">
        <f t="shared" si="55"/>
        <v>5091</v>
      </c>
      <c r="V125" s="109">
        <f t="shared" si="53"/>
        <v>93.088315962698843</v>
      </c>
      <c r="W125" s="110">
        <f t="shared" si="56"/>
        <v>0</v>
      </c>
      <c r="X125" s="107">
        <f t="shared" si="57"/>
        <v>5040</v>
      </c>
      <c r="Y125" s="109">
        <f t="shared" si="54"/>
        <v>91.00758396533044</v>
      </c>
      <c r="Z125" s="107">
        <f t="shared" si="58"/>
        <v>10131</v>
      </c>
      <c r="AA125" s="109">
        <f t="shared" si="59"/>
        <v>92.041428182065957</v>
      </c>
      <c r="AC125" s="107">
        <v>5469</v>
      </c>
      <c r="AD125" s="107">
        <v>5538</v>
      </c>
      <c r="AE125" s="112">
        <f t="shared" si="60"/>
        <v>11007</v>
      </c>
    </row>
    <row r="126" spans="1:31" ht="14.1" customHeight="1">
      <c r="A126" s="1040"/>
      <c r="B126" s="1033"/>
      <c r="C126" s="106" t="s">
        <v>609</v>
      </c>
      <c r="D126" s="107">
        <v>941</v>
      </c>
      <c r="E126" s="107">
        <v>0</v>
      </c>
      <c r="F126" s="107">
        <v>590</v>
      </c>
      <c r="G126" s="108">
        <f t="shared" si="67"/>
        <v>1531</v>
      </c>
      <c r="H126" s="107">
        <v>1756</v>
      </c>
      <c r="I126" s="107">
        <v>0</v>
      </c>
      <c r="J126" s="107">
        <v>1551</v>
      </c>
      <c r="K126" s="108">
        <f t="shared" si="68"/>
        <v>3307</v>
      </c>
      <c r="L126" s="107">
        <v>532</v>
      </c>
      <c r="M126" s="107">
        <v>0</v>
      </c>
      <c r="N126" s="107">
        <v>706</v>
      </c>
      <c r="O126" s="108">
        <f t="shared" si="69"/>
        <v>1238</v>
      </c>
      <c r="P126" s="107">
        <v>577</v>
      </c>
      <c r="Q126" s="107">
        <v>0</v>
      </c>
      <c r="R126" s="107">
        <v>840</v>
      </c>
      <c r="S126" s="108">
        <f t="shared" si="70"/>
        <v>1417</v>
      </c>
      <c r="U126" s="107">
        <f t="shared" si="55"/>
        <v>3806</v>
      </c>
      <c r="V126" s="109">
        <f t="shared" si="53"/>
        <v>88.388295401764978</v>
      </c>
      <c r="W126" s="110">
        <f t="shared" si="56"/>
        <v>0</v>
      </c>
      <c r="X126" s="107">
        <f t="shared" si="57"/>
        <v>3687</v>
      </c>
      <c r="Y126" s="109">
        <f t="shared" si="54"/>
        <v>83.190433212996396</v>
      </c>
      <c r="Z126" s="107">
        <f t="shared" si="58"/>
        <v>7493</v>
      </c>
      <c r="AA126" s="109">
        <f t="shared" si="59"/>
        <v>85.751888303959717</v>
      </c>
      <c r="AC126" s="107">
        <v>4306</v>
      </c>
      <c r="AD126" s="107">
        <v>4432</v>
      </c>
      <c r="AE126" s="112">
        <f t="shared" si="60"/>
        <v>8738</v>
      </c>
    </row>
    <row r="127" spans="1:31" ht="14.1" customHeight="1">
      <c r="A127" s="1040"/>
      <c r="B127" s="1033"/>
      <c r="C127" s="106" t="s">
        <v>610</v>
      </c>
      <c r="D127" s="107">
        <v>336</v>
      </c>
      <c r="E127" s="107">
        <v>0</v>
      </c>
      <c r="F127" s="107">
        <v>209</v>
      </c>
      <c r="G127" s="108">
        <f t="shared" si="67"/>
        <v>545</v>
      </c>
      <c r="H127" s="107">
        <v>659</v>
      </c>
      <c r="I127" s="107">
        <v>0</v>
      </c>
      <c r="J127" s="107">
        <v>658</v>
      </c>
      <c r="K127" s="108">
        <f t="shared" si="68"/>
        <v>1317</v>
      </c>
      <c r="L127" s="107">
        <v>153</v>
      </c>
      <c r="M127" s="107">
        <v>0</v>
      </c>
      <c r="N127" s="107">
        <v>202</v>
      </c>
      <c r="O127" s="108">
        <f t="shared" si="69"/>
        <v>355</v>
      </c>
      <c r="P127" s="107">
        <v>189</v>
      </c>
      <c r="Q127" s="107">
        <v>0</v>
      </c>
      <c r="R127" s="107">
        <v>304</v>
      </c>
      <c r="S127" s="108">
        <f t="shared" si="70"/>
        <v>493</v>
      </c>
      <c r="U127" s="107">
        <f t="shared" si="55"/>
        <v>1337</v>
      </c>
      <c r="V127" s="109">
        <f t="shared" si="53"/>
        <v>80.059880239520965</v>
      </c>
      <c r="W127" s="110">
        <f t="shared" si="56"/>
        <v>0</v>
      </c>
      <c r="X127" s="107">
        <f t="shared" si="57"/>
        <v>1373</v>
      </c>
      <c r="Y127" s="109">
        <f t="shared" si="54"/>
        <v>78.412335808109646</v>
      </c>
      <c r="Z127" s="107">
        <f t="shared" si="58"/>
        <v>2710</v>
      </c>
      <c r="AA127" s="109">
        <f t="shared" si="59"/>
        <v>79.216603332358957</v>
      </c>
      <c r="AC127" s="107">
        <v>1670</v>
      </c>
      <c r="AD127" s="107">
        <v>1751</v>
      </c>
      <c r="AE127" s="112">
        <f t="shared" si="60"/>
        <v>3421</v>
      </c>
    </row>
    <row r="128" spans="1:31" ht="14.1" customHeight="1">
      <c r="A128" s="1040"/>
      <c r="B128" s="1034"/>
      <c r="C128" s="106" t="s">
        <v>611</v>
      </c>
      <c r="D128" s="107">
        <v>4088</v>
      </c>
      <c r="E128" s="107">
        <v>0</v>
      </c>
      <c r="F128" s="107">
        <v>2938</v>
      </c>
      <c r="G128" s="108">
        <f t="shared" si="67"/>
        <v>7026</v>
      </c>
      <c r="H128" s="107">
        <v>7621</v>
      </c>
      <c r="I128" s="107">
        <v>0</v>
      </c>
      <c r="J128" s="107">
        <v>6555</v>
      </c>
      <c r="K128" s="108">
        <f t="shared" si="68"/>
        <v>14176</v>
      </c>
      <c r="L128" s="107">
        <v>3091</v>
      </c>
      <c r="M128" s="107">
        <v>0</v>
      </c>
      <c r="N128" s="107">
        <v>3230</v>
      </c>
      <c r="O128" s="108">
        <f t="shared" si="69"/>
        <v>6321</v>
      </c>
      <c r="P128" s="107">
        <v>2858</v>
      </c>
      <c r="Q128" s="107">
        <v>0</v>
      </c>
      <c r="R128" s="107">
        <v>3662</v>
      </c>
      <c r="S128" s="108">
        <f t="shared" si="70"/>
        <v>6520</v>
      </c>
      <c r="U128" s="107">
        <f t="shared" si="55"/>
        <v>17658</v>
      </c>
      <c r="V128" s="109">
        <f t="shared" si="53"/>
        <v>91.672723497040806</v>
      </c>
      <c r="W128" s="110">
        <f t="shared" si="56"/>
        <v>0</v>
      </c>
      <c r="X128" s="107">
        <f t="shared" si="57"/>
        <v>16385</v>
      </c>
      <c r="Y128" s="109">
        <f t="shared" si="54"/>
        <v>88.124563007583504</v>
      </c>
      <c r="Z128" s="107">
        <f t="shared" si="58"/>
        <v>34043</v>
      </c>
      <c r="AA128" s="109">
        <f t="shared" si="59"/>
        <v>89.929996037511557</v>
      </c>
      <c r="AC128" s="107">
        <v>19262</v>
      </c>
      <c r="AD128" s="107">
        <v>18593</v>
      </c>
      <c r="AE128" s="112">
        <f t="shared" si="60"/>
        <v>37855</v>
      </c>
    </row>
    <row r="129" spans="1:31" ht="14.1" customHeight="1">
      <c r="A129" s="1040"/>
      <c r="B129" s="1035" t="s">
        <v>113</v>
      </c>
      <c r="C129" s="1035"/>
      <c r="D129" s="261">
        <v>87409</v>
      </c>
      <c r="E129" s="261">
        <v>2</v>
      </c>
      <c r="F129" s="261">
        <v>63274</v>
      </c>
      <c r="G129" s="261">
        <f t="shared" ref="G129:S129" si="71">SUM(G96:G128)</f>
        <v>150685</v>
      </c>
      <c r="H129" s="261">
        <v>153569</v>
      </c>
      <c r="I129" s="261">
        <v>3</v>
      </c>
      <c r="J129" s="261">
        <v>126417</v>
      </c>
      <c r="K129" s="261">
        <f t="shared" si="71"/>
        <v>279989</v>
      </c>
      <c r="L129" s="261">
        <v>71193</v>
      </c>
      <c r="M129" s="261">
        <v>2</v>
      </c>
      <c r="N129" s="261">
        <v>74478</v>
      </c>
      <c r="O129" s="261">
        <f t="shared" si="71"/>
        <v>145673</v>
      </c>
      <c r="P129" s="261">
        <v>75473</v>
      </c>
      <c r="Q129" s="261">
        <v>0</v>
      </c>
      <c r="R129" s="261">
        <v>103121</v>
      </c>
      <c r="S129" s="261">
        <f t="shared" si="71"/>
        <v>178594</v>
      </c>
      <c r="U129" s="263">
        <f t="shared" si="55"/>
        <v>387644</v>
      </c>
      <c r="V129" s="264">
        <f t="shared" si="53"/>
        <v>84.115917499376152</v>
      </c>
      <c r="W129" s="265">
        <f t="shared" si="56"/>
        <v>7</v>
      </c>
      <c r="X129" s="263">
        <f t="shared" si="57"/>
        <v>367290</v>
      </c>
      <c r="Y129" s="264">
        <f t="shared" si="54"/>
        <v>80.952590862004371</v>
      </c>
      <c r="Z129" s="263">
        <f t="shared" si="58"/>
        <v>754941</v>
      </c>
      <c r="AA129" s="264">
        <f t="shared" si="59"/>
        <v>82.547359098140632</v>
      </c>
      <c r="AC129" s="263">
        <v>460845</v>
      </c>
      <c r="AD129" s="263">
        <v>453710</v>
      </c>
      <c r="AE129" s="263">
        <f t="shared" si="60"/>
        <v>914555</v>
      </c>
    </row>
    <row r="130" spans="1:31" ht="14.1" customHeight="1">
      <c r="A130" s="1040" t="s">
        <v>612</v>
      </c>
      <c r="B130" s="1032" t="s">
        <v>613</v>
      </c>
      <c r="C130" s="106" t="s">
        <v>614</v>
      </c>
      <c r="D130" s="107">
        <v>24327</v>
      </c>
      <c r="E130" s="107">
        <v>0</v>
      </c>
      <c r="F130" s="107">
        <v>17808</v>
      </c>
      <c r="G130" s="108">
        <f t="shared" ref="G130:G159" si="72">SUM(D130:F130)</f>
        <v>42135</v>
      </c>
      <c r="H130" s="107">
        <v>41052</v>
      </c>
      <c r="I130" s="107">
        <v>0</v>
      </c>
      <c r="J130" s="107">
        <v>30451</v>
      </c>
      <c r="K130" s="108">
        <f t="shared" ref="K130:K159" si="73">SUM(H130:J130)</f>
        <v>71503</v>
      </c>
      <c r="L130" s="107">
        <v>19478</v>
      </c>
      <c r="M130" s="107">
        <v>2</v>
      </c>
      <c r="N130" s="107">
        <v>19403</v>
      </c>
      <c r="O130" s="108">
        <f t="shared" ref="O130:O159" si="74">SUM(L130:N130)</f>
        <v>38883</v>
      </c>
      <c r="P130" s="107">
        <v>20816</v>
      </c>
      <c r="Q130" s="107">
        <v>0</v>
      </c>
      <c r="R130" s="107">
        <v>25051</v>
      </c>
      <c r="S130" s="108">
        <f t="shared" ref="S130:S159" si="75">SUM(P130:R130)</f>
        <v>45867</v>
      </c>
      <c r="U130" s="107">
        <f t="shared" si="55"/>
        <v>105673</v>
      </c>
      <c r="V130" s="109">
        <f t="shared" si="53"/>
        <v>92.101799799538071</v>
      </c>
      <c r="W130" s="110">
        <f t="shared" si="56"/>
        <v>2</v>
      </c>
      <c r="X130" s="107">
        <f t="shared" si="57"/>
        <v>92713</v>
      </c>
      <c r="Y130" s="109">
        <f t="shared" si="54"/>
        <v>87.778114407983182</v>
      </c>
      <c r="Z130" s="107">
        <f t="shared" si="58"/>
        <v>198388</v>
      </c>
      <c r="AA130" s="109">
        <f t="shared" si="59"/>
        <v>90.030269063383514</v>
      </c>
      <c r="AC130" s="107">
        <v>114735</v>
      </c>
      <c r="AD130" s="107">
        <v>105622</v>
      </c>
      <c r="AE130" s="112">
        <f t="shared" si="60"/>
        <v>220357</v>
      </c>
    </row>
    <row r="131" spans="1:31" ht="14.1" customHeight="1">
      <c r="A131" s="1040"/>
      <c r="B131" s="1033"/>
      <c r="C131" s="106" t="s">
        <v>615</v>
      </c>
      <c r="D131" s="107">
        <v>8829</v>
      </c>
      <c r="E131" s="107">
        <v>0</v>
      </c>
      <c r="F131" s="107">
        <v>5755</v>
      </c>
      <c r="G131" s="108">
        <f t="shared" si="72"/>
        <v>14584</v>
      </c>
      <c r="H131" s="107">
        <v>6664</v>
      </c>
      <c r="I131" s="107">
        <v>0</v>
      </c>
      <c r="J131" s="107">
        <v>5376</v>
      </c>
      <c r="K131" s="108">
        <f t="shared" si="73"/>
        <v>12040</v>
      </c>
      <c r="L131" s="107">
        <v>3464</v>
      </c>
      <c r="M131" s="107">
        <v>0</v>
      </c>
      <c r="N131" s="107">
        <v>4371</v>
      </c>
      <c r="O131" s="108">
        <f t="shared" si="74"/>
        <v>7835</v>
      </c>
      <c r="P131" s="107">
        <v>3447</v>
      </c>
      <c r="Q131" s="107">
        <v>0</v>
      </c>
      <c r="R131" s="107">
        <v>5542</v>
      </c>
      <c r="S131" s="108">
        <f t="shared" si="75"/>
        <v>8989</v>
      </c>
      <c r="U131" s="107">
        <f t="shared" si="55"/>
        <v>22404</v>
      </c>
      <c r="V131" s="109">
        <f t="shared" si="53"/>
        <v>97.142609374322504</v>
      </c>
      <c r="W131" s="110">
        <f t="shared" si="56"/>
        <v>0</v>
      </c>
      <c r="X131" s="107">
        <f t="shared" si="57"/>
        <v>21044</v>
      </c>
      <c r="Y131" s="109">
        <f t="shared" si="54"/>
        <v>91.475766137796128</v>
      </c>
      <c r="Z131" s="107">
        <f t="shared" si="58"/>
        <v>43448</v>
      </c>
      <c r="AA131" s="109">
        <f t="shared" si="59"/>
        <v>94.312755057740731</v>
      </c>
      <c r="AC131" s="107">
        <v>23063</v>
      </c>
      <c r="AD131" s="107">
        <v>23005</v>
      </c>
      <c r="AE131" s="112">
        <f t="shared" si="60"/>
        <v>46068</v>
      </c>
    </row>
    <row r="132" spans="1:31" ht="14.1" customHeight="1">
      <c r="A132" s="1040"/>
      <c r="B132" s="1033"/>
      <c r="C132" s="106" t="s">
        <v>616</v>
      </c>
      <c r="D132" s="107">
        <v>1217</v>
      </c>
      <c r="E132" s="107">
        <v>0</v>
      </c>
      <c r="F132" s="107">
        <v>1061</v>
      </c>
      <c r="G132" s="108">
        <f t="shared" si="72"/>
        <v>2278</v>
      </c>
      <c r="H132" s="107">
        <v>1564</v>
      </c>
      <c r="I132" s="107">
        <v>0</v>
      </c>
      <c r="J132" s="107">
        <v>1545</v>
      </c>
      <c r="K132" s="108">
        <f t="shared" si="73"/>
        <v>3109</v>
      </c>
      <c r="L132" s="107">
        <v>406</v>
      </c>
      <c r="M132" s="107">
        <v>0</v>
      </c>
      <c r="N132" s="107">
        <v>570</v>
      </c>
      <c r="O132" s="108">
        <f t="shared" si="74"/>
        <v>976</v>
      </c>
      <c r="P132" s="107">
        <v>451</v>
      </c>
      <c r="Q132" s="107">
        <v>0</v>
      </c>
      <c r="R132" s="107">
        <v>673</v>
      </c>
      <c r="S132" s="108">
        <f t="shared" si="75"/>
        <v>1124</v>
      </c>
      <c r="U132" s="107">
        <f t="shared" si="55"/>
        <v>3638</v>
      </c>
      <c r="V132" s="109">
        <f t="shared" si="53"/>
        <v>79.155787641427324</v>
      </c>
      <c r="W132" s="110">
        <f t="shared" si="56"/>
        <v>0</v>
      </c>
      <c r="X132" s="107">
        <f t="shared" si="57"/>
        <v>3849</v>
      </c>
      <c r="Y132" s="109">
        <f t="shared" si="54"/>
        <v>79.328112118713932</v>
      </c>
      <c r="Z132" s="107">
        <f t="shared" si="58"/>
        <v>7487</v>
      </c>
      <c r="AA132" s="109">
        <f t="shared" si="59"/>
        <v>79.244284504657074</v>
      </c>
      <c r="AC132" s="107">
        <v>4596</v>
      </c>
      <c r="AD132" s="107">
        <v>4852</v>
      </c>
      <c r="AE132" s="112">
        <f t="shared" si="60"/>
        <v>9448</v>
      </c>
    </row>
    <row r="133" spans="1:31" ht="14.1" customHeight="1">
      <c r="A133" s="1040"/>
      <c r="B133" s="1033"/>
      <c r="C133" s="106" t="s">
        <v>617</v>
      </c>
      <c r="D133" s="107">
        <v>673</v>
      </c>
      <c r="E133" s="107">
        <v>0</v>
      </c>
      <c r="F133" s="107">
        <v>440</v>
      </c>
      <c r="G133" s="108">
        <f t="shared" si="72"/>
        <v>1113</v>
      </c>
      <c r="H133" s="107">
        <v>506</v>
      </c>
      <c r="I133" s="107">
        <v>0</v>
      </c>
      <c r="J133" s="107">
        <v>518</v>
      </c>
      <c r="K133" s="108">
        <f t="shared" si="73"/>
        <v>1024</v>
      </c>
      <c r="L133" s="107">
        <v>249</v>
      </c>
      <c r="M133" s="107">
        <v>0</v>
      </c>
      <c r="N133" s="107">
        <v>403</v>
      </c>
      <c r="O133" s="108">
        <f t="shared" si="74"/>
        <v>652</v>
      </c>
      <c r="P133" s="107">
        <v>149</v>
      </c>
      <c r="Q133" s="107">
        <v>0</v>
      </c>
      <c r="R133" s="107">
        <v>246</v>
      </c>
      <c r="S133" s="108">
        <f t="shared" si="75"/>
        <v>395</v>
      </c>
      <c r="U133" s="107">
        <f t="shared" si="55"/>
        <v>1577</v>
      </c>
      <c r="V133" s="109">
        <f t="shared" si="53"/>
        <v>81.163149768399379</v>
      </c>
      <c r="W133" s="110">
        <f t="shared" si="56"/>
        <v>0</v>
      </c>
      <c r="X133" s="107">
        <f t="shared" si="57"/>
        <v>1607</v>
      </c>
      <c r="Y133" s="109">
        <f t="shared" si="54"/>
        <v>73.078672123692584</v>
      </c>
      <c r="Z133" s="107">
        <f t="shared" si="58"/>
        <v>3184</v>
      </c>
      <c r="AA133" s="109">
        <f t="shared" si="59"/>
        <v>76.87107677450507</v>
      </c>
      <c r="AC133" s="107">
        <v>1943</v>
      </c>
      <c r="AD133" s="107">
        <v>2199</v>
      </c>
      <c r="AE133" s="112">
        <f t="shared" si="60"/>
        <v>4142</v>
      </c>
    </row>
    <row r="134" spans="1:31" ht="14.1" customHeight="1">
      <c r="A134" s="1040"/>
      <c r="B134" s="1033"/>
      <c r="C134" s="106" t="s">
        <v>613</v>
      </c>
      <c r="D134" s="107">
        <v>4606</v>
      </c>
      <c r="E134" s="107">
        <v>0</v>
      </c>
      <c r="F134" s="107">
        <v>3357</v>
      </c>
      <c r="G134" s="108">
        <f t="shared" si="72"/>
        <v>7963</v>
      </c>
      <c r="H134" s="107">
        <v>3730</v>
      </c>
      <c r="I134" s="107">
        <v>0</v>
      </c>
      <c r="J134" s="107">
        <v>3129</v>
      </c>
      <c r="K134" s="108">
        <f t="shared" si="73"/>
        <v>6859</v>
      </c>
      <c r="L134" s="107">
        <v>1853</v>
      </c>
      <c r="M134" s="107">
        <v>0</v>
      </c>
      <c r="N134" s="107">
        <v>1986</v>
      </c>
      <c r="O134" s="108">
        <f t="shared" si="74"/>
        <v>3839</v>
      </c>
      <c r="P134" s="107">
        <v>1654</v>
      </c>
      <c r="Q134" s="107">
        <v>0</v>
      </c>
      <c r="R134" s="107">
        <v>2171</v>
      </c>
      <c r="S134" s="108">
        <f t="shared" si="75"/>
        <v>3825</v>
      </c>
      <c r="U134" s="107">
        <f t="shared" si="55"/>
        <v>11843</v>
      </c>
      <c r="V134" s="109">
        <f t="shared" ref="V134:V219" si="76">100*U134/AC134</f>
        <v>46.512449925378995</v>
      </c>
      <c r="W134" s="110">
        <f t="shared" si="56"/>
        <v>0</v>
      </c>
      <c r="X134" s="107">
        <f t="shared" si="57"/>
        <v>10643</v>
      </c>
      <c r="Y134" s="109">
        <f t="shared" ref="Y134:Y219" si="77">100*X134/AD134</f>
        <v>43.872377262047074</v>
      </c>
      <c r="Z134" s="107">
        <f t="shared" si="58"/>
        <v>22486</v>
      </c>
      <c r="AA134" s="109">
        <f t="shared" si="59"/>
        <v>45.224351883509989</v>
      </c>
      <c r="AC134" s="107">
        <v>25462</v>
      </c>
      <c r="AD134" s="107">
        <v>24259</v>
      </c>
      <c r="AE134" s="112">
        <f t="shared" si="60"/>
        <v>49721</v>
      </c>
    </row>
    <row r="135" spans="1:31" ht="14.1" customHeight="1">
      <c r="A135" s="1040"/>
      <c r="B135" s="1033"/>
      <c r="C135" s="106" t="s">
        <v>618</v>
      </c>
      <c r="D135" s="107">
        <v>1439</v>
      </c>
      <c r="E135" s="107">
        <v>0</v>
      </c>
      <c r="F135" s="107">
        <v>1002</v>
      </c>
      <c r="G135" s="108">
        <f t="shared" si="72"/>
        <v>2441</v>
      </c>
      <c r="H135" s="107">
        <v>1345</v>
      </c>
      <c r="I135" s="107">
        <v>0</v>
      </c>
      <c r="J135" s="107">
        <v>1255</v>
      </c>
      <c r="K135" s="108">
        <f t="shared" si="73"/>
        <v>2600</v>
      </c>
      <c r="L135" s="107">
        <v>475</v>
      </c>
      <c r="M135" s="107">
        <v>0</v>
      </c>
      <c r="N135" s="107">
        <v>653</v>
      </c>
      <c r="O135" s="108">
        <f t="shared" si="74"/>
        <v>1128</v>
      </c>
      <c r="P135" s="107">
        <v>464</v>
      </c>
      <c r="Q135" s="107">
        <v>0</v>
      </c>
      <c r="R135" s="107">
        <v>717</v>
      </c>
      <c r="S135" s="108">
        <f t="shared" si="75"/>
        <v>1181</v>
      </c>
      <c r="U135" s="107">
        <f t="shared" ref="U135:U219" si="78">+D135+H135+L135+P135</f>
        <v>3723</v>
      </c>
      <c r="V135" s="109">
        <f t="shared" si="76"/>
        <v>88.833214030064426</v>
      </c>
      <c r="W135" s="110">
        <f t="shared" ref="W135:W219" si="79">E135+I135+M135+Q135</f>
        <v>0</v>
      </c>
      <c r="X135" s="107">
        <f t="shared" ref="X135:X219" si="80">+F135+J135+N135+R135</f>
        <v>3627</v>
      </c>
      <c r="Y135" s="109">
        <f t="shared" si="77"/>
        <v>85.724415031907355</v>
      </c>
      <c r="Z135" s="107">
        <f t="shared" ref="Z135:Z219" si="81">SUM(U135,,W135,X135)</f>
        <v>7350</v>
      </c>
      <c r="AA135" s="109">
        <f t="shared" ref="AA135:AA219" si="82">100*Z135/AE135</f>
        <v>87.271431963904064</v>
      </c>
      <c r="AC135" s="107">
        <v>4191</v>
      </c>
      <c r="AD135" s="107">
        <v>4231</v>
      </c>
      <c r="AE135" s="112">
        <f t="shared" ref="AE135:AE219" si="83">+AD135+AC135</f>
        <v>8422</v>
      </c>
    </row>
    <row r="136" spans="1:31" ht="14.1" customHeight="1">
      <c r="A136" s="1040"/>
      <c r="B136" s="1033"/>
      <c r="C136" s="106" t="s">
        <v>619</v>
      </c>
      <c r="D136" s="107">
        <v>1195</v>
      </c>
      <c r="E136" s="107">
        <v>0</v>
      </c>
      <c r="F136" s="107">
        <v>870</v>
      </c>
      <c r="G136" s="108">
        <f t="shared" si="72"/>
        <v>2065</v>
      </c>
      <c r="H136" s="107">
        <v>1394</v>
      </c>
      <c r="I136" s="107">
        <v>0</v>
      </c>
      <c r="J136" s="107">
        <v>1298</v>
      </c>
      <c r="K136" s="108">
        <f t="shared" si="73"/>
        <v>2692</v>
      </c>
      <c r="L136" s="107">
        <v>475</v>
      </c>
      <c r="M136" s="107">
        <v>0</v>
      </c>
      <c r="N136" s="107">
        <v>655</v>
      </c>
      <c r="O136" s="108">
        <f t="shared" si="74"/>
        <v>1130</v>
      </c>
      <c r="P136" s="107">
        <v>502</v>
      </c>
      <c r="Q136" s="107">
        <v>0</v>
      </c>
      <c r="R136" s="107">
        <v>844</v>
      </c>
      <c r="S136" s="108">
        <f t="shared" si="75"/>
        <v>1346</v>
      </c>
      <c r="U136" s="107">
        <f t="shared" si="78"/>
        <v>3566</v>
      </c>
      <c r="V136" s="109">
        <f t="shared" si="76"/>
        <v>89.083187609293034</v>
      </c>
      <c r="W136" s="110">
        <f t="shared" si="79"/>
        <v>0</v>
      </c>
      <c r="X136" s="107">
        <f t="shared" si="80"/>
        <v>3667</v>
      </c>
      <c r="Y136" s="109">
        <f t="shared" si="77"/>
        <v>86.445073078736442</v>
      </c>
      <c r="Z136" s="107">
        <f t="shared" si="81"/>
        <v>7233</v>
      </c>
      <c r="AA136" s="109">
        <f t="shared" si="82"/>
        <v>87.725894481503943</v>
      </c>
      <c r="AC136" s="107">
        <v>4003</v>
      </c>
      <c r="AD136" s="107">
        <v>4242</v>
      </c>
      <c r="AE136" s="112">
        <f t="shared" si="83"/>
        <v>8245</v>
      </c>
    </row>
    <row r="137" spans="1:31" ht="14.1" customHeight="1">
      <c r="A137" s="1040"/>
      <c r="B137" s="1033"/>
      <c r="C137" s="106" t="s">
        <v>620</v>
      </c>
      <c r="D137" s="107">
        <v>1801</v>
      </c>
      <c r="E137" s="107">
        <v>0</v>
      </c>
      <c r="F137" s="107">
        <v>1154</v>
      </c>
      <c r="G137" s="108">
        <f t="shared" si="72"/>
        <v>2955</v>
      </c>
      <c r="H137" s="107">
        <v>1857</v>
      </c>
      <c r="I137" s="107">
        <v>0</v>
      </c>
      <c r="J137" s="107">
        <v>1881</v>
      </c>
      <c r="K137" s="108">
        <f t="shared" si="73"/>
        <v>3738</v>
      </c>
      <c r="L137" s="107">
        <v>771</v>
      </c>
      <c r="M137" s="107">
        <v>0</v>
      </c>
      <c r="N137" s="107">
        <v>958</v>
      </c>
      <c r="O137" s="108">
        <f t="shared" si="74"/>
        <v>1729</v>
      </c>
      <c r="P137" s="107">
        <v>798</v>
      </c>
      <c r="Q137" s="107">
        <v>0</v>
      </c>
      <c r="R137" s="107">
        <v>1194</v>
      </c>
      <c r="S137" s="108">
        <f t="shared" si="75"/>
        <v>1992</v>
      </c>
      <c r="U137" s="107">
        <f t="shared" si="78"/>
        <v>5227</v>
      </c>
      <c r="V137" s="109">
        <f t="shared" si="76"/>
        <v>78.483483483483482</v>
      </c>
      <c r="W137" s="110">
        <f t="shared" si="79"/>
        <v>0</v>
      </c>
      <c r="X137" s="107">
        <f t="shared" si="80"/>
        <v>5187</v>
      </c>
      <c r="Y137" s="109">
        <f t="shared" si="77"/>
        <v>71.584322384764008</v>
      </c>
      <c r="Z137" s="107">
        <f t="shared" si="81"/>
        <v>10414</v>
      </c>
      <c r="AA137" s="109">
        <f t="shared" si="82"/>
        <v>74.888537322019275</v>
      </c>
      <c r="AC137" s="107">
        <v>6660</v>
      </c>
      <c r="AD137" s="107">
        <v>7246</v>
      </c>
      <c r="AE137" s="112">
        <f t="shared" si="83"/>
        <v>13906</v>
      </c>
    </row>
    <row r="138" spans="1:31" ht="14.1" customHeight="1">
      <c r="A138" s="1040"/>
      <c r="B138" s="1033"/>
      <c r="C138" s="106" t="s">
        <v>621</v>
      </c>
      <c r="D138" s="107">
        <v>7613</v>
      </c>
      <c r="E138" s="107">
        <v>0</v>
      </c>
      <c r="F138" s="107">
        <v>4926</v>
      </c>
      <c r="G138" s="108">
        <f t="shared" si="72"/>
        <v>12539</v>
      </c>
      <c r="H138" s="107">
        <v>6334</v>
      </c>
      <c r="I138" s="107">
        <v>0</v>
      </c>
      <c r="J138" s="107">
        <v>5942</v>
      </c>
      <c r="K138" s="108">
        <f t="shared" si="73"/>
        <v>12276</v>
      </c>
      <c r="L138" s="107">
        <v>2569</v>
      </c>
      <c r="M138" s="107">
        <v>0</v>
      </c>
      <c r="N138" s="107">
        <v>3149</v>
      </c>
      <c r="O138" s="108">
        <f t="shared" si="74"/>
        <v>5718</v>
      </c>
      <c r="P138" s="107">
        <v>2431</v>
      </c>
      <c r="Q138" s="107">
        <v>0</v>
      </c>
      <c r="R138" s="107">
        <v>4538</v>
      </c>
      <c r="S138" s="108">
        <f t="shared" si="75"/>
        <v>6969</v>
      </c>
      <c r="U138" s="107">
        <f t="shared" si="78"/>
        <v>18947</v>
      </c>
      <c r="V138" s="109">
        <f t="shared" si="76"/>
        <v>87.750092626898848</v>
      </c>
      <c r="W138" s="110">
        <f t="shared" si="79"/>
        <v>0</v>
      </c>
      <c r="X138" s="107">
        <f t="shared" si="80"/>
        <v>18555</v>
      </c>
      <c r="Y138" s="109">
        <f t="shared" si="77"/>
        <v>85.597638049545608</v>
      </c>
      <c r="Z138" s="107">
        <f t="shared" si="81"/>
        <v>37502</v>
      </c>
      <c r="AA138" s="109">
        <f t="shared" si="82"/>
        <v>86.671751138228288</v>
      </c>
      <c r="AC138" s="107">
        <v>21592</v>
      </c>
      <c r="AD138" s="107">
        <v>21677</v>
      </c>
      <c r="AE138" s="112">
        <f t="shared" si="83"/>
        <v>43269</v>
      </c>
    </row>
    <row r="139" spans="1:31" ht="14.1" customHeight="1">
      <c r="A139" s="1040"/>
      <c r="B139" s="1033"/>
      <c r="C139" s="106" t="s">
        <v>622</v>
      </c>
      <c r="D139" s="107">
        <v>1499</v>
      </c>
      <c r="E139" s="107">
        <v>0</v>
      </c>
      <c r="F139" s="107">
        <v>851</v>
      </c>
      <c r="G139" s="108">
        <f t="shared" si="72"/>
        <v>2350</v>
      </c>
      <c r="H139" s="107">
        <v>1029</v>
      </c>
      <c r="I139" s="107">
        <v>0</v>
      </c>
      <c r="J139" s="107">
        <v>853</v>
      </c>
      <c r="K139" s="108">
        <f t="shared" si="73"/>
        <v>1882</v>
      </c>
      <c r="L139" s="107">
        <v>515</v>
      </c>
      <c r="M139" s="107">
        <v>0</v>
      </c>
      <c r="N139" s="107">
        <v>624</v>
      </c>
      <c r="O139" s="108">
        <f t="shared" si="74"/>
        <v>1139</v>
      </c>
      <c r="P139" s="107">
        <v>498</v>
      </c>
      <c r="Q139" s="107">
        <v>0</v>
      </c>
      <c r="R139" s="107">
        <v>804</v>
      </c>
      <c r="S139" s="108">
        <f t="shared" si="75"/>
        <v>1302</v>
      </c>
      <c r="U139" s="107">
        <f t="shared" si="78"/>
        <v>3541</v>
      </c>
      <c r="V139" s="109">
        <f t="shared" si="76"/>
        <v>76.611856339247083</v>
      </c>
      <c r="W139" s="110">
        <f t="shared" si="79"/>
        <v>0</v>
      </c>
      <c r="X139" s="107">
        <f t="shared" si="80"/>
        <v>3132</v>
      </c>
      <c r="Y139" s="109">
        <f t="shared" si="77"/>
        <v>68.548916611950105</v>
      </c>
      <c r="Z139" s="107">
        <f t="shared" si="81"/>
        <v>6673</v>
      </c>
      <c r="AA139" s="109">
        <f t="shared" si="82"/>
        <v>72.603633989772604</v>
      </c>
      <c r="AC139" s="107">
        <v>4622</v>
      </c>
      <c r="AD139" s="107">
        <v>4569</v>
      </c>
      <c r="AE139" s="112">
        <f t="shared" si="83"/>
        <v>9191</v>
      </c>
    </row>
    <row r="140" spans="1:31" ht="14.1" customHeight="1">
      <c r="A140" s="1040"/>
      <c r="B140" s="1033"/>
      <c r="C140" s="106" t="s">
        <v>623</v>
      </c>
      <c r="D140" s="107">
        <v>7470</v>
      </c>
      <c r="E140" s="107">
        <v>0</v>
      </c>
      <c r="F140" s="107">
        <v>5562</v>
      </c>
      <c r="G140" s="108">
        <f t="shared" si="72"/>
        <v>13032</v>
      </c>
      <c r="H140" s="107">
        <v>8491</v>
      </c>
      <c r="I140" s="107">
        <v>0</v>
      </c>
      <c r="J140" s="107">
        <v>6885</v>
      </c>
      <c r="K140" s="108">
        <f t="shared" si="73"/>
        <v>15376</v>
      </c>
      <c r="L140" s="107">
        <v>2443</v>
      </c>
      <c r="M140" s="107">
        <v>0</v>
      </c>
      <c r="N140" s="107">
        <v>2773</v>
      </c>
      <c r="O140" s="108">
        <f t="shared" si="74"/>
        <v>5216</v>
      </c>
      <c r="P140" s="107">
        <v>2329</v>
      </c>
      <c r="Q140" s="107">
        <v>0</v>
      </c>
      <c r="R140" s="107">
        <v>2993</v>
      </c>
      <c r="S140" s="108">
        <f t="shared" si="75"/>
        <v>5322</v>
      </c>
      <c r="U140" s="107">
        <f t="shared" si="78"/>
        <v>20733</v>
      </c>
      <c r="V140" s="109">
        <f t="shared" si="76"/>
        <v>98.135087802338234</v>
      </c>
      <c r="W140" s="110">
        <f t="shared" si="79"/>
        <v>0</v>
      </c>
      <c r="X140" s="107">
        <f t="shared" si="80"/>
        <v>18213</v>
      </c>
      <c r="Y140" s="109">
        <f t="shared" si="77"/>
        <v>94.299471885678784</v>
      </c>
      <c r="Z140" s="107">
        <f t="shared" si="81"/>
        <v>38946</v>
      </c>
      <c r="AA140" s="109">
        <f t="shared" si="82"/>
        <v>96.303256596028788</v>
      </c>
      <c r="AC140" s="107">
        <v>21127</v>
      </c>
      <c r="AD140" s="107">
        <v>19314</v>
      </c>
      <c r="AE140" s="112">
        <f t="shared" si="83"/>
        <v>40441</v>
      </c>
    </row>
    <row r="141" spans="1:31" ht="14.1" customHeight="1">
      <c r="A141" s="1040"/>
      <c r="B141" s="1033"/>
      <c r="C141" s="106" t="s">
        <v>624</v>
      </c>
      <c r="D141" s="107">
        <v>1712</v>
      </c>
      <c r="E141" s="107">
        <v>0</v>
      </c>
      <c r="F141" s="107">
        <v>1293</v>
      </c>
      <c r="G141" s="108">
        <f t="shared" si="72"/>
        <v>3005</v>
      </c>
      <c r="H141" s="107">
        <v>1458</v>
      </c>
      <c r="I141" s="107">
        <v>0</v>
      </c>
      <c r="J141" s="107">
        <v>1267</v>
      </c>
      <c r="K141" s="108">
        <f t="shared" si="73"/>
        <v>2725</v>
      </c>
      <c r="L141" s="107">
        <v>389</v>
      </c>
      <c r="M141" s="107">
        <v>0</v>
      </c>
      <c r="N141" s="107">
        <v>582</v>
      </c>
      <c r="O141" s="108">
        <f t="shared" si="74"/>
        <v>971</v>
      </c>
      <c r="P141" s="107">
        <v>357</v>
      </c>
      <c r="Q141" s="107">
        <v>0</v>
      </c>
      <c r="R141" s="107">
        <v>660</v>
      </c>
      <c r="S141" s="108">
        <f t="shared" si="75"/>
        <v>1017</v>
      </c>
      <c r="U141" s="107">
        <f t="shared" si="78"/>
        <v>3916</v>
      </c>
      <c r="V141" s="109">
        <f t="shared" si="76"/>
        <v>87.449754354622598</v>
      </c>
      <c r="W141" s="110">
        <f t="shared" si="79"/>
        <v>0</v>
      </c>
      <c r="X141" s="107">
        <f t="shared" si="80"/>
        <v>3802</v>
      </c>
      <c r="Y141" s="109">
        <f t="shared" si="77"/>
        <v>85.438202247191015</v>
      </c>
      <c r="Z141" s="107">
        <f t="shared" si="81"/>
        <v>7718</v>
      </c>
      <c r="AA141" s="109">
        <f t="shared" si="82"/>
        <v>86.447132616487451</v>
      </c>
      <c r="AC141" s="107">
        <v>4478</v>
      </c>
      <c r="AD141" s="107">
        <v>4450</v>
      </c>
      <c r="AE141" s="112">
        <f t="shared" si="83"/>
        <v>8928</v>
      </c>
    </row>
    <row r="142" spans="1:31" ht="14.1" customHeight="1">
      <c r="A142" s="1040"/>
      <c r="B142" s="1033"/>
      <c r="C142" s="106" t="s">
        <v>625</v>
      </c>
      <c r="D142" s="107">
        <v>1534</v>
      </c>
      <c r="E142" s="107">
        <v>0</v>
      </c>
      <c r="F142" s="107">
        <v>1443</v>
      </c>
      <c r="G142" s="108">
        <f t="shared" si="72"/>
        <v>2977</v>
      </c>
      <c r="H142" s="107">
        <v>973</v>
      </c>
      <c r="I142" s="107">
        <v>0</v>
      </c>
      <c r="J142" s="107">
        <v>878</v>
      </c>
      <c r="K142" s="108">
        <f t="shared" si="73"/>
        <v>1851</v>
      </c>
      <c r="L142" s="107">
        <v>207</v>
      </c>
      <c r="M142" s="107">
        <v>0</v>
      </c>
      <c r="N142" s="107">
        <v>240</v>
      </c>
      <c r="O142" s="108">
        <f t="shared" si="74"/>
        <v>447</v>
      </c>
      <c r="P142" s="107">
        <v>314</v>
      </c>
      <c r="Q142" s="107">
        <v>0</v>
      </c>
      <c r="R142" s="107">
        <v>335</v>
      </c>
      <c r="S142" s="108">
        <f t="shared" si="75"/>
        <v>649</v>
      </c>
      <c r="U142" s="107">
        <f t="shared" si="78"/>
        <v>3028</v>
      </c>
      <c r="V142" s="109">
        <f t="shared" si="76"/>
        <v>79.558591697320026</v>
      </c>
      <c r="W142" s="110">
        <f t="shared" si="79"/>
        <v>0</v>
      </c>
      <c r="X142" s="107">
        <f t="shared" si="80"/>
        <v>2896</v>
      </c>
      <c r="Y142" s="109">
        <f t="shared" si="77"/>
        <v>76.918990703851264</v>
      </c>
      <c r="Z142" s="107">
        <f t="shared" si="81"/>
        <v>5924</v>
      </c>
      <c r="AA142" s="109">
        <f t="shared" si="82"/>
        <v>78.245938449346184</v>
      </c>
      <c r="AC142" s="107">
        <v>3806</v>
      </c>
      <c r="AD142" s="107">
        <v>3765</v>
      </c>
      <c r="AE142" s="112">
        <f t="shared" si="83"/>
        <v>7571</v>
      </c>
    </row>
    <row r="143" spans="1:31" ht="14.1" customHeight="1">
      <c r="A143" s="1040"/>
      <c r="B143" s="1033"/>
      <c r="C143" s="106" t="s">
        <v>626</v>
      </c>
      <c r="D143" s="107">
        <v>14156</v>
      </c>
      <c r="E143" s="107">
        <v>0</v>
      </c>
      <c r="F143" s="107">
        <v>10203</v>
      </c>
      <c r="G143" s="108">
        <f t="shared" si="72"/>
        <v>24359</v>
      </c>
      <c r="H143" s="107">
        <v>28560</v>
      </c>
      <c r="I143" s="107">
        <v>0</v>
      </c>
      <c r="J143" s="107">
        <v>22693</v>
      </c>
      <c r="K143" s="108">
        <f t="shared" si="73"/>
        <v>51253</v>
      </c>
      <c r="L143" s="107">
        <v>13312</v>
      </c>
      <c r="M143" s="107">
        <v>0</v>
      </c>
      <c r="N143" s="107">
        <v>12832</v>
      </c>
      <c r="O143" s="108">
        <f t="shared" si="74"/>
        <v>26144</v>
      </c>
      <c r="P143" s="107">
        <v>14145</v>
      </c>
      <c r="Q143" s="107">
        <v>0</v>
      </c>
      <c r="R143" s="107">
        <v>17157</v>
      </c>
      <c r="S143" s="108">
        <f t="shared" si="75"/>
        <v>31302</v>
      </c>
      <c r="U143" s="107">
        <f t="shared" si="78"/>
        <v>70173</v>
      </c>
      <c r="V143" s="109">
        <f t="shared" si="76"/>
        <v>91.579771615008156</v>
      </c>
      <c r="W143" s="110">
        <f t="shared" si="79"/>
        <v>0</v>
      </c>
      <c r="X143" s="107">
        <f t="shared" si="80"/>
        <v>62885</v>
      </c>
      <c r="Y143" s="109">
        <f t="shared" si="77"/>
        <v>86.724772793093464</v>
      </c>
      <c r="Z143" s="107">
        <f t="shared" si="81"/>
        <v>133058</v>
      </c>
      <c r="AA143" s="109">
        <f t="shared" si="82"/>
        <v>89.219236133462076</v>
      </c>
      <c r="AC143" s="107">
        <v>76625</v>
      </c>
      <c r="AD143" s="107">
        <v>72511</v>
      </c>
      <c r="AE143" s="112">
        <f t="shared" si="83"/>
        <v>149136</v>
      </c>
    </row>
    <row r="144" spans="1:31" ht="14.1" customHeight="1">
      <c r="A144" s="1040"/>
      <c r="B144" s="1033"/>
      <c r="C144" s="106" t="s">
        <v>627</v>
      </c>
      <c r="D144" s="107">
        <v>1222</v>
      </c>
      <c r="E144" s="107">
        <v>0</v>
      </c>
      <c r="F144" s="107">
        <v>863</v>
      </c>
      <c r="G144" s="108">
        <f t="shared" si="72"/>
        <v>2085</v>
      </c>
      <c r="H144" s="107">
        <v>1668</v>
      </c>
      <c r="I144" s="107">
        <v>0</v>
      </c>
      <c r="J144" s="107">
        <v>1701</v>
      </c>
      <c r="K144" s="108">
        <f t="shared" si="73"/>
        <v>3369</v>
      </c>
      <c r="L144" s="107">
        <v>416</v>
      </c>
      <c r="M144" s="107">
        <v>0</v>
      </c>
      <c r="N144" s="107">
        <v>547</v>
      </c>
      <c r="O144" s="108">
        <f t="shared" si="74"/>
        <v>963</v>
      </c>
      <c r="P144" s="107">
        <v>475</v>
      </c>
      <c r="Q144" s="107">
        <v>0</v>
      </c>
      <c r="R144" s="107">
        <v>621</v>
      </c>
      <c r="S144" s="108">
        <f t="shared" si="75"/>
        <v>1096</v>
      </c>
      <c r="U144" s="107">
        <f t="shared" si="78"/>
        <v>3781</v>
      </c>
      <c r="V144" s="109">
        <f t="shared" si="76"/>
        <v>79.199832425638874</v>
      </c>
      <c r="W144" s="110">
        <f t="shared" si="79"/>
        <v>0</v>
      </c>
      <c r="X144" s="107">
        <f t="shared" si="80"/>
        <v>3732</v>
      </c>
      <c r="Y144" s="109">
        <f t="shared" si="77"/>
        <v>76.428425148474304</v>
      </c>
      <c r="Z144" s="107">
        <f t="shared" si="81"/>
        <v>7513</v>
      </c>
      <c r="AA144" s="109">
        <f t="shared" si="82"/>
        <v>77.798488143315723</v>
      </c>
      <c r="AC144" s="107">
        <v>4774</v>
      </c>
      <c r="AD144" s="107">
        <v>4883</v>
      </c>
      <c r="AE144" s="112">
        <f t="shared" si="83"/>
        <v>9657</v>
      </c>
    </row>
    <row r="145" spans="1:31" ht="14.1" customHeight="1">
      <c r="A145" s="1040"/>
      <c r="B145" s="1033"/>
      <c r="C145" s="106" t="s">
        <v>628</v>
      </c>
      <c r="D145" s="107">
        <v>878</v>
      </c>
      <c r="E145" s="107">
        <v>0</v>
      </c>
      <c r="F145" s="107">
        <v>751</v>
      </c>
      <c r="G145" s="108">
        <f t="shared" si="72"/>
        <v>1629</v>
      </c>
      <c r="H145" s="107">
        <v>1027</v>
      </c>
      <c r="I145" s="107">
        <v>0</v>
      </c>
      <c r="J145" s="107">
        <v>899</v>
      </c>
      <c r="K145" s="108">
        <f t="shared" si="73"/>
        <v>1926</v>
      </c>
      <c r="L145" s="107">
        <v>298</v>
      </c>
      <c r="M145" s="107">
        <v>0</v>
      </c>
      <c r="N145" s="107">
        <v>336</v>
      </c>
      <c r="O145" s="108">
        <f t="shared" si="74"/>
        <v>634</v>
      </c>
      <c r="P145" s="107">
        <v>396</v>
      </c>
      <c r="Q145" s="107">
        <v>0</v>
      </c>
      <c r="R145" s="107">
        <v>555</v>
      </c>
      <c r="S145" s="108">
        <f t="shared" si="75"/>
        <v>951</v>
      </c>
      <c r="U145" s="107">
        <f t="shared" si="78"/>
        <v>2599</v>
      </c>
      <c r="V145" s="109">
        <f t="shared" si="76"/>
        <v>78.757575757575751</v>
      </c>
      <c r="W145" s="110">
        <f t="shared" si="79"/>
        <v>0</v>
      </c>
      <c r="X145" s="107">
        <f t="shared" si="80"/>
        <v>2541</v>
      </c>
      <c r="Y145" s="109">
        <f t="shared" si="77"/>
        <v>75.782881002087677</v>
      </c>
      <c r="Z145" s="107">
        <f t="shared" si="81"/>
        <v>5140</v>
      </c>
      <c r="AA145" s="109">
        <f t="shared" si="82"/>
        <v>77.258379678340603</v>
      </c>
      <c r="AC145" s="107">
        <v>3300</v>
      </c>
      <c r="AD145" s="107">
        <v>3353</v>
      </c>
      <c r="AE145" s="112">
        <f t="shared" si="83"/>
        <v>6653</v>
      </c>
    </row>
    <row r="146" spans="1:31" ht="14.1" customHeight="1">
      <c r="A146" s="1040"/>
      <c r="B146" s="1033"/>
      <c r="C146" s="106" t="s">
        <v>629</v>
      </c>
      <c r="D146" s="107">
        <v>4367</v>
      </c>
      <c r="E146" s="107">
        <v>0</v>
      </c>
      <c r="F146" s="107">
        <v>2786</v>
      </c>
      <c r="G146" s="108">
        <f t="shared" si="72"/>
        <v>7153</v>
      </c>
      <c r="H146" s="107">
        <v>7211</v>
      </c>
      <c r="I146" s="107">
        <v>0</v>
      </c>
      <c r="J146" s="107">
        <v>6248</v>
      </c>
      <c r="K146" s="108">
        <f t="shared" si="73"/>
        <v>13459</v>
      </c>
      <c r="L146" s="107">
        <v>3303</v>
      </c>
      <c r="M146" s="107">
        <v>0</v>
      </c>
      <c r="N146" s="107">
        <v>3361</v>
      </c>
      <c r="O146" s="108">
        <f t="shared" si="74"/>
        <v>6664</v>
      </c>
      <c r="P146" s="107">
        <v>3491</v>
      </c>
      <c r="Q146" s="107">
        <v>0</v>
      </c>
      <c r="R146" s="107">
        <v>4841</v>
      </c>
      <c r="S146" s="108">
        <f t="shared" si="75"/>
        <v>8332</v>
      </c>
      <c r="U146" s="107">
        <f t="shared" si="78"/>
        <v>18372</v>
      </c>
      <c r="V146" s="109">
        <f t="shared" si="76"/>
        <v>78.711280579238249</v>
      </c>
      <c r="W146" s="110">
        <f t="shared" si="79"/>
        <v>0</v>
      </c>
      <c r="X146" s="107">
        <f t="shared" si="80"/>
        <v>17236</v>
      </c>
      <c r="Y146" s="109">
        <f t="shared" si="77"/>
        <v>76.147559089905016</v>
      </c>
      <c r="Z146" s="107">
        <f t="shared" si="81"/>
        <v>35608</v>
      </c>
      <c r="AA146" s="109">
        <f t="shared" si="82"/>
        <v>77.449103880285364</v>
      </c>
      <c r="AC146" s="107">
        <v>23341</v>
      </c>
      <c r="AD146" s="107">
        <v>22635</v>
      </c>
      <c r="AE146" s="112">
        <f t="shared" si="83"/>
        <v>45976</v>
      </c>
    </row>
    <row r="147" spans="1:31" ht="14.1" customHeight="1">
      <c r="A147" s="1040"/>
      <c r="B147" s="1033"/>
      <c r="C147" s="106" t="s">
        <v>630</v>
      </c>
      <c r="D147" s="107">
        <v>1207</v>
      </c>
      <c r="E147" s="107">
        <v>0</v>
      </c>
      <c r="F147" s="107">
        <v>897</v>
      </c>
      <c r="G147" s="108">
        <f t="shared" si="72"/>
        <v>2104</v>
      </c>
      <c r="H147" s="107">
        <v>1787</v>
      </c>
      <c r="I147" s="107">
        <v>0</v>
      </c>
      <c r="J147" s="107">
        <v>1674</v>
      </c>
      <c r="K147" s="108">
        <f t="shared" si="73"/>
        <v>3461</v>
      </c>
      <c r="L147" s="107">
        <v>554</v>
      </c>
      <c r="M147" s="107">
        <v>0</v>
      </c>
      <c r="N147" s="107">
        <v>676</v>
      </c>
      <c r="O147" s="108">
        <f t="shared" si="74"/>
        <v>1230</v>
      </c>
      <c r="P147" s="107">
        <v>522</v>
      </c>
      <c r="Q147" s="107">
        <v>0</v>
      </c>
      <c r="R147" s="107">
        <v>778</v>
      </c>
      <c r="S147" s="108">
        <f t="shared" si="75"/>
        <v>1300</v>
      </c>
      <c r="U147" s="107">
        <f t="shared" si="78"/>
        <v>4070</v>
      </c>
      <c r="V147" s="109">
        <f t="shared" si="76"/>
        <v>77.582920320244</v>
      </c>
      <c r="W147" s="110">
        <f t="shared" si="79"/>
        <v>0</v>
      </c>
      <c r="X147" s="107">
        <f t="shared" si="80"/>
        <v>4025</v>
      </c>
      <c r="Y147" s="109">
        <f t="shared" si="77"/>
        <v>76.842306223749517</v>
      </c>
      <c r="Z147" s="107">
        <f t="shared" si="81"/>
        <v>8095</v>
      </c>
      <c r="AA147" s="109">
        <f t="shared" si="82"/>
        <v>77.212895841281949</v>
      </c>
      <c r="AC147" s="107">
        <v>5246</v>
      </c>
      <c r="AD147" s="107">
        <v>5238</v>
      </c>
      <c r="AE147" s="112">
        <f t="shared" si="83"/>
        <v>10484</v>
      </c>
    </row>
    <row r="148" spans="1:31" ht="14.1" customHeight="1">
      <c r="A148" s="1040"/>
      <c r="B148" s="1033"/>
      <c r="C148" s="106" t="s">
        <v>631</v>
      </c>
      <c r="D148" s="107">
        <v>1671</v>
      </c>
      <c r="E148" s="107">
        <v>0</v>
      </c>
      <c r="F148" s="107">
        <v>1157</v>
      </c>
      <c r="G148" s="108">
        <f t="shared" si="72"/>
        <v>2828</v>
      </c>
      <c r="H148" s="107">
        <v>2458</v>
      </c>
      <c r="I148" s="107">
        <v>0</v>
      </c>
      <c r="J148" s="107">
        <v>2312</v>
      </c>
      <c r="K148" s="108">
        <f t="shared" si="73"/>
        <v>4770</v>
      </c>
      <c r="L148" s="107">
        <v>1173</v>
      </c>
      <c r="M148" s="107">
        <v>0</v>
      </c>
      <c r="N148" s="107">
        <v>1196</v>
      </c>
      <c r="O148" s="108">
        <f t="shared" si="74"/>
        <v>2369</v>
      </c>
      <c r="P148" s="107">
        <v>980</v>
      </c>
      <c r="Q148" s="107">
        <v>0</v>
      </c>
      <c r="R148" s="107">
        <v>1331</v>
      </c>
      <c r="S148" s="108">
        <f t="shared" si="75"/>
        <v>2311</v>
      </c>
      <c r="U148" s="107">
        <f t="shared" si="78"/>
        <v>6282</v>
      </c>
      <c r="V148" s="109">
        <f t="shared" si="76"/>
        <v>83.062276874256241</v>
      </c>
      <c r="W148" s="110">
        <f t="shared" si="79"/>
        <v>0</v>
      </c>
      <c r="X148" s="107">
        <f t="shared" si="80"/>
        <v>5996</v>
      </c>
      <c r="Y148" s="109">
        <f t="shared" si="77"/>
        <v>78.646379853095482</v>
      </c>
      <c r="Z148" s="107">
        <f t="shared" si="81"/>
        <v>12278</v>
      </c>
      <c r="AA148" s="109">
        <f t="shared" si="82"/>
        <v>80.845459932837301</v>
      </c>
      <c r="AC148" s="107">
        <v>7563</v>
      </c>
      <c r="AD148" s="107">
        <v>7624</v>
      </c>
      <c r="AE148" s="112">
        <f t="shared" si="83"/>
        <v>15187</v>
      </c>
    </row>
    <row r="149" spans="1:31" ht="14.1" customHeight="1">
      <c r="A149" s="1040"/>
      <c r="B149" s="1033"/>
      <c r="C149" s="106" t="s">
        <v>632</v>
      </c>
      <c r="D149" s="107">
        <v>1857</v>
      </c>
      <c r="E149" s="107">
        <v>0</v>
      </c>
      <c r="F149" s="107">
        <v>1195</v>
      </c>
      <c r="G149" s="108">
        <f t="shared" si="72"/>
        <v>3052</v>
      </c>
      <c r="H149" s="107">
        <v>3104</v>
      </c>
      <c r="I149" s="107">
        <v>0</v>
      </c>
      <c r="J149" s="107">
        <v>2962</v>
      </c>
      <c r="K149" s="108">
        <f t="shared" si="73"/>
        <v>6066</v>
      </c>
      <c r="L149" s="107">
        <v>1165</v>
      </c>
      <c r="M149" s="107">
        <v>0</v>
      </c>
      <c r="N149" s="107">
        <v>1304</v>
      </c>
      <c r="O149" s="108">
        <f t="shared" si="74"/>
        <v>2469</v>
      </c>
      <c r="P149" s="107">
        <v>1316</v>
      </c>
      <c r="Q149" s="107">
        <v>0</v>
      </c>
      <c r="R149" s="107">
        <v>1912</v>
      </c>
      <c r="S149" s="108">
        <f t="shared" si="75"/>
        <v>3228</v>
      </c>
      <c r="U149" s="107">
        <f t="shared" si="78"/>
        <v>7442</v>
      </c>
      <c r="V149" s="109">
        <f t="shared" si="76"/>
        <v>81.244541484716152</v>
      </c>
      <c r="W149" s="110">
        <f t="shared" si="79"/>
        <v>0</v>
      </c>
      <c r="X149" s="107">
        <f t="shared" si="80"/>
        <v>7373</v>
      </c>
      <c r="Y149" s="109">
        <f t="shared" si="77"/>
        <v>78.569906223358913</v>
      </c>
      <c r="Z149" s="107">
        <f t="shared" si="81"/>
        <v>14815</v>
      </c>
      <c r="AA149" s="109">
        <f t="shared" si="82"/>
        <v>79.891069887834334</v>
      </c>
      <c r="AC149" s="107">
        <v>9160</v>
      </c>
      <c r="AD149" s="107">
        <v>9384</v>
      </c>
      <c r="AE149" s="112">
        <f t="shared" si="83"/>
        <v>18544</v>
      </c>
    </row>
    <row r="150" spans="1:31" ht="14.1" customHeight="1">
      <c r="A150" s="1040"/>
      <c r="B150" s="1033"/>
      <c r="C150" s="106" t="s">
        <v>633</v>
      </c>
      <c r="D150" s="107">
        <v>2649</v>
      </c>
      <c r="E150" s="107">
        <v>0</v>
      </c>
      <c r="F150" s="107">
        <v>1751</v>
      </c>
      <c r="G150" s="108">
        <f t="shared" si="72"/>
        <v>4400</v>
      </c>
      <c r="H150" s="107">
        <v>4646</v>
      </c>
      <c r="I150" s="107">
        <v>0</v>
      </c>
      <c r="J150" s="107">
        <v>4368</v>
      </c>
      <c r="K150" s="108">
        <f t="shared" si="73"/>
        <v>9014</v>
      </c>
      <c r="L150" s="107">
        <v>2081</v>
      </c>
      <c r="M150" s="107">
        <v>0</v>
      </c>
      <c r="N150" s="107">
        <v>2215</v>
      </c>
      <c r="O150" s="108">
        <f t="shared" si="74"/>
        <v>4296</v>
      </c>
      <c r="P150" s="107">
        <v>2069</v>
      </c>
      <c r="Q150" s="107">
        <v>0</v>
      </c>
      <c r="R150" s="107">
        <v>2825</v>
      </c>
      <c r="S150" s="108">
        <f t="shared" si="75"/>
        <v>4894</v>
      </c>
      <c r="U150" s="107">
        <f t="shared" si="78"/>
        <v>11445</v>
      </c>
      <c r="V150" s="109">
        <f t="shared" si="76"/>
        <v>80.843399025217209</v>
      </c>
      <c r="W150" s="110">
        <f t="shared" si="79"/>
        <v>0</v>
      </c>
      <c r="X150" s="107">
        <f t="shared" si="80"/>
        <v>11159</v>
      </c>
      <c r="Y150" s="109">
        <f t="shared" si="77"/>
        <v>75.582497968030339</v>
      </c>
      <c r="Z150" s="107">
        <f t="shared" si="81"/>
        <v>22604</v>
      </c>
      <c r="AA150" s="109">
        <f t="shared" si="82"/>
        <v>78.157740050482346</v>
      </c>
      <c r="AC150" s="107">
        <v>14157</v>
      </c>
      <c r="AD150" s="107">
        <v>14764</v>
      </c>
      <c r="AE150" s="112">
        <f t="shared" si="83"/>
        <v>28921</v>
      </c>
    </row>
    <row r="151" spans="1:31" ht="14.1" customHeight="1">
      <c r="A151" s="1040"/>
      <c r="B151" s="1033"/>
      <c r="C151" s="106" t="s">
        <v>634</v>
      </c>
      <c r="D151" s="107">
        <v>576</v>
      </c>
      <c r="E151" s="107">
        <v>0</v>
      </c>
      <c r="F151" s="107">
        <v>502</v>
      </c>
      <c r="G151" s="108">
        <f t="shared" si="72"/>
        <v>1078</v>
      </c>
      <c r="H151" s="107">
        <v>779</v>
      </c>
      <c r="I151" s="107">
        <v>0</v>
      </c>
      <c r="J151" s="107">
        <v>728</v>
      </c>
      <c r="K151" s="108">
        <f t="shared" si="73"/>
        <v>1507</v>
      </c>
      <c r="L151" s="107">
        <v>190</v>
      </c>
      <c r="M151" s="107">
        <v>0</v>
      </c>
      <c r="N151" s="107">
        <v>246</v>
      </c>
      <c r="O151" s="108">
        <f t="shared" si="74"/>
        <v>436</v>
      </c>
      <c r="P151" s="107">
        <v>251</v>
      </c>
      <c r="Q151" s="107">
        <v>0</v>
      </c>
      <c r="R151" s="107">
        <v>306</v>
      </c>
      <c r="S151" s="108">
        <f t="shared" si="75"/>
        <v>557</v>
      </c>
      <c r="U151" s="107">
        <f t="shared" si="78"/>
        <v>1796</v>
      </c>
      <c r="V151" s="109">
        <f t="shared" si="76"/>
        <v>85.320665083135395</v>
      </c>
      <c r="W151" s="110">
        <f t="shared" si="79"/>
        <v>0</v>
      </c>
      <c r="X151" s="107">
        <f t="shared" si="80"/>
        <v>1782</v>
      </c>
      <c r="Y151" s="109">
        <f t="shared" si="77"/>
        <v>80.378890392422193</v>
      </c>
      <c r="Z151" s="107">
        <f t="shared" si="81"/>
        <v>3578</v>
      </c>
      <c r="AA151" s="109">
        <f t="shared" si="82"/>
        <v>82.785747339194813</v>
      </c>
      <c r="AC151" s="107">
        <v>2105</v>
      </c>
      <c r="AD151" s="107">
        <v>2217</v>
      </c>
      <c r="AE151" s="112">
        <f t="shared" si="83"/>
        <v>4322</v>
      </c>
    </row>
    <row r="152" spans="1:31" ht="14.1" customHeight="1">
      <c r="A152" s="1040"/>
      <c r="B152" s="1033"/>
      <c r="C152" s="106" t="s">
        <v>635</v>
      </c>
      <c r="D152" s="107">
        <v>11665</v>
      </c>
      <c r="E152" s="107">
        <v>0</v>
      </c>
      <c r="F152" s="107">
        <v>8988</v>
      </c>
      <c r="G152" s="108">
        <f t="shared" si="72"/>
        <v>20653</v>
      </c>
      <c r="H152" s="107">
        <v>17793</v>
      </c>
      <c r="I152" s="107">
        <v>0</v>
      </c>
      <c r="J152" s="107">
        <v>13541</v>
      </c>
      <c r="K152" s="108">
        <f t="shared" si="73"/>
        <v>31334</v>
      </c>
      <c r="L152" s="107">
        <v>7609</v>
      </c>
      <c r="M152" s="107">
        <v>0</v>
      </c>
      <c r="N152" s="107">
        <v>7957</v>
      </c>
      <c r="O152" s="108">
        <f t="shared" si="74"/>
        <v>15566</v>
      </c>
      <c r="P152" s="107">
        <v>7486</v>
      </c>
      <c r="Q152" s="107">
        <v>0</v>
      </c>
      <c r="R152" s="107">
        <v>9033</v>
      </c>
      <c r="S152" s="108">
        <f t="shared" si="75"/>
        <v>16519</v>
      </c>
      <c r="U152" s="107">
        <f t="shared" si="78"/>
        <v>44553</v>
      </c>
      <c r="V152" s="109">
        <f t="shared" si="76"/>
        <v>91.052706872943531</v>
      </c>
      <c r="W152" s="110">
        <f t="shared" si="79"/>
        <v>0</v>
      </c>
      <c r="X152" s="107">
        <f t="shared" si="80"/>
        <v>39519</v>
      </c>
      <c r="Y152" s="109">
        <f t="shared" si="77"/>
        <v>88.466790535246574</v>
      </c>
      <c r="Z152" s="107">
        <f t="shared" si="81"/>
        <v>84072</v>
      </c>
      <c r="AA152" s="109">
        <f t="shared" si="82"/>
        <v>89.818593619794456</v>
      </c>
      <c r="AC152" s="107">
        <v>48931</v>
      </c>
      <c r="AD152" s="107">
        <v>44671</v>
      </c>
      <c r="AE152" s="112">
        <f t="shared" si="83"/>
        <v>93602</v>
      </c>
    </row>
    <row r="153" spans="1:31" ht="14.1" customHeight="1">
      <c r="A153" s="1040"/>
      <c r="B153" s="1033"/>
      <c r="C153" s="106" t="s">
        <v>636</v>
      </c>
      <c r="D153" s="107">
        <v>3614</v>
      </c>
      <c r="E153" s="107">
        <v>0</v>
      </c>
      <c r="F153" s="107">
        <v>2171</v>
      </c>
      <c r="G153" s="108">
        <f t="shared" si="72"/>
        <v>5785</v>
      </c>
      <c r="H153" s="107">
        <v>3005</v>
      </c>
      <c r="I153" s="107">
        <v>0</v>
      </c>
      <c r="J153" s="107">
        <v>2725</v>
      </c>
      <c r="K153" s="108">
        <f t="shared" si="73"/>
        <v>5730</v>
      </c>
      <c r="L153" s="107">
        <v>1148</v>
      </c>
      <c r="M153" s="107">
        <v>0</v>
      </c>
      <c r="N153" s="107">
        <v>1388</v>
      </c>
      <c r="O153" s="108">
        <f t="shared" si="74"/>
        <v>2536</v>
      </c>
      <c r="P153" s="107">
        <v>1253</v>
      </c>
      <c r="Q153" s="107">
        <v>0</v>
      </c>
      <c r="R153" s="107">
        <v>2409</v>
      </c>
      <c r="S153" s="108">
        <f t="shared" si="75"/>
        <v>3662</v>
      </c>
      <c r="U153" s="107">
        <f t="shared" si="78"/>
        <v>9020</v>
      </c>
      <c r="V153" s="109">
        <f t="shared" si="76"/>
        <v>85.416666666666671</v>
      </c>
      <c r="W153" s="110">
        <f t="shared" si="79"/>
        <v>0</v>
      </c>
      <c r="X153" s="107">
        <f t="shared" si="80"/>
        <v>8693</v>
      </c>
      <c r="Y153" s="109">
        <f t="shared" si="77"/>
        <v>85.183733463988247</v>
      </c>
      <c r="Z153" s="107">
        <f t="shared" si="81"/>
        <v>17713</v>
      </c>
      <c r="AA153" s="109">
        <f t="shared" si="82"/>
        <v>85.302191187093669</v>
      </c>
      <c r="AC153" s="107">
        <v>10560</v>
      </c>
      <c r="AD153" s="107">
        <v>10205</v>
      </c>
      <c r="AE153" s="112">
        <f t="shared" si="83"/>
        <v>20765</v>
      </c>
    </row>
    <row r="154" spans="1:31" ht="14.1" customHeight="1">
      <c r="A154" s="1040"/>
      <c r="B154" s="1033"/>
      <c r="C154" s="106" t="s">
        <v>637</v>
      </c>
      <c r="D154" s="107">
        <v>5181</v>
      </c>
      <c r="E154" s="107">
        <v>0</v>
      </c>
      <c r="F154" s="107">
        <v>3773</v>
      </c>
      <c r="G154" s="108">
        <f t="shared" si="72"/>
        <v>8954</v>
      </c>
      <c r="H154" s="107">
        <v>4643</v>
      </c>
      <c r="I154" s="107">
        <v>0</v>
      </c>
      <c r="J154" s="107">
        <v>4395</v>
      </c>
      <c r="K154" s="108">
        <f t="shared" si="73"/>
        <v>9038</v>
      </c>
      <c r="L154" s="107">
        <v>1622</v>
      </c>
      <c r="M154" s="107">
        <v>0</v>
      </c>
      <c r="N154" s="107">
        <v>2179</v>
      </c>
      <c r="O154" s="108">
        <f t="shared" si="74"/>
        <v>3801</v>
      </c>
      <c r="P154" s="107">
        <v>1610</v>
      </c>
      <c r="Q154" s="107">
        <v>0</v>
      </c>
      <c r="R154" s="107">
        <v>2742</v>
      </c>
      <c r="S154" s="108">
        <f t="shared" si="75"/>
        <v>4352</v>
      </c>
      <c r="U154" s="107">
        <f t="shared" si="78"/>
        <v>13056</v>
      </c>
      <c r="V154" s="109">
        <f t="shared" si="76"/>
        <v>86.739303747010368</v>
      </c>
      <c r="W154" s="110">
        <f t="shared" si="79"/>
        <v>0</v>
      </c>
      <c r="X154" s="107">
        <f t="shared" si="80"/>
        <v>13089</v>
      </c>
      <c r="Y154" s="109">
        <f t="shared" si="77"/>
        <v>84.543340653662312</v>
      </c>
      <c r="Z154" s="107">
        <f t="shared" si="81"/>
        <v>26145</v>
      </c>
      <c r="AA154" s="109">
        <f t="shared" si="82"/>
        <v>85.625859697386517</v>
      </c>
      <c r="AC154" s="107">
        <v>15052</v>
      </c>
      <c r="AD154" s="107">
        <v>15482</v>
      </c>
      <c r="AE154" s="112">
        <f t="shared" si="83"/>
        <v>30534</v>
      </c>
    </row>
    <row r="155" spans="1:31" ht="14.1" customHeight="1">
      <c r="A155" s="1040"/>
      <c r="B155" s="1033"/>
      <c r="C155" s="106" t="s">
        <v>638</v>
      </c>
      <c r="D155" s="107">
        <v>7281</v>
      </c>
      <c r="E155" s="107">
        <v>0</v>
      </c>
      <c r="F155" s="107">
        <v>5612</v>
      </c>
      <c r="G155" s="108">
        <f t="shared" si="72"/>
        <v>12893</v>
      </c>
      <c r="H155" s="107">
        <v>7911</v>
      </c>
      <c r="I155" s="107">
        <v>0</v>
      </c>
      <c r="J155" s="107">
        <v>6684</v>
      </c>
      <c r="K155" s="108">
        <f t="shared" si="73"/>
        <v>14595</v>
      </c>
      <c r="L155" s="107">
        <v>2861</v>
      </c>
      <c r="M155" s="107">
        <v>0</v>
      </c>
      <c r="N155" s="107">
        <v>3199</v>
      </c>
      <c r="O155" s="108">
        <f t="shared" si="74"/>
        <v>6060</v>
      </c>
      <c r="P155" s="107">
        <v>2321</v>
      </c>
      <c r="Q155" s="107">
        <v>0</v>
      </c>
      <c r="R155" s="107">
        <v>3116</v>
      </c>
      <c r="S155" s="108">
        <f t="shared" si="75"/>
        <v>5437</v>
      </c>
      <c r="U155" s="107">
        <f t="shared" si="78"/>
        <v>20374</v>
      </c>
      <c r="V155" s="109">
        <f t="shared" si="76"/>
        <v>94.88636363636364</v>
      </c>
      <c r="W155" s="110">
        <f t="shared" si="79"/>
        <v>0</v>
      </c>
      <c r="X155" s="107">
        <f t="shared" si="80"/>
        <v>18611</v>
      </c>
      <c r="Y155" s="109">
        <f t="shared" si="77"/>
        <v>92.293577981651381</v>
      </c>
      <c r="Z155" s="107">
        <f t="shared" si="81"/>
        <v>38985</v>
      </c>
      <c r="AA155" s="109">
        <f t="shared" si="82"/>
        <v>93.63066503350386</v>
      </c>
      <c r="AC155" s="107">
        <v>21472</v>
      </c>
      <c r="AD155" s="107">
        <v>20165</v>
      </c>
      <c r="AE155" s="112">
        <f t="shared" si="83"/>
        <v>41637</v>
      </c>
    </row>
    <row r="156" spans="1:31" ht="14.1" customHeight="1">
      <c r="A156" s="1040"/>
      <c r="B156" s="1033"/>
      <c r="C156" s="106" t="s">
        <v>639</v>
      </c>
      <c r="D156" s="107">
        <v>3543</v>
      </c>
      <c r="E156" s="107">
        <v>0</v>
      </c>
      <c r="F156" s="107">
        <v>2498</v>
      </c>
      <c r="G156" s="108">
        <f t="shared" si="72"/>
        <v>6041</v>
      </c>
      <c r="H156" s="107">
        <v>2763</v>
      </c>
      <c r="I156" s="107">
        <v>0</v>
      </c>
      <c r="J156" s="107">
        <v>2689</v>
      </c>
      <c r="K156" s="108">
        <f t="shared" si="73"/>
        <v>5452</v>
      </c>
      <c r="L156" s="107">
        <v>877</v>
      </c>
      <c r="M156" s="107">
        <v>0</v>
      </c>
      <c r="N156" s="107">
        <v>1122</v>
      </c>
      <c r="O156" s="108">
        <f t="shared" si="74"/>
        <v>1999</v>
      </c>
      <c r="P156" s="107">
        <v>743</v>
      </c>
      <c r="Q156" s="107">
        <v>0</v>
      </c>
      <c r="R156" s="107">
        <v>1276</v>
      </c>
      <c r="S156" s="108">
        <f t="shared" si="75"/>
        <v>2019</v>
      </c>
      <c r="U156" s="107">
        <f t="shared" si="78"/>
        <v>7926</v>
      </c>
      <c r="V156" s="109">
        <f t="shared" si="76"/>
        <v>79.899193548387103</v>
      </c>
      <c r="W156" s="110">
        <f t="shared" si="79"/>
        <v>0</v>
      </c>
      <c r="X156" s="107">
        <f t="shared" si="80"/>
        <v>7585</v>
      </c>
      <c r="Y156" s="109">
        <f t="shared" si="77"/>
        <v>75.44260990650487</v>
      </c>
      <c r="Z156" s="107">
        <f t="shared" si="81"/>
        <v>15511</v>
      </c>
      <c r="AA156" s="109">
        <f t="shared" si="82"/>
        <v>77.655952738560131</v>
      </c>
      <c r="AC156" s="107">
        <v>9920</v>
      </c>
      <c r="AD156" s="107">
        <v>10054</v>
      </c>
      <c r="AE156" s="112">
        <f t="shared" si="83"/>
        <v>19974</v>
      </c>
    </row>
    <row r="157" spans="1:31" ht="14.1" customHeight="1">
      <c r="A157" s="1040"/>
      <c r="B157" s="1033"/>
      <c r="C157" s="106" t="s">
        <v>640</v>
      </c>
      <c r="D157" s="107">
        <v>6217</v>
      </c>
      <c r="E157" s="107">
        <v>0</v>
      </c>
      <c r="F157" s="107">
        <v>4004</v>
      </c>
      <c r="G157" s="108">
        <f t="shared" si="72"/>
        <v>10221</v>
      </c>
      <c r="H157" s="107">
        <v>7328</v>
      </c>
      <c r="I157" s="107">
        <v>0</v>
      </c>
      <c r="J157" s="107">
        <v>6255</v>
      </c>
      <c r="K157" s="108">
        <f t="shared" si="73"/>
        <v>13583</v>
      </c>
      <c r="L157" s="107">
        <v>2763</v>
      </c>
      <c r="M157" s="107">
        <v>0</v>
      </c>
      <c r="N157" s="107">
        <v>3214</v>
      </c>
      <c r="O157" s="108">
        <f t="shared" si="74"/>
        <v>5977</v>
      </c>
      <c r="P157" s="107">
        <v>3014</v>
      </c>
      <c r="Q157" s="107">
        <v>0</v>
      </c>
      <c r="R157" s="107">
        <v>4259</v>
      </c>
      <c r="S157" s="108">
        <f t="shared" si="75"/>
        <v>7273</v>
      </c>
      <c r="U157" s="107">
        <f t="shared" si="78"/>
        <v>19322</v>
      </c>
      <c r="V157" s="109">
        <f t="shared" si="76"/>
        <v>82.064132512210662</v>
      </c>
      <c r="W157" s="110">
        <f t="shared" si="79"/>
        <v>0</v>
      </c>
      <c r="X157" s="107">
        <f t="shared" si="80"/>
        <v>17732</v>
      </c>
      <c r="Y157" s="109">
        <f t="shared" si="77"/>
        <v>80.592673393327885</v>
      </c>
      <c r="Z157" s="107">
        <f t="shared" si="81"/>
        <v>37054</v>
      </c>
      <c r="AA157" s="109">
        <f t="shared" si="82"/>
        <v>81.353327332206291</v>
      </c>
      <c r="AC157" s="107">
        <v>23545</v>
      </c>
      <c r="AD157" s="107">
        <v>22002</v>
      </c>
      <c r="AE157" s="112">
        <f t="shared" si="83"/>
        <v>45547</v>
      </c>
    </row>
    <row r="158" spans="1:31" ht="14.1" customHeight="1">
      <c r="A158" s="1040"/>
      <c r="B158" s="1033"/>
      <c r="C158" s="106" t="s">
        <v>641</v>
      </c>
      <c r="D158" s="107">
        <v>2446</v>
      </c>
      <c r="E158" s="107">
        <v>0</v>
      </c>
      <c r="F158" s="107">
        <v>1597</v>
      </c>
      <c r="G158" s="108">
        <f t="shared" si="72"/>
        <v>4043</v>
      </c>
      <c r="H158" s="107">
        <v>2518</v>
      </c>
      <c r="I158" s="107">
        <v>0</v>
      </c>
      <c r="J158" s="107">
        <v>2095</v>
      </c>
      <c r="K158" s="108">
        <f t="shared" si="73"/>
        <v>4613</v>
      </c>
      <c r="L158" s="107">
        <v>870</v>
      </c>
      <c r="M158" s="107">
        <v>0</v>
      </c>
      <c r="N158" s="107">
        <v>1044</v>
      </c>
      <c r="O158" s="108">
        <f t="shared" si="74"/>
        <v>1914</v>
      </c>
      <c r="P158" s="107">
        <v>941</v>
      </c>
      <c r="Q158" s="107">
        <v>0</v>
      </c>
      <c r="R158" s="107">
        <v>1356</v>
      </c>
      <c r="S158" s="108">
        <f t="shared" si="75"/>
        <v>2297</v>
      </c>
      <c r="U158" s="107">
        <f t="shared" si="78"/>
        <v>6775</v>
      </c>
      <c r="V158" s="109">
        <f t="shared" si="76"/>
        <v>81.225272749070854</v>
      </c>
      <c r="W158" s="110">
        <f t="shared" si="79"/>
        <v>0</v>
      </c>
      <c r="X158" s="107">
        <f t="shared" si="80"/>
        <v>6092</v>
      </c>
      <c r="Y158" s="109">
        <f t="shared" si="77"/>
        <v>77.309644670050758</v>
      </c>
      <c r="Z158" s="107">
        <f t="shared" si="81"/>
        <v>12867</v>
      </c>
      <c r="AA158" s="109">
        <f t="shared" si="82"/>
        <v>79.323099685592751</v>
      </c>
      <c r="AC158" s="107">
        <v>8341</v>
      </c>
      <c r="AD158" s="107">
        <v>7880</v>
      </c>
      <c r="AE158" s="112">
        <f t="shared" si="83"/>
        <v>16221</v>
      </c>
    </row>
    <row r="159" spans="1:31" ht="14.1" customHeight="1">
      <c r="A159" s="1040"/>
      <c r="B159" s="1034"/>
      <c r="C159" s="106" t="s">
        <v>642</v>
      </c>
      <c r="D159" s="107">
        <v>3093</v>
      </c>
      <c r="E159" s="107">
        <v>0</v>
      </c>
      <c r="F159" s="107">
        <v>2052</v>
      </c>
      <c r="G159" s="108">
        <f t="shared" si="72"/>
        <v>5145</v>
      </c>
      <c r="H159" s="107">
        <v>2610</v>
      </c>
      <c r="I159" s="107">
        <v>0</v>
      </c>
      <c r="J159" s="107">
        <v>2459</v>
      </c>
      <c r="K159" s="108">
        <f t="shared" si="73"/>
        <v>5069</v>
      </c>
      <c r="L159" s="107">
        <v>1061</v>
      </c>
      <c r="M159" s="107">
        <v>0</v>
      </c>
      <c r="N159" s="107">
        <v>1325</v>
      </c>
      <c r="O159" s="108">
        <f t="shared" si="74"/>
        <v>2386</v>
      </c>
      <c r="P159" s="107">
        <v>1095</v>
      </c>
      <c r="Q159" s="107">
        <v>0</v>
      </c>
      <c r="R159" s="107">
        <v>1846</v>
      </c>
      <c r="S159" s="108">
        <f t="shared" si="75"/>
        <v>2941</v>
      </c>
      <c r="U159" s="107">
        <f t="shared" si="78"/>
        <v>7859</v>
      </c>
      <c r="V159" s="109">
        <f t="shared" si="76"/>
        <v>87.751228226887008</v>
      </c>
      <c r="W159" s="110">
        <f t="shared" si="79"/>
        <v>0</v>
      </c>
      <c r="X159" s="107">
        <f t="shared" si="80"/>
        <v>7682</v>
      </c>
      <c r="Y159" s="109">
        <f t="shared" si="77"/>
        <v>84.186301369863017</v>
      </c>
      <c r="Z159" s="107">
        <f t="shared" si="81"/>
        <v>15541</v>
      </c>
      <c r="AA159" s="109">
        <f t="shared" si="82"/>
        <v>85.952104419003376</v>
      </c>
      <c r="AC159" s="107">
        <v>8956</v>
      </c>
      <c r="AD159" s="107">
        <v>9125</v>
      </c>
      <c r="AE159" s="112">
        <f t="shared" si="83"/>
        <v>18081</v>
      </c>
    </row>
    <row r="160" spans="1:31" ht="14.1" customHeight="1">
      <c r="A160" s="1040"/>
      <c r="B160" s="1035" t="s">
        <v>113</v>
      </c>
      <c r="C160" s="1035"/>
      <c r="D160" s="261">
        <v>135538</v>
      </c>
      <c r="E160" s="261">
        <v>0</v>
      </c>
      <c r="F160" s="261">
        <v>96322</v>
      </c>
      <c r="G160" s="261">
        <f t="shared" ref="G160:S160" si="84">SUM(G130:G159)</f>
        <v>231860</v>
      </c>
      <c r="H160" s="261">
        <v>176208</v>
      </c>
      <c r="I160" s="261">
        <v>0</v>
      </c>
      <c r="J160" s="261">
        <v>145706</v>
      </c>
      <c r="K160" s="261">
        <f t="shared" si="84"/>
        <v>321914</v>
      </c>
      <c r="L160" s="261">
        <v>74597</v>
      </c>
      <c r="M160" s="261">
        <v>2</v>
      </c>
      <c r="N160" s="261">
        <v>80508</v>
      </c>
      <c r="O160" s="261">
        <f t="shared" si="84"/>
        <v>155107</v>
      </c>
      <c r="P160" s="261">
        <v>76318</v>
      </c>
      <c r="Q160" s="261">
        <v>0</v>
      </c>
      <c r="R160" s="261">
        <v>102131</v>
      </c>
      <c r="S160" s="261">
        <f t="shared" si="84"/>
        <v>178449</v>
      </c>
      <c r="U160" s="263">
        <f t="shared" si="78"/>
        <v>462661</v>
      </c>
      <c r="V160" s="264">
        <f t="shared" si="76"/>
        <v>86.750130314291823</v>
      </c>
      <c r="W160" s="265">
        <f t="shared" si="79"/>
        <v>2</v>
      </c>
      <c r="X160" s="263">
        <f t="shared" si="80"/>
        <v>424667</v>
      </c>
      <c r="Y160" s="264">
        <f t="shared" si="77"/>
        <v>83.003729301205567</v>
      </c>
      <c r="Z160" s="263">
        <f t="shared" si="81"/>
        <v>887330</v>
      </c>
      <c r="AA160" s="264">
        <f t="shared" si="82"/>
        <v>84.91602469017657</v>
      </c>
      <c r="AC160" s="263">
        <v>533326</v>
      </c>
      <c r="AD160" s="263">
        <v>511624</v>
      </c>
      <c r="AE160" s="263">
        <f t="shared" si="83"/>
        <v>1044950</v>
      </c>
    </row>
    <row r="161" spans="1:31" ht="14.1" customHeight="1">
      <c r="A161" s="1037" t="s">
        <v>900</v>
      </c>
      <c r="B161" s="1032" t="s">
        <v>677</v>
      </c>
      <c r="C161" s="106" t="s">
        <v>678</v>
      </c>
      <c r="D161" s="107">
        <v>22378</v>
      </c>
      <c r="E161" s="107">
        <v>0</v>
      </c>
      <c r="F161" s="107">
        <v>17274</v>
      </c>
      <c r="G161" s="108">
        <f t="shared" ref="G161:G181" si="85">SUM(D161:F161)</f>
        <v>39652</v>
      </c>
      <c r="H161" s="107">
        <v>36588</v>
      </c>
      <c r="I161" s="107">
        <v>0</v>
      </c>
      <c r="J161" s="107">
        <v>26290</v>
      </c>
      <c r="K161" s="108">
        <f t="shared" ref="K161:K181" si="86">SUM(H161:J161)</f>
        <v>62878</v>
      </c>
      <c r="L161" s="107">
        <v>15684</v>
      </c>
      <c r="M161" s="107">
        <v>0</v>
      </c>
      <c r="N161" s="107">
        <v>15975</v>
      </c>
      <c r="O161" s="108">
        <f t="shared" ref="O161:O181" si="87">SUM(L161:N161)</f>
        <v>31659</v>
      </c>
      <c r="P161" s="107">
        <v>15574</v>
      </c>
      <c r="Q161" s="107">
        <v>0</v>
      </c>
      <c r="R161" s="107">
        <v>18548</v>
      </c>
      <c r="S161" s="108">
        <f t="shared" ref="S161:S181" si="88">SUM(P161:R161)</f>
        <v>34122</v>
      </c>
      <c r="U161" s="107">
        <f t="shared" ref="U161:U182" si="89">+D161+H161+L161+P161</f>
        <v>90224</v>
      </c>
      <c r="V161" s="109">
        <f t="shared" ref="V161:V182" si="90">100*U161/AC161</f>
        <v>92.805858997305023</v>
      </c>
      <c r="W161" s="110">
        <f t="shared" ref="W161:W182" si="91">E161+I161+M161+Q161</f>
        <v>0</v>
      </c>
      <c r="X161" s="107">
        <f t="shared" ref="X161:X182" si="92">+F161+J161+N161+R161</f>
        <v>78087</v>
      </c>
      <c r="Y161" s="109">
        <f t="shared" ref="Y161:Y182" si="93">100*X161/AD161</f>
        <v>89.220872704836552</v>
      </c>
      <c r="Z161" s="107">
        <f t="shared" ref="Z161:Z182" si="94">SUM(U161,,W161,X161)</f>
        <v>168311</v>
      </c>
      <c r="AA161" s="109">
        <f t="shared" ref="AA161:AA182" si="95">100*Z161/AE161</f>
        <v>91.107454300391367</v>
      </c>
      <c r="AC161" s="107">
        <v>97218</v>
      </c>
      <c r="AD161" s="107">
        <v>87521</v>
      </c>
      <c r="AE161" s="112">
        <f t="shared" ref="AE161:AE181" si="96">+AD161+AC161</f>
        <v>184739</v>
      </c>
    </row>
    <row r="162" spans="1:31" ht="14.1" customHeight="1">
      <c r="A162" s="1038"/>
      <c r="B162" s="1033"/>
      <c r="C162" s="106" t="s">
        <v>679</v>
      </c>
      <c r="D162" s="107">
        <v>3340</v>
      </c>
      <c r="E162" s="107">
        <v>0</v>
      </c>
      <c r="F162" s="107">
        <v>2272</v>
      </c>
      <c r="G162" s="108">
        <f t="shared" si="85"/>
        <v>5612</v>
      </c>
      <c r="H162" s="107">
        <v>3768</v>
      </c>
      <c r="I162" s="107">
        <v>0</v>
      </c>
      <c r="J162" s="107">
        <v>3041</v>
      </c>
      <c r="K162" s="108">
        <f t="shared" si="86"/>
        <v>6809</v>
      </c>
      <c r="L162" s="107">
        <v>1335</v>
      </c>
      <c r="M162" s="107">
        <v>0</v>
      </c>
      <c r="N162" s="107">
        <v>1711</v>
      </c>
      <c r="O162" s="108">
        <f t="shared" si="87"/>
        <v>3046</v>
      </c>
      <c r="P162" s="107">
        <v>1404</v>
      </c>
      <c r="Q162" s="107">
        <v>0</v>
      </c>
      <c r="R162" s="107">
        <v>2125</v>
      </c>
      <c r="S162" s="108">
        <f t="shared" si="88"/>
        <v>3529</v>
      </c>
      <c r="U162" s="107">
        <f t="shared" si="89"/>
        <v>9847</v>
      </c>
      <c r="V162" s="109">
        <f t="shared" si="90"/>
        <v>88.623886238862383</v>
      </c>
      <c r="W162" s="110">
        <f t="shared" si="91"/>
        <v>0</v>
      </c>
      <c r="X162" s="107">
        <f t="shared" si="92"/>
        <v>9149</v>
      </c>
      <c r="Y162" s="109">
        <f t="shared" si="93"/>
        <v>88.123675592371413</v>
      </c>
      <c r="Z162" s="107">
        <f t="shared" si="94"/>
        <v>18996</v>
      </c>
      <c r="AA162" s="109">
        <f t="shared" si="95"/>
        <v>88.382263992927932</v>
      </c>
      <c r="AC162" s="107">
        <v>11111</v>
      </c>
      <c r="AD162" s="107">
        <v>10382</v>
      </c>
      <c r="AE162" s="112">
        <f t="shared" si="96"/>
        <v>21493</v>
      </c>
    </row>
    <row r="163" spans="1:31" ht="14.1" customHeight="1">
      <c r="A163" s="1038"/>
      <c r="B163" s="1033"/>
      <c r="C163" s="106" t="s">
        <v>680</v>
      </c>
      <c r="D163" s="107">
        <v>1004</v>
      </c>
      <c r="E163" s="107">
        <v>0</v>
      </c>
      <c r="F163" s="107">
        <v>813</v>
      </c>
      <c r="G163" s="108">
        <f t="shared" si="85"/>
        <v>1817</v>
      </c>
      <c r="H163" s="107">
        <v>793</v>
      </c>
      <c r="I163" s="107">
        <v>0</v>
      </c>
      <c r="J163" s="107">
        <v>809</v>
      </c>
      <c r="K163" s="108">
        <f t="shared" si="86"/>
        <v>1602</v>
      </c>
      <c r="L163" s="107">
        <v>161</v>
      </c>
      <c r="M163" s="107">
        <v>0</v>
      </c>
      <c r="N163" s="107">
        <v>221</v>
      </c>
      <c r="O163" s="108">
        <f t="shared" si="87"/>
        <v>382</v>
      </c>
      <c r="P163" s="107">
        <v>200</v>
      </c>
      <c r="Q163" s="107">
        <v>0</v>
      </c>
      <c r="R163" s="107">
        <v>270</v>
      </c>
      <c r="S163" s="108">
        <f t="shared" si="88"/>
        <v>470</v>
      </c>
      <c r="U163" s="107">
        <f t="shared" si="89"/>
        <v>2158</v>
      </c>
      <c r="V163" s="109">
        <f t="shared" si="90"/>
        <v>86.771210293526337</v>
      </c>
      <c r="W163" s="110">
        <f t="shared" si="91"/>
        <v>0</v>
      </c>
      <c r="X163" s="107">
        <f t="shared" si="92"/>
        <v>2113</v>
      </c>
      <c r="Y163" s="109">
        <f t="shared" si="93"/>
        <v>83.683168316831683</v>
      </c>
      <c r="Z163" s="107">
        <f t="shared" si="94"/>
        <v>4271</v>
      </c>
      <c r="AA163" s="109">
        <f t="shared" si="95"/>
        <v>85.215482841181171</v>
      </c>
      <c r="AC163" s="107">
        <v>2487</v>
      </c>
      <c r="AD163" s="107">
        <v>2525</v>
      </c>
      <c r="AE163" s="112">
        <f t="shared" si="96"/>
        <v>5012</v>
      </c>
    </row>
    <row r="164" spans="1:31" ht="14.1" customHeight="1">
      <c r="A164" s="1038"/>
      <c r="B164" s="1033"/>
      <c r="C164" s="106" t="s">
        <v>681</v>
      </c>
      <c r="D164" s="107">
        <v>1834</v>
      </c>
      <c r="E164" s="107">
        <v>0</v>
      </c>
      <c r="F164" s="107">
        <v>1366</v>
      </c>
      <c r="G164" s="108">
        <f t="shared" si="85"/>
        <v>3200</v>
      </c>
      <c r="H164" s="107">
        <v>2610</v>
      </c>
      <c r="I164" s="107">
        <v>0</v>
      </c>
      <c r="J164" s="107">
        <v>2131</v>
      </c>
      <c r="K164" s="108">
        <f t="shared" si="86"/>
        <v>4741</v>
      </c>
      <c r="L164" s="107">
        <v>968</v>
      </c>
      <c r="M164" s="107">
        <v>0</v>
      </c>
      <c r="N164" s="107">
        <v>1183</v>
      </c>
      <c r="O164" s="108">
        <f t="shared" si="87"/>
        <v>2151</v>
      </c>
      <c r="P164" s="107">
        <v>1005</v>
      </c>
      <c r="Q164" s="107">
        <v>0</v>
      </c>
      <c r="R164" s="107">
        <v>1791</v>
      </c>
      <c r="S164" s="108">
        <f t="shared" si="88"/>
        <v>2796</v>
      </c>
      <c r="U164" s="107">
        <f t="shared" si="89"/>
        <v>6417</v>
      </c>
      <c r="V164" s="109">
        <f t="shared" si="90"/>
        <v>79.007633587786259</v>
      </c>
      <c r="W164" s="110">
        <f t="shared" si="91"/>
        <v>0</v>
      </c>
      <c r="X164" s="107">
        <f t="shared" si="92"/>
        <v>6471</v>
      </c>
      <c r="Y164" s="109">
        <f t="shared" si="93"/>
        <v>82.192302807062106</v>
      </c>
      <c r="Z164" s="107">
        <f t="shared" si="94"/>
        <v>12888</v>
      </c>
      <c r="AA164" s="109">
        <f t="shared" si="95"/>
        <v>80.575179743669892</v>
      </c>
      <c r="AC164" s="107">
        <v>8122</v>
      </c>
      <c r="AD164" s="107">
        <v>7873</v>
      </c>
      <c r="AE164" s="112">
        <f t="shared" si="96"/>
        <v>15995</v>
      </c>
    </row>
    <row r="165" spans="1:31" ht="14.1" customHeight="1">
      <c r="A165" s="1038"/>
      <c r="B165" s="1033"/>
      <c r="C165" s="106" t="s">
        <v>682</v>
      </c>
      <c r="D165" s="107">
        <v>9624</v>
      </c>
      <c r="E165" s="107">
        <v>0</v>
      </c>
      <c r="F165" s="107">
        <v>6586</v>
      </c>
      <c r="G165" s="108">
        <f t="shared" si="85"/>
        <v>16210</v>
      </c>
      <c r="H165" s="107">
        <v>10881</v>
      </c>
      <c r="I165" s="107">
        <v>0</v>
      </c>
      <c r="J165" s="107">
        <v>8576</v>
      </c>
      <c r="K165" s="108">
        <f t="shared" si="86"/>
        <v>19457</v>
      </c>
      <c r="L165" s="107">
        <v>6563</v>
      </c>
      <c r="M165" s="107">
        <v>0</v>
      </c>
      <c r="N165" s="107">
        <v>6315</v>
      </c>
      <c r="O165" s="108">
        <f t="shared" si="87"/>
        <v>12878</v>
      </c>
      <c r="P165" s="107">
        <v>6327</v>
      </c>
      <c r="Q165" s="107">
        <v>0</v>
      </c>
      <c r="R165" s="107">
        <v>7934</v>
      </c>
      <c r="S165" s="108">
        <f t="shared" si="88"/>
        <v>14261</v>
      </c>
      <c r="U165" s="107">
        <f t="shared" si="89"/>
        <v>33395</v>
      </c>
      <c r="V165" s="109">
        <f t="shared" si="90"/>
        <v>248.16080850115182</v>
      </c>
      <c r="W165" s="110">
        <f t="shared" si="91"/>
        <v>0</v>
      </c>
      <c r="X165" s="107">
        <f t="shared" si="92"/>
        <v>29411</v>
      </c>
      <c r="Y165" s="109">
        <f t="shared" si="93"/>
        <v>219.09266984505365</v>
      </c>
      <c r="Z165" s="107">
        <f t="shared" si="94"/>
        <v>62806</v>
      </c>
      <c r="AA165" s="109">
        <f t="shared" si="95"/>
        <v>233.6445816747889</v>
      </c>
      <c r="AC165" s="107">
        <v>13457</v>
      </c>
      <c r="AD165" s="107">
        <v>13424</v>
      </c>
      <c r="AE165" s="112">
        <f t="shared" si="96"/>
        <v>26881</v>
      </c>
    </row>
    <row r="166" spans="1:31" ht="14.1" customHeight="1">
      <c r="A166" s="1038"/>
      <c r="B166" s="1033"/>
      <c r="C166" s="106" t="s">
        <v>683</v>
      </c>
      <c r="D166" s="107">
        <v>3434</v>
      </c>
      <c r="E166" s="107">
        <v>0</v>
      </c>
      <c r="F166" s="107">
        <v>2423</v>
      </c>
      <c r="G166" s="108">
        <f t="shared" si="85"/>
        <v>5857</v>
      </c>
      <c r="H166" s="107">
        <v>3273</v>
      </c>
      <c r="I166" s="107">
        <v>0</v>
      </c>
      <c r="J166" s="107">
        <v>2447</v>
      </c>
      <c r="K166" s="108">
        <f t="shared" si="86"/>
        <v>5720</v>
      </c>
      <c r="L166" s="107">
        <v>1587</v>
      </c>
      <c r="M166" s="107">
        <v>0</v>
      </c>
      <c r="N166" s="107">
        <v>1652</v>
      </c>
      <c r="O166" s="108">
        <f t="shared" si="87"/>
        <v>3239</v>
      </c>
      <c r="P166" s="107">
        <v>1668</v>
      </c>
      <c r="Q166" s="107">
        <v>0</v>
      </c>
      <c r="R166" s="107">
        <v>2007</v>
      </c>
      <c r="S166" s="108">
        <f t="shared" si="88"/>
        <v>3675</v>
      </c>
      <c r="U166" s="107">
        <f t="shared" si="89"/>
        <v>9962</v>
      </c>
      <c r="V166" s="109">
        <f t="shared" si="90"/>
        <v>61.019233125076568</v>
      </c>
      <c r="W166" s="110">
        <f t="shared" si="91"/>
        <v>0</v>
      </c>
      <c r="X166" s="107">
        <f t="shared" si="92"/>
        <v>8529</v>
      </c>
      <c r="Y166" s="109">
        <f t="shared" si="93"/>
        <v>58.49393045744462</v>
      </c>
      <c r="Z166" s="107">
        <f t="shared" si="94"/>
        <v>18491</v>
      </c>
      <c r="AA166" s="109">
        <f t="shared" si="95"/>
        <v>59.827870708900896</v>
      </c>
      <c r="AC166" s="107">
        <v>16326</v>
      </c>
      <c r="AD166" s="107">
        <v>14581</v>
      </c>
      <c r="AE166" s="112">
        <f t="shared" si="96"/>
        <v>30907</v>
      </c>
    </row>
    <row r="167" spans="1:31" ht="14.1" customHeight="1">
      <c r="A167" s="1038"/>
      <c r="B167" s="1033"/>
      <c r="C167" s="106" t="s">
        <v>684</v>
      </c>
      <c r="D167" s="107">
        <v>2256</v>
      </c>
      <c r="E167" s="107">
        <v>0</v>
      </c>
      <c r="F167" s="107">
        <v>2047</v>
      </c>
      <c r="G167" s="108">
        <f t="shared" si="85"/>
        <v>4303</v>
      </c>
      <c r="H167" s="107">
        <v>2322</v>
      </c>
      <c r="I167" s="107">
        <v>0</v>
      </c>
      <c r="J167" s="107">
        <v>2111</v>
      </c>
      <c r="K167" s="108">
        <f t="shared" si="86"/>
        <v>4433</v>
      </c>
      <c r="L167" s="107">
        <v>400</v>
      </c>
      <c r="M167" s="107">
        <v>0</v>
      </c>
      <c r="N167" s="107">
        <v>593</v>
      </c>
      <c r="O167" s="108">
        <f t="shared" si="87"/>
        <v>993</v>
      </c>
      <c r="P167" s="107">
        <v>443</v>
      </c>
      <c r="Q167" s="107">
        <v>0</v>
      </c>
      <c r="R167" s="107">
        <v>709</v>
      </c>
      <c r="S167" s="108">
        <f t="shared" si="88"/>
        <v>1152</v>
      </c>
      <c r="U167" s="107">
        <f t="shared" si="89"/>
        <v>5421</v>
      </c>
      <c r="V167" s="109">
        <f t="shared" si="90"/>
        <v>89.205199934178054</v>
      </c>
      <c r="W167" s="110">
        <f t="shared" si="91"/>
        <v>0</v>
      </c>
      <c r="X167" s="107">
        <f t="shared" si="92"/>
        <v>5460</v>
      </c>
      <c r="Y167" s="109">
        <f t="shared" si="93"/>
        <v>91.503267973856211</v>
      </c>
      <c r="Z167" s="107">
        <f t="shared" si="94"/>
        <v>10881</v>
      </c>
      <c r="AA167" s="109">
        <f t="shared" si="95"/>
        <v>90.343739621388238</v>
      </c>
      <c r="AC167" s="107">
        <v>6077</v>
      </c>
      <c r="AD167" s="107">
        <v>5967</v>
      </c>
      <c r="AE167" s="112">
        <f t="shared" si="96"/>
        <v>12044</v>
      </c>
    </row>
    <row r="168" spans="1:31" ht="14.1" customHeight="1">
      <c r="A168" s="1038"/>
      <c r="B168" s="1033"/>
      <c r="C168" s="106" t="s">
        <v>685</v>
      </c>
      <c r="D168" s="107">
        <v>954</v>
      </c>
      <c r="E168" s="107">
        <v>0</v>
      </c>
      <c r="F168" s="107">
        <v>733</v>
      </c>
      <c r="G168" s="108">
        <f t="shared" si="85"/>
        <v>1687</v>
      </c>
      <c r="H168" s="107">
        <v>976</v>
      </c>
      <c r="I168" s="107">
        <v>0</v>
      </c>
      <c r="J168" s="107">
        <v>1027</v>
      </c>
      <c r="K168" s="108">
        <f t="shared" si="86"/>
        <v>2003</v>
      </c>
      <c r="L168" s="107">
        <v>194</v>
      </c>
      <c r="M168" s="107">
        <v>0</v>
      </c>
      <c r="N168" s="107">
        <v>241</v>
      </c>
      <c r="O168" s="108">
        <f t="shared" si="87"/>
        <v>435</v>
      </c>
      <c r="P168" s="107">
        <v>181</v>
      </c>
      <c r="Q168" s="107">
        <v>0</v>
      </c>
      <c r="R168" s="107">
        <v>257</v>
      </c>
      <c r="S168" s="108">
        <f t="shared" si="88"/>
        <v>438</v>
      </c>
      <c r="U168" s="107">
        <f t="shared" si="89"/>
        <v>2305</v>
      </c>
      <c r="V168" s="109">
        <f t="shared" si="90"/>
        <v>87.112622826908535</v>
      </c>
      <c r="W168" s="110">
        <f t="shared" si="91"/>
        <v>0</v>
      </c>
      <c r="X168" s="107">
        <f t="shared" si="92"/>
        <v>2258</v>
      </c>
      <c r="Y168" s="109">
        <f t="shared" si="93"/>
        <v>87.962602259446825</v>
      </c>
      <c r="Z168" s="107">
        <f t="shared" si="94"/>
        <v>4563</v>
      </c>
      <c r="AA168" s="109">
        <f t="shared" si="95"/>
        <v>87.531172069825431</v>
      </c>
      <c r="AC168" s="107">
        <v>2646</v>
      </c>
      <c r="AD168" s="107">
        <v>2567</v>
      </c>
      <c r="AE168" s="112">
        <f t="shared" si="96"/>
        <v>5213</v>
      </c>
    </row>
    <row r="169" spans="1:31" ht="14.1" customHeight="1">
      <c r="A169" s="1038"/>
      <c r="B169" s="1033"/>
      <c r="C169" s="106" t="s">
        <v>686</v>
      </c>
      <c r="D169" s="107">
        <v>2051</v>
      </c>
      <c r="E169" s="107">
        <v>0</v>
      </c>
      <c r="F169" s="107">
        <v>1433</v>
      </c>
      <c r="G169" s="108">
        <f t="shared" si="85"/>
        <v>3484</v>
      </c>
      <c r="H169" s="107">
        <v>1690</v>
      </c>
      <c r="I169" s="107">
        <v>0</v>
      </c>
      <c r="J169" s="107">
        <v>1690</v>
      </c>
      <c r="K169" s="108">
        <f t="shared" si="86"/>
        <v>3380</v>
      </c>
      <c r="L169" s="107">
        <v>326</v>
      </c>
      <c r="M169" s="107">
        <v>0</v>
      </c>
      <c r="N169" s="107">
        <v>476</v>
      </c>
      <c r="O169" s="108">
        <f t="shared" si="87"/>
        <v>802</v>
      </c>
      <c r="P169" s="107">
        <v>378</v>
      </c>
      <c r="Q169" s="107">
        <v>0</v>
      </c>
      <c r="R169" s="107">
        <v>670</v>
      </c>
      <c r="S169" s="108">
        <f t="shared" si="88"/>
        <v>1048</v>
      </c>
      <c r="U169" s="107">
        <f t="shared" si="89"/>
        <v>4445</v>
      </c>
      <c r="V169" s="109">
        <f t="shared" si="90"/>
        <v>80.292630057803464</v>
      </c>
      <c r="W169" s="110">
        <f t="shared" si="91"/>
        <v>0</v>
      </c>
      <c r="X169" s="107">
        <f t="shared" si="92"/>
        <v>4269</v>
      </c>
      <c r="Y169" s="109">
        <f t="shared" si="93"/>
        <v>76.01495726495726</v>
      </c>
      <c r="Z169" s="107">
        <f t="shared" si="94"/>
        <v>8714</v>
      </c>
      <c r="AA169" s="109">
        <f t="shared" si="95"/>
        <v>78.138450502152082</v>
      </c>
      <c r="AC169" s="107">
        <v>5536</v>
      </c>
      <c r="AD169" s="107">
        <v>5616</v>
      </c>
      <c r="AE169" s="112">
        <f t="shared" si="96"/>
        <v>11152</v>
      </c>
    </row>
    <row r="170" spans="1:31" ht="14.1" customHeight="1">
      <c r="A170" s="1038"/>
      <c r="B170" s="1033"/>
      <c r="C170" s="106" t="s">
        <v>687</v>
      </c>
      <c r="D170" s="107">
        <v>1608</v>
      </c>
      <c r="E170" s="107">
        <v>0</v>
      </c>
      <c r="F170" s="107">
        <v>1216</v>
      </c>
      <c r="G170" s="108">
        <f t="shared" si="85"/>
        <v>2824</v>
      </c>
      <c r="H170" s="107">
        <v>1439</v>
      </c>
      <c r="I170" s="107">
        <v>0</v>
      </c>
      <c r="J170" s="107">
        <v>1328</v>
      </c>
      <c r="K170" s="108">
        <f t="shared" si="86"/>
        <v>2767</v>
      </c>
      <c r="L170" s="107">
        <v>343</v>
      </c>
      <c r="M170" s="107">
        <v>0</v>
      </c>
      <c r="N170" s="107">
        <v>523</v>
      </c>
      <c r="O170" s="108">
        <f t="shared" si="87"/>
        <v>866</v>
      </c>
      <c r="P170" s="107">
        <v>397</v>
      </c>
      <c r="Q170" s="107">
        <v>0</v>
      </c>
      <c r="R170" s="107">
        <v>754</v>
      </c>
      <c r="S170" s="108">
        <f t="shared" si="88"/>
        <v>1151</v>
      </c>
      <c r="U170" s="107">
        <f t="shared" si="89"/>
        <v>3787</v>
      </c>
      <c r="V170" s="109">
        <f t="shared" si="90"/>
        <v>89.590726283416132</v>
      </c>
      <c r="W170" s="110">
        <f t="shared" si="91"/>
        <v>0</v>
      </c>
      <c r="X170" s="107">
        <f t="shared" si="92"/>
        <v>3821</v>
      </c>
      <c r="Y170" s="109">
        <f t="shared" si="93"/>
        <v>90.523572613124855</v>
      </c>
      <c r="Z170" s="107">
        <f t="shared" si="94"/>
        <v>7608</v>
      </c>
      <c r="AA170" s="109">
        <f t="shared" si="95"/>
        <v>90.056818181818187</v>
      </c>
      <c r="AC170" s="107">
        <v>4227</v>
      </c>
      <c r="AD170" s="107">
        <v>4221</v>
      </c>
      <c r="AE170" s="112">
        <f t="shared" si="96"/>
        <v>8448</v>
      </c>
    </row>
    <row r="171" spans="1:31" ht="14.1" customHeight="1">
      <c r="A171" s="1038"/>
      <c r="B171" s="1033"/>
      <c r="C171" s="106" t="s">
        <v>688</v>
      </c>
      <c r="D171" s="107">
        <v>2282</v>
      </c>
      <c r="E171" s="107">
        <v>0</v>
      </c>
      <c r="F171" s="107">
        <v>1782</v>
      </c>
      <c r="G171" s="108">
        <f t="shared" si="85"/>
        <v>4064</v>
      </c>
      <c r="H171" s="107">
        <v>1886</v>
      </c>
      <c r="I171" s="107">
        <v>0</v>
      </c>
      <c r="J171" s="107">
        <v>1693</v>
      </c>
      <c r="K171" s="108">
        <f t="shared" si="86"/>
        <v>3579</v>
      </c>
      <c r="L171" s="107">
        <v>517</v>
      </c>
      <c r="M171" s="107">
        <v>0</v>
      </c>
      <c r="N171" s="107">
        <v>586</v>
      </c>
      <c r="O171" s="108">
        <f t="shared" si="87"/>
        <v>1103</v>
      </c>
      <c r="P171" s="107">
        <v>484</v>
      </c>
      <c r="Q171" s="107">
        <v>0</v>
      </c>
      <c r="R171" s="107">
        <v>706</v>
      </c>
      <c r="S171" s="108">
        <f t="shared" si="88"/>
        <v>1190</v>
      </c>
      <c r="U171" s="107">
        <f t="shared" si="89"/>
        <v>5169</v>
      </c>
      <c r="V171" s="109">
        <f t="shared" si="90"/>
        <v>94.135858677836467</v>
      </c>
      <c r="W171" s="110">
        <f t="shared" si="91"/>
        <v>0</v>
      </c>
      <c r="X171" s="107">
        <f t="shared" si="92"/>
        <v>4767</v>
      </c>
      <c r="Y171" s="109">
        <f t="shared" si="93"/>
        <v>89.33658170914542</v>
      </c>
      <c r="Z171" s="107">
        <f t="shared" si="94"/>
        <v>9936</v>
      </c>
      <c r="AA171" s="109">
        <f t="shared" si="95"/>
        <v>91.770573566084792</v>
      </c>
      <c r="AC171" s="107">
        <v>5491</v>
      </c>
      <c r="AD171" s="107">
        <v>5336</v>
      </c>
      <c r="AE171" s="112">
        <f t="shared" si="96"/>
        <v>10827</v>
      </c>
    </row>
    <row r="172" spans="1:31" ht="14.1" customHeight="1">
      <c r="A172" s="1038"/>
      <c r="B172" s="1033"/>
      <c r="C172" s="106" t="s">
        <v>689</v>
      </c>
      <c r="D172" s="107">
        <v>990</v>
      </c>
      <c r="E172" s="107">
        <v>0</v>
      </c>
      <c r="F172" s="107">
        <v>731</v>
      </c>
      <c r="G172" s="108">
        <f t="shared" si="85"/>
        <v>1721</v>
      </c>
      <c r="H172" s="107">
        <v>1054</v>
      </c>
      <c r="I172" s="107">
        <v>0</v>
      </c>
      <c r="J172" s="107">
        <v>1040</v>
      </c>
      <c r="K172" s="108">
        <f t="shared" si="86"/>
        <v>2094</v>
      </c>
      <c r="L172" s="107">
        <v>184</v>
      </c>
      <c r="M172" s="107">
        <v>0</v>
      </c>
      <c r="N172" s="107">
        <v>304</v>
      </c>
      <c r="O172" s="108">
        <f t="shared" si="87"/>
        <v>488</v>
      </c>
      <c r="P172" s="107">
        <v>215</v>
      </c>
      <c r="Q172" s="107">
        <v>0</v>
      </c>
      <c r="R172" s="107">
        <v>313</v>
      </c>
      <c r="S172" s="108">
        <f t="shared" si="88"/>
        <v>528</v>
      </c>
      <c r="U172" s="107">
        <f t="shared" si="89"/>
        <v>2443</v>
      </c>
      <c r="V172" s="109">
        <f t="shared" si="90"/>
        <v>99.877350776778414</v>
      </c>
      <c r="W172" s="110">
        <f t="shared" si="91"/>
        <v>0</v>
      </c>
      <c r="X172" s="107">
        <f t="shared" si="92"/>
        <v>2388</v>
      </c>
      <c r="Y172" s="109">
        <f t="shared" si="93"/>
        <v>98.841059602649011</v>
      </c>
      <c r="Z172" s="107">
        <f t="shared" si="94"/>
        <v>4831</v>
      </c>
      <c r="AA172" s="109">
        <f t="shared" si="95"/>
        <v>99.362402303578776</v>
      </c>
      <c r="AC172" s="107">
        <v>2446</v>
      </c>
      <c r="AD172" s="107">
        <v>2416</v>
      </c>
      <c r="AE172" s="112">
        <f t="shared" si="96"/>
        <v>4862</v>
      </c>
    </row>
    <row r="173" spans="1:31" ht="14.1" customHeight="1">
      <c r="A173" s="1038"/>
      <c r="B173" s="1033"/>
      <c r="C173" s="106" t="s">
        <v>690</v>
      </c>
      <c r="D173" s="107">
        <v>2916</v>
      </c>
      <c r="E173" s="107">
        <v>0</v>
      </c>
      <c r="F173" s="107">
        <v>2151</v>
      </c>
      <c r="G173" s="108">
        <f t="shared" si="85"/>
        <v>5067</v>
      </c>
      <c r="H173" s="107">
        <v>2588</v>
      </c>
      <c r="I173" s="107">
        <v>0</v>
      </c>
      <c r="J173" s="107">
        <v>2378</v>
      </c>
      <c r="K173" s="108">
        <f t="shared" si="86"/>
        <v>4966</v>
      </c>
      <c r="L173" s="107">
        <v>854</v>
      </c>
      <c r="M173" s="107">
        <v>0</v>
      </c>
      <c r="N173" s="107">
        <v>964</v>
      </c>
      <c r="O173" s="108">
        <f t="shared" si="87"/>
        <v>1818</v>
      </c>
      <c r="P173" s="107">
        <v>736</v>
      </c>
      <c r="Q173" s="107">
        <v>0</v>
      </c>
      <c r="R173" s="107">
        <v>1331</v>
      </c>
      <c r="S173" s="108">
        <f t="shared" si="88"/>
        <v>2067</v>
      </c>
      <c r="U173" s="107">
        <f t="shared" si="89"/>
        <v>7094</v>
      </c>
      <c r="V173" s="109">
        <f t="shared" si="90"/>
        <v>80.421720893322757</v>
      </c>
      <c r="W173" s="110">
        <f t="shared" si="91"/>
        <v>0</v>
      </c>
      <c r="X173" s="107">
        <f t="shared" si="92"/>
        <v>6824</v>
      </c>
      <c r="Y173" s="109">
        <f t="shared" si="93"/>
        <v>78.762696214219758</v>
      </c>
      <c r="Z173" s="107">
        <f t="shared" si="94"/>
        <v>13918</v>
      </c>
      <c r="AA173" s="109">
        <f t="shared" si="95"/>
        <v>79.599656848727477</v>
      </c>
      <c r="AC173" s="107">
        <v>8821</v>
      </c>
      <c r="AD173" s="107">
        <v>8664</v>
      </c>
      <c r="AE173" s="112">
        <f t="shared" si="96"/>
        <v>17485</v>
      </c>
    </row>
    <row r="174" spans="1:31" ht="14.1" customHeight="1">
      <c r="A174" s="1038"/>
      <c r="B174" s="1033"/>
      <c r="C174" s="106" t="s">
        <v>691</v>
      </c>
      <c r="D174" s="107">
        <v>1541</v>
      </c>
      <c r="E174" s="107">
        <v>0</v>
      </c>
      <c r="F174" s="107">
        <v>1210</v>
      </c>
      <c r="G174" s="108">
        <f t="shared" si="85"/>
        <v>2751</v>
      </c>
      <c r="H174" s="107">
        <v>2035</v>
      </c>
      <c r="I174" s="107">
        <v>0</v>
      </c>
      <c r="J174" s="107">
        <v>1804</v>
      </c>
      <c r="K174" s="108">
        <f t="shared" si="86"/>
        <v>3839</v>
      </c>
      <c r="L174" s="107">
        <v>556</v>
      </c>
      <c r="M174" s="107">
        <v>0</v>
      </c>
      <c r="N174" s="107">
        <v>698</v>
      </c>
      <c r="O174" s="108">
        <f t="shared" si="87"/>
        <v>1254</v>
      </c>
      <c r="P174" s="107">
        <v>648</v>
      </c>
      <c r="Q174" s="107">
        <v>0</v>
      </c>
      <c r="R174" s="107">
        <v>939</v>
      </c>
      <c r="S174" s="108">
        <f t="shared" si="88"/>
        <v>1587</v>
      </c>
      <c r="U174" s="107">
        <f t="shared" si="89"/>
        <v>4780</v>
      </c>
      <c r="V174" s="109">
        <f t="shared" si="90"/>
        <v>80.811496196111577</v>
      </c>
      <c r="W174" s="110">
        <f t="shared" si="91"/>
        <v>0</v>
      </c>
      <c r="X174" s="107">
        <f t="shared" si="92"/>
        <v>4651</v>
      </c>
      <c r="Y174" s="109">
        <f t="shared" si="93"/>
        <v>81.898221517872869</v>
      </c>
      <c r="Z174" s="107">
        <f t="shared" si="94"/>
        <v>9431</v>
      </c>
      <c r="AA174" s="109">
        <f t="shared" si="95"/>
        <v>81.343798516474038</v>
      </c>
      <c r="AC174" s="107">
        <v>5915</v>
      </c>
      <c r="AD174" s="107">
        <v>5679</v>
      </c>
      <c r="AE174" s="112">
        <f t="shared" si="96"/>
        <v>11594</v>
      </c>
    </row>
    <row r="175" spans="1:31" ht="14.1" customHeight="1">
      <c r="A175" s="1038"/>
      <c r="B175" s="1033"/>
      <c r="C175" s="106" t="s">
        <v>692</v>
      </c>
      <c r="D175" s="107">
        <v>959</v>
      </c>
      <c r="E175" s="107">
        <v>0</v>
      </c>
      <c r="F175" s="107">
        <v>647</v>
      </c>
      <c r="G175" s="108">
        <f t="shared" si="85"/>
        <v>1606</v>
      </c>
      <c r="H175" s="107">
        <v>865</v>
      </c>
      <c r="I175" s="107">
        <v>0</v>
      </c>
      <c r="J175" s="107">
        <v>721</v>
      </c>
      <c r="K175" s="108">
        <f t="shared" si="86"/>
        <v>1586</v>
      </c>
      <c r="L175" s="107">
        <v>259</v>
      </c>
      <c r="M175" s="107">
        <v>0</v>
      </c>
      <c r="N175" s="107">
        <v>294</v>
      </c>
      <c r="O175" s="108">
        <f t="shared" si="87"/>
        <v>553</v>
      </c>
      <c r="P175" s="107">
        <v>289</v>
      </c>
      <c r="Q175" s="107">
        <v>0</v>
      </c>
      <c r="R175" s="107">
        <v>554</v>
      </c>
      <c r="S175" s="108">
        <f t="shared" si="88"/>
        <v>843</v>
      </c>
      <c r="U175" s="107">
        <f t="shared" si="89"/>
        <v>2372</v>
      </c>
      <c r="V175" s="109">
        <f t="shared" si="90"/>
        <v>81.42808101613457</v>
      </c>
      <c r="W175" s="110">
        <f t="shared" si="91"/>
        <v>0</v>
      </c>
      <c r="X175" s="107">
        <f t="shared" si="92"/>
        <v>2216</v>
      </c>
      <c r="Y175" s="109">
        <f t="shared" si="93"/>
        <v>77.973258268824765</v>
      </c>
      <c r="Z175" s="107">
        <f t="shared" si="94"/>
        <v>4588</v>
      </c>
      <c r="AA175" s="109">
        <f t="shared" si="95"/>
        <v>79.721980886185932</v>
      </c>
      <c r="AC175" s="107">
        <v>2913</v>
      </c>
      <c r="AD175" s="107">
        <v>2842</v>
      </c>
      <c r="AE175" s="112">
        <f t="shared" si="96"/>
        <v>5755</v>
      </c>
    </row>
    <row r="176" spans="1:31" ht="14.1" customHeight="1">
      <c r="A176" s="1038"/>
      <c r="B176" s="1033"/>
      <c r="C176" s="106" t="s">
        <v>693</v>
      </c>
      <c r="D176" s="107">
        <v>9106</v>
      </c>
      <c r="E176" s="107">
        <v>0</v>
      </c>
      <c r="F176" s="107">
        <v>6854</v>
      </c>
      <c r="G176" s="108">
        <f t="shared" si="85"/>
        <v>15960</v>
      </c>
      <c r="H176" s="107">
        <v>10811</v>
      </c>
      <c r="I176" s="107">
        <v>0</v>
      </c>
      <c r="J176" s="107">
        <v>9073</v>
      </c>
      <c r="K176" s="108">
        <f t="shared" si="86"/>
        <v>19884</v>
      </c>
      <c r="L176" s="107">
        <v>3315</v>
      </c>
      <c r="M176" s="107">
        <v>0</v>
      </c>
      <c r="N176" s="107">
        <v>3718</v>
      </c>
      <c r="O176" s="108">
        <f t="shared" si="87"/>
        <v>7033</v>
      </c>
      <c r="P176" s="107">
        <v>2831</v>
      </c>
      <c r="Q176" s="107">
        <v>0</v>
      </c>
      <c r="R176" s="107">
        <v>4330</v>
      </c>
      <c r="S176" s="108">
        <f t="shared" si="88"/>
        <v>7161</v>
      </c>
      <c r="U176" s="107">
        <f t="shared" si="89"/>
        <v>26063</v>
      </c>
      <c r="V176" s="109">
        <f t="shared" si="90"/>
        <v>94.434580963078375</v>
      </c>
      <c r="W176" s="110">
        <f t="shared" si="91"/>
        <v>0</v>
      </c>
      <c r="X176" s="107">
        <f t="shared" si="92"/>
        <v>23975</v>
      </c>
      <c r="Y176" s="109">
        <f t="shared" si="93"/>
        <v>94.296951819075716</v>
      </c>
      <c r="Z176" s="107">
        <f t="shared" si="94"/>
        <v>50038</v>
      </c>
      <c r="AA176" s="109">
        <f t="shared" si="95"/>
        <v>94.368587809293899</v>
      </c>
      <c r="AC176" s="107">
        <v>27599</v>
      </c>
      <c r="AD176" s="107">
        <v>25425</v>
      </c>
      <c r="AE176" s="112">
        <f t="shared" si="96"/>
        <v>53024</v>
      </c>
    </row>
    <row r="177" spans="1:31" ht="14.1" customHeight="1">
      <c r="A177" s="1038"/>
      <c r="B177" s="1033"/>
      <c r="C177" s="106" t="s">
        <v>694</v>
      </c>
      <c r="D177" s="107">
        <v>893</v>
      </c>
      <c r="E177" s="107">
        <v>0</v>
      </c>
      <c r="F177" s="107">
        <v>622</v>
      </c>
      <c r="G177" s="108">
        <f t="shared" si="85"/>
        <v>1515</v>
      </c>
      <c r="H177" s="107">
        <v>603</v>
      </c>
      <c r="I177" s="107">
        <v>0</v>
      </c>
      <c r="J177" s="107">
        <v>610</v>
      </c>
      <c r="K177" s="108">
        <f t="shared" si="86"/>
        <v>1213</v>
      </c>
      <c r="L177" s="107">
        <v>170</v>
      </c>
      <c r="M177" s="107">
        <v>0</v>
      </c>
      <c r="N177" s="107">
        <v>244</v>
      </c>
      <c r="O177" s="108">
        <f t="shared" si="87"/>
        <v>414</v>
      </c>
      <c r="P177" s="107">
        <v>201</v>
      </c>
      <c r="Q177" s="107">
        <v>0</v>
      </c>
      <c r="R177" s="107">
        <v>358</v>
      </c>
      <c r="S177" s="108">
        <f t="shared" si="88"/>
        <v>559</v>
      </c>
      <c r="U177" s="107">
        <f t="shared" si="89"/>
        <v>1867</v>
      </c>
      <c r="V177" s="109">
        <f t="shared" si="90"/>
        <v>88.693586698337299</v>
      </c>
      <c r="W177" s="110">
        <f t="shared" si="91"/>
        <v>0</v>
      </c>
      <c r="X177" s="107">
        <f t="shared" si="92"/>
        <v>1834</v>
      </c>
      <c r="Y177" s="109">
        <f t="shared" si="93"/>
        <v>83.250113481615983</v>
      </c>
      <c r="Z177" s="107">
        <f t="shared" si="94"/>
        <v>3701</v>
      </c>
      <c r="AA177" s="109">
        <f t="shared" si="95"/>
        <v>85.90993500464252</v>
      </c>
      <c r="AC177" s="107">
        <v>2105</v>
      </c>
      <c r="AD177" s="107">
        <v>2203</v>
      </c>
      <c r="AE177" s="112">
        <f t="shared" si="96"/>
        <v>4308</v>
      </c>
    </row>
    <row r="178" spans="1:31" ht="14.1" customHeight="1">
      <c r="A178" s="1038"/>
      <c r="B178" s="1033"/>
      <c r="C178" s="106" t="s">
        <v>695</v>
      </c>
      <c r="D178" s="107">
        <v>3164</v>
      </c>
      <c r="E178" s="107">
        <v>0</v>
      </c>
      <c r="F178" s="107">
        <v>2460</v>
      </c>
      <c r="G178" s="108">
        <f t="shared" si="85"/>
        <v>5624</v>
      </c>
      <c r="H178" s="107">
        <v>2725</v>
      </c>
      <c r="I178" s="107">
        <v>0</v>
      </c>
      <c r="J178" s="107">
        <v>2629</v>
      </c>
      <c r="K178" s="108">
        <f t="shared" si="86"/>
        <v>5354</v>
      </c>
      <c r="L178" s="107">
        <v>612</v>
      </c>
      <c r="M178" s="107">
        <v>0</v>
      </c>
      <c r="N178" s="107">
        <v>845</v>
      </c>
      <c r="O178" s="108">
        <f t="shared" si="87"/>
        <v>1457</v>
      </c>
      <c r="P178" s="107">
        <v>583</v>
      </c>
      <c r="Q178" s="107">
        <v>0</v>
      </c>
      <c r="R178" s="107">
        <v>802</v>
      </c>
      <c r="S178" s="108">
        <f t="shared" si="88"/>
        <v>1385</v>
      </c>
      <c r="U178" s="107">
        <f t="shared" si="89"/>
        <v>7084</v>
      </c>
      <c r="V178" s="109">
        <f t="shared" si="90"/>
        <v>86.421861656703669</v>
      </c>
      <c r="W178" s="110">
        <f t="shared" si="91"/>
        <v>0</v>
      </c>
      <c r="X178" s="107">
        <f t="shared" si="92"/>
        <v>6736</v>
      </c>
      <c r="Y178" s="109">
        <f t="shared" si="93"/>
        <v>85.460543009388473</v>
      </c>
      <c r="Z178" s="107">
        <f t="shared" si="94"/>
        <v>13820</v>
      </c>
      <c r="AA178" s="109">
        <f t="shared" si="95"/>
        <v>85.950618819578338</v>
      </c>
      <c r="AC178" s="107">
        <v>8197</v>
      </c>
      <c r="AD178" s="107">
        <v>7882</v>
      </c>
      <c r="AE178" s="112">
        <f t="shared" si="96"/>
        <v>16079</v>
      </c>
    </row>
    <row r="179" spans="1:31" ht="14.1" customHeight="1">
      <c r="A179" s="1038"/>
      <c r="B179" s="1033"/>
      <c r="C179" s="106" t="s">
        <v>696</v>
      </c>
      <c r="D179" s="107">
        <v>1560</v>
      </c>
      <c r="E179" s="107">
        <v>0</v>
      </c>
      <c r="F179" s="107">
        <v>1085</v>
      </c>
      <c r="G179" s="108">
        <f t="shared" si="85"/>
        <v>2645</v>
      </c>
      <c r="H179" s="107">
        <v>1644</v>
      </c>
      <c r="I179" s="107">
        <v>0</v>
      </c>
      <c r="J179" s="107">
        <v>1499</v>
      </c>
      <c r="K179" s="108">
        <f t="shared" si="86"/>
        <v>3143</v>
      </c>
      <c r="L179" s="107">
        <v>490</v>
      </c>
      <c r="M179" s="107">
        <v>0</v>
      </c>
      <c r="N179" s="107">
        <v>763</v>
      </c>
      <c r="O179" s="108">
        <f t="shared" si="87"/>
        <v>1253</v>
      </c>
      <c r="P179" s="107">
        <v>390</v>
      </c>
      <c r="Q179" s="107">
        <v>0</v>
      </c>
      <c r="R179" s="107">
        <v>677</v>
      </c>
      <c r="S179" s="108">
        <f t="shared" si="88"/>
        <v>1067</v>
      </c>
      <c r="U179" s="107">
        <f t="shared" si="89"/>
        <v>4084</v>
      </c>
      <c r="V179" s="109">
        <f t="shared" si="90"/>
        <v>70.328913380402966</v>
      </c>
      <c r="W179" s="110">
        <f t="shared" si="91"/>
        <v>0</v>
      </c>
      <c r="X179" s="107">
        <f t="shared" si="92"/>
        <v>4024</v>
      </c>
      <c r="Y179" s="109">
        <f t="shared" si="93"/>
        <v>69.427191166321606</v>
      </c>
      <c r="Z179" s="107">
        <f t="shared" si="94"/>
        <v>8108</v>
      </c>
      <c r="AA179" s="109">
        <f t="shared" si="95"/>
        <v>69.878479703524945</v>
      </c>
      <c r="AC179" s="107">
        <v>5807</v>
      </c>
      <c r="AD179" s="107">
        <v>5796</v>
      </c>
      <c r="AE179" s="112">
        <f t="shared" si="96"/>
        <v>11603</v>
      </c>
    </row>
    <row r="180" spans="1:31" ht="14.1" customHeight="1">
      <c r="A180" s="1038"/>
      <c r="B180" s="1033"/>
      <c r="C180" s="106" t="s">
        <v>697</v>
      </c>
      <c r="D180" s="107">
        <v>953</v>
      </c>
      <c r="E180" s="107">
        <v>0</v>
      </c>
      <c r="F180" s="107">
        <v>545</v>
      </c>
      <c r="G180" s="108">
        <f t="shared" si="85"/>
        <v>1498</v>
      </c>
      <c r="H180" s="107">
        <v>760</v>
      </c>
      <c r="I180" s="107">
        <v>0</v>
      </c>
      <c r="J180" s="107">
        <v>731</v>
      </c>
      <c r="K180" s="108">
        <f t="shared" si="86"/>
        <v>1491</v>
      </c>
      <c r="L180" s="107">
        <v>226</v>
      </c>
      <c r="M180" s="107">
        <v>0</v>
      </c>
      <c r="N180" s="107">
        <v>323</v>
      </c>
      <c r="O180" s="108">
        <f t="shared" si="87"/>
        <v>549</v>
      </c>
      <c r="P180" s="107">
        <v>233</v>
      </c>
      <c r="Q180" s="107">
        <v>0</v>
      </c>
      <c r="R180" s="107">
        <v>556</v>
      </c>
      <c r="S180" s="108">
        <f t="shared" si="88"/>
        <v>789</v>
      </c>
      <c r="U180" s="107">
        <f t="shared" si="89"/>
        <v>2172</v>
      </c>
      <c r="V180" s="109">
        <f t="shared" si="90"/>
        <v>80.50407709414381</v>
      </c>
      <c r="W180" s="110">
        <f t="shared" si="91"/>
        <v>0</v>
      </c>
      <c r="X180" s="107">
        <f t="shared" si="92"/>
        <v>2155</v>
      </c>
      <c r="Y180" s="109">
        <f t="shared" si="93"/>
        <v>79.726230114687382</v>
      </c>
      <c r="Z180" s="107">
        <f t="shared" si="94"/>
        <v>4327</v>
      </c>
      <c r="AA180" s="109">
        <f t="shared" si="95"/>
        <v>80.114793556748751</v>
      </c>
      <c r="AC180" s="107">
        <v>2698</v>
      </c>
      <c r="AD180" s="107">
        <v>2703</v>
      </c>
      <c r="AE180" s="112">
        <f t="shared" si="96"/>
        <v>5401</v>
      </c>
    </row>
    <row r="181" spans="1:31" ht="14.1" customHeight="1">
      <c r="A181" s="1038"/>
      <c r="B181" s="1034"/>
      <c r="C181" s="106" t="s">
        <v>698</v>
      </c>
      <c r="D181" s="107">
        <v>1982</v>
      </c>
      <c r="E181" s="107">
        <v>0</v>
      </c>
      <c r="F181" s="107">
        <v>1287</v>
      </c>
      <c r="G181" s="108">
        <f t="shared" si="85"/>
        <v>3269</v>
      </c>
      <c r="H181" s="107">
        <v>2568</v>
      </c>
      <c r="I181" s="107">
        <v>0</v>
      </c>
      <c r="J181" s="107">
        <v>2044</v>
      </c>
      <c r="K181" s="108">
        <f t="shared" si="86"/>
        <v>4612</v>
      </c>
      <c r="L181" s="107">
        <v>1151</v>
      </c>
      <c r="M181" s="107">
        <v>0</v>
      </c>
      <c r="N181" s="107">
        <v>1244</v>
      </c>
      <c r="O181" s="108">
        <f t="shared" si="87"/>
        <v>2395</v>
      </c>
      <c r="P181" s="107">
        <v>1297</v>
      </c>
      <c r="Q181" s="107">
        <v>0</v>
      </c>
      <c r="R181" s="107">
        <v>2163</v>
      </c>
      <c r="S181" s="108">
        <f t="shared" si="88"/>
        <v>3460</v>
      </c>
      <c r="U181" s="107">
        <f t="shared" si="89"/>
        <v>6998</v>
      </c>
      <c r="V181" s="109">
        <f t="shared" si="90"/>
        <v>79.315425592202203</v>
      </c>
      <c r="W181" s="110">
        <f t="shared" si="91"/>
        <v>0</v>
      </c>
      <c r="X181" s="107">
        <f t="shared" si="92"/>
        <v>6738</v>
      </c>
      <c r="Y181" s="109">
        <f t="shared" si="93"/>
        <v>75.167336010709505</v>
      </c>
      <c r="Z181" s="107">
        <f t="shared" si="94"/>
        <v>13736</v>
      </c>
      <c r="AA181" s="109">
        <f t="shared" si="95"/>
        <v>77.224939562601904</v>
      </c>
      <c r="AC181" s="107">
        <v>8823</v>
      </c>
      <c r="AD181" s="107">
        <v>8964</v>
      </c>
      <c r="AE181" s="112">
        <f t="shared" si="96"/>
        <v>17787</v>
      </c>
    </row>
    <row r="182" spans="1:31" ht="14.1" customHeight="1">
      <c r="A182" s="1038"/>
      <c r="B182" s="1035" t="s">
        <v>113</v>
      </c>
      <c r="C182" s="1035"/>
      <c r="D182" s="261">
        <v>74829</v>
      </c>
      <c r="E182" s="261">
        <v>0</v>
      </c>
      <c r="F182" s="261">
        <v>55537</v>
      </c>
      <c r="G182" s="261">
        <f t="shared" ref="G182:O182" si="97">SUM(G161:G181)</f>
        <v>130366</v>
      </c>
      <c r="H182" s="261">
        <v>91879</v>
      </c>
      <c r="I182" s="261">
        <v>0</v>
      </c>
      <c r="J182" s="261">
        <v>73672</v>
      </c>
      <c r="K182" s="261">
        <f t="shared" si="97"/>
        <v>165551</v>
      </c>
      <c r="L182" s="261">
        <v>35895</v>
      </c>
      <c r="M182" s="261">
        <v>0</v>
      </c>
      <c r="N182" s="261">
        <v>38873</v>
      </c>
      <c r="O182" s="261">
        <f t="shared" si="97"/>
        <v>74768</v>
      </c>
      <c r="P182" s="261">
        <v>35484</v>
      </c>
      <c r="Q182" s="261">
        <v>0</v>
      </c>
      <c r="R182" s="261">
        <v>47794</v>
      </c>
      <c r="S182" s="261">
        <f t="shared" ref="S182" si="98">SUM(S161:S181)</f>
        <v>83278</v>
      </c>
      <c r="U182" s="263">
        <f t="shared" si="89"/>
        <v>238087</v>
      </c>
      <c r="V182" s="264">
        <f t="shared" si="90"/>
        <v>95.994306956640941</v>
      </c>
      <c r="W182" s="265">
        <f t="shared" si="91"/>
        <v>0</v>
      </c>
      <c r="X182" s="263">
        <f t="shared" si="92"/>
        <v>215876</v>
      </c>
      <c r="Y182" s="264">
        <f t="shared" si="93"/>
        <v>92.815161638440671</v>
      </c>
      <c r="Z182" s="263">
        <f t="shared" si="94"/>
        <v>453963</v>
      </c>
      <c r="AA182" s="264">
        <f t="shared" si="95"/>
        <v>94.455784223766102</v>
      </c>
      <c r="AC182" s="263">
        <v>248022</v>
      </c>
      <c r="AD182" s="263">
        <v>232587</v>
      </c>
      <c r="AE182" s="263">
        <f>SUM(AE161:AE181)</f>
        <v>480609</v>
      </c>
    </row>
    <row r="183" spans="1:31" ht="14.1" customHeight="1">
      <c r="A183" s="1038"/>
      <c r="B183" s="1032" t="s">
        <v>643</v>
      </c>
      <c r="C183" s="106" t="s">
        <v>643</v>
      </c>
      <c r="D183" s="107">
        <v>21668</v>
      </c>
      <c r="E183" s="107">
        <v>0</v>
      </c>
      <c r="F183" s="107">
        <v>17190</v>
      </c>
      <c r="G183" s="108">
        <f t="shared" ref="G183:G190" si="99">SUM(D183:F183)</f>
        <v>38858</v>
      </c>
      <c r="H183" s="107">
        <v>39670</v>
      </c>
      <c r="I183" s="107">
        <v>2</v>
      </c>
      <c r="J183" s="107">
        <v>26966</v>
      </c>
      <c r="K183" s="108">
        <f t="shared" ref="K183:K190" si="100">SUM(H183:J183)</f>
        <v>66638</v>
      </c>
      <c r="L183" s="107">
        <v>18682</v>
      </c>
      <c r="M183" s="107">
        <v>1</v>
      </c>
      <c r="N183" s="107">
        <v>18243</v>
      </c>
      <c r="O183" s="108">
        <f t="shared" ref="O183:O190" si="101">SUM(L183:N183)</f>
        <v>36926</v>
      </c>
      <c r="P183" s="107">
        <v>19874</v>
      </c>
      <c r="Q183" s="107">
        <v>0</v>
      </c>
      <c r="R183" s="107">
        <v>24934</v>
      </c>
      <c r="S183" s="108">
        <f t="shared" ref="S183:S190" si="102">SUM(P183:R183)</f>
        <v>44808</v>
      </c>
      <c r="U183" s="107">
        <f t="shared" si="78"/>
        <v>99894</v>
      </c>
      <c r="V183" s="109">
        <f t="shared" si="76"/>
        <v>86.152652005174645</v>
      </c>
      <c r="W183" s="110">
        <f t="shared" si="79"/>
        <v>3</v>
      </c>
      <c r="X183" s="107">
        <f t="shared" si="80"/>
        <v>87333</v>
      </c>
      <c r="Y183" s="109">
        <f t="shared" si="77"/>
        <v>81.146398572809034</v>
      </c>
      <c r="Z183" s="107">
        <f t="shared" si="81"/>
        <v>187230</v>
      </c>
      <c r="AA183" s="109">
        <f t="shared" si="82"/>
        <v>83.744084732571764</v>
      </c>
      <c r="AC183" s="107">
        <v>115950</v>
      </c>
      <c r="AD183" s="107">
        <v>107624</v>
      </c>
      <c r="AE183" s="112">
        <f t="shared" si="83"/>
        <v>223574</v>
      </c>
    </row>
    <row r="184" spans="1:31" ht="14.1" customHeight="1">
      <c r="A184" s="1038"/>
      <c r="B184" s="1033"/>
      <c r="C184" s="106" t="s">
        <v>644</v>
      </c>
      <c r="D184" s="107">
        <v>15791</v>
      </c>
      <c r="E184" s="107">
        <v>0</v>
      </c>
      <c r="F184" s="107">
        <v>10420</v>
      </c>
      <c r="G184" s="108">
        <f t="shared" si="99"/>
        <v>26211</v>
      </c>
      <c r="H184" s="107">
        <v>17257</v>
      </c>
      <c r="I184" s="107">
        <v>0</v>
      </c>
      <c r="J184" s="107">
        <v>11847</v>
      </c>
      <c r="K184" s="108">
        <f t="shared" si="100"/>
        <v>29104</v>
      </c>
      <c r="L184" s="107">
        <v>8801</v>
      </c>
      <c r="M184" s="107">
        <v>0</v>
      </c>
      <c r="N184" s="107">
        <v>9535</v>
      </c>
      <c r="O184" s="108">
        <f t="shared" si="101"/>
        <v>18336</v>
      </c>
      <c r="P184" s="107">
        <v>9659</v>
      </c>
      <c r="Q184" s="107">
        <v>0</v>
      </c>
      <c r="R184" s="107">
        <v>14619</v>
      </c>
      <c r="S184" s="108">
        <f t="shared" si="102"/>
        <v>24278</v>
      </c>
      <c r="U184" s="107">
        <f t="shared" si="78"/>
        <v>51508</v>
      </c>
      <c r="V184" s="109">
        <f t="shared" si="76"/>
        <v>85.189289317433804</v>
      </c>
      <c r="W184" s="110">
        <f t="shared" si="79"/>
        <v>0</v>
      </c>
      <c r="X184" s="107">
        <f t="shared" si="80"/>
        <v>46421</v>
      </c>
      <c r="Y184" s="109">
        <f t="shared" si="77"/>
        <v>83.193247190809871</v>
      </c>
      <c r="Z184" s="107">
        <f t="shared" si="81"/>
        <v>97929</v>
      </c>
      <c r="AA184" s="109">
        <f t="shared" si="82"/>
        <v>84.231305155596843</v>
      </c>
      <c r="AC184" s="107">
        <v>60463</v>
      </c>
      <c r="AD184" s="107">
        <v>55799</v>
      </c>
      <c r="AE184" s="112">
        <f t="shared" si="83"/>
        <v>116262</v>
      </c>
    </row>
    <row r="185" spans="1:31" ht="14.1" customHeight="1">
      <c r="A185" s="1038"/>
      <c r="B185" s="1033"/>
      <c r="C185" s="106" t="s">
        <v>645</v>
      </c>
      <c r="D185" s="107">
        <v>7863</v>
      </c>
      <c r="E185" s="107">
        <v>0</v>
      </c>
      <c r="F185" s="107">
        <v>5201</v>
      </c>
      <c r="G185" s="108">
        <f t="shared" si="99"/>
        <v>13064</v>
      </c>
      <c r="H185" s="107">
        <v>10881</v>
      </c>
      <c r="I185" s="107">
        <v>0</v>
      </c>
      <c r="J185" s="107">
        <v>7545</v>
      </c>
      <c r="K185" s="108">
        <f t="shared" si="100"/>
        <v>18426</v>
      </c>
      <c r="L185" s="107">
        <v>6505</v>
      </c>
      <c r="M185" s="107">
        <v>0</v>
      </c>
      <c r="N185" s="107">
        <v>6248</v>
      </c>
      <c r="O185" s="108">
        <f t="shared" si="101"/>
        <v>12753</v>
      </c>
      <c r="P185" s="107">
        <v>6403</v>
      </c>
      <c r="Q185" s="107">
        <v>0</v>
      </c>
      <c r="R185" s="107">
        <v>8181</v>
      </c>
      <c r="S185" s="108">
        <f t="shared" si="102"/>
        <v>14584</v>
      </c>
      <c r="U185" s="107">
        <f t="shared" si="78"/>
        <v>31652</v>
      </c>
      <c r="V185" s="109">
        <f t="shared" si="76"/>
        <v>69.667422358197783</v>
      </c>
      <c r="W185" s="110">
        <f t="shared" si="79"/>
        <v>0</v>
      </c>
      <c r="X185" s="107">
        <f t="shared" si="80"/>
        <v>27175</v>
      </c>
      <c r="Y185" s="109">
        <f t="shared" si="77"/>
        <v>67.090482656462171</v>
      </c>
      <c r="Z185" s="107">
        <f t="shared" si="81"/>
        <v>58827</v>
      </c>
      <c r="AA185" s="109">
        <f t="shared" si="82"/>
        <v>68.452838092578375</v>
      </c>
      <c r="AC185" s="107">
        <v>45433</v>
      </c>
      <c r="AD185" s="107">
        <v>40505</v>
      </c>
      <c r="AE185" s="112">
        <f t="shared" si="83"/>
        <v>85938</v>
      </c>
    </row>
    <row r="186" spans="1:31" ht="14.1" customHeight="1">
      <c r="A186" s="1038"/>
      <c r="B186" s="1033"/>
      <c r="C186" s="106" t="s">
        <v>646</v>
      </c>
      <c r="D186" s="107">
        <v>1828</v>
      </c>
      <c r="E186" s="107">
        <v>0</v>
      </c>
      <c r="F186" s="107">
        <v>1251</v>
      </c>
      <c r="G186" s="108">
        <f t="shared" si="99"/>
        <v>3079</v>
      </c>
      <c r="H186" s="107">
        <v>1623</v>
      </c>
      <c r="I186" s="107">
        <v>0</v>
      </c>
      <c r="J186" s="107">
        <v>1434</v>
      </c>
      <c r="K186" s="108">
        <f t="shared" si="100"/>
        <v>3057</v>
      </c>
      <c r="L186" s="107">
        <v>531</v>
      </c>
      <c r="M186" s="107">
        <v>0</v>
      </c>
      <c r="N186" s="107">
        <v>768</v>
      </c>
      <c r="O186" s="108">
        <f t="shared" si="101"/>
        <v>1299</v>
      </c>
      <c r="P186" s="107">
        <v>518</v>
      </c>
      <c r="Q186" s="107">
        <v>0</v>
      </c>
      <c r="R186" s="107">
        <v>940</v>
      </c>
      <c r="S186" s="108">
        <f t="shared" si="102"/>
        <v>1458</v>
      </c>
      <c r="U186" s="107">
        <f t="shared" si="78"/>
        <v>4500</v>
      </c>
      <c r="V186" s="109">
        <f t="shared" si="76"/>
        <v>85.910652920962193</v>
      </c>
      <c r="W186" s="110">
        <f t="shared" si="79"/>
        <v>0</v>
      </c>
      <c r="X186" s="107">
        <f t="shared" si="80"/>
        <v>4393</v>
      </c>
      <c r="Y186" s="109">
        <f t="shared" si="77"/>
        <v>81.563312291125143</v>
      </c>
      <c r="Z186" s="107">
        <f t="shared" si="81"/>
        <v>8893</v>
      </c>
      <c r="AA186" s="109">
        <f t="shared" si="82"/>
        <v>83.70670180722891</v>
      </c>
      <c r="AC186" s="107">
        <v>5238</v>
      </c>
      <c r="AD186" s="107">
        <v>5386</v>
      </c>
      <c r="AE186" s="112">
        <f t="shared" si="83"/>
        <v>10624</v>
      </c>
    </row>
    <row r="187" spans="1:31" ht="14.1" customHeight="1">
      <c r="A187" s="1038"/>
      <c r="B187" s="1033"/>
      <c r="C187" s="106" t="s">
        <v>647</v>
      </c>
      <c r="D187" s="107">
        <v>3995</v>
      </c>
      <c r="E187" s="107">
        <v>0</v>
      </c>
      <c r="F187" s="107">
        <v>2726</v>
      </c>
      <c r="G187" s="108">
        <f t="shared" si="99"/>
        <v>6721</v>
      </c>
      <c r="H187" s="107">
        <v>3391</v>
      </c>
      <c r="I187" s="107">
        <v>1</v>
      </c>
      <c r="J187" s="107">
        <v>2612</v>
      </c>
      <c r="K187" s="108">
        <f t="shared" si="100"/>
        <v>6004</v>
      </c>
      <c r="L187" s="107">
        <v>1627</v>
      </c>
      <c r="M187" s="107">
        <v>0</v>
      </c>
      <c r="N187" s="107">
        <v>1680</v>
      </c>
      <c r="O187" s="108">
        <f t="shared" si="101"/>
        <v>3307</v>
      </c>
      <c r="P187" s="107">
        <v>1569</v>
      </c>
      <c r="Q187" s="107">
        <v>0</v>
      </c>
      <c r="R187" s="107">
        <v>2661</v>
      </c>
      <c r="S187" s="108">
        <f t="shared" si="102"/>
        <v>4230</v>
      </c>
      <c r="U187" s="107">
        <f t="shared" si="78"/>
        <v>10582</v>
      </c>
      <c r="V187" s="109">
        <f t="shared" si="76"/>
        <v>84.723779023218569</v>
      </c>
      <c r="W187" s="110">
        <f t="shared" si="79"/>
        <v>1</v>
      </c>
      <c r="X187" s="107">
        <f t="shared" si="80"/>
        <v>9679</v>
      </c>
      <c r="Y187" s="109">
        <f t="shared" si="77"/>
        <v>81.727602803343743</v>
      </c>
      <c r="Z187" s="107">
        <f t="shared" si="81"/>
        <v>20262</v>
      </c>
      <c r="AA187" s="109">
        <f t="shared" si="82"/>
        <v>83.269633830600412</v>
      </c>
      <c r="AC187" s="107">
        <v>12490</v>
      </c>
      <c r="AD187" s="107">
        <v>11843</v>
      </c>
      <c r="AE187" s="112">
        <f t="shared" si="83"/>
        <v>24333</v>
      </c>
    </row>
    <row r="188" spans="1:31" ht="14.1" customHeight="1">
      <c r="A188" s="1038"/>
      <c r="B188" s="1033"/>
      <c r="C188" s="106" t="s">
        <v>648</v>
      </c>
      <c r="D188" s="107">
        <v>6745</v>
      </c>
      <c r="E188" s="107">
        <v>0</v>
      </c>
      <c r="F188" s="107">
        <v>4778</v>
      </c>
      <c r="G188" s="108">
        <f t="shared" si="99"/>
        <v>11523</v>
      </c>
      <c r="H188" s="107">
        <v>10170</v>
      </c>
      <c r="I188" s="107">
        <v>0</v>
      </c>
      <c r="J188" s="107">
        <v>6373</v>
      </c>
      <c r="K188" s="108">
        <f t="shared" si="100"/>
        <v>16543</v>
      </c>
      <c r="L188" s="107">
        <v>3695</v>
      </c>
      <c r="M188" s="107">
        <v>0</v>
      </c>
      <c r="N188" s="107">
        <v>4261</v>
      </c>
      <c r="O188" s="108">
        <f t="shared" si="101"/>
        <v>7956</v>
      </c>
      <c r="P188" s="107">
        <v>3588</v>
      </c>
      <c r="Q188" s="107">
        <v>0</v>
      </c>
      <c r="R188" s="107">
        <v>6781</v>
      </c>
      <c r="S188" s="108">
        <f t="shared" si="102"/>
        <v>10369</v>
      </c>
      <c r="U188" s="107">
        <f t="shared" si="78"/>
        <v>24198</v>
      </c>
      <c r="V188" s="109">
        <f t="shared" si="76"/>
        <v>107.1419083462475</v>
      </c>
      <c r="W188" s="110">
        <f t="shared" si="79"/>
        <v>0</v>
      </c>
      <c r="X188" s="107">
        <f t="shared" si="80"/>
        <v>22193</v>
      </c>
      <c r="Y188" s="109">
        <f t="shared" si="77"/>
        <v>105.93317422434367</v>
      </c>
      <c r="Z188" s="107">
        <f t="shared" si="81"/>
        <v>46391</v>
      </c>
      <c r="AA188" s="109">
        <f t="shared" si="82"/>
        <v>106.56023888825084</v>
      </c>
      <c r="AC188" s="107">
        <v>22585</v>
      </c>
      <c r="AD188" s="107">
        <v>20950</v>
      </c>
      <c r="AE188" s="112">
        <f t="shared" si="83"/>
        <v>43535</v>
      </c>
    </row>
    <row r="189" spans="1:31" ht="14.1" customHeight="1">
      <c r="A189" s="1038"/>
      <c r="B189" s="1033"/>
      <c r="C189" s="106" t="s">
        <v>649</v>
      </c>
      <c r="D189" s="107">
        <v>11496</v>
      </c>
      <c r="E189" s="107">
        <v>0</v>
      </c>
      <c r="F189" s="107">
        <v>7707</v>
      </c>
      <c r="G189" s="108">
        <f t="shared" si="99"/>
        <v>19203</v>
      </c>
      <c r="H189" s="107">
        <v>12345</v>
      </c>
      <c r="I189" s="107">
        <v>0</v>
      </c>
      <c r="J189" s="107">
        <v>8667</v>
      </c>
      <c r="K189" s="108">
        <f t="shared" si="100"/>
        <v>21012</v>
      </c>
      <c r="L189" s="107">
        <v>7592</v>
      </c>
      <c r="M189" s="107">
        <v>0</v>
      </c>
      <c r="N189" s="107">
        <v>7337</v>
      </c>
      <c r="O189" s="108">
        <f t="shared" si="101"/>
        <v>14929</v>
      </c>
      <c r="P189" s="107">
        <v>7576</v>
      </c>
      <c r="Q189" s="107">
        <v>0</v>
      </c>
      <c r="R189" s="107">
        <v>9615</v>
      </c>
      <c r="S189" s="108">
        <f t="shared" si="102"/>
        <v>17191</v>
      </c>
      <c r="U189" s="107">
        <f t="shared" si="78"/>
        <v>39009</v>
      </c>
      <c r="V189" s="109">
        <f t="shared" si="76"/>
        <v>56.643965905295715</v>
      </c>
      <c r="W189" s="110">
        <f t="shared" si="79"/>
        <v>0</v>
      </c>
      <c r="X189" s="107">
        <f t="shared" si="80"/>
        <v>33326</v>
      </c>
      <c r="Y189" s="109">
        <f t="shared" si="77"/>
        <v>52.947998919623139</v>
      </c>
      <c r="Z189" s="107">
        <f t="shared" si="81"/>
        <v>72335</v>
      </c>
      <c r="AA189" s="109">
        <f t="shared" si="82"/>
        <v>54.87906652100024</v>
      </c>
      <c r="AC189" s="107">
        <v>68867</v>
      </c>
      <c r="AD189" s="107">
        <v>62941</v>
      </c>
      <c r="AE189" s="112">
        <f t="shared" si="83"/>
        <v>131808</v>
      </c>
    </row>
    <row r="190" spans="1:31" ht="14.1" customHeight="1">
      <c r="A190" s="1038"/>
      <c r="B190" s="1034"/>
      <c r="C190" s="106" t="s">
        <v>650</v>
      </c>
      <c r="D190" s="107">
        <v>2582</v>
      </c>
      <c r="E190" s="107">
        <v>0</v>
      </c>
      <c r="F190" s="107">
        <v>1747</v>
      </c>
      <c r="G190" s="108">
        <f t="shared" si="99"/>
        <v>4329</v>
      </c>
      <c r="H190" s="107">
        <v>2074</v>
      </c>
      <c r="I190" s="107">
        <v>0</v>
      </c>
      <c r="J190" s="107">
        <v>1743</v>
      </c>
      <c r="K190" s="108">
        <f t="shared" si="100"/>
        <v>3817</v>
      </c>
      <c r="L190" s="107">
        <v>686</v>
      </c>
      <c r="M190" s="107">
        <v>0</v>
      </c>
      <c r="N190" s="107">
        <v>907</v>
      </c>
      <c r="O190" s="108">
        <f t="shared" si="101"/>
        <v>1593</v>
      </c>
      <c r="P190" s="107">
        <v>681</v>
      </c>
      <c r="Q190" s="107">
        <v>0</v>
      </c>
      <c r="R190" s="107">
        <v>1328</v>
      </c>
      <c r="S190" s="108">
        <f t="shared" si="102"/>
        <v>2009</v>
      </c>
      <c r="U190" s="107">
        <f t="shared" si="78"/>
        <v>6023</v>
      </c>
      <c r="V190" s="109">
        <f t="shared" si="76"/>
        <v>86.067447842240639</v>
      </c>
      <c r="W190" s="110">
        <f t="shared" si="79"/>
        <v>0</v>
      </c>
      <c r="X190" s="107">
        <f t="shared" si="80"/>
        <v>5725</v>
      </c>
      <c r="Y190" s="109">
        <f t="shared" si="77"/>
        <v>84.802251518293588</v>
      </c>
      <c r="Z190" s="107">
        <f t="shared" si="81"/>
        <v>11748</v>
      </c>
      <c r="AA190" s="109">
        <f t="shared" si="82"/>
        <v>85.446214270128735</v>
      </c>
      <c r="AC190" s="107">
        <v>6998</v>
      </c>
      <c r="AD190" s="107">
        <v>6751</v>
      </c>
      <c r="AE190" s="112">
        <f t="shared" si="83"/>
        <v>13749</v>
      </c>
    </row>
    <row r="191" spans="1:31" ht="14.1" customHeight="1">
      <c r="A191" s="1038"/>
      <c r="B191" s="1035" t="s">
        <v>113</v>
      </c>
      <c r="C191" s="1035"/>
      <c r="D191" s="261">
        <v>71968</v>
      </c>
      <c r="E191" s="261">
        <v>0</v>
      </c>
      <c r="F191" s="261">
        <v>51020</v>
      </c>
      <c r="G191" s="261">
        <f t="shared" ref="G191:S191" si="103">SUM(G183:G190)</f>
        <v>122988</v>
      </c>
      <c r="H191" s="261">
        <v>97411</v>
      </c>
      <c r="I191" s="261">
        <v>3</v>
      </c>
      <c r="J191" s="261">
        <v>67187</v>
      </c>
      <c r="K191" s="261">
        <f t="shared" si="103"/>
        <v>164601</v>
      </c>
      <c r="L191" s="261">
        <v>48119</v>
      </c>
      <c r="M191" s="261">
        <v>1</v>
      </c>
      <c r="N191" s="261">
        <v>48979</v>
      </c>
      <c r="O191" s="261">
        <f t="shared" si="103"/>
        <v>97099</v>
      </c>
      <c r="P191" s="261">
        <v>49868</v>
      </c>
      <c r="Q191" s="261">
        <v>0</v>
      </c>
      <c r="R191" s="261">
        <v>69059</v>
      </c>
      <c r="S191" s="261">
        <f t="shared" si="103"/>
        <v>118927</v>
      </c>
      <c r="U191" s="263">
        <f t="shared" si="78"/>
        <v>267366</v>
      </c>
      <c r="V191" s="264">
        <f t="shared" si="76"/>
        <v>79.09675052658983</v>
      </c>
      <c r="W191" s="265">
        <f t="shared" si="79"/>
        <v>4</v>
      </c>
      <c r="X191" s="263">
        <f t="shared" si="80"/>
        <v>236245</v>
      </c>
      <c r="Y191" s="264">
        <f t="shared" si="77"/>
        <v>75.7683635932123</v>
      </c>
      <c r="Z191" s="263">
        <f t="shared" si="81"/>
        <v>503615</v>
      </c>
      <c r="AA191" s="264">
        <f t="shared" si="82"/>
        <v>77.500334706527781</v>
      </c>
      <c r="AC191" s="263">
        <v>338024</v>
      </c>
      <c r="AD191" s="263">
        <v>311799</v>
      </c>
      <c r="AE191" s="263">
        <f>SUM(AE183:AE190)</f>
        <v>649823</v>
      </c>
    </row>
    <row r="192" spans="1:31" ht="14.1" customHeight="1">
      <c r="A192" s="1038"/>
      <c r="B192" s="1032" t="s">
        <v>651</v>
      </c>
      <c r="C192" s="106" t="s">
        <v>652</v>
      </c>
      <c r="D192" s="107">
        <v>6617</v>
      </c>
      <c r="E192" s="107">
        <v>0</v>
      </c>
      <c r="F192" s="107">
        <v>4392</v>
      </c>
      <c r="G192" s="108">
        <f t="shared" ref="G192:G195" si="104">SUM(D192:F192)</f>
        <v>11009</v>
      </c>
      <c r="H192" s="107">
        <v>8093</v>
      </c>
      <c r="I192" s="107">
        <v>0</v>
      </c>
      <c r="J192" s="107">
        <v>5514</v>
      </c>
      <c r="K192" s="108">
        <f t="shared" ref="K192:K195" si="105">SUM(H192:J192)</f>
        <v>13607</v>
      </c>
      <c r="L192" s="107">
        <v>3849</v>
      </c>
      <c r="M192" s="107">
        <v>0</v>
      </c>
      <c r="N192" s="107">
        <v>4169</v>
      </c>
      <c r="O192" s="108">
        <f t="shared" ref="O192:O195" si="106">SUM(L192:N192)</f>
        <v>8018</v>
      </c>
      <c r="P192" s="107">
        <v>3986</v>
      </c>
      <c r="Q192" s="107">
        <v>0</v>
      </c>
      <c r="R192" s="107">
        <v>6001</v>
      </c>
      <c r="S192" s="108">
        <f t="shared" ref="S192:S195" si="107">SUM(P192:R192)</f>
        <v>9987</v>
      </c>
      <c r="U192" s="107">
        <f t="shared" si="78"/>
        <v>22545</v>
      </c>
      <c r="V192" s="109">
        <f t="shared" si="76"/>
        <v>91.090909090909093</v>
      </c>
      <c r="W192" s="110">
        <f t="shared" si="79"/>
        <v>0</v>
      </c>
      <c r="X192" s="107">
        <f t="shared" si="80"/>
        <v>20076</v>
      </c>
      <c r="Y192" s="109">
        <f t="shared" si="77"/>
        <v>88.765088207985144</v>
      </c>
      <c r="Z192" s="107">
        <f t="shared" si="81"/>
        <v>42621</v>
      </c>
      <c r="AA192" s="109">
        <f t="shared" si="82"/>
        <v>89.980366077648995</v>
      </c>
      <c r="AC192" s="107">
        <v>24750</v>
      </c>
      <c r="AD192" s="107">
        <v>22617</v>
      </c>
      <c r="AE192" s="112">
        <f t="shared" si="83"/>
        <v>47367</v>
      </c>
    </row>
    <row r="193" spans="1:31" ht="14.1" customHeight="1">
      <c r="A193" s="1038"/>
      <c r="B193" s="1033"/>
      <c r="C193" s="106" t="s">
        <v>651</v>
      </c>
      <c r="D193" s="107">
        <v>18716</v>
      </c>
      <c r="E193" s="107">
        <v>0</v>
      </c>
      <c r="F193" s="107">
        <v>13104</v>
      </c>
      <c r="G193" s="108">
        <f t="shared" si="104"/>
        <v>31820</v>
      </c>
      <c r="H193" s="107">
        <v>33847</v>
      </c>
      <c r="I193" s="107">
        <v>0</v>
      </c>
      <c r="J193" s="107">
        <v>22518</v>
      </c>
      <c r="K193" s="108">
        <f t="shared" si="105"/>
        <v>56365</v>
      </c>
      <c r="L193" s="107">
        <v>16300</v>
      </c>
      <c r="M193" s="107">
        <v>1</v>
      </c>
      <c r="N193" s="107">
        <v>16652</v>
      </c>
      <c r="O193" s="108">
        <f t="shared" si="106"/>
        <v>32953</v>
      </c>
      <c r="P193" s="107">
        <v>17928</v>
      </c>
      <c r="Q193" s="107">
        <v>0</v>
      </c>
      <c r="R193" s="107">
        <v>24911</v>
      </c>
      <c r="S193" s="108">
        <f t="shared" si="107"/>
        <v>42839</v>
      </c>
      <c r="U193" s="107">
        <f t="shared" si="78"/>
        <v>86791</v>
      </c>
      <c r="V193" s="109">
        <f t="shared" si="76"/>
        <v>110.20239727766773</v>
      </c>
      <c r="W193" s="110">
        <f t="shared" si="79"/>
        <v>1</v>
      </c>
      <c r="X193" s="107">
        <f t="shared" si="80"/>
        <v>77185</v>
      </c>
      <c r="Y193" s="109">
        <f t="shared" si="77"/>
        <v>105.74301645363253</v>
      </c>
      <c r="Z193" s="107">
        <f t="shared" si="81"/>
        <v>163977</v>
      </c>
      <c r="AA193" s="109">
        <f t="shared" si="82"/>
        <v>108.05804321610027</v>
      </c>
      <c r="AC193" s="107">
        <v>78756</v>
      </c>
      <c r="AD193" s="107">
        <v>72993</v>
      </c>
      <c r="AE193" s="112">
        <f t="shared" si="83"/>
        <v>151749</v>
      </c>
    </row>
    <row r="194" spans="1:31" ht="14.1" customHeight="1">
      <c r="A194" s="1038"/>
      <c r="B194" s="1033"/>
      <c r="C194" s="106" t="s">
        <v>653</v>
      </c>
      <c r="D194" s="107">
        <v>8244</v>
      </c>
      <c r="E194" s="107">
        <v>0</v>
      </c>
      <c r="F194" s="107">
        <v>6026</v>
      </c>
      <c r="G194" s="108">
        <f t="shared" si="104"/>
        <v>14270</v>
      </c>
      <c r="H194" s="107">
        <v>11049</v>
      </c>
      <c r="I194" s="107">
        <v>0</v>
      </c>
      <c r="J194" s="107">
        <v>7772</v>
      </c>
      <c r="K194" s="108">
        <f t="shared" si="105"/>
        <v>18821</v>
      </c>
      <c r="L194" s="107">
        <v>3817</v>
      </c>
      <c r="M194" s="107">
        <v>0</v>
      </c>
      <c r="N194" s="107">
        <v>4010</v>
      </c>
      <c r="O194" s="108">
        <f t="shared" si="106"/>
        <v>7827</v>
      </c>
      <c r="P194" s="107">
        <v>4433</v>
      </c>
      <c r="Q194" s="107">
        <v>0</v>
      </c>
      <c r="R194" s="107">
        <v>5950</v>
      </c>
      <c r="S194" s="108">
        <f t="shared" si="107"/>
        <v>10383</v>
      </c>
      <c r="U194" s="107">
        <f t="shared" si="78"/>
        <v>27543</v>
      </c>
      <c r="V194" s="109">
        <f t="shared" si="76"/>
        <v>94.887518517242569</v>
      </c>
      <c r="W194" s="110">
        <f t="shared" si="79"/>
        <v>0</v>
      </c>
      <c r="X194" s="107">
        <f t="shared" si="80"/>
        <v>23758</v>
      </c>
      <c r="Y194" s="109">
        <f t="shared" si="77"/>
        <v>91.662486978664305</v>
      </c>
      <c r="Z194" s="107">
        <f t="shared" si="81"/>
        <v>51301</v>
      </c>
      <c r="AA194" s="109">
        <f t="shared" si="82"/>
        <v>93.366214101117464</v>
      </c>
      <c r="AC194" s="107">
        <v>29027</v>
      </c>
      <c r="AD194" s="107">
        <v>25919</v>
      </c>
      <c r="AE194" s="112">
        <f t="shared" si="83"/>
        <v>54946</v>
      </c>
    </row>
    <row r="195" spans="1:31" ht="14.1" customHeight="1">
      <c r="A195" s="1038"/>
      <c r="B195" s="1034"/>
      <c r="C195" s="106" t="s">
        <v>654</v>
      </c>
      <c r="D195" s="107">
        <v>2806</v>
      </c>
      <c r="E195" s="107">
        <v>0</v>
      </c>
      <c r="F195" s="107">
        <v>2152</v>
      </c>
      <c r="G195" s="108">
        <f t="shared" si="104"/>
        <v>4958</v>
      </c>
      <c r="H195" s="107">
        <v>981</v>
      </c>
      <c r="I195" s="107">
        <v>0</v>
      </c>
      <c r="J195" s="107">
        <v>791</v>
      </c>
      <c r="K195" s="108">
        <f t="shared" si="105"/>
        <v>1772</v>
      </c>
      <c r="L195" s="107">
        <v>531</v>
      </c>
      <c r="M195" s="107">
        <v>0</v>
      </c>
      <c r="N195" s="107">
        <v>486</v>
      </c>
      <c r="O195" s="108">
        <f t="shared" si="106"/>
        <v>1017</v>
      </c>
      <c r="P195" s="107">
        <v>477</v>
      </c>
      <c r="Q195" s="107">
        <v>0</v>
      </c>
      <c r="R195" s="107">
        <v>567</v>
      </c>
      <c r="S195" s="108">
        <f t="shared" si="107"/>
        <v>1044</v>
      </c>
      <c r="U195" s="107">
        <f t="shared" si="78"/>
        <v>4795</v>
      </c>
      <c r="V195" s="109">
        <f t="shared" si="76"/>
        <v>9.9306202754478612</v>
      </c>
      <c r="W195" s="110">
        <f t="shared" si="79"/>
        <v>0</v>
      </c>
      <c r="X195" s="107">
        <f t="shared" si="80"/>
        <v>3996</v>
      </c>
      <c r="Y195" s="109">
        <f t="shared" si="77"/>
        <v>9.1887417218543046</v>
      </c>
      <c r="Z195" s="107">
        <f t="shared" si="81"/>
        <v>8791</v>
      </c>
      <c r="AA195" s="109">
        <f t="shared" si="82"/>
        <v>9.5790700968694491</v>
      </c>
      <c r="AC195" s="107">
        <v>48285</v>
      </c>
      <c r="AD195" s="107">
        <v>43488</v>
      </c>
      <c r="AE195" s="112">
        <f t="shared" si="83"/>
        <v>91773</v>
      </c>
    </row>
    <row r="196" spans="1:31" ht="14.1" customHeight="1">
      <c r="A196" s="1038"/>
      <c r="B196" s="1035" t="s">
        <v>113</v>
      </c>
      <c r="C196" s="1035"/>
      <c r="D196" s="261">
        <v>36383</v>
      </c>
      <c r="E196" s="261">
        <v>0</v>
      </c>
      <c r="F196" s="261">
        <v>25674</v>
      </c>
      <c r="G196" s="261">
        <f t="shared" ref="G196:S196" si="108">SUM(G192:G195)</f>
        <v>62057</v>
      </c>
      <c r="H196" s="261">
        <v>53970</v>
      </c>
      <c r="I196" s="261">
        <v>0</v>
      </c>
      <c r="J196" s="261">
        <v>36595</v>
      </c>
      <c r="K196" s="261">
        <f t="shared" si="108"/>
        <v>90565</v>
      </c>
      <c r="L196" s="261">
        <v>24497</v>
      </c>
      <c r="M196" s="261">
        <v>1</v>
      </c>
      <c r="N196" s="261">
        <v>25317</v>
      </c>
      <c r="O196" s="261">
        <f t="shared" si="108"/>
        <v>49815</v>
      </c>
      <c r="P196" s="261">
        <v>26824</v>
      </c>
      <c r="Q196" s="261">
        <v>0</v>
      </c>
      <c r="R196" s="261">
        <v>37429</v>
      </c>
      <c r="S196" s="261">
        <f t="shared" si="108"/>
        <v>64253</v>
      </c>
      <c r="T196"/>
      <c r="U196" s="263">
        <f t="shared" si="78"/>
        <v>141674</v>
      </c>
      <c r="V196" s="264">
        <f t="shared" si="76"/>
        <v>78.351712771958546</v>
      </c>
      <c r="W196" s="265">
        <f t="shared" si="79"/>
        <v>1</v>
      </c>
      <c r="X196" s="263">
        <f t="shared" si="80"/>
        <v>125015</v>
      </c>
      <c r="Y196" s="264">
        <f t="shared" si="77"/>
        <v>75.758861208239153</v>
      </c>
      <c r="Z196" s="263">
        <f t="shared" si="81"/>
        <v>266690</v>
      </c>
      <c r="AA196" s="264">
        <f t="shared" si="82"/>
        <v>77.11480908525742</v>
      </c>
      <c r="AC196" s="263">
        <v>180818</v>
      </c>
      <c r="AD196" s="263">
        <v>165017</v>
      </c>
      <c r="AE196" s="263">
        <f>SUM(AE192:AE195)</f>
        <v>345835</v>
      </c>
    </row>
    <row r="197" spans="1:31" ht="14.1" customHeight="1">
      <c r="A197" s="1038"/>
      <c r="B197" s="1032" t="s">
        <v>662</v>
      </c>
      <c r="C197" s="106" t="s">
        <v>663</v>
      </c>
      <c r="D197" s="107">
        <v>26792</v>
      </c>
      <c r="E197" s="107">
        <v>0</v>
      </c>
      <c r="F197" s="107">
        <v>17863</v>
      </c>
      <c r="G197" s="108">
        <f t="shared" ref="G197:G210" si="109">SUM(D197:F197)</f>
        <v>44655</v>
      </c>
      <c r="H197" s="107">
        <v>31877</v>
      </c>
      <c r="I197" s="107">
        <v>2</v>
      </c>
      <c r="J197" s="107">
        <v>24289</v>
      </c>
      <c r="K197" s="108">
        <f t="shared" ref="K197:K210" si="110">SUM(H197:J197)</f>
        <v>56168</v>
      </c>
      <c r="L197" s="107">
        <v>16836</v>
      </c>
      <c r="M197" s="107">
        <v>0</v>
      </c>
      <c r="N197" s="107">
        <v>17805</v>
      </c>
      <c r="O197" s="108">
        <f t="shared" ref="O197:O210" si="111">SUM(L197:N197)</f>
        <v>34641</v>
      </c>
      <c r="P197" s="107">
        <v>16451</v>
      </c>
      <c r="Q197" s="107">
        <v>0</v>
      </c>
      <c r="R197" s="107">
        <v>23528</v>
      </c>
      <c r="S197" s="108">
        <f t="shared" ref="S197:S210" si="112">SUM(P197:R197)</f>
        <v>39979</v>
      </c>
      <c r="U197" s="107">
        <f t="shared" ref="U197:U211" si="113">+D197+H197+L197+P197</f>
        <v>91956</v>
      </c>
      <c r="V197" s="109">
        <f t="shared" ref="V197:V211" si="114">100*U197/AC197</f>
        <v>88.121819627986312</v>
      </c>
      <c r="W197" s="110">
        <f t="shared" ref="W197:W211" si="115">E197+I197+M197+Q197</f>
        <v>2</v>
      </c>
      <c r="X197" s="107">
        <f t="shared" ref="X197:X211" si="116">+F197+J197+N197+R197</f>
        <v>83485</v>
      </c>
      <c r="Y197" s="109">
        <f t="shared" ref="Y197:Y211" si="117">100*X197/AD197</f>
        <v>85.206164523372124</v>
      </c>
      <c r="Z197" s="107">
        <f t="shared" ref="Z197:Z211" si="118">SUM(U197,,W197,X197)</f>
        <v>175443</v>
      </c>
      <c r="AA197" s="109">
        <f t="shared" ref="AA197:AA211" si="119">100*Z197/AE197</f>
        <v>86.710884639526327</v>
      </c>
      <c r="AC197" s="107">
        <v>104351</v>
      </c>
      <c r="AD197" s="107">
        <v>97980</v>
      </c>
      <c r="AE197" s="112">
        <f t="shared" ref="AE197:AE210" si="120">+AD197+AC197</f>
        <v>202331</v>
      </c>
    </row>
    <row r="198" spans="1:31" ht="14.1" customHeight="1">
      <c r="A198" s="1038"/>
      <c r="B198" s="1033"/>
      <c r="C198" s="106" t="s">
        <v>664</v>
      </c>
      <c r="D198" s="107">
        <v>859</v>
      </c>
      <c r="E198" s="107">
        <v>0</v>
      </c>
      <c r="F198" s="107">
        <v>520</v>
      </c>
      <c r="G198" s="108">
        <f t="shared" si="109"/>
        <v>1379</v>
      </c>
      <c r="H198" s="107">
        <v>839</v>
      </c>
      <c r="I198" s="107">
        <v>0</v>
      </c>
      <c r="J198" s="107">
        <v>585</v>
      </c>
      <c r="K198" s="108">
        <f t="shared" si="110"/>
        <v>1424</v>
      </c>
      <c r="L198" s="107">
        <v>229</v>
      </c>
      <c r="M198" s="107">
        <v>0</v>
      </c>
      <c r="N198" s="107">
        <v>329</v>
      </c>
      <c r="O198" s="108">
        <f t="shared" si="111"/>
        <v>558</v>
      </c>
      <c r="P198" s="107">
        <v>317</v>
      </c>
      <c r="Q198" s="107">
        <v>0</v>
      </c>
      <c r="R198" s="107">
        <v>594</v>
      </c>
      <c r="S198" s="108">
        <f t="shared" si="112"/>
        <v>911</v>
      </c>
      <c r="U198" s="107">
        <f t="shared" si="113"/>
        <v>2244</v>
      </c>
      <c r="V198" s="109">
        <f t="shared" si="114"/>
        <v>106.95900857959961</v>
      </c>
      <c r="W198" s="110">
        <f t="shared" si="115"/>
        <v>0</v>
      </c>
      <c r="X198" s="107">
        <f t="shared" si="116"/>
        <v>2028</v>
      </c>
      <c r="Y198" s="109">
        <f t="shared" si="117"/>
        <v>102.68354430379746</v>
      </c>
      <c r="Z198" s="107">
        <f t="shared" si="118"/>
        <v>4272</v>
      </c>
      <c r="AA198" s="109">
        <f t="shared" si="119"/>
        <v>104.88583353793273</v>
      </c>
      <c r="AC198" s="107">
        <v>2098</v>
      </c>
      <c r="AD198" s="107">
        <v>1975</v>
      </c>
      <c r="AE198" s="112">
        <f t="shared" si="120"/>
        <v>4073</v>
      </c>
    </row>
    <row r="199" spans="1:31" ht="14.1" customHeight="1">
      <c r="A199" s="1038"/>
      <c r="B199" s="1033"/>
      <c r="C199" s="106" t="s">
        <v>665</v>
      </c>
      <c r="D199" s="107">
        <v>4950</v>
      </c>
      <c r="E199" s="107">
        <v>0</v>
      </c>
      <c r="F199" s="107">
        <v>2998</v>
      </c>
      <c r="G199" s="108">
        <f t="shared" si="109"/>
        <v>7948</v>
      </c>
      <c r="H199" s="107">
        <v>3968</v>
      </c>
      <c r="I199" s="107">
        <v>0</v>
      </c>
      <c r="J199" s="107">
        <v>3350</v>
      </c>
      <c r="K199" s="108">
        <f t="shared" si="110"/>
        <v>7318</v>
      </c>
      <c r="L199" s="107">
        <v>1962</v>
      </c>
      <c r="M199" s="107">
        <v>0</v>
      </c>
      <c r="N199" s="107">
        <v>2606</v>
      </c>
      <c r="O199" s="108">
        <f t="shared" si="111"/>
        <v>4568</v>
      </c>
      <c r="P199" s="107">
        <v>2128</v>
      </c>
      <c r="Q199" s="107">
        <v>0</v>
      </c>
      <c r="R199" s="107">
        <v>3734</v>
      </c>
      <c r="S199" s="108">
        <f t="shared" si="112"/>
        <v>5862</v>
      </c>
      <c r="U199" s="107">
        <f t="shared" si="113"/>
        <v>13008</v>
      </c>
      <c r="V199" s="109">
        <f t="shared" si="114"/>
        <v>90.339606917147023</v>
      </c>
      <c r="W199" s="110">
        <f t="shared" si="115"/>
        <v>0</v>
      </c>
      <c r="X199" s="107">
        <f t="shared" si="116"/>
        <v>12688</v>
      </c>
      <c r="Y199" s="109">
        <f t="shared" si="117"/>
        <v>89.516015239170315</v>
      </c>
      <c r="Z199" s="107">
        <f t="shared" si="118"/>
        <v>25696</v>
      </c>
      <c r="AA199" s="109">
        <f t="shared" si="119"/>
        <v>89.931053792041439</v>
      </c>
      <c r="AC199" s="107">
        <v>14399</v>
      </c>
      <c r="AD199" s="107">
        <v>14174</v>
      </c>
      <c r="AE199" s="112">
        <f t="shared" si="120"/>
        <v>28573</v>
      </c>
    </row>
    <row r="200" spans="1:31" ht="14.1" customHeight="1">
      <c r="A200" s="1038"/>
      <c r="B200" s="1033"/>
      <c r="C200" s="106" t="s">
        <v>666</v>
      </c>
      <c r="D200" s="107">
        <v>3667</v>
      </c>
      <c r="E200" s="107">
        <v>0</v>
      </c>
      <c r="F200" s="107">
        <v>2105</v>
      </c>
      <c r="G200" s="108">
        <f t="shared" si="109"/>
        <v>5772</v>
      </c>
      <c r="H200" s="107">
        <v>3506</v>
      </c>
      <c r="I200" s="107">
        <v>0</v>
      </c>
      <c r="J200" s="107">
        <v>2511</v>
      </c>
      <c r="K200" s="108">
        <f t="shared" si="110"/>
        <v>6017</v>
      </c>
      <c r="L200" s="107">
        <v>1515</v>
      </c>
      <c r="M200" s="107">
        <v>0</v>
      </c>
      <c r="N200" s="107">
        <v>1617</v>
      </c>
      <c r="O200" s="108">
        <f t="shared" si="111"/>
        <v>3132</v>
      </c>
      <c r="P200" s="107">
        <v>1781</v>
      </c>
      <c r="Q200" s="107">
        <v>0</v>
      </c>
      <c r="R200" s="107">
        <v>3386</v>
      </c>
      <c r="S200" s="108">
        <f t="shared" si="112"/>
        <v>5167</v>
      </c>
      <c r="U200" s="107">
        <f t="shared" si="113"/>
        <v>10469</v>
      </c>
      <c r="V200" s="109">
        <f t="shared" si="114"/>
        <v>89.901245169600685</v>
      </c>
      <c r="W200" s="110">
        <f t="shared" si="115"/>
        <v>0</v>
      </c>
      <c r="X200" s="107">
        <f t="shared" si="116"/>
        <v>9619</v>
      </c>
      <c r="Y200" s="109">
        <f t="shared" si="117"/>
        <v>89.529039463886818</v>
      </c>
      <c r="Z200" s="107">
        <f t="shared" si="118"/>
        <v>20088</v>
      </c>
      <c r="AA200" s="109">
        <f t="shared" si="119"/>
        <v>89.722631649470728</v>
      </c>
      <c r="AC200" s="107">
        <v>11645</v>
      </c>
      <c r="AD200" s="107">
        <v>10744</v>
      </c>
      <c r="AE200" s="112">
        <f t="shared" si="120"/>
        <v>22389</v>
      </c>
    </row>
    <row r="201" spans="1:31" ht="14.1" customHeight="1">
      <c r="A201" s="1038"/>
      <c r="B201" s="1033"/>
      <c r="C201" s="106" t="s">
        <v>667</v>
      </c>
      <c r="D201" s="107">
        <v>5464</v>
      </c>
      <c r="E201" s="107">
        <v>0</v>
      </c>
      <c r="F201" s="107">
        <v>3464</v>
      </c>
      <c r="G201" s="108">
        <f t="shared" si="109"/>
        <v>8928</v>
      </c>
      <c r="H201" s="107">
        <v>4915</v>
      </c>
      <c r="I201" s="107">
        <v>0</v>
      </c>
      <c r="J201" s="107">
        <v>3978</v>
      </c>
      <c r="K201" s="108">
        <f t="shared" si="110"/>
        <v>8893</v>
      </c>
      <c r="L201" s="107">
        <v>1774</v>
      </c>
      <c r="M201" s="107">
        <v>0</v>
      </c>
      <c r="N201" s="107">
        <v>2279</v>
      </c>
      <c r="O201" s="108">
        <f t="shared" si="111"/>
        <v>4053</v>
      </c>
      <c r="P201" s="107">
        <v>1952</v>
      </c>
      <c r="Q201" s="107">
        <v>0</v>
      </c>
      <c r="R201" s="107">
        <v>3432</v>
      </c>
      <c r="S201" s="108">
        <f t="shared" si="112"/>
        <v>5384</v>
      </c>
      <c r="U201" s="107">
        <f t="shared" si="113"/>
        <v>14105</v>
      </c>
      <c r="V201" s="109">
        <f t="shared" si="114"/>
        <v>93.845642049234868</v>
      </c>
      <c r="W201" s="110">
        <f t="shared" si="115"/>
        <v>0</v>
      </c>
      <c r="X201" s="107">
        <f t="shared" si="116"/>
        <v>13153</v>
      </c>
      <c r="Y201" s="109">
        <f t="shared" si="117"/>
        <v>90.107556347194631</v>
      </c>
      <c r="Z201" s="107">
        <f t="shared" si="118"/>
        <v>27258</v>
      </c>
      <c r="AA201" s="109">
        <f t="shared" si="119"/>
        <v>92.003915347487094</v>
      </c>
      <c r="AC201" s="107">
        <v>15030</v>
      </c>
      <c r="AD201" s="107">
        <v>14597</v>
      </c>
      <c r="AE201" s="112">
        <f t="shared" si="120"/>
        <v>29627</v>
      </c>
    </row>
    <row r="202" spans="1:31" ht="14.1" customHeight="1">
      <c r="A202" s="1038"/>
      <c r="B202" s="1033"/>
      <c r="C202" s="106" t="s">
        <v>668</v>
      </c>
      <c r="D202" s="107">
        <v>4356</v>
      </c>
      <c r="E202" s="107">
        <v>0</v>
      </c>
      <c r="F202" s="107">
        <v>2651</v>
      </c>
      <c r="G202" s="108">
        <f t="shared" si="109"/>
        <v>7007</v>
      </c>
      <c r="H202" s="107">
        <v>4088</v>
      </c>
      <c r="I202" s="107">
        <v>0</v>
      </c>
      <c r="J202" s="107">
        <v>3184</v>
      </c>
      <c r="K202" s="108">
        <f t="shared" si="110"/>
        <v>7272</v>
      </c>
      <c r="L202" s="107">
        <v>2004</v>
      </c>
      <c r="M202" s="107">
        <v>0</v>
      </c>
      <c r="N202" s="107">
        <v>2303</v>
      </c>
      <c r="O202" s="108">
        <f t="shared" si="111"/>
        <v>4307</v>
      </c>
      <c r="P202" s="107">
        <v>2225</v>
      </c>
      <c r="Q202" s="107">
        <v>0</v>
      </c>
      <c r="R202" s="107">
        <v>4218</v>
      </c>
      <c r="S202" s="108">
        <f t="shared" si="112"/>
        <v>6443</v>
      </c>
      <c r="U202" s="107">
        <f t="shared" si="113"/>
        <v>12673</v>
      </c>
      <c r="V202" s="109">
        <f t="shared" si="114"/>
        <v>94.907511420654529</v>
      </c>
      <c r="W202" s="110">
        <f t="shared" si="115"/>
        <v>0</v>
      </c>
      <c r="X202" s="107">
        <f t="shared" si="116"/>
        <v>12356</v>
      </c>
      <c r="Y202" s="109">
        <f t="shared" si="117"/>
        <v>95.324795556241327</v>
      </c>
      <c r="Z202" s="107">
        <f t="shared" si="118"/>
        <v>25029</v>
      </c>
      <c r="AA202" s="109">
        <f t="shared" si="119"/>
        <v>95.113053391601753</v>
      </c>
      <c r="AC202" s="107">
        <v>13353</v>
      </c>
      <c r="AD202" s="107">
        <v>12962</v>
      </c>
      <c r="AE202" s="112">
        <f t="shared" si="120"/>
        <v>26315</v>
      </c>
    </row>
    <row r="203" spans="1:31" ht="14.1" customHeight="1">
      <c r="A203" s="1038"/>
      <c r="B203" s="1033"/>
      <c r="C203" s="106" t="s">
        <v>669</v>
      </c>
      <c r="D203" s="107">
        <v>2002</v>
      </c>
      <c r="E203" s="107">
        <v>0</v>
      </c>
      <c r="F203" s="107">
        <v>1128</v>
      </c>
      <c r="G203" s="108">
        <f t="shared" si="109"/>
        <v>3130</v>
      </c>
      <c r="H203" s="107">
        <v>1568</v>
      </c>
      <c r="I203" s="107">
        <v>0</v>
      </c>
      <c r="J203" s="107">
        <v>1367</v>
      </c>
      <c r="K203" s="108">
        <f t="shared" si="110"/>
        <v>2935</v>
      </c>
      <c r="L203" s="107">
        <v>532</v>
      </c>
      <c r="M203" s="107">
        <v>0</v>
      </c>
      <c r="N203" s="107">
        <v>709</v>
      </c>
      <c r="O203" s="108">
        <f t="shared" si="111"/>
        <v>1241</v>
      </c>
      <c r="P203" s="107">
        <v>550</v>
      </c>
      <c r="Q203" s="107">
        <v>0</v>
      </c>
      <c r="R203" s="107">
        <v>1189</v>
      </c>
      <c r="S203" s="108">
        <f t="shared" si="112"/>
        <v>1739</v>
      </c>
      <c r="U203" s="107">
        <f t="shared" si="113"/>
        <v>4652</v>
      </c>
      <c r="V203" s="109">
        <f t="shared" si="114"/>
        <v>94.476035743298127</v>
      </c>
      <c r="W203" s="110">
        <f t="shared" si="115"/>
        <v>0</v>
      </c>
      <c r="X203" s="107">
        <f t="shared" si="116"/>
        <v>4393</v>
      </c>
      <c r="Y203" s="109">
        <f t="shared" si="117"/>
        <v>91.27363390816538</v>
      </c>
      <c r="Z203" s="107">
        <f t="shared" si="118"/>
        <v>9045</v>
      </c>
      <c r="AA203" s="109">
        <f t="shared" si="119"/>
        <v>92.893088220191018</v>
      </c>
      <c r="AC203" s="107">
        <v>4924</v>
      </c>
      <c r="AD203" s="107">
        <v>4813</v>
      </c>
      <c r="AE203" s="112">
        <f t="shared" si="120"/>
        <v>9737</v>
      </c>
    </row>
    <row r="204" spans="1:31" ht="14.1" customHeight="1">
      <c r="A204" s="1038"/>
      <c r="B204" s="1033"/>
      <c r="C204" s="106" t="s">
        <v>670</v>
      </c>
      <c r="D204" s="107">
        <v>649</v>
      </c>
      <c r="E204" s="107">
        <v>0</v>
      </c>
      <c r="F204" s="107">
        <v>390</v>
      </c>
      <c r="G204" s="108">
        <f t="shared" si="109"/>
        <v>1039</v>
      </c>
      <c r="H204" s="107">
        <v>733</v>
      </c>
      <c r="I204" s="107">
        <v>0</v>
      </c>
      <c r="J204" s="107">
        <v>653</v>
      </c>
      <c r="K204" s="108">
        <f t="shared" si="110"/>
        <v>1386</v>
      </c>
      <c r="L204" s="107">
        <v>167</v>
      </c>
      <c r="M204" s="107">
        <v>0</v>
      </c>
      <c r="N204" s="107">
        <v>278</v>
      </c>
      <c r="O204" s="108">
        <f t="shared" si="111"/>
        <v>445</v>
      </c>
      <c r="P204" s="107">
        <v>179</v>
      </c>
      <c r="Q204" s="107">
        <v>0</v>
      </c>
      <c r="R204" s="107">
        <v>343</v>
      </c>
      <c r="S204" s="108">
        <f t="shared" si="112"/>
        <v>522</v>
      </c>
      <c r="U204" s="107">
        <f t="shared" si="113"/>
        <v>1728</v>
      </c>
      <c r="V204" s="109">
        <f t="shared" si="114"/>
        <v>86.96527428283845</v>
      </c>
      <c r="W204" s="110">
        <f t="shared" si="115"/>
        <v>0</v>
      </c>
      <c r="X204" s="107">
        <f t="shared" si="116"/>
        <v>1664</v>
      </c>
      <c r="Y204" s="109">
        <f t="shared" si="117"/>
        <v>83.158420789605202</v>
      </c>
      <c r="Z204" s="107">
        <f t="shared" si="118"/>
        <v>3392</v>
      </c>
      <c r="AA204" s="109">
        <f t="shared" si="119"/>
        <v>85.055165496489465</v>
      </c>
      <c r="AC204" s="107">
        <v>1987</v>
      </c>
      <c r="AD204" s="107">
        <v>2001</v>
      </c>
      <c r="AE204" s="112">
        <f t="shared" si="120"/>
        <v>3988</v>
      </c>
    </row>
    <row r="205" spans="1:31" ht="14.1" customHeight="1">
      <c r="A205" s="1038"/>
      <c r="B205" s="1033"/>
      <c r="C205" s="106" t="s">
        <v>671</v>
      </c>
      <c r="D205" s="107">
        <v>1734</v>
      </c>
      <c r="E205" s="107">
        <v>0</v>
      </c>
      <c r="F205" s="107">
        <v>989</v>
      </c>
      <c r="G205" s="108">
        <f t="shared" si="109"/>
        <v>2723</v>
      </c>
      <c r="H205" s="107">
        <v>1595</v>
      </c>
      <c r="I205" s="107">
        <v>0</v>
      </c>
      <c r="J205" s="107">
        <v>1386</v>
      </c>
      <c r="K205" s="108">
        <f t="shared" si="110"/>
        <v>2981</v>
      </c>
      <c r="L205" s="107">
        <v>436</v>
      </c>
      <c r="M205" s="107">
        <v>0</v>
      </c>
      <c r="N205" s="107">
        <v>684</v>
      </c>
      <c r="O205" s="108">
        <f t="shared" si="111"/>
        <v>1120</v>
      </c>
      <c r="P205" s="107">
        <v>529</v>
      </c>
      <c r="Q205" s="107">
        <v>0</v>
      </c>
      <c r="R205" s="107">
        <v>1153</v>
      </c>
      <c r="S205" s="108">
        <f t="shared" si="112"/>
        <v>1682</v>
      </c>
      <c r="U205" s="107">
        <f t="shared" si="113"/>
        <v>4294</v>
      </c>
      <c r="V205" s="109">
        <f t="shared" si="114"/>
        <v>88.226833778508322</v>
      </c>
      <c r="W205" s="110">
        <f t="shared" si="115"/>
        <v>0</v>
      </c>
      <c r="X205" s="107">
        <f t="shared" si="116"/>
        <v>4212</v>
      </c>
      <c r="Y205" s="109">
        <f t="shared" si="117"/>
        <v>89.237288135593218</v>
      </c>
      <c r="Z205" s="107">
        <f t="shared" si="118"/>
        <v>8506</v>
      </c>
      <c r="AA205" s="109">
        <f t="shared" si="119"/>
        <v>88.724314175445912</v>
      </c>
      <c r="AC205" s="107">
        <v>4867</v>
      </c>
      <c r="AD205" s="107">
        <v>4720</v>
      </c>
      <c r="AE205" s="112">
        <f t="shared" si="120"/>
        <v>9587</v>
      </c>
    </row>
    <row r="206" spans="1:31" ht="14.1" customHeight="1">
      <c r="A206" s="1038"/>
      <c r="B206" s="1033"/>
      <c r="C206" s="106" t="s">
        <v>672</v>
      </c>
      <c r="D206" s="107">
        <v>745</v>
      </c>
      <c r="E206" s="107">
        <v>0</v>
      </c>
      <c r="F206" s="107">
        <v>461</v>
      </c>
      <c r="G206" s="108">
        <f t="shared" si="109"/>
        <v>1206</v>
      </c>
      <c r="H206" s="107">
        <v>567</v>
      </c>
      <c r="I206" s="107">
        <v>0</v>
      </c>
      <c r="J206" s="107">
        <v>418</v>
      </c>
      <c r="K206" s="108">
        <f t="shared" si="110"/>
        <v>985</v>
      </c>
      <c r="L206" s="107">
        <v>178</v>
      </c>
      <c r="M206" s="107">
        <v>0</v>
      </c>
      <c r="N206" s="107">
        <v>261</v>
      </c>
      <c r="O206" s="108">
        <f t="shared" si="111"/>
        <v>439</v>
      </c>
      <c r="P206" s="107">
        <v>228</v>
      </c>
      <c r="Q206" s="107">
        <v>0</v>
      </c>
      <c r="R206" s="107">
        <v>510</v>
      </c>
      <c r="S206" s="108">
        <f t="shared" si="112"/>
        <v>738</v>
      </c>
      <c r="U206" s="107">
        <f t="shared" si="113"/>
        <v>1718</v>
      </c>
      <c r="V206" s="109">
        <f t="shared" si="114"/>
        <v>98.115362649914331</v>
      </c>
      <c r="W206" s="110">
        <f t="shared" si="115"/>
        <v>0</v>
      </c>
      <c r="X206" s="107">
        <f t="shared" si="116"/>
        <v>1650</v>
      </c>
      <c r="Y206" s="109">
        <f t="shared" si="117"/>
        <v>99.337748344370866</v>
      </c>
      <c r="Z206" s="107">
        <f t="shared" si="118"/>
        <v>3368</v>
      </c>
      <c r="AA206" s="109">
        <f t="shared" si="119"/>
        <v>98.710433763188746</v>
      </c>
      <c r="AC206" s="107">
        <v>1751</v>
      </c>
      <c r="AD206" s="107">
        <v>1661</v>
      </c>
      <c r="AE206" s="112">
        <f t="shared" si="120"/>
        <v>3412</v>
      </c>
    </row>
    <row r="207" spans="1:31" ht="14.1" customHeight="1">
      <c r="A207" s="1038"/>
      <c r="B207" s="1033"/>
      <c r="C207" s="106" t="s">
        <v>673</v>
      </c>
      <c r="D207" s="107">
        <v>3046</v>
      </c>
      <c r="E207" s="107">
        <v>0</v>
      </c>
      <c r="F207" s="107">
        <v>2082</v>
      </c>
      <c r="G207" s="108">
        <f t="shared" si="109"/>
        <v>5128</v>
      </c>
      <c r="H207" s="107">
        <v>2865</v>
      </c>
      <c r="I207" s="107">
        <v>0</v>
      </c>
      <c r="J207" s="107">
        <v>2613</v>
      </c>
      <c r="K207" s="108">
        <f t="shared" si="110"/>
        <v>5478</v>
      </c>
      <c r="L207" s="107">
        <v>823</v>
      </c>
      <c r="M207" s="107">
        <v>0</v>
      </c>
      <c r="N207" s="107">
        <v>1056</v>
      </c>
      <c r="O207" s="108">
        <f t="shared" si="111"/>
        <v>1879</v>
      </c>
      <c r="P207" s="107">
        <v>883</v>
      </c>
      <c r="Q207" s="107">
        <v>0</v>
      </c>
      <c r="R207" s="107">
        <v>1522</v>
      </c>
      <c r="S207" s="108">
        <f t="shared" si="112"/>
        <v>2405</v>
      </c>
      <c r="U207" s="107">
        <f t="shared" si="113"/>
        <v>7617</v>
      </c>
      <c r="V207" s="109">
        <f t="shared" si="114"/>
        <v>107.67599660729432</v>
      </c>
      <c r="W207" s="110">
        <f t="shared" si="115"/>
        <v>0</v>
      </c>
      <c r="X207" s="107">
        <f t="shared" si="116"/>
        <v>7273</v>
      </c>
      <c r="Y207" s="109">
        <f t="shared" si="117"/>
        <v>108.56844305120167</v>
      </c>
      <c r="Z207" s="107">
        <f t="shared" si="118"/>
        <v>14890</v>
      </c>
      <c r="AA207" s="109">
        <f t="shared" si="119"/>
        <v>108.1100704276483</v>
      </c>
      <c r="AC207" s="107">
        <v>7074</v>
      </c>
      <c r="AD207" s="107">
        <v>6699</v>
      </c>
      <c r="AE207" s="112">
        <f t="shared" si="120"/>
        <v>13773</v>
      </c>
    </row>
    <row r="208" spans="1:31" ht="14.1" customHeight="1">
      <c r="A208" s="1038"/>
      <c r="B208" s="1033"/>
      <c r="C208" s="106" t="s">
        <v>674</v>
      </c>
      <c r="D208" s="107">
        <v>2534</v>
      </c>
      <c r="E208" s="107">
        <v>0</v>
      </c>
      <c r="F208" s="107">
        <v>1532</v>
      </c>
      <c r="G208" s="108">
        <f t="shared" si="109"/>
        <v>4066</v>
      </c>
      <c r="H208" s="107">
        <v>2141</v>
      </c>
      <c r="I208" s="107">
        <v>0</v>
      </c>
      <c r="J208" s="107">
        <v>1697</v>
      </c>
      <c r="K208" s="108">
        <f t="shared" si="110"/>
        <v>3838</v>
      </c>
      <c r="L208" s="107">
        <v>650</v>
      </c>
      <c r="M208" s="107">
        <v>0</v>
      </c>
      <c r="N208" s="107">
        <v>807</v>
      </c>
      <c r="O208" s="108">
        <f t="shared" si="111"/>
        <v>1457</v>
      </c>
      <c r="P208" s="107">
        <v>968</v>
      </c>
      <c r="Q208" s="107">
        <v>0</v>
      </c>
      <c r="R208" s="107">
        <v>1812</v>
      </c>
      <c r="S208" s="108">
        <f t="shared" si="112"/>
        <v>2780</v>
      </c>
      <c r="U208" s="107">
        <f t="shared" si="113"/>
        <v>6293</v>
      </c>
      <c r="V208" s="109">
        <f t="shared" si="114"/>
        <v>86.704326260677874</v>
      </c>
      <c r="W208" s="110">
        <f t="shared" si="115"/>
        <v>0</v>
      </c>
      <c r="X208" s="107">
        <f t="shared" si="116"/>
        <v>5848</v>
      </c>
      <c r="Y208" s="109">
        <f t="shared" si="117"/>
        <v>85.049447353112271</v>
      </c>
      <c r="Z208" s="107">
        <f t="shared" si="118"/>
        <v>12141</v>
      </c>
      <c r="AA208" s="109">
        <f t="shared" si="119"/>
        <v>85.899250035375687</v>
      </c>
      <c r="AC208" s="107">
        <v>7258</v>
      </c>
      <c r="AD208" s="107">
        <v>6876</v>
      </c>
      <c r="AE208" s="112">
        <f t="shared" si="120"/>
        <v>14134</v>
      </c>
    </row>
    <row r="209" spans="1:31" ht="14.1" customHeight="1">
      <c r="A209" s="1038"/>
      <c r="B209" s="1033"/>
      <c r="C209" s="106" t="s">
        <v>675</v>
      </c>
      <c r="D209" s="107">
        <v>3491</v>
      </c>
      <c r="E209" s="107">
        <v>0</v>
      </c>
      <c r="F209" s="107">
        <v>2453</v>
      </c>
      <c r="G209" s="108">
        <f t="shared" si="109"/>
        <v>5944</v>
      </c>
      <c r="H209" s="107">
        <v>3331</v>
      </c>
      <c r="I209" s="107">
        <v>0</v>
      </c>
      <c r="J209" s="107">
        <v>2798</v>
      </c>
      <c r="K209" s="108">
        <f t="shared" si="110"/>
        <v>6129</v>
      </c>
      <c r="L209" s="107">
        <v>1064</v>
      </c>
      <c r="M209" s="107">
        <v>0</v>
      </c>
      <c r="N209" s="107">
        <v>1312</v>
      </c>
      <c r="O209" s="108">
        <f t="shared" si="111"/>
        <v>2376</v>
      </c>
      <c r="P209" s="107">
        <v>979</v>
      </c>
      <c r="Q209" s="107">
        <v>0</v>
      </c>
      <c r="R209" s="107">
        <v>1853</v>
      </c>
      <c r="S209" s="108">
        <f t="shared" si="112"/>
        <v>2832</v>
      </c>
      <c r="U209" s="107">
        <f t="shared" si="113"/>
        <v>8865</v>
      </c>
      <c r="V209" s="109">
        <f t="shared" si="114"/>
        <v>82.595732786732512</v>
      </c>
      <c r="W209" s="110">
        <f t="shared" si="115"/>
        <v>0</v>
      </c>
      <c r="X209" s="107">
        <f t="shared" si="116"/>
        <v>8416</v>
      </c>
      <c r="Y209" s="109">
        <f t="shared" si="117"/>
        <v>80.420449116101295</v>
      </c>
      <c r="Z209" s="107">
        <f t="shared" si="118"/>
        <v>17281</v>
      </c>
      <c r="AA209" s="109">
        <f t="shared" si="119"/>
        <v>81.521841683177655</v>
      </c>
      <c r="AC209" s="107">
        <v>10733</v>
      </c>
      <c r="AD209" s="107">
        <v>10465</v>
      </c>
      <c r="AE209" s="112">
        <f t="shared" si="120"/>
        <v>21198</v>
      </c>
    </row>
    <row r="210" spans="1:31" ht="14.1" customHeight="1">
      <c r="A210" s="1038"/>
      <c r="B210" s="1034"/>
      <c r="C210" s="106" t="s">
        <v>676</v>
      </c>
      <c r="D210" s="107">
        <v>1561</v>
      </c>
      <c r="E210" s="107">
        <v>0</v>
      </c>
      <c r="F210" s="107">
        <v>979</v>
      </c>
      <c r="G210" s="108">
        <f t="shared" si="109"/>
        <v>2540</v>
      </c>
      <c r="H210" s="107">
        <v>318</v>
      </c>
      <c r="I210" s="107">
        <v>0</v>
      </c>
      <c r="J210" s="107">
        <v>450</v>
      </c>
      <c r="K210" s="108">
        <f t="shared" si="110"/>
        <v>768</v>
      </c>
      <c r="L210" s="107">
        <v>96</v>
      </c>
      <c r="M210" s="107">
        <v>0</v>
      </c>
      <c r="N210" s="107">
        <v>186</v>
      </c>
      <c r="O210" s="108">
        <f t="shared" si="111"/>
        <v>282</v>
      </c>
      <c r="P210" s="107">
        <v>103</v>
      </c>
      <c r="Q210" s="107">
        <v>0</v>
      </c>
      <c r="R210" s="107">
        <v>245</v>
      </c>
      <c r="S210" s="108">
        <f t="shared" si="112"/>
        <v>348</v>
      </c>
      <c r="U210" s="107">
        <f t="shared" si="113"/>
        <v>2078</v>
      </c>
      <c r="V210" s="109">
        <f t="shared" si="114"/>
        <v>71.977831659161765</v>
      </c>
      <c r="W210" s="110">
        <f t="shared" si="115"/>
        <v>0</v>
      </c>
      <c r="X210" s="107">
        <f t="shared" si="116"/>
        <v>1860</v>
      </c>
      <c r="Y210" s="109">
        <f t="shared" si="117"/>
        <v>61.264822134387352</v>
      </c>
      <c r="Z210" s="107">
        <f t="shared" si="118"/>
        <v>3938</v>
      </c>
      <c r="AA210" s="109">
        <f t="shared" si="119"/>
        <v>66.486577747762965</v>
      </c>
      <c r="AC210" s="107">
        <v>2887</v>
      </c>
      <c r="AD210" s="107">
        <v>3036</v>
      </c>
      <c r="AE210" s="112">
        <f t="shared" si="120"/>
        <v>5923</v>
      </c>
    </row>
    <row r="211" spans="1:31" ht="14.1" customHeight="1">
      <c r="A211" s="1038"/>
      <c r="B211" s="1035" t="s">
        <v>113</v>
      </c>
      <c r="C211" s="1035"/>
      <c r="D211" s="261">
        <v>61850</v>
      </c>
      <c r="E211" s="261">
        <v>0</v>
      </c>
      <c r="F211" s="261">
        <v>39615</v>
      </c>
      <c r="G211" s="261">
        <f t="shared" ref="G211:S211" si="121">SUM(G197:G210)</f>
        <v>101465</v>
      </c>
      <c r="H211" s="261">
        <v>62311</v>
      </c>
      <c r="I211" s="261">
        <v>2</v>
      </c>
      <c r="J211" s="261">
        <v>49279</v>
      </c>
      <c r="K211" s="261">
        <f t="shared" si="121"/>
        <v>111592</v>
      </c>
      <c r="L211" s="261">
        <v>28266</v>
      </c>
      <c r="M211" s="261">
        <v>0</v>
      </c>
      <c r="N211" s="261">
        <v>32232</v>
      </c>
      <c r="O211" s="261">
        <f t="shared" si="121"/>
        <v>60498</v>
      </c>
      <c r="P211" s="261">
        <v>29273</v>
      </c>
      <c r="Q211" s="261">
        <v>0</v>
      </c>
      <c r="R211" s="261">
        <v>47519</v>
      </c>
      <c r="S211" s="261">
        <f t="shared" si="121"/>
        <v>76792</v>
      </c>
      <c r="U211" s="263">
        <f t="shared" si="113"/>
        <v>181700</v>
      </c>
      <c r="V211" s="264">
        <f t="shared" si="114"/>
        <v>89.791803594637202</v>
      </c>
      <c r="W211" s="265">
        <f t="shared" si="115"/>
        <v>2</v>
      </c>
      <c r="X211" s="263">
        <f t="shared" si="116"/>
        <v>168645</v>
      </c>
      <c r="Y211" s="264">
        <f t="shared" si="117"/>
        <v>87.515503131762344</v>
      </c>
      <c r="Z211" s="263">
        <f t="shared" si="118"/>
        <v>350347</v>
      </c>
      <c r="AA211" s="264">
        <f t="shared" si="119"/>
        <v>88.681972358629068</v>
      </c>
      <c r="AC211" s="263">
        <v>202357</v>
      </c>
      <c r="AD211" s="263">
        <v>192703</v>
      </c>
      <c r="AE211" s="263">
        <f>SUM(AE197:AE210)</f>
        <v>395060</v>
      </c>
    </row>
    <row r="212" spans="1:31" ht="14.1" customHeight="1">
      <c r="A212" s="1038"/>
      <c r="B212" s="1032" t="s">
        <v>655</v>
      </c>
      <c r="C212" s="106" t="s">
        <v>656</v>
      </c>
      <c r="D212" s="107">
        <v>4917</v>
      </c>
      <c r="E212" s="107">
        <v>0</v>
      </c>
      <c r="F212" s="107">
        <v>3931</v>
      </c>
      <c r="G212" s="108">
        <f t="shared" ref="G212:G218" si="122">SUM(D212:F212)</f>
        <v>8848</v>
      </c>
      <c r="H212" s="107">
        <v>4616</v>
      </c>
      <c r="I212" s="107">
        <v>0</v>
      </c>
      <c r="J212" s="107">
        <v>4000</v>
      </c>
      <c r="K212" s="108">
        <f t="shared" ref="K212:K218" si="123">SUM(H212:J212)</f>
        <v>8616</v>
      </c>
      <c r="L212" s="107">
        <v>1412</v>
      </c>
      <c r="M212" s="107">
        <v>0</v>
      </c>
      <c r="N212" s="107">
        <v>1530</v>
      </c>
      <c r="O212" s="108">
        <f t="shared" ref="O212:O218" si="124">SUM(L212:N212)</f>
        <v>2942</v>
      </c>
      <c r="P212" s="107">
        <v>1735</v>
      </c>
      <c r="Q212" s="107">
        <v>0</v>
      </c>
      <c r="R212" s="107">
        <v>2107</v>
      </c>
      <c r="S212" s="108">
        <f t="shared" ref="S212:S218" si="125">SUM(P212:R212)</f>
        <v>3842</v>
      </c>
      <c r="U212" s="107">
        <f t="shared" si="78"/>
        <v>12680</v>
      </c>
      <c r="V212" s="109">
        <f t="shared" si="76"/>
        <v>96.934485131106186</v>
      </c>
      <c r="W212" s="110">
        <f t="shared" si="79"/>
        <v>0</v>
      </c>
      <c r="X212" s="107">
        <f t="shared" si="80"/>
        <v>11568</v>
      </c>
      <c r="Y212" s="109">
        <f t="shared" si="77"/>
        <v>92.982879189775744</v>
      </c>
      <c r="Z212" s="107">
        <f t="shared" si="81"/>
        <v>24248</v>
      </c>
      <c r="AA212" s="109">
        <f t="shared" si="82"/>
        <v>95.008228195282499</v>
      </c>
      <c r="AC212" s="107">
        <v>13081</v>
      </c>
      <c r="AD212" s="107">
        <v>12441</v>
      </c>
      <c r="AE212" s="112">
        <f t="shared" si="83"/>
        <v>25522</v>
      </c>
    </row>
    <row r="213" spans="1:31" ht="14.1" customHeight="1">
      <c r="A213" s="1038"/>
      <c r="B213" s="1033"/>
      <c r="C213" s="106" t="s">
        <v>655</v>
      </c>
      <c r="D213" s="107">
        <v>6280</v>
      </c>
      <c r="E213" s="107">
        <v>0</v>
      </c>
      <c r="F213" s="107">
        <v>4344</v>
      </c>
      <c r="G213" s="108">
        <f t="shared" si="122"/>
        <v>10624</v>
      </c>
      <c r="H213" s="107">
        <v>5114</v>
      </c>
      <c r="I213" s="107">
        <v>0</v>
      </c>
      <c r="J213" s="107">
        <v>3910</v>
      </c>
      <c r="K213" s="108">
        <f t="shared" si="123"/>
        <v>9024</v>
      </c>
      <c r="L213" s="107">
        <v>2350</v>
      </c>
      <c r="M213" s="107">
        <v>0</v>
      </c>
      <c r="N213" s="107">
        <v>2633</v>
      </c>
      <c r="O213" s="108">
        <f t="shared" si="124"/>
        <v>4983</v>
      </c>
      <c r="P213" s="107">
        <v>2728</v>
      </c>
      <c r="Q213" s="107">
        <v>0</v>
      </c>
      <c r="R213" s="107">
        <v>4714</v>
      </c>
      <c r="S213" s="108">
        <f t="shared" si="125"/>
        <v>7442</v>
      </c>
      <c r="U213" s="107">
        <f t="shared" si="78"/>
        <v>16472</v>
      </c>
      <c r="V213" s="109">
        <f t="shared" si="76"/>
        <v>89.609400500489613</v>
      </c>
      <c r="W213" s="110">
        <f t="shared" si="79"/>
        <v>0</v>
      </c>
      <c r="X213" s="107">
        <f t="shared" si="80"/>
        <v>15601</v>
      </c>
      <c r="Y213" s="109">
        <f t="shared" si="77"/>
        <v>87.278321678321674</v>
      </c>
      <c r="Z213" s="107">
        <f t="shared" si="81"/>
        <v>32073</v>
      </c>
      <c r="AA213" s="109">
        <f t="shared" si="82"/>
        <v>88.460159417491795</v>
      </c>
      <c r="AC213" s="107">
        <v>18382</v>
      </c>
      <c r="AD213" s="107">
        <v>17875</v>
      </c>
      <c r="AE213" s="112">
        <f t="shared" si="83"/>
        <v>36257</v>
      </c>
    </row>
    <row r="214" spans="1:31" ht="14.1" customHeight="1">
      <c r="A214" s="1038"/>
      <c r="B214" s="1033"/>
      <c r="C214" s="106" t="s">
        <v>657</v>
      </c>
      <c r="D214" s="107">
        <v>7833</v>
      </c>
      <c r="E214" s="107">
        <v>0</v>
      </c>
      <c r="F214" s="107">
        <v>5694</v>
      </c>
      <c r="G214" s="108">
        <f t="shared" si="122"/>
        <v>13527</v>
      </c>
      <c r="H214" s="107">
        <v>5609</v>
      </c>
      <c r="I214" s="107">
        <v>0</v>
      </c>
      <c r="J214" s="107">
        <v>4868</v>
      </c>
      <c r="K214" s="108">
        <f t="shared" si="123"/>
        <v>10477</v>
      </c>
      <c r="L214" s="107">
        <v>1772</v>
      </c>
      <c r="M214" s="107">
        <v>0</v>
      </c>
      <c r="N214" s="107">
        <v>2372</v>
      </c>
      <c r="O214" s="108">
        <f t="shared" si="124"/>
        <v>4144</v>
      </c>
      <c r="P214" s="107">
        <v>1967</v>
      </c>
      <c r="Q214" s="107">
        <v>0</v>
      </c>
      <c r="R214" s="107">
        <v>3286</v>
      </c>
      <c r="S214" s="108">
        <f t="shared" si="125"/>
        <v>5253</v>
      </c>
      <c r="U214" s="107">
        <f t="shared" si="78"/>
        <v>17181</v>
      </c>
      <c r="V214" s="109">
        <f t="shared" si="76"/>
        <v>96.004693786320971</v>
      </c>
      <c r="W214" s="110">
        <f t="shared" si="79"/>
        <v>0</v>
      </c>
      <c r="X214" s="107">
        <f t="shared" si="80"/>
        <v>16220</v>
      </c>
      <c r="Y214" s="109">
        <f t="shared" si="77"/>
        <v>97.470103960098555</v>
      </c>
      <c r="Z214" s="107">
        <f t="shared" si="81"/>
        <v>33401</v>
      </c>
      <c r="AA214" s="109">
        <f t="shared" si="82"/>
        <v>96.710773952572609</v>
      </c>
      <c r="AC214" s="107">
        <v>17896</v>
      </c>
      <c r="AD214" s="107">
        <v>16641</v>
      </c>
      <c r="AE214" s="112">
        <f t="shared" si="83"/>
        <v>34537</v>
      </c>
    </row>
    <row r="215" spans="1:31" ht="14.1" customHeight="1">
      <c r="A215" s="1038"/>
      <c r="B215" s="1033"/>
      <c r="C215" s="106" t="s">
        <v>658</v>
      </c>
      <c r="D215" s="107">
        <v>1233</v>
      </c>
      <c r="E215" s="107">
        <v>0</v>
      </c>
      <c r="F215" s="107">
        <v>1045</v>
      </c>
      <c r="G215" s="108">
        <f t="shared" si="122"/>
        <v>2278</v>
      </c>
      <c r="H215" s="107">
        <v>1121</v>
      </c>
      <c r="I215" s="107">
        <v>0</v>
      </c>
      <c r="J215" s="107">
        <v>1104</v>
      </c>
      <c r="K215" s="108">
        <f t="shared" si="123"/>
        <v>2225</v>
      </c>
      <c r="L215" s="107">
        <v>214</v>
      </c>
      <c r="M215" s="107">
        <v>0</v>
      </c>
      <c r="N215" s="107">
        <v>352</v>
      </c>
      <c r="O215" s="108">
        <f t="shared" si="124"/>
        <v>566</v>
      </c>
      <c r="P215" s="107">
        <v>279</v>
      </c>
      <c r="Q215" s="107">
        <v>0</v>
      </c>
      <c r="R215" s="107">
        <v>441</v>
      </c>
      <c r="S215" s="108">
        <f t="shared" si="125"/>
        <v>720</v>
      </c>
      <c r="U215" s="107">
        <f t="shared" si="78"/>
        <v>2847</v>
      </c>
      <c r="V215" s="109">
        <f t="shared" si="76"/>
        <v>94.805194805194802</v>
      </c>
      <c r="W215" s="110">
        <f t="shared" si="79"/>
        <v>0</v>
      </c>
      <c r="X215" s="107">
        <f t="shared" si="80"/>
        <v>2942</v>
      </c>
      <c r="Y215" s="109">
        <f t="shared" si="77"/>
        <v>97.159841479524445</v>
      </c>
      <c r="Z215" s="107">
        <f t="shared" si="81"/>
        <v>5789</v>
      </c>
      <c r="AA215" s="109">
        <f t="shared" si="82"/>
        <v>95.987398441386176</v>
      </c>
      <c r="AC215" s="107">
        <v>3003</v>
      </c>
      <c r="AD215" s="107">
        <v>3028</v>
      </c>
      <c r="AE215" s="112">
        <f t="shared" si="83"/>
        <v>6031</v>
      </c>
    </row>
    <row r="216" spans="1:31" ht="14.1" customHeight="1">
      <c r="A216" s="1038"/>
      <c r="B216" s="1033"/>
      <c r="C216" s="106" t="s">
        <v>659</v>
      </c>
      <c r="D216" s="107">
        <v>5041</v>
      </c>
      <c r="E216" s="107">
        <v>0</v>
      </c>
      <c r="F216" s="107">
        <v>3349</v>
      </c>
      <c r="G216" s="108">
        <f t="shared" si="122"/>
        <v>8390</v>
      </c>
      <c r="H216" s="107">
        <v>6774</v>
      </c>
      <c r="I216" s="107">
        <v>0</v>
      </c>
      <c r="J216" s="107">
        <v>5134</v>
      </c>
      <c r="K216" s="108">
        <f t="shared" si="123"/>
        <v>11908</v>
      </c>
      <c r="L216" s="107">
        <v>2503</v>
      </c>
      <c r="M216" s="107">
        <v>0</v>
      </c>
      <c r="N216" s="107">
        <v>2902</v>
      </c>
      <c r="O216" s="108">
        <f t="shared" si="124"/>
        <v>5405</v>
      </c>
      <c r="P216" s="107">
        <v>2621</v>
      </c>
      <c r="Q216" s="107">
        <v>0</v>
      </c>
      <c r="R216" s="107">
        <v>5324</v>
      </c>
      <c r="S216" s="108">
        <f t="shared" si="125"/>
        <v>7945</v>
      </c>
      <c r="U216" s="107">
        <f t="shared" si="78"/>
        <v>16939</v>
      </c>
      <c r="V216" s="109">
        <f t="shared" si="76"/>
        <v>102.91008505467801</v>
      </c>
      <c r="W216" s="110">
        <f t="shared" si="79"/>
        <v>0</v>
      </c>
      <c r="X216" s="107">
        <f t="shared" si="80"/>
        <v>16709</v>
      </c>
      <c r="Y216" s="109">
        <f t="shared" si="77"/>
        <v>105.56608541824615</v>
      </c>
      <c r="Z216" s="107">
        <f t="shared" si="81"/>
        <v>33648</v>
      </c>
      <c r="AA216" s="109">
        <f t="shared" si="82"/>
        <v>104.21209117938552</v>
      </c>
      <c r="AC216" s="107">
        <v>16460</v>
      </c>
      <c r="AD216" s="107">
        <v>15828</v>
      </c>
      <c r="AE216" s="112">
        <f t="shared" si="83"/>
        <v>32288</v>
      </c>
    </row>
    <row r="217" spans="1:31" ht="14.1" customHeight="1">
      <c r="A217" s="1038"/>
      <c r="B217" s="1033"/>
      <c r="C217" s="106" t="s">
        <v>660</v>
      </c>
      <c r="D217" s="107">
        <v>4383</v>
      </c>
      <c r="E217" s="107">
        <v>0</v>
      </c>
      <c r="F217" s="107">
        <v>2845</v>
      </c>
      <c r="G217" s="108">
        <f t="shared" si="122"/>
        <v>7228</v>
      </c>
      <c r="H217" s="107">
        <v>3113</v>
      </c>
      <c r="I217" s="107">
        <v>0</v>
      </c>
      <c r="J217" s="107">
        <v>2460</v>
      </c>
      <c r="K217" s="108">
        <f t="shared" si="123"/>
        <v>5573</v>
      </c>
      <c r="L217" s="107">
        <v>1032</v>
      </c>
      <c r="M217" s="107">
        <v>0</v>
      </c>
      <c r="N217" s="107">
        <v>1459</v>
      </c>
      <c r="O217" s="108">
        <f t="shared" si="124"/>
        <v>2491</v>
      </c>
      <c r="P217" s="107">
        <v>1139</v>
      </c>
      <c r="Q217" s="107">
        <v>0</v>
      </c>
      <c r="R217" s="107">
        <v>2353</v>
      </c>
      <c r="S217" s="108">
        <f t="shared" si="125"/>
        <v>3492</v>
      </c>
      <c r="U217" s="107">
        <f t="shared" si="78"/>
        <v>9667</v>
      </c>
      <c r="V217" s="109">
        <f t="shared" si="76"/>
        <v>89.244830132939441</v>
      </c>
      <c r="W217" s="110">
        <f t="shared" si="79"/>
        <v>0</v>
      </c>
      <c r="X217" s="107">
        <f t="shared" si="80"/>
        <v>9117</v>
      </c>
      <c r="Y217" s="109">
        <f t="shared" si="77"/>
        <v>89.356071743604815</v>
      </c>
      <c r="Z217" s="107">
        <f t="shared" si="81"/>
        <v>18784</v>
      </c>
      <c r="AA217" s="109">
        <f t="shared" si="82"/>
        <v>89.298787734727838</v>
      </c>
      <c r="AC217" s="107">
        <v>10832</v>
      </c>
      <c r="AD217" s="107">
        <v>10203</v>
      </c>
      <c r="AE217" s="112">
        <f t="shared" si="83"/>
        <v>21035</v>
      </c>
    </row>
    <row r="218" spans="1:31" ht="14.1" customHeight="1">
      <c r="A218" s="1038"/>
      <c r="B218" s="1034"/>
      <c r="C218" s="106" t="s">
        <v>661</v>
      </c>
      <c r="D218" s="107">
        <v>3016</v>
      </c>
      <c r="E218" s="107">
        <v>0</v>
      </c>
      <c r="F218" s="107">
        <v>2258</v>
      </c>
      <c r="G218" s="108">
        <f t="shared" si="122"/>
        <v>5274</v>
      </c>
      <c r="H218" s="107">
        <v>1452</v>
      </c>
      <c r="I218" s="107">
        <v>0</v>
      </c>
      <c r="J218" s="107">
        <v>1418</v>
      </c>
      <c r="K218" s="108">
        <f t="shared" si="123"/>
        <v>2870</v>
      </c>
      <c r="L218" s="107">
        <v>303</v>
      </c>
      <c r="M218" s="107">
        <v>0</v>
      </c>
      <c r="N218" s="107">
        <v>485</v>
      </c>
      <c r="O218" s="108">
        <f t="shared" si="124"/>
        <v>788</v>
      </c>
      <c r="P218" s="107">
        <v>366</v>
      </c>
      <c r="Q218" s="107">
        <v>0</v>
      </c>
      <c r="R218" s="107">
        <v>750</v>
      </c>
      <c r="S218" s="108">
        <f t="shared" si="125"/>
        <v>1116</v>
      </c>
      <c r="U218" s="107">
        <f t="shared" si="78"/>
        <v>5137</v>
      </c>
      <c r="V218" s="109">
        <f t="shared" si="76"/>
        <v>98.372271160474909</v>
      </c>
      <c r="W218" s="110">
        <f t="shared" si="79"/>
        <v>0</v>
      </c>
      <c r="X218" s="107">
        <f t="shared" si="80"/>
        <v>4911</v>
      </c>
      <c r="Y218" s="109">
        <f t="shared" si="77"/>
        <v>94.533205004812316</v>
      </c>
      <c r="Z218" s="107">
        <f t="shared" si="81"/>
        <v>10048</v>
      </c>
      <c r="AA218" s="109">
        <f t="shared" si="82"/>
        <v>96.457713353172693</v>
      </c>
      <c r="AC218" s="107">
        <v>5222</v>
      </c>
      <c r="AD218" s="107">
        <v>5195</v>
      </c>
      <c r="AE218" s="112">
        <f t="shared" si="83"/>
        <v>10417</v>
      </c>
    </row>
    <row r="219" spans="1:31" ht="14.1" customHeight="1">
      <c r="A219" s="1039"/>
      <c r="B219" s="1035" t="s">
        <v>113</v>
      </c>
      <c r="C219" s="1035"/>
      <c r="D219" s="261">
        <v>32703</v>
      </c>
      <c r="E219" s="261">
        <v>0</v>
      </c>
      <c r="F219" s="261">
        <v>23466</v>
      </c>
      <c r="G219" s="261">
        <f>SUM(G212:G218)</f>
        <v>56169</v>
      </c>
      <c r="H219" s="261">
        <v>27799</v>
      </c>
      <c r="I219" s="261">
        <v>0</v>
      </c>
      <c r="J219" s="261">
        <v>22894</v>
      </c>
      <c r="K219" s="261">
        <f>SUM(K212:K218)</f>
        <v>50693</v>
      </c>
      <c r="L219" s="261">
        <v>9586</v>
      </c>
      <c r="M219" s="261">
        <v>0</v>
      </c>
      <c r="N219" s="261">
        <v>11733</v>
      </c>
      <c r="O219" s="261">
        <f>SUM(O212:O218)</f>
        <v>21319</v>
      </c>
      <c r="P219" s="261">
        <v>10835</v>
      </c>
      <c r="Q219" s="261">
        <v>0</v>
      </c>
      <c r="R219" s="261">
        <v>18975</v>
      </c>
      <c r="S219" s="261">
        <f>SUM(S212:S218)</f>
        <v>29810</v>
      </c>
      <c r="U219" s="263">
        <f t="shared" si="78"/>
        <v>80923</v>
      </c>
      <c r="V219" s="264">
        <f t="shared" si="76"/>
        <v>95.342617465479051</v>
      </c>
      <c r="W219" s="265">
        <f t="shared" si="79"/>
        <v>0</v>
      </c>
      <c r="X219" s="263">
        <f t="shared" si="80"/>
        <v>77068</v>
      </c>
      <c r="Y219" s="264">
        <f t="shared" si="77"/>
        <v>94.898474344608488</v>
      </c>
      <c r="Z219" s="263">
        <f t="shared" si="81"/>
        <v>157991</v>
      </c>
      <c r="AA219" s="264">
        <f t="shared" si="82"/>
        <v>95.125446302239183</v>
      </c>
      <c r="AC219" s="263">
        <v>84876</v>
      </c>
      <c r="AD219" s="263">
        <v>81211</v>
      </c>
      <c r="AE219" s="263">
        <f t="shared" si="83"/>
        <v>166087</v>
      </c>
    </row>
    <row r="220" spans="1:31" ht="14.1" customHeight="1">
      <c r="A220" s="1037" t="s">
        <v>699</v>
      </c>
      <c r="B220" s="1032" t="s">
        <v>722</v>
      </c>
      <c r="C220" s="106" t="s">
        <v>723</v>
      </c>
      <c r="D220" s="107">
        <v>1860</v>
      </c>
      <c r="E220" s="107">
        <v>1</v>
      </c>
      <c r="F220" s="107">
        <v>1158</v>
      </c>
      <c r="G220" s="108">
        <f t="shared" ref="G220:G230" si="126">SUM(D220:F220)</f>
        <v>3019</v>
      </c>
      <c r="H220" s="107">
        <v>1390</v>
      </c>
      <c r="I220" s="107">
        <v>0</v>
      </c>
      <c r="J220" s="107">
        <v>1038</v>
      </c>
      <c r="K220" s="108">
        <f t="shared" ref="K220:K230" si="127">SUM(H220:J220)</f>
        <v>2428</v>
      </c>
      <c r="L220" s="107">
        <v>616</v>
      </c>
      <c r="M220" s="107">
        <v>0</v>
      </c>
      <c r="N220" s="107">
        <v>625</v>
      </c>
      <c r="O220" s="108">
        <f t="shared" ref="O220:O230" si="128">SUM(L220:N220)</f>
        <v>1241</v>
      </c>
      <c r="P220" s="107">
        <v>563</v>
      </c>
      <c r="Q220" s="107">
        <v>0</v>
      </c>
      <c r="R220" s="107">
        <v>1053</v>
      </c>
      <c r="S220" s="108">
        <f t="shared" ref="S220:S230" si="129">SUM(P220:R220)</f>
        <v>1616</v>
      </c>
      <c r="U220" s="107">
        <f t="shared" ref="U220:U231" si="130">+D220+H220+L220+P220</f>
        <v>4429</v>
      </c>
      <c r="V220" s="109">
        <f t="shared" ref="V220:V231" si="131">100*U220/AC220</f>
        <v>83.676553939164933</v>
      </c>
      <c r="W220" s="110">
        <f t="shared" ref="W220:W231" si="132">E220+I220+M220+Q220</f>
        <v>1</v>
      </c>
      <c r="X220" s="107">
        <f t="shared" ref="X220:X231" si="133">+F220+J220+N220+R220</f>
        <v>3874</v>
      </c>
      <c r="Y220" s="109">
        <f t="shared" ref="Y220:Y231" si="134">100*X220/AD220</f>
        <v>78.152108129917295</v>
      </c>
      <c r="Z220" s="107">
        <f t="shared" ref="Z220:Z231" si="135">SUM(U220,,W220,X220)</f>
        <v>8304</v>
      </c>
      <c r="AA220" s="109">
        <f t="shared" ref="AA220:AA231" si="136">100*Z220/AE220</f>
        <v>81.014634146341464</v>
      </c>
      <c r="AC220" s="107">
        <v>5293</v>
      </c>
      <c r="AD220" s="107">
        <v>4957</v>
      </c>
      <c r="AE220" s="112">
        <f t="shared" ref="AE220:AE231" si="137">+AD220+AC220</f>
        <v>10250</v>
      </c>
    </row>
    <row r="221" spans="1:31" ht="14.1" customHeight="1">
      <c r="A221" s="1038"/>
      <c r="B221" s="1033"/>
      <c r="C221" s="106" t="s">
        <v>724</v>
      </c>
      <c r="D221" s="107">
        <v>8268</v>
      </c>
      <c r="E221" s="107">
        <v>1</v>
      </c>
      <c r="F221" s="107">
        <v>5934</v>
      </c>
      <c r="G221" s="108">
        <f t="shared" si="126"/>
        <v>14203</v>
      </c>
      <c r="H221" s="107">
        <v>9966</v>
      </c>
      <c r="I221" s="107">
        <v>0</v>
      </c>
      <c r="J221" s="107">
        <v>7265</v>
      </c>
      <c r="K221" s="108">
        <f t="shared" si="127"/>
        <v>17231</v>
      </c>
      <c r="L221" s="107">
        <v>3903</v>
      </c>
      <c r="M221" s="107">
        <v>0</v>
      </c>
      <c r="N221" s="107">
        <v>4118</v>
      </c>
      <c r="O221" s="108">
        <f t="shared" si="128"/>
        <v>8021</v>
      </c>
      <c r="P221" s="107">
        <v>3824</v>
      </c>
      <c r="Q221" s="107">
        <v>0</v>
      </c>
      <c r="R221" s="107">
        <v>5760</v>
      </c>
      <c r="S221" s="108">
        <f t="shared" si="129"/>
        <v>9584</v>
      </c>
      <c r="U221" s="107">
        <f t="shared" si="130"/>
        <v>25961</v>
      </c>
      <c r="V221" s="109">
        <f t="shared" si="131"/>
        <v>93.894896741292627</v>
      </c>
      <c r="W221" s="110">
        <f t="shared" si="132"/>
        <v>1</v>
      </c>
      <c r="X221" s="107">
        <f t="shared" si="133"/>
        <v>23077</v>
      </c>
      <c r="Y221" s="109">
        <f t="shared" si="134"/>
        <v>90.098777964314991</v>
      </c>
      <c r="Z221" s="107">
        <f t="shared" si="135"/>
        <v>49039</v>
      </c>
      <c r="AA221" s="109">
        <f t="shared" si="136"/>
        <v>92.071270324058432</v>
      </c>
      <c r="AC221" s="107">
        <v>27649</v>
      </c>
      <c r="AD221" s="107">
        <v>25613</v>
      </c>
      <c r="AE221" s="112">
        <f t="shared" si="137"/>
        <v>53262</v>
      </c>
    </row>
    <row r="222" spans="1:31" ht="14.1" customHeight="1">
      <c r="A222" s="1038"/>
      <c r="B222" s="1033"/>
      <c r="C222" s="106" t="s">
        <v>725</v>
      </c>
      <c r="D222" s="107">
        <v>4289</v>
      </c>
      <c r="E222" s="107">
        <v>0</v>
      </c>
      <c r="F222" s="107">
        <v>2829</v>
      </c>
      <c r="G222" s="108">
        <f t="shared" si="126"/>
        <v>7118</v>
      </c>
      <c r="H222" s="107">
        <v>3525</v>
      </c>
      <c r="I222" s="107">
        <v>0</v>
      </c>
      <c r="J222" s="107">
        <v>3075</v>
      </c>
      <c r="K222" s="108">
        <f t="shared" si="127"/>
        <v>6600</v>
      </c>
      <c r="L222" s="107">
        <v>1317</v>
      </c>
      <c r="M222" s="107">
        <v>0</v>
      </c>
      <c r="N222" s="107">
        <v>1599</v>
      </c>
      <c r="O222" s="108">
        <f t="shared" si="128"/>
        <v>2916</v>
      </c>
      <c r="P222" s="107">
        <v>1126</v>
      </c>
      <c r="Q222" s="107">
        <v>0</v>
      </c>
      <c r="R222" s="107">
        <v>2375</v>
      </c>
      <c r="S222" s="108">
        <f t="shared" si="129"/>
        <v>3501</v>
      </c>
      <c r="U222" s="107">
        <f t="shared" si="130"/>
        <v>10257</v>
      </c>
      <c r="V222" s="109">
        <f t="shared" si="131"/>
        <v>81.833413116323598</v>
      </c>
      <c r="W222" s="110">
        <f t="shared" si="132"/>
        <v>0</v>
      </c>
      <c r="X222" s="107">
        <f t="shared" si="133"/>
        <v>9878</v>
      </c>
      <c r="Y222" s="109">
        <f t="shared" si="134"/>
        <v>81.879973474801062</v>
      </c>
      <c r="Z222" s="107">
        <f t="shared" si="135"/>
        <v>20135</v>
      </c>
      <c r="AA222" s="109">
        <f t="shared" si="136"/>
        <v>81.856248475485813</v>
      </c>
      <c r="AC222" s="107">
        <v>12534</v>
      </c>
      <c r="AD222" s="107">
        <v>12064</v>
      </c>
      <c r="AE222" s="112">
        <f t="shared" si="137"/>
        <v>24598</v>
      </c>
    </row>
    <row r="223" spans="1:31" ht="14.1" customHeight="1">
      <c r="A223" s="1038"/>
      <c r="B223" s="1033"/>
      <c r="C223" s="106" t="s">
        <v>726</v>
      </c>
      <c r="D223" s="107">
        <v>3054</v>
      </c>
      <c r="E223" s="107">
        <v>0</v>
      </c>
      <c r="F223" s="107">
        <v>2277</v>
      </c>
      <c r="G223" s="108">
        <f t="shared" si="126"/>
        <v>5331</v>
      </c>
      <c r="H223" s="107">
        <v>3049</v>
      </c>
      <c r="I223" s="107">
        <v>0</v>
      </c>
      <c r="J223" s="107">
        <v>2377</v>
      </c>
      <c r="K223" s="108">
        <f t="shared" si="127"/>
        <v>5426</v>
      </c>
      <c r="L223" s="107">
        <v>828</v>
      </c>
      <c r="M223" s="107">
        <v>0</v>
      </c>
      <c r="N223" s="107">
        <v>1001</v>
      </c>
      <c r="O223" s="108">
        <f t="shared" si="128"/>
        <v>1829</v>
      </c>
      <c r="P223" s="107">
        <v>792</v>
      </c>
      <c r="Q223" s="107">
        <v>0</v>
      </c>
      <c r="R223" s="107">
        <v>1279</v>
      </c>
      <c r="S223" s="108">
        <f t="shared" si="129"/>
        <v>2071</v>
      </c>
      <c r="U223" s="107">
        <f t="shared" si="130"/>
        <v>7723</v>
      </c>
      <c r="V223" s="109">
        <f t="shared" si="131"/>
        <v>85.459776474493751</v>
      </c>
      <c r="W223" s="110">
        <f t="shared" si="132"/>
        <v>0</v>
      </c>
      <c r="X223" s="107">
        <f t="shared" si="133"/>
        <v>6934</v>
      </c>
      <c r="Y223" s="109">
        <f t="shared" si="134"/>
        <v>82.784145176695318</v>
      </c>
      <c r="Z223" s="107">
        <f t="shared" si="135"/>
        <v>14657</v>
      </c>
      <c r="AA223" s="109">
        <f t="shared" si="136"/>
        <v>84.172744501234703</v>
      </c>
      <c r="AC223" s="107">
        <v>9037</v>
      </c>
      <c r="AD223" s="107">
        <v>8376</v>
      </c>
      <c r="AE223" s="112">
        <f t="shared" si="137"/>
        <v>17413</v>
      </c>
    </row>
    <row r="224" spans="1:31" ht="14.1" customHeight="1">
      <c r="A224" s="1038"/>
      <c r="B224" s="1033"/>
      <c r="C224" s="106" t="s">
        <v>727</v>
      </c>
      <c r="D224" s="107">
        <v>1924</v>
      </c>
      <c r="E224" s="107">
        <v>0</v>
      </c>
      <c r="F224" s="107">
        <v>1445</v>
      </c>
      <c r="G224" s="108">
        <f t="shared" si="126"/>
        <v>3369</v>
      </c>
      <c r="H224" s="107">
        <v>1449</v>
      </c>
      <c r="I224" s="107">
        <v>0</v>
      </c>
      <c r="J224" s="107">
        <v>1263</v>
      </c>
      <c r="K224" s="108">
        <f t="shared" si="127"/>
        <v>2712</v>
      </c>
      <c r="L224" s="107">
        <v>332</v>
      </c>
      <c r="M224" s="107">
        <v>0</v>
      </c>
      <c r="N224" s="107">
        <v>410</v>
      </c>
      <c r="O224" s="108">
        <f t="shared" si="128"/>
        <v>742</v>
      </c>
      <c r="P224" s="107">
        <v>262</v>
      </c>
      <c r="Q224" s="107">
        <v>0</v>
      </c>
      <c r="R224" s="107">
        <v>647</v>
      </c>
      <c r="S224" s="108">
        <f t="shared" si="129"/>
        <v>909</v>
      </c>
      <c r="U224" s="107">
        <f t="shared" si="130"/>
        <v>3967</v>
      </c>
      <c r="V224" s="109">
        <f t="shared" si="131"/>
        <v>101.3023493360572</v>
      </c>
      <c r="W224" s="110">
        <f t="shared" si="132"/>
        <v>0</v>
      </c>
      <c r="X224" s="107">
        <f t="shared" si="133"/>
        <v>3765</v>
      </c>
      <c r="Y224" s="109">
        <f t="shared" si="134"/>
        <v>98.637673565627452</v>
      </c>
      <c r="Z224" s="107">
        <f t="shared" si="135"/>
        <v>7732</v>
      </c>
      <c r="AA224" s="109">
        <f t="shared" si="136"/>
        <v>99.987068408121033</v>
      </c>
      <c r="AC224" s="107">
        <v>3916</v>
      </c>
      <c r="AD224" s="107">
        <v>3817</v>
      </c>
      <c r="AE224" s="112">
        <f t="shared" si="137"/>
        <v>7733</v>
      </c>
    </row>
    <row r="225" spans="1:31" ht="14.1" customHeight="1">
      <c r="A225" s="1038"/>
      <c r="B225" s="1033"/>
      <c r="C225" s="106" t="s">
        <v>728</v>
      </c>
      <c r="D225" s="107">
        <v>2433</v>
      </c>
      <c r="E225" s="107">
        <v>0</v>
      </c>
      <c r="F225" s="107">
        <v>1847</v>
      </c>
      <c r="G225" s="108">
        <f t="shared" si="126"/>
        <v>4280</v>
      </c>
      <c r="H225" s="107">
        <v>1348</v>
      </c>
      <c r="I225" s="107">
        <v>0</v>
      </c>
      <c r="J225" s="107">
        <v>1444</v>
      </c>
      <c r="K225" s="108">
        <f t="shared" si="127"/>
        <v>2792</v>
      </c>
      <c r="L225" s="107">
        <v>301</v>
      </c>
      <c r="M225" s="107">
        <v>0</v>
      </c>
      <c r="N225" s="107">
        <v>414</v>
      </c>
      <c r="O225" s="108">
        <f t="shared" si="128"/>
        <v>715</v>
      </c>
      <c r="P225" s="107">
        <v>260</v>
      </c>
      <c r="Q225" s="107">
        <v>0</v>
      </c>
      <c r="R225" s="107">
        <v>567</v>
      </c>
      <c r="S225" s="108">
        <f t="shared" si="129"/>
        <v>827</v>
      </c>
      <c r="U225" s="107">
        <f t="shared" si="130"/>
        <v>4342</v>
      </c>
      <c r="V225" s="109">
        <f t="shared" si="131"/>
        <v>88.521916411824662</v>
      </c>
      <c r="W225" s="110">
        <f t="shared" si="132"/>
        <v>0</v>
      </c>
      <c r="X225" s="107">
        <f t="shared" si="133"/>
        <v>4272</v>
      </c>
      <c r="Y225" s="109">
        <f t="shared" si="134"/>
        <v>79.910213243546579</v>
      </c>
      <c r="Z225" s="107">
        <f t="shared" si="135"/>
        <v>8614</v>
      </c>
      <c r="AA225" s="109">
        <f t="shared" si="136"/>
        <v>84.030826260852606</v>
      </c>
      <c r="AC225" s="107">
        <v>4905</v>
      </c>
      <c r="AD225" s="107">
        <v>5346</v>
      </c>
      <c r="AE225" s="112">
        <f t="shared" si="137"/>
        <v>10251</v>
      </c>
    </row>
    <row r="226" spans="1:31" ht="14.1" customHeight="1">
      <c r="A226" s="1038"/>
      <c r="B226" s="1033"/>
      <c r="C226" s="106" t="s">
        <v>729</v>
      </c>
      <c r="D226" s="107">
        <v>1531</v>
      </c>
      <c r="E226" s="107">
        <v>0</v>
      </c>
      <c r="F226" s="107">
        <v>1045</v>
      </c>
      <c r="G226" s="108">
        <f t="shared" si="126"/>
        <v>2576</v>
      </c>
      <c r="H226" s="107">
        <v>1204</v>
      </c>
      <c r="I226" s="107">
        <v>0</v>
      </c>
      <c r="J226" s="107">
        <v>1185</v>
      </c>
      <c r="K226" s="108">
        <f t="shared" si="127"/>
        <v>2389</v>
      </c>
      <c r="L226" s="107">
        <v>401</v>
      </c>
      <c r="M226" s="107">
        <v>0</v>
      </c>
      <c r="N226" s="107">
        <v>505</v>
      </c>
      <c r="O226" s="108">
        <f t="shared" si="128"/>
        <v>906</v>
      </c>
      <c r="P226" s="107">
        <v>295</v>
      </c>
      <c r="Q226" s="107">
        <v>0</v>
      </c>
      <c r="R226" s="107">
        <v>591</v>
      </c>
      <c r="S226" s="108">
        <f t="shared" si="129"/>
        <v>886</v>
      </c>
      <c r="U226" s="107">
        <f t="shared" si="130"/>
        <v>3431</v>
      </c>
      <c r="V226" s="109">
        <f t="shared" si="131"/>
        <v>93.794423182066708</v>
      </c>
      <c r="W226" s="110">
        <f t="shared" si="132"/>
        <v>0</v>
      </c>
      <c r="X226" s="107">
        <f t="shared" si="133"/>
        <v>3326</v>
      </c>
      <c r="Y226" s="109">
        <f t="shared" si="134"/>
        <v>92.209592459107284</v>
      </c>
      <c r="Z226" s="107">
        <f t="shared" si="135"/>
        <v>6757</v>
      </c>
      <c r="AA226" s="109">
        <f t="shared" si="136"/>
        <v>93.007570543702684</v>
      </c>
      <c r="AC226" s="107">
        <v>3658</v>
      </c>
      <c r="AD226" s="107">
        <v>3607</v>
      </c>
      <c r="AE226" s="112">
        <f t="shared" si="137"/>
        <v>7265</v>
      </c>
    </row>
    <row r="227" spans="1:31" ht="14.1" customHeight="1">
      <c r="A227" s="1038"/>
      <c r="B227" s="1033"/>
      <c r="C227" s="106" t="s">
        <v>730</v>
      </c>
      <c r="D227" s="107">
        <v>2354</v>
      </c>
      <c r="E227" s="107">
        <v>0</v>
      </c>
      <c r="F227" s="107">
        <v>1563</v>
      </c>
      <c r="G227" s="108">
        <f t="shared" si="126"/>
        <v>3917</v>
      </c>
      <c r="H227" s="107">
        <v>1303</v>
      </c>
      <c r="I227" s="107">
        <v>0</v>
      </c>
      <c r="J227" s="107">
        <v>1493</v>
      </c>
      <c r="K227" s="108">
        <f t="shared" si="127"/>
        <v>2796</v>
      </c>
      <c r="L227" s="107">
        <v>365</v>
      </c>
      <c r="M227" s="107">
        <v>0</v>
      </c>
      <c r="N227" s="107">
        <v>633</v>
      </c>
      <c r="O227" s="108">
        <f t="shared" si="128"/>
        <v>998</v>
      </c>
      <c r="P227" s="107">
        <v>389</v>
      </c>
      <c r="Q227" s="107">
        <v>0</v>
      </c>
      <c r="R227" s="107">
        <v>877</v>
      </c>
      <c r="S227" s="108">
        <f t="shared" si="129"/>
        <v>1266</v>
      </c>
      <c r="U227" s="107">
        <f t="shared" si="130"/>
        <v>4411</v>
      </c>
      <c r="V227" s="109">
        <f t="shared" si="131"/>
        <v>95.455529106254062</v>
      </c>
      <c r="W227" s="110">
        <f t="shared" si="132"/>
        <v>0</v>
      </c>
      <c r="X227" s="107">
        <f t="shared" si="133"/>
        <v>4566</v>
      </c>
      <c r="Y227" s="109">
        <f t="shared" si="134"/>
        <v>92.673026182261012</v>
      </c>
      <c r="Z227" s="107">
        <f t="shared" si="135"/>
        <v>8977</v>
      </c>
      <c r="AA227" s="109">
        <f t="shared" si="136"/>
        <v>94.019689987431917</v>
      </c>
      <c r="AC227" s="107">
        <v>4621</v>
      </c>
      <c r="AD227" s="107">
        <v>4927</v>
      </c>
      <c r="AE227" s="112">
        <f t="shared" si="137"/>
        <v>9548</v>
      </c>
    </row>
    <row r="228" spans="1:31" ht="14.1" customHeight="1">
      <c r="A228" s="1038"/>
      <c r="B228" s="1033"/>
      <c r="C228" s="106" t="s">
        <v>731</v>
      </c>
      <c r="D228" s="107">
        <v>2411</v>
      </c>
      <c r="E228" s="107">
        <v>0</v>
      </c>
      <c r="F228" s="107">
        <v>1706</v>
      </c>
      <c r="G228" s="108">
        <f t="shared" si="126"/>
        <v>4117</v>
      </c>
      <c r="H228" s="107">
        <v>1716</v>
      </c>
      <c r="I228" s="107">
        <v>0</v>
      </c>
      <c r="J228" s="107">
        <v>1815</v>
      </c>
      <c r="K228" s="108">
        <f t="shared" si="127"/>
        <v>3531</v>
      </c>
      <c r="L228" s="107">
        <v>432</v>
      </c>
      <c r="M228" s="107">
        <v>0</v>
      </c>
      <c r="N228" s="107">
        <v>559</v>
      </c>
      <c r="O228" s="108">
        <f t="shared" si="128"/>
        <v>991</v>
      </c>
      <c r="P228" s="107">
        <v>445</v>
      </c>
      <c r="Q228" s="107">
        <v>0</v>
      </c>
      <c r="R228" s="107">
        <v>690</v>
      </c>
      <c r="S228" s="108">
        <f t="shared" si="129"/>
        <v>1135</v>
      </c>
      <c r="U228" s="107">
        <f t="shared" si="130"/>
        <v>5004</v>
      </c>
      <c r="V228" s="109">
        <f t="shared" si="131"/>
        <v>82.005899705014755</v>
      </c>
      <c r="W228" s="110">
        <f t="shared" si="132"/>
        <v>0</v>
      </c>
      <c r="X228" s="107">
        <f t="shared" si="133"/>
        <v>4770</v>
      </c>
      <c r="Y228" s="109">
        <f t="shared" si="134"/>
        <v>84.023251717456404</v>
      </c>
      <c r="Z228" s="107">
        <f t="shared" si="135"/>
        <v>9774</v>
      </c>
      <c r="AA228" s="109">
        <f t="shared" si="136"/>
        <v>82.978181509465998</v>
      </c>
      <c r="AC228" s="107">
        <v>6102</v>
      </c>
      <c r="AD228" s="107">
        <v>5677</v>
      </c>
      <c r="AE228" s="112">
        <f t="shared" si="137"/>
        <v>11779</v>
      </c>
    </row>
    <row r="229" spans="1:31" ht="14.1" customHeight="1">
      <c r="A229" s="1038"/>
      <c r="B229" s="1033"/>
      <c r="C229" s="106" t="s">
        <v>732</v>
      </c>
      <c r="D229" s="107">
        <v>3516</v>
      </c>
      <c r="E229" s="107">
        <v>0</v>
      </c>
      <c r="F229" s="107">
        <v>2517</v>
      </c>
      <c r="G229" s="108">
        <f t="shared" si="126"/>
        <v>6033</v>
      </c>
      <c r="H229" s="107">
        <v>3269</v>
      </c>
      <c r="I229" s="107">
        <v>0</v>
      </c>
      <c r="J229" s="107">
        <v>2804</v>
      </c>
      <c r="K229" s="108">
        <f t="shared" si="127"/>
        <v>6073</v>
      </c>
      <c r="L229" s="107">
        <v>960</v>
      </c>
      <c r="M229" s="107">
        <v>0</v>
      </c>
      <c r="N229" s="107">
        <v>1155</v>
      </c>
      <c r="O229" s="108">
        <f t="shared" si="128"/>
        <v>2115</v>
      </c>
      <c r="P229" s="107">
        <v>842</v>
      </c>
      <c r="Q229" s="107">
        <v>0</v>
      </c>
      <c r="R229" s="107">
        <v>1292</v>
      </c>
      <c r="S229" s="108">
        <f t="shared" si="129"/>
        <v>2134</v>
      </c>
      <c r="U229" s="107">
        <f t="shared" si="130"/>
        <v>8587</v>
      </c>
      <c r="V229" s="109">
        <f t="shared" si="131"/>
        <v>87.408387622149831</v>
      </c>
      <c r="W229" s="110">
        <f t="shared" si="132"/>
        <v>0</v>
      </c>
      <c r="X229" s="107">
        <f t="shared" si="133"/>
        <v>7768</v>
      </c>
      <c r="Y229" s="109">
        <f t="shared" si="134"/>
        <v>86.129282625568251</v>
      </c>
      <c r="Z229" s="107">
        <f t="shared" si="135"/>
        <v>16355</v>
      </c>
      <c r="AA229" s="109">
        <f t="shared" si="136"/>
        <v>86.796157724353876</v>
      </c>
      <c r="AC229" s="107">
        <v>9824</v>
      </c>
      <c r="AD229" s="107">
        <v>9019</v>
      </c>
      <c r="AE229" s="112">
        <f t="shared" si="137"/>
        <v>18843</v>
      </c>
    </row>
    <row r="230" spans="1:31" ht="14.1" customHeight="1">
      <c r="A230" s="1038"/>
      <c r="B230" s="1034"/>
      <c r="C230" s="106" t="s">
        <v>733</v>
      </c>
      <c r="D230" s="107">
        <v>6428</v>
      </c>
      <c r="E230" s="107">
        <v>0</v>
      </c>
      <c r="F230" s="107">
        <v>4563</v>
      </c>
      <c r="G230" s="108">
        <f t="shared" si="126"/>
        <v>10991</v>
      </c>
      <c r="H230" s="107">
        <v>6555</v>
      </c>
      <c r="I230" s="107">
        <v>0</v>
      </c>
      <c r="J230" s="107">
        <v>4967</v>
      </c>
      <c r="K230" s="108">
        <f t="shared" si="127"/>
        <v>11522</v>
      </c>
      <c r="L230" s="107">
        <v>2235</v>
      </c>
      <c r="M230" s="107">
        <v>0</v>
      </c>
      <c r="N230" s="107">
        <v>2566</v>
      </c>
      <c r="O230" s="108">
        <f t="shared" si="128"/>
        <v>4801</v>
      </c>
      <c r="P230" s="107">
        <v>2044</v>
      </c>
      <c r="Q230" s="107">
        <v>0</v>
      </c>
      <c r="R230" s="107">
        <v>3093</v>
      </c>
      <c r="S230" s="108">
        <f t="shared" si="129"/>
        <v>5137</v>
      </c>
      <c r="U230" s="107">
        <f t="shared" si="130"/>
        <v>17262</v>
      </c>
      <c r="V230" s="109">
        <f t="shared" si="131"/>
        <v>97.119387869922363</v>
      </c>
      <c r="W230" s="110">
        <f t="shared" si="132"/>
        <v>0</v>
      </c>
      <c r="X230" s="107">
        <f t="shared" si="133"/>
        <v>15189</v>
      </c>
      <c r="Y230" s="109">
        <f t="shared" si="134"/>
        <v>92.570697220867871</v>
      </c>
      <c r="Z230" s="107">
        <f t="shared" si="135"/>
        <v>32451</v>
      </c>
      <c r="AA230" s="109">
        <f t="shared" si="136"/>
        <v>94.93593119185536</v>
      </c>
      <c r="AC230" s="107">
        <v>17774</v>
      </c>
      <c r="AD230" s="107">
        <v>16408</v>
      </c>
      <c r="AE230" s="112">
        <f t="shared" si="137"/>
        <v>34182</v>
      </c>
    </row>
    <row r="231" spans="1:31" ht="14.1" customHeight="1">
      <c r="A231" s="1038"/>
      <c r="B231" s="1035" t="s">
        <v>113</v>
      </c>
      <c r="C231" s="1035"/>
      <c r="D231" s="261">
        <v>38068</v>
      </c>
      <c r="E231" s="261">
        <v>2</v>
      </c>
      <c r="F231" s="261">
        <v>26884</v>
      </c>
      <c r="G231" s="261">
        <f t="shared" ref="G231:S231" si="138">SUM(G220:G230)</f>
        <v>64954</v>
      </c>
      <c r="H231" s="261">
        <v>34774</v>
      </c>
      <c r="I231" s="261">
        <v>0</v>
      </c>
      <c r="J231" s="261">
        <v>28726</v>
      </c>
      <c r="K231" s="261">
        <f t="shared" si="138"/>
        <v>63500</v>
      </c>
      <c r="L231" s="261">
        <v>11690</v>
      </c>
      <c r="M231" s="261">
        <v>0</v>
      </c>
      <c r="N231" s="261">
        <v>13585</v>
      </c>
      <c r="O231" s="261">
        <f t="shared" si="138"/>
        <v>25275</v>
      </c>
      <c r="P231" s="261">
        <v>10842</v>
      </c>
      <c r="Q231" s="261">
        <v>0</v>
      </c>
      <c r="R231" s="261">
        <v>18224</v>
      </c>
      <c r="S231" s="261">
        <f t="shared" si="138"/>
        <v>29066</v>
      </c>
      <c r="U231" s="263">
        <f t="shared" si="130"/>
        <v>95374</v>
      </c>
      <c r="V231" s="264">
        <f t="shared" si="131"/>
        <v>90.562418694748033</v>
      </c>
      <c r="W231" s="265">
        <f t="shared" si="132"/>
        <v>2</v>
      </c>
      <c r="X231" s="263">
        <f t="shared" si="133"/>
        <v>87419</v>
      </c>
      <c r="Y231" s="264">
        <f t="shared" si="134"/>
        <v>87.584534770716658</v>
      </c>
      <c r="Z231" s="263">
        <f t="shared" si="135"/>
        <v>182795</v>
      </c>
      <c r="AA231" s="264">
        <f t="shared" si="136"/>
        <v>89.114389344981575</v>
      </c>
      <c r="AC231" s="263">
        <v>105313</v>
      </c>
      <c r="AD231" s="263">
        <v>99811</v>
      </c>
      <c r="AE231" s="263">
        <f t="shared" si="137"/>
        <v>205124</v>
      </c>
    </row>
    <row r="232" spans="1:31" ht="14.1" customHeight="1">
      <c r="A232" s="1038"/>
      <c r="B232" s="1032" t="s">
        <v>700</v>
      </c>
      <c r="C232" s="106" t="s">
        <v>701</v>
      </c>
      <c r="D232" s="107">
        <v>36993</v>
      </c>
      <c r="E232" s="107">
        <v>0</v>
      </c>
      <c r="F232" s="107">
        <v>27425</v>
      </c>
      <c r="G232" s="108">
        <f t="shared" ref="G232:G252" si="139">SUM(D232:F232)</f>
        <v>64418</v>
      </c>
      <c r="H232" s="107">
        <v>48199</v>
      </c>
      <c r="I232" s="107">
        <v>0</v>
      </c>
      <c r="J232" s="107">
        <v>34673</v>
      </c>
      <c r="K232" s="108">
        <f t="shared" ref="K232:K252" si="140">SUM(H232:J232)</f>
        <v>82872</v>
      </c>
      <c r="L232" s="107">
        <v>22847</v>
      </c>
      <c r="M232" s="107">
        <v>0</v>
      </c>
      <c r="N232" s="107">
        <v>23334</v>
      </c>
      <c r="O232" s="108">
        <f t="shared" ref="O232:O252" si="141">SUM(L232:N232)</f>
        <v>46181</v>
      </c>
      <c r="P232" s="107">
        <v>22947</v>
      </c>
      <c r="Q232" s="107">
        <v>0</v>
      </c>
      <c r="R232" s="107">
        <v>28782</v>
      </c>
      <c r="S232" s="108">
        <f t="shared" ref="S232:S252" si="142">SUM(P232:R232)</f>
        <v>51729</v>
      </c>
      <c r="U232" s="107">
        <f t="shared" ref="U232:U283" si="143">+D232+H232+L232+P232</f>
        <v>130986</v>
      </c>
      <c r="V232" s="109">
        <f t="shared" ref="V232:V282" si="144">100*U232/AC232</f>
        <v>88.428770101130112</v>
      </c>
      <c r="W232" s="110">
        <f t="shared" ref="W232:W283" si="145">E232+I232+M232+Q232</f>
        <v>0</v>
      </c>
      <c r="X232" s="107">
        <f t="shared" ref="X232:X283" si="146">+F232+J232+N232+R232</f>
        <v>114214</v>
      </c>
      <c r="Y232" s="109">
        <f t="shared" ref="Y232:Y282" si="147">100*X232/AD232</f>
        <v>85.050897690801179</v>
      </c>
      <c r="Z232" s="107">
        <f t="shared" ref="Z232:Z283" si="148">SUM(U232,,W232,X232)</f>
        <v>245200</v>
      </c>
      <c r="AA232" s="109">
        <f t="shared" ref="AA232:AA283" si="149">100*Z232/AE232</f>
        <v>86.822583786271977</v>
      </c>
      <c r="AC232" s="107">
        <v>148126</v>
      </c>
      <c r="AD232" s="107">
        <v>134289</v>
      </c>
      <c r="AE232" s="112">
        <f t="shared" ref="AE232:AE283" si="150">+AD232+AC232</f>
        <v>282415</v>
      </c>
    </row>
    <row r="233" spans="1:31" ht="14.1" customHeight="1">
      <c r="A233" s="1038"/>
      <c r="B233" s="1033"/>
      <c r="C233" s="106" t="s">
        <v>702</v>
      </c>
      <c r="D233" s="107">
        <v>5473</v>
      </c>
      <c r="E233" s="107">
        <v>0</v>
      </c>
      <c r="F233" s="107">
        <v>4308</v>
      </c>
      <c r="G233" s="108">
        <f t="shared" si="139"/>
        <v>9781</v>
      </c>
      <c r="H233" s="107">
        <v>3358</v>
      </c>
      <c r="I233" s="107">
        <v>0</v>
      </c>
      <c r="J233" s="107">
        <v>3208</v>
      </c>
      <c r="K233" s="108">
        <f t="shared" si="140"/>
        <v>6566</v>
      </c>
      <c r="L233" s="107">
        <v>1023</v>
      </c>
      <c r="M233" s="107">
        <v>0</v>
      </c>
      <c r="N233" s="107">
        <v>1320</v>
      </c>
      <c r="O233" s="108">
        <f t="shared" si="141"/>
        <v>2343</v>
      </c>
      <c r="P233" s="107">
        <v>792</v>
      </c>
      <c r="Q233" s="107">
        <v>0</v>
      </c>
      <c r="R233" s="107">
        <v>1446</v>
      </c>
      <c r="S233" s="108">
        <f t="shared" si="142"/>
        <v>2238</v>
      </c>
      <c r="U233" s="107">
        <f>+D233+H233+L233+P233</f>
        <v>10646</v>
      </c>
      <c r="V233" s="109">
        <f t="shared" si="144"/>
        <v>86.335252615359664</v>
      </c>
      <c r="W233" s="110">
        <f t="shared" si="145"/>
        <v>0</v>
      </c>
      <c r="X233" s="107">
        <f>+F233+J233+N233+R233</f>
        <v>10282</v>
      </c>
      <c r="Y233" s="109">
        <f t="shared" si="147"/>
        <v>84.264874610719559</v>
      </c>
      <c r="Z233" s="107">
        <f t="shared" si="148"/>
        <v>20928</v>
      </c>
      <c r="AA233" s="109">
        <f>100*Z233/AE233</f>
        <v>85.305506868299844</v>
      </c>
      <c r="AC233" s="107">
        <v>12331</v>
      </c>
      <c r="AD233" s="107">
        <v>12202</v>
      </c>
      <c r="AE233" s="112">
        <f>+AD233+AC233</f>
        <v>24533</v>
      </c>
    </row>
    <row r="234" spans="1:31" ht="14.1" customHeight="1">
      <c r="A234" s="1038"/>
      <c r="B234" s="1033"/>
      <c r="C234" s="106" t="s">
        <v>703</v>
      </c>
      <c r="D234" s="107">
        <v>3133</v>
      </c>
      <c r="E234" s="107">
        <v>0</v>
      </c>
      <c r="F234" s="107">
        <v>2217</v>
      </c>
      <c r="G234" s="108">
        <f t="shared" si="139"/>
        <v>5350</v>
      </c>
      <c r="H234" s="107">
        <v>2801</v>
      </c>
      <c r="I234" s="107">
        <v>0</v>
      </c>
      <c r="J234" s="107">
        <v>2559</v>
      </c>
      <c r="K234" s="108">
        <f t="shared" si="140"/>
        <v>5360</v>
      </c>
      <c r="L234" s="107">
        <v>888</v>
      </c>
      <c r="M234" s="107">
        <v>0</v>
      </c>
      <c r="N234" s="107">
        <v>1219</v>
      </c>
      <c r="O234" s="108">
        <f t="shared" si="141"/>
        <v>2107</v>
      </c>
      <c r="P234" s="107">
        <v>698</v>
      </c>
      <c r="Q234" s="107">
        <v>0</v>
      </c>
      <c r="R234" s="107">
        <v>1197</v>
      </c>
      <c r="S234" s="108">
        <f t="shared" si="142"/>
        <v>1895</v>
      </c>
      <c r="U234" s="107">
        <f t="shared" si="143"/>
        <v>7520</v>
      </c>
      <c r="V234" s="109">
        <f t="shared" si="144"/>
        <v>85.834950348133773</v>
      </c>
      <c r="W234" s="110">
        <f t="shared" si="145"/>
        <v>0</v>
      </c>
      <c r="X234" s="107">
        <f t="shared" si="146"/>
        <v>7192</v>
      </c>
      <c r="Y234" s="109">
        <f t="shared" si="147"/>
        <v>82.053622361665717</v>
      </c>
      <c r="Z234" s="107">
        <f t="shared" si="148"/>
        <v>14712</v>
      </c>
      <c r="AA234" s="109">
        <f t="shared" si="149"/>
        <v>83.943854844231424</v>
      </c>
      <c r="AC234" s="107">
        <v>8761</v>
      </c>
      <c r="AD234" s="107">
        <v>8765</v>
      </c>
      <c r="AE234" s="112">
        <f t="shared" si="150"/>
        <v>17526</v>
      </c>
    </row>
    <row r="235" spans="1:31" ht="14.1" customHeight="1">
      <c r="A235" s="1038"/>
      <c r="B235" s="1033"/>
      <c r="C235" s="106" t="s">
        <v>704</v>
      </c>
      <c r="D235" s="107">
        <v>2051</v>
      </c>
      <c r="E235" s="107">
        <v>0</v>
      </c>
      <c r="F235" s="107">
        <v>1610</v>
      </c>
      <c r="G235" s="108">
        <f t="shared" si="139"/>
        <v>3661</v>
      </c>
      <c r="H235" s="107">
        <v>983</v>
      </c>
      <c r="I235" s="107">
        <v>1</v>
      </c>
      <c r="J235" s="107">
        <v>1021</v>
      </c>
      <c r="K235" s="108">
        <f t="shared" si="140"/>
        <v>2005</v>
      </c>
      <c r="L235" s="107">
        <v>295</v>
      </c>
      <c r="M235" s="107">
        <v>0</v>
      </c>
      <c r="N235" s="107">
        <v>424</v>
      </c>
      <c r="O235" s="108">
        <f t="shared" si="141"/>
        <v>719</v>
      </c>
      <c r="P235" s="107">
        <v>225</v>
      </c>
      <c r="Q235" s="107">
        <v>0</v>
      </c>
      <c r="R235" s="107">
        <v>475</v>
      </c>
      <c r="S235" s="108">
        <f t="shared" si="142"/>
        <v>700</v>
      </c>
      <c r="U235" s="107">
        <f>+D235+H235+L235+P235</f>
        <v>3554</v>
      </c>
      <c r="V235" s="109">
        <f t="shared" si="144"/>
        <v>96.892039258451476</v>
      </c>
      <c r="W235" s="110">
        <f t="shared" si="145"/>
        <v>1</v>
      </c>
      <c r="X235" s="107">
        <f>+F235+J235+N235+R235</f>
        <v>3530</v>
      </c>
      <c r="Y235" s="109">
        <f t="shared" si="147"/>
        <v>92.384192619733057</v>
      </c>
      <c r="Z235" s="107">
        <f t="shared" si="148"/>
        <v>7085</v>
      </c>
      <c r="AA235" s="109">
        <f>100*Z235/AE235</f>
        <v>94.605421284550673</v>
      </c>
      <c r="AC235" s="107">
        <v>3668</v>
      </c>
      <c r="AD235" s="107">
        <v>3821</v>
      </c>
      <c r="AE235" s="112">
        <f>+AD235+AC235</f>
        <v>7489</v>
      </c>
    </row>
    <row r="236" spans="1:31" ht="14.1" customHeight="1">
      <c r="A236" s="1038"/>
      <c r="B236" s="1033"/>
      <c r="C236" s="106" t="s">
        <v>705</v>
      </c>
      <c r="D236" s="107">
        <v>4375</v>
      </c>
      <c r="E236" s="107">
        <v>0</v>
      </c>
      <c r="F236" s="107">
        <v>3028</v>
      </c>
      <c r="G236" s="108">
        <f t="shared" si="139"/>
        <v>7403</v>
      </c>
      <c r="H236" s="107">
        <v>3687</v>
      </c>
      <c r="I236" s="107">
        <v>0</v>
      </c>
      <c r="J236" s="107">
        <v>3234</v>
      </c>
      <c r="K236" s="108">
        <f t="shared" si="140"/>
        <v>6921</v>
      </c>
      <c r="L236" s="107">
        <v>1421</v>
      </c>
      <c r="M236" s="107">
        <v>0</v>
      </c>
      <c r="N236" s="107">
        <v>1895</v>
      </c>
      <c r="O236" s="108">
        <f t="shared" si="141"/>
        <v>3316</v>
      </c>
      <c r="P236" s="107">
        <v>1094</v>
      </c>
      <c r="Q236" s="107">
        <v>0</v>
      </c>
      <c r="R236" s="107">
        <v>2266</v>
      </c>
      <c r="S236" s="108">
        <f t="shared" si="142"/>
        <v>3360</v>
      </c>
      <c r="U236" s="107">
        <f t="shared" si="143"/>
        <v>10577</v>
      </c>
      <c r="V236" s="109">
        <f t="shared" si="144"/>
        <v>86.746493889936843</v>
      </c>
      <c r="W236" s="110">
        <f t="shared" si="145"/>
        <v>0</v>
      </c>
      <c r="X236" s="107">
        <f t="shared" si="146"/>
        <v>10423</v>
      </c>
      <c r="Y236" s="109">
        <f t="shared" si="147"/>
        <v>83.968420204624181</v>
      </c>
      <c r="Z236" s="107">
        <f t="shared" si="148"/>
        <v>21000</v>
      </c>
      <c r="AA236" s="109">
        <f t="shared" si="149"/>
        <v>85.345037795659593</v>
      </c>
      <c r="AC236" s="107">
        <v>12193</v>
      </c>
      <c r="AD236" s="107">
        <v>12413</v>
      </c>
      <c r="AE236" s="112">
        <f t="shared" si="150"/>
        <v>24606</v>
      </c>
    </row>
    <row r="237" spans="1:31" ht="14.1" customHeight="1">
      <c r="A237" s="1038"/>
      <c r="B237" s="1033"/>
      <c r="C237" s="106" t="s">
        <v>706</v>
      </c>
      <c r="D237" s="107">
        <v>2914</v>
      </c>
      <c r="E237" s="107">
        <v>0</v>
      </c>
      <c r="F237" s="107">
        <v>2073</v>
      </c>
      <c r="G237" s="108">
        <f t="shared" si="139"/>
        <v>4987</v>
      </c>
      <c r="H237" s="107">
        <v>1745</v>
      </c>
      <c r="I237" s="107">
        <v>0</v>
      </c>
      <c r="J237" s="107">
        <v>2060</v>
      </c>
      <c r="K237" s="108">
        <f t="shared" si="140"/>
        <v>3805</v>
      </c>
      <c r="L237" s="107">
        <v>458</v>
      </c>
      <c r="M237" s="107">
        <v>0</v>
      </c>
      <c r="N237" s="107">
        <v>681</v>
      </c>
      <c r="O237" s="108">
        <f t="shared" si="141"/>
        <v>1139</v>
      </c>
      <c r="P237" s="107">
        <v>372</v>
      </c>
      <c r="Q237" s="107">
        <v>0</v>
      </c>
      <c r="R237" s="107">
        <v>819</v>
      </c>
      <c r="S237" s="108">
        <f t="shared" si="142"/>
        <v>1191</v>
      </c>
      <c r="U237" s="107">
        <f t="shared" si="143"/>
        <v>5489</v>
      </c>
      <c r="V237" s="109">
        <f t="shared" si="144"/>
        <v>92.035546613011405</v>
      </c>
      <c r="W237" s="110">
        <f t="shared" si="145"/>
        <v>0</v>
      </c>
      <c r="X237" s="107">
        <f t="shared" si="146"/>
        <v>5633</v>
      </c>
      <c r="Y237" s="109">
        <f t="shared" si="147"/>
        <v>93.385278514588862</v>
      </c>
      <c r="Z237" s="107">
        <f t="shared" si="148"/>
        <v>11122</v>
      </c>
      <c r="AA237" s="109">
        <f t="shared" si="149"/>
        <v>92.714238079359788</v>
      </c>
      <c r="AC237" s="107">
        <v>5964</v>
      </c>
      <c r="AD237" s="107">
        <v>6032</v>
      </c>
      <c r="AE237" s="112">
        <f t="shared" si="150"/>
        <v>11996</v>
      </c>
    </row>
    <row r="238" spans="1:31" ht="14.1" customHeight="1">
      <c r="A238" s="1038"/>
      <c r="B238" s="1033"/>
      <c r="C238" s="106" t="s">
        <v>707</v>
      </c>
      <c r="D238" s="107">
        <v>2378</v>
      </c>
      <c r="E238" s="107">
        <v>0</v>
      </c>
      <c r="F238" s="107">
        <v>1786</v>
      </c>
      <c r="G238" s="108">
        <f t="shared" si="139"/>
        <v>4164</v>
      </c>
      <c r="H238" s="107">
        <v>2756</v>
      </c>
      <c r="I238" s="107">
        <v>0</v>
      </c>
      <c r="J238" s="107">
        <v>2318</v>
      </c>
      <c r="K238" s="108">
        <f t="shared" si="140"/>
        <v>5074</v>
      </c>
      <c r="L238" s="107">
        <v>873</v>
      </c>
      <c r="M238" s="107">
        <v>0</v>
      </c>
      <c r="N238" s="107">
        <v>1004</v>
      </c>
      <c r="O238" s="108">
        <f t="shared" si="141"/>
        <v>1877</v>
      </c>
      <c r="P238" s="107">
        <v>647</v>
      </c>
      <c r="Q238" s="107">
        <v>0</v>
      </c>
      <c r="R238" s="107">
        <v>1167</v>
      </c>
      <c r="S238" s="108">
        <f t="shared" si="142"/>
        <v>1814</v>
      </c>
      <c r="U238" s="107">
        <f t="shared" si="143"/>
        <v>6654</v>
      </c>
      <c r="V238" s="109">
        <f t="shared" si="144"/>
        <v>89.088231356272587</v>
      </c>
      <c r="W238" s="110">
        <f t="shared" si="145"/>
        <v>0</v>
      </c>
      <c r="X238" s="107">
        <f t="shared" si="146"/>
        <v>6275</v>
      </c>
      <c r="Y238" s="109">
        <f t="shared" si="147"/>
        <v>90.352771778257733</v>
      </c>
      <c r="Z238" s="107">
        <f t="shared" si="148"/>
        <v>12929</v>
      </c>
      <c r="AA238" s="109">
        <f t="shared" si="149"/>
        <v>89.69751630359373</v>
      </c>
      <c r="AC238" s="107">
        <v>7469</v>
      </c>
      <c r="AD238" s="107">
        <v>6945</v>
      </c>
      <c r="AE238" s="112">
        <f t="shared" si="150"/>
        <v>14414</v>
      </c>
    </row>
    <row r="239" spans="1:31" ht="14.1" customHeight="1">
      <c r="A239" s="1038"/>
      <c r="B239" s="1033"/>
      <c r="C239" s="106" t="s">
        <v>708</v>
      </c>
      <c r="D239" s="107">
        <v>7063</v>
      </c>
      <c r="E239" s="107">
        <v>0</v>
      </c>
      <c r="F239" s="107">
        <v>4394</v>
      </c>
      <c r="G239" s="108">
        <f t="shared" si="139"/>
        <v>11457</v>
      </c>
      <c r="H239" s="107">
        <v>5642</v>
      </c>
      <c r="I239" s="107">
        <v>0</v>
      </c>
      <c r="J239" s="107">
        <v>4800</v>
      </c>
      <c r="K239" s="108">
        <f t="shared" si="140"/>
        <v>10442</v>
      </c>
      <c r="L239" s="107">
        <v>2421</v>
      </c>
      <c r="M239" s="107">
        <v>0</v>
      </c>
      <c r="N239" s="107">
        <v>2886</v>
      </c>
      <c r="O239" s="108">
        <f t="shared" si="141"/>
        <v>5307</v>
      </c>
      <c r="P239" s="107">
        <v>2142</v>
      </c>
      <c r="Q239" s="107">
        <v>0</v>
      </c>
      <c r="R239" s="107">
        <v>3705</v>
      </c>
      <c r="S239" s="108">
        <f t="shared" si="142"/>
        <v>5847</v>
      </c>
      <c r="U239" s="107">
        <f t="shared" si="143"/>
        <v>17268</v>
      </c>
      <c r="V239" s="109">
        <f t="shared" si="144"/>
        <v>88.259647329414776</v>
      </c>
      <c r="W239" s="110">
        <f t="shared" si="145"/>
        <v>0</v>
      </c>
      <c r="X239" s="107">
        <f t="shared" si="146"/>
        <v>15785</v>
      </c>
      <c r="Y239" s="109">
        <f t="shared" si="147"/>
        <v>85.564830875975716</v>
      </c>
      <c r="Z239" s="107">
        <f t="shared" si="148"/>
        <v>33053</v>
      </c>
      <c r="AA239" s="109">
        <f t="shared" si="149"/>
        <v>86.951832267908344</v>
      </c>
      <c r="AC239" s="107">
        <v>19565</v>
      </c>
      <c r="AD239" s="107">
        <v>18448</v>
      </c>
      <c r="AE239" s="112">
        <f t="shared" si="150"/>
        <v>38013</v>
      </c>
    </row>
    <row r="240" spans="1:31" ht="14.1" customHeight="1">
      <c r="A240" s="1038"/>
      <c r="B240" s="1033"/>
      <c r="C240" s="106" t="s">
        <v>709</v>
      </c>
      <c r="D240" s="107">
        <v>4477</v>
      </c>
      <c r="E240" s="107">
        <v>0</v>
      </c>
      <c r="F240" s="107">
        <v>2994</v>
      </c>
      <c r="G240" s="108">
        <f t="shared" si="139"/>
        <v>7471</v>
      </c>
      <c r="H240" s="107">
        <v>3739</v>
      </c>
      <c r="I240" s="107">
        <v>0</v>
      </c>
      <c r="J240" s="107">
        <v>3133</v>
      </c>
      <c r="K240" s="108">
        <f t="shared" si="140"/>
        <v>6872</v>
      </c>
      <c r="L240" s="107">
        <v>1255</v>
      </c>
      <c r="M240" s="107">
        <v>0</v>
      </c>
      <c r="N240" s="107">
        <v>1581</v>
      </c>
      <c r="O240" s="108">
        <f t="shared" si="141"/>
        <v>2836</v>
      </c>
      <c r="P240" s="107">
        <v>1159</v>
      </c>
      <c r="Q240" s="107">
        <v>0</v>
      </c>
      <c r="R240" s="107">
        <v>2208</v>
      </c>
      <c r="S240" s="108">
        <f t="shared" si="142"/>
        <v>3367</v>
      </c>
      <c r="U240" s="107">
        <f t="shared" si="143"/>
        <v>10630</v>
      </c>
      <c r="V240" s="109">
        <f t="shared" si="144"/>
        <v>87.778695293146157</v>
      </c>
      <c r="W240" s="110">
        <f t="shared" si="145"/>
        <v>0</v>
      </c>
      <c r="X240" s="107">
        <f t="shared" si="146"/>
        <v>9916</v>
      </c>
      <c r="Y240" s="109">
        <f t="shared" si="147"/>
        <v>86.21109372283081</v>
      </c>
      <c r="Z240" s="107">
        <f t="shared" si="148"/>
        <v>20546</v>
      </c>
      <c r="AA240" s="109">
        <f t="shared" si="149"/>
        <v>87.015077079451132</v>
      </c>
      <c r="AC240" s="107">
        <v>12110</v>
      </c>
      <c r="AD240" s="107">
        <v>11502</v>
      </c>
      <c r="AE240" s="112">
        <f t="shared" si="150"/>
        <v>23612</v>
      </c>
    </row>
    <row r="241" spans="1:31" ht="14.1" customHeight="1">
      <c r="A241" s="1038"/>
      <c r="B241" s="1033"/>
      <c r="C241" s="106" t="s">
        <v>710</v>
      </c>
      <c r="D241" s="107">
        <v>1306</v>
      </c>
      <c r="E241" s="107">
        <v>0</v>
      </c>
      <c r="F241" s="107">
        <v>952</v>
      </c>
      <c r="G241" s="108">
        <f t="shared" si="139"/>
        <v>2258</v>
      </c>
      <c r="H241" s="107">
        <v>819</v>
      </c>
      <c r="I241" s="107">
        <v>0</v>
      </c>
      <c r="J241" s="107">
        <v>910</v>
      </c>
      <c r="K241" s="108">
        <f t="shared" si="140"/>
        <v>1729</v>
      </c>
      <c r="L241" s="107">
        <v>178</v>
      </c>
      <c r="M241" s="107">
        <v>0</v>
      </c>
      <c r="N241" s="107">
        <v>285</v>
      </c>
      <c r="O241" s="108">
        <f t="shared" si="141"/>
        <v>463</v>
      </c>
      <c r="P241" s="107">
        <v>205</v>
      </c>
      <c r="Q241" s="107">
        <v>0</v>
      </c>
      <c r="R241" s="107">
        <v>430</v>
      </c>
      <c r="S241" s="108">
        <f t="shared" si="142"/>
        <v>635</v>
      </c>
      <c r="U241" s="107">
        <f t="shared" si="143"/>
        <v>2508</v>
      </c>
      <c r="V241" s="109">
        <f t="shared" si="144"/>
        <v>82.310469314079427</v>
      </c>
      <c r="W241" s="110">
        <f t="shared" si="145"/>
        <v>0</v>
      </c>
      <c r="X241" s="107">
        <f t="shared" si="146"/>
        <v>2577</v>
      </c>
      <c r="Y241" s="109">
        <f t="shared" si="147"/>
        <v>83.371077321255257</v>
      </c>
      <c r="Z241" s="107">
        <f t="shared" si="148"/>
        <v>5085</v>
      </c>
      <c r="AA241" s="109">
        <f t="shared" si="149"/>
        <v>82.84457478005865</v>
      </c>
      <c r="AC241" s="107">
        <v>3047</v>
      </c>
      <c r="AD241" s="107">
        <v>3091</v>
      </c>
      <c r="AE241" s="112">
        <f t="shared" si="150"/>
        <v>6138</v>
      </c>
    </row>
    <row r="242" spans="1:31" ht="14.1" customHeight="1">
      <c r="A242" s="1038"/>
      <c r="B242" s="1033"/>
      <c r="C242" s="106" t="s">
        <v>711</v>
      </c>
      <c r="D242" s="107">
        <v>8055</v>
      </c>
      <c r="E242" s="107">
        <v>0</v>
      </c>
      <c r="F242" s="107">
        <v>6239</v>
      </c>
      <c r="G242" s="108">
        <f t="shared" si="139"/>
        <v>14294</v>
      </c>
      <c r="H242" s="107">
        <v>5353</v>
      </c>
      <c r="I242" s="107">
        <v>0</v>
      </c>
      <c r="J242" s="107">
        <v>5074</v>
      </c>
      <c r="K242" s="108">
        <f t="shared" si="140"/>
        <v>10427</v>
      </c>
      <c r="L242" s="107">
        <v>1618</v>
      </c>
      <c r="M242" s="107">
        <v>0</v>
      </c>
      <c r="N242" s="107">
        <v>2043</v>
      </c>
      <c r="O242" s="108">
        <f t="shared" si="141"/>
        <v>3661</v>
      </c>
      <c r="P242" s="107">
        <v>1321</v>
      </c>
      <c r="Q242" s="107">
        <v>0</v>
      </c>
      <c r="R242" s="107">
        <v>2532</v>
      </c>
      <c r="S242" s="108">
        <f t="shared" si="142"/>
        <v>3853</v>
      </c>
      <c r="U242" s="107">
        <f t="shared" si="143"/>
        <v>16347</v>
      </c>
      <c r="V242" s="109">
        <f t="shared" si="144"/>
        <v>98.239182692307693</v>
      </c>
      <c r="W242" s="110">
        <f t="shared" si="145"/>
        <v>0</v>
      </c>
      <c r="X242" s="107">
        <f t="shared" si="146"/>
        <v>15888</v>
      </c>
      <c r="Y242" s="109">
        <f t="shared" si="147"/>
        <v>100.11342155009451</v>
      </c>
      <c r="Z242" s="107">
        <f t="shared" si="148"/>
        <v>32235</v>
      </c>
      <c r="AA242" s="109">
        <f t="shared" si="149"/>
        <v>99.154106428791138</v>
      </c>
      <c r="AC242" s="107">
        <v>16640</v>
      </c>
      <c r="AD242" s="107">
        <v>15870</v>
      </c>
      <c r="AE242" s="112">
        <f t="shared" si="150"/>
        <v>32510</v>
      </c>
    </row>
    <row r="243" spans="1:31" ht="14.1" customHeight="1">
      <c r="A243" s="1038"/>
      <c r="B243" s="1033"/>
      <c r="C243" s="106" t="s">
        <v>712</v>
      </c>
      <c r="D243" s="107">
        <v>12930</v>
      </c>
      <c r="E243" s="107">
        <v>0</v>
      </c>
      <c r="F243" s="107">
        <v>8319</v>
      </c>
      <c r="G243" s="108">
        <f t="shared" si="139"/>
        <v>21249</v>
      </c>
      <c r="H243" s="107">
        <v>8427</v>
      </c>
      <c r="I243" s="107">
        <v>0</v>
      </c>
      <c r="J243" s="107">
        <v>6957</v>
      </c>
      <c r="K243" s="108">
        <f t="shared" si="140"/>
        <v>15384</v>
      </c>
      <c r="L243" s="107">
        <v>4432</v>
      </c>
      <c r="M243" s="107">
        <v>0</v>
      </c>
      <c r="N243" s="107">
        <v>4832</v>
      </c>
      <c r="O243" s="108">
        <f t="shared" si="141"/>
        <v>9264</v>
      </c>
      <c r="P243" s="107">
        <v>3811</v>
      </c>
      <c r="Q243" s="107">
        <v>0</v>
      </c>
      <c r="R243" s="107">
        <v>5689</v>
      </c>
      <c r="S243" s="108">
        <f t="shared" si="142"/>
        <v>9500</v>
      </c>
      <c r="U243" s="107">
        <f t="shared" si="143"/>
        <v>29600</v>
      </c>
      <c r="V243" s="109">
        <f t="shared" si="144"/>
        <v>75.645284947610534</v>
      </c>
      <c r="W243" s="110">
        <f t="shared" si="145"/>
        <v>0</v>
      </c>
      <c r="X243" s="107">
        <f t="shared" si="146"/>
        <v>25797</v>
      </c>
      <c r="Y243" s="109">
        <f t="shared" si="147"/>
        <v>69.729159909179373</v>
      </c>
      <c r="Z243" s="107">
        <f t="shared" si="148"/>
        <v>55397</v>
      </c>
      <c r="AA243" s="109">
        <f t="shared" si="149"/>
        <v>72.770144234558501</v>
      </c>
      <c r="AC243" s="107">
        <v>39130</v>
      </c>
      <c r="AD243" s="107">
        <v>36996</v>
      </c>
      <c r="AE243" s="112">
        <f t="shared" si="150"/>
        <v>76126</v>
      </c>
    </row>
    <row r="244" spans="1:31" ht="14.1" customHeight="1">
      <c r="A244" s="1038"/>
      <c r="B244" s="1033"/>
      <c r="C244" s="106" t="s">
        <v>713</v>
      </c>
      <c r="D244" s="107">
        <v>1268</v>
      </c>
      <c r="E244" s="107">
        <v>0</v>
      </c>
      <c r="F244" s="107">
        <v>760</v>
      </c>
      <c r="G244" s="108">
        <f t="shared" si="139"/>
        <v>2028</v>
      </c>
      <c r="H244" s="107">
        <v>986</v>
      </c>
      <c r="I244" s="107">
        <v>0</v>
      </c>
      <c r="J244" s="107">
        <v>912</v>
      </c>
      <c r="K244" s="108">
        <f t="shared" si="140"/>
        <v>1898</v>
      </c>
      <c r="L244" s="107">
        <v>324</v>
      </c>
      <c r="M244" s="107">
        <v>0</v>
      </c>
      <c r="N244" s="107">
        <v>483</v>
      </c>
      <c r="O244" s="108">
        <f t="shared" si="141"/>
        <v>807</v>
      </c>
      <c r="P244" s="107">
        <v>265</v>
      </c>
      <c r="Q244" s="107">
        <v>0</v>
      </c>
      <c r="R244" s="107">
        <v>568</v>
      </c>
      <c r="S244" s="108">
        <f t="shared" si="142"/>
        <v>833</v>
      </c>
      <c r="U244" s="107">
        <f t="shared" si="143"/>
        <v>2843</v>
      </c>
      <c r="V244" s="109">
        <f t="shared" si="144"/>
        <v>80.997150997150996</v>
      </c>
      <c r="W244" s="110">
        <f t="shared" si="145"/>
        <v>0</v>
      </c>
      <c r="X244" s="107">
        <f t="shared" si="146"/>
        <v>2723</v>
      </c>
      <c r="Y244" s="109">
        <f t="shared" si="147"/>
        <v>80.206185567010309</v>
      </c>
      <c r="Z244" s="107">
        <f t="shared" si="148"/>
        <v>5566</v>
      </c>
      <c r="AA244" s="109">
        <f t="shared" si="149"/>
        <v>80.608254887762484</v>
      </c>
      <c r="AC244" s="107">
        <v>3510</v>
      </c>
      <c r="AD244" s="107">
        <v>3395</v>
      </c>
      <c r="AE244" s="112">
        <f t="shared" si="150"/>
        <v>6905</v>
      </c>
    </row>
    <row r="245" spans="1:31" ht="14.1" customHeight="1">
      <c r="A245" s="1038"/>
      <c r="B245" s="1033"/>
      <c r="C245" s="106" t="s">
        <v>714</v>
      </c>
      <c r="D245" s="107">
        <v>4016</v>
      </c>
      <c r="E245" s="107">
        <v>0</v>
      </c>
      <c r="F245" s="107">
        <v>2821</v>
      </c>
      <c r="G245" s="108">
        <f t="shared" si="139"/>
        <v>6837</v>
      </c>
      <c r="H245" s="107">
        <v>4138</v>
      </c>
      <c r="I245" s="107">
        <v>0</v>
      </c>
      <c r="J245" s="107">
        <v>3178</v>
      </c>
      <c r="K245" s="108">
        <f t="shared" si="140"/>
        <v>7316</v>
      </c>
      <c r="L245" s="107">
        <v>1415</v>
      </c>
      <c r="M245" s="107">
        <v>0</v>
      </c>
      <c r="N245" s="107">
        <v>1597</v>
      </c>
      <c r="O245" s="108">
        <f t="shared" si="141"/>
        <v>3012</v>
      </c>
      <c r="P245" s="107">
        <v>1227</v>
      </c>
      <c r="Q245" s="107">
        <v>0</v>
      </c>
      <c r="R245" s="107">
        <v>1939</v>
      </c>
      <c r="S245" s="108">
        <f t="shared" si="142"/>
        <v>3166</v>
      </c>
      <c r="U245" s="107">
        <f t="shared" si="143"/>
        <v>10796</v>
      </c>
      <c r="V245" s="109">
        <f t="shared" si="144"/>
        <v>84.52865643595365</v>
      </c>
      <c r="W245" s="110">
        <f t="shared" si="145"/>
        <v>0</v>
      </c>
      <c r="X245" s="107">
        <f t="shared" si="146"/>
        <v>9535</v>
      </c>
      <c r="Y245" s="109">
        <f t="shared" si="147"/>
        <v>79.0302527973477</v>
      </c>
      <c r="Z245" s="107">
        <f t="shared" si="148"/>
        <v>20331</v>
      </c>
      <c r="AA245" s="109">
        <f t="shared" si="149"/>
        <v>81.857712284092287</v>
      </c>
      <c r="AC245" s="107">
        <v>12772</v>
      </c>
      <c r="AD245" s="107">
        <v>12065</v>
      </c>
      <c r="AE245" s="112">
        <f t="shared" si="150"/>
        <v>24837</v>
      </c>
    </row>
    <row r="246" spans="1:31" ht="14.1" customHeight="1">
      <c r="A246" s="1038"/>
      <c r="B246" s="1033"/>
      <c r="C246" s="106" t="s">
        <v>715</v>
      </c>
      <c r="D246" s="107">
        <v>4317</v>
      </c>
      <c r="E246" s="107">
        <v>0</v>
      </c>
      <c r="F246" s="107">
        <v>3583</v>
      </c>
      <c r="G246" s="108">
        <f t="shared" si="139"/>
        <v>7900</v>
      </c>
      <c r="H246" s="107">
        <v>4149</v>
      </c>
      <c r="I246" s="107">
        <v>0</v>
      </c>
      <c r="J246" s="107">
        <v>3481</v>
      </c>
      <c r="K246" s="108">
        <f t="shared" si="140"/>
        <v>7630</v>
      </c>
      <c r="L246" s="107">
        <v>2191</v>
      </c>
      <c r="M246" s="107">
        <v>0</v>
      </c>
      <c r="N246" s="107">
        <v>2156</v>
      </c>
      <c r="O246" s="108">
        <f t="shared" si="141"/>
        <v>4347</v>
      </c>
      <c r="P246" s="107">
        <v>1865</v>
      </c>
      <c r="Q246" s="107">
        <v>0</v>
      </c>
      <c r="R246" s="107">
        <v>2340</v>
      </c>
      <c r="S246" s="108">
        <f t="shared" si="142"/>
        <v>4205</v>
      </c>
      <c r="U246" s="107">
        <f t="shared" si="143"/>
        <v>12522</v>
      </c>
      <c r="V246" s="109">
        <f t="shared" si="144"/>
        <v>86.855795241728515</v>
      </c>
      <c r="W246" s="110">
        <f t="shared" si="145"/>
        <v>0</v>
      </c>
      <c r="X246" s="107">
        <f t="shared" si="146"/>
        <v>11560</v>
      </c>
      <c r="Y246" s="109">
        <f t="shared" si="147"/>
        <v>81.950942861193823</v>
      </c>
      <c r="Z246" s="107">
        <f t="shared" si="148"/>
        <v>24082</v>
      </c>
      <c r="AA246" s="109">
        <f t="shared" si="149"/>
        <v>84.430109034814009</v>
      </c>
      <c r="AC246" s="107">
        <v>14417</v>
      </c>
      <c r="AD246" s="107">
        <v>14106</v>
      </c>
      <c r="AE246" s="112">
        <f t="shared" si="150"/>
        <v>28523</v>
      </c>
    </row>
    <row r="247" spans="1:31" ht="14.1" customHeight="1">
      <c r="A247" s="1038"/>
      <c r="B247" s="1033"/>
      <c r="C247" s="106" t="s">
        <v>716</v>
      </c>
      <c r="D247" s="107">
        <v>3375</v>
      </c>
      <c r="E247" s="107">
        <v>1</v>
      </c>
      <c r="F247" s="107">
        <v>2847</v>
      </c>
      <c r="G247" s="108">
        <f t="shared" si="139"/>
        <v>6223</v>
      </c>
      <c r="H247" s="107">
        <v>1839</v>
      </c>
      <c r="I247" s="107">
        <v>0</v>
      </c>
      <c r="J247" s="107">
        <v>1811</v>
      </c>
      <c r="K247" s="108">
        <f t="shared" si="140"/>
        <v>3650</v>
      </c>
      <c r="L247" s="107">
        <v>433</v>
      </c>
      <c r="M247" s="107">
        <v>0</v>
      </c>
      <c r="N247" s="107">
        <v>565</v>
      </c>
      <c r="O247" s="108">
        <f t="shared" si="141"/>
        <v>998</v>
      </c>
      <c r="P247" s="107">
        <v>336</v>
      </c>
      <c r="Q247" s="107">
        <v>0</v>
      </c>
      <c r="R247" s="107">
        <v>631</v>
      </c>
      <c r="S247" s="108">
        <f t="shared" si="142"/>
        <v>967</v>
      </c>
      <c r="U247" s="107">
        <f t="shared" si="143"/>
        <v>5983</v>
      </c>
      <c r="V247" s="109">
        <f t="shared" si="144"/>
        <v>94.652744818857769</v>
      </c>
      <c r="W247" s="110">
        <f t="shared" si="145"/>
        <v>1</v>
      </c>
      <c r="X247" s="107">
        <f t="shared" si="146"/>
        <v>5854</v>
      </c>
      <c r="Y247" s="109">
        <f t="shared" si="147"/>
        <v>95.513134279654111</v>
      </c>
      <c r="Z247" s="107">
        <f t="shared" si="148"/>
        <v>11838</v>
      </c>
      <c r="AA247" s="109">
        <f t="shared" si="149"/>
        <v>95.084337349397586</v>
      </c>
      <c r="AC247" s="107">
        <v>6321</v>
      </c>
      <c r="AD247" s="107">
        <v>6129</v>
      </c>
      <c r="AE247" s="112">
        <f t="shared" si="150"/>
        <v>12450</v>
      </c>
    </row>
    <row r="248" spans="1:31" ht="14.1" customHeight="1">
      <c r="A248" s="1038"/>
      <c r="B248" s="1033"/>
      <c r="C248" s="106" t="s">
        <v>717</v>
      </c>
      <c r="D248" s="107">
        <v>3441</v>
      </c>
      <c r="E248" s="107">
        <v>0</v>
      </c>
      <c r="F248" s="107">
        <v>3112</v>
      </c>
      <c r="G248" s="108">
        <f t="shared" si="139"/>
        <v>6553</v>
      </c>
      <c r="H248" s="107">
        <v>2100</v>
      </c>
      <c r="I248" s="107">
        <v>0</v>
      </c>
      <c r="J248" s="107">
        <v>1871</v>
      </c>
      <c r="K248" s="108">
        <f t="shared" si="140"/>
        <v>3971</v>
      </c>
      <c r="L248" s="107">
        <v>491</v>
      </c>
      <c r="M248" s="107">
        <v>0</v>
      </c>
      <c r="N248" s="107">
        <v>596</v>
      </c>
      <c r="O248" s="108">
        <f t="shared" si="141"/>
        <v>1087</v>
      </c>
      <c r="P248" s="107">
        <v>387</v>
      </c>
      <c r="Q248" s="107">
        <v>0</v>
      </c>
      <c r="R248" s="107">
        <v>595</v>
      </c>
      <c r="S248" s="108">
        <f t="shared" si="142"/>
        <v>982</v>
      </c>
      <c r="U248" s="107">
        <f t="shared" si="143"/>
        <v>6419</v>
      </c>
      <c r="V248" s="109">
        <f t="shared" si="144"/>
        <v>85.370394999335019</v>
      </c>
      <c r="W248" s="110">
        <f t="shared" si="145"/>
        <v>0</v>
      </c>
      <c r="X248" s="107">
        <f t="shared" si="146"/>
        <v>6174</v>
      </c>
      <c r="Y248" s="109">
        <f t="shared" si="147"/>
        <v>82.035609885729471</v>
      </c>
      <c r="Z248" s="107">
        <f t="shared" si="148"/>
        <v>12593</v>
      </c>
      <c r="AA248" s="109">
        <f t="shared" si="149"/>
        <v>83.702226653373216</v>
      </c>
      <c r="AC248" s="107">
        <v>7519</v>
      </c>
      <c r="AD248" s="107">
        <v>7526</v>
      </c>
      <c r="AE248" s="112">
        <f t="shared" si="150"/>
        <v>15045</v>
      </c>
    </row>
    <row r="249" spans="1:31" ht="14.1" customHeight="1">
      <c r="A249" s="1038"/>
      <c r="B249" s="1033"/>
      <c r="C249" s="106" t="s">
        <v>718</v>
      </c>
      <c r="D249" s="107">
        <v>2051</v>
      </c>
      <c r="E249" s="107">
        <v>0</v>
      </c>
      <c r="F249" s="107">
        <v>1789</v>
      </c>
      <c r="G249" s="108">
        <f t="shared" si="139"/>
        <v>3840</v>
      </c>
      <c r="H249" s="107">
        <v>1529</v>
      </c>
      <c r="I249" s="107">
        <v>0</v>
      </c>
      <c r="J249" s="107">
        <v>1563</v>
      </c>
      <c r="K249" s="108">
        <f t="shared" si="140"/>
        <v>3092</v>
      </c>
      <c r="L249" s="107">
        <v>352</v>
      </c>
      <c r="M249" s="107">
        <v>0</v>
      </c>
      <c r="N249" s="107">
        <v>466</v>
      </c>
      <c r="O249" s="108">
        <f t="shared" si="141"/>
        <v>818</v>
      </c>
      <c r="P249" s="107">
        <v>340</v>
      </c>
      <c r="Q249" s="107">
        <v>0</v>
      </c>
      <c r="R249" s="107">
        <v>515</v>
      </c>
      <c r="S249" s="108">
        <f t="shared" si="142"/>
        <v>855</v>
      </c>
      <c r="U249" s="107">
        <f t="shared" si="143"/>
        <v>4272</v>
      </c>
      <c r="V249" s="109">
        <f t="shared" si="144"/>
        <v>88.282703037817726</v>
      </c>
      <c r="W249" s="110">
        <f t="shared" si="145"/>
        <v>0</v>
      </c>
      <c r="X249" s="107">
        <f t="shared" si="146"/>
        <v>4333</v>
      </c>
      <c r="Y249" s="109">
        <f t="shared" si="147"/>
        <v>88.736432520991201</v>
      </c>
      <c r="Z249" s="107">
        <f t="shared" si="148"/>
        <v>8605</v>
      </c>
      <c r="AA249" s="109">
        <f t="shared" si="149"/>
        <v>88.510594527874929</v>
      </c>
      <c r="AC249" s="107">
        <v>4839</v>
      </c>
      <c r="AD249" s="107">
        <v>4883</v>
      </c>
      <c r="AE249" s="112">
        <f t="shared" si="150"/>
        <v>9722</v>
      </c>
    </row>
    <row r="250" spans="1:31" ht="14.1" customHeight="1">
      <c r="A250" s="1038"/>
      <c r="B250" s="1033"/>
      <c r="C250" s="106" t="s">
        <v>719</v>
      </c>
      <c r="D250" s="107">
        <v>4529</v>
      </c>
      <c r="E250" s="107">
        <v>0</v>
      </c>
      <c r="F250" s="107">
        <v>2907</v>
      </c>
      <c r="G250" s="108">
        <f t="shared" si="139"/>
        <v>7436</v>
      </c>
      <c r="H250" s="107">
        <v>3855</v>
      </c>
      <c r="I250" s="107">
        <v>0</v>
      </c>
      <c r="J250" s="107">
        <v>3396</v>
      </c>
      <c r="K250" s="108">
        <f t="shared" si="140"/>
        <v>7251</v>
      </c>
      <c r="L250" s="107">
        <v>1628</v>
      </c>
      <c r="M250" s="107">
        <v>0</v>
      </c>
      <c r="N250" s="107">
        <v>2053</v>
      </c>
      <c r="O250" s="108">
        <f t="shared" si="141"/>
        <v>3681</v>
      </c>
      <c r="P250" s="107">
        <v>1212</v>
      </c>
      <c r="Q250" s="107">
        <v>0</v>
      </c>
      <c r="R250" s="107">
        <v>1994</v>
      </c>
      <c r="S250" s="108">
        <f t="shared" si="142"/>
        <v>3206</v>
      </c>
      <c r="U250" s="107">
        <f t="shared" si="143"/>
        <v>11224</v>
      </c>
      <c r="V250" s="109">
        <f t="shared" si="144"/>
        <v>78.610449642807112</v>
      </c>
      <c r="W250" s="110">
        <f t="shared" si="145"/>
        <v>0</v>
      </c>
      <c r="X250" s="107">
        <f t="shared" si="146"/>
        <v>10350</v>
      </c>
      <c r="Y250" s="109">
        <f t="shared" si="147"/>
        <v>74.605348518705398</v>
      </c>
      <c r="Z250" s="107">
        <f t="shared" si="148"/>
        <v>21574</v>
      </c>
      <c r="AA250" s="109">
        <f t="shared" si="149"/>
        <v>76.636709175517737</v>
      </c>
      <c r="AC250" s="107">
        <v>14278</v>
      </c>
      <c r="AD250" s="107">
        <v>13873</v>
      </c>
      <c r="AE250" s="112">
        <f t="shared" si="150"/>
        <v>28151</v>
      </c>
    </row>
    <row r="251" spans="1:31" ht="14.1" customHeight="1">
      <c r="A251" s="1038"/>
      <c r="B251" s="1033"/>
      <c r="C251" s="106" t="s">
        <v>720</v>
      </c>
      <c r="D251" s="107">
        <v>9432</v>
      </c>
      <c r="E251" s="107">
        <v>0</v>
      </c>
      <c r="F251" s="107">
        <v>7176</v>
      </c>
      <c r="G251" s="108">
        <f t="shared" si="139"/>
        <v>16608</v>
      </c>
      <c r="H251" s="107">
        <v>9558</v>
      </c>
      <c r="I251" s="107">
        <v>0</v>
      </c>
      <c r="J251" s="107">
        <v>7805</v>
      </c>
      <c r="K251" s="108">
        <f t="shared" si="140"/>
        <v>17363</v>
      </c>
      <c r="L251" s="107">
        <v>4393</v>
      </c>
      <c r="M251" s="107">
        <v>0</v>
      </c>
      <c r="N251" s="107">
        <v>4451</v>
      </c>
      <c r="O251" s="108">
        <f t="shared" si="141"/>
        <v>8844</v>
      </c>
      <c r="P251" s="107">
        <v>3583</v>
      </c>
      <c r="Q251" s="107">
        <v>0</v>
      </c>
      <c r="R251" s="107">
        <v>4778</v>
      </c>
      <c r="S251" s="108">
        <f t="shared" si="142"/>
        <v>8361</v>
      </c>
      <c r="U251" s="107">
        <f t="shared" si="143"/>
        <v>26966</v>
      </c>
      <c r="V251" s="109">
        <f t="shared" si="144"/>
        <v>95.346863729580647</v>
      </c>
      <c r="W251" s="110">
        <f t="shared" si="145"/>
        <v>0</v>
      </c>
      <c r="X251" s="107">
        <f t="shared" si="146"/>
        <v>24210</v>
      </c>
      <c r="Y251" s="109">
        <f t="shared" si="147"/>
        <v>89.020444182968077</v>
      </c>
      <c r="Z251" s="107">
        <f t="shared" si="148"/>
        <v>51176</v>
      </c>
      <c r="AA251" s="109">
        <f t="shared" si="149"/>
        <v>92.245574822452141</v>
      </c>
      <c r="AC251" s="107">
        <v>28282</v>
      </c>
      <c r="AD251" s="107">
        <v>27196</v>
      </c>
      <c r="AE251" s="112">
        <f t="shared" si="150"/>
        <v>55478</v>
      </c>
    </row>
    <row r="252" spans="1:31" ht="14.1" customHeight="1">
      <c r="A252" s="1038"/>
      <c r="B252" s="1034"/>
      <c r="C252" s="106" t="s">
        <v>721</v>
      </c>
      <c r="D252" s="107">
        <v>2379</v>
      </c>
      <c r="E252" s="107">
        <v>0</v>
      </c>
      <c r="F252" s="107">
        <v>1526</v>
      </c>
      <c r="G252" s="108">
        <f t="shared" si="139"/>
        <v>3905</v>
      </c>
      <c r="H252" s="107">
        <v>719</v>
      </c>
      <c r="I252" s="107">
        <v>0</v>
      </c>
      <c r="J252" s="107">
        <v>710</v>
      </c>
      <c r="K252" s="108">
        <f t="shared" si="140"/>
        <v>1429</v>
      </c>
      <c r="L252" s="107">
        <v>263</v>
      </c>
      <c r="M252" s="107">
        <v>0</v>
      </c>
      <c r="N252" s="107">
        <v>296</v>
      </c>
      <c r="O252" s="108">
        <f t="shared" si="141"/>
        <v>559</v>
      </c>
      <c r="P252" s="107">
        <v>162</v>
      </c>
      <c r="Q252" s="107">
        <v>0</v>
      </c>
      <c r="R252" s="107">
        <v>308</v>
      </c>
      <c r="S252" s="108">
        <f t="shared" si="142"/>
        <v>470</v>
      </c>
      <c r="U252" s="107">
        <f t="shared" si="143"/>
        <v>3523</v>
      </c>
      <c r="V252" s="109">
        <f t="shared" si="144"/>
        <v>60.346008907159984</v>
      </c>
      <c r="W252" s="110">
        <f t="shared" si="145"/>
        <v>0</v>
      </c>
      <c r="X252" s="107">
        <f t="shared" si="146"/>
        <v>2840</v>
      </c>
      <c r="Y252" s="109">
        <f t="shared" si="147"/>
        <v>49.194526242854671</v>
      </c>
      <c r="Z252" s="107">
        <f t="shared" si="148"/>
        <v>6363</v>
      </c>
      <c r="AA252" s="109">
        <f t="shared" si="149"/>
        <v>54.801481353888555</v>
      </c>
      <c r="AC252" s="107">
        <v>5838</v>
      </c>
      <c r="AD252" s="107">
        <v>5773</v>
      </c>
      <c r="AE252" s="112">
        <f t="shared" si="150"/>
        <v>11611</v>
      </c>
    </row>
    <row r="253" spans="1:31" ht="14.1" customHeight="1">
      <c r="A253" s="1039"/>
      <c r="B253" s="1035" t="s">
        <v>113</v>
      </c>
      <c r="C253" s="1035"/>
      <c r="D253" s="261">
        <v>125956</v>
      </c>
      <c r="E253" s="261">
        <v>1</v>
      </c>
      <c r="F253" s="261">
        <v>91866</v>
      </c>
      <c r="G253" s="261">
        <f t="shared" ref="G253:S253" si="151">SUM(G232:G252)</f>
        <v>217823</v>
      </c>
      <c r="H253" s="261">
        <v>116382</v>
      </c>
      <c r="I253" s="261">
        <v>1</v>
      </c>
      <c r="J253" s="261">
        <v>94674</v>
      </c>
      <c r="K253" s="261">
        <f t="shared" si="151"/>
        <v>211057</v>
      </c>
      <c r="L253" s="261">
        <v>49199</v>
      </c>
      <c r="M253" s="261">
        <v>0</v>
      </c>
      <c r="N253" s="261">
        <v>54167</v>
      </c>
      <c r="O253" s="261">
        <f t="shared" si="151"/>
        <v>103366</v>
      </c>
      <c r="P253" s="261">
        <v>44790</v>
      </c>
      <c r="Q253" s="261">
        <v>0</v>
      </c>
      <c r="R253" s="261">
        <v>64384</v>
      </c>
      <c r="S253" s="261">
        <f t="shared" si="151"/>
        <v>109174</v>
      </c>
      <c r="T253"/>
      <c r="U253" s="263">
        <f t="shared" si="143"/>
        <v>336327</v>
      </c>
      <c r="V253" s="264">
        <f t="shared" si="144"/>
        <v>86.95563369357258</v>
      </c>
      <c r="W253" s="265">
        <f t="shared" si="145"/>
        <v>2</v>
      </c>
      <c r="X253" s="263">
        <f t="shared" si="146"/>
        <v>305091</v>
      </c>
      <c r="Y253" s="264">
        <f t="shared" si="147"/>
        <v>83.513358151757359</v>
      </c>
      <c r="Z253" s="263">
        <f t="shared" si="148"/>
        <v>641420</v>
      </c>
      <c r="AA253" s="264">
        <f t="shared" si="149"/>
        <v>85.28387182555511</v>
      </c>
      <c r="AC253" s="263">
        <v>386780</v>
      </c>
      <c r="AD253" s="263">
        <v>365320</v>
      </c>
      <c r="AE253" s="263">
        <f t="shared" si="150"/>
        <v>752100</v>
      </c>
    </row>
    <row r="254" spans="1:31" ht="14.1" customHeight="1">
      <c r="A254" s="1040" t="s">
        <v>767</v>
      </c>
      <c r="B254" s="1032" t="s">
        <v>768</v>
      </c>
      <c r="C254" s="106" t="s">
        <v>768</v>
      </c>
      <c r="D254" s="107">
        <v>16418</v>
      </c>
      <c r="E254" s="107">
        <v>0</v>
      </c>
      <c r="F254" s="107">
        <v>12325</v>
      </c>
      <c r="G254" s="108">
        <f t="shared" ref="G254:G265" si="152">SUM(D254:F254)</f>
        <v>28743</v>
      </c>
      <c r="H254" s="107">
        <v>24127</v>
      </c>
      <c r="I254" s="107">
        <v>0</v>
      </c>
      <c r="J254" s="107">
        <v>16819</v>
      </c>
      <c r="K254" s="108">
        <f t="shared" ref="K254:K265" si="153">SUM(H254:J254)</f>
        <v>40946</v>
      </c>
      <c r="L254" s="107">
        <v>11002</v>
      </c>
      <c r="M254" s="107">
        <v>0</v>
      </c>
      <c r="N254" s="107">
        <v>10197</v>
      </c>
      <c r="O254" s="108">
        <f t="shared" ref="O254:O265" si="154">SUM(L254:N254)</f>
        <v>21199</v>
      </c>
      <c r="P254" s="107">
        <v>11706</v>
      </c>
      <c r="Q254" s="107">
        <v>0</v>
      </c>
      <c r="R254" s="107">
        <v>14288</v>
      </c>
      <c r="S254" s="108">
        <f t="shared" ref="S254:S265" si="155">SUM(P254:R254)</f>
        <v>25994</v>
      </c>
      <c r="U254" s="107">
        <f t="shared" ref="U254:U274" si="156">+D254+H254+L254+P254</f>
        <v>63253</v>
      </c>
      <c r="V254" s="109">
        <f t="shared" ref="V254:V274" si="157">100*U254/AC254</f>
        <v>73.779918816777865</v>
      </c>
      <c r="W254" s="110">
        <f t="shared" ref="W254:W274" si="158">E254+I254+M254+Q254</f>
        <v>0</v>
      </c>
      <c r="X254" s="107">
        <f t="shared" ref="X254:X274" si="159">+F254+J254+N254+R254</f>
        <v>53629</v>
      </c>
      <c r="Y254" s="109">
        <f t="shared" ref="Y254:Y274" si="160">100*X254/AD254</f>
        <v>66.745905311893267</v>
      </c>
      <c r="Z254" s="107">
        <f t="shared" ref="Z254:Z274" si="161">SUM(U254,,W254,X254)</f>
        <v>116882</v>
      </c>
      <c r="AA254" s="109">
        <f t="shared" ref="AA254:AA274" si="162">100*Z254/AE254</f>
        <v>70.3769267822736</v>
      </c>
      <c r="AC254" s="107">
        <v>85732</v>
      </c>
      <c r="AD254" s="107">
        <v>80348</v>
      </c>
      <c r="AE254" s="112">
        <f t="shared" ref="AE254:AE274" si="163">+AD254+AC254</f>
        <v>166080</v>
      </c>
    </row>
    <row r="255" spans="1:31" ht="14.1" customHeight="1">
      <c r="A255" s="1040"/>
      <c r="B255" s="1033"/>
      <c r="C255" s="106" t="s">
        <v>769</v>
      </c>
      <c r="D255" s="107">
        <v>749</v>
      </c>
      <c r="E255" s="107">
        <v>0</v>
      </c>
      <c r="F255" s="107">
        <v>524</v>
      </c>
      <c r="G255" s="108">
        <f t="shared" si="152"/>
        <v>1273</v>
      </c>
      <c r="H255" s="107">
        <v>627</v>
      </c>
      <c r="I255" s="107">
        <v>0</v>
      </c>
      <c r="J255" s="107">
        <v>520</v>
      </c>
      <c r="K255" s="108">
        <f t="shared" si="153"/>
        <v>1147</v>
      </c>
      <c r="L255" s="107">
        <v>213</v>
      </c>
      <c r="M255" s="107">
        <v>0</v>
      </c>
      <c r="N255" s="107">
        <v>250</v>
      </c>
      <c r="O255" s="108">
        <f t="shared" si="154"/>
        <v>463</v>
      </c>
      <c r="P255" s="107">
        <v>208</v>
      </c>
      <c r="Q255" s="107">
        <v>0</v>
      </c>
      <c r="R255" s="107">
        <v>377</v>
      </c>
      <c r="S255" s="108">
        <f t="shared" si="155"/>
        <v>585</v>
      </c>
      <c r="U255" s="107">
        <f t="shared" si="156"/>
        <v>1797</v>
      </c>
      <c r="V255" s="109">
        <f t="shared" si="157"/>
        <v>67.379077615298087</v>
      </c>
      <c r="W255" s="110">
        <f t="shared" si="158"/>
        <v>0</v>
      </c>
      <c r="X255" s="107">
        <f t="shared" si="159"/>
        <v>1671</v>
      </c>
      <c r="Y255" s="109">
        <f t="shared" si="160"/>
        <v>63.415559772296014</v>
      </c>
      <c r="Z255" s="107">
        <f t="shared" si="161"/>
        <v>3468</v>
      </c>
      <c r="AA255" s="109">
        <f t="shared" si="162"/>
        <v>65.409279517163341</v>
      </c>
      <c r="AC255" s="107">
        <v>2667</v>
      </c>
      <c r="AD255" s="107">
        <v>2635</v>
      </c>
      <c r="AE255" s="112">
        <f t="shared" si="163"/>
        <v>5302</v>
      </c>
    </row>
    <row r="256" spans="1:31" ht="14.1" customHeight="1">
      <c r="A256" s="1040"/>
      <c r="B256" s="1033"/>
      <c r="C256" s="106" t="s">
        <v>770</v>
      </c>
      <c r="D256" s="107">
        <v>3204</v>
      </c>
      <c r="E256" s="107">
        <v>0</v>
      </c>
      <c r="F256" s="107">
        <v>2106</v>
      </c>
      <c r="G256" s="108">
        <f t="shared" si="152"/>
        <v>5310</v>
      </c>
      <c r="H256" s="107">
        <v>2178</v>
      </c>
      <c r="I256" s="107">
        <v>0</v>
      </c>
      <c r="J256" s="107">
        <v>1985</v>
      </c>
      <c r="K256" s="108">
        <f t="shared" si="153"/>
        <v>4163</v>
      </c>
      <c r="L256" s="107">
        <v>824</v>
      </c>
      <c r="M256" s="107">
        <v>0</v>
      </c>
      <c r="N256" s="107">
        <v>1166</v>
      </c>
      <c r="O256" s="108">
        <f t="shared" si="154"/>
        <v>1990</v>
      </c>
      <c r="P256" s="107">
        <v>773</v>
      </c>
      <c r="Q256" s="107">
        <v>0</v>
      </c>
      <c r="R256" s="107">
        <v>1391</v>
      </c>
      <c r="S256" s="108">
        <f t="shared" si="155"/>
        <v>2164</v>
      </c>
      <c r="U256" s="107">
        <f t="shared" si="156"/>
        <v>6979</v>
      </c>
      <c r="V256" s="109">
        <f t="shared" si="157"/>
        <v>94.145420207743157</v>
      </c>
      <c r="W256" s="110">
        <f t="shared" si="158"/>
        <v>0</v>
      </c>
      <c r="X256" s="107">
        <f t="shared" si="159"/>
        <v>6648</v>
      </c>
      <c r="Y256" s="109">
        <f t="shared" si="160"/>
        <v>91.671263099834533</v>
      </c>
      <c r="Z256" s="107">
        <f t="shared" si="161"/>
        <v>13627</v>
      </c>
      <c r="AA256" s="109">
        <f t="shared" si="162"/>
        <v>92.921922945789291</v>
      </c>
      <c r="AC256" s="107">
        <v>7413</v>
      </c>
      <c r="AD256" s="107">
        <v>7252</v>
      </c>
      <c r="AE256" s="112">
        <f t="shared" si="163"/>
        <v>14665</v>
      </c>
    </row>
    <row r="257" spans="1:31" ht="14.1" customHeight="1">
      <c r="A257" s="1040"/>
      <c r="B257" s="1033"/>
      <c r="C257" s="106" t="s">
        <v>771</v>
      </c>
      <c r="D257" s="107">
        <v>5550</v>
      </c>
      <c r="E257" s="107">
        <v>0</v>
      </c>
      <c r="F257" s="107">
        <v>4129</v>
      </c>
      <c r="G257" s="108">
        <f t="shared" si="152"/>
        <v>9679</v>
      </c>
      <c r="H257" s="107">
        <v>6215</v>
      </c>
      <c r="I257" s="107">
        <v>0</v>
      </c>
      <c r="J257" s="107">
        <v>4792</v>
      </c>
      <c r="K257" s="108">
        <f t="shared" si="153"/>
        <v>11007</v>
      </c>
      <c r="L257" s="107">
        <v>2131</v>
      </c>
      <c r="M257" s="107">
        <v>0</v>
      </c>
      <c r="N257" s="107">
        <v>2500</v>
      </c>
      <c r="O257" s="108">
        <f t="shared" si="154"/>
        <v>4631</v>
      </c>
      <c r="P257" s="107">
        <v>2046</v>
      </c>
      <c r="Q257" s="107">
        <v>0</v>
      </c>
      <c r="R257" s="107">
        <v>3130</v>
      </c>
      <c r="S257" s="108">
        <f t="shared" si="155"/>
        <v>5176</v>
      </c>
      <c r="U257" s="107">
        <f t="shared" si="156"/>
        <v>15942</v>
      </c>
      <c r="V257" s="109">
        <f t="shared" si="157"/>
        <v>82.571088206350026</v>
      </c>
      <c r="W257" s="110">
        <f t="shared" si="158"/>
        <v>0</v>
      </c>
      <c r="X257" s="107">
        <f t="shared" si="159"/>
        <v>14551</v>
      </c>
      <c r="Y257" s="109">
        <f t="shared" si="160"/>
        <v>77.692348763948957</v>
      </c>
      <c r="Z257" s="107">
        <f t="shared" si="161"/>
        <v>30493</v>
      </c>
      <c r="AA257" s="109">
        <f t="shared" si="162"/>
        <v>80.168787464507304</v>
      </c>
      <c r="AC257" s="107">
        <v>19307</v>
      </c>
      <c r="AD257" s="107">
        <v>18729</v>
      </c>
      <c r="AE257" s="112">
        <f t="shared" si="163"/>
        <v>38036</v>
      </c>
    </row>
    <row r="258" spans="1:31" ht="14.1" customHeight="1">
      <c r="A258" s="1040"/>
      <c r="B258" s="1033"/>
      <c r="C258" s="106" t="s">
        <v>772</v>
      </c>
      <c r="D258" s="107">
        <v>2229</v>
      </c>
      <c r="E258" s="107">
        <v>0</v>
      </c>
      <c r="F258" s="107">
        <v>1641</v>
      </c>
      <c r="G258" s="108">
        <f t="shared" si="152"/>
        <v>3870</v>
      </c>
      <c r="H258" s="107">
        <v>1434</v>
      </c>
      <c r="I258" s="107">
        <v>0</v>
      </c>
      <c r="J258" s="107">
        <v>1441</v>
      </c>
      <c r="K258" s="108">
        <f t="shared" si="153"/>
        <v>2875</v>
      </c>
      <c r="L258" s="107">
        <v>365</v>
      </c>
      <c r="M258" s="107">
        <v>0</v>
      </c>
      <c r="N258" s="107">
        <v>599</v>
      </c>
      <c r="O258" s="108">
        <f t="shared" si="154"/>
        <v>964</v>
      </c>
      <c r="P258" s="107">
        <v>406</v>
      </c>
      <c r="Q258" s="107">
        <v>0</v>
      </c>
      <c r="R258" s="107">
        <v>775</v>
      </c>
      <c r="S258" s="108">
        <f t="shared" si="155"/>
        <v>1181</v>
      </c>
      <c r="U258" s="107">
        <f t="shared" si="156"/>
        <v>4434</v>
      </c>
      <c r="V258" s="109">
        <f t="shared" si="157"/>
        <v>91.403834260977121</v>
      </c>
      <c r="W258" s="110">
        <f t="shared" si="158"/>
        <v>0</v>
      </c>
      <c r="X258" s="107">
        <f t="shared" si="159"/>
        <v>4456</v>
      </c>
      <c r="Y258" s="109">
        <f t="shared" si="160"/>
        <v>88.325074331020815</v>
      </c>
      <c r="Z258" s="107">
        <f t="shared" si="161"/>
        <v>8890</v>
      </c>
      <c r="AA258" s="109">
        <f t="shared" si="162"/>
        <v>89.834276475343572</v>
      </c>
      <c r="AC258" s="107">
        <v>4851</v>
      </c>
      <c r="AD258" s="107">
        <v>5045</v>
      </c>
      <c r="AE258" s="112">
        <f t="shared" si="163"/>
        <v>9896</v>
      </c>
    </row>
    <row r="259" spans="1:31" ht="14.1" customHeight="1">
      <c r="A259" s="1040"/>
      <c r="B259" s="1033"/>
      <c r="C259" s="106" t="s">
        <v>773</v>
      </c>
      <c r="D259" s="107">
        <v>2944</v>
      </c>
      <c r="E259" s="107">
        <v>0</v>
      </c>
      <c r="F259" s="107">
        <v>1972</v>
      </c>
      <c r="G259" s="108">
        <f t="shared" si="152"/>
        <v>4916</v>
      </c>
      <c r="H259" s="107">
        <v>2304</v>
      </c>
      <c r="I259" s="107">
        <v>0</v>
      </c>
      <c r="J259" s="107">
        <v>1891</v>
      </c>
      <c r="K259" s="108">
        <f t="shared" si="153"/>
        <v>4195</v>
      </c>
      <c r="L259" s="107">
        <v>921</v>
      </c>
      <c r="M259" s="107">
        <v>0</v>
      </c>
      <c r="N259" s="107">
        <v>1020</v>
      </c>
      <c r="O259" s="108">
        <f t="shared" si="154"/>
        <v>1941</v>
      </c>
      <c r="P259" s="107">
        <v>838</v>
      </c>
      <c r="Q259" s="107">
        <v>0</v>
      </c>
      <c r="R259" s="107">
        <v>1562</v>
      </c>
      <c r="S259" s="108">
        <f t="shared" si="155"/>
        <v>2400</v>
      </c>
      <c r="U259" s="107">
        <f t="shared" si="156"/>
        <v>7007</v>
      </c>
      <c r="V259" s="109">
        <f t="shared" si="157"/>
        <v>82.16463414634147</v>
      </c>
      <c r="W259" s="110">
        <f t="shared" si="158"/>
        <v>0</v>
      </c>
      <c r="X259" s="107">
        <f t="shared" si="159"/>
        <v>6445</v>
      </c>
      <c r="Y259" s="109">
        <f t="shared" si="160"/>
        <v>78.368190661478593</v>
      </c>
      <c r="Z259" s="107">
        <f t="shared" si="161"/>
        <v>13452</v>
      </c>
      <c r="AA259" s="109">
        <f t="shared" si="162"/>
        <v>80.300859598853862</v>
      </c>
      <c r="AC259" s="107">
        <v>8528</v>
      </c>
      <c r="AD259" s="107">
        <v>8224</v>
      </c>
      <c r="AE259" s="112">
        <f t="shared" si="163"/>
        <v>16752</v>
      </c>
    </row>
    <row r="260" spans="1:31" ht="14.1" customHeight="1">
      <c r="A260" s="1040"/>
      <c r="B260" s="1033"/>
      <c r="C260" s="106" t="s">
        <v>774</v>
      </c>
      <c r="D260" s="107">
        <v>3414</v>
      </c>
      <c r="E260" s="107">
        <v>0</v>
      </c>
      <c r="F260" s="107">
        <v>2219</v>
      </c>
      <c r="G260" s="108">
        <f t="shared" si="152"/>
        <v>5633</v>
      </c>
      <c r="H260" s="107">
        <v>3072</v>
      </c>
      <c r="I260" s="107">
        <v>0</v>
      </c>
      <c r="J260" s="107">
        <v>2556</v>
      </c>
      <c r="K260" s="108">
        <f t="shared" si="153"/>
        <v>5628</v>
      </c>
      <c r="L260" s="107">
        <v>1200</v>
      </c>
      <c r="M260" s="107">
        <v>0</v>
      </c>
      <c r="N260" s="107">
        <v>1590</v>
      </c>
      <c r="O260" s="108">
        <f t="shared" si="154"/>
        <v>2790</v>
      </c>
      <c r="P260" s="107">
        <v>1153</v>
      </c>
      <c r="Q260" s="107">
        <v>0</v>
      </c>
      <c r="R260" s="107">
        <v>2126</v>
      </c>
      <c r="S260" s="108">
        <f t="shared" si="155"/>
        <v>3279</v>
      </c>
      <c r="U260" s="107">
        <f t="shared" si="156"/>
        <v>8839</v>
      </c>
      <c r="V260" s="109">
        <f t="shared" si="157"/>
        <v>89.490736053457525</v>
      </c>
      <c r="W260" s="110">
        <f t="shared" si="158"/>
        <v>0</v>
      </c>
      <c r="X260" s="107">
        <f t="shared" si="159"/>
        <v>8491</v>
      </c>
      <c r="Y260" s="109">
        <f t="shared" si="160"/>
        <v>87.024700215230098</v>
      </c>
      <c r="Z260" s="107">
        <f t="shared" si="161"/>
        <v>17330</v>
      </c>
      <c r="AA260" s="109">
        <f t="shared" si="162"/>
        <v>88.265254150962619</v>
      </c>
      <c r="AC260" s="107">
        <v>9877</v>
      </c>
      <c r="AD260" s="107">
        <v>9757</v>
      </c>
      <c r="AE260" s="112">
        <f t="shared" si="163"/>
        <v>19634</v>
      </c>
    </row>
    <row r="261" spans="1:31" ht="14.1" customHeight="1">
      <c r="A261" s="1040"/>
      <c r="B261" s="1033"/>
      <c r="C261" s="106" t="s">
        <v>775</v>
      </c>
      <c r="D261" s="107">
        <v>1485</v>
      </c>
      <c r="E261" s="107">
        <v>0</v>
      </c>
      <c r="F261" s="107">
        <v>929</v>
      </c>
      <c r="G261" s="108">
        <f t="shared" si="152"/>
        <v>2414</v>
      </c>
      <c r="H261" s="107">
        <v>1127</v>
      </c>
      <c r="I261" s="107">
        <v>0</v>
      </c>
      <c r="J261" s="107">
        <v>1024</v>
      </c>
      <c r="K261" s="108">
        <f t="shared" si="153"/>
        <v>2151</v>
      </c>
      <c r="L261" s="107">
        <v>442</v>
      </c>
      <c r="M261" s="107">
        <v>0</v>
      </c>
      <c r="N261" s="107">
        <v>545</v>
      </c>
      <c r="O261" s="108">
        <f t="shared" si="154"/>
        <v>987</v>
      </c>
      <c r="P261" s="107">
        <v>432</v>
      </c>
      <c r="Q261" s="107">
        <v>0</v>
      </c>
      <c r="R261" s="107">
        <v>877</v>
      </c>
      <c r="S261" s="108">
        <f t="shared" si="155"/>
        <v>1309</v>
      </c>
      <c r="U261" s="107">
        <f t="shared" si="156"/>
        <v>3486</v>
      </c>
      <c r="V261" s="109">
        <f t="shared" si="157"/>
        <v>96.752706078268105</v>
      </c>
      <c r="W261" s="110">
        <f t="shared" si="158"/>
        <v>0</v>
      </c>
      <c r="X261" s="107">
        <f t="shared" si="159"/>
        <v>3375</v>
      </c>
      <c r="Y261" s="109">
        <f t="shared" si="160"/>
        <v>96.649484536082468</v>
      </c>
      <c r="Z261" s="107">
        <f t="shared" si="161"/>
        <v>6861</v>
      </c>
      <c r="AA261" s="109">
        <f t="shared" si="162"/>
        <v>96.701902748414383</v>
      </c>
      <c r="AC261" s="107">
        <v>3603</v>
      </c>
      <c r="AD261" s="107">
        <v>3492</v>
      </c>
      <c r="AE261" s="112">
        <f t="shared" si="163"/>
        <v>7095</v>
      </c>
    </row>
    <row r="262" spans="1:31" ht="14.1" customHeight="1">
      <c r="A262" s="1040"/>
      <c r="B262" s="1033"/>
      <c r="C262" s="106" t="s">
        <v>776</v>
      </c>
      <c r="D262" s="107">
        <v>4156</v>
      </c>
      <c r="E262" s="107">
        <v>0</v>
      </c>
      <c r="F262" s="107">
        <v>2935</v>
      </c>
      <c r="G262" s="108">
        <f t="shared" si="152"/>
        <v>7091</v>
      </c>
      <c r="H262" s="107">
        <v>2773</v>
      </c>
      <c r="I262" s="107">
        <v>0</v>
      </c>
      <c r="J262" s="107">
        <v>2370</v>
      </c>
      <c r="K262" s="108">
        <f t="shared" si="153"/>
        <v>5143</v>
      </c>
      <c r="L262" s="107">
        <v>1176</v>
      </c>
      <c r="M262" s="107">
        <v>0</v>
      </c>
      <c r="N262" s="107">
        <v>1346</v>
      </c>
      <c r="O262" s="108">
        <f t="shared" si="154"/>
        <v>2522</v>
      </c>
      <c r="P262" s="107">
        <v>1046</v>
      </c>
      <c r="Q262" s="107">
        <v>0</v>
      </c>
      <c r="R262" s="107">
        <v>2162</v>
      </c>
      <c r="S262" s="108">
        <f t="shared" si="155"/>
        <v>3208</v>
      </c>
      <c r="U262" s="107">
        <f t="shared" si="156"/>
        <v>9151</v>
      </c>
      <c r="V262" s="109">
        <f t="shared" si="157"/>
        <v>85.755786711648398</v>
      </c>
      <c r="W262" s="110">
        <f t="shared" si="158"/>
        <v>0</v>
      </c>
      <c r="X262" s="107">
        <f t="shared" si="159"/>
        <v>8813</v>
      </c>
      <c r="Y262" s="109">
        <f t="shared" si="160"/>
        <v>83.08664089752051</v>
      </c>
      <c r="Z262" s="107">
        <f t="shared" si="161"/>
        <v>17964</v>
      </c>
      <c r="AA262" s="109">
        <f t="shared" si="162"/>
        <v>84.425227934956297</v>
      </c>
      <c r="AC262" s="107">
        <v>10671</v>
      </c>
      <c r="AD262" s="107">
        <v>10607</v>
      </c>
      <c r="AE262" s="112">
        <f t="shared" si="163"/>
        <v>21278</v>
      </c>
    </row>
    <row r="263" spans="1:31" ht="14.1" customHeight="1">
      <c r="A263" s="1040"/>
      <c r="B263" s="1033"/>
      <c r="C263" s="106" t="s">
        <v>777</v>
      </c>
      <c r="D263" s="107">
        <v>3562</v>
      </c>
      <c r="E263" s="107">
        <v>0</v>
      </c>
      <c r="F263" s="107">
        <v>2583</v>
      </c>
      <c r="G263" s="108">
        <f t="shared" si="152"/>
        <v>6145</v>
      </c>
      <c r="H263" s="107">
        <v>3231</v>
      </c>
      <c r="I263" s="107">
        <v>0</v>
      </c>
      <c r="J263" s="107">
        <v>2590</v>
      </c>
      <c r="K263" s="108">
        <f t="shared" si="153"/>
        <v>5821</v>
      </c>
      <c r="L263" s="107">
        <v>1138</v>
      </c>
      <c r="M263" s="107">
        <v>0</v>
      </c>
      <c r="N263" s="107">
        <v>1367</v>
      </c>
      <c r="O263" s="108">
        <f t="shared" si="154"/>
        <v>2505</v>
      </c>
      <c r="P263" s="107">
        <v>1086</v>
      </c>
      <c r="Q263" s="107">
        <v>0</v>
      </c>
      <c r="R263" s="107">
        <v>1805</v>
      </c>
      <c r="S263" s="108">
        <f t="shared" si="155"/>
        <v>2891</v>
      </c>
      <c r="U263" s="107">
        <f t="shared" si="156"/>
        <v>9017</v>
      </c>
      <c r="V263" s="109">
        <f t="shared" si="157"/>
        <v>89.091986957810491</v>
      </c>
      <c r="W263" s="110">
        <f t="shared" si="158"/>
        <v>0</v>
      </c>
      <c r="X263" s="107">
        <f t="shared" si="159"/>
        <v>8345</v>
      </c>
      <c r="Y263" s="109">
        <f t="shared" si="160"/>
        <v>82.894606138869577</v>
      </c>
      <c r="Z263" s="107">
        <f t="shared" si="161"/>
        <v>17362</v>
      </c>
      <c r="AA263" s="109">
        <f t="shared" si="162"/>
        <v>86.001585100059444</v>
      </c>
      <c r="AC263" s="107">
        <v>10121</v>
      </c>
      <c r="AD263" s="107">
        <v>10067</v>
      </c>
      <c r="AE263" s="112">
        <f t="shared" si="163"/>
        <v>20188</v>
      </c>
    </row>
    <row r="264" spans="1:31" ht="14.1" customHeight="1">
      <c r="A264" s="1040"/>
      <c r="B264" s="1033"/>
      <c r="C264" s="106" t="s">
        <v>778</v>
      </c>
      <c r="D264" s="107">
        <v>7649</v>
      </c>
      <c r="E264" s="107">
        <v>0</v>
      </c>
      <c r="F264" s="107">
        <v>5556</v>
      </c>
      <c r="G264" s="108">
        <f t="shared" si="152"/>
        <v>13205</v>
      </c>
      <c r="H264" s="107">
        <v>4992</v>
      </c>
      <c r="I264" s="107">
        <v>0</v>
      </c>
      <c r="J264" s="107">
        <v>4624</v>
      </c>
      <c r="K264" s="108">
        <f t="shared" si="153"/>
        <v>9616</v>
      </c>
      <c r="L264" s="107">
        <v>1686</v>
      </c>
      <c r="M264" s="107">
        <v>0</v>
      </c>
      <c r="N264" s="107">
        <v>2388</v>
      </c>
      <c r="O264" s="108">
        <f t="shared" si="154"/>
        <v>4074</v>
      </c>
      <c r="P264" s="107">
        <v>1532</v>
      </c>
      <c r="Q264" s="107">
        <v>0</v>
      </c>
      <c r="R264" s="107">
        <v>2553</v>
      </c>
      <c r="S264" s="108">
        <f t="shared" si="155"/>
        <v>4085</v>
      </c>
      <c r="U264" s="107">
        <f t="shared" si="156"/>
        <v>15859</v>
      </c>
      <c r="V264" s="109">
        <f t="shared" si="157"/>
        <v>91.459054209919259</v>
      </c>
      <c r="W264" s="110">
        <f t="shared" si="158"/>
        <v>0</v>
      </c>
      <c r="X264" s="107">
        <f t="shared" si="159"/>
        <v>15121</v>
      </c>
      <c r="Y264" s="109">
        <f t="shared" si="160"/>
        <v>87.917902203616492</v>
      </c>
      <c r="Z264" s="107">
        <f t="shared" si="161"/>
        <v>30980</v>
      </c>
      <c r="AA264" s="109">
        <f t="shared" si="162"/>
        <v>89.695706303019776</v>
      </c>
      <c r="AC264" s="107">
        <v>17340</v>
      </c>
      <c r="AD264" s="107">
        <v>17199</v>
      </c>
      <c r="AE264" s="112">
        <f t="shared" si="163"/>
        <v>34539</v>
      </c>
    </row>
    <row r="265" spans="1:31" ht="14.1" customHeight="1">
      <c r="A265" s="1040"/>
      <c r="B265" s="1034"/>
      <c r="C265" s="106" t="s">
        <v>779</v>
      </c>
      <c r="D265" s="107">
        <v>4469</v>
      </c>
      <c r="E265" s="107">
        <v>0</v>
      </c>
      <c r="F265" s="107">
        <v>3252</v>
      </c>
      <c r="G265" s="108">
        <f t="shared" si="152"/>
        <v>7721</v>
      </c>
      <c r="H265" s="107">
        <v>5136</v>
      </c>
      <c r="I265" s="107">
        <v>0</v>
      </c>
      <c r="J265" s="107">
        <v>4214</v>
      </c>
      <c r="K265" s="108">
        <f t="shared" si="153"/>
        <v>9350</v>
      </c>
      <c r="L265" s="107">
        <v>1603</v>
      </c>
      <c r="M265" s="107">
        <v>0</v>
      </c>
      <c r="N265" s="107">
        <v>2006</v>
      </c>
      <c r="O265" s="108">
        <f t="shared" si="154"/>
        <v>3609</v>
      </c>
      <c r="P265" s="107">
        <v>1508</v>
      </c>
      <c r="Q265" s="107">
        <v>0</v>
      </c>
      <c r="R265" s="107">
        <v>2432</v>
      </c>
      <c r="S265" s="108">
        <f t="shared" si="155"/>
        <v>3940</v>
      </c>
      <c r="U265" s="107">
        <f t="shared" si="156"/>
        <v>12716</v>
      </c>
      <c r="V265" s="109">
        <f t="shared" si="157"/>
        <v>80.075566750629719</v>
      </c>
      <c r="W265" s="110">
        <f t="shared" si="158"/>
        <v>0</v>
      </c>
      <c r="X265" s="107">
        <f t="shared" si="159"/>
        <v>11904</v>
      </c>
      <c r="Y265" s="109">
        <f t="shared" si="160"/>
        <v>76.839659178931058</v>
      </c>
      <c r="Z265" s="107">
        <f t="shared" si="161"/>
        <v>24620</v>
      </c>
      <c r="AA265" s="109">
        <f t="shared" si="162"/>
        <v>78.477623358408778</v>
      </c>
      <c r="AC265" s="107">
        <v>15880</v>
      </c>
      <c r="AD265" s="107">
        <v>15492</v>
      </c>
      <c r="AE265" s="112">
        <f t="shared" si="163"/>
        <v>31372</v>
      </c>
    </row>
    <row r="266" spans="1:31" ht="14.1" customHeight="1">
      <c r="A266" s="1040"/>
      <c r="B266" s="1035" t="s">
        <v>113</v>
      </c>
      <c r="C266" s="1035"/>
      <c r="D266" s="261">
        <v>55829</v>
      </c>
      <c r="E266" s="261">
        <v>0</v>
      </c>
      <c r="F266" s="261">
        <v>40171</v>
      </c>
      <c r="G266" s="261">
        <f t="shared" ref="G266:O266" si="164">SUM(G254:G265)</f>
        <v>96000</v>
      </c>
      <c r="H266" s="261">
        <v>57216</v>
      </c>
      <c r="I266" s="261">
        <v>0</v>
      </c>
      <c r="J266" s="261">
        <v>44826</v>
      </c>
      <c r="K266" s="261">
        <f t="shared" si="164"/>
        <v>102042</v>
      </c>
      <c r="L266" s="261">
        <v>22701</v>
      </c>
      <c r="M266" s="261">
        <v>0</v>
      </c>
      <c r="N266" s="261">
        <v>24974</v>
      </c>
      <c r="O266" s="261">
        <f t="shared" si="164"/>
        <v>47675</v>
      </c>
      <c r="P266" s="261">
        <v>22734</v>
      </c>
      <c r="Q266" s="261">
        <v>0</v>
      </c>
      <c r="R266" s="261">
        <v>33478</v>
      </c>
      <c r="S266" s="261">
        <f t="shared" ref="S266" si="165">SUM(S254:S265)</f>
        <v>56212</v>
      </c>
      <c r="U266" s="263">
        <f t="shared" si="156"/>
        <v>158480</v>
      </c>
      <c r="V266" s="264">
        <f t="shared" si="157"/>
        <v>80.861268432062857</v>
      </c>
      <c r="W266" s="265">
        <f t="shared" si="158"/>
        <v>0</v>
      </c>
      <c r="X266" s="263">
        <f t="shared" si="159"/>
        <v>143449</v>
      </c>
      <c r="Y266" s="264">
        <f t="shared" si="160"/>
        <v>75.960433578505345</v>
      </c>
      <c r="Z266" s="263">
        <f t="shared" si="161"/>
        <v>301929</v>
      </c>
      <c r="AA266" s="264">
        <f t="shared" si="162"/>
        <v>78.456333460659962</v>
      </c>
      <c r="AC266" s="263">
        <v>195990</v>
      </c>
      <c r="AD266" s="263">
        <v>188847</v>
      </c>
      <c r="AE266" s="263">
        <f t="shared" si="163"/>
        <v>384837</v>
      </c>
    </row>
    <row r="267" spans="1:31" ht="14.1" customHeight="1">
      <c r="A267" s="1037" t="s">
        <v>734</v>
      </c>
      <c r="B267" s="1032" t="s">
        <v>760</v>
      </c>
      <c r="C267" s="106" t="s">
        <v>760</v>
      </c>
      <c r="D267" s="107">
        <v>22818</v>
      </c>
      <c r="E267" s="107">
        <v>0</v>
      </c>
      <c r="F267" s="107">
        <v>15649</v>
      </c>
      <c r="G267" s="108">
        <f t="shared" ref="G267:G273" si="166">SUM(D267:F267)</f>
        <v>38467</v>
      </c>
      <c r="H267" s="107">
        <v>30180</v>
      </c>
      <c r="I267" s="107">
        <v>1</v>
      </c>
      <c r="J267" s="107">
        <v>22297</v>
      </c>
      <c r="K267" s="108">
        <f t="shared" ref="K267:K273" si="167">SUM(H267:J267)</f>
        <v>52478</v>
      </c>
      <c r="L267" s="107">
        <v>12978</v>
      </c>
      <c r="M267" s="107">
        <v>0</v>
      </c>
      <c r="N267" s="107">
        <v>13670</v>
      </c>
      <c r="O267" s="108">
        <f t="shared" ref="O267:O273" si="168">SUM(L267:N267)</f>
        <v>26648</v>
      </c>
      <c r="P267" s="107">
        <v>12630</v>
      </c>
      <c r="Q267" s="107">
        <v>0</v>
      </c>
      <c r="R267" s="107">
        <v>16692</v>
      </c>
      <c r="S267" s="108">
        <f t="shared" ref="S267:S273" si="169">SUM(P267:R267)</f>
        <v>29322</v>
      </c>
      <c r="U267" s="107">
        <f t="shared" si="156"/>
        <v>78606</v>
      </c>
      <c r="V267" s="109">
        <f t="shared" si="157"/>
        <v>93.240021351046792</v>
      </c>
      <c r="W267" s="110">
        <f t="shared" si="158"/>
        <v>1</v>
      </c>
      <c r="X267" s="107">
        <f t="shared" si="159"/>
        <v>68308</v>
      </c>
      <c r="Y267" s="109">
        <f t="shared" si="160"/>
        <v>88.53347158317672</v>
      </c>
      <c r="Z267" s="107">
        <f t="shared" si="161"/>
        <v>146915</v>
      </c>
      <c r="AA267" s="109">
        <f t="shared" si="162"/>
        <v>90.991576861142079</v>
      </c>
      <c r="AC267" s="107">
        <v>84305</v>
      </c>
      <c r="AD267" s="107">
        <v>77155</v>
      </c>
      <c r="AE267" s="112">
        <f t="shared" si="163"/>
        <v>161460</v>
      </c>
    </row>
    <row r="268" spans="1:31" ht="14.1" customHeight="1">
      <c r="A268" s="1038"/>
      <c r="B268" s="1033"/>
      <c r="C268" s="106" t="s">
        <v>761</v>
      </c>
      <c r="D268" s="107">
        <v>1537</v>
      </c>
      <c r="E268" s="107">
        <v>0</v>
      </c>
      <c r="F268" s="107">
        <v>966</v>
      </c>
      <c r="G268" s="108">
        <f t="shared" si="166"/>
        <v>2503</v>
      </c>
      <c r="H268" s="107">
        <v>1466</v>
      </c>
      <c r="I268" s="107">
        <v>0</v>
      </c>
      <c r="J268" s="107">
        <v>1363</v>
      </c>
      <c r="K268" s="108">
        <f t="shared" si="167"/>
        <v>2829</v>
      </c>
      <c r="L268" s="107">
        <v>580</v>
      </c>
      <c r="M268" s="107">
        <v>0</v>
      </c>
      <c r="N268" s="107">
        <v>879</v>
      </c>
      <c r="O268" s="108">
        <f t="shared" si="168"/>
        <v>1459</v>
      </c>
      <c r="P268" s="107">
        <v>577</v>
      </c>
      <c r="Q268" s="107">
        <v>0</v>
      </c>
      <c r="R268" s="107">
        <v>1116</v>
      </c>
      <c r="S268" s="108">
        <f t="shared" si="169"/>
        <v>1693</v>
      </c>
      <c r="U268" s="107">
        <f t="shared" si="156"/>
        <v>4160</v>
      </c>
      <c r="V268" s="109">
        <f t="shared" si="157"/>
        <v>97.241701729780274</v>
      </c>
      <c r="W268" s="110">
        <f t="shared" si="158"/>
        <v>0</v>
      </c>
      <c r="X268" s="107">
        <f t="shared" si="159"/>
        <v>4324</v>
      </c>
      <c r="Y268" s="109">
        <f t="shared" si="160"/>
        <v>91.59076466850243</v>
      </c>
      <c r="Z268" s="107">
        <f t="shared" si="161"/>
        <v>8484</v>
      </c>
      <c r="AA268" s="109">
        <f t="shared" si="162"/>
        <v>94.277141904656077</v>
      </c>
      <c r="AC268" s="107">
        <v>4278</v>
      </c>
      <c r="AD268" s="107">
        <v>4721</v>
      </c>
      <c r="AE268" s="112">
        <f t="shared" si="163"/>
        <v>8999</v>
      </c>
    </row>
    <row r="269" spans="1:31" ht="14.1" customHeight="1">
      <c r="A269" s="1038"/>
      <c r="B269" s="1033"/>
      <c r="C269" s="106" t="s">
        <v>762</v>
      </c>
      <c r="D269" s="107">
        <v>3173</v>
      </c>
      <c r="E269" s="107">
        <v>0</v>
      </c>
      <c r="F269" s="107">
        <v>2115</v>
      </c>
      <c r="G269" s="108">
        <f t="shared" si="166"/>
        <v>5288</v>
      </c>
      <c r="H269" s="107">
        <v>3780</v>
      </c>
      <c r="I269" s="107">
        <v>0</v>
      </c>
      <c r="J269" s="107">
        <v>3140</v>
      </c>
      <c r="K269" s="108">
        <f t="shared" si="167"/>
        <v>6920</v>
      </c>
      <c r="L269" s="107">
        <v>1413</v>
      </c>
      <c r="M269" s="107">
        <v>0</v>
      </c>
      <c r="N269" s="107">
        <v>1780</v>
      </c>
      <c r="O269" s="108">
        <f t="shared" si="168"/>
        <v>3193</v>
      </c>
      <c r="P269" s="107">
        <v>1107</v>
      </c>
      <c r="Q269" s="107">
        <v>0</v>
      </c>
      <c r="R269" s="107">
        <v>1943</v>
      </c>
      <c r="S269" s="108">
        <f t="shared" si="169"/>
        <v>3050</v>
      </c>
      <c r="U269" s="107">
        <f t="shared" si="156"/>
        <v>9473</v>
      </c>
      <c r="V269" s="109">
        <f t="shared" si="157"/>
        <v>91.147888001539499</v>
      </c>
      <c r="W269" s="110">
        <f t="shared" si="158"/>
        <v>0</v>
      </c>
      <c r="X269" s="107">
        <f t="shared" si="159"/>
        <v>8978</v>
      </c>
      <c r="Y269" s="109">
        <f t="shared" si="160"/>
        <v>89.995990376904572</v>
      </c>
      <c r="Z269" s="107">
        <f t="shared" si="161"/>
        <v>18451</v>
      </c>
      <c r="AA269" s="109">
        <f t="shared" si="162"/>
        <v>90.583730178211994</v>
      </c>
      <c r="AC269" s="107">
        <v>10393</v>
      </c>
      <c r="AD269" s="107">
        <v>9976</v>
      </c>
      <c r="AE269" s="112">
        <f t="shared" si="163"/>
        <v>20369</v>
      </c>
    </row>
    <row r="270" spans="1:31" ht="14.1" customHeight="1">
      <c r="A270" s="1038"/>
      <c r="B270" s="1033"/>
      <c r="C270" s="106" t="s">
        <v>763</v>
      </c>
      <c r="D270" s="107">
        <v>1791</v>
      </c>
      <c r="E270" s="107">
        <v>0</v>
      </c>
      <c r="F270" s="107">
        <v>1272</v>
      </c>
      <c r="G270" s="108">
        <f t="shared" si="166"/>
        <v>3063</v>
      </c>
      <c r="H270" s="107">
        <v>2114</v>
      </c>
      <c r="I270" s="107">
        <v>0</v>
      </c>
      <c r="J270" s="107">
        <v>1777</v>
      </c>
      <c r="K270" s="108">
        <f t="shared" si="167"/>
        <v>3891</v>
      </c>
      <c r="L270" s="107">
        <v>766</v>
      </c>
      <c r="M270" s="107">
        <v>0</v>
      </c>
      <c r="N270" s="107">
        <v>1133</v>
      </c>
      <c r="O270" s="108">
        <f t="shared" si="168"/>
        <v>1899</v>
      </c>
      <c r="P270" s="107">
        <v>702</v>
      </c>
      <c r="Q270" s="107">
        <v>0</v>
      </c>
      <c r="R270" s="107">
        <v>1281</v>
      </c>
      <c r="S270" s="108">
        <f t="shared" si="169"/>
        <v>1983</v>
      </c>
      <c r="U270" s="107">
        <f t="shared" si="156"/>
        <v>5373</v>
      </c>
      <c r="V270" s="109">
        <f t="shared" si="157"/>
        <v>94.114555964266941</v>
      </c>
      <c r="W270" s="110">
        <f t="shared" si="158"/>
        <v>0</v>
      </c>
      <c r="X270" s="107">
        <f t="shared" si="159"/>
        <v>5463</v>
      </c>
      <c r="Y270" s="109">
        <f t="shared" si="160"/>
        <v>91.69184290030212</v>
      </c>
      <c r="Z270" s="107">
        <f t="shared" si="161"/>
        <v>10836</v>
      </c>
      <c r="AA270" s="109">
        <f t="shared" si="162"/>
        <v>92.877346361532531</v>
      </c>
      <c r="AC270" s="107">
        <v>5709</v>
      </c>
      <c r="AD270" s="107">
        <v>5958</v>
      </c>
      <c r="AE270" s="112">
        <f t="shared" si="163"/>
        <v>11667</v>
      </c>
    </row>
    <row r="271" spans="1:31" ht="14.1" customHeight="1">
      <c r="A271" s="1038"/>
      <c r="B271" s="1033"/>
      <c r="C271" s="106" t="s">
        <v>764</v>
      </c>
      <c r="D271" s="107">
        <v>2341</v>
      </c>
      <c r="E271" s="107">
        <v>0</v>
      </c>
      <c r="F271" s="107">
        <v>1677</v>
      </c>
      <c r="G271" s="108">
        <f t="shared" si="166"/>
        <v>4018</v>
      </c>
      <c r="H271" s="107">
        <v>2424</v>
      </c>
      <c r="I271" s="107">
        <v>0</v>
      </c>
      <c r="J271" s="107">
        <v>2111</v>
      </c>
      <c r="K271" s="108">
        <f t="shared" si="167"/>
        <v>4535</v>
      </c>
      <c r="L271" s="107">
        <v>709</v>
      </c>
      <c r="M271" s="107">
        <v>0</v>
      </c>
      <c r="N271" s="107">
        <v>1022</v>
      </c>
      <c r="O271" s="108">
        <f t="shared" si="168"/>
        <v>1731</v>
      </c>
      <c r="P271" s="107">
        <v>663</v>
      </c>
      <c r="Q271" s="107">
        <v>0</v>
      </c>
      <c r="R271" s="107">
        <v>1219</v>
      </c>
      <c r="S271" s="108">
        <f t="shared" si="169"/>
        <v>1882</v>
      </c>
      <c r="U271" s="107">
        <f t="shared" si="156"/>
        <v>6137</v>
      </c>
      <c r="V271" s="109">
        <f t="shared" si="157"/>
        <v>87.24765425078192</v>
      </c>
      <c r="W271" s="110">
        <f t="shared" si="158"/>
        <v>0</v>
      </c>
      <c r="X271" s="107">
        <f t="shared" si="159"/>
        <v>6029</v>
      </c>
      <c r="Y271" s="109">
        <f t="shared" si="160"/>
        <v>85.505602042263504</v>
      </c>
      <c r="Z271" s="107">
        <f t="shared" si="161"/>
        <v>12166</v>
      </c>
      <c r="AA271" s="109">
        <f t="shared" si="162"/>
        <v>86.375576854810078</v>
      </c>
      <c r="AC271" s="107">
        <v>7034</v>
      </c>
      <c r="AD271" s="107">
        <v>7051</v>
      </c>
      <c r="AE271" s="112">
        <f t="shared" si="163"/>
        <v>14085</v>
      </c>
    </row>
    <row r="272" spans="1:31" ht="14.1" customHeight="1">
      <c r="A272" s="1038"/>
      <c r="B272" s="1033"/>
      <c r="C272" s="106" t="s">
        <v>765</v>
      </c>
      <c r="D272" s="107">
        <v>2007</v>
      </c>
      <c r="E272" s="107">
        <v>0</v>
      </c>
      <c r="F272" s="107">
        <v>1832</v>
      </c>
      <c r="G272" s="108">
        <f t="shared" si="166"/>
        <v>3839</v>
      </c>
      <c r="H272" s="107">
        <v>1016</v>
      </c>
      <c r="I272" s="107">
        <v>0</v>
      </c>
      <c r="J272" s="107">
        <v>1168</v>
      </c>
      <c r="K272" s="108">
        <f t="shared" si="167"/>
        <v>2184</v>
      </c>
      <c r="L272" s="107">
        <v>205</v>
      </c>
      <c r="M272" s="107">
        <v>0</v>
      </c>
      <c r="N272" s="107">
        <v>292</v>
      </c>
      <c r="O272" s="108">
        <f t="shared" si="168"/>
        <v>497</v>
      </c>
      <c r="P272" s="107">
        <v>120</v>
      </c>
      <c r="Q272" s="107">
        <v>0</v>
      </c>
      <c r="R272" s="107">
        <v>318</v>
      </c>
      <c r="S272" s="108">
        <f t="shared" si="169"/>
        <v>438</v>
      </c>
      <c r="U272" s="107">
        <f t="shared" si="156"/>
        <v>3348</v>
      </c>
      <c r="V272" s="109">
        <f t="shared" si="157"/>
        <v>95.629820051413887</v>
      </c>
      <c r="W272" s="110">
        <f t="shared" si="158"/>
        <v>0</v>
      </c>
      <c r="X272" s="107">
        <f t="shared" si="159"/>
        <v>3610</v>
      </c>
      <c r="Y272" s="109">
        <f t="shared" si="160"/>
        <v>90.002493143854394</v>
      </c>
      <c r="Z272" s="107">
        <f t="shared" si="161"/>
        <v>6958</v>
      </c>
      <c r="AA272" s="109">
        <f t="shared" si="162"/>
        <v>92.625133120340791</v>
      </c>
      <c r="AC272" s="107">
        <v>3501</v>
      </c>
      <c r="AD272" s="107">
        <v>4011</v>
      </c>
      <c r="AE272" s="112">
        <f t="shared" si="163"/>
        <v>7512</v>
      </c>
    </row>
    <row r="273" spans="1:31" ht="14.1" customHeight="1">
      <c r="A273" s="1038"/>
      <c r="B273" s="1034"/>
      <c r="C273" s="106" t="s">
        <v>766</v>
      </c>
      <c r="D273" s="107">
        <v>1796</v>
      </c>
      <c r="E273" s="107">
        <v>0</v>
      </c>
      <c r="F273" s="107">
        <v>1195</v>
      </c>
      <c r="G273" s="108">
        <f t="shared" si="166"/>
        <v>2991</v>
      </c>
      <c r="H273" s="107">
        <v>1795</v>
      </c>
      <c r="I273" s="107">
        <v>0</v>
      </c>
      <c r="J273" s="107">
        <v>1614</v>
      </c>
      <c r="K273" s="108">
        <f t="shared" si="167"/>
        <v>3409</v>
      </c>
      <c r="L273" s="107">
        <v>623</v>
      </c>
      <c r="M273" s="107">
        <v>0</v>
      </c>
      <c r="N273" s="107">
        <v>765</v>
      </c>
      <c r="O273" s="108">
        <f t="shared" si="168"/>
        <v>1388</v>
      </c>
      <c r="P273" s="107">
        <v>492</v>
      </c>
      <c r="Q273" s="107">
        <v>0</v>
      </c>
      <c r="R273" s="107">
        <v>829</v>
      </c>
      <c r="S273" s="108">
        <f t="shared" si="169"/>
        <v>1321</v>
      </c>
      <c r="U273" s="107">
        <f t="shared" si="156"/>
        <v>4706</v>
      </c>
      <c r="V273" s="109">
        <f t="shared" si="157"/>
        <v>93.151227236737924</v>
      </c>
      <c r="W273" s="110">
        <f t="shared" si="158"/>
        <v>0</v>
      </c>
      <c r="X273" s="107">
        <f t="shared" si="159"/>
        <v>4403</v>
      </c>
      <c r="Y273" s="109">
        <f t="shared" si="160"/>
        <v>88.449176376054638</v>
      </c>
      <c r="Z273" s="107">
        <f t="shared" si="161"/>
        <v>9109</v>
      </c>
      <c r="AA273" s="109">
        <f t="shared" si="162"/>
        <v>90.817547357926216</v>
      </c>
      <c r="AC273" s="107">
        <v>5052</v>
      </c>
      <c r="AD273" s="107">
        <v>4978</v>
      </c>
      <c r="AE273" s="112">
        <f t="shared" si="163"/>
        <v>10030</v>
      </c>
    </row>
    <row r="274" spans="1:31" ht="14.1" customHeight="1">
      <c r="A274" s="1038"/>
      <c r="B274" s="1035" t="s">
        <v>113</v>
      </c>
      <c r="C274" s="1035"/>
      <c r="D274" s="261">
        <v>35463</v>
      </c>
      <c r="E274" s="261">
        <v>0</v>
      </c>
      <c r="F274" s="261">
        <v>24706</v>
      </c>
      <c r="G274" s="261">
        <f t="shared" ref="G274:S274" si="170">SUM(G267:G273)</f>
        <v>60169</v>
      </c>
      <c r="H274" s="261">
        <v>42775</v>
      </c>
      <c r="I274" s="261">
        <v>1</v>
      </c>
      <c r="J274" s="261">
        <v>33470</v>
      </c>
      <c r="K274" s="261">
        <f t="shared" si="170"/>
        <v>76246</v>
      </c>
      <c r="L274" s="261">
        <v>17274</v>
      </c>
      <c r="M274" s="261">
        <v>0</v>
      </c>
      <c r="N274" s="261">
        <v>19541</v>
      </c>
      <c r="O274" s="261">
        <f t="shared" si="170"/>
        <v>36815</v>
      </c>
      <c r="P274" s="261">
        <v>16291</v>
      </c>
      <c r="Q274" s="261">
        <v>0</v>
      </c>
      <c r="R274" s="261">
        <v>23398</v>
      </c>
      <c r="S274" s="261">
        <f t="shared" si="170"/>
        <v>39689</v>
      </c>
      <c r="U274" s="263">
        <f t="shared" si="156"/>
        <v>111803</v>
      </c>
      <c r="V274" s="264">
        <f t="shared" si="157"/>
        <v>92.958460822136487</v>
      </c>
      <c r="W274" s="265">
        <f t="shared" si="158"/>
        <v>1</v>
      </c>
      <c r="X274" s="263">
        <f t="shared" si="159"/>
        <v>101115</v>
      </c>
      <c r="Y274" s="264">
        <f t="shared" si="160"/>
        <v>88.814229249011859</v>
      </c>
      <c r="Z274" s="263">
        <f t="shared" si="161"/>
        <v>212919</v>
      </c>
      <c r="AA274" s="264">
        <f t="shared" si="162"/>
        <v>90.943610596184897</v>
      </c>
      <c r="AC274" s="263">
        <v>120272</v>
      </c>
      <c r="AD274" s="263">
        <v>113850</v>
      </c>
      <c r="AE274" s="263">
        <f t="shared" si="163"/>
        <v>234122</v>
      </c>
    </row>
    <row r="275" spans="1:31" ht="14.1" customHeight="1">
      <c r="A275" s="1038"/>
      <c r="B275" s="1032" t="s">
        <v>735</v>
      </c>
      <c r="C275" s="106" t="s">
        <v>736</v>
      </c>
      <c r="D275" s="107">
        <v>29132</v>
      </c>
      <c r="E275" s="107">
        <v>0</v>
      </c>
      <c r="F275" s="107">
        <v>21437</v>
      </c>
      <c r="G275" s="108">
        <f t="shared" ref="G275:G287" si="171">SUM(D275:F275)</f>
        <v>50569</v>
      </c>
      <c r="H275" s="107">
        <v>34494</v>
      </c>
      <c r="I275" s="107">
        <v>0</v>
      </c>
      <c r="J275" s="107">
        <v>25614</v>
      </c>
      <c r="K275" s="108">
        <f t="shared" ref="K275:K287" si="172">SUM(H275:J275)</f>
        <v>60108</v>
      </c>
      <c r="L275" s="107">
        <v>19897</v>
      </c>
      <c r="M275" s="107">
        <v>0</v>
      </c>
      <c r="N275" s="107">
        <v>18228</v>
      </c>
      <c r="O275" s="108">
        <f t="shared" ref="O275:O287" si="173">SUM(L275:N275)</f>
        <v>38125</v>
      </c>
      <c r="P275" s="107">
        <v>22339</v>
      </c>
      <c r="Q275" s="107">
        <v>0</v>
      </c>
      <c r="R275" s="107">
        <v>26639</v>
      </c>
      <c r="S275" s="108">
        <f t="shared" ref="S275:S287" si="174">SUM(P275:R275)</f>
        <v>48978</v>
      </c>
      <c r="U275" s="107">
        <f t="shared" si="143"/>
        <v>105862</v>
      </c>
      <c r="V275" s="109">
        <f t="shared" si="144"/>
        <v>84.768943731332527</v>
      </c>
      <c r="W275" s="110">
        <f t="shared" si="145"/>
        <v>0</v>
      </c>
      <c r="X275" s="107">
        <f t="shared" si="146"/>
        <v>91918</v>
      </c>
      <c r="Y275" s="109">
        <f t="shared" si="147"/>
        <v>75.953362695113995</v>
      </c>
      <c r="Z275" s="107">
        <f t="shared" si="148"/>
        <v>197780</v>
      </c>
      <c r="AA275" s="109">
        <f t="shared" si="149"/>
        <v>80.430415368724127</v>
      </c>
      <c r="AC275" s="107">
        <v>124883</v>
      </c>
      <c r="AD275" s="107">
        <v>121019</v>
      </c>
      <c r="AE275" s="112">
        <f t="shared" si="150"/>
        <v>245902</v>
      </c>
    </row>
    <row r="276" spans="1:31" ht="14.1" customHeight="1">
      <c r="A276" s="1038"/>
      <c r="B276" s="1033"/>
      <c r="C276" s="106" t="s">
        <v>737</v>
      </c>
      <c r="D276" s="107">
        <v>7268</v>
      </c>
      <c r="E276" s="107">
        <v>0</v>
      </c>
      <c r="F276" s="107">
        <v>5885</v>
      </c>
      <c r="G276" s="108">
        <f t="shared" si="171"/>
        <v>13153</v>
      </c>
      <c r="H276" s="107">
        <v>4344</v>
      </c>
      <c r="I276" s="107">
        <v>0</v>
      </c>
      <c r="J276" s="107">
        <v>3950</v>
      </c>
      <c r="K276" s="108">
        <f t="shared" si="172"/>
        <v>8294</v>
      </c>
      <c r="L276" s="107">
        <v>1721</v>
      </c>
      <c r="M276" s="107">
        <v>0</v>
      </c>
      <c r="N276" s="107">
        <v>1962</v>
      </c>
      <c r="O276" s="108">
        <f t="shared" si="173"/>
        <v>3683</v>
      </c>
      <c r="P276" s="107">
        <v>2383</v>
      </c>
      <c r="Q276" s="107">
        <v>0</v>
      </c>
      <c r="R276" s="107">
        <v>3681</v>
      </c>
      <c r="S276" s="108">
        <f t="shared" si="174"/>
        <v>6064</v>
      </c>
      <c r="U276" s="107">
        <f t="shared" si="143"/>
        <v>15716</v>
      </c>
      <c r="V276" s="109">
        <f t="shared" si="144"/>
        <v>93.098750074047743</v>
      </c>
      <c r="W276" s="110">
        <f t="shared" si="145"/>
        <v>0</v>
      </c>
      <c r="X276" s="107">
        <f t="shared" si="146"/>
        <v>15478</v>
      </c>
      <c r="Y276" s="109">
        <f t="shared" si="147"/>
        <v>90.493451824134709</v>
      </c>
      <c r="Z276" s="107">
        <f t="shared" si="148"/>
        <v>31194</v>
      </c>
      <c r="AA276" s="109">
        <f t="shared" si="149"/>
        <v>91.787553332352502</v>
      </c>
      <c r="AC276" s="107">
        <v>16881</v>
      </c>
      <c r="AD276" s="107">
        <v>17104</v>
      </c>
      <c r="AE276" s="112">
        <f t="shared" si="150"/>
        <v>33985</v>
      </c>
    </row>
    <row r="277" spans="1:31" ht="14.1" customHeight="1">
      <c r="A277" s="1038"/>
      <c r="B277" s="1033"/>
      <c r="C277" s="106" t="s">
        <v>738</v>
      </c>
      <c r="D277" s="107">
        <v>599</v>
      </c>
      <c r="E277" s="107">
        <v>0</v>
      </c>
      <c r="F277" s="107">
        <v>552</v>
      </c>
      <c r="G277" s="108">
        <f t="shared" si="171"/>
        <v>1151</v>
      </c>
      <c r="H277" s="107">
        <v>490</v>
      </c>
      <c r="I277" s="107">
        <v>0</v>
      </c>
      <c r="J277" s="107">
        <v>518</v>
      </c>
      <c r="K277" s="108">
        <f t="shared" si="172"/>
        <v>1008</v>
      </c>
      <c r="L277" s="107">
        <v>119</v>
      </c>
      <c r="M277" s="107">
        <v>0</v>
      </c>
      <c r="N277" s="107">
        <v>205</v>
      </c>
      <c r="O277" s="108">
        <f t="shared" si="173"/>
        <v>324</v>
      </c>
      <c r="P277" s="107">
        <v>125</v>
      </c>
      <c r="Q277" s="107">
        <v>0</v>
      </c>
      <c r="R277" s="107">
        <v>318</v>
      </c>
      <c r="S277" s="108">
        <f t="shared" si="174"/>
        <v>443</v>
      </c>
      <c r="U277" s="107">
        <f t="shared" si="143"/>
        <v>1333</v>
      </c>
      <c r="V277" s="109">
        <f t="shared" si="144"/>
        <v>72.921225382932164</v>
      </c>
      <c r="W277" s="110">
        <f t="shared" si="145"/>
        <v>0</v>
      </c>
      <c r="X277" s="107">
        <f t="shared" si="146"/>
        <v>1593</v>
      </c>
      <c r="Y277" s="109">
        <f t="shared" si="147"/>
        <v>72.574031890660592</v>
      </c>
      <c r="Z277" s="107">
        <f t="shared" si="148"/>
        <v>2926</v>
      </c>
      <c r="AA277" s="109">
        <f t="shared" si="149"/>
        <v>72.731792194879446</v>
      </c>
      <c r="AC277" s="107">
        <v>1828</v>
      </c>
      <c r="AD277" s="107">
        <v>2195</v>
      </c>
      <c r="AE277" s="112">
        <f t="shared" si="150"/>
        <v>4023</v>
      </c>
    </row>
    <row r="278" spans="1:31" ht="14.1" customHeight="1">
      <c r="A278" s="1038"/>
      <c r="B278" s="1033"/>
      <c r="C278" s="106" t="s">
        <v>739</v>
      </c>
      <c r="D278" s="107">
        <v>2039</v>
      </c>
      <c r="E278" s="107">
        <v>0</v>
      </c>
      <c r="F278" s="107">
        <v>1698</v>
      </c>
      <c r="G278" s="108">
        <f t="shared" si="171"/>
        <v>3737</v>
      </c>
      <c r="H278" s="107">
        <v>1892</v>
      </c>
      <c r="I278" s="107">
        <v>0</v>
      </c>
      <c r="J278" s="107">
        <v>1829</v>
      </c>
      <c r="K278" s="108">
        <f t="shared" si="172"/>
        <v>3721</v>
      </c>
      <c r="L278" s="107">
        <v>527</v>
      </c>
      <c r="M278" s="107">
        <v>0</v>
      </c>
      <c r="N278" s="107">
        <v>758</v>
      </c>
      <c r="O278" s="108">
        <f t="shared" si="173"/>
        <v>1285</v>
      </c>
      <c r="P278" s="107">
        <v>539</v>
      </c>
      <c r="Q278" s="107">
        <v>0</v>
      </c>
      <c r="R278" s="107">
        <v>821</v>
      </c>
      <c r="S278" s="108">
        <f t="shared" si="174"/>
        <v>1360</v>
      </c>
      <c r="U278" s="107">
        <f t="shared" si="143"/>
        <v>4997</v>
      </c>
      <c r="V278" s="109">
        <f t="shared" si="144"/>
        <v>82.1875</v>
      </c>
      <c r="W278" s="110">
        <f t="shared" si="145"/>
        <v>0</v>
      </c>
      <c r="X278" s="107">
        <f t="shared" si="146"/>
        <v>5106</v>
      </c>
      <c r="Y278" s="109">
        <f t="shared" si="147"/>
        <v>82.607992234266305</v>
      </c>
      <c r="Z278" s="107">
        <f t="shared" si="148"/>
        <v>10103</v>
      </c>
      <c r="AA278" s="109">
        <f t="shared" si="149"/>
        <v>82.399478019737373</v>
      </c>
      <c r="AC278" s="107">
        <v>6080</v>
      </c>
      <c r="AD278" s="107">
        <v>6181</v>
      </c>
      <c r="AE278" s="112">
        <f t="shared" si="150"/>
        <v>12261</v>
      </c>
    </row>
    <row r="279" spans="1:31" ht="14.1" customHeight="1">
      <c r="A279" s="1038"/>
      <c r="B279" s="1033"/>
      <c r="C279" s="106" t="s">
        <v>740</v>
      </c>
      <c r="D279" s="107">
        <v>2381</v>
      </c>
      <c r="E279" s="107">
        <v>0</v>
      </c>
      <c r="F279" s="107">
        <v>1569</v>
      </c>
      <c r="G279" s="108">
        <f t="shared" si="171"/>
        <v>3950</v>
      </c>
      <c r="H279" s="107">
        <v>2792</v>
      </c>
      <c r="I279" s="107">
        <v>0</v>
      </c>
      <c r="J279" s="107">
        <v>2439</v>
      </c>
      <c r="K279" s="108">
        <f t="shared" si="172"/>
        <v>5231</v>
      </c>
      <c r="L279" s="107">
        <v>1333</v>
      </c>
      <c r="M279" s="107">
        <v>0</v>
      </c>
      <c r="N279" s="107">
        <v>1599</v>
      </c>
      <c r="O279" s="108">
        <f t="shared" si="173"/>
        <v>2932</v>
      </c>
      <c r="P279" s="107">
        <v>1212</v>
      </c>
      <c r="Q279" s="107">
        <v>0</v>
      </c>
      <c r="R279" s="107">
        <v>1710</v>
      </c>
      <c r="S279" s="108">
        <f t="shared" si="174"/>
        <v>2922</v>
      </c>
      <c r="U279" s="107">
        <f t="shared" si="143"/>
        <v>7718</v>
      </c>
      <c r="V279" s="109">
        <f t="shared" si="144"/>
        <v>82.678093197643278</v>
      </c>
      <c r="W279" s="110">
        <f t="shared" si="145"/>
        <v>0</v>
      </c>
      <c r="X279" s="107">
        <f t="shared" si="146"/>
        <v>7317</v>
      </c>
      <c r="Y279" s="109">
        <f t="shared" si="147"/>
        <v>80.468492246783242</v>
      </c>
      <c r="Z279" s="107">
        <f t="shared" si="148"/>
        <v>15035</v>
      </c>
      <c r="AA279" s="109">
        <f t="shared" si="149"/>
        <v>81.587801172129375</v>
      </c>
      <c r="AC279" s="107">
        <v>9335</v>
      </c>
      <c r="AD279" s="107">
        <v>9093</v>
      </c>
      <c r="AE279" s="112">
        <f t="shared" si="150"/>
        <v>18428</v>
      </c>
    </row>
    <row r="280" spans="1:31" ht="14.1" customHeight="1">
      <c r="A280" s="1038"/>
      <c r="B280" s="1033"/>
      <c r="C280" s="106" t="s">
        <v>741</v>
      </c>
      <c r="D280" s="107">
        <v>542</v>
      </c>
      <c r="E280" s="107">
        <v>0</v>
      </c>
      <c r="F280" s="107">
        <v>548</v>
      </c>
      <c r="G280" s="108">
        <f t="shared" si="171"/>
        <v>1090</v>
      </c>
      <c r="H280" s="107">
        <v>738</v>
      </c>
      <c r="I280" s="107">
        <v>0</v>
      </c>
      <c r="J280" s="107">
        <v>638</v>
      </c>
      <c r="K280" s="108">
        <f t="shared" si="172"/>
        <v>1376</v>
      </c>
      <c r="L280" s="107">
        <v>224</v>
      </c>
      <c r="M280" s="107">
        <v>0</v>
      </c>
      <c r="N280" s="107">
        <v>304</v>
      </c>
      <c r="O280" s="108">
        <f t="shared" si="173"/>
        <v>528</v>
      </c>
      <c r="P280" s="107">
        <v>330</v>
      </c>
      <c r="Q280" s="107">
        <v>0</v>
      </c>
      <c r="R280" s="107">
        <v>561</v>
      </c>
      <c r="S280" s="108">
        <f t="shared" si="174"/>
        <v>891</v>
      </c>
      <c r="U280" s="107">
        <f t="shared" si="143"/>
        <v>1834</v>
      </c>
      <c r="V280" s="109">
        <f t="shared" si="144"/>
        <v>89.245742092457419</v>
      </c>
      <c r="W280" s="110">
        <f t="shared" si="145"/>
        <v>0</v>
      </c>
      <c r="X280" s="107">
        <f t="shared" si="146"/>
        <v>2051</v>
      </c>
      <c r="Y280" s="109">
        <f t="shared" si="147"/>
        <v>68.00397877984085</v>
      </c>
      <c r="Z280" s="107">
        <f t="shared" si="148"/>
        <v>3885</v>
      </c>
      <c r="AA280" s="109">
        <f t="shared" si="149"/>
        <v>76.612108065470323</v>
      </c>
      <c r="AC280" s="107">
        <v>2055</v>
      </c>
      <c r="AD280" s="107">
        <v>3016</v>
      </c>
      <c r="AE280" s="112">
        <f t="shared" si="150"/>
        <v>5071</v>
      </c>
    </row>
    <row r="281" spans="1:31" ht="14.1" customHeight="1">
      <c r="A281" s="1038"/>
      <c r="B281" s="1033"/>
      <c r="C281" s="106" t="s">
        <v>742</v>
      </c>
      <c r="D281" s="107">
        <v>349</v>
      </c>
      <c r="E281" s="107">
        <v>0</v>
      </c>
      <c r="F281" s="107">
        <v>307</v>
      </c>
      <c r="G281" s="108">
        <f t="shared" si="171"/>
        <v>656</v>
      </c>
      <c r="H281" s="107">
        <v>363</v>
      </c>
      <c r="I281" s="107">
        <v>0</v>
      </c>
      <c r="J281" s="107">
        <v>300</v>
      </c>
      <c r="K281" s="108">
        <f t="shared" si="172"/>
        <v>663</v>
      </c>
      <c r="L281" s="107">
        <v>98</v>
      </c>
      <c r="M281" s="107">
        <v>0</v>
      </c>
      <c r="N281" s="107">
        <v>102</v>
      </c>
      <c r="O281" s="108">
        <f t="shared" si="173"/>
        <v>200</v>
      </c>
      <c r="P281" s="107">
        <v>129</v>
      </c>
      <c r="Q281" s="107">
        <v>0</v>
      </c>
      <c r="R281" s="107">
        <v>149</v>
      </c>
      <c r="S281" s="108">
        <f t="shared" si="174"/>
        <v>278</v>
      </c>
      <c r="U281" s="107">
        <f t="shared" si="143"/>
        <v>939</v>
      </c>
      <c r="V281" s="109">
        <f t="shared" si="144"/>
        <v>75.240384615384613</v>
      </c>
      <c r="W281" s="110">
        <f t="shared" si="145"/>
        <v>0</v>
      </c>
      <c r="X281" s="107">
        <f t="shared" si="146"/>
        <v>858</v>
      </c>
      <c r="Y281" s="109">
        <f t="shared" si="147"/>
        <v>62.4</v>
      </c>
      <c r="Z281" s="107">
        <f t="shared" si="148"/>
        <v>1797</v>
      </c>
      <c r="AA281" s="109">
        <f t="shared" si="149"/>
        <v>68.509340449866571</v>
      </c>
      <c r="AC281" s="107">
        <v>1248</v>
      </c>
      <c r="AD281" s="107">
        <v>1375</v>
      </c>
      <c r="AE281" s="112">
        <f t="shared" si="150"/>
        <v>2623</v>
      </c>
    </row>
    <row r="282" spans="1:31" ht="14.1" customHeight="1">
      <c r="A282" s="1038"/>
      <c r="B282" s="1033"/>
      <c r="C282" s="106" t="s">
        <v>743</v>
      </c>
      <c r="D282" s="107">
        <v>1839</v>
      </c>
      <c r="E282" s="107">
        <v>0</v>
      </c>
      <c r="F282" s="107">
        <v>1553</v>
      </c>
      <c r="G282" s="108">
        <f t="shared" si="171"/>
        <v>3392</v>
      </c>
      <c r="H282" s="107">
        <v>995</v>
      </c>
      <c r="I282" s="107">
        <v>0</v>
      </c>
      <c r="J282" s="107">
        <v>962</v>
      </c>
      <c r="K282" s="108">
        <f t="shared" si="172"/>
        <v>1957</v>
      </c>
      <c r="L282" s="107">
        <v>369</v>
      </c>
      <c r="M282" s="107">
        <v>0</v>
      </c>
      <c r="N282" s="107">
        <v>465</v>
      </c>
      <c r="O282" s="108">
        <f t="shared" si="173"/>
        <v>834</v>
      </c>
      <c r="P282" s="107">
        <v>477</v>
      </c>
      <c r="Q282" s="107">
        <v>0</v>
      </c>
      <c r="R282" s="107">
        <v>885</v>
      </c>
      <c r="S282" s="108">
        <f t="shared" si="174"/>
        <v>1362</v>
      </c>
      <c r="U282" s="107">
        <f t="shared" si="143"/>
        <v>3680</v>
      </c>
      <c r="V282" s="109">
        <f t="shared" si="144"/>
        <v>86.731086495404199</v>
      </c>
      <c r="W282" s="110">
        <f t="shared" si="145"/>
        <v>0</v>
      </c>
      <c r="X282" s="107">
        <f t="shared" si="146"/>
        <v>3865</v>
      </c>
      <c r="Y282" s="109">
        <f t="shared" si="147"/>
        <v>82.216549670282916</v>
      </c>
      <c r="Z282" s="107">
        <f t="shared" si="148"/>
        <v>7545</v>
      </c>
      <c r="AA282" s="109">
        <f t="shared" si="149"/>
        <v>84.358228980322011</v>
      </c>
      <c r="AC282" s="107">
        <v>4243</v>
      </c>
      <c r="AD282" s="107">
        <v>4701</v>
      </c>
      <c r="AE282" s="112">
        <f t="shared" si="150"/>
        <v>8944</v>
      </c>
    </row>
    <row r="283" spans="1:31" ht="14.1" customHeight="1">
      <c r="A283" s="1038"/>
      <c r="B283" s="1033"/>
      <c r="C283" s="106" t="s">
        <v>744</v>
      </c>
      <c r="D283" s="107">
        <v>283</v>
      </c>
      <c r="E283" s="107">
        <v>0</v>
      </c>
      <c r="F283" s="107">
        <v>228</v>
      </c>
      <c r="G283" s="108">
        <f t="shared" si="171"/>
        <v>511</v>
      </c>
      <c r="H283" s="107">
        <v>313</v>
      </c>
      <c r="I283" s="107">
        <v>0</v>
      </c>
      <c r="J283" s="107">
        <v>304</v>
      </c>
      <c r="K283" s="108">
        <f t="shared" si="172"/>
        <v>617</v>
      </c>
      <c r="L283" s="107">
        <v>82</v>
      </c>
      <c r="M283" s="107">
        <v>0</v>
      </c>
      <c r="N283" s="107">
        <v>117</v>
      </c>
      <c r="O283" s="108">
        <f t="shared" si="173"/>
        <v>199</v>
      </c>
      <c r="P283" s="107">
        <v>108</v>
      </c>
      <c r="Q283" s="107">
        <v>0</v>
      </c>
      <c r="R283" s="107">
        <v>160</v>
      </c>
      <c r="S283" s="108">
        <f t="shared" si="174"/>
        <v>268</v>
      </c>
      <c r="U283" s="107">
        <f t="shared" si="143"/>
        <v>786</v>
      </c>
      <c r="V283" s="109">
        <f t="shared" ref="V283:V350" si="175">100*U283/AC283</f>
        <v>95.272727272727266</v>
      </c>
      <c r="W283" s="110">
        <f t="shared" si="145"/>
        <v>0</v>
      </c>
      <c r="X283" s="107">
        <f t="shared" si="146"/>
        <v>809</v>
      </c>
      <c r="Y283" s="109">
        <f t="shared" ref="Y283:Y350" si="176">100*X283/AD283</f>
        <v>91.309255079006775</v>
      </c>
      <c r="Z283" s="107">
        <f t="shared" si="148"/>
        <v>1595</v>
      </c>
      <c r="AA283" s="109">
        <f t="shared" si="149"/>
        <v>93.220338983050851</v>
      </c>
      <c r="AC283" s="107">
        <v>825</v>
      </c>
      <c r="AD283" s="107">
        <v>886</v>
      </c>
      <c r="AE283" s="112">
        <f t="shared" si="150"/>
        <v>1711</v>
      </c>
    </row>
    <row r="284" spans="1:31" ht="14.1" customHeight="1">
      <c r="A284" s="1038"/>
      <c r="B284" s="1033"/>
      <c r="C284" s="106" t="s">
        <v>745</v>
      </c>
      <c r="D284" s="107">
        <v>3689</v>
      </c>
      <c r="E284" s="107">
        <v>0</v>
      </c>
      <c r="F284" s="107">
        <v>3071</v>
      </c>
      <c r="G284" s="108">
        <f t="shared" si="171"/>
        <v>6760</v>
      </c>
      <c r="H284" s="107">
        <v>2560</v>
      </c>
      <c r="I284" s="107">
        <v>0</v>
      </c>
      <c r="J284" s="107">
        <v>2543</v>
      </c>
      <c r="K284" s="108">
        <f t="shared" si="172"/>
        <v>5103</v>
      </c>
      <c r="L284" s="107">
        <v>694</v>
      </c>
      <c r="M284" s="107">
        <v>0</v>
      </c>
      <c r="N284" s="107">
        <v>930</v>
      </c>
      <c r="O284" s="108">
        <f t="shared" si="173"/>
        <v>1624</v>
      </c>
      <c r="P284" s="107">
        <v>793</v>
      </c>
      <c r="Q284" s="107">
        <v>0</v>
      </c>
      <c r="R284" s="107">
        <v>1100</v>
      </c>
      <c r="S284" s="108">
        <f t="shared" si="174"/>
        <v>1893</v>
      </c>
      <c r="U284" s="107">
        <f t="shared" ref="U284:U351" si="177">+D284+H284+L284+P284</f>
        <v>7736</v>
      </c>
      <c r="V284" s="109">
        <f t="shared" si="175"/>
        <v>92.237987361392626</v>
      </c>
      <c r="W284" s="110">
        <f t="shared" ref="W284:W351" si="178">E284+I284+M284+Q284</f>
        <v>0</v>
      </c>
      <c r="X284" s="107">
        <f t="shared" ref="X284:X351" si="179">+F284+J284+N284+R284</f>
        <v>7644</v>
      </c>
      <c r="Y284" s="109">
        <f t="shared" si="176"/>
        <v>88.054371616173256</v>
      </c>
      <c r="Z284" s="107">
        <f t="shared" ref="Z284:Z351" si="180">SUM(U284,,W284,X284)</f>
        <v>15380</v>
      </c>
      <c r="AA284" s="109">
        <f t="shared" ref="AA284:AA351" si="181">100*Z284/AE284</f>
        <v>90.110147644715255</v>
      </c>
      <c r="AC284" s="107">
        <v>8387</v>
      </c>
      <c r="AD284" s="107">
        <v>8681</v>
      </c>
      <c r="AE284" s="112">
        <f t="shared" ref="AE284:AE352" si="182">+AD284+AC284</f>
        <v>17068</v>
      </c>
    </row>
    <row r="285" spans="1:31" ht="14.1" customHeight="1">
      <c r="A285" s="1038"/>
      <c r="B285" s="1033"/>
      <c r="C285" s="106" t="s">
        <v>746</v>
      </c>
      <c r="D285" s="107">
        <v>2562</v>
      </c>
      <c r="E285" s="107">
        <v>0</v>
      </c>
      <c r="F285" s="107">
        <v>1635</v>
      </c>
      <c r="G285" s="108">
        <f t="shared" si="171"/>
        <v>4197</v>
      </c>
      <c r="H285" s="107">
        <v>2902</v>
      </c>
      <c r="I285" s="107">
        <v>0</v>
      </c>
      <c r="J285" s="107">
        <v>2351</v>
      </c>
      <c r="K285" s="108">
        <f t="shared" si="172"/>
        <v>5253</v>
      </c>
      <c r="L285" s="107">
        <v>1618</v>
      </c>
      <c r="M285" s="107">
        <v>0</v>
      </c>
      <c r="N285" s="107">
        <v>1753</v>
      </c>
      <c r="O285" s="108">
        <f t="shared" si="173"/>
        <v>3371</v>
      </c>
      <c r="P285" s="107">
        <v>1548</v>
      </c>
      <c r="Q285" s="107">
        <v>0</v>
      </c>
      <c r="R285" s="107">
        <v>2195</v>
      </c>
      <c r="S285" s="108">
        <f t="shared" si="174"/>
        <v>3743</v>
      </c>
      <c r="U285" s="107">
        <f t="shared" si="177"/>
        <v>8630</v>
      </c>
      <c r="V285" s="109">
        <f t="shared" si="175"/>
        <v>96.273984828201691</v>
      </c>
      <c r="W285" s="110">
        <f t="shared" si="178"/>
        <v>0</v>
      </c>
      <c r="X285" s="107">
        <f t="shared" si="179"/>
        <v>7934</v>
      </c>
      <c r="Y285" s="109">
        <f t="shared" si="176"/>
        <v>91.967080097368722</v>
      </c>
      <c r="Z285" s="107">
        <f t="shared" si="180"/>
        <v>16564</v>
      </c>
      <c r="AA285" s="109">
        <f t="shared" si="181"/>
        <v>94.161787277585134</v>
      </c>
      <c r="AC285" s="107">
        <v>8964</v>
      </c>
      <c r="AD285" s="107">
        <v>8627</v>
      </c>
      <c r="AE285" s="112">
        <f t="shared" si="182"/>
        <v>17591</v>
      </c>
    </row>
    <row r="286" spans="1:31" ht="14.1" customHeight="1">
      <c r="A286" s="1038"/>
      <c r="B286" s="1033"/>
      <c r="C286" s="106" t="s">
        <v>747</v>
      </c>
      <c r="D286" s="107">
        <v>2895</v>
      </c>
      <c r="E286" s="107">
        <v>0</v>
      </c>
      <c r="F286" s="107">
        <v>2636</v>
      </c>
      <c r="G286" s="108">
        <f t="shared" si="171"/>
        <v>5531</v>
      </c>
      <c r="H286" s="107">
        <v>2069</v>
      </c>
      <c r="I286" s="107">
        <v>0</v>
      </c>
      <c r="J286" s="107">
        <v>2115</v>
      </c>
      <c r="K286" s="108">
        <f t="shared" si="172"/>
        <v>4184</v>
      </c>
      <c r="L286" s="107">
        <v>619</v>
      </c>
      <c r="M286" s="107">
        <v>0</v>
      </c>
      <c r="N286" s="107">
        <v>722</v>
      </c>
      <c r="O286" s="108">
        <f t="shared" si="173"/>
        <v>1341</v>
      </c>
      <c r="P286" s="107">
        <v>600</v>
      </c>
      <c r="Q286" s="107">
        <v>0</v>
      </c>
      <c r="R286" s="107">
        <v>1007</v>
      </c>
      <c r="S286" s="108">
        <f t="shared" si="174"/>
        <v>1607</v>
      </c>
      <c r="U286" s="107">
        <f t="shared" si="177"/>
        <v>6183</v>
      </c>
      <c r="V286" s="109">
        <f t="shared" si="175"/>
        <v>88.518253400143166</v>
      </c>
      <c r="W286" s="110">
        <f t="shared" si="178"/>
        <v>0</v>
      </c>
      <c r="X286" s="107">
        <f t="shared" si="179"/>
        <v>6480</v>
      </c>
      <c r="Y286" s="109">
        <f t="shared" si="176"/>
        <v>89.61416125017287</v>
      </c>
      <c r="Z286" s="107">
        <f t="shared" si="180"/>
        <v>12663</v>
      </c>
      <c r="AA286" s="109">
        <f t="shared" si="181"/>
        <v>89.075689364096789</v>
      </c>
      <c r="AC286" s="107">
        <v>6985</v>
      </c>
      <c r="AD286" s="107">
        <v>7231</v>
      </c>
      <c r="AE286" s="112">
        <f t="shared" si="182"/>
        <v>14216</v>
      </c>
    </row>
    <row r="287" spans="1:31" ht="14.1" customHeight="1">
      <c r="A287" s="1038"/>
      <c r="B287" s="1034"/>
      <c r="C287" s="106" t="s">
        <v>748</v>
      </c>
      <c r="D287" s="107">
        <v>4552</v>
      </c>
      <c r="E287" s="107">
        <v>0</v>
      </c>
      <c r="F287" s="107">
        <v>3290</v>
      </c>
      <c r="G287" s="108">
        <f t="shared" si="171"/>
        <v>7842</v>
      </c>
      <c r="H287" s="107">
        <v>6548</v>
      </c>
      <c r="I287" s="107">
        <v>0</v>
      </c>
      <c r="J287" s="107">
        <v>5150</v>
      </c>
      <c r="K287" s="108">
        <f t="shared" si="172"/>
        <v>11698</v>
      </c>
      <c r="L287" s="107">
        <v>3694</v>
      </c>
      <c r="M287" s="107">
        <v>0</v>
      </c>
      <c r="N287" s="107">
        <v>3502</v>
      </c>
      <c r="O287" s="108">
        <f t="shared" si="173"/>
        <v>7196</v>
      </c>
      <c r="P287" s="107">
        <v>3461</v>
      </c>
      <c r="Q287" s="107">
        <v>0</v>
      </c>
      <c r="R287" s="107">
        <v>4270</v>
      </c>
      <c r="S287" s="108">
        <f t="shared" si="174"/>
        <v>7731</v>
      </c>
      <c r="U287" s="107">
        <f t="shared" si="177"/>
        <v>18255</v>
      </c>
      <c r="V287" s="109">
        <f t="shared" si="175"/>
        <v>80.418502202643168</v>
      </c>
      <c r="W287" s="110">
        <f t="shared" si="178"/>
        <v>0</v>
      </c>
      <c r="X287" s="107">
        <f t="shared" si="179"/>
        <v>16212</v>
      </c>
      <c r="Y287" s="109">
        <f t="shared" si="176"/>
        <v>74.101837462290888</v>
      </c>
      <c r="Z287" s="107">
        <f t="shared" si="180"/>
        <v>34467</v>
      </c>
      <c r="AA287" s="109">
        <f t="shared" si="181"/>
        <v>77.318408183408863</v>
      </c>
      <c r="AC287" s="107">
        <v>22700</v>
      </c>
      <c r="AD287" s="107">
        <v>21878</v>
      </c>
      <c r="AE287" s="112">
        <f t="shared" si="182"/>
        <v>44578</v>
      </c>
    </row>
    <row r="288" spans="1:31" ht="14.1" customHeight="1">
      <c r="A288" s="1038"/>
      <c r="B288" s="1035" t="s">
        <v>113</v>
      </c>
      <c r="C288" s="1035"/>
      <c r="D288" s="261">
        <v>58130</v>
      </c>
      <c r="E288" s="261">
        <v>0</v>
      </c>
      <c r="F288" s="261">
        <v>44409</v>
      </c>
      <c r="G288" s="261">
        <f t="shared" ref="G288:S288" si="183">SUM(G275:G287)</f>
        <v>102539</v>
      </c>
      <c r="H288" s="261">
        <v>60500</v>
      </c>
      <c r="I288" s="261">
        <v>0</v>
      </c>
      <c r="J288" s="261">
        <v>48713</v>
      </c>
      <c r="K288" s="261">
        <f t="shared" si="183"/>
        <v>109213</v>
      </c>
      <c r="L288" s="261">
        <v>30995</v>
      </c>
      <c r="M288" s="261">
        <v>0</v>
      </c>
      <c r="N288" s="261">
        <v>30647</v>
      </c>
      <c r="O288" s="261">
        <f t="shared" si="183"/>
        <v>61642</v>
      </c>
      <c r="P288" s="261">
        <v>34044</v>
      </c>
      <c r="Q288" s="261">
        <v>0</v>
      </c>
      <c r="R288" s="261">
        <v>43496</v>
      </c>
      <c r="S288" s="261">
        <f t="shared" si="183"/>
        <v>77540</v>
      </c>
      <c r="U288" s="263">
        <f t="shared" si="177"/>
        <v>183669</v>
      </c>
      <c r="V288" s="264">
        <f t="shared" si="175"/>
        <v>85.660917663958514</v>
      </c>
      <c r="W288" s="265">
        <f t="shared" si="178"/>
        <v>0</v>
      </c>
      <c r="X288" s="263">
        <f t="shared" si="179"/>
        <v>167265</v>
      </c>
      <c r="Y288" s="264">
        <f t="shared" si="176"/>
        <v>78.903423323128308</v>
      </c>
      <c r="Z288" s="263">
        <f t="shared" si="180"/>
        <v>350934</v>
      </c>
      <c r="AA288" s="264">
        <f t="shared" si="181"/>
        <v>82.301401732172295</v>
      </c>
      <c r="AC288" s="263">
        <v>214414</v>
      </c>
      <c r="AD288" s="263">
        <v>211987</v>
      </c>
      <c r="AE288" s="263">
        <f t="shared" si="182"/>
        <v>426401</v>
      </c>
    </row>
    <row r="289" spans="1:31" ht="14.1" customHeight="1">
      <c r="A289" s="1038"/>
      <c r="B289" s="1032" t="s">
        <v>749</v>
      </c>
      <c r="C289" s="106" t="s">
        <v>750</v>
      </c>
      <c r="D289" s="107">
        <v>6178</v>
      </c>
      <c r="E289" s="107">
        <v>0</v>
      </c>
      <c r="F289" s="107">
        <v>5072</v>
      </c>
      <c r="G289" s="108">
        <f t="shared" ref="G289:G298" si="184">SUM(D289:F289)</f>
        <v>11250</v>
      </c>
      <c r="H289" s="107">
        <v>7818</v>
      </c>
      <c r="I289" s="107">
        <v>0</v>
      </c>
      <c r="J289" s="107">
        <v>5466</v>
      </c>
      <c r="K289" s="108">
        <f t="shared" ref="K289:K298" si="185">SUM(H289:J289)</f>
        <v>13284</v>
      </c>
      <c r="L289" s="107">
        <v>3800</v>
      </c>
      <c r="M289" s="107">
        <v>0</v>
      </c>
      <c r="N289" s="107">
        <v>3724</v>
      </c>
      <c r="O289" s="108">
        <f t="shared" ref="O289:O298" si="186">SUM(L289:N289)</f>
        <v>7524</v>
      </c>
      <c r="P289" s="107">
        <v>3735</v>
      </c>
      <c r="Q289" s="107">
        <v>0</v>
      </c>
      <c r="R289" s="107">
        <v>4345</v>
      </c>
      <c r="S289" s="108">
        <f t="shared" ref="S289:S298" si="187">SUM(P289:R289)</f>
        <v>8080</v>
      </c>
      <c r="U289" s="107">
        <f t="shared" si="177"/>
        <v>21531</v>
      </c>
      <c r="V289" s="109">
        <f t="shared" si="175"/>
        <v>96.395952722063043</v>
      </c>
      <c r="W289" s="110">
        <f t="shared" si="178"/>
        <v>0</v>
      </c>
      <c r="X289" s="107">
        <f t="shared" si="179"/>
        <v>18607</v>
      </c>
      <c r="Y289" s="109">
        <f t="shared" si="176"/>
        <v>86.661077732755814</v>
      </c>
      <c r="Z289" s="107">
        <f t="shared" si="180"/>
        <v>40138</v>
      </c>
      <c r="AA289" s="109">
        <f t="shared" si="181"/>
        <v>91.624626201292031</v>
      </c>
      <c r="AC289" s="107">
        <v>22336</v>
      </c>
      <c r="AD289" s="107">
        <v>21471</v>
      </c>
      <c r="AE289" s="112">
        <f t="shared" si="182"/>
        <v>43807</v>
      </c>
    </row>
    <row r="290" spans="1:31" ht="14.1" customHeight="1">
      <c r="A290" s="1038"/>
      <c r="B290" s="1033"/>
      <c r="C290" s="106" t="s">
        <v>751</v>
      </c>
      <c r="D290" s="107">
        <v>7478</v>
      </c>
      <c r="E290" s="107">
        <v>0</v>
      </c>
      <c r="F290" s="107">
        <v>6477</v>
      </c>
      <c r="G290" s="108">
        <f t="shared" si="184"/>
        <v>13955</v>
      </c>
      <c r="H290" s="107">
        <v>7672</v>
      </c>
      <c r="I290" s="107">
        <v>0</v>
      </c>
      <c r="J290" s="107">
        <v>6204</v>
      </c>
      <c r="K290" s="108">
        <f t="shared" si="185"/>
        <v>13876</v>
      </c>
      <c r="L290" s="107">
        <v>3007</v>
      </c>
      <c r="M290" s="107">
        <v>0</v>
      </c>
      <c r="N290" s="107">
        <v>3265</v>
      </c>
      <c r="O290" s="108">
        <f t="shared" si="186"/>
        <v>6272</v>
      </c>
      <c r="P290" s="107">
        <v>2635</v>
      </c>
      <c r="Q290" s="107">
        <v>0</v>
      </c>
      <c r="R290" s="107">
        <v>3321</v>
      </c>
      <c r="S290" s="108">
        <f t="shared" si="187"/>
        <v>5956</v>
      </c>
      <c r="U290" s="107">
        <f t="shared" si="177"/>
        <v>20792</v>
      </c>
      <c r="V290" s="109">
        <f t="shared" si="175"/>
        <v>104.15790001001903</v>
      </c>
      <c r="W290" s="110">
        <f t="shared" si="178"/>
        <v>0</v>
      </c>
      <c r="X290" s="107">
        <f t="shared" si="179"/>
        <v>19267</v>
      </c>
      <c r="Y290" s="109">
        <f t="shared" si="176"/>
        <v>101.25072258132325</v>
      </c>
      <c r="Z290" s="107">
        <f t="shared" si="180"/>
        <v>40059</v>
      </c>
      <c r="AA290" s="109">
        <f t="shared" si="181"/>
        <v>102.73909363699315</v>
      </c>
      <c r="AC290" s="107">
        <v>19962</v>
      </c>
      <c r="AD290" s="107">
        <v>19029</v>
      </c>
      <c r="AE290" s="112">
        <f t="shared" si="182"/>
        <v>38991</v>
      </c>
    </row>
    <row r="291" spans="1:31" ht="14.1" customHeight="1">
      <c r="A291" s="1038"/>
      <c r="B291" s="1033"/>
      <c r="C291" s="106" t="s">
        <v>752</v>
      </c>
      <c r="D291" s="107">
        <v>2586</v>
      </c>
      <c r="E291" s="107">
        <v>0</v>
      </c>
      <c r="F291" s="107">
        <v>2067</v>
      </c>
      <c r="G291" s="108">
        <f t="shared" si="184"/>
        <v>4653</v>
      </c>
      <c r="H291" s="107">
        <v>2028</v>
      </c>
      <c r="I291" s="107">
        <v>0</v>
      </c>
      <c r="J291" s="107">
        <v>1557</v>
      </c>
      <c r="K291" s="108">
        <f t="shared" si="185"/>
        <v>3585</v>
      </c>
      <c r="L291" s="107">
        <v>935</v>
      </c>
      <c r="M291" s="107">
        <v>0</v>
      </c>
      <c r="N291" s="107">
        <v>1039</v>
      </c>
      <c r="O291" s="108">
        <f t="shared" si="186"/>
        <v>1974</v>
      </c>
      <c r="P291" s="107">
        <v>999</v>
      </c>
      <c r="Q291" s="107">
        <v>0</v>
      </c>
      <c r="R291" s="107">
        <v>1281</v>
      </c>
      <c r="S291" s="108">
        <f t="shared" si="187"/>
        <v>2280</v>
      </c>
      <c r="U291" s="107">
        <f t="shared" si="177"/>
        <v>6548</v>
      </c>
      <c r="V291" s="109">
        <f t="shared" si="175"/>
        <v>88.331309861054905</v>
      </c>
      <c r="W291" s="110">
        <f t="shared" si="178"/>
        <v>0</v>
      </c>
      <c r="X291" s="107">
        <f t="shared" si="179"/>
        <v>5944</v>
      </c>
      <c r="Y291" s="109">
        <f t="shared" si="176"/>
        <v>79.838817998656822</v>
      </c>
      <c r="Z291" s="107">
        <f t="shared" si="180"/>
        <v>12492</v>
      </c>
      <c r="AA291" s="109">
        <f t="shared" si="181"/>
        <v>84.075918696998244</v>
      </c>
      <c r="AC291" s="107">
        <v>7413</v>
      </c>
      <c r="AD291" s="107">
        <v>7445</v>
      </c>
      <c r="AE291" s="112">
        <f t="shared" si="182"/>
        <v>14858</v>
      </c>
    </row>
    <row r="292" spans="1:31" ht="14.1" customHeight="1">
      <c r="A292" s="1038"/>
      <c r="B292" s="1033"/>
      <c r="C292" s="106" t="s">
        <v>753</v>
      </c>
      <c r="D292" s="107">
        <v>700</v>
      </c>
      <c r="E292" s="107">
        <v>0</v>
      </c>
      <c r="F292" s="107">
        <v>485</v>
      </c>
      <c r="G292" s="108">
        <f t="shared" si="184"/>
        <v>1185</v>
      </c>
      <c r="H292" s="107">
        <v>641</v>
      </c>
      <c r="I292" s="107">
        <v>0</v>
      </c>
      <c r="J292" s="107">
        <v>432</v>
      </c>
      <c r="K292" s="108">
        <f t="shared" si="185"/>
        <v>1073</v>
      </c>
      <c r="L292" s="107">
        <v>204</v>
      </c>
      <c r="M292" s="107">
        <v>0</v>
      </c>
      <c r="N292" s="107">
        <v>277</v>
      </c>
      <c r="O292" s="108">
        <f t="shared" si="186"/>
        <v>481</v>
      </c>
      <c r="P292" s="107">
        <v>169</v>
      </c>
      <c r="Q292" s="107">
        <v>0</v>
      </c>
      <c r="R292" s="107">
        <v>233</v>
      </c>
      <c r="S292" s="108">
        <f t="shared" si="187"/>
        <v>402</v>
      </c>
      <c r="U292" s="107">
        <f t="shared" si="177"/>
        <v>1714</v>
      </c>
      <c r="V292" s="109">
        <f t="shared" si="175"/>
        <v>86.740890688259114</v>
      </c>
      <c r="W292" s="110">
        <f t="shared" si="178"/>
        <v>0</v>
      </c>
      <c r="X292" s="107">
        <f t="shared" si="179"/>
        <v>1427</v>
      </c>
      <c r="Y292" s="109">
        <f t="shared" si="176"/>
        <v>77.010253642741503</v>
      </c>
      <c r="Z292" s="107">
        <f t="shared" si="180"/>
        <v>3141</v>
      </c>
      <c r="AA292" s="109">
        <f t="shared" si="181"/>
        <v>82.031862104988249</v>
      </c>
      <c r="AC292" s="107">
        <v>1976</v>
      </c>
      <c r="AD292" s="107">
        <v>1853</v>
      </c>
      <c r="AE292" s="112">
        <f t="shared" si="182"/>
        <v>3829</v>
      </c>
    </row>
    <row r="293" spans="1:31" ht="14.1" customHeight="1">
      <c r="A293" s="1038"/>
      <c r="B293" s="1033"/>
      <c r="C293" s="106" t="s">
        <v>754</v>
      </c>
      <c r="D293" s="107">
        <v>2613</v>
      </c>
      <c r="E293" s="107">
        <v>0</v>
      </c>
      <c r="F293" s="107">
        <v>2161</v>
      </c>
      <c r="G293" s="108">
        <f t="shared" si="184"/>
        <v>4774</v>
      </c>
      <c r="H293" s="107">
        <v>1875</v>
      </c>
      <c r="I293" s="107">
        <v>0</v>
      </c>
      <c r="J293" s="107">
        <v>1465</v>
      </c>
      <c r="K293" s="108">
        <f t="shared" si="185"/>
        <v>3340</v>
      </c>
      <c r="L293" s="107">
        <v>864</v>
      </c>
      <c r="M293" s="107">
        <v>0</v>
      </c>
      <c r="N293" s="107">
        <v>958</v>
      </c>
      <c r="O293" s="108">
        <f t="shared" si="186"/>
        <v>1822</v>
      </c>
      <c r="P293" s="107">
        <v>936</v>
      </c>
      <c r="Q293" s="107">
        <v>0</v>
      </c>
      <c r="R293" s="107">
        <v>1077</v>
      </c>
      <c r="S293" s="108">
        <f t="shared" si="187"/>
        <v>2013</v>
      </c>
      <c r="U293" s="107">
        <f t="shared" si="177"/>
        <v>6288</v>
      </c>
      <c r="V293" s="109">
        <f t="shared" si="175"/>
        <v>91.809023215067896</v>
      </c>
      <c r="W293" s="110">
        <f t="shared" si="178"/>
        <v>0</v>
      </c>
      <c r="X293" s="107">
        <f t="shared" si="179"/>
        <v>5661</v>
      </c>
      <c r="Y293" s="109">
        <f t="shared" si="176"/>
        <v>81.889194271662092</v>
      </c>
      <c r="Z293" s="107">
        <f t="shared" si="180"/>
        <v>11949</v>
      </c>
      <c r="AA293" s="109">
        <f t="shared" si="181"/>
        <v>86.826042726347922</v>
      </c>
      <c r="AC293" s="107">
        <v>6849</v>
      </c>
      <c r="AD293" s="107">
        <v>6913</v>
      </c>
      <c r="AE293" s="112">
        <f t="shared" si="182"/>
        <v>13762</v>
      </c>
    </row>
    <row r="294" spans="1:31" ht="14.1" customHeight="1">
      <c r="A294" s="1038"/>
      <c r="B294" s="1033"/>
      <c r="C294" s="106" t="s">
        <v>755</v>
      </c>
      <c r="D294" s="107">
        <v>763</v>
      </c>
      <c r="E294" s="107">
        <v>0</v>
      </c>
      <c r="F294" s="107">
        <v>480</v>
      </c>
      <c r="G294" s="108">
        <f t="shared" si="184"/>
        <v>1243</v>
      </c>
      <c r="H294" s="107">
        <v>648</v>
      </c>
      <c r="I294" s="107">
        <v>0</v>
      </c>
      <c r="J294" s="107">
        <v>465</v>
      </c>
      <c r="K294" s="108">
        <f t="shared" si="185"/>
        <v>1113</v>
      </c>
      <c r="L294" s="107">
        <v>170</v>
      </c>
      <c r="M294" s="107">
        <v>0</v>
      </c>
      <c r="N294" s="107">
        <v>274</v>
      </c>
      <c r="O294" s="108">
        <f t="shared" si="186"/>
        <v>444</v>
      </c>
      <c r="P294" s="107">
        <v>211</v>
      </c>
      <c r="Q294" s="107">
        <v>0</v>
      </c>
      <c r="R294" s="107">
        <v>369</v>
      </c>
      <c r="S294" s="108">
        <f t="shared" si="187"/>
        <v>580</v>
      </c>
      <c r="U294" s="107">
        <f t="shared" si="177"/>
        <v>1792</v>
      </c>
      <c r="V294" s="109">
        <f t="shared" si="175"/>
        <v>91.991786447638603</v>
      </c>
      <c r="W294" s="110">
        <f t="shared" si="178"/>
        <v>0</v>
      </c>
      <c r="X294" s="107">
        <f t="shared" si="179"/>
        <v>1588</v>
      </c>
      <c r="Y294" s="109">
        <f t="shared" si="176"/>
        <v>80.486568677141406</v>
      </c>
      <c r="Z294" s="107">
        <f t="shared" si="180"/>
        <v>3380</v>
      </c>
      <c r="AA294" s="109">
        <f t="shared" si="181"/>
        <v>86.202499362407551</v>
      </c>
      <c r="AC294" s="107">
        <v>1948</v>
      </c>
      <c r="AD294" s="107">
        <v>1973</v>
      </c>
      <c r="AE294" s="112">
        <f t="shared" si="182"/>
        <v>3921</v>
      </c>
    </row>
    <row r="295" spans="1:31" ht="14.1" customHeight="1">
      <c r="A295" s="1038"/>
      <c r="B295" s="1033"/>
      <c r="C295" s="106" t="s">
        <v>756</v>
      </c>
      <c r="D295" s="107">
        <v>940</v>
      </c>
      <c r="E295" s="107">
        <v>0</v>
      </c>
      <c r="F295" s="107">
        <v>857</v>
      </c>
      <c r="G295" s="108">
        <f t="shared" si="184"/>
        <v>1797</v>
      </c>
      <c r="H295" s="107">
        <v>831</v>
      </c>
      <c r="I295" s="107">
        <v>0</v>
      </c>
      <c r="J295" s="107">
        <v>637</v>
      </c>
      <c r="K295" s="108">
        <f t="shared" si="185"/>
        <v>1468</v>
      </c>
      <c r="L295" s="107">
        <v>215</v>
      </c>
      <c r="M295" s="107">
        <v>0</v>
      </c>
      <c r="N295" s="107">
        <v>300</v>
      </c>
      <c r="O295" s="108">
        <f t="shared" si="186"/>
        <v>515</v>
      </c>
      <c r="P295" s="107">
        <v>257</v>
      </c>
      <c r="Q295" s="107">
        <v>0</v>
      </c>
      <c r="R295" s="107">
        <v>380</v>
      </c>
      <c r="S295" s="108">
        <f t="shared" si="187"/>
        <v>637</v>
      </c>
      <c r="U295" s="107">
        <f t="shared" si="177"/>
        <v>2243</v>
      </c>
      <c r="V295" s="109">
        <f t="shared" si="175"/>
        <v>85.872894333843803</v>
      </c>
      <c r="W295" s="110">
        <f t="shared" si="178"/>
        <v>0</v>
      </c>
      <c r="X295" s="107">
        <f t="shared" si="179"/>
        <v>2174</v>
      </c>
      <c r="Y295" s="109">
        <f t="shared" si="176"/>
        <v>78.398846015146049</v>
      </c>
      <c r="Z295" s="107">
        <f t="shared" si="180"/>
        <v>4417</v>
      </c>
      <c r="AA295" s="109">
        <f t="shared" si="181"/>
        <v>82.024141132776236</v>
      </c>
      <c r="AC295" s="107">
        <v>2612</v>
      </c>
      <c r="AD295" s="107">
        <v>2773</v>
      </c>
      <c r="AE295" s="112">
        <f t="shared" si="182"/>
        <v>5385</v>
      </c>
    </row>
    <row r="296" spans="1:31" ht="14.1" customHeight="1">
      <c r="A296" s="1038"/>
      <c r="B296" s="1033"/>
      <c r="C296" s="106" t="s">
        <v>757</v>
      </c>
      <c r="D296" s="107">
        <v>5924</v>
      </c>
      <c r="E296" s="107">
        <v>0</v>
      </c>
      <c r="F296" s="107">
        <v>5297</v>
      </c>
      <c r="G296" s="108">
        <f t="shared" si="184"/>
        <v>11221</v>
      </c>
      <c r="H296" s="107">
        <v>3513</v>
      </c>
      <c r="I296" s="107">
        <v>0</v>
      </c>
      <c r="J296" s="107">
        <v>2882</v>
      </c>
      <c r="K296" s="108">
        <f t="shared" si="185"/>
        <v>6395</v>
      </c>
      <c r="L296" s="107">
        <v>1656</v>
      </c>
      <c r="M296" s="107">
        <v>0</v>
      </c>
      <c r="N296" s="107">
        <v>1748</v>
      </c>
      <c r="O296" s="108">
        <f t="shared" si="186"/>
        <v>3404</v>
      </c>
      <c r="P296" s="107">
        <v>2408</v>
      </c>
      <c r="Q296" s="107">
        <v>0</v>
      </c>
      <c r="R296" s="107">
        <v>3000</v>
      </c>
      <c r="S296" s="108">
        <f t="shared" si="187"/>
        <v>5408</v>
      </c>
      <c r="U296" s="107">
        <f t="shared" si="177"/>
        <v>13501</v>
      </c>
      <c r="V296" s="109">
        <f t="shared" si="175"/>
        <v>101.24484439445069</v>
      </c>
      <c r="W296" s="110">
        <f t="shared" si="178"/>
        <v>0</v>
      </c>
      <c r="X296" s="107">
        <f t="shared" si="179"/>
        <v>12927</v>
      </c>
      <c r="Y296" s="109">
        <f t="shared" si="176"/>
        <v>93.288590604026851</v>
      </c>
      <c r="Z296" s="107">
        <f t="shared" si="180"/>
        <v>26428</v>
      </c>
      <c r="AA296" s="109">
        <f t="shared" si="181"/>
        <v>97.190350102971465</v>
      </c>
      <c r="AC296" s="107">
        <v>13335</v>
      </c>
      <c r="AD296" s="107">
        <v>13857</v>
      </c>
      <c r="AE296" s="112">
        <f t="shared" si="182"/>
        <v>27192</v>
      </c>
    </row>
    <row r="297" spans="1:31" ht="14.1" customHeight="1">
      <c r="A297" s="1038"/>
      <c r="B297" s="1033"/>
      <c r="C297" s="106" t="s">
        <v>758</v>
      </c>
      <c r="D297" s="107">
        <v>1639</v>
      </c>
      <c r="E297" s="107">
        <v>0</v>
      </c>
      <c r="F297" s="107">
        <v>1343</v>
      </c>
      <c r="G297" s="108">
        <f t="shared" si="184"/>
        <v>2982</v>
      </c>
      <c r="H297" s="107">
        <v>1238</v>
      </c>
      <c r="I297" s="107">
        <v>0</v>
      </c>
      <c r="J297" s="107">
        <v>1096</v>
      </c>
      <c r="K297" s="108">
        <f t="shared" si="185"/>
        <v>2334</v>
      </c>
      <c r="L297" s="107">
        <v>372</v>
      </c>
      <c r="M297" s="107">
        <v>0</v>
      </c>
      <c r="N297" s="107">
        <v>507</v>
      </c>
      <c r="O297" s="108">
        <f t="shared" si="186"/>
        <v>879</v>
      </c>
      <c r="P297" s="107">
        <v>488</v>
      </c>
      <c r="Q297" s="107">
        <v>0</v>
      </c>
      <c r="R297" s="107">
        <v>732</v>
      </c>
      <c r="S297" s="108">
        <f t="shared" si="187"/>
        <v>1220</v>
      </c>
      <c r="U297" s="107">
        <f t="shared" si="177"/>
        <v>3737</v>
      </c>
      <c r="V297" s="109">
        <f t="shared" si="175"/>
        <v>92.408506429277949</v>
      </c>
      <c r="W297" s="110">
        <f t="shared" si="178"/>
        <v>0</v>
      </c>
      <c r="X297" s="107">
        <f t="shared" si="179"/>
        <v>3678</v>
      </c>
      <c r="Y297" s="109">
        <f t="shared" si="176"/>
        <v>85.376044568245121</v>
      </c>
      <c r="Z297" s="107">
        <f t="shared" si="180"/>
        <v>7415</v>
      </c>
      <c r="AA297" s="109">
        <f t="shared" si="181"/>
        <v>88.781130268199234</v>
      </c>
      <c r="AC297" s="107">
        <v>4044</v>
      </c>
      <c r="AD297" s="107">
        <v>4308</v>
      </c>
      <c r="AE297" s="112">
        <f t="shared" si="182"/>
        <v>8352</v>
      </c>
    </row>
    <row r="298" spans="1:31" ht="14.1" customHeight="1">
      <c r="A298" s="1038"/>
      <c r="B298" s="1034"/>
      <c r="C298" s="106" t="s">
        <v>759</v>
      </c>
      <c r="D298" s="107">
        <v>1351</v>
      </c>
      <c r="E298" s="107">
        <v>0</v>
      </c>
      <c r="F298" s="107">
        <v>1173</v>
      </c>
      <c r="G298" s="108">
        <f t="shared" si="184"/>
        <v>2524</v>
      </c>
      <c r="H298" s="107">
        <v>1332</v>
      </c>
      <c r="I298" s="107">
        <v>0</v>
      </c>
      <c r="J298" s="107">
        <v>956</v>
      </c>
      <c r="K298" s="108">
        <f t="shared" si="185"/>
        <v>2288</v>
      </c>
      <c r="L298" s="107">
        <v>406</v>
      </c>
      <c r="M298" s="107">
        <v>0</v>
      </c>
      <c r="N298" s="107">
        <v>517</v>
      </c>
      <c r="O298" s="108">
        <f t="shared" si="186"/>
        <v>923</v>
      </c>
      <c r="P298" s="107">
        <v>404</v>
      </c>
      <c r="Q298" s="107">
        <v>0</v>
      </c>
      <c r="R298" s="107">
        <v>624</v>
      </c>
      <c r="S298" s="108">
        <f t="shared" si="187"/>
        <v>1028</v>
      </c>
      <c r="U298" s="107">
        <f t="shared" si="177"/>
        <v>3493</v>
      </c>
      <c r="V298" s="109">
        <f t="shared" si="175"/>
        <v>84.229563539908369</v>
      </c>
      <c r="W298" s="110">
        <f t="shared" si="178"/>
        <v>0</v>
      </c>
      <c r="X298" s="107">
        <f t="shared" si="179"/>
        <v>3270</v>
      </c>
      <c r="Y298" s="109">
        <f t="shared" si="176"/>
        <v>82.973864501395582</v>
      </c>
      <c r="Z298" s="107">
        <f t="shared" si="180"/>
        <v>6763</v>
      </c>
      <c r="AA298" s="109">
        <f t="shared" si="181"/>
        <v>83.617705242334324</v>
      </c>
      <c r="AC298" s="107">
        <v>4147</v>
      </c>
      <c r="AD298" s="107">
        <v>3941</v>
      </c>
      <c r="AE298" s="112">
        <f t="shared" si="182"/>
        <v>8088</v>
      </c>
    </row>
    <row r="299" spans="1:31" ht="14.1" customHeight="1">
      <c r="A299" s="1039"/>
      <c r="B299" s="1035" t="s">
        <v>113</v>
      </c>
      <c r="C299" s="1035"/>
      <c r="D299" s="261">
        <v>30172</v>
      </c>
      <c r="E299" s="261">
        <v>0</v>
      </c>
      <c r="F299" s="261">
        <v>25412</v>
      </c>
      <c r="G299" s="261">
        <f t="shared" ref="G299:S299" si="188">SUM(G289:G298)</f>
        <v>55584</v>
      </c>
      <c r="H299" s="261">
        <v>27596</v>
      </c>
      <c r="I299" s="261">
        <v>0</v>
      </c>
      <c r="J299" s="261">
        <v>21160</v>
      </c>
      <c r="K299" s="261">
        <f t="shared" si="188"/>
        <v>48756</v>
      </c>
      <c r="L299" s="261">
        <v>11629</v>
      </c>
      <c r="M299" s="261">
        <v>0</v>
      </c>
      <c r="N299" s="261">
        <v>12609</v>
      </c>
      <c r="O299" s="261">
        <f t="shared" si="188"/>
        <v>24238</v>
      </c>
      <c r="P299" s="261">
        <v>12242</v>
      </c>
      <c r="Q299" s="261">
        <v>0</v>
      </c>
      <c r="R299" s="261">
        <v>15362</v>
      </c>
      <c r="S299" s="261">
        <f t="shared" si="188"/>
        <v>27604</v>
      </c>
      <c r="U299" s="263">
        <f t="shared" si="177"/>
        <v>81639</v>
      </c>
      <c r="V299" s="264">
        <f t="shared" si="175"/>
        <v>96.474911961428475</v>
      </c>
      <c r="W299" s="265">
        <f t="shared" si="178"/>
        <v>0</v>
      </c>
      <c r="X299" s="263">
        <f t="shared" si="179"/>
        <v>74543</v>
      </c>
      <c r="Y299" s="264">
        <f t="shared" si="176"/>
        <v>89.205748955877596</v>
      </c>
      <c r="Z299" s="263">
        <f t="shared" si="180"/>
        <v>156182</v>
      </c>
      <c r="AA299" s="264">
        <f t="shared" si="181"/>
        <v>92.863216101317008</v>
      </c>
      <c r="AC299" s="263">
        <v>84622</v>
      </c>
      <c r="AD299" s="263">
        <v>83563</v>
      </c>
      <c r="AE299" s="263">
        <f t="shared" si="182"/>
        <v>168185</v>
      </c>
    </row>
    <row r="300" spans="1:31" ht="14.1" customHeight="1">
      <c r="A300" s="1040" t="s">
        <v>901</v>
      </c>
      <c r="B300" s="1032" t="s">
        <v>902</v>
      </c>
      <c r="C300" s="106" t="s">
        <v>781</v>
      </c>
      <c r="D300" s="107">
        <v>7059</v>
      </c>
      <c r="E300" s="107">
        <v>0</v>
      </c>
      <c r="F300" s="107">
        <v>5175</v>
      </c>
      <c r="G300" s="108">
        <f t="shared" ref="G300:G309" si="189">SUM(D300:F300)</f>
        <v>12234</v>
      </c>
      <c r="H300" s="107">
        <v>9364</v>
      </c>
      <c r="I300" s="107">
        <v>0</v>
      </c>
      <c r="J300" s="107">
        <v>7233</v>
      </c>
      <c r="K300" s="108">
        <f t="shared" ref="K300:K309" si="190">SUM(H300:J300)</f>
        <v>16597</v>
      </c>
      <c r="L300" s="107">
        <v>4272</v>
      </c>
      <c r="M300" s="107">
        <v>0</v>
      </c>
      <c r="N300" s="107">
        <v>4297</v>
      </c>
      <c r="O300" s="108">
        <f t="shared" ref="O300:O309" si="191">SUM(L300:N300)</f>
        <v>8569</v>
      </c>
      <c r="P300" s="107">
        <v>5022</v>
      </c>
      <c r="Q300" s="107">
        <v>0</v>
      </c>
      <c r="R300" s="107">
        <v>6598</v>
      </c>
      <c r="S300" s="108">
        <f t="shared" ref="S300:S309" si="192">SUM(P300:R300)</f>
        <v>11620</v>
      </c>
      <c r="U300" s="107">
        <f t="shared" si="177"/>
        <v>25717</v>
      </c>
      <c r="V300" s="109">
        <f t="shared" si="175"/>
        <v>88.511443813457234</v>
      </c>
      <c r="W300" s="110">
        <f t="shared" si="178"/>
        <v>0</v>
      </c>
      <c r="X300" s="107">
        <f t="shared" si="179"/>
        <v>23303</v>
      </c>
      <c r="Y300" s="109">
        <f t="shared" si="176"/>
        <v>81.017279143343885</v>
      </c>
      <c r="Z300" s="107">
        <f t="shared" si="180"/>
        <v>49020</v>
      </c>
      <c r="AA300" s="109">
        <f t="shared" si="181"/>
        <v>84.783285482029811</v>
      </c>
      <c r="AC300" s="107">
        <v>29055</v>
      </c>
      <c r="AD300" s="107">
        <v>28763</v>
      </c>
      <c r="AE300" s="112">
        <f t="shared" si="182"/>
        <v>57818</v>
      </c>
    </row>
    <row r="301" spans="1:31" ht="14.1" customHeight="1">
      <c r="A301" s="1040"/>
      <c r="B301" s="1033"/>
      <c r="C301" s="106" t="s">
        <v>782</v>
      </c>
      <c r="D301" s="107">
        <v>72</v>
      </c>
      <c r="E301" s="107">
        <v>0</v>
      </c>
      <c r="F301" s="107">
        <v>61</v>
      </c>
      <c r="G301" s="108">
        <f t="shared" si="189"/>
        <v>133</v>
      </c>
      <c r="H301" s="107">
        <v>102</v>
      </c>
      <c r="I301" s="107">
        <v>0</v>
      </c>
      <c r="J301" s="107">
        <v>92</v>
      </c>
      <c r="K301" s="108">
        <f t="shared" si="190"/>
        <v>194</v>
      </c>
      <c r="L301" s="107">
        <v>20</v>
      </c>
      <c r="M301" s="107">
        <v>0</v>
      </c>
      <c r="N301" s="107">
        <v>32</v>
      </c>
      <c r="O301" s="108">
        <f t="shared" si="191"/>
        <v>52</v>
      </c>
      <c r="P301" s="107">
        <v>75</v>
      </c>
      <c r="Q301" s="107">
        <v>0</v>
      </c>
      <c r="R301" s="107">
        <v>91</v>
      </c>
      <c r="S301" s="108">
        <f t="shared" si="192"/>
        <v>166</v>
      </c>
      <c r="U301" s="107">
        <f t="shared" si="177"/>
        <v>269</v>
      </c>
      <c r="V301" s="109">
        <f t="shared" si="175"/>
        <v>75.139664804469277</v>
      </c>
      <c r="W301" s="110">
        <f t="shared" si="178"/>
        <v>0</v>
      </c>
      <c r="X301" s="107">
        <f t="shared" si="179"/>
        <v>276</v>
      </c>
      <c r="Y301" s="109">
        <f t="shared" si="176"/>
        <v>55.870445344129557</v>
      </c>
      <c r="Z301" s="107">
        <f t="shared" si="180"/>
        <v>545</v>
      </c>
      <c r="AA301" s="109">
        <f t="shared" si="181"/>
        <v>63.967136150234744</v>
      </c>
      <c r="AC301" s="107">
        <v>358</v>
      </c>
      <c r="AD301" s="107">
        <v>494</v>
      </c>
      <c r="AE301" s="112">
        <f t="shared" si="182"/>
        <v>852</v>
      </c>
    </row>
    <row r="302" spans="1:31" ht="14.1" customHeight="1">
      <c r="A302" s="1040"/>
      <c r="B302" s="1033"/>
      <c r="C302" s="106" t="s">
        <v>780</v>
      </c>
      <c r="D302" s="107">
        <v>4856</v>
      </c>
      <c r="E302" s="107">
        <v>0</v>
      </c>
      <c r="F302" s="107">
        <v>3273</v>
      </c>
      <c r="G302" s="108">
        <f t="shared" si="189"/>
        <v>8129</v>
      </c>
      <c r="H302" s="107">
        <v>3785</v>
      </c>
      <c r="I302" s="107">
        <v>0</v>
      </c>
      <c r="J302" s="107">
        <v>3137</v>
      </c>
      <c r="K302" s="108">
        <f t="shared" si="190"/>
        <v>6922</v>
      </c>
      <c r="L302" s="107">
        <v>1767</v>
      </c>
      <c r="M302" s="107">
        <v>0</v>
      </c>
      <c r="N302" s="107">
        <v>1980</v>
      </c>
      <c r="O302" s="108">
        <f t="shared" si="191"/>
        <v>3747</v>
      </c>
      <c r="P302" s="107">
        <v>2383</v>
      </c>
      <c r="Q302" s="107">
        <v>0</v>
      </c>
      <c r="R302" s="107">
        <v>3492</v>
      </c>
      <c r="S302" s="108">
        <f t="shared" si="192"/>
        <v>5875</v>
      </c>
      <c r="U302" s="107">
        <f t="shared" si="177"/>
        <v>12791</v>
      </c>
      <c r="V302" s="109">
        <f t="shared" si="175"/>
        <v>113.79893238434164</v>
      </c>
      <c r="W302" s="110">
        <f t="shared" si="178"/>
        <v>0</v>
      </c>
      <c r="X302" s="107">
        <f t="shared" si="179"/>
        <v>11882</v>
      </c>
      <c r="Y302" s="109">
        <f t="shared" si="176"/>
        <v>93.419293969651704</v>
      </c>
      <c r="Z302" s="107">
        <f t="shared" si="180"/>
        <v>24673</v>
      </c>
      <c r="AA302" s="109">
        <f t="shared" si="181"/>
        <v>102.98009098877249</v>
      </c>
      <c r="AC302" s="107">
        <v>11240</v>
      </c>
      <c r="AD302" s="107">
        <v>12719</v>
      </c>
      <c r="AE302" s="112">
        <f t="shared" si="182"/>
        <v>23959</v>
      </c>
    </row>
    <row r="303" spans="1:31" ht="14.1" customHeight="1">
      <c r="A303" s="1040"/>
      <c r="B303" s="1033"/>
      <c r="C303" s="106" t="s">
        <v>783</v>
      </c>
      <c r="D303" s="107">
        <v>747</v>
      </c>
      <c r="E303" s="107">
        <v>0</v>
      </c>
      <c r="F303" s="107">
        <v>584</v>
      </c>
      <c r="G303" s="108">
        <f t="shared" si="189"/>
        <v>1331</v>
      </c>
      <c r="H303" s="107">
        <v>651</v>
      </c>
      <c r="I303" s="107">
        <v>0</v>
      </c>
      <c r="J303" s="107">
        <v>644</v>
      </c>
      <c r="K303" s="108">
        <f t="shared" si="190"/>
        <v>1295</v>
      </c>
      <c r="L303" s="107">
        <v>229</v>
      </c>
      <c r="M303" s="107">
        <v>0</v>
      </c>
      <c r="N303" s="107">
        <v>327</v>
      </c>
      <c r="O303" s="108">
        <f t="shared" si="191"/>
        <v>556</v>
      </c>
      <c r="P303" s="107">
        <v>369</v>
      </c>
      <c r="Q303" s="107">
        <v>0</v>
      </c>
      <c r="R303" s="107">
        <v>659</v>
      </c>
      <c r="S303" s="108">
        <f t="shared" si="192"/>
        <v>1028</v>
      </c>
      <c r="U303" s="107">
        <f t="shared" si="177"/>
        <v>1996</v>
      </c>
      <c r="V303" s="109">
        <f t="shared" si="175"/>
        <v>76.917148362235068</v>
      </c>
      <c r="W303" s="110">
        <f t="shared" si="178"/>
        <v>0</v>
      </c>
      <c r="X303" s="107">
        <f t="shared" si="179"/>
        <v>2214</v>
      </c>
      <c r="Y303" s="109">
        <f t="shared" si="176"/>
        <v>56.450790413054563</v>
      </c>
      <c r="Z303" s="107">
        <f t="shared" si="180"/>
        <v>4210</v>
      </c>
      <c r="AA303" s="109">
        <f t="shared" si="181"/>
        <v>64.600276200705849</v>
      </c>
      <c r="AC303" s="107">
        <v>2595</v>
      </c>
      <c r="AD303" s="107">
        <v>3922</v>
      </c>
      <c r="AE303" s="112">
        <f t="shared" si="182"/>
        <v>6517</v>
      </c>
    </row>
    <row r="304" spans="1:31" ht="14.1" customHeight="1">
      <c r="A304" s="1040"/>
      <c r="B304" s="1033"/>
      <c r="C304" s="106" t="s">
        <v>784</v>
      </c>
      <c r="D304" s="107">
        <v>139</v>
      </c>
      <c r="E304" s="107">
        <v>0</v>
      </c>
      <c r="F304" s="107">
        <v>135</v>
      </c>
      <c r="G304" s="108">
        <f t="shared" si="189"/>
        <v>274</v>
      </c>
      <c r="H304" s="107">
        <v>107</v>
      </c>
      <c r="I304" s="107">
        <v>0</v>
      </c>
      <c r="J304" s="107">
        <v>107</v>
      </c>
      <c r="K304" s="108">
        <f t="shared" si="190"/>
        <v>214</v>
      </c>
      <c r="L304" s="107">
        <v>69</v>
      </c>
      <c r="M304" s="107">
        <v>0</v>
      </c>
      <c r="N304" s="107">
        <v>64</v>
      </c>
      <c r="O304" s="108">
        <f t="shared" si="191"/>
        <v>133</v>
      </c>
      <c r="P304" s="107">
        <v>76</v>
      </c>
      <c r="Q304" s="107">
        <v>0</v>
      </c>
      <c r="R304" s="107">
        <v>113</v>
      </c>
      <c r="S304" s="108">
        <f t="shared" si="192"/>
        <v>189</v>
      </c>
      <c r="U304" s="107">
        <f t="shared" si="177"/>
        <v>391</v>
      </c>
      <c r="V304" s="109">
        <f t="shared" si="175"/>
        <v>57.754800590841953</v>
      </c>
      <c r="W304" s="110">
        <f t="shared" si="178"/>
        <v>0</v>
      </c>
      <c r="X304" s="107">
        <f t="shared" si="179"/>
        <v>419</v>
      </c>
      <c r="Y304" s="109">
        <f t="shared" si="176"/>
        <v>35.934819897084047</v>
      </c>
      <c r="Z304" s="107">
        <f t="shared" si="180"/>
        <v>810</v>
      </c>
      <c r="AA304" s="109">
        <f t="shared" si="181"/>
        <v>43.95008138903961</v>
      </c>
      <c r="AC304" s="107">
        <v>677</v>
      </c>
      <c r="AD304" s="107">
        <v>1166</v>
      </c>
      <c r="AE304" s="112">
        <f t="shared" si="182"/>
        <v>1843</v>
      </c>
    </row>
    <row r="305" spans="1:31" ht="14.1" customHeight="1">
      <c r="A305" s="1040"/>
      <c r="B305" s="1033"/>
      <c r="C305" s="106" t="s">
        <v>785</v>
      </c>
      <c r="D305" s="107">
        <v>487</v>
      </c>
      <c r="E305" s="107">
        <v>0</v>
      </c>
      <c r="F305" s="107">
        <v>425</v>
      </c>
      <c r="G305" s="108">
        <f t="shared" si="189"/>
        <v>912</v>
      </c>
      <c r="H305" s="107">
        <v>466</v>
      </c>
      <c r="I305" s="107">
        <v>0</v>
      </c>
      <c r="J305" s="107">
        <v>399</v>
      </c>
      <c r="K305" s="108">
        <f t="shared" si="190"/>
        <v>865</v>
      </c>
      <c r="L305" s="107">
        <v>140</v>
      </c>
      <c r="M305" s="107">
        <v>0</v>
      </c>
      <c r="N305" s="107">
        <v>174</v>
      </c>
      <c r="O305" s="108">
        <f t="shared" si="191"/>
        <v>314</v>
      </c>
      <c r="P305" s="107">
        <v>245</v>
      </c>
      <c r="Q305" s="107">
        <v>0</v>
      </c>
      <c r="R305" s="107">
        <v>300</v>
      </c>
      <c r="S305" s="108">
        <f t="shared" si="192"/>
        <v>545</v>
      </c>
      <c r="U305" s="107">
        <f t="shared" si="177"/>
        <v>1338</v>
      </c>
      <c r="V305" s="109">
        <f t="shared" si="175"/>
        <v>84.256926952141058</v>
      </c>
      <c r="W305" s="110">
        <f t="shared" si="178"/>
        <v>0</v>
      </c>
      <c r="X305" s="107">
        <f t="shared" si="179"/>
        <v>1298</v>
      </c>
      <c r="Y305" s="109">
        <f t="shared" si="176"/>
        <v>68.243953732912729</v>
      </c>
      <c r="Z305" s="107">
        <f t="shared" si="180"/>
        <v>2636</v>
      </c>
      <c r="AA305" s="109">
        <f t="shared" si="181"/>
        <v>75.530085959885383</v>
      </c>
      <c r="AC305" s="107">
        <v>1588</v>
      </c>
      <c r="AD305" s="107">
        <v>1902</v>
      </c>
      <c r="AE305" s="112">
        <f t="shared" si="182"/>
        <v>3490</v>
      </c>
    </row>
    <row r="306" spans="1:31" ht="14.1" customHeight="1">
      <c r="A306" s="1040"/>
      <c r="B306" s="1033"/>
      <c r="C306" s="106" t="s">
        <v>786</v>
      </c>
      <c r="D306" s="107">
        <v>30</v>
      </c>
      <c r="E306" s="107">
        <v>0</v>
      </c>
      <c r="F306" s="107">
        <v>25</v>
      </c>
      <c r="G306" s="108">
        <f t="shared" si="189"/>
        <v>55</v>
      </c>
      <c r="H306" s="107">
        <v>33</v>
      </c>
      <c r="I306" s="107">
        <v>0</v>
      </c>
      <c r="J306" s="107">
        <v>45</v>
      </c>
      <c r="K306" s="108">
        <f t="shared" si="190"/>
        <v>78</v>
      </c>
      <c r="L306" s="107">
        <v>42</v>
      </c>
      <c r="M306" s="107">
        <v>0</v>
      </c>
      <c r="N306" s="107">
        <v>27</v>
      </c>
      <c r="O306" s="108">
        <f t="shared" si="191"/>
        <v>69</v>
      </c>
      <c r="P306" s="107">
        <v>34</v>
      </c>
      <c r="Q306" s="107">
        <v>0</v>
      </c>
      <c r="R306" s="107">
        <v>42</v>
      </c>
      <c r="S306" s="108">
        <f t="shared" si="192"/>
        <v>76</v>
      </c>
      <c r="U306" s="107">
        <f t="shared" si="177"/>
        <v>139</v>
      </c>
      <c r="V306" s="109">
        <f t="shared" si="175"/>
        <v>55.378486055776889</v>
      </c>
      <c r="W306" s="110">
        <f t="shared" si="178"/>
        <v>0</v>
      </c>
      <c r="X306" s="107">
        <f t="shared" si="179"/>
        <v>139</v>
      </c>
      <c r="Y306" s="109">
        <f t="shared" si="176"/>
        <v>37.165775401069517</v>
      </c>
      <c r="Z306" s="107">
        <f t="shared" si="180"/>
        <v>278</v>
      </c>
      <c r="AA306" s="109">
        <f t="shared" si="181"/>
        <v>44.48</v>
      </c>
      <c r="AC306" s="107">
        <v>251</v>
      </c>
      <c r="AD306" s="107">
        <v>374</v>
      </c>
      <c r="AE306" s="112">
        <f t="shared" si="182"/>
        <v>625</v>
      </c>
    </row>
    <row r="307" spans="1:31" ht="14.1" customHeight="1">
      <c r="A307" s="1040"/>
      <c r="B307" s="1033"/>
      <c r="C307" s="106" t="s">
        <v>787</v>
      </c>
      <c r="D307" s="107">
        <v>32</v>
      </c>
      <c r="E307" s="107">
        <v>0</v>
      </c>
      <c r="F307" s="107">
        <v>43</v>
      </c>
      <c r="G307" s="108">
        <f t="shared" si="189"/>
        <v>75</v>
      </c>
      <c r="H307" s="107">
        <v>36</v>
      </c>
      <c r="I307" s="107">
        <v>0</v>
      </c>
      <c r="J307" s="107">
        <v>48</v>
      </c>
      <c r="K307" s="108">
        <f t="shared" si="190"/>
        <v>84</v>
      </c>
      <c r="L307" s="107">
        <v>6</v>
      </c>
      <c r="M307" s="107">
        <v>0</v>
      </c>
      <c r="N307" s="107">
        <v>18</v>
      </c>
      <c r="O307" s="108">
        <f t="shared" si="191"/>
        <v>24</v>
      </c>
      <c r="P307" s="107">
        <v>42</v>
      </c>
      <c r="Q307" s="107">
        <v>0</v>
      </c>
      <c r="R307" s="107">
        <v>38</v>
      </c>
      <c r="S307" s="108">
        <f t="shared" si="192"/>
        <v>80</v>
      </c>
      <c r="U307" s="107">
        <f t="shared" si="177"/>
        <v>116</v>
      </c>
      <c r="V307" s="109">
        <f t="shared" si="175"/>
        <v>48.739495798319325</v>
      </c>
      <c r="W307" s="110">
        <f t="shared" si="178"/>
        <v>0</v>
      </c>
      <c r="X307" s="107">
        <f t="shared" si="179"/>
        <v>147</v>
      </c>
      <c r="Y307" s="109">
        <f t="shared" si="176"/>
        <v>51.578947368421055</v>
      </c>
      <c r="Z307" s="107">
        <f t="shared" si="180"/>
        <v>263</v>
      </c>
      <c r="AA307" s="109">
        <f t="shared" si="181"/>
        <v>50.286806883365202</v>
      </c>
      <c r="AC307" s="107">
        <v>238</v>
      </c>
      <c r="AD307" s="107">
        <v>285</v>
      </c>
      <c r="AE307" s="112">
        <f t="shared" si="182"/>
        <v>523</v>
      </c>
    </row>
    <row r="308" spans="1:31" ht="14.1" customHeight="1">
      <c r="A308" s="1040"/>
      <c r="B308" s="1033"/>
      <c r="C308" s="106" t="s">
        <v>788</v>
      </c>
      <c r="D308" s="107">
        <v>519</v>
      </c>
      <c r="E308" s="107">
        <v>0</v>
      </c>
      <c r="F308" s="107">
        <v>399</v>
      </c>
      <c r="G308" s="108">
        <f t="shared" si="189"/>
        <v>918</v>
      </c>
      <c r="H308" s="107">
        <v>706</v>
      </c>
      <c r="I308" s="107">
        <v>0</v>
      </c>
      <c r="J308" s="107">
        <v>575</v>
      </c>
      <c r="K308" s="108">
        <f t="shared" si="190"/>
        <v>1281</v>
      </c>
      <c r="L308" s="107">
        <v>254</v>
      </c>
      <c r="M308" s="107">
        <v>0</v>
      </c>
      <c r="N308" s="107">
        <v>352</v>
      </c>
      <c r="O308" s="108">
        <f t="shared" si="191"/>
        <v>606</v>
      </c>
      <c r="P308" s="107">
        <v>366</v>
      </c>
      <c r="Q308" s="107">
        <v>0</v>
      </c>
      <c r="R308" s="107">
        <v>527</v>
      </c>
      <c r="S308" s="108">
        <f t="shared" si="192"/>
        <v>893</v>
      </c>
      <c r="U308" s="107">
        <f t="shared" si="177"/>
        <v>1845</v>
      </c>
      <c r="V308" s="109">
        <f t="shared" si="175"/>
        <v>80.638111888111894</v>
      </c>
      <c r="W308" s="110">
        <f t="shared" si="178"/>
        <v>0</v>
      </c>
      <c r="X308" s="107">
        <f t="shared" si="179"/>
        <v>1853</v>
      </c>
      <c r="Y308" s="109">
        <f t="shared" si="176"/>
        <v>71.90531625921615</v>
      </c>
      <c r="Z308" s="107">
        <f t="shared" si="180"/>
        <v>3698</v>
      </c>
      <c r="AA308" s="109">
        <f t="shared" si="181"/>
        <v>76.012332990750252</v>
      </c>
      <c r="AC308" s="107">
        <v>2288</v>
      </c>
      <c r="AD308" s="107">
        <v>2577</v>
      </c>
      <c r="AE308" s="112">
        <f t="shared" si="182"/>
        <v>4865</v>
      </c>
    </row>
    <row r="309" spans="1:31" ht="14.1" customHeight="1">
      <c r="A309" s="1040"/>
      <c r="B309" s="1034"/>
      <c r="C309" s="106" t="s">
        <v>789</v>
      </c>
      <c r="D309" s="107">
        <v>195</v>
      </c>
      <c r="E309" s="107">
        <v>0</v>
      </c>
      <c r="F309" s="107">
        <v>147</v>
      </c>
      <c r="G309" s="108">
        <f t="shared" si="189"/>
        <v>342</v>
      </c>
      <c r="H309" s="107">
        <v>244</v>
      </c>
      <c r="I309" s="107">
        <v>0</v>
      </c>
      <c r="J309" s="107">
        <v>239</v>
      </c>
      <c r="K309" s="108">
        <f t="shared" si="190"/>
        <v>483</v>
      </c>
      <c r="L309" s="107">
        <v>65</v>
      </c>
      <c r="M309" s="107">
        <v>0</v>
      </c>
      <c r="N309" s="107">
        <v>106</v>
      </c>
      <c r="O309" s="108">
        <f t="shared" si="191"/>
        <v>171</v>
      </c>
      <c r="P309" s="107">
        <v>107</v>
      </c>
      <c r="Q309" s="107">
        <v>0</v>
      </c>
      <c r="R309" s="107">
        <v>146</v>
      </c>
      <c r="S309" s="108">
        <f t="shared" si="192"/>
        <v>253</v>
      </c>
      <c r="U309" s="107">
        <f t="shared" si="177"/>
        <v>611</v>
      </c>
      <c r="V309" s="109">
        <f t="shared" si="175"/>
        <v>50.040950040950044</v>
      </c>
      <c r="W309" s="110">
        <f t="shared" si="178"/>
        <v>0</v>
      </c>
      <c r="X309" s="107">
        <f t="shared" si="179"/>
        <v>638</v>
      </c>
      <c r="Y309" s="109">
        <f t="shared" si="176"/>
        <v>44.1522491349481</v>
      </c>
      <c r="Z309" s="107">
        <f t="shared" si="180"/>
        <v>1249</v>
      </c>
      <c r="AA309" s="109">
        <f t="shared" si="181"/>
        <v>46.849212303075767</v>
      </c>
      <c r="AC309" s="107">
        <v>1221</v>
      </c>
      <c r="AD309" s="107">
        <v>1445</v>
      </c>
      <c r="AE309" s="112">
        <f t="shared" si="182"/>
        <v>2666</v>
      </c>
    </row>
    <row r="310" spans="1:31" ht="14.1" customHeight="1">
      <c r="A310" s="1040"/>
      <c r="B310" s="1035" t="s">
        <v>113</v>
      </c>
      <c r="C310" s="1035"/>
      <c r="D310" s="261">
        <v>14136</v>
      </c>
      <c r="E310" s="261">
        <v>0</v>
      </c>
      <c r="F310" s="261">
        <v>10267</v>
      </c>
      <c r="G310" s="261">
        <f t="shared" ref="G310:O310" si="193">SUM(G300:G309)</f>
        <v>24403</v>
      </c>
      <c r="H310" s="261">
        <v>15494</v>
      </c>
      <c r="I310" s="261">
        <v>0</v>
      </c>
      <c r="J310" s="261">
        <v>12519</v>
      </c>
      <c r="K310" s="261">
        <f t="shared" si="193"/>
        <v>28013</v>
      </c>
      <c r="L310" s="261">
        <v>6864</v>
      </c>
      <c r="M310" s="261">
        <v>0</v>
      </c>
      <c r="N310" s="261">
        <v>7377</v>
      </c>
      <c r="O310" s="261">
        <f t="shared" si="193"/>
        <v>14241</v>
      </c>
      <c r="P310" s="261">
        <v>8719</v>
      </c>
      <c r="Q310" s="261">
        <v>0</v>
      </c>
      <c r="R310" s="261">
        <v>12006</v>
      </c>
      <c r="S310" s="261">
        <f t="shared" ref="S310" si="194">SUM(S300:S309)</f>
        <v>20725</v>
      </c>
      <c r="U310" s="263">
        <f t="shared" si="177"/>
        <v>45213</v>
      </c>
      <c r="V310" s="264">
        <f t="shared" si="175"/>
        <v>91.319100805881519</v>
      </c>
      <c r="W310" s="265">
        <f t="shared" si="178"/>
        <v>0</v>
      </c>
      <c r="X310" s="263">
        <f t="shared" si="179"/>
        <v>42169</v>
      </c>
      <c r="Y310" s="264">
        <f t="shared" si="176"/>
        <v>78.604581803269525</v>
      </c>
      <c r="Z310" s="263">
        <f t="shared" si="180"/>
        <v>87382</v>
      </c>
      <c r="AA310" s="264">
        <f t="shared" si="181"/>
        <v>84.7069543806588</v>
      </c>
      <c r="AC310" s="263">
        <v>49511</v>
      </c>
      <c r="AD310" s="263">
        <v>53647</v>
      </c>
      <c r="AE310" s="263">
        <f>SUM(AE300:AE309)</f>
        <v>103158</v>
      </c>
    </row>
    <row r="311" spans="1:31" ht="14.1" customHeight="1">
      <c r="A311" s="1040" t="s">
        <v>903</v>
      </c>
      <c r="B311" s="1032" t="s">
        <v>790</v>
      </c>
      <c r="C311" s="106" t="s">
        <v>791</v>
      </c>
      <c r="D311" s="107">
        <v>8623</v>
      </c>
      <c r="E311" s="107">
        <v>0</v>
      </c>
      <c r="F311" s="107">
        <v>6457</v>
      </c>
      <c r="G311" s="108">
        <f t="shared" ref="G311:G321" si="195">SUM(D311:F311)</f>
        <v>15080</v>
      </c>
      <c r="H311" s="107">
        <v>20419</v>
      </c>
      <c r="I311" s="107">
        <v>0</v>
      </c>
      <c r="J311" s="107">
        <v>13312</v>
      </c>
      <c r="K311" s="108">
        <f t="shared" ref="K311:K321" si="196">SUM(H311:J311)</f>
        <v>33731</v>
      </c>
      <c r="L311" s="107">
        <v>11050</v>
      </c>
      <c r="M311" s="107">
        <v>0</v>
      </c>
      <c r="N311" s="107">
        <v>9916</v>
      </c>
      <c r="O311" s="108">
        <f t="shared" ref="O311:O321" si="197">SUM(L311:N311)</f>
        <v>20966</v>
      </c>
      <c r="P311" s="107">
        <v>13816</v>
      </c>
      <c r="Q311" s="107">
        <v>1</v>
      </c>
      <c r="R311" s="107">
        <v>17438</v>
      </c>
      <c r="S311" s="108">
        <f t="shared" ref="S311:S321" si="198">SUM(P311:R311)</f>
        <v>31255</v>
      </c>
      <c r="U311" s="107">
        <f t="shared" si="177"/>
        <v>53908</v>
      </c>
      <c r="V311" s="109">
        <f t="shared" si="175"/>
        <v>81.612014412450421</v>
      </c>
      <c r="W311" s="110">
        <f t="shared" si="178"/>
        <v>1</v>
      </c>
      <c r="X311" s="107">
        <f t="shared" si="179"/>
        <v>47123</v>
      </c>
      <c r="Y311" s="109">
        <f t="shared" si="176"/>
        <v>71.901797430498334</v>
      </c>
      <c r="Z311" s="107">
        <f t="shared" si="180"/>
        <v>101032</v>
      </c>
      <c r="AA311" s="109">
        <f t="shared" si="181"/>
        <v>76.776703750987906</v>
      </c>
      <c r="AC311" s="107">
        <v>66054</v>
      </c>
      <c r="AD311" s="107">
        <v>65538</v>
      </c>
      <c r="AE311" s="112">
        <f t="shared" si="182"/>
        <v>131592</v>
      </c>
    </row>
    <row r="312" spans="1:31" ht="14.1" customHeight="1">
      <c r="A312" s="1040"/>
      <c r="B312" s="1033"/>
      <c r="C312" s="106" t="s">
        <v>792</v>
      </c>
      <c r="D312" s="107">
        <v>5</v>
      </c>
      <c r="E312" s="107">
        <v>0</v>
      </c>
      <c r="F312" s="107">
        <v>2</v>
      </c>
      <c r="G312" s="108">
        <f t="shared" si="195"/>
        <v>7</v>
      </c>
      <c r="H312" s="107">
        <v>11</v>
      </c>
      <c r="I312" s="107">
        <v>0</v>
      </c>
      <c r="J312" s="107">
        <v>15</v>
      </c>
      <c r="K312" s="108">
        <f t="shared" si="196"/>
        <v>26</v>
      </c>
      <c r="L312" s="107">
        <v>3</v>
      </c>
      <c r="M312" s="107">
        <v>0</v>
      </c>
      <c r="N312" s="107">
        <v>10</v>
      </c>
      <c r="O312" s="108">
        <f t="shared" si="197"/>
        <v>13</v>
      </c>
      <c r="P312" s="107">
        <v>15</v>
      </c>
      <c r="Q312" s="107">
        <v>0</v>
      </c>
      <c r="R312" s="107">
        <v>14</v>
      </c>
      <c r="S312" s="108">
        <f t="shared" si="198"/>
        <v>29</v>
      </c>
      <c r="U312" s="107">
        <f t="shared" si="177"/>
        <v>34</v>
      </c>
      <c r="V312" s="109">
        <f t="shared" si="175"/>
        <v>40.963855421686745</v>
      </c>
      <c r="W312" s="110">
        <f t="shared" si="178"/>
        <v>0</v>
      </c>
      <c r="X312" s="107">
        <f t="shared" si="179"/>
        <v>41</v>
      </c>
      <c r="Y312" s="109">
        <f t="shared" si="176"/>
        <v>21.465968586387433</v>
      </c>
      <c r="Z312" s="107">
        <f t="shared" si="180"/>
        <v>75</v>
      </c>
      <c r="AA312" s="109">
        <f t="shared" si="181"/>
        <v>27.372262773722628</v>
      </c>
      <c r="AC312" s="107">
        <v>83</v>
      </c>
      <c r="AD312" s="107">
        <v>191</v>
      </c>
      <c r="AE312" s="112">
        <f t="shared" si="182"/>
        <v>274</v>
      </c>
    </row>
    <row r="313" spans="1:31" ht="14.1" customHeight="1">
      <c r="A313" s="1040"/>
      <c r="B313" s="1033"/>
      <c r="C313" s="106" t="s">
        <v>793</v>
      </c>
      <c r="D313" s="107">
        <v>2</v>
      </c>
      <c r="E313" s="107">
        <v>0</v>
      </c>
      <c r="F313" s="107">
        <v>2</v>
      </c>
      <c r="G313" s="108">
        <f t="shared" si="195"/>
        <v>4</v>
      </c>
      <c r="H313" s="107">
        <v>3</v>
      </c>
      <c r="I313" s="107">
        <v>0</v>
      </c>
      <c r="J313" s="107">
        <v>4</v>
      </c>
      <c r="K313" s="108">
        <f t="shared" si="196"/>
        <v>7</v>
      </c>
      <c r="L313" s="107">
        <v>1</v>
      </c>
      <c r="M313" s="107">
        <v>0</v>
      </c>
      <c r="N313" s="107">
        <v>7</v>
      </c>
      <c r="O313" s="108">
        <f t="shared" si="197"/>
        <v>8</v>
      </c>
      <c r="P313" s="107">
        <v>4</v>
      </c>
      <c r="Q313" s="107">
        <v>0</v>
      </c>
      <c r="R313" s="107">
        <v>8</v>
      </c>
      <c r="S313" s="108">
        <f t="shared" si="198"/>
        <v>12</v>
      </c>
      <c r="U313" s="107">
        <f t="shared" si="177"/>
        <v>10</v>
      </c>
      <c r="V313" s="109">
        <f t="shared" si="175"/>
        <v>10.526315789473685</v>
      </c>
      <c r="W313" s="110">
        <f t="shared" si="178"/>
        <v>0</v>
      </c>
      <c r="X313" s="107">
        <f t="shared" si="179"/>
        <v>21</v>
      </c>
      <c r="Y313" s="109">
        <f t="shared" si="176"/>
        <v>4.0229885057471266</v>
      </c>
      <c r="Z313" s="107">
        <f t="shared" si="180"/>
        <v>31</v>
      </c>
      <c r="AA313" s="109">
        <f t="shared" si="181"/>
        <v>5.0243111831442464</v>
      </c>
      <c r="AC313" s="107">
        <v>95</v>
      </c>
      <c r="AD313" s="107">
        <v>522</v>
      </c>
      <c r="AE313" s="112">
        <f t="shared" si="182"/>
        <v>617</v>
      </c>
    </row>
    <row r="314" spans="1:31" ht="14.1" customHeight="1">
      <c r="A314" s="1040"/>
      <c r="B314" s="1033"/>
      <c r="C314" s="106" t="s">
        <v>794</v>
      </c>
      <c r="D314" s="107">
        <v>3</v>
      </c>
      <c r="E314" s="107">
        <v>0</v>
      </c>
      <c r="F314" s="107">
        <v>5</v>
      </c>
      <c r="G314" s="108">
        <f t="shared" si="195"/>
        <v>8</v>
      </c>
      <c r="H314" s="107">
        <v>27</v>
      </c>
      <c r="I314" s="107">
        <v>0</v>
      </c>
      <c r="J314" s="107">
        <v>13</v>
      </c>
      <c r="K314" s="108">
        <f t="shared" si="196"/>
        <v>40</v>
      </c>
      <c r="L314" s="107">
        <v>15</v>
      </c>
      <c r="M314" s="107">
        <v>0</v>
      </c>
      <c r="N314" s="107">
        <v>19</v>
      </c>
      <c r="O314" s="108">
        <f t="shared" si="197"/>
        <v>34</v>
      </c>
      <c r="P314" s="107">
        <v>21</v>
      </c>
      <c r="Q314" s="107">
        <v>0</v>
      </c>
      <c r="R314" s="107">
        <v>38</v>
      </c>
      <c r="S314" s="108">
        <f t="shared" si="198"/>
        <v>59</v>
      </c>
      <c r="U314" s="107">
        <f t="shared" si="177"/>
        <v>66</v>
      </c>
      <c r="V314" s="109">
        <f t="shared" si="175"/>
        <v>36.666666666666664</v>
      </c>
      <c r="W314" s="110">
        <f t="shared" si="178"/>
        <v>0</v>
      </c>
      <c r="X314" s="107">
        <f t="shared" si="179"/>
        <v>75</v>
      </c>
      <c r="Y314" s="109">
        <f t="shared" si="176"/>
        <v>12.116316639741518</v>
      </c>
      <c r="Z314" s="107">
        <f t="shared" si="180"/>
        <v>141</v>
      </c>
      <c r="AA314" s="109">
        <f t="shared" si="181"/>
        <v>17.647058823529413</v>
      </c>
      <c r="AC314" s="107">
        <v>180</v>
      </c>
      <c r="AD314" s="107">
        <v>619</v>
      </c>
      <c r="AE314" s="112">
        <f t="shared" si="182"/>
        <v>799</v>
      </c>
    </row>
    <row r="315" spans="1:31" ht="14.1" customHeight="1">
      <c r="A315" s="1040"/>
      <c r="B315" s="1033"/>
      <c r="C315" s="106" t="s">
        <v>795</v>
      </c>
      <c r="D315" s="107">
        <v>103</v>
      </c>
      <c r="E315" s="107">
        <v>0</v>
      </c>
      <c r="F315" s="107">
        <v>96</v>
      </c>
      <c r="G315" s="108">
        <f t="shared" si="195"/>
        <v>199</v>
      </c>
      <c r="H315" s="107">
        <v>171</v>
      </c>
      <c r="I315" s="107">
        <v>0</v>
      </c>
      <c r="J315" s="107">
        <v>116</v>
      </c>
      <c r="K315" s="108">
        <f t="shared" si="196"/>
        <v>287</v>
      </c>
      <c r="L315" s="107">
        <v>77</v>
      </c>
      <c r="M315" s="107">
        <v>0</v>
      </c>
      <c r="N315" s="107">
        <v>73</v>
      </c>
      <c r="O315" s="108">
        <f t="shared" si="197"/>
        <v>150</v>
      </c>
      <c r="P315" s="107">
        <v>154</v>
      </c>
      <c r="Q315" s="107">
        <v>0</v>
      </c>
      <c r="R315" s="107">
        <v>175</v>
      </c>
      <c r="S315" s="108">
        <f t="shared" si="198"/>
        <v>329</v>
      </c>
      <c r="U315" s="107">
        <f t="shared" si="177"/>
        <v>505</v>
      </c>
      <c r="V315" s="109">
        <f t="shared" si="175"/>
        <v>58.179723502304149</v>
      </c>
      <c r="W315" s="110">
        <f t="shared" si="178"/>
        <v>0</v>
      </c>
      <c r="X315" s="107">
        <f t="shared" si="179"/>
        <v>460</v>
      </c>
      <c r="Y315" s="109">
        <f t="shared" si="176"/>
        <v>38.493723849372387</v>
      </c>
      <c r="Z315" s="107">
        <f t="shared" si="180"/>
        <v>965</v>
      </c>
      <c r="AA315" s="109">
        <f t="shared" si="181"/>
        <v>46.77653902084343</v>
      </c>
      <c r="AC315" s="107">
        <v>868</v>
      </c>
      <c r="AD315" s="107">
        <v>1195</v>
      </c>
      <c r="AE315" s="112">
        <f t="shared" si="182"/>
        <v>2063</v>
      </c>
    </row>
    <row r="316" spans="1:31" ht="14.1" customHeight="1">
      <c r="A316" s="1040"/>
      <c r="B316" s="1033"/>
      <c r="C316" s="106" t="s">
        <v>796</v>
      </c>
      <c r="D316" s="107">
        <v>460</v>
      </c>
      <c r="E316" s="107">
        <v>0</v>
      </c>
      <c r="F316" s="107">
        <v>432</v>
      </c>
      <c r="G316" s="108">
        <f t="shared" si="195"/>
        <v>892</v>
      </c>
      <c r="H316" s="107">
        <v>764</v>
      </c>
      <c r="I316" s="107">
        <v>0</v>
      </c>
      <c r="J316" s="107">
        <v>665</v>
      </c>
      <c r="K316" s="108">
        <f t="shared" si="196"/>
        <v>1429</v>
      </c>
      <c r="L316" s="107">
        <v>356</v>
      </c>
      <c r="M316" s="107">
        <v>0</v>
      </c>
      <c r="N316" s="107">
        <v>487</v>
      </c>
      <c r="O316" s="108">
        <f t="shared" si="197"/>
        <v>843</v>
      </c>
      <c r="P316" s="107">
        <v>707</v>
      </c>
      <c r="Q316" s="107">
        <v>0</v>
      </c>
      <c r="R316" s="107">
        <v>947</v>
      </c>
      <c r="S316" s="108">
        <f t="shared" si="198"/>
        <v>1654</v>
      </c>
      <c r="U316" s="107">
        <f t="shared" si="177"/>
        <v>2287</v>
      </c>
      <c r="V316" s="109">
        <f t="shared" si="175"/>
        <v>81.445868945868952</v>
      </c>
      <c r="W316" s="110">
        <f t="shared" si="178"/>
        <v>0</v>
      </c>
      <c r="X316" s="107">
        <f t="shared" si="179"/>
        <v>2531</v>
      </c>
      <c r="Y316" s="109">
        <f t="shared" si="176"/>
        <v>63.385925369396446</v>
      </c>
      <c r="Z316" s="107">
        <f t="shared" si="180"/>
        <v>4818</v>
      </c>
      <c r="AA316" s="109">
        <f t="shared" si="181"/>
        <v>70.842523158359072</v>
      </c>
      <c r="AC316" s="107">
        <v>2808</v>
      </c>
      <c r="AD316" s="107">
        <v>3993</v>
      </c>
      <c r="AE316" s="112">
        <f t="shared" si="182"/>
        <v>6801</v>
      </c>
    </row>
    <row r="317" spans="1:31" ht="14.1" customHeight="1">
      <c r="A317" s="1040"/>
      <c r="B317" s="1033"/>
      <c r="C317" s="106" t="s">
        <v>797</v>
      </c>
      <c r="D317" s="107">
        <v>23</v>
      </c>
      <c r="E317" s="107">
        <v>0</v>
      </c>
      <c r="F317" s="107">
        <v>13</v>
      </c>
      <c r="G317" s="108">
        <f t="shared" si="195"/>
        <v>36</v>
      </c>
      <c r="H317" s="107">
        <v>35</v>
      </c>
      <c r="I317" s="107">
        <v>0</v>
      </c>
      <c r="J317" s="107">
        <v>25</v>
      </c>
      <c r="K317" s="108">
        <f t="shared" si="196"/>
        <v>60</v>
      </c>
      <c r="L317" s="107">
        <v>43</v>
      </c>
      <c r="M317" s="107">
        <v>0</v>
      </c>
      <c r="N317" s="107">
        <v>41</v>
      </c>
      <c r="O317" s="108">
        <f t="shared" si="197"/>
        <v>84</v>
      </c>
      <c r="P317" s="107">
        <v>52</v>
      </c>
      <c r="Q317" s="107">
        <v>0</v>
      </c>
      <c r="R317" s="107">
        <v>84</v>
      </c>
      <c r="S317" s="108">
        <f t="shared" si="198"/>
        <v>136</v>
      </c>
      <c r="U317" s="107">
        <f t="shared" si="177"/>
        <v>153</v>
      </c>
      <c r="V317" s="109">
        <f t="shared" si="175"/>
        <v>67.10526315789474</v>
      </c>
      <c r="W317" s="110">
        <f t="shared" si="178"/>
        <v>0</v>
      </c>
      <c r="X317" s="107">
        <f t="shared" si="179"/>
        <v>163</v>
      </c>
      <c r="Y317" s="109">
        <f t="shared" si="176"/>
        <v>17.526881720430108</v>
      </c>
      <c r="Z317" s="107">
        <f t="shared" si="180"/>
        <v>316</v>
      </c>
      <c r="AA317" s="109">
        <f t="shared" si="181"/>
        <v>27.288428324697755</v>
      </c>
      <c r="AC317" s="107">
        <v>228</v>
      </c>
      <c r="AD317" s="107">
        <v>930</v>
      </c>
      <c r="AE317" s="112">
        <f t="shared" si="182"/>
        <v>1158</v>
      </c>
    </row>
    <row r="318" spans="1:31" ht="14.1" customHeight="1">
      <c r="A318" s="1040"/>
      <c r="B318" s="1033"/>
      <c r="C318" s="106" t="s">
        <v>798</v>
      </c>
      <c r="D318" s="107">
        <v>1</v>
      </c>
      <c r="E318" s="107">
        <v>0</v>
      </c>
      <c r="F318" s="107">
        <v>4</v>
      </c>
      <c r="G318" s="108">
        <f t="shared" si="195"/>
        <v>5</v>
      </c>
      <c r="H318" s="107">
        <v>6</v>
      </c>
      <c r="I318" s="107">
        <v>0</v>
      </c>
      <c r="J318" s="107">
        <v>8</v>
      </c>
      <c r="K318" s="108">
        <f t="shared" si="196"/>
        <v>14</v>
      </c>
      <c r="L318" s="107">
        <v>6</v>
      </c>
      <c r="M318" s="107">
        <v>0</v>
      </c>
      <c r="N318" s="107">
        <v>12</v>
      </c>
      <c r="O318" s="108">
        <f t="shared" si="197"/>
        <v>18</v>
      </c>
      <c r="P318" s="107">
        <v>13</v>
      </c>
      <c r="Q318" s="107">
        <v>0</v>
      </c>
      <c r="R318" s="107">
        <v>22</v>
      </c>
      <c r="S318" s="108">
        <f t="shared" si="198"/>
        <v>35</v>
      </c>
      <c r="U318" s="107">
        <f t="shared" si="177"/>
        <v>26</v>
      </c>
      <c r="V318" s="109">
        <f t="shared" si="175"/>
        <v>41.935483870967744</v>
      </c>
      <c r="W318" s="110">
        <f t="shared" si="178"/>
        <v>0</v>
      </c>
      <c r="X318" s="107">
        <f t="shared" si="179"/>
        <v>46</v>
      </c>
      <c r="Y318" s="109">
        <f t="shared" si="176"/>
        <v>13.411078717201166</v>
      </c>
      <c r="Z318" s="107">
        <f t="shared" si="180"/>
        <v>72</v>
      </c>
      <c r="AA318" s="109">
        <f t="shared" si="181"/>
        <v>17.777777777777779</v>
      </c>
      <c r="AC318" s="107">
        <v>62</v>
      </c>
      <c r="AD318" s="107">
        <v>343</v>
      </c>
      <c r="AE318" s="112">
        <f t="shared" si="182"/>
        <v>405</v>
      </c>
    </row>
    <row r="319" spans="1:31" ht="14.1" customHeight="1">
      <c r="A319" s="1040"/>
      <c r="B319" s="1033"/>
      <c r="C319" s="106" t="s">
        <v>799</v>
      </c>
      <c r="D319" s="107">
        <v>2649</v>
      </c>
      <c r="E319" s="107">
        <v>0</v>
      </c>
      <c r="F319" s="107">
        <v>2238</v>
      </c>
      <c r="G319" s="108">
        <f t="shared" si="195"/>
        <v>4887</v>
      </c>
      <c r="H319" s="107">
        <v>3507</v>
      </c>
      <c r="I319" s="107">
        <v>0</v>
      </c>
      <c r="J319" s="107">
        <v>2625</v>
      </c>
      <c r="K319" s="108">
        <f t="shared" si="196"/>
        <v>6132</v>
      </c>
      <c r="L319" s="107">
        <v>1610</v>
      </c>
      <c r="M319" s="107">
        <v>0</v>
      </c>
      <c r="N319" s="107">
        <v>1661</v>
      </c>
      <c r="O319" s="108">
        <f t="shared" si="197"/>
        <v>3271</v>
      </c>
      <c r="P319" s="107">
        <v>2105</v>
      </c>
      <c r="Q319" s="107">
        <v>0</v>
      </c>
      <c r="R319" s="107">
        <v>2643</v>
      </c>
      <c r="S319" s="108">
        <f t="shared" si="198"/>
        <v>4748</v>
      </c>
      <c r="U319" s="107">
        <f t="shared" si="177"/>
        <v>9871</v>
      </c>
      <c r="V319" s="109">
        <f t="shared" si="175"/>
        <v>94.144015259895085</v>
      </c>
      <c r="W319" s="110">
        <f t="shared" si="178"/>
        <v>0</v>
      </c>
      <c r="X319" s="107">
        <f t="shared" si="179"/>
        <v>9167</v>
      </c>
      <c r="Y319" s="109">
        <f t="shared" si="176"/>
        <v>83.397016011644837</v>
      </c>
      <c r="Z319" s="107">
        <f t="shared" si="180"/>
        <v>19038</v>
      </c>
      <c r="AA319" s="109">
        <f t="shared" si="181"/>
        <v>88.643665316384968</v>
      </c>
      <c r="AC319" s="107">
        <v>10485</v>
      </c>
      <c r="AD319" s="107">
        <v>10992</v>
      </c>
      <c r="AE319" s="112">
        <f t="shared" si="182"/>
        <v>21477</v>
      </c>
    </row>
    <row r="320" spans="1:31" ht="14.1" customHeight="1">
      <c r="A320" s="1040"/>
      <c r="B320" s="1033"/>
      <c r="C320" s="106" t="s">
        <v>800</v>
      </c>
      <c r="D320" s="107">
        <v>5</v>
      </c>
      <c r="E320" s="107">
        <v>0</v>
      </c>
      <c r="F320" s="107">
        <v>3</v>
      </c>
      <c r="G320" s="108">
        <f t="shared" si="195"/>
        <v>8</v>
      </c>
      <c r="H320" s="107">
        <v>16</v>
      </c>
      <c r="I320" s="107">
        <v>0</v>
      </c>
      <c r="J320" s="107">
        <v>16</v>
      </c>
      <c r="K320" s="108">
        <f t="shared" si="196"/>
        <v>32</v>
      </c>
      <c r="L320" s="107">
        <v>13</v>
      </c>
      <c r="M320" s="107">
        <v>0</v>
      </c>
      <c r="N320" s="107">
        <v>12</v>
      </c>
      <c r="O320" s="108">
        <f t="shared" si="197"/>
        <v>25</v>
      </c>
      <c r="P320" s="107">
        <v>5</v>
      </c>
      <c r="Q320" s="107">
        <v>0</v>
      </c>
      <c r="R320" s="107">
        <v>10</v>
      </c>
      <c r="S320" s="108">
        <f t="shared" si="198"/>
        <v>15</v>
      </c>
      <c r="U320" s="107">
        <f t="shared" si="177"/>
        <v>39</v>
      </c>
      <c r="V320" s="109">
        <f t="shared" si="175"/>
        <v>325</v>
      </c>
      <c r="W320" s="110">
        <f t="shared" si="178"/>
        <v>0</v>
      </c>
      <c r="X320" s="107">
        <f t="shared" si="179"/>
        <v>41</v>
      </c>
      <c r="Y320" s="109">
        <f t="shared" si="176"/>
        <v>32.539682539682538</v>
      </c>
      <c r="Z320" s="107">
        <f t="shared" si="180"/>
        <v>80</v>
      </c>
      <c r="AA320" s="109">
        <f t="shared" si="181"/>
        <v>57.971014492753625</v>
      </c>
      <c r="AC320" s="107">
        <v>12</v>
      </c>
      <c r="AD320" s="107">
        <v>126</v>
      </c>
      <c r="AE320" s="112">
        <f t="shared" si="182"/>
        <v>138</v>
      </c>
    </row>
    <row r="321" spans="1:31" ht="14.1" customHeight="1">
      <c r="A321" s="1040"/>
      <c r="B321" s="1034"/>
      <c r="C321" s="106" t="s">
        <v>801</v>
      </c>
      <c r="D321" s="107">
        <v>5</v>
      </c>
      <c r="E321" s="107">
        <v>0</v>
      </c>
      <c r="F321" s="107">
        <v>9</v>
      </c>
      <c r="G321" s="108">
        <f t="shared" si="195"/>
        <v>14</v>
      </c>
      <c r="H321" s="107">
        <v>13</v>
      </c>
      <c r="I321" s="107">
        <v>0</v>
      </c>
      <c r="J321" s="107">
        <v>20</v>
      </c>
      <c r="K321" s="108">
        <f t="shared" si="196"/>
        <v>33</v>
      </c>
      <c r="L321" s="107">
        <v>12</v>
      </c>
      <c r="M321" s="107">
        <v>0</v>
      </c>
      <c r="N321" s="107">
        <v>18</v>
      </c>
      <c r="O321" s="108">
        <f t="shared" si="197"/>
        <v>30</v>
      </c>
      <c r="P321" s="107">
        <v>23</v>
      </c>
      <c r="Q321" s="107">
        <v>0</v>
      </c>
      <c r="R321" s="107">
        <v>29</v>
      </c>
      <c r="S321" s="108">
        <f t="shared" si="198"/>
        <v>52</v>
      </c>
      <c r="U321" s="107">
        <f t="shared" si="177"/>
        <v>53</v>
      </c>
      <c r="V321" s="109">
        <f t="shared" si="175"/>
        <v>12.95843520782396</v>
      </c>
      <c r="W321" s="110">
        <f t="shared" si="178"/>
        <v>0</v>
      </c>
      <c r="X321" s="107">
        <f t="shared" si="179"/>
        <v>76</v>
      </c>
      <c r="Y321" s="109">
        <f t="shared" si="176"/>
        <v>9.5</v>
      </c>
      <c r="Z321" s="107">
        <f t="shared" si="180"/>
        <v>129</v>
      </c>
      <c r="AA321" s="109">
        <f t="shared" si="181"/>
        <v>10.669975186104219</v>
      </c>
      <c r="AC321" s="107">
        <v>409</v>
      </c>
      <c r="AD321" s="107">
        <v>800</v>
      </c>
      <c r="AE321" s="112">
        <f t="shared" si="182"/>
        <v>1209</v>
      </c>
    </row>
    <row r="322" spans="1:31" ht="14.1" customHeight="1">
      <c r="A322" s="1040"/>
      <c r="B322" s="1035" t="s">
        <v>113</v>
      </c>
      <c r="C322" s="1035"/>
      <c r="D322" s="261">
        <v>11879</v>
      </c>
      <c r="E322" s="261">
        <v>0</v>
      </c>
      <c r="F322" s="261">
        <v>9261</v>
      </c>
      <c r="G322" s="261">
        <f t="shared" ref="G322:S322" si="199">SUM(G311:G321)</f>
        <v>21140</v>
      </c>
      <c r="H322" s="261">
        <v>24972</v>
      </c>
      <c r="I322" s="261">
        <v>0</v>
      </c>
      <c r="J322" s="261">
        <v>16819</v>
      </c>
      <c r="K322" s="261">
        <f t="shared" si="199"/>
        <v>41791</v>
      </c>
      <c r="L322" s="261">
        <v>13186</v>
      </c>
      <c r="M322" s="261">
        <v>0</v>
      </c>
      <c r="N322" s="261">
        <v>12256</v>
      </c>
      <c r="O322" s="261">
        <f t="shared" si="199"/>
        <v>25442</v>
      </c>
      <c r="P322" s="261">
        <v>16915</v>
      </c>
      <c r="Q322" s="261">
        <v>1</v>
      </c>
      <c r="R322" s="261">
        <v>21408</v>
      </c>
      <c r="S322" s="261">
        <f t="shared" si="199"/>
        <v>38324</v>
      </c>
      <c r="U322" s="263">
        <f t="shared" si="177"/>
        <v>66952</v>
      </c>
      <c r="V322" s="264">
        <f t="shared" si="175"/>
        <v>82.36799370109739</v>
      </c>
      <c r="W322" s="265">
        <f t="shared" si="178"/>
        <v>1</v>
      </c>
      <c r="X322" s="263">
        <f t="shared" si="179"/>
        <v>59744</v>
      </c>
      <c r="Y322" s="264">
        <f t="shared" si="176"/>
        <v>70.081760489859121</v>
      </c>
      <c r="Z322" s="263">
        <f t="shared" si="180"/>
        <v>126697</v>
      </c>
      <c r="AA322" s="264">
        <f t="shared" si="181"/>
        <v>76.079215530855748</v>
      </c>
      <c r="AC322" s="263">
        <v>81284</v>
      </c>
      <c r="AD322" s="263">
        <v>85249</v>
      </c>
      <c r="AE322" s="263">
        <f t="shared" si="182"/>
        <v>166533</v>
      </c>
    </row>
    <row r="323" spans="1:31" ht="14.1" customHeight="1">
      <c r="A323" s="1037" t="s">
        <v>802</v>
      </c>
      <c r="B323" s="1032" t="s">
        <v>905</v>
      </c>
      <c r="C323" s="106" t="s">
        <v>807</v>
      </c>
      <c r="D323" s="107">
        <v>13749</v>
      </c>
      <c r="E323" s="107">
        <v>0</v>
      </c>
      <c r="F323" s="107">
        <v>10535</v>
      </c>
      <c r="G323" s="108">
        <f t="shared" ref="G323:G330" si="200">SUM(D323:F323)</f>
        <v>24284</v>
      </c>
      <c r="H323" s="107">
        <v>24108</v>
      </c>
      <c r="I323" s="107">
        <v>0</v>
      </c>
      <c r="J323" s="107">
        <v>16202</v>
      </c>
      <c r="K323" s="108">
        <f t="shared" ref="K323:K330" si="201">SUM(H323:J323)</f>
        <v>40310</v>
      </c>
      <c r="L323" s="107">
        <v>12919</v>
      </c>
      <c r="M323" s="107">
        <v>0</v>
      </c>
      <c r="N323" s="107">
        <v>11704</v>
      </c>
      <c r="O323" s="108">
        <f t="shared" ref="O323:O330" si="202">SUM(L323:N323)</f>
        <v>24623</v>
      </c>
      <c r="P323" s="107">
        <v>13858</v>
      </c>
      <c r="Q323" s="107">
        <v>0</v>
      </c>
      <c r="R323" s="107">
        <v>17191</v>
      </c>
      <c r="S323" s="108">
        <f t="shared" ref="S323:S330" si="203">SUM(P323:R323)</f>
        <v>31049</v>
      </c>
      <c r="U323" s="107">
        <f t="shared" ref="U323:U347" si="204">+D323+H323+L323+P323</f>
        <v>64634</v>
      </c>
      <c r="V323" s="109">
        <f t="shared" ref="V323:V347" si="205">100*U323/AC323</f>
        <v>99.317741786778939</v>
      </c>
      <c r="W323" s="110">
        <f t="shared" ref="W323:W347" si="206">E323+I323+M323+Q323</f>
        <v>0</v>
      </c>
      <c r="X323" s="107">
        <f t="shared" ref="X323:X347" si="207">+F323+J323+N323+R323</f>
        <v>55632</v>
      </c>
      <c r="Y323" s="109">
        <f t="shared" ref="Y323:Y347" si="208">100*X323/AD323</f>
        <v>89.907396932624394</v>
      </c>
      <c r="Z323" s="107">
        <f t="shared" ref="Z323:Z347" si="209">SUM(U323,,W323,X323)</f>
        <v>120266</v>
      </c>
      <c r="AA323" s="109">
        <f t="shared" ref="AA323:AA347" si="210">100*Z323/AE323</f>
        <v>94.731203969910595</v>
      </c>
      <c r="AC323" s="266">
        <v>65078</v>
      </c>
      <c r="AD323" s="266">
        <v>61877</v>
      </c>
      <c r="AE323" s="267">
        <f t="shared" ref="AE323:AE347" si="211">+AD323+AC323</f>
        <v>126955</v>
      </c>
    </row>
    <row r="324" spans="1:31" ht="14.1" customHeight="1">
      <c r="A324" s="1038"/>
      <c r="B324" s="1033"/>
      <c r="C324" s="106" t="s">
        <v>808</v>
      </c>
      <c r="D324" s="107">
        <v>8892</v>
      </c>
      <c r="E324" s="107">
        <v>0</v>
      </c>
      <c r="F324" s="107">
        <v>6661</v>
      </c>
      <c r="G324" s="108">
        <f t="shared" si="200"/>
        <v>15553</v>
      </c>
      <c r="H324" s="107">
        <v>11551</v>
      </c>
      <c r="I324" s="107">
        <v>0</v>
      </c>
      <c r="J324" s="107">
        <v>8299</v>
      </c>
      <c r="K324" s="108">
        <f t="shared" si="201"/>
        <v>19850</v>
      </c>
      <c r="L324" s="107">
        <v>6713</v>
      </c>
      <c r="M324" s="107">
        <v>0</v>
      </c>
      <c r="N324" s="107">
        <v>6035</v>
      </c>
      <c r="O324" s="108">
        <f t="shared" si="202"/>
        <v>12748</v>
      </c>
      <c r="P324" s="107">
        <v>7060</v>
      </c>
      <c r="Q324" s="107">
        <v>0</v>
      </c>
      <c r="R324" s="107">
        <v>8788</v>
      </c>
      <c r="S324" s="108">
        <f t="shared" si="203"/>
        <v>15848</v>
      </c>
      <c r="U324" s="107">
        <f t="shared" si="204"/>
        <v>34216</v>
      </c>
      <c r="V324" s="109">
        <f t="shared" si="205"/>
        <v>67.68877722605788</v>
      </c>
      <c r="W324" s="110">
        <f t="shared" si="206"/>
        <v>0</v>
      </c>
      <c r="X324" s="107">
        <f t="shared" si="207"/>
        <v>29783</v>
      </c>
      <c r="Y324" s="109">
        <f t="shared" si="208"/>
        <v>61.890611362786252</v>
      </c>
      <c r="Z324" s="107">
        <f t="shared" si="209"/>
        <v>63999</v>
      </c>
      <c r="AA324" s="109">
        <f t="shared" si="210"/>
        <v>64.861002726231618</v>
      </c>
      <c r="AC324" s="107">
        <v>50549</v>
      </c>
      <c r="AD324" s="107">
        <v>48122</v>
      </c>
      <c r="AE324" s="112">
        <f t="shared" si="211"/>
        <v>98671</v>
      </c>
    </row>
    <row r="325" spans="1:31" ht="14.1" customHeight="1">
      <c r="A325" s="1038"/>
      <c r="B325" s="1033"/>
      <c r="C325" s="106" t="s">
        <v>809</v>
      </c>
      <c r="D325" s="107">
        <v>7563</v>
      </c>
      <c r="E325" s="107">
        <v>0</v>
      </c>
      <c r="F325" s="107">
        <v>5131</v>
      </c>
      <c r="G325" s="108">
        <f t="shared" si="200"/>
        <v>12694</v>
      </c>
      <c r="H325" s="107">
        <v>15761</v>
      </c>
      <c r="I325" s="107">
        <v>1</v>
      </c>
      <c r="J325" s="107">
        <v>10275</v>
      </c>
      <c r="K325" s="108">
        <f t="shared" si="201"/>
        <v>26037</v>
      </c>
      <c r="L325" s="107">
        <v>9544</v>
      </c>
      <c r="M325" s="107">
        <v>1</v>
      </c>
      <c r="N325" s="107">
        <v>8418</v>
      </c>
      <c r="O325" s="108">
        <f t="shared" si="202"/>
        <v>17963</v>
      </c>
      <c r="P325" s="107">
        <v>9923</v>
      </c>
      <c r="Q325" s="107">
        <v>2</v>
      </c>
      <c r="R325" s="107">
        <v>11340</v>
      </c>
      <c r="S325" s="108">
        <f t="shared" si="203"/>
        <v>21265</v>
      </c>
      <c r="U325" s="107">
        <f t="shared" si="204"/>
        <v>42791</v>
      </c>
      <c r="V325" s="109">
        <f t="shared" si="205"/>
        <v>83.74792054017027</v>
      </c>
      <c r="W325" s="110">
        <f t="shared" si="206"/>
        <v>4</v>
      </c>
      <c r="X325" s="107">
        <f t="shared" si="207"/>
        <v>35164</v>
      </c>
      <c r="Y325" s="109">
        <f t="shared" si="208"/>
        <v>71.491887935591421</v>
      </c>
      <c r="Z325" s="107">
        <f t="shared" si="209"/>
        <v>77959</v>
      </c>
      <c r="AA325" s="109">
        <f t="shared" si="210"/>
        <v>77.740549057149408</v>
      </c>
      <c r="AC325" s="107">
        <v>51095</v>
      </c>
      <c r="AD325" s="107">
        <v>49186</v>
      </c>
      <c r="AE325" s="112">
        <f t="shared" si="211"/>
        <v>100281</v>
      </c>
    </row>
    <row r="326" spans="1:31" ht="14.1" customHeight="1">
      <c r="A326" s="1038"/>
      <c r="B326" s="1033"/>
      <c r="C326" s="106" t="s">
        <v>810</v>
      </c>
      <c r="D326" s="107">
        <v>15107</v>
      </c>
      <c r="E326" s="107">
        <v>0</v>
      </c>
      <c r="F326" s="107">
        <v>9811</v>
      </c>
      <c r="G326" s="108">
        <f t="shared" si="200"/>
        <v>24918</v>
      </c>
      <c r="H326" s="107">
        <v>22720</v>
      </c>
      <c r="I326" s="107">
        <v>0</v>
      </c>
      <c r="J326" s="107">
        <v>15829</v>
      </c>
      <c r="K326" s="108">
        <f t="shared" si="201"/>
        <v>38549</v>
      </c>
      <c r="L326" s="107">
        <v>18678</v>
      </c>
      <c r="M326" s="107">
        <v>1</v>
      </c>
      <c r="N326" s="107">
        <v>16271</v>
      </c>
      <c r="O326" s="108">
        <f t="shared" si="202"/>
        <v>34950</v>
      </c>
      <c r="P326" s="107">
        <v>22356</v>
      </c>
      <c r="Q326" s="107">
        <v>0</v>
      </c>
      <c r="R326" s="107">
        <v>26237</v>
      </c>
      <c r="S326" s="108">
        <f t="shared" si="203"/>
        <v>48593</v>
      </c>
      <c r="U326" s="107">
        <f t="shared" si="204"/>
        <v>78861</v>
      </c>
      <c r="V326" s="109">
        <f t="shared" si="205"/>
        <v>73.73356770200273</v>
      </c>
      <c r="W326" s="110">
        <f t="shared" si="206"/>
        <v>1</v>
      </c>
      <c r="X326" s="107">
        <f t="shared" si="207"/>
        <v>68148</v>
      </c>
      <c r="Y326" s="109">
        <f t="shared" si="208"/>
        <v>65.871481596040823</v>
      </c>
      <c r="Z326" s="107">
        <f t="shared" si="209"/>
        <v>147010</v>
      </c>
      <c r="AA326" s="109">
        <f t="shared" si="210"/>
        <v>69.868352264626211</v>
      </c>
      <c r="AC326" s="107">
        <v>106954</v>
      </c>
      <c r="AD326" s="107">
        <v>103456</v>
      </c>
      <c r="AE326" s="112">
        <f t="shared" si="211"/>
        <v>210410</v>
      </c>
    </row>
    <row r="327" spans="1:31" ht="14.1" customHeight="1">
      <c r="A327" s="1038"/>
      <c r="B327" s="1033"/>
      <c r="C327" s="106" t="s">
        <v>811</v>
      </c>
      <c r="D327" s="107">
        <v>17320</v>
      </c>
      <c r="E327" s="107">
        <v>0</v>
      </c>
      <c r="F327" s="107">
        <v>13078</v>
      </c>
      <c r="G327" s="108">
        <f t="shared" si="200"/>
        <v>30398</v>
      </c>
      <c r="H327" s="107">
        <v>27552</v>
      </c>
      <c r="I327" s="107">
        <v>2</v>
      </c>
      <c r="J327" s="107">
        <v>19154</v>
      </c>
      <c r="K327" s="108">
        <f t="shared" si="201"/>
        <v>46708</v>
      </c>
      <c r="L327" s="107">
        <v>15126</v>
      </c>
      <c r="M327" s="107">
        <v>0</v>
      </c>
      <c r="N327" s="107">
        <v>14005</v>
      </c>
      <c r="O327" s="108">
        <f t="shared" si="202"/>
        <v>29131</v>
      </c>
      <c r="P327" s="107">
        <v>16437</v>
      </c>
      <c r="Q327" s="107">
        <v>0</v>
      </c>
      <c r="R327" s="107">
        <v>19922</v>
      </c>
      <c r="S327" s="108">
        <f t="shared" si="203"/>
        <v>36359</v>
      </c>
      <c r="U327" s="107">
        <f t="shared" si="204"/>
        <v>76435</v>
      </c>
      <c r="V327" s="109">
        <f t="shared" si="205"/>
        <v>95.374460332909081</v>
      </c>
      <c r="W327" s="110">
        <f t="shared" si="206"/>
        <v>2</v>
      </c>
      <c r="X327" s="107">
        <f t="shared" si="207"/>
        <v>66159</v>
      </c>
      <c r="Y327" s="109">
        <f t="shared" si="208"/>
        <v>85.136856734741144</v>
      </c>
      <c r="Z327" s="107">
        <f t="shared" si="209"/>
        <v>142596</v>
      </c>
      <c r="AA327" s="109">
        <f t="shared" si="210"/>
        <v>90.335823022977365</v>
      </c>
      <c r="AC327" s="107">
        <v>80142</v>
      </c>
      <c r="AD327" s="107">
        <v>77709</v>
      </c>
      <c r="AE327" s="112">
        <f t="shared" si="211"/>
        <v>157851</v>
      </c>
    </row>
    <row r="328" spans="1:31" ht="14.1" customHeight="1">
      <c r="A328" s="1038"/>
      <c r="B328" s="1033"/>
      <c r="C328" s="106" t="s">
        <v>812</v>
      </c>
      <c r="D328" s="107">
        <v>14605</v>
      </c>
      <c r="E328" s="107">
        <v>0</v>
      </c>
      <c r="F328" s="107">
        <v>11620</v>
      </c>
      <c r="G328" s="108">
        <f t="shared" si="200"/>
        <v>26225</v>
      </c>
      <c r="H328" s="107">
        <v>13446</v>
      </c>
      <c r="I328" s="107">
        <v>2</v>
      </c>
      <c r="J328" s="107">
        <v>10647</v>
      </c>
      <c r="K328" s="108">
        <f t="shared" si="201"/>
        <v>24095</v>
      </c>
      <c r="L328" s="107">
        <v>8377</v>
      </c>
      <c r="M328" s="107">
        <v>5</v>
      </c>
      <c r="N328" s="107">
        <v>7649</v>
      </c>
      <c r="O328" s="108">
        <f t="shared" si="202"/>
        <v>16031</v>
      </c>
      <c r="P328" s="107">
        <v>9223</v>
      </c>
      <c r="Q328" s="107">
        <v>3</v>
      </c>
      <c r="R328" s="107">
        <v>12415</v>
      </c>
      <c r="S328" s="108">
        <f t="shared" si="203"/>
        <v>21641</v>
      </c>
      <c r="U328" s="107">
        <f t="shared" si="204"/>
        <v>45651</v>
      </c>
      <c r="V328" s="109">
        <f t="shared" si="205"/>
        <v>63.783323087240824</v>
      </c>
      <c r="W328" s="110">
        <f t="shared" si="206"/>
        <v>10</v>
      </c>
      <c r="X328" s="107">
        <f t="shared" si="207"/>
        <v>42331</v>
      </c>
      <c r="Y328" s="109">
        <f t="shared" si="208"/>
        <v>56.71735780799893</v>
      </c>
      <c r="Z328" s="107">
        <f t="shared" si="209"/>
        <v>87992</v>
      </c>
      <c r="AA328" s="109">
        <f t="shared" si="210"/>
        <v>60.183164964741771</v>
      </c>
      <c r="AC328" s="107">
        <v>71572</v>
      </c>
      <c r="AD328" s="107">
        <v>74635</v>
      </c>
      <c r="AE328" s="112">
        <f t="shared" si="211"/>
        <v>146207</v>
      </c>
    </row>
    <row r="329" spans="1:31" ht="14.1" customHeight="1">
      <c r="A329" s="1038"/>
      <c r="B329" s="1033"/>
      <c r="C329" s="106" t="s">
        <v>813</v>
      </c>
      <c r="D329" s="107">
        <v>10439</v>
      </c>
      <c r="E329" s="107">
        <v>0</v>
      </c>
      <c r="F329" s="107">
        <v>7304</v>
      </c>
      <c r="G329" s="108">
        <f t="shared" si="200"/>
        <v>17743</v>
      </c>
      <c r="H329" s="107">
        <v>8102</v>
      </c>
      <c r="I329" s="107">
        <v>0</v>
      </c>
      <c r="J329" s="107">
        <v>6375</v>
      </c>
      <c r="K329" s="108">
        <f t="shared" si="201"/>
        <v>14477</v>
      </c>
      <c r="L329" s="107">
        <v>5636</v>
      </c>
      <c r="M329" s="107">
        <v>0</v>
      </c>
      <c r="N329" s="107">
        <v>5228</v>
      </c>
      <c r="O329" s="108">
        <f t="shared" si="202"/>
        <v>10864</v>
      </c>
      <c r="P329" s="107">
        <v>5686</v>
      </c>
      <c r="Q329" s="107">
        <v>0</v>
      </c>
      <c r="R329" s="107">
        <v>7593</v>
      </c>
      <c r="S329" s="108">
        <f t="shared" si="203"/>
        <v>13279</v>
      </c>
      <c r="U329" s="107">
        <f t="shared" si="204"/>
        <v>29863</v>
      </c>
      <c r="V329" s="109">
        <f t="shared" si="205"/>
        <v>59.147537087286338</v>
      </c>
      <c r="W329" s="110">
        <f t="shared" si="206"/>
        <v>0</v>
      </c>
      <c r="X329" s="107">
        <f t="shared" si="207"/>
        <v>26500</v>
      </c>
      <c r="Y329" s="109">
        <f t="shared" si="208"/>
        <v>51.411388107478899</v>
      </c>
      <c r="Z329" s="107">
        <f t="shared" si="209"/>
        <v>56363</v>
      </c>
      <c r="AA329" s="109">
        <f t="shared" si="210"/>
        <v>55.239429993923594</v>
      </c>
      <c r="AC329" s="107">
        <v>50489</v>
      </c>
      <c r="AD329" s="107">
        <v>51545</v>
      </c>
      <c r="AE329" s="112">
        <f t="shared" si="211"/>
        <v>102034</v>
      </c>
    </row>
    <row r="330" spans="1:31" ht="14.1" customHeight="1">
      <c r="A330" s="1038"/>
      <c r="B330" s="1034"/>
      <c r="C330" s="106" t="s">
        <v>814</v>
      </c>
      <c r="D330" s="107">
        <v>2028</v>
      </c>
      <c r="E330" s="107">
        <v>0</v>
      </c>
      <c r="F330" s="107">
        <v>1348</v>
      </c>
      <c r="G330" s="108">
        <f t="shared" si="200"/>
        <v>3376</v>
      </c>
      <c r="H330" s="107">
        <v>2204</v>
      </c>
      <c r="I330" s="107">
        <v>0</v>
      </c>
      <c r="J330" s="107">
        <v>1712</v>
      </c>
      <c r="K330" s="108">
        <f t="shared" si="201"/>
        <v>3916</v>
      </c>
      <c r="L330" s="107">
        <v>1347</v>
      </c>
      <c r="M330" s="107">
        <v>0</v>
      </c>
      <c r="N330" s="107">
        <v>1364</v>
      </c>
      <c r="O330" s="108">
        <f t="shared" si="202"/>
        <v>2711</v>
      </c>
      <c r="P330" s="107">
        <v>1579</v>
      </c>
      <c r="Q330" s="107">
        <v>0</v>
      </c>
      <c r="R330" s="107">
        <v>2291</v>
      </c>
      <c r="S330" s="108">
        <f t="shared" si="203"/>
        <v>3870</v>
      </c>
      <c r="U330" s="107">
        <f t="shared" si="204"/>
        <v>7158</v>
      </c>
      <c r="V330" s="109">
        <f t="shared" si="205"/>
        <v>77.258499730167301</v>
      </c>
      <c r="W330" s="110">
        <f t="shared" si="206"/>
        <v>0</v>
      </c>
      <c r="X330" s="107">
        <f t="shared" si="207"/>
        <v>6715</v>
      </c>
      <c r="Y330" s="109">
        <f t="shared" si="208"/>
        <v>66.835871404399327</v>
      </c>
      <c r="Z330" s="107">
        <f t="shared" si="209"/>
        <v>13873</v>
      </c>
      <c r="AA330" s="109">
        <f t="shared" si="210"/>
        <v>71.836164043082022</v>
      </c>
      <c r="AC330" s="107">
        <v>9265</v>
      </c>
      <c r="AD330" s="107">
        <v>10047</v>
      </c>
      <c r="AE330" s="112">
        <f t="shared" si="211"/>
        <v>19312</v>
      </c>
    </row>
    <row r="331" spans="1:31" ht="14.1" customHeight="1">
      <c r="A331" s="1038"/>
      <c r="B331" s="1035" t="s">
        <v>113</v>
      </c>
      <c r="C331" s="1035"/>
      <c r="D331" s="261">
        <v>89703</v>
      </c>
      <c r="E331" s="261">
        <v>0</v>
      </c>
      <c r="F331" s="261">
        <v>65488</v>
      </c>
      <c r="G331" s="261">
        <f t="shared" ref="G331:S331" si="212">SUM(G323:G330)</f>
        <v>155191</v>
      </c>
      <c r="H331" s="261">
        <v>125444</v>
      </c>
      <c r="I331" s="261">
        <v>5</v>
      </c>
      <c r="J331" s="261">
        <v>88493</v>
      </c>
      <c r="K331" s="261">
        <f t="shared" si="212"/>
        <v>213942</v>
      </c>
      <c r="L331" s="261">
        <v>78340</v>
      </c>
      <c r="M331" s="261">
        <v>7</v>
      </c>
      <c r="N331" s="261">
        <v>70674</v>
      </c>
      <c r="O331" s="261">
        <f t="shared" si="212"/>
        <v>149021</v>
      </c>
      <c r="P331" s="261">
        <v>86122</v>
      </c>
      <c r="Q331" s="261">
        <v>5</v>
      </c>
      <c r="R331" s="261">
        <v>105777</v>
      </c>
      <c r="S331" s="261">
        <f t="shared" si="212"/>
        <v>191904</v>
      </c>
      <c r="U331" s="263">
        <f t="shared" si="204"/>
        <v>379609</v>
      </c>
      <c r="V331" s="264">
        <f t="shared" si="205"/>
        <v>78.246664907738733</v>
      </c>
      <c r="W331" s="265">
        <f t="shared" si="206"/>
        <v>17</v>
      </c>
      <c r="X331" s="263">
        <f t="shared" si="207"/>
        <v>330432</v>
      </c>
      <c r="Y331" s="264">
        <f t="shared" si="208"/>
        <v>69.334441234050317</v>
      </c>
      <c r="Z331" s="263">
        <f t="shared" si="209"/>
        <v>710058</v>
      </c>
      <c r="AA331" s="264">
        <f t="shared" si="210"/>
        <v>73.83201573013379</v>
      </c>
      <c r="AC331" s="263">
        <v>485144</v>
      </c>
      <c r="AD331" s="263">
        <v>476577</v>
      </c>
      <c r="AE331" s="263">
        <f t="shared" si="211"/>
        <v>961721</v>
      </c>
    </row>
    <row r="332" spans="1:31" ht="14.1" customHeight="1">
      <c r="A332" s="1038"/>
      <c r="B332" s="1032" t="s">
        <v>909</v>
      </c>
      <c r="C332" s="106" t="s">
        <v>840</v>
      </c>
      <c r="D332" s="107">
        <v>18530</v>
      </c>
      <c r="E332" s="107">
        <v>0</v>
      </c>
      <c r="F332" s="107">
        <v>13379</v>
      </c>
      <c r="G332" s="108">
        <f t="shared" ref="G332:G346" si="213">SUM(D332:F332)</f>
        <v>31909</v>
      </c>
      <c r="H332" s="107">
        <v>22667</v>
      </c>
      <c r="I332" s="107">
        <v>0</v>
      </c>
      <c r="J332" s="107">
        <v>16498</v>
      </c>
      <c r="K332" s="108">
        <f t="shared" ref="K332:K346" si="214">SUM(H332:J332)</f>
        <v>39165</v>
      </c>
      <c r="L332" s="107">
        <v>12105</v>
      </c>
      <c r="M332" s="107">
        <v>0</v>
      </c>
      <c r="N332" s="107">
        <v>12004</v>
      </c>
      <c r="O332" s="108">
        <f t="shared" ref="O332:O346" si="215">SUM(L332:N332)</f>
        <v>24109</v>
      </c>
      <c r="P332" s="107">
        <v>12737</v>
      </c>
      <c r="Q332" s="107">
        <v>0</v>
      </c>
      <c r="R332" s="107">
        <v>17838</v>
      </c>
      <c r="S332" s="108">
        <f t="shared" ref="S332:S346" si="216">SUM(P332:R332)</f>
        <v>30575</v>
      </c>
      <c r="U332" s="107">
        <f t="shared" si="204"/>
        <v>66039</v>
      </c>
      <c r="V332" s="109">
        <f t="shared" si="205"/>
        <v>98.295725172660156</v>
      </c>
      <c r="W332" s="110">
        <f t="shared" si="206"/>
        <v>0</v>
      </c>
      <c r="X332" s="107">
        <f t="shared" si="207"/>
        <v>59719</v>
      </c>
      <c r="Y332" s="109">
        <f t="shared" si="208"/>
        <v>91.260429719734717</v>
      </c>
      <c r="Z332" s="107">
        <f t="shared" si="209"/>
        <v>125758</v>
      </c>
      <c r="AA332" s="109">
        <f t="shared" si="210"/>
        <v>94.824388110569885</v>
      </c>
      <c r="AC332" s="107">
        <v>67184</v>
      </c>
      <c r="AD332" s="107">
        <v>65438</v>
      </c>
      <c r="AE332" s="112">
        <f t="shared" si="211"/>
        <v>132622</v>
      </c>
    </row>
    <row r="333" spans="1:31" ht="14.1" customHeight="1">
      <c r="A333" s="1038"/>
      <c r="B333" s="1033"/>
      <c r="C333" s="106" t="s">
        <v>841</v>
      </c>
      <c r="D333" s="107">
        <v>13441</v>
      </c>
      <c r="E333" s="107">
        <v>0</v>
      </c>
      <c r="F333" s="107">
        <v>10111</v>
      </c>
      <c r="G333" s="108">
        <f t="shared" si="213"/>
        <v>23552</v>
      </c>
      <c r="H333" s="107">
        <v>17900</v>
      </c>
      <c r="I333" s="107">
        <v>1</v>
      </c>
      <c r="J333" s="107">
        <v>12331</v>
      </c>
      <c r="K333" s="108">
        <f t="shared" si="214"/>
        <v>30232</v>
      </c>
      <c r="L333" s="107">
        <v>9459</v>
      </c>
      <c r="M333" s="107">
        <v>0</v>
      </c>
      <c r="N333" s="107">
        <v>8736</v>
      </c>
      <c r="O333" s="108">
        <f t="shared" si="215"/>
        <v>18195</v>
      </c>
      <c r="P333" s="107">
        <v>10493</v>
      </c>
      <c r="Q333" s="107">
        <v>0</v>
      </c>
      <c r="R333" s="107">
        <v>13084</v>
      </c>
      <c r="S333" s="108">
        <f t="shared" si="216"/>
        <v>23577</v>
      </c>
      <c r="U333" s="107">
        <f t="shared" si="204"/>
        <v>51293</v>
      </c>
      <c r="V333" s="109">
        <f t="shared" si="205"/>
        <v>103.72699696663297</v>
      </c>
      <c r="W333" s="110">
        <f t="shared" si="206"/>
        <v>1</v>
      </c>
      <c r="X333" s="107">
        <f t="shared" si="207"/>
        <v>44262</v>
      </c>
      <c r="Y333" s="109">
        <f t="shared" si="208"/>
        <v>94.578943994529794</v>
      </c>
      <c r="Z333" s="107">
        <f t="shared" si="209"/>
        <v>95556</v>
      </c>
      <c r="AA333" s="109">
        <f t="shared" si="210"/>
        <v>99.279992519402796</v>
      </c>
      <c r="AC333" s="107">
        <v>49450</v>
      </c>
      <c r="AD333" s="107">
        <v>46799</v>
      </c>
      <c r="AE333" s="112">
        <f t="shared" si="211"/>
        <v>96249</v>
      </c>
    </row>
    <row r="334" spans="1:31" ht="14.1" customHeight="1">
      <c r="A334" s="1038"/>
      <c r="B334" s="1033"/>
      <c r="C334" s="106" t="s">
        <v>842</v>
      </c>
      <c r="D334" s="107">
        <v>24194</v>
      </c>
      <c r="E334" s="107">
        <v>0</v>
      </c>
      <c r="F334" s="107">
        <v>17507</v>
      </c>
      <c r="G334" s="108">
        <f t="shared" si="213"/>
        <v>41701</v>
      </c>
      <c r="H334" s="107">
        <v>30609</v>
      </c>
      <c r="I334" s="107">
        <v>0</v>
      </c>
      <c r="J334" s="107">
        <v>21394</v>
      </c>
      <c r="K334" s="108">
        <f t="shared" si="214"/>
        <v>52003</v>
      </c>
      <c r="L334" s="107">
        <v>19581</v>
      </c>
      <c r="M334" s="107">
        <v>3</v>
      </c>
      <c r="N334" s="107">
        <v>17671</v>
      </c>
      <c r="O334" s="108">
        <f t="shared" si="215"/>
        <v>37255</v>
      </c>
      <c r="P334" s="107">
        <v>22294</v>
      </c>
      <c r="Q334" s="107">
        <v>0</v>
      </c>
      <c r="R334" s="107">
        <v>26993</v>
      </c>
      <c r="S334" s="108">
        <f t="shared" si="216"/>
        <v>49287</v>
      </c>
      <c r="U334" s="107">
        <f t="shared" si="204"/>
        <v>96678</v>
      </c>
      <c r="V334" s="109">
        <f t="shared" si="205"/>
        <v>82.013216718555157</v>
      </c>
      <c r="W334" s="110">
        <f t="shared" si="206"/>
        <v>3</v>
      </c>
      <c r="X334" s="107">
        <f t="shared" si="207"/>
        <v>83565</v>
      </c>
      <c r="Y334" s="109">
        <f t="shared" si="208"/>
        <v>74.338148952069176</v>
      </c>
      <c r="Z334" s="107">
        <f t="shared" si="209"/>
        <v>180246</v>
      </c>
      <c r="AA334" s="109">
        <f t="shared" si="210"/>
        <v>78.268119308880429</v>
      </c>
      <c r="AC334" s="107">
        <v>117881</v>
      </c>
      <c r="AD334" s="107">
        <v>112412</v>
      </c>
      <c r="AE334" s="112">
        <f t="shared" si="211"/>
        <v>230293</v>
      </c>
    </row>
    <row r="335" spans="1:31" ht="14.1" customHeight="1">
      <c r="A335" s="1038"/>
      <c r="B335" s="1033"/>
      <c r="C335" s="106" t="s">
        <v>843</v>
      </c>
      <c r="D335" s="107">
        <v>9927</v>
      </c>
      <c r="E335" s="107">
        <v>0</v>
      </c>
      <c r="F335" s="107">
        <v>7828</v>
      </c>
      <c r="G335" s="108">
        <f t="shared" si="213"/>
        <v>17755</v>
      </c>
      <c r="H335" s="107">
        <v>18694</v>
      </c>
      <c r="I335" s="107">
        <v>0</v>
      </c>
      <c r="J335" s="107">
        <v>12508</v>
      </c>
      <c r="K335" s="108">
        <f t="shared" si="214"/>
        <v>31202</v>
      </c>
      <c r="L335" s="107">
        <v>10427</v>
      </c>
      <c r="M335" s="107">
        <v>0</v>
      </c>
      <c r="N335" s="107">
        <v>9457</v>
      </c>
      <c r="O335" s="108">
        <f t="shared" si="215"/>
        <v>19884</v>
      </c>
      <c r="P335" s="107">
        <v>11555</v>
      </c>
      <c r="Q335" s="107">
        <v>0</v>
      </c>
      <c r="R335" s="107">
        <v>13419</v>
      </c>
      <c r="S335" s="108">
        <f t="shared" si="216"/>
        <v>24974</v>
      </c>
      <c r="U335" s="107">
        <f t="shared" si="204"/>
        <v>50603</v>
      </c>
      <c r="V335" s="109">
        <f t="shared" si="205"/>
        <v>89.790088187802752</v>
      </c>
      <c r="W335" s="110">
        <f t="shared" si="206"/>
        <v>0</v>
      </c>
      <c r="X335" s="107">
        <f t="shared" si="207"/>
        <v>43212</v>
      </c>
      <c r="Y335" s="109">
        <f t="shared" si="208"/>
        <v>80.515753973429725</v>
      </c>
      <c r="Z335" s="107">
        <f t="shared" si="209"/>
        <v>93815</v>
      </c>
      <c r="AA335" s="109">
        <f t="shared" si="210"/>
        <v>85.266209804955196</v>
      </c>
      <c r="AC335" s="107">
        <v>56357</v>
      </c>
      <c r="AD335" s="107">
        <v>53669</v>
      </c>
      <c r="AE335" s="112">
        <f t="shared" si="211"/>
        <v>110026</v>
      </c>
    </row>
    <row r="336" spans="1:31" ht="14.1" customHeight="1">
      <c r="A336" s="1038"/>
      <c r="B336" s="1033"/>
      <c r="C336" s="106" t="s">
        <v>844</v>
      </c>
      <c r="D336" s="107">
        <v>17923</v>
      </c>
      <c r="E336" s="107">
        <v>0</v>
      </c>
      <c r="F336" s="107">
        <v>12988</v>
      </c>
      <c r="G336" s="108">
        <f t="shared" si="213"/>
        <v>30911</v>
      </c>
      <c r="H336" s="107">
        <v>21070</v>
      </c>
      <c r="I336" s="107">
        <v>0</v>
      </c>
      <c r="J336" s="107">
        <v>14867</v>
      </c>
      <c r="K336" s="108">
        <f t="shared" si="214"/>
        <v>35937</v>
      </c>
      <c r="L336" s="107">
        <v>12911</v>
      </c>
      <c r="M336" s="107">
        <v>0</v>
      </c>
      <c r="N336" s="107">
        <v>12056</v>
      </c>
      <c r="O336" s="108">
        <f t="shared" si="215"/>
        <v>24967</v>
      </c>
      <c r="P336" s="107">
        <v>14267</v>
      </c>
      <c r="Q336" s="107">
        <v>0</v>
      </c>
      <c r="R336" s="107">
        <v>18450</v>
      </c>
      <c r="S336" s="108">
        <f t="shared" si="216"/>
        <v>32717</v>
      </c>
      <c r="U336" s="107">
        <f t="shared" si="204"/>
        <v>66171</v>
      </c>
      <c r="V336" s="109">
        <f t="shared" si="205"/>
        <v>88.85591513361085</v>
      </c>
      <c r="W336" s="110">
        <f t="shared" si="206"/>
        <v>0</v>
      </c>
      <c r="X336" s="107">
        <f t="shared" si="207"/>
        <v>58361</v>
      </c>
      <c r="Y336" s="109">
        <f t="shared" si="208"/>
        <v>80.297464261636463</v>
      </c>
      <c r="Z336" s="107">
        <f t="shared" si="209"/>
        <v>124532</v>
      </c>
      <c r="AA336" s="109">
        <f t="shared" si="210"/>
        <v>84.628714721612496</v>
      </c>
      <c r="AC336" s="107">
        <v>74470</v>
      </c>
      <c r="AD336" s="107">
        <v>72681</v>
      </c>
      <c r="AE336" s="112">
        <f t="shared" si="211"/>
        <v>147151</v>
      </c>
    </row>
    <row r="337" spans="1:31" ht="14.1" customHeight="1">
      <c r="A337" s="1038"/>
      <c r="B337" s="1033"/>
      <c r="C337" s="106" t="s">
        <v>845</v>
      </c>
      <c r="D337" s="107">
        <v>12942</v>
      </c>
      <c r="E337" s="107">
        <v>0</v>
      </c>
      <c r="F337" s="107">
        <v>9515</v>
      </c>
      <c r="G337" s="108">
        <f t="shared" si="213"/>
        <v>22457</v>
      </c>
      <c r="H337" s="107">
        <v>20247</v>
      </c>
      <c r="I337" s="107">
        <v>1</v>
      </c>
      <c r="J337" s="107">
        <v>17081</v>
      </c>
      <c r="K337" s="108">
        <f t="shared" si="214"/>
        <v>37329</v>
      </c>
      <c r="L337" s="107">
        <v>9725</v>
      </c>
      <c r="M337" s="107">
        <v>0</v>
      </c>
      <c r="N337" s="107">
        <v>10399</v>
      </c>
      <c r="O337" s="108">
        <f t="shared" si="215"/>
        <v>20124</v>
      </c>
      <c r="P337" s="107">
        <v>10527</v>
      </c>
      <c r="Q337" s="107">
        <v>0</v>
      </c>
      <c r="R337" s="107">
        <v>14005</v>
      </c>
      <c r="S337" s="108">
        <f t="shared" si="216"/>
        <v>24532</v>
      </c>
      <c r="U337" s="107">
        <f t="shared" si="204"/>
        <v>53441</v>
      </c>
      <c r="V337" s="109">
        <f t="shared" si="205"/>
        <v>85.894530433804263</v>
      </c>
      <c r="W337" s="110">
        <f t="shared" si="206"/>
        <v>1</v>
      </c>
      <c r="X337" s="107">
        <f t="shared" si="207"/>
        <v>51000</v>
      </c>
      <c r="Y337" s="109">
        <f t="shared" si="208"/>
        <v>83.048363458720075</v>
      </c>
      <c r="Z337" s="107">
        <f t="shared" si="209"/>
        <v>104442</v>
      </c>
      <c r="AA337" s="109">
        <f t="shared" si="210"/>
        <v>84.481545293503842</v>
      </c>
      <c r="AC337" s="107">
        <v>62217</v>
      </c>
      <c r="AD337" s="107">
        <v>61410</v>
      </c>
      <c r="AE337" s="112">
        <f t="shared" si="211"/>
        <v>123627</v>
      </c>
    </row>
    <row r="338" spans="1:31" ht="14.1" customHeight="1">
      <c r="A338" s="1038"/>
      <c r="B338" s="1033"/>
      <c r="C338" s="106" t="s">
        <v>846</v>
      </c>
      <c r="D338" s="107">
        <v>1725</v>
      </c>
      <c r="E338" s="107">
        <v>0</v>
      </c>
      <c r="F338" s="107">
        <v>1223</v>
      </c>
      <c r="G338" s="108">
        <f t="shared" si="213"/>
        <v>2948</v>
      </c>
      <c r="H338" s="107">
        <v>2295</v>
      </c>
      <c r="I338" s="107">
        <v>0</v>
      </c>
      <c r="J338" s="107">
        <v>1872</v>
      </c>
      <c r="K338" s="108">
        <f t="shared" si="214"/>
        <v>4167</v>
      </c>
      <c r="L338" s="107">
        <v>1142</v>
      </c>
      <c r="M338" s="107">
        <v>0</v>
      </c>
      <c r="N338" s="107">
        <v>1313</v>
      </c>
      <c r="O338" s="108">
        <f t="shared" si="215"/>
        <v>2455</v>
      </c>
      <c r="P338" s="107">
        <v>1440</v>
      </c>
      <c r="Q338" s="107">
        <v>0</v>
      </c>
      <c r="R338" s="107">
        <v>1932</v>
      </c>
      <c r="S338" s="108">
        <f t="shared" si="216"/>
        <v>3372</v>
      </c>
      <c r="U338" s="107">
        <f t="shared" si="204"/>
        <v>6602</v>
      </c>
      <c r="V338" s="109">
        <f t="shared" si="205"/>
        <v>225.47814207650273</v>
      </c>
      <c r="W338" s="110">
        <f t="shared" si="206"/>
        <v>0</v>
      </c>
      <c r="X338" s="107">
        <f t="shared" si="207"/>
        <v>6340</v>
      </c>
      <c r="Y338" s="109">
        <f t="shared" si="208"/>
        <v>180.31854379977247</v>
      </c>
      <c r="Z338" s="107">
        <f t="shared" si="209"/>
        <v>12942</v>
      </c>
      <c r="AA338" s="109">
        <f t="shared" si="210"/>
        <v>200.83798882681563</v>
      </c>
      <c r="AC338" s="107">
        <v>2928</v>
      </c>
      <c r="AD338" s="107">
        <v>3516</v>
      </c>
      <c r="AE338" s="112">
        <f t="shared" si="211"/>
        <v>6444</v>
      </c>
    </row>
    <row r="339" spans="1:31" ht="14.1" customHeight="1">
      <c r="A339" s="1038"/>
      <c r="B339" s="1033"/>
      <c r="C339" s="106" t="s">
        <v>847</v>
      </c>
      <c r="D339" s="107">
        <v>3296</v>
      </c>
      <c r="E339" s="107">
        <v>0</v>
      </c>
      <c r="F339" s="107">
        <v>2548</v>
      </c>
      <c r="G339" s="108">
        <f t="shared" si="213"/>
        <v>5844</v>
      </c>
      <c r="H339" s="107">
        <v>4449</v>
      </c>
      <c r="I339" s="107">
        <v>0</v>
      </c>
      <c r="J339" s="107">
        <v>3755</v>
      </c>
      <c r="K339" s="108">
        <f t="shared" si="214"/>
        <v>8204</v>
      </c>
      <c r="L339" s="107">
        <v>2327</v>
      </c>
      <c r="M339" s="107">
        <v>0</v>
      </c>
      <c r="N339" s="107">
        <v>2233</v>
      </c>
      <c r="O339" s="108">
        <f t="shared" si="215"/>
        <v>4560</v>
      </c>
      <c r="P339" s="107">
        <v>2482</v>
      </c>
      <c r="Q339" s="107">
        <v>0</v>
      </c>
      <c r="R339" s="107">
        <v>2997</v>
      </c>
      <c r="S339" s="108">
        <f t="shared" si="216"/>
        <v>5479</v>
      </c>
      <c r="U339" s="107">
        <f t="shared" si="204"/>
        <v>12554</v>
      </c>
      <c r="V339" s="109">
        <f t="shared" si="205"/>
        <v>76.750015283976282</v>
      </c>
      <c r="W339" s="110">
        <f t="shared" si="206"/>
        <v>0</v>
      </c>
      <c r="X339" s="107">
        <f t="shared" si="207"/>
        <v>11533</v>
      </c>
      <c r="Y339" s="109">
        <f t="shared" si="208"/>
        <v>71.0948095179386</v>
      </c>
      <c r="Z339" s="107">
        <f t="shared" si="209"/>
        <v>24087</v>
      </c>
      <c r="AA339" s="109">
        <f t="shared" si="210"/>
        <v>73.934129347125449</v>
      </c>
      <c r="AC339" s="107">
        <v>16357</v>
      </c>
      <c r="AD339" s="107">
        <v>16222</v>
      </c>
      <c r="AE339" s="112">
        <f t="shared" si="211"/>
        <v>32579</v>
      </c>
    </row>
    <row r="340" spans="1:31" ht="14.1" customHeight="1">
      <c r="A340" s="1038"/>
      <c r="B340" s="1033"/>
      <c r="C340" s="106" t="s">
        <v>848</v>
      </c>
      <c r="D340" s="107">
        <v>1378</v>
      </c>
      <c r="E340" s="107">
        <v>0</v>
      </c>
      <c r="F340" s="107">
        <v>1075</v>
      </c>
      <c r="G340" s="108">
        <f t="shared" si="213"/>
        <v>2453</v>
      </c>
      <c r="H340" s="107">
        <v>1913</v>
      </c>
      <c r="I340" s="107">
        <v>0</v>
      </c>
      <c r="J340" s="107">
        <v>1639</v>
      </c>
      <c r="K340" s="108">
        <f t="shared" si="214"/>
        <v>3552</v>
      </c>
      <c r="L340" s="107">
        <v>907</v>
      </c>
      <c r="M340" s="107">
        <v>0</v>
      </c>
      <c r="N340" s="107">
        <v>889</v>
      </c>
      <c r="O340" s="108">
        <f t="shared" si="215"/>
        <v>1796</v>
      </c>
      <c r="P340" s="107">
        <v>1025</v>
      </c>
      <c r="Q340" s="107">
        <v>0</v>
      </c>
      <c r="R340" s="107">
        <v>1400</v>
      </c>
      <c r="S340" s="108">
        <f t="shared" si="216"/>
        <v>2425</v>
      </c>
      <c r="U340" s="107">
        <f t="shared" si="204"/>
        <v>5223</v>
      </c>
      <c r="V340" s="109">
        <f t="shared" si="205"/>
        <v>77.26331360946746</v>
      </c>
      <c r="W340" s="110">
        <f t="shared" si="206"/>
        <v>0</v>
      </c>
      <c r="X340" s="107">
        <f t="shared" si="207"/>
        <v>5003</v>
      </c>
      <c r="Y340" s="109">
        <f t="shared" si="208"/>
        <v>73.250366032210835</v>
      </c>
      <c r="Z340" s="107">
        <f t="shared" si="209"/>
        <v>10226</v>
      </c>
      <c r="AA340" s="109">
        <f t="shared" si="210"/>
        <v>75.246504782928625</v>
      </c>
      <c r="AC340" s="107">
        <v>6760</v>
      </c>
      <c r="AD340" s="107">
        <v>6830</v>
      </c>
      <c r="AE340" s="112">
        <f t="shared" si="211"/>
        <v>13590</v>
      </c>
    </row>
    <row r="341" spans="1:31" ht="14.1" customHeight="1">
      <c r="A341" s="1038"/>
      <c r="B341" s="1033"/>
      <c r="C341" s="106" t="s">
        <v>849</v>
      </c>
      <c r="D341" s="107">
        <v>1354</v>
      </c>
      <c r="E341" s="107">
        <v>0</v>
      </c>
      <c r="F341" s="107">
        <v>1033</v>
      </c>
      <c r="G341" s="108">
        <f t="shared" si="213"/>
        <v>2387</v>
      </c>
      <c r="H341" s="107">
        <v>1332</v>
      </c>
      <c r="I341" s="107">
        <v>0</v>
      </c>
      <c r="J341" s="107">
        <v>1224</v>
      </c>
      <c r="K341" s="108">
        <f t="shared" si="214"/>
        <v>2556</v>
      </c>
      <c r="L341" s="107">
        <v>488</v>
      </c>
      <c r="M341" s="107">
        <v>0</v>
      </c>
      <c r="N341" s="107">
        <v>533</v>
      </c>
      <c r="O341" s="108">
        <f t="shared" si="215"/>
        <v>1021</v>
      </c>
      <c r="P341" s="107">
        <v>591</v>
      </c>
      <c r="Q341" s="107">
        <v>0</v>
      </c>
      <c r="R341" s="107">
        <v>842</v>
      </c>
      <c r="S341" s="108">
        <f t="shared" si="216"/>
        <v>1433</v>
      </c>
      <c r="U341" s="107">
        <f t="shared" si="204"/>
        <v>3765</v>
      </c>
      <c r="V341" s="109">
        <f t="shared" si="205"/>
        <v>81.954723552459726</v>
      </c>
      <c r="W341" s="110">
        <f t="shared" si="206"/>
        <v>0</v>
      </c>
      <c r="X341" s="107">
        <f t="shared" si="207"/>
        <v>3632</v>
      </c>
      <c r="Y341" s="109">
        <f t="shared" si="208"/>
        <v>70.771628994544031</v>
      </c>
      <c r="Z341" s="107">
        <f t="shared" si="209"/>
        <v>7397</v>
      </c>
      <c r="AA341" s="109">
        <f t="shared" si="210"/>
        <v>76.053876208101997</v>
      </c>
      <c r="AC341" s="107">
        <v>4594</v>
      </c>
      <c r="AD341" s="107">
        <v>5132</v>
      </c>
      <c r="AE341" s="112">
        <f t="shared" si="211"/>
        <v>9726</v>
      </c>
    </row>
    <row r="342" spans="1:31" ht="14.1" customHeight="1">
      <c r="A342" s="1038"/>
      <c r="B342" s="1033"/>
      <c r="C342" s="106" t="s">
        <v>850</v>
      </c>
      <c r="D342" s="107">
        <v>5672</v>
      </c>
      <c r="E342" s="107">
        <v>0</v>
      </c>
      <c r="F342" s="107">
        <v>4255</v>
      </c>
      <c r="G342" s="108">
        <f t="shared" si="213"/>
        <v>9927</v>
      </c>
      <c r="H342" s="107">
        <v>10371</v>
      </c>
      <c r="I342" s="107">
        <v>0</v>
      </c>
      <c r="J342" s="107">
        <v>7556</v>
      </c>
      <c r="K342" s="108">
        <f t="shared" si="214"/>
        <v>17927</v>
      </c>
      <c r="L342" s="107">
        <v>6326</v>
      </c>
      <c r="M342" s="107">
        <v>0</v>
      </c>
      <c r="N342" s="107">
        <v>6033</v>
      </c>
      <c r="O342" s="108">
        <f t="shared" si="215"/>
        <v>12359</v>
      </c>
      <c r="P342" s="107">
        <v>6358</v>
      </c>
      <c r="Q342" s="107">
        <v>0</v>
      </c>
      <c r="R342" s="107">
        <v>8282</v>
      </c>
      <c r="S342" s="108">
        <f t="shared" si="216"/>
        <v>14640</v>
      </c>
      <c r="U342" s="107">
        <f t="shared" si="204"/>
        <v>28727</v>
      </c>
      <c r="V342" s="109">
        <f t="shared" si="205"/>
        <v>76.670759047720722</v>
      </c>
      <c r="W342" s="110">
        <f t="shared" si="206"/>
        <v>0</v>
      </c>
      <c r="X342" s="107">
        <f t="shared" si="207"/>
        <v>26126</v>
      </c>
      <c r="Y342" s="109">
        <f t="shared" si="208"/>
        <v>71.05442084364546</v>
      </c>
      <c r="Z342" s="107">
        <f t="shared" si="209"/>
        <v>54853</v>
      </c>
      <c r="AA342" s="109">
        <f t="shared" si="210"/>
        <v>73.889031076148015</v>
      </c>
      <c r="AC342" s="107">
        <v>37468</v>
      </c>
      <c r="AD342" s="107">
        <v>36769</v>
      </c>
      <c r="AE342" s="112">
        <f t="shared" si="211"/>
        <v>74237</v>
      </c>
    </row>
    <row r="343" spans="1:31" ht="14.1" customHeight="1">
      <c r="A343" s="1038"/>
      <c r="B343" s="1033"/>
      <c r="C343" s="106" t="s">
        <v>851</v>
      </c>
      <c r="D343" s="107">
        <v>3696</v>
      </c>
      <c r="E343" s="107">
        <v>0</v>
      </c>
      <c r="F343" s="107">
        <v>2760</v>
      </c>
      <c r="G343" s="108">
        <f t="shared" si="213"/>
        <v>6456</v>
      </c>
      <c r="H343" s="107">
        <v>4525</v>
      </c>
      <c r="I343" s="107">
        <v>0</v>
      </c>
      <c r="J343" s="107">
        <v>3802</v>
      </c>
      <c r="K343" s="108">
        <f t="shared" si="214"/>
        <v>8327</v>
      </c>
      <c r="L343" s="107">
        <v>2803</v>
      </c>
      <c r="M343" s="107">
        <v>0</v>
      </c>
      <c r="N343" s="107">
        <v>2583</v>
      </c>
      <c r="O343" s="108">
        <f t="shared" si="215"/>
        <v>5386</v>
      </c>
      <c r="P343" s="107">
        <v>2802</v>
      </c>
      <c r="Q343" s="107">
        <v>0</v>
      </c>
      <c r="R343" s="107">
        <v>3803</v>
      </c>
      <c r="S343" s="108">
        <f t="shared" si="216"/>
        <v>6605</v>
      </c>
      <c r="U343" s="107">
        <f t="shared" si="204"/>
        <v>13826</v>
      </c>
      <c r="V343" s="109">
        <f t="shared" si="205"/>
        <v>76.260341974627693</v>
      </c>
      <c r="W343" s="110">
        <f t="shared" si="206"/>
        <v>0</v>
      </c>
      <c r="X343" s="107">
        <f t="shared" si="207"/>
        <v>12948</v>
      </c>
      <c r="Y343" s="109">
        <f t="shared" si="208"/>
        <v>72.770190524363514</v>
      </c>
      <c r="Z343" s="107">
        <f t="shared" si="209"/>
        <v>26774</v>
      </c>
      <c r="AA343" s="109">
        <f t="shared" si="210"/>
        <v>74.531637112713298</v>
      </c>
      <c r="AC343" s="107">
        <v>18130</v>
      </c>
      <c r="AD343" s="107">
        <v>17793</v>
      </c>
      <c r="AE343" s="112">
        <f t="shared" si="211"/>
        <v>35923</v>
      </c>
    </row>
    <row r="344" spans="1:31" ht="14.1" customHeight="1">
      <c r="A344" s="1038"/>
      <c r="B344" s="1033"/>
      <c r="C344" s="106" t="s">
        <v>852</v>
      </c>
      <c r="D344" s="107">
        <v>3246</v>
      </c>
      <c r="E344" s="107">
        <v>0</v>
      </c>
      <c r="F344" s="107">
        <v>2268</v>
      </c>
      <c r="G344" s="108">
        <f t="shared" si="213"/>
        <v>5514</v>
      </c>
      <c r="H344" s="107">
        <v>5122</v>
      </c>
      <c r="I344" s="107">
        <v>0</v>
      </c>
      <c r="J344" s="107">
        <v>4155</v>
      </c>
      <c r="K344" s="108">
        <f t="shared" si="214"/>
        <v>9277</v>
      </c>
      <c r="L344" s="107">
        <v>2579</v>
      </c>
      <c r="M344" s="107">
        <v>0</v>
      </c>
      <c r="N344" s="107">
        <v>2764</v>
      </c>
      <c r="O344" s="108">
        <f t="shared" si="215"/>
        <v>5343</v>
      </c>
      <c r="P344" s="107">
        <v>2870</v>
      </c>
      <c r="Q344" s="107">
        <v>0</v>
      </c>
      <c r="R344" s="107">
        <v>3998</v>
      </c>
      <c r="S344" s="108">
        <f t="shared" si="216"/>
        <v>6868</v>
      </c>
      <c r="U344" s="107">
        <f t="shared" si="204"/>
        <v>13817</v>
      </c>
      <c r="V344" s="109">
        <f t="shared" si="205"/>
        <v>76.051298987230297</v>
      </c>
      <c r="W344" s="110">
        <f t="shared" si="206"/>
        <v>0</v>
      </c>
      <c r="X344" s="107">
        <f t="shared" si="207"/>
        <v>13185</v>
      </c>
      <c r="Y344" s="109">
        <f t="shared" si="208"/>
        <v>73.043044706664446</v>
      </c>
      <c r="Z344" s="107">
        <f t="shared" si="209"/>
        <v>27002</v>
      </c>
      <c r="AA344" s="109">
        <f t="shared" si="210"/>
        <v>74.552030702117676</v>
      </c>
      <c r="AC344" s="107">
        <v>18168</v>
      </c>
      <c r="AD344" s="107">
        <v>18051</v>
      </c>
      <c r="AE344" s="112">
        <f t="shared" si="211"/>
        <v>36219</v>
      </c>
    </row>
    <row r="345" spans="1:31" ht="14.1" customHeight="1">
      <c r="A345" s="1038"/>
      <c r="B345" s="1033"/>
      <c r="C345" s="106" t="s">
        <v>853</v>
      </c>
      <c r="D345" s="107">
        <v>5167</v>
      </c>
      <c r="E345" s="107">
        <v>0</v>
      </c>
      <c r="F345" s="107">
        <v>3469</v>
      </c>
      <c r="G345" s="108">
        <f t="shared" si="213"/>
        <v>8636</v>
      </c>
      <c r="H345" s="107">
        <v>6616</v>
      </c>
      <c r="I345" s="107">
        <v>0</v>
      </c>
      <c r="J345" s="107">
        <v>4803</v>
      </c>
      <c r="K345" s="108">
        <f t="shared" si="214"/>
        <v>11419</v>
      </c>
      <c r="L345" s="107">
        <v>4742</v>
      </c>
      <c r="M345" s="107">
        <v>0</v>
      </c>
      <c r="N345" s="107">
        <v>4341</v>
      </c>
      <c r="O345" s="108">
        <f t="shared" si="215"/>
        <v>9083</v>
      </c>
      <c r="P345" s="107">
        <v>4672</v>
      </c>
      <c r="Q345" s="107">
        <v>0</v>
      </c>
      <c r="R345" s="107">
        <v>6079</v>
      </c>
      <c r="S345" s="108">
        <f t="shared" si="216"/>
        <v>10751</v>
      </c>
      <c r="U345" s="107">
        <f t="shared" si="204"/>
        <v>21197</v>
      </c>
      <c r="V345" s="109">
        <f t="shared" si="205"/>
        <v>66.661425246870877</v>
      </c>
      <c r="W345" s="110">
        <f t="shared" si="206"/>
        <v>0</v>
      </c>
      <c r="X345" s="107">
        <f t="shared" si="207"/>
        <v>18692</v>
      </c>
      <c r="Y345" s="109">
        <f t="shared" si="208"/>
        <v>59.430242909830852</v>
      </c>
      <c r="Z345" s="107">
        <f t="shared" si="209"/>
        <v>39889</v>
      </c>
      <c r="AA345" s="109">
        <f t="shared" si="210"/>
        <v>63.065612648221347</v>
      </c>
      <c r="AC345" s="107">
        <v>31798</v>
      </c>
      <c r="AD345" s="107">
        <v>31452</v>
      </c>
      <c r="AE345" s="112">
        <f t="shared" si="211"/>
        <v>63250</v>
      </c>
    </row>
    <row r="346" spans="1:31" ht="14.1" customHeight="1">
      <c r="A346" s="1038"/>
      <c r="B346" s="1034"/>
      <c r="C346" s="106" t="s">
        <v>854</v>
      </c>
      <c r="D346" s="107">
        <v>8298</v>
      </c>
      <c r="E346" s="107">
        <v>0</v>
      </c>
      <c r="F346" s="107">
        <v>6075</v>
      </c>
      <c r="G346" s="108">
        <f t="shared" si="213"/>
        <v>14373</v>
      </c>
      <c r="H346" s="107">
        <v>13310</v>
      </c>
      <c r="I346" s="107">
        <v>0</v>
      </c>
      <c r="J346" s="107">
        <v>9648</v>
      </c>
      <c r="K346" s="108">
        <f t="shared" si="214"/>
        <v>22958</v>
      </c>
      <c r="L346" s="107">
        <v>8009</v>
      </c>
      <c r="M346" s="107">
        <v>1</v>
      </c>
      <c r="N346" s="107">
        <v>7556</v>
      </c>
      <c r="O346" s="108">
        <f t="shared" si="215"/>
        <v>15566</v>
      </c>
      <c r="P346" s="107">
        <v>8230</v>
      </c>
      <c r="Q346" s="107">
        <v>0</v>
      </c>
      <c r="R346" s="107">
        <v>10603</v>
      </c>
      <c r="S346" s="108">
        <f t="shared" si="216"/>
        <v>18833</v>
      </c>
      <c r="U346" s="107">
        <f t="shared" si="204"/>
        <v>37847</v>
      </c>
      <c r="V346" s="109">
        <f t="shared" si="205"/>
        <v>81.818967939987459</v>
      </c>
      <c r="W346" s="110">
        <f t="shared" si="206"/>
        <v>1</v>
      </c>
      <c r="X346" s="107">
        <f t="shared" si="207"/>
        <v>33882</v>
      </c>
      <c r="Y346" s="109">
        <f t="shared" si="208"/>
        <v>77.102676133260516</v>
      </c>
      <c r="Z346" s="107">
        <f t="shared" si="209"/>
        <v>71730</v>
      </c>
      <c r="AA346" s="109">
        <f t="shared" si="210"/>
        <v>79.522399973392751</v>
      </c>
      <c r="AC346" s="107">
        <v>46257</v>
      </c>
      <c r="AD346" s="107">
        <v>43944</v>
      </c>
      <c r="AE346" s="112">
        <f t="shared" si="211"/>
        <v>90201</v>
      </c>
    </row>
    <row r="347" spans="1:31" ht="14.1" customHeight="1">
      <c r="A347" s="1038"/>
      <c r="B347" s="1035" t="s">
        <v>113</v>
      </c>
      <c r="C347" s="1035"/>
      <c r="D347" s="261">
        <v>130789</v>
      </c>
      <c r="E347" s="261">
        <v>0</v>
      </c>
      <c r="F347" s="261">
        <v>96034</v>
      </c>
      <c r="G347" s="261">
        <f t="shared" ref="G347:S347" si="217">SUM(G332:G346)</f>
        <v>226823</v>
      </c>
      <c r="H347" s="261">
        <v>181120</v>
      </c>
      <c r="I347" s="261">
        <v>2</v>
      </c>
      <c r="J347" s="261">
        <v>133133</v>
      </c>
      <c r="K347" s="261">
        <f t="shared" si="217"/>
        <v>314255</v>
      </c>
      <c r="L347" s="261">
        <v>103531</v>
      </c>
      <c r="M347" s="261">
        <v>4</v>
      </c>
      <c r="N347" s="261">
        <v>98568</v>
      </c>
      <c r="O347" s="261">
        <f t="shared" si="217"/>
        <v>202103</v>
      </c>
      <c r="P347" s="261">
        <v>112343</v>
      </c>
      <c r="Q347" s="261">
        <v>0</v>
      </c>
      <c r="R347" s="261">
        <v>143725</v>
      </c>
      <c r="S347" s="261">
        <f t="shared" si="217"/>
        <v>256068</v>
      </c>
      <c r="U347" s="263">
        <f t="shared" si="204"/>
        <v>527783</v>
      </c>
      <c r="V347" s="264">
        <f t="shared" si="205"/>
        <v>86.519108421213105</v>
      </c>
      <c r="W347" s="265">
        <f t="shared" si="206"/>
        <v>6</v>
      </c>
      <c r="X347" s="263">
        <f t="shared" si="207"/>
        <v>471460</v>
      </c>
      <c r="Y347" s="264">
        <f t="shared" si="208"/>
        <v>79.62264278403967</v>
      </c>
      <c r="Z347" s="263">
        <f t="shared" si="209"/>
        <v>999249</v>
      </c>
      <c r="AA347" s="264">
        <f t="shared" si="210"/>
        <v>83.122722285396762</v>
      </c>
      <c r="AC347" s="263">
        <v>610019</v>
      </c>
      <c r="AD347" s="263">
        <v>592118</v>
      </c>
      <c r="AE347" s="263">
        <f t="shared" si="211"/>
        <v>1202137</v>
      </c>
    </row>
    <row r="348" spans="1:31" ht="14.1" customHeight="1">
      <c r="A348" s="1038"/>
      <c r="B348" s="1032" t="s">
        <v>904</v>
      </c>
      <c r="C348" s="106" t="s">
        <v>803</v>
      </c>
      <c r="D348" s="107">
        <v>22906</v>
      </c>
      <c r="E348" s="107">
        <v>0</v>
      </c>
      <c r="F348" s="107">
        <v>16931</v>
      </c>
      <c r="G348" s="108">
        <f t="shared" ref="G348:G351" si="218">SUM(D348:F348)</f>
        <v>39837</v>
      </c>
      <c r="H348" s="107">
        <v>50662</v>
      </c>
      <c r="I348" s="107">
        <v>4</v>
      </c>
      <c r="J348" s="107">
        <v>34595</v>
      </c>
      <c r="K348" s="108">
        <f t="shared" ref="K348:K351" si="219">SUM(H348:J348)</f>
        <v>85261</v>
      </c>
      <c r="L348" s="107">
        <v>32391</v>
      </c>
      <c r="M348" s="107">
        <v>5</v>
      </c>
      <c r="N348" s="107">
        <v>28665</v>
      </c>
      <c r="O348" s="108">
        <f t="shared" ref="O348:O351" si="220">SUM(L348:N348)</f>
        <v>61061</v>
      </c>
      <c r="P348" s="107">
        <v>39809</v>
      </c>
      <c r="Q348" s="107">
        <v>4</v>
      </c>
      <c r="R348" s="107">
        <v>42451</v>
      </c>
      <c r="S348" s="108">
        <f t="shared" ref="S348:S351" si="221">SUM(P348:R348)</f>
        <v>82264</v>
      </c>
      <c r="U348" s="107">
        <f t="shared" si="177"/>
        <v>145768</v>
      </c>
      <c r="V348" s="109">
        <f t="shared" si="175"/>
        <v>73.688307880515836</v>
      </c>
      <c r="W348" s="110">
        <f t="shared" si="178"/>
        <v>13</v>
      </c>
      <c r="X348" s="107">
        <f t="shared" si="179"/>
        <v>122642</v>
      </c>
      <c r="Y348" s="109">
        <f t="shared" si="176"/>
        <v>59.339649116016218</v>
      </c>
      <c r="Z348" s="107">
        <f t="shared" si="180"/>
        <v>268423</v>
      </c>
      <c r="AA348" s="109">
        <f t="shared" si="181"/>
        <v>66.360029172177647</v>
      </c>
      <c r="AC348" s="107">
        <v>197817</v>
      </c>
      <c r="AD348" s="107">
        <v>206678</v>
      </c>
      <c r="AE348" s="112">
        <f t="shared" si="182"/>
        <v>404495</v>
      </c>
    </row>
    <row r="349" spans="1:31" ht="14.1" customHeight="1">
      <c r="A349" s="1038"/>
      <c r="B349" s="1033"/>
      <c r="C349" s="106" t="s">
        <v>804</v>
      </c>
      <c r="D349" s="107">
        <v>7435</v>
      </c>
      <c r="E349" s="107">
        <v>0</v>
      </c>
      <c r="F349" s="107">
        <v>5207</v>
      </c>
      <c r="G349" s="108">
        <f t="shared" si="218"/>
        <v>12642</v>
      </c>
      <c r="H349" s="107">
        <v>11227</v>
      </c>
      <c r="I349" s="107">
        <v>0</v>
      </c>
      <c r="J349" s="107">
        <v>7634</v>
      </c>
      <c r="K349" s="108">
        <f t="shared" si="219"/>
        <v>18861</v>
      </c>
      <c r="L349" s="107">
        <v>6575</v>
      </c>
      <c r="M349" s="107">
        <v>1</v>
      </c>
      <c r="N349" s="107">
        <v>6090</v>
      </c>
      <c r="O349" s="108">
        <f t="shared" si="220"/>
        <v>12666</v>
      </c>
      <c r="P349" s="107">
        <v>7377</v>
      </c>
      <c r="Q349" s="107">
        <v>0</v>
      </c>
      <c r="R349" s="107">
        <v>9131</v>
      </c>
      <c r="S349" s="108">
        <f t="shared" si="221"/>
        <v>16508</v>
      </c>
      <c r="U349" s="107">
        <f t="shared" si="177"/>
        <v>32614</v>
      </c>
      <c r="V349" s="109">
        <f t="shared" si="175"/>
        <v>79.158272857454918</v>
      </c>
      <c r="W349" s="110">
        <f t="shared" si="178"/>
        <v>1</v>
      </c>
      <c r="X349" s="107">
        <f t="shared" si="179"/>
        <v>28062</v>
      </c>
      <c r="Y349" s="109">
        <f t="shared" si="176"/>
        <v>70.808205697559984</v>
      </c>
      <c r="Z349" s="107">
        <f t="shared" si="180"/>
        <v>60677</v>
      </c>
      <c r="AA349" s="109">
        <f t="shared" si="181"/>
        <v>75.06556809184481</v>
      </c>
      <c r="AC349" s="107">
        <v>41201</v>
      </c>
      <c r="AD349" s="107">
        <v>39631</v>
      </c>
      <c r="AE349" s="112">
        <f t="shared" si="182"/>
        <v>80832</v>
      </c>
    </row>
    <row r="350" spans="1:31" ht="14.1" customHeight="1">
      <c r="A350" s="1038"/>
      <c r="B350" s="1033"/>
      <c r="C350" s="106" t="s">
        <v>805</v>
      </c>
      <c r="D350" s="107">
        <v>11972</v>
      </c>
      <c r="E350" s="107">
        <v>0</v>
      </c>
      <c r="F350" s="107">
        <v>8511</v>
      </c>
      <c r="G350" s="108">
        <f t="shared" si="218"/>
        <v>20483</v>
      </c>
      <c r="H350" s="107">
        <v>21227</v>
      </c>
      <c r="I350" s="107">
        <v>0</v>
      </c>
      <c r="J350" s="107">
        <v>14582</v>
      </c>
      <c r="K350" s="108">
        <f t="shared" si="219"/>
        <v>35809</v>
      </c>
      <c r="L350" s="107">
        <v>12384</v>
      </c>
      <c r="M350" s="107">
        <v>1</v>
      </c>
      <c r="N350" s="107">
        <v>12011</v>
      </c>
      <c r="O350" s="108">
        <f t="shared" si="220"/>
        <v>24396</v>
      </c>
      <c r="P350" s="107">
        <v>12975</v>
      </c>
      <c r="Q350" s="107">
        <v>1</v>
      </c>
      <c r="R350" s="107">
        <v>16398</v>
      </c>
      <c r="S350" s="108">
        <f t="shared" si="221"/>
        <v>29374</v>
      </c>
      <c r="U350" s="107">
        <f t="shared" si="177"/>
        <v>58558</v>
      </c>
      <c r="V350" s="109">
        <f t="shared" si="175"/>
        <v>79.580881453596618</v>
      </c>
      <c r="W350" s="110">
        <f t="shared" si="178"/>
        <v>2</v>
      </c>
      <c r="X350" s="107">
        <f t="shared" si="179"/>
        <v>51502</v>
      </c>
      <c r="Y350" s="109">
        <f t="shared" si="176"/>
        <v>70.110811620245585</v>
      </c>
      <c r="Z350" s="107">
        <f t="shared" si="180"/>
        <v>110062</v>
      </c>
      <c r="AA350" s="109">
        <f t="shared" si="181"/>
        <v>74.851231969314682</v>
      </c>
      <c r="AC350" s="107">
        <v>73583</v>
      </c>
      <c r="AD350" s="107">
        <v>73458</v>
      </c>
      <c r="AE350" s="112">
        <f t="shared" si="182"/>
        <v>147041</v>
      </c>
    </row>
    <row r="351" spans="1:31" ht="14.1" customHeight="1">
      <c r="A351" s="1038"/>
      <c r="B351" s="1034"/>
      <c r="C351" s="106" t="s">
        <v>806</v>
      </c>
      <c r="D351" s="107">
        <v>30785</v>
      </c>
      <c r="E351" s="107">
        <v>0</v>
      </c>
      <c r="F351" s="107">
        <v>20803</v>
      </c>
      <c r="G351" s="108">
        <f t="shared" si="218"/>
        <v>51588</v>
      </c>
      <c r="H351" s="107">
        <v>68059</v>
      </c>
      <c r="I351" s="107">
        <v>1</v>
      </c>
      <c r="J351" s="107">
        <v>43904</v>
      </c>
      <c r="K351" s="108">
        <f t="shared" si="219"/>
        <v>111964</v>
      </c>
      <c r="L351" s="107">
        <v>44407</v>
      </c>
      <c r="M351" s="107">
        <v>0</v>
      </c>
      <c r="N351" s="107">
        <v>37477</v>
      </c>
      <c r="O351" s="108">
        <f t="shared" si="220"/>
        <v>81884</v>
      </c>
      <c r="P351" s="107">
        <v>51527</v>
      </c>
      <c r="Q351" s="107">
        <v>1</v>
      </c>
      <c r="R351" s="107">
        <v>56227</v>
      </c>
      <c r="S351" s="108">
        <f t="shared" si="221"/>
        <v>107755</v>
      </c>
      <c r="U351" s="107">
        <f t="shared" si="177"/>
        <v>194778</v>
      </c>
      <c r="V351" s="109">
        <f t="shared" ref="V351:V380" si="222">100*U351/AC351</f>
        <v>71.917588199457228</v>
      </c>
      <c r="W351" s="110">
        <f t="shared" si="178"/>
        <v>2</v>
      </c>
      <c r="X351" s="107">
        <f t="shared" si="179"/>
        <v>158411</v>
      </c>
      <c r="Y351" s="109">
        <f t="shared" ref="Y351:Y380" si="223">100*X351/AD351</f>
        <v>63.164295511818558</v>
      </c>
      <c r="Z351" s="107">
        <f t="shared" si="180"/>
        <v>353191</v>
      </c>
      <c r="AA351" s="109">
        <f t="shared" si="181"/>
        <v>67.709493565325417</v>
      </c>
      <c r="AC351" s="107">
        <v>270835</v>
      </c>
      <c r="AD351" s="107">
        <v>250792</v>
      </c>
      <c r="AE351" s="112">
        <f t="shared" si="182"/>
        <v>521627</v>
      </c>
    </row>
    <row r="352" spans="1:31" ht="14.1" customHeight="1">
      <c r="A352" s="1038"/>
      <c r="B352" s="1035" t="s">
        <v>113</v>
      </c>
      <c r="C352" s="1035"/>
      <c r="D352" s="261">
        <v>73098</v>
      </c>
      <c r="E352" s="261">
        <v>0</v>
      </c>
      <c r="F352" s="261">
        <v>51452</v>
      </c>
      <c r="G352" s="261">
        <f t="shared" ref="G352:S352" si="224">SUM(G348:G351)</f>
        <v>124550</v>
      </c>
      <c r="H352" s="261">
        <v>151175</v>
      </c>
      <c r="I352" s="261">
        <v>5</v>
      </c>
      <c r="J352" s="261">
        <v>100715</v>
      </c>
      <c r="K352" s="261">
        <f t="shared" si="224"/>
        <v>251895</v>
      </c>
      <c r="L352" s="261">
        <v>95757</v>
      </c>
      <c r="M352" s="261">
        <v>7</v>
      </c>
      <c r="N352" s="261">
        <v>84243</v>
      </c>
      <c r="O352" s="261">
        <f t="shared" si="224"/>
        <v>180007</v>
      </c>
      <c r="P352" s="261">
        <v>111688</v>
      </c>
      <c r="Q352" s="261">
        <v>6</v>
      </c>
      <c r="R352" s="261">
        <v>124207</v>
      </c>
      <c r="S352" s="261">
        <f t="shared" si="224"/>
        <v>235901</v>
      </c>
      <c r="U352" s="263">
        <f t="shared" ref="U352:U384" si="225">+D352+H352+L352+P352</f>
        <v>431718</v>
      </c>
      <c r="V352" s="264">
        <f t="shared" si="222"/>
        <v>73.995776743293177</v>
      </c>
      <c r="W352" s="265">
        <f t="shared" ref="W352:W384" si="226">E352+I352+M352+Q352</f>
        <v>18</v>
      </c>
      <c r="X352" s="263">
        <f t="shared" ref="X352:X384" si="227">+F352+J352+N352+R352</f>
        <v>360617</v>
      </c>
      <c r="Y352" s="264">
        <f t="shared" si="223"/>
        <v>63.204155924277771</v>
      </c>
      <c r="Z352" s="263">
        <f t="shared" ref="Z352:Z384" si="228">SUM(U352,,W352,X352)</f>
        <v>792353</v>
      </c>
      <c r="AA352" s="264">
        <f t="shared" ref="AA352:AA384" si="229">100*Z352/AE352</f>
        <v>68.661735969393277</v>
      </c>
      <c r="AC352" s="263">
        <v>583436</v>
      </c>
      <c r="AD352" s="263">
        <v>570559</v>
      </c>
      <c r="AE352" s="263">
        <f t="shared" si="182"/>
        <v>1153995</v>
      </c>
    </row>
    <row r="353" spans="1:31" ht="14.1" customHeight="1">
      <c r="A353" s="1038"/>
      <c r="B353" s="1032" t="s">
        <v>906</v>
      </c>
      <c r="C353" s="106" t="s">
        <v>815</v>
      </c>
      <c r="D353" s="107">
        <v>2888</v>
      </c>
      <c r="E353" s="107">
        <v>0</v>
      </c>
      <c r="F353" s="107">
        <v>2298</v>
      </c>
      <c r="G353" s="108">
        <f t="shared" ref="G353:G360" si="230">SUM(D353:F353)</f>
        <v>5186</v>
      </c>
      <c r="H353" s="107">
        <v>10047</v>
      </c>
      <c r="I353" s="107">
        <v>0</v>
      </c>
      <c r="J353" s="107">
        <v>5518</v>
      </c>
      <c r="K353" s="108">
        <f t="shared" ref="K353:K360" si="231">SUM(H353:J353)</f>
        <v>15565</v>
      </c>
      <c r="L353" s="107">
        <v>4575</v>
      </c>
      <c r="M353" s="107">
        <v>0</v>
      </c>
      <c r="N353" s="107">
        <v>3327</v>
      </c>
      <c r="O353" s="108">
        <f t="shared" ref="O353:O360" si="232">SUM(L353:N353)</f>
        <v>7902</v>
      </c>
      <c r="P353" s="107">
        <v>6065</v>
      </c>
      <c r="Q353" s="107">
        <v>0</v>
      </c>
      <c r="R353" s="107">
        <v>5304</v>
      </c>
      <c r="S353" s="108">
        <f t="shared" ref="S353:S360" si="233">SUM(P353:R353)</f>
        <v>11369</v>
      </c>
      <c r="U353" s="266">
        <f t="shared" si="225"/>
        <v>23575</v>
      </c>
      <c r="V353" s="268">
        <f t="shared" si="222"/>
        <v>47.928356509717815</v>
      </c>
      <c r="W353" s="269">
        <f t="shared" si="226"/>
        <v>0</v>
      </c>
      <c r="X353" s="266">
        <f t="shared" si="227"/>
        <v>16447</v>
      </c>
      <c r="Y353" s="268">
        <f t="shared" si="223"/>
        <v>37.723342278492623</v>
      </c>
      <c r="Z353" s="266">
        <f t="shared" si="228"/>
        <v>40022</v>
      </c>
      <c r="AA353" s="268">
        <f t="shared" si="229"/>
        <v>43.133197538448272</v>
      </c>
      <c r="AC353" s="107">
        <v>49188</v>
      </c>
      <c r="AD353" s="107">
        <v>43599</v>
      </c>
      <c r="AE353" s="112">
        <f t="shared" ref="AE353:AE380" si="234">+AD353+AC353</f>
        <v>92787</v>
      </c>
    </row>
    <row r="354" spans="1:31" ht="14.1" customHeight="1">
      <c r="A354" s="1038"/>
      <c r="B354" s="1033"/>
      <c r="C354" s="106" t="s">
        <v>816</v>
      </c>
      <c r="D354" s="107">
        <v>6104</v>
      </c>
      <c r="E354" s="107">
        <v>0</v>
      </c>
      <c r="F354" s="107">
        <v>4563</v>
      </c>
      <c r="G354" s="108">
        <f t="shared" si="230"/>
        <v>10667</v>
      </c>
      <c r="H354" s="107">
        <v>22069</v>
      </c>
      <c r="I354" s="107">
        <v>0</v>
      </c>
      <c r="J354" s="107">
        <v>9700</v>
      </c>
      <c r="K354" s="108">
        <f t="shared" si="231"/>
        <v>31769</v>
      </c>
      <c r="L354" s="107">
        <v>9529</v>
      </c>
      <c r="M354" s="107">
        <v>1</v>
      </c>
      <c r="N354" s="107">
        <v>5334</v>
      </c>
      <c r="O354" s="108">
        <f t="shared" si="232"/>
        <v>14864</v>
      </c>
      <c r="P354" s="107">
        <v>14050</v>
      </c>
      <c r="Q354" s="107">
        <v>0</v>
      </c>
      <c r="R354" s="107">
        <v>9849</v>
      </c>
      <c r="S354" s="108">
        <f t="shared" si="233"/>
        <v>23899</v>
      </c>
      <c r="U354" s="107">
        <f t="shared" si="225"/>
        <v>51752</v>
      </c>
      <c r="V354" s="109">
        <f t="shared" si="222"/>
        <v>32.564607572315808</v>
      </c>
      <c r="W354" s="110">
        <f t="shared" si="226"/>
        <v>1</v>
      </c>
      <c r="X354" s="107">
        <f t="shared" si="227"/>
        <v>29446</v>
      </c>
      <c r="Y354" s="109">
        <f t="shared" si="223"/>
        <v>21.664692422581428</v>
      </c>
      <c r="Z354" s="107">
        <f t="shared" si="228"/>
        <v>81199</v>
      </c>
      <c r="AA354" s="109">
        <f t="shared" si="229"/>
        <v>27.540208521289657</v>
      </c>
      <c r="AC354" s="107">
        <v>158921</v>
      </c>
      <c r="AD354" s="107">
        <v>135917</v>
      </c>
      <c r="AE354" s="112">
        <f t="shared" si="234"/>
        <v>294838</v>
      </c>
    </row>
    <row r="355" spans="1:31" ht="14.1" customHeight="1">
      <c r="A355" s="1038"/>
      <c r="B355" s="1033"/>
      <c r="C355" s="106" t="s">
        <v>817</v>
      </c>
      <c r="D355" s="107">
        <v>3685</v>
      </c>
      <c r="E355" s="107">
        <v>0</v>
      </c>
      <c r="F355" s="107">
        <v>2781</v>
      </c>
      <c r="G355" s="108">
        <f t="shared" si="230"/>
        <v>6466</v>
      </c>
      <c r="H355" s="107">
        <v>8112</v>
      </c>
      <c r="I355" s="107">
        <v>0</v>
      </c>
      <c r="J355" s="107">
        <v>4671</v>
      </c>
      <c r="K355" s="108">
        <f t="shared" si="231"/>
        <v>12783</v>
      </c>
      <c r="L355" s="107">
        <v>5001</v>
      </c>
      <c r="M355" s="107">
        <v>0</v>
      </c>
      <c r="N355" s="107">
        <v>3220</v>
      </c>
      <c r="O355" s="108">
        <f t="shared" si="232"/>
        <v>8221</v>
      </c>
      <c r="P355" s="107">
        <v>6733</v>
      </c>
      <c r="Q355" s="107">
        <v>0</v>
      </c>
      <c r="R355" s="107">
        <v>5068</v>
      </c>
      <c r="S355" s="108">
        <f t="shared" si="233"/>
        <v>11801</v>
      </c>
      <c r="U355" s="107">
        <f t="shared" si="225"/>
        <v>23531</v>
      </c>
      <c r="V355" s="109">
        <f t="shared" si="222"/>
        <v>42.526159796143354</v>
      </c>
      <c r="W355" s="110">
        <f t="shared" si="226"/>
        <v>0</v>
      </c>
      <c r="X355" s="107">
        <f t="shared" si="227"/>
        <v>15740</v>
      </c>
      <c r="Y355" s="109">
        <f t="shared" si="223"/>
        <v>31.168316831683168</v>
      </c>
      <c r="Z355" s="107">
        <f t="shared" si="228"/>
        <v>39271</v>
      </c>
      <c r="AA355" s="109">
        <f t="shared" si="229"/>
        <v>37.106573564011228</v>
      </c>
      <c r="AC355" s="107">
        <v>55333</v>
      </c>
      <c r="AD355" s="107">
        <v>50500</v>
      </c>
      <c r="AE355" s="112">
        <f t="shared" si="234"/>
        <v>105833</v>
      </c>
    </row>
    <row r="356" spans="1:31" ht="14.1" customHeight="1">
      <c r="A356" s="1038"/>
      <c r="B356" s="1033"/>
      <c r="C356" s="106" t="s">
        <v>818</v>
      </c>
      <c r="D356" s="107">
        <v>10706</v>
      </c>
      <c r="E356" s="107">
        <v>0</v>
      </c>
      <c r="F356" s="107">
        <v>8270</v>
      </c>
      <c r="G356" s="108">
        <f t="shared" si="230"/>
        <v>18976</v>
      </c>
      <c r="H356" s="107">
        <v>17551</v>
      </c>
      <c r="I356" s="107">
        <v>0</v>
      </c>
      <c r="J356" s="107">
        <v>11122</v>
      </c>
      <c r="K356" s="108">
        <f t="shared" si="231"/>
        <v>28673</v>
      </c>
      <c r="L356" s="107">
        <v>9090</v>
      </c>
      <c r="M356" s="107">
        <v>0</v>
      </c>
      <c r="N356" s="107">
        <v>7896</v>
      </c>
      <c r="O356" s="108">
        <f t="shared" si="232"/>
        <v>16986</v>
      </c>
      <c r="P356" s="107">
        <v>11044</v>
      </c>
      <c r="Q356" s="107">
        <v>0</v>
      </c>
      <c r="R356" s="107">
        <v>11992</v>
      </c>
      <c r="S356" s="108">
        <f t="shared" si="233"/>
        <v>23036</v>
      </c>
      <c r="U356" s="107">
        <f t="shared" si="225"/>
        <v>48391</v>
      </c>
      <c r="V356" s="109">
        <f t="shared" si="222"/>
        <v>78.847375881902465</v>
      </c>
      <c r="W356" s="110">
        <f t="shared" si="226"/>
        <v>0</v>
      </c>
      <c r="X356" s="107">
        <f t="shared" si="227"/>
        <v>39280</v>
      </c>
      <c r="Y356" s="109">
        <f t="shared" si="223"/>
        <v>71.209731513206791</v>
      </c>
      <c r="Z356" s="107">
        <f t="shared" si="228"/>
        <v>87671</v>
      </c>
      <c r="AA356" s="109">
        <f t="shared" si="229"/>
        <v>75.232121097705388</v>
      </c>
      <c r="AC356" s="107">
        <v>61373</v>
      </c>
      <c r="AD356" s="107">
        <v>55161</v>
      </c>
      <c r="AE356" s="112">
        <f t="shared" si="234"/>
        <v>116534</v>
      </c>
    </row>
    <row r="357" spans="1:31" ht="14.1" customHeight="1">
      <c r="A357" s="1038"/>
      <c r="B357" s="1033"/>
      <c r="C357" s="106" t="s">
        <v>819</v>
      </c>
      <c r="D357" s="107">
        <v>5841</v>
      </c>
      <c r="E357" s="107">
        <v>0</v>
      </c>
      <c r="F357" s="107">
        <v>4779</v>
      </c>
      <c r="G357" s="108">
        <f t="shared" si="230"/>
        <v>10620</v>
      </c>
      <c r="H357" s="107">
        <v>22265</v>
      </c>
      <c r="I357" s="107">
        <v>0</v>
      </c>
      <c r="J357" s="107">
        <v>12082</v>
      </c>
      <c r="K357" s="108">
        <f t="shared" si="231"/>
        <v>34347</v>
      </c>
      <c r="L357" s="107">
        <v>9722</v>
      </c>
      <c r="M357" s="107">
        <v>0</v>
      </c>
      <c r="N357" s="107">
        <v>7229</v>
      </c>
      <c r="O357" s="108">
        <f t="shared" si="232"/>
        <v>16951</v>
      </c>
      <c r="P357" s="107">
        <v>14090</v>
      </c>
      <c r="Q357" s="107">
        <v>1</v>
      </c>
      <c r="R357" s="107">
        <v>11910</v>
      </c>
      <c r="S357" s="108">
        <f t="shared" si="233"/>
        <v>26001</v>
      </c>
      <c r="U357" s="107">
        <f t="shared" si="225"/>
        <v>51918</v>
      </c>
      <c r="V357" s="109">
        <f t="shared" si="222"/>
        <v>46.015173538483353</v>
      </c>
      <c r="W357" s="110">
        <f t="shared" si="226"/>
        <v>1</v>
      </c>
      <c r="X357" s="107">
        <f t="shared" si="227"/>
        <v>36000</v>
      </c>
      <c r="Y357" s="109">
        <f t="shared" si="223"/>
        <v>37.732289406659746</v>
      </c>
      <c r="Z357" s="107">
        <f t="shared" si="228"/>
        <v>87919</v>
      </c>
      <c r="AA357" s="109">
        <f t="shared" si="229"/>
        <v>42.220642825242393</v>
      </c>
      <c r="AC357" s="107">
        <v>112828</v>
      </c>
      <c r="AD357" s="107">
        <v>95409</v>
      </c>
      <c r="AE357" s="112">
        <f t="shared" si="234"/>
        <v>208237</v>
      </c>
    </row>
    <row r="358" spans="1:31" ht="14.1" customHeight="1">
      <c r="A358" s="1038"/>
      <c r="B358" s="1033"/>
      <c r="C358" s="106" t="s">
        <v>820</v>
      </c>
      <c r="D358" s="107">
        <v>27745</v>
      </c>
      <c r="E358" s="107">
        <v>1</v>
      </c>
      <c r="F358" s="107">
        <v>20494</v>
      </c>
      <c r="G358" s="108">
        <f t="shared" si="230"/>
        <v>48240</v>
      </c>
      <c r="H358" s="107">
        <v>35008</v>
      </c>
      <c r="I358" s="107">
        <v>0</v>
      </c>
      <c r="J358" s="107">
        <v>24081</v>
      </c>
      <c r="K358" s="108">
        <f t="shared" si="231"/>
        <v>59089</v>
      </c>
      <c r="L358" s="107">
        <v>19477</v>
      </c>
      <c r="M358" s="107">
        <v>0</v>
      </c>
      <c r="N358" s="107">
        <v>17173</v>
      </c>
      <c r="O358" s="108">
        <f t="shared" si="232"/>
        <v>36650</v>
      </c>
      <c r="P358" s="107">
        <v>20410</v>
      </c>
      <c r="Q358" s="107">
        <v>0</v>
      </c>
      <c r="R358" s="107">
        <v>25633</v>
      </c>
      <c r="S358" s="108">
        <f t="shared" si="233"/>
        <v>46043</v>
      </c>
      <c r="U358" s="107">
        <f t="shared" si="225"/>
        <v>102640</v>
      </c>
      <c r="V358" s="109">
        <f t="shared" si="222"/>
        <v>82.298323404187073</v>
      </c>
      <c r="W358" s="110">
        <f t="shared" si="226"/>
        <v>1</v>
      </c>
      <c r="X358" s="107">
        <f t="shared" si="227"/>
        <v>87381</v>
      </c>
      <c r="Y358" s="109">
        <f t="shared" si="223"/>
        <v>74.760014373470682</v>
      </c>
      <c r="Z358" s="107">
        <f t="shared" si="228"/>
        <v>190022</v>
      </c>
      <c r="AA358" s="109">
        <f t="shared" si="229"/>
        <v>78.651815611819586</v>
      </c>
      <c r="AC358" s="107">
        <v>124717</v>
      </c>
      <c r="AD358" s="107">
        <v>116882</v>
      </c>
      <c r="AE358" s="112">
        <f t="shared" si="234"/>
        <v>241599</v>
      </c>
    </row>
    <row r="359" spans="1:31" ht="14.1" customHeight="1">
      <c r="A359" s="1038"/>
      <c r="B359" s="1033"/>
      <c r="C359" s="106" t="s">
        <v>821</v>
      </c>
      <c r="D359" s="107">
        <v>2920</v>
      </c>
      <c r="E359" s="107">
        <v>1</v>
      </c>
      <c r="F359" s="107">
        <v>2483</v>
      </c>
      <c r="G359" s="108">
        <f t="shared" si="230"/>
        <v>5404</v>
      </c>
      <c r="H359" s="107">
        <v>13466</v>
      </c>
      <c r="I359" s="107">
        <v>0</v>
      </c>
      <c r="J359" s="107">
        <v>6602</v>
      </c>
      <c r="K359" s="108">
        <f t="shared" si="231"/>
        <v>20068</v>
      </c>
      <c r="L359" s="107">
        <v>5230</v>
      </c>
      <c r="M359" s="107">
        <v>0</v>
      </c>
      <c r="N359" s="107">
        <v>3589</v>
      </c>
      <c r="O359" s="108">
        <f t="shared" si="232"/>
        <v>8819</v>
      </c>
      <c r="P359" s="107">
        <v>8202</v>
      </c>
      <c r="Q359" s="107">
        <v>0</v>
      </c>
      <c r="R359" s="107">
        <v>6362</v>
      </c>
      <c r="S359" s="108">
        <f t="shared" si="233"/>
        <v>14564</v>
      </c>
      <c r="U359" s="107">
        <f t="shared" si="225"/>
        <v>29818</v>
      </c>
      <c r="V359" s="109">
        <f t="shared" si="222"/>
        <v>39.044638531341249</v>
      </c>
      <c r="W359" s="110">
        <f t="shared" si="226"/>
        <v>1</v>
      </c>
      <c r="X359" s="107">
        <f t="shared" si="227"/>
        <v>19036</v>
      </c>
      <c r="Y359" s="109">
        <f t="shared" si="223"/>
        <v>28.969715416222797</v>
      </c>
      <c r="Z359" s="107">
        <f t="shared" si="228"/>
        <v>48855</v>
      </c>
      <c r="AA359" s="109">
        <f t="shared" si="229"/>
        <v>34.385799449601983</v>
      </c>
      <c r="AC359" s="107">
        <v>76369</v>
      </c>
      <c r="AD359" s="107">
        <v>65710</v>
      </c>
      <c r="AE359" s="112">
        <f t="shared" si="234"/>
        <v>142079</v>
      </c>
    </row>
    <row r="360" spans="1:31" ht="14.1" customHeight="1">
      <c r="A360" s="1038"/>
      <c r="B360" s="1034"/>
      <c r="C360" s="106" t="s">
        <v>822</v>
      </c>
      <c r="D360" s="107">
        <v>1275</v>
      </c>
      <c r="E360" s="107">
        <v>0</v>
      </c>
      <c r="F360" s="107">
        <v>758</v>
      </c>
      <c r="G360" s="108">
        <f t="shared" si="230"/>
        <v>2033</v>
      </c>
      <c r="H360" s="107">
        <v>5496</v>
      </c>
      <c r="I360" s="107">
        <v>0</v>
      </c>
      <c r="J360" s="107">
        <v>1728</v>
      </c>
      <c r="K360" s="108">
        <f t="shared" si="231"/>
        <v>7224</v>
      </c>
      <c r="L360" s="107">
        <v>2412</v>
      </c>
      <c r="M360" s="107">
        <v>0</v>
      </c>
      <c r="N360" s="107">
        <v>894</v>
      </c>
      <c r="O360" s="108">
        <f t="shared" si="232"/>
        <v>3306</v>
      </c>
      <c r="P360" s="107">
        <v>3680</v>
      </c>
      <c r="Q360" s="107">
        <v>0</v>
      </c>
      <c r="R360" s="107">
        <v>1570</v>
      </c>
      <c r="S360" s="108">
        <f t="shared" si="233"/>
        <v>5250</v>
      </c>
      <c r="U360" s="107">
        <f t="shared" si="225"/>
        <v>12863</v>
      </c>
      <c r="V360" s="109">
        <f t="shared" si="222"/>
        <v>27.378570516367972</v>
      </c>
      <c r="W360" s="110">
        <f t="shared" si="226"/>
        <v>0</v>
      </c>
      <c r="X360" s="107">
        <f t="shared" si="227"/>
        <v>4950</v>
      </c>
      <c r="Y360" s="109">
        <f t="shared" si="223"/>
        <v>12.889953648247488</v>
      </c>
      <c r="Z360" s="107">
        <f t="shared" si="228"/>
        <v>17813</v>
      </c>
      <c r="AA360" s="109">
        <f t="shared" si="229"/>
        <v>20.862222430431931</v>
      </c>
      <c r="AC360" s="107">
        <v>46982</v>
      </c>
      <c r="AD360" s="107">
        <v>38402</v>
      </c>
      <c r="AE360" s="112">
        <f t="shared" si="234"/>
        <v>85384</v>
      </c>
    </row>
    <row r="361" spans="1:31" ht="14.1" customHeight="1">
      <c r="A361" s="1038"/>
      <c r="B361" s="1035" t="s">
        <v>113</v>
      </c>
      <c r="C361" s="1035"/>
      <c r="D361" s="261">
        <v>61164</v>
      </c>
      <c r="E361" s="261">
        <v>2</v>
      </c>
      <c r="F361" s="261">
        <v>46426</v>
      </c>
      <c r="G361" s="261">
        <f t="shared" ref="G361:S361" si="235">SUM(G353:G360)</f>
        <v>107592</v>
      </c>
      <c r="H361" s="261">
        <v>134014</v>
      </c>
      <c r="I361" s="261">
        <v>0</v>
      </c>
      <c r="J361" s="261">
        <v>75504</v>
      </c>
      <c r="K361" s="261">
        <f t="shared" si="235"/>
        <v>209518</v>
      </c>
      <c r="L361" s="261">
        <v>65036</v>
      </c>
      <c r="M361" s="261">
        <v>1</v>
      </c>
      <c r="N361" s="261">
        <v>48662</v>
      </c>
      <c r="O361" s="261">
        <f t="shared" si="235"/>
        <v>113699</v>
      </c>
      <c r="P361" s="261">
        <v>84274</v>
      </c>
      <c r="Q361" s="261">
        <v>1</v>
      </c>
      <c r="R361" s="261">
        <v>77688</v>
      </c>
      <c r="S361" s="261">
        <f t="shared" si="235"/>
        <v>161963</v>
      </c>
      <c r="U361" s="263">
        <f t="shared" si="225"/>
        <v>344488</v>
      </c>
      <c r="V361" s="264">
        <f t="shared" si="222"/>
        <v>50.23807405743819</v>
      </c>
      <c r="W361" s="265">
        <f t="shared" si="226"/>
        <v>4</v>
      </c>
      <c r="X361" s="263">
        <f t="shared" si="227"/>
        <v>248280</v>
      </c>
      <c r="Y361" s="264">
        <f t="shared" si="223"/>
        <v>41.271318860334453</v>
      </c>
      <c r="Z361" s="263">
        <f t="shared" si="228"/>
        <v>592772</v>
      </c>
      <c r="AA361" s="264">
        <f t="shared" si="229"/>
        <v>46.048018668661555</v>
      </c>
      <c r="AC361" s="263">
        <v>685711</v>
      </c>
      <c r="AD361" s="263">
        <v>601580</v>
      </c>
      <c r="AE361" s="263">
        <f t="shared" si="234"/>
        <v>1287291</v>
      </c>
    </row>
    <row r="362" spans="1:31" ht="14.1" customHeight="1">
      <c r="A362" s="1038"/>
      <c r="B362" s="1032" t="s">
        <v>908</v>
      </c>
      <c r="C362" s="106" t="s">
        <v>830</v>
      </c>
      <c r="D362" s="107">
        <v>22077</v>
      </c>
      <c r="E362" s="107">
        <v>1</v>
      </c>
      <c r="F362" s="107">
        <v>16340</v>
      </c>
      <c r="G362" s="108">
        <f t="shared" ref="G362:G371" si="236">SUM(D362:F362)</f>
        <v>38418</v>
      </c>
      <c r="H362" s="107">
        <v>26416</v>
      </c>
      <c r="I362" s="107">
        <v>0</v>
      </c>
      <c r="J362" s="107">
        <v>18744</v>
      </c>
      <c r="K362" s="108">
        <f t="shared" ref="K362:K371" si="237">SUM(H362:J362)</f>
        <v>45160</v>
      </c>
      <c r="L362" s="107">
        <v>15269</v>
      </c>
      <c r="M362" s="107">
        <v>1</v>
      </c>
      <c r="N362" s="107">
        <v>14449</v>
      </c>
      <c r="O362" s="108">
        <f t="shared" ref="O362:O371" si="238">SUM(L362:N362)</f>
        <v>29719</v>
      </c>
      <c r="P362" s="107">
        <v>15240</v>
      </c>
      <c r="Q362" s="107">
        <v>0</v>
      </c>
      <c r="R362" s="107">
        <v>20222</v>
      </c>
      <c r="S362" s="108">
        <f t="shared" ref="S362:S371" si="239">SUM(P362:R362)</f>
        <v>35462</v>
      </c>
      <c r="U362" s="107">
        <f t="shared" ref="U362:U372" si="240">+D362+H362+L362+P362</f>
        <v>79002</v>
      </c>
      <c r="V362" s="109">
        <f t="shared" ref="V362:V372" si="241">100*U362/AC362</f>
        <v>95.030854173432928</v>
      </c>
      <c r="W362" s="110">
        <f t="shared" ref="W362:W372" si="242">E362+I362+M362+Q362</f>
        <v>2</v>
      </c>
      <c r="X362" s="107">
        <f t="shared" ref="X362:X372" si="243">+F362+J362+N362+R362</f>
        <v>69755</v>
      </c>
      <c r="Y362" s="109">
        <f t="shared" ref="Y362:Y372" si="244">100*X362/AD362</f>
        <v>87.883636546893115</v>
      </c>
      <c r="Z362" s="107">
        <f t="shared" ref="Z362:Z372" si="245">SUM(U362,,W362,X362)</f>
        <v>148759</v>
      </c>
      <c r="AA362" s="109">
        <f t="shared" ref="AA362:AA372" si="246">100*Z362/AE362</f>
        <v>91.541183348204669</v>
      </c>
      <c r="AC362" s="107">
        <v>83133</v>
      </c>
      <c r="AD362" s="107">
        <v>79372</v>
      </c>
      <c r="AE362" s="112">
        <f t="shared" ref="AE362:AE372" si="247">+AD362+AC362</f>
        <v>162505</v>
      </c>
    </row>
    <row r="363" spans="1:31" ht="14.1" customHeight="1">
      <c r="A363" s="1038"/>
      <c r="B363" s="1033"/>
      <c r="C363" s="106" t="s">
        <v>831</v>
      </c>
      <c r="D363" s="107">
        <v>6121</v>
      </c>
      <c r="E363" s="107">
        <v>0</v>
      </c>
      <c r="F363" s="107">
        <v>4935</v>
      </c>
      <c r="G363" s="108">
        <f t="shared" si="236"/>
        <v>11056</v>
      </c>
      <c r="H363" s="107">
        <v>14449</v>
      </c>
      <c r="I363" s="107">
        <v>0</v>
      </c>
      <c r="J363" s="107">
        <v>9801</v>
      </c>
      <c r="K363" s="108">
        <f t="shared" si="237"/>
        <v>24250</v>
      </c>
      <c r="L363" s="107">
        <v>7347</v>
      </c>
      <c r="M363" s="107">
        <v>0</v>
      </c>
      <c r="N363" s="107">
        <v>6721</v>
      </c>
      <c r="O363" s="108">
        <f t="shared" si="238"/>
        <v>14068</v>
      </c>
      <c r="P363" s="107">
        <v>8350</v>
      </c>
      <c r="Q363" s="107">
        <v>0</v>
      </c>
      <c r="R363" s="107">
        <v>9300</v>
      </c>
      <c r="S363" s="108">
        <f t="shared" si="239"/>
        <v>17650</v>
      </c>
      <c r="U363" s="107">
        <f t="shared" si="240"/>
        <v>36267</v>
      </c>
      <c r="V363" s="109">
        <f t="shared" si="241"/>
        <v>77.209827131056798</v>
      </c>
      <c r="W363" s="110">
        <f t="shared" si="242"/>
        <v>0</v>
      </c>
      <c r="X363" s="107">
        <f t="shared" si="243"/>
        <v>30757</v>
      </c>
      <c r="Y363" s="109">
        <f t="shared" si="244"/>
        <v>71.284214429740189</v>
      </c>
      <c r="Z363" s="107">
        <f t="shared" si="245"/>
        <v>67024</v>
      </c>
      <c r="AA363" s="109">
        <f t="shared" si="246"/>
        <v>74.372773776894988</v>
      </c>
      <c r="AC363" s="107">
        <v>46972</v>
      </c>
      <c r="AD363" s="107">
        <v>43147</v>
      </c>
      <c r="AE363" s="112">
        <f t="shared" si="247"/>
        <v>90119</v>
      </c>
    </row>
    <row r="364" spans="1:31" ht="14.1" customHeight="1">
      <c r="A364" s="1038"/>
      <c r="B364" s="1033"/>
      <c r="C364" s="106" t="s">
        <v>832</v>
      </c>
      <c r="D364" s="107">
        <v>16219</v>
      </c>
      <c r="E364" s="107">
        <v>0</v>
      </c>
      <c r="F364" s="107">
        <v>12271</v>
      </c>
      <c r="G364" s="108">
        <f t="shared" si="236"/>
        <v>28490</v>
      </c>
      <c r="H364" s="107">
        <v>15958</v>
      </c>
      <c r="I364" s="107">
        <v>0</v>
      </c>
      <c r="J364" s="107">
        <v>12006</v>
      </c>
      <c r="K364" s="108">
        <f t="shared" si="237"/>
        <v>27964</v>
      </c>
      <c r="L364" s="107">
        <v>9188</v>
      </c>
      <c r="M364" s="107">
        <v>0</v>
      </c>
      <c r="N364" s="107">
        <v>8985</v>
      </c>
      <c r="O364" s="108">
        <f t="shared" si="238"/>
        <v>18173</v>
      </c>
      <c r="P364" s="107">
        <v>8851</v>
      </c>
      <c r="Q364" s="107">
        <v>0</v>
      </c>
      <c r="R364" s="107">
        <v>12904</v>
      </c>
      <c r="S364" s="108">
        <f t="shared" si="239"/>
        <v>21755</v>
      </c>
      <c r="U364" s="107">
        <f t="shared" si="240"/>
        <v>50216</v>
      </c>
      <c r="V364" s="109">
        <f t="shared" si="241"/>
        <v>101.1236860123243</v>
      </c>
      <c r="W364" s="110">
        <f t="shared" si="242"/>
        <v>0</v>
      </c>
      <c r="X364" s="107">
        <f t="shared" si="243"/>
        <v>46166</v>
      </c>
      <c r="Y364" s="109">
        <f t="shared" si="244"/>
        <v>93.936434297806542</v>
      </c>
      <c r="Z364" s="107">
        <f t="shared" si="245"/>
        <v>96382</v>
      </c>
      <c r="AA364" s="109">
        <f t="shared" si="246"/>
        <v>97.548682239585446</v>
      </c>
      <c r="AC364" s="107">
        <v>49658</v>
      </c>
      <c r="AD364" s="107">
        <v>49146</v>
      </c>
      <c r="AE364" s="112">
        <f t="shared" si="247"/>
        <v>98804</v>
      </c>
    </row>
    <row r="365" spans="1:31" ht="14.1" customHeight="1">
      <c r="A365" s="1038"/>
      <c r="B365" s="1033"/>
      <c r="C365" s="106" t="s">
        <v>833</v>
      </c>
      <c r="D365" s="107">
        <v>13328</v>
      </c>
      <c r="E365" s="107">
        <v>0</v>
      </c>
      <c r="F365" s="107">
        <v>10213</v>
      </c>
      <c r="G365" s="108">
        <f t="shared" si="236"/>
        <v>23541</v>
      </c>
      <c r="H365" s="107">
        <v>17991</v>
      </c>
      <c r="I365" s="107">
        <v>0</v>
      </c>
      <c r="J365" s="107">
        <v>12394</v>
      </c>
      <c r="K365" s="108">
        <f t="shared" si="237"/>
        <v>30385</v>
      </c>
      <c r="L365" s="107">
        <v>9720</v>
      </c>
      <c r="M365" s="107">
        <v>0</v>
      </c>
      <c r="N365" s="107">
        <v>9099</v>
      </c>
      <c r="O365" s="108">
        <f t="shared" si="238"/>
        <v>18819</v>
      </c>
      <c r="P365" s="107">
        <v>10055</v>
      </c>
      <c r="Q365" s="107">
        <v>0</v>
      </c>
      <c r="R365" s="107">
        <v>13057</v>
      </c>
      <c r="S365" s="108">
        <f t="shared" si="239"/>
        <v>23112</v>
      </c>
      <c r="U365" s="107">
        <f t="shared" si="240"/>
        <v>51094</v>
      </c>
      <c r="V365" s="109">
        <f t="shared" si="241"/>
        <v>98.902460269836041</v>
      </c>
      <c r="W365" s="110">
        <f t="shared" si="242"/>
        <v>0</v>
      </c>
      <c r="X365" s="107">
        <f t="shared" si="243"/>
        <v>44763</v>
      </c>
      <c r="Y365" s="109">
        <f t="shared" si="244"/>
        <v>90.406559893361333</v>
      </c>
      <c r="Z365" s="107">
        <f t="shared" si="245"/>
        <v>95857</v>
      </c>
      <c r="AA365" s="109">
        <f t="shared" si="246"/>
        <v>94.744697254235277</v>
      </c>
      <c r="AC365" s="107">
        <v>51661</v>
      </c>
      <c r="AD365" s="107">
        <v>49513</v>
      </c>
      <c r="AE365" s="112">
        <f t="shared" si="247"/>
        <v>101174</v>
      </c>
    </row>
    <row r="366" spans="1:31" ht="14.1" customHeight="1">
      <c r="A366" s="1038"/>
      <c r="B366" s="1033"/>
      <c r="C366" s="106" t="s">
        <v>834</v>
      </c>
      <c r="D366" s="107">
        <v>9858</v>
      </c>
      <c r="E366" s="107">
        <v>1</v>
      </c>
      <c r="F366" s="107">
        <v>7774</v>
      </c>
      <c r="G366" s="108">
        <f t="shared" si="236"/>
        <v>17633</v>
      </c>
      <c r="H366" s="107">
        <v>15810</v>
      </c>
      <c r="I366" s="107">
        <v>0</v>
      </c>
      <c r="J366" s="107">
        <v>10696</v>
      </c>
      <c r="K366" s="108">
        <f t="shared" si="237"/>
        <v>26506</v>
      </c>
      <c r="L366" s="107">
        <v>8384</v>
      </c>
      <c r="M366" s="107">
        <v>0</v>
      </c>
      <c r="N366" s="107">
        <v>7763</v>
      </c>
      <c r="O366" s="108">
        <f t="shared" si="238"/>
        <v>16147</v>
      </c>
      <c r="P366" s="107">
        <v>8567</v>
      </c>
      <c r="Q366" s="107">
        <v>0</v>
      </c>
      <c r="R366" s="107">
        <v>10682</v>
      </c>
      <c r="S366" s="108">
        <f t="shared" si="239"/>
        <v>19249</v>
      </c>
      <c r="U366" s="107">
        <f t="shared" si="240"/>
        <v>42619</v>
      </c>
      <c r="V366" s="109">
        <f t="shared" si="241"/>
        <v>87.583485748340564</v>
      </c>
      <c r="W366" s="110">
        <f t="shared" si="242"/>
        <v>1</v>
      </c>
      <c r="X366" s="107">
        <f t="shared" si="243"/>
        <v>36915</v>
      </c>
      <c r="Y366" s="109">
        <f t="shared" si="244"/>
        <v>80.545918701315699</v>
      </c>
      <c r="Z366" s="107">
        <f t="shared" si="245"/>
        <v>79535</v>
      </c>
      <c r="AA366" s="109">
        <f t="shared" si="246"/>
        <v>84.171146763747203</v>
      </c>
      <c r="AC366" s="107">
        <v>48661</v>
      </c>
      <c r="AD366" s="107">
        <v>45831</v>
      </c>
      <c r="AE366" s="112">
        <f t="shared" si="247"/>
        <v>94492</v>
      </c>
    </row>
    <row r="367" spans="1:31" ht="14.1" customHeight="1">
      <c r="A367" s="1038"/>
      <c r="B367" s="1033"/>
      <c r="C367" s="106" t="s">
        <v>835</v>
      </c>
      <c r="D367" s="107">
        <v>5731</v>
      </c>
      <c r="E367" s="107">
        <v>0</v>
      </c>
      <c r="F367" s="107">
        <v>4432</v>
      </c>
      <c r="G367" s="108">
        <f t="shared" si="236"/>
        <v>10163</v>
      </c>
      <c r="H367" s="107">
        <v>14490</v>
      </c>
      <c r="I367" s="107">
        <v>0</v>
      </c>
      <c r="J367" s="107">
        <v>8980</v>
      </c>
      <c r="K367" s="108">
        <f t="shared" si="237"/>
        <v>23470</v>
      </c>
      <c r="L367" s="107">
        <v>6874</v>
      </c>
      <c r="M367" s="107">
        <v>0</v>
      </c>
      <c r="N367" s="107">
        <v>5887</v>
      </c>
      <c r="O367" s="108">
        <f t="shared" si="238"/>
        <v>12761</v>
      </c>
      <c r="P367" s="107">
        <v>8238</v>
      </c>
      <c r="Q367" s="107">
        <v>0</v>
      </c>
      <c r="R367" s="107">
        <v>8723</v>
      </c>
      <c r="S367" s="108">
        <f t="shared" si="239"/>
        <v>16961</v>
      </c>
      <c r="U367" s="107">
        <f t="shared" si="240"/>
        <v>35333</v>
      </c>
      <c r="V367" s="109">
        <f t="shared" si="241"/>
        <v>61.753705257270695</v>
      </c>
      <c r="W367" s="110">
        <f t="shared" si="242"/>
        <v>0</v>
      </c>
      <c r="X367" s="107">
        <f t="shared" si="243"/>
        <v>28022</v>
      </c>
      <c r="Y367" s="109">
        <f t="shared" si="244"/>
        <v>55.228822578737827</v>
      </c>
      <c r="Z367" s="107">
        <f t="shared" si="245"/>
        <v>63355</v>
      </c>
      <c r="AA367" s="109">
        <f t="shared" si="246"/>
        <v>58.687033366063325</v>
      </c>
      <c r="AC367" s="107">
        <v>57216</v>
      </c>
      <c r="AD367" s="107">
        <v>50738</v>
      </c>
      <c r="AE367" s="112">
        <f t="shared" si="247"/>
        <v>107954</v>
      </c>
    </row>
    <row r="368" spans="1:31" ht="14.1" customHeight="1">
      <c r="A368" s="1038"/>
      <c r="B368" s="1033"/>
      <c r="C368" s="106" t="s">
        <v>836</v>
      </c>
      <c r="D368" s="107">
        <v>34876</v>
      </c>
      <c r="E368" s="107">
        <v>0</v>
      </c>
      <c r="F368" s="107">
        <v>24407</v>
      </c>
      <c r="G368" s="108">
        <f t="shared" si="236"/>
        <v>59283</v>
      </c>
      <c r="H368" s="107">
        <v>40450</v>
      </c>
      <c r="I368" s="107">
        <v>0</v>
      </c>
      <c r="J368" s="107">
        <v>29213</v>
      </c>
      <c r="K368" s="108">
        <f t="shared" si="237"/>
        <v>69663</v>
      </c>
      <c r="L368" s="107">
        <v>26675</v>
      </c>
      <c r="M368" s="107">
        <v>0</v>
      </c>
      <c r="N368" s="107">
        <v>25306</v>
      </c>
      <c r="O368" s="108">
        <f t="shared" si="238"/>
        <v>51981</v>
      </c>
      <c r="P368" s="107">
        <v>27195</v>
      </c>
      <c r="Q368" s="107">
        <v>0</v>
      </c>
      <c r="R368" s="107">
        <v>34864</v>
      </c>
      <c r="S368" s="108">
        <f t="shared" si="239"/>
        <v>62059</v>
      </c>
      <c r="U368" s="107">
        <f t="shared" si="240"/>
        <v>129196</v>
      </c>
      <c r="V368" s="109">
        <f t="shared" si="241"/>
        <v>84.159647717131449</v>
      </c>
      <c r="W368" s="110">
        <f t="shared" si="242"/>
        <v>0</v>
      </c>
      <c r="X368" s="107">
        <f t="shared" si="243"/>
        <v>113790</v>
      </c>
      <c r="Y368" s="109">
        <f t="shared" si="244"/>
        <v>76.989174560216512</v>
      </c>
      <c r="Z368" s="107">
        <f t="shared" si="245"/>
        <v>242986</v>
      </c>
      <c r="AA368" s="109">
        <f t="shared" si="246"/>
        <v>80.642388479753606</v>
      </c>
      <c r="AC368" s="107">
        <v>153513</v>
      </c>
      <c r="AD368" s="107">
        <v>147800</v>
      </c>
      <c r="AE368" s="112">
        <f t="shared" si="247"/>
        <v>301313</v>
      </c>
    </row>
    <row r="369" spans="1:31" ht="14.1" customHeight="1">
      <c r="A369" s="1038"/>
      <c r="B369" s="1033"/>
      <c r="C369" s="106" t="s">
        <v>837</v>
      </c>
      <c r="D369" s="107">
        <v>8838</v>
      </c>
      <c r="E369" s="107">
        <v>0</v>
      </c>
      <c r="F369" s="107">
        <v>6255</v>
      </c>
      <c r="G369" s="108">
        <f t="shared" si="236"/>
        <v>15093</v>
      </c>
      <c r="H369" s="107">
        <v>12379</v>
      </c>
      <c r="I369" s="107">
        <v>0</v>
      </c>
      <c r="J369" s="107">
        <v>10109</v>
      </c>
      <c r="K369" s="108">
        <f t="shared" si="237"/>
        <v>22488</v>
      </c>
      <c r="L369" s="107">
        <v>7102</v>
      </c>
      <c r="M369" s="107">
        <v>0</v>
      </c>
      <c r="N369" s="107">
        <v>6719</v>
      </c>
      <c r="O369" s="108">
        <f t="shared" si="238"/>
        <v>13821</v>
      </c>
      <c r="P369" s="107">
        <v>8180</v>
      </c>
      <c r="Q369" s="107">
        <v>0</v>
      </c>
      <c r="R369" s="107">
        <v>10462</v>
      </c>
      <c r="S369" s="108">
        <f t="shared" si="239"/>
        <v>18642</v>
      </c>
      <c r="U369" s="107">
        <f t="shared" si="240"/>
        <v>36499</v>
      </c>
      <c r="V369" s="109">
        <f t="shared" si="241"/>
        <v>74.428516079039127</v>
      </c>
      <c r="W369" s="110">
        <f t="shared" si="242"/>
        <v>0</v>
      </c>
      <c r="X369" s="107">
        <f t="shared" si="243"/>
        <v>33545</v>
      </c>
      <c r="Y369" s="109">
        <f t="shared" si="244"/>
        <v>70.50972149238045</v>
      </c>
      <c r="Z369" s="107">
        <f t="shared" si="245"/>
        <v>70044</v>
      </c>
      <c r="AA369" s="109">
        <f t="shared" si="246"/>
        <v>72.498809696317309</v>
      </c>
      <c r="AC369" s="107">
        <v>49039</v>
      </c>
      <c r="AD369" s="107">
        <v>47575</v>
      </c>
      <c r="AE369" s="112">
        <f t="shared" si="247"/>
        <v>96614</v>
      </c>
    </row>
    <row r="370" spans="1:31" ht="14.1" customHeight="1">
      <c r="A370" s="1038"/>
      <c r="B370" s="1033"/>
      <c r="C370" s="106" t="s">
        <v>838</v>
      </c>
      <c r="D370" s="107">
        <v>1683</v>
      </c>
      <c r="E370" s="107">
        <v>0</v>
      </c>
      <c r="F370" s="107">
        <v>1213</v>
      </c>
      <c r="G370" s="108">
        <f t="shared" si="236"/>
        <v>2896</v>
      </c>
      <c r="H370" s="107">
        <v>3048</v>
      </c>
      <c r="I370" s="107">
        <v>0</v>
      </c>
      <c r="J370" s="107">
        <v>2397</v>
      </c>
      <c r="K370" s="108">
        <f t="shared" si="237"/>
        <v>5445</v>
      </c>
      <c r="L370" s="107">
        <v>1778</v>
      </c>
      <c r="M370" s="107">
        <v>0</v>
      </c>
      <c r="N370" s="107">
        <v>1782</v>
      </c>
      <c r="O370" s="108">
        <f t="shared" si="238"/>
        <v>3560</v>
      </c>
      <c r="P370" s="107">
        <v>1722</v>
      </c>
      <c r="Q370" s="107">
        <v>0</v>
      </c>
      <c r="R370" s="107">
        <v>2328</v>
      </c>
      <c r="S370" s="108">
        <f t="shared" si="239"/>
        <v>4050</v>
      </c>
      <c r="U370" s="107">
        <f t="shared" si="240"/>
        <v>8231</v>
      </c>
      <c r="V370" s="109">
        <f t="shared" si="241"/>
        <v>64.943979801167742</v>
      </c>
      <c r="W370" s="110">
        <f t="shared" si="242"/>
        <v>0</v>
      </c>
      <c r="X370" s="107">
        <f t="shared" si="243"/>
        <v>7720</v>
      </c>
      <c r="Y370" s="109">
        <f t="shared" si="244"/>
        <v>60.7013681396446</v>
      </c>
      <c r="Z370" s="107">
        <f t="shared" si="245"/>
        <v>15951</v>
      </c>
      <c r="AA370" s="109">
        <f t="shared" si="246"/>
        <v>62.81899810964083</v>
      </c>
      <c r="AC370" s="107">
        <v>12674</v>
      </c>
      <c r="AD370" s="107">
        <v>12718</v>
      </c>
      <c r="AE370" s="112">
        <f t="shared" si="247"/>
        <v>25392</v>
      </c>
    </row>
    <row r="371" spans="1:31" ht="14.1" customHeight="1">
      <c r="A371" s="1038"/>
      <c r="B371" s="1034"/>
      <c r="C371" s="106" t="s">
        <v>839</v>
      </c>
      <c r="D371" s="107">
        <v>6929</v>
      </c>
      <c r="E371" s="107">
        <v>0</v>
      </c>
      <c r="F371" s="107">
        <v>4869</v>
      </c>
      <c r="G371" s="108">
        <f t="shared" si="236"/>
        <v>11798</v>
      </c>
      <c r="H371" s="107">
        <v>9774</v>
      </c>
      <c r="I371" s="107">
        <v>0</v>
      </c>
      <c r="J371" s="107">
        <v>8444</v>
      </c>
      <c r="K371" s="108">
        <f t="shared" si="237"/>
        <v>18218</v>
      </c>
      <c r="L371" s="107">
        <v>5292</v>
      </c>
      <c r="M371" s="107">
        <v>0</v>
      </c>
      <c r="N371" s="107">
        <v>5375</v>
      </c>
      <c r="O371" s="108">
        <f t="shared" si="238"/>
        <v>10667</v>
      </c>
      <c r="P371" s="107">
        <v>5842</v>
      </c>
      <c r="Q371" s="107">
        <v>0</v>
      </c>
      <c r="R371" s="107">
        <v>7895</v>
      </c>
      <c r="S371" s="108">
        <f t="shared" si="239"/>
        <v>13737</v>
      </c>
      <c r="U371" s="107">
        <f t="shared" si="240"/>
        <v>27837</v>
      </c>
      <c r="V371" s="109">
        <f t="shared" si="241"/>
        <v>76.817153264528955</v>
      </c>
      <c r="W371" s="110">
        <f t="shared" si="242"/>
        <v>0</v>
      </c>
      <c r="X371" s="107">
        <f t="shared" si="243"/>
        <v>26583</v>
      </c>
      <c r="Y371" s="109">
        <f t="shared" si="244"/>
        <v>72.788258809999732</v>
      </c>
      <c r="Z371" s="107">
        <f t="shared" si="245"/>
        <v>54420</v>
      </c>
      <c r="AA371" s="109">
        <f t="shared" si="246"/>
        <v>74.794870737640707</v>
      </c>
      <c r="AC371" s="107">
        <v>36238</v>
      </c>
      <c r="AD371" s="107">
        <v>36521</v>
      </c>
      <c r="AE371" s="112">
        <f t="shared" si="247"/>
        <v>72759</v>
      </c>
    </row>
    <row r="372" spans="1:31" ht="14.1" customHeight="1">
      <c r="A372" s="1038"/>
      <c r="B372" s="1035" t="s">
        <v>113</v>
      </c>
      <c r="C372" s="1035"/>
      <c r="D372" s="261">
        <v>125660</v>
      </c>
      <c r="E372" s="261">
        <v>2</v>
      </c>
      <c r="F372" s="261">
        <v>92709</v>
      </c>
      <c r="G372" s="261">
        <f t="shared" ref="G372:S372" si="248">SUM(G362:G371)</f>
        <v>218371</v>
      </c>
      <c r="H372" s="261">
        <v>170765</v>
      </c>
      <c r="I372" s="261">
        <v>0</v>
      </c>
      <c r="J372" s="261">
        <v>122784</v>
      </c>
      <c r="K372" s="261">
        <f t="shared" si="248"/>
        <v>293549</v>
      </c>
      <c r="L372" s="261">
        <v>97629</v>
      </c>
      <c r="M372" s="261">
        <v>1</v>
      </c>
      <c r="N372" s="261">
        <v>92086</v>
      </c>
      <c r="O372" s="261">
        <f t="shared" si="248"/>
        <v>189716</v>
      </c>
      <c r="P372" s="261">
        <v>102240</v>
      </c>
      <c r="Q372" s="261">
        <v>0</v>
      </c>
      <c r="R372" s="261">
        <v>130437</v>
      </c>
      <c r="S372" s="261">
        <f t="shared" si="248"/>
        <v>232677</v>
      </c>
      <c r="U372" s="263">
        <f t="shared" si="240"/>
        <v>496294</v>
      </c>
      <c r="V372" s="264">
        <f t="shared" si="241"/>
        <v>84.294073187095023</v>
      </c>
      <c r="W372" s="265">
        <f t="shared" si="242"/>
        <v>3</v>
      </c>
      <c r="X372" s="263">
        <f t="shared" si="243"/>
        <v>438016</v>
      </c>
      <c r="Y372" s="264">
        <f t="shared" si="244"/>
        <v>77.888758288714897</v>
      </c>
      <c r="Z372" s="263">
        <f t="shared" si="245"/>
        <v>934313</v>
      </c>
      <c r="AA372" s="264">
        <f t="shared" si="246"/>
        <v>81.165137439342004</v>
      </c>
      <c r="AC372" s="263">
        <v>588765</v>
      </c>
      <c r="AD372" s="263">
        <v>562361</v>
      </c>
      <c r="AE372" s="263">
        <f t="shared" si="247"/>
        <v>1151126</v>
      </c>
    </row>
    <row r="373" spans="1:31" ht="14.1" customHeight="1">
      <c r="A373" s="1038"/>
      <c r="B373" s="1032" t="s">
        <v>907</v>
      </c>
      <c r="C373" s="106" t="s">
        <v>823</v>
      </c>
      <c r="D373" s="107">
        <v>30226</v>
      </c>
      <c r="E373" s="107">
        <v>0</v>
      </c>
      <c r="F373" s="107">
        <v>22378</v>
      </c>
      <c r="G373" s="108">
        <f t="shared" ref="G373:G379" si="249">SUM(D373:F373)</f>
        <v>52604</v>
      </c>
      <c r="H373" s="107">
        <v>52901</v>
      </c>
      <c r="I373" s="107">
        <v>0</v>
      </c>
      <c r="J373" s="107">
        <v>34244</v>
      </c>
      <c r="K373" s="108">
        <f t="shared" ref="K373:K379" si="250">SUM(H373:J373)</f>
        <v>87145</v>
      </c>
      <c r="L373" s="107">
        <v>29017</v>
      </c>
      <c r="M373" s="107">
        <v>1</v>
      </c>
      <c r="N373" s="107">
        <v>25662</v>
      </c>
      <c r="O373" s="108">
        <f t="shared" ref="O373:O379" si="251">SUM(L373:N373)</f>
        <v>54680</v>
      </c>
      <c r="P373" s="107">
        <v>35139</v>
      </c>
      <c r="Q373" s="107">
        <v>1</v>
      </c>
      <c r="R373" s="107">
        <v>40580</v>
      </c>
      <c r="S373" s="108">
        <f t="shared" ref="S373:S379" si="252">SUM(P373:R373)</f>
        <v>75720</v>
      </c>
      <c r="U373" s="107">
        <f t="shared" si="225"/>
        <v>147283</v>
      </c>
      <c r="V373" s="109">
        <f t="shared" si="222"/>
        <v>77.021592590849423</v>
      </c>
      <c r="W373" s="110">
        <f t="shared" si="226"/>
        <v>2</v>
      </c>
      <c r="X373" s="107">
        <f t="shared" si="227"/>
        <v>122864</v>
      </c>
      <c r="Y373" s="109">
        <f t="shared" si="223"/>
        <v>69.931072951113592</v>
      </c>
      <c r="Z373" s="107">
        <f t="shared" si="228"/>
        <v>270149</v>
      </c>
      <c r="AA373" s="109">
        <f t="shared" si="229"/>
        <v>73.62693368509413</v>
      </c>
      <c r="AC373" s="107">
        <v>191223</v>
      </c>
      <c r="AD373" s="107">
        <v>175693</v>
      </c>
      <c r="AE373" s="112">
        <f t="shared" si="234"/>
        <v>366916</v>
      </c>
    </row>
    <row r="374" spans="1:31" ht="14.1" customHeight="1">
      <c r="A374" s="1038"/>
      <c r="B374" s="1033"/>
      <c r="C374" s="106" t="s">
        <v>824</v>
      </c>
      <c r="D374" s="107">
        <v>19947</v>
      </c>
      <c r="E374" s="107">
        <v>1</v>
      </c>
      <c r="F374" s="107">
        <v>15221</v>
      </c>
      <c r="G374" s="108">
        <f t="shared" si="249"/>
        <v>35169</v>
      </c>
      <c r="H374" s="107">
        <v>20903</v>
      </c>
      <c r="I374" s="107">
        <v>0</v>
      </c>
      <c r="J374" s="107">
        <v>15073</v>
      </c>
      <c r="K374" s="108">
        <f t="shared" si="250"/>
        <v>35976</v>
      </c>
      <c r="L374" s="107">
        <v>11764</v>
      </c>
      <c r="M374" s="107">
        <v>0</v>
      </c>
      <c r="N374" s="107">
        <v>11228</v>
      </c>
      <c r="O374" s="108">
        <f t="shared" si="251"/>
        <v>22992</v>
      </c>
      <c r="P374" s="107">
        <v>12305</v>
      </c>
      <c r="Q374" s="107">
        <v>0</v>
      </c>
      <c r="R374" s="107">
        <v>16359</v>
      </c>
      <c r="S374" s="108">
        <f t="shared" si="252"/>
        <v>28664</v>
      </c>
      <c r="U374" s="107">
        <f t="shared" si="225"/>
        <v>64919</v>
      </c>
      <c r="V374" s="109">
        <f t="shared" si="222"/>
        <v>109.02327612266147</v>
      </c>
      <c r="W374" s="110">
        <f t="shared" si="226"/>
        <v>1</v>
      </c>
      <c r="X374" s="107">
        <f t="shared" si="227"/>
        <v>57881</v>
      </c>
      <c r="Y374" s="109">
        <f t="shared" si="223"/>
        <v>101.50109601052171</v>
      </c>
      <c r="Z374" s="107">
        <f t="shared" si="228"/>
        <v>122801</v>
      </c>
      <c r="AA374" s="109">
        <f t="shared" si="229"/>
        <v>105.34438239356273</v>
      </c>
      <c r="AC374" s="107">
        <v>59546</v>
      </c>
      <c r="AD374" s="107">
        <v>57025</v>
      </c>
      <c r="AE374" s="112">
        <f t="shared" si="234"/>
        <v>116571</v>
      </c>
    </row>
    <row r="375" spans="1:31" ht="14.1" customHeight="1">
      <c r="A375" s="1038"/>
      <c r="B375" s="1033"/>
      <c r="C375" s="106" t="s">
        <v>825</v>
      </c>
      <c r="D375" s="107">
        <v>31790</v>
      </c>
      <c r="E375" s="107">
        <v>0</v>
      </c>
      <c r="F375" s="107">
        <v>21694</v>
      </c>
      <c r="G375" s="108">
        <f t="shared" si="249"/>
        <v>53484</v>
      </c>
      <c r="H375" s="107">
        <v>26464</v>
      </c>
      <c r="I375" s="107">
        <v>0</v>
      </c>
      <c r="J375" s="107">
        <v>20174</v>
      </c>
      <c r="K375" s="108">
        <f t="shared" si="250"/>
        <v>46638</v>
      </c>
      <c r="L375" s="107">
        <v>16221</v>
      </c>
      <c r="M375" s="107">
        <v>0</v>
      </c>
      <c r="N375" s="107">
        <v>15897</v>
      </c>
      <c r="O375" s="108">
        <f t="shared" si="251"/>
        <v>32118</v>
      </c>
      <c r="P375" s="107">
        <v>15640</v>
      </c>
      <c r="Q375" s="107">
        <v>0</v>
      </c>
      <c r="R375" s="107">
        <v>23074</v>
      </c>
      <c r="S375" s="108">
        <f t="shared" si="252"/>
        <v>38714</v>
      </c>
      <c r="U375" s="107">
        <f t="shared" si="225"/>
        <v>90115</v>
      </c>
      <c r="V375" s="109">
        <f t="shared" si="222"/>
        <v>99.805074702905046</v>
      </c>
      <c r="W375" s="110">
        <f t="shared" si="226"/>
        <v>0</v>
      </c>
      <c r="X375" s="107">
        <f t="shared" si="227"/>
        <v>80839</v>
      </c>
      <c r="Y375" s="109">
        <f t="shared" si="223"/>
        <v>92.871421350121778</v>
      </c>
      <c r="Z375" s="107">
        <f t="shared" si="228"/>
        <v>170954</v>
      </c>
      <c r="AA375" s="109">
        <f t="shared" si="229"/>
        <v>96.401725547692223</v>
      </c>
      <c r="AC375" s="107">
        <v>90291</v>
      </c>
      <c r="AD375" s="107">
        <v>87044</v>
      </c>
      <c r="AE375" s="112">
        <f t="shared" si="234"/>
        <v>177335</v>
      </c>
    </row>
    <row r="376" spans="1:31" ht="14.1" customHeight="1">
      <c r="A376" s="1038"/>
      <c r="B376" s="1033"/>
      <c r="C376" s="106" t="s">
        <v>826</v>
      </c>
      <c r="D376" s="107">
        <v>13203</v>
      </c>
      <c r="E376" s="107">
        <v>1</v>
      </c>
      <c r="F376" s="107">
        <v>9671</v>
      </c>
      <c r="G376" s="108">
        <f t="shared" si="249"/>
        <v>22875</v>
      </c>
      <c r="H376" s="107">
        <v>15622</v>
      </c>
      <c r="I376" s="107">
        <v>0</v>
      </c>
      <c r="J376" s="107">
        <v>11268</v>
      </c>
      <c r="K376" s="108">
        <f t="shared" si="250"/>
        <v>26890</v>
      </c>
      <c r="L376" s="107">
        <v>7681</v>
      </c>
      <c r="M376" s="107">
        <v>0</v>
      </c>
      <c r="N376" s="107">
        <v>7743</v>
      </c>
      <c r="O376" s="108">
        <f t="shared" si="251"/>
        <v>15424</v>
      </c>
      <c r="P376" s="107">
        <v>7780</v>
      </c>
      <c r="Q376" s="107">
        <v>0</v>
      </c>
      <c r="R376" s="107">
        <v>11018</v>
      </c>
      <c r="S376" s="108">
        <f t="shared" si="252"/>
        <v>18798</v>
      </c>
      <c r="U376" s="107">
        <f t="shared" si="225"/>
        <v>44286</v>
      </c>
      <c r="V376" s="109">
        <f t="shared" si="222"/>
        <v>105.37511599685917</v>
      </c>
      <c r="W376" s="110">
        <f t="shared" si="226"/>
        <v>1</v>
      </c>
      <c r="X376" s="107">
        <f t="shared" si="227"/>
        <v>39700</v>
      </c>
      <c r="Y376" s="109">
        <f t="shared" si="223"/>
        <v>97.130134807819346</v>
      </c>
      <c r="Z376" s="107">
        <f t="shared" si="228"/>
        <v>83987</v>
      </c>
      <c r="AA376" s="109">
        <f t="shared" si="229"/>
        <v>101.31121833534378</v>
      </c>
      <c r="AC376" s="107">
        <v>42027</v>
      </c>
      <c r="AD376" s="107">
        <v>40873</v>
      </c>
      <c r="AE376" s="112">
        <f t="shared" si="234"/>
        <v>82900</v>
      </c>
    </row>
    <row r="377" spans="1:31" ht="14.1" customHeight="1">
      <c r="A377" s="1038"/>
      <c r="B377" s="1033"/>
      <c r="C377" s="106" t="s">
        <v>827</v>
      </c>
      <c r="D377" s="107">
        <v>48979</v>
      </c>
      <c r="E377" s="107">
        <v>0</v>
      </c>
      <c r="F377" s="107">
        <v>35080</v>
      </c>
      <c r="G377" s="108">
        <f t="shared" si="249"/>
        <v>84059</v>
      </c>
      <c r="H377" s="107">
        <v>76934</v>
      </c>
      <c r="I377" s="107">
        <v>0</v>
      </c>
      <c r="J377" s="107">
        <v>51824</v>
      </c>
      <c r="K377" s="108">
        <f t="shared" si="250"/>
        <v>128758</v>
      </c>
      <c r="L377" s="107">
        <v>52339</v>
      </c>
      <c r="M377" s="107">
        <v>0</v>
      </c>
      <c r="N377" s="107">
        <v>45887</v>
      </c>
      <c r="O377" s="108">
        <f t="shared" si="251"/>
        <v>98226</v>
      </c>
      <c r="P377" s="107">
        <v>57411</v>
      </c>
      <c r="Q377" s="107">
        <v>0</v>
      </c>
      <c r="R377" s="107">
        <v>67726</v>
      </c>
      <c r="S377" s="108">
        <f t="shared" si="252"/>
        <v>125137</v>
      </c>
      <c r="U377" s="107">
        <f t="shared" si="225"/>
        <v>235663</v>
      </c>
      <c r="V377" s="109">
        <f t="shared" si="222"/>
        <v>80.442314453558353</v>
      </c>
      <c r="W377" s="110">
        <f t="shared" si="226"/>
        <v>0</v>
      </c>
      <c r="X377" s="107">
        <f t="shared" si="227"/>
        <v>200517</v>
      </c>
      <c r="Y377" s="109">
        <f t="shared" si="223"/>
        <v>72.876317023263923</v>
      </c>
      <c r="Z377" s="107">
        <f t="shared" si="228"/>
        <v>436180</v>
      </c>
      <c r="AA377" s="109">
        <f t="shared" si="229"/>
        <v>76.777925246344878</v>
      </c>
      <c r="AC377" s="107">
        <v>292959</v>
      </c>
      <c r="AD377" s="107">
        <v>275147</v>
      </c>
      <c r="AE377" s="112">
        <f t="shared" si="234"/>
        <v>568106</v>
      </c>
    </row>
    <row r="378" spans="1:31" ht="14.1" customHeight="1">
      <c r="A378" s="1038"/>
      <c r="B378" s="1033"/>
      <c r="C378" s="106" t="s">
        <v>828</v>
      </c>
      <c r="D378" s="107">
        <v>1911</v>
      </c>
      <c r="E378" s="107">
        <v>0</v>
      </c>
      <c r="F378" s="107">
        <v>1490</v>
      </c>
      <c r="G378" s="108">
        <f t="shared" si="249"/>
        <v>3401</v>
      </c>
      <c r="H378" s="107">
        <v>2952</v>
      </c>
      <c r="I378" s="107">
        <v>0</v>
      </c>
      <c r="J378" s="107">
        <v>2362</v>
      </c>
      <c r="K378" s="108">
        <f t="shared" si="250"/>
        <v>5314</v>
      </c>
      <c r="L378" s="107">
        <v>1629</v>
      </c>
      <c r="M378" s="107">
        <v>0</v>
      </c>
      <c r="N378" s="107">
        <v>1720</v>
      </c>
      <c r="O378" s="108">
        <f t="shared" si="251"/>
        <v>3349</v>
      </c>
      <c r="P378" s="107">
        <v>1934</v>
      </c>
      <c r="Q378" s="107">
        <v>1</v>
      </c>
      <c r="R378" s="107">
        <v>2271</v>
      </c>
      <c r="S378" s="108">
        <f t="shared" si="252"/>
        <v>4206</v>
      </c>
      <c r="U378" s="107">
        <f t="shared" si="225"/>
        <v>8426</v>
      </c>
      <c r="V378" s="109">
        <f t="shared" si="222"/>
        <v>64.359914451573474</v>
      </c>
      <c r="W378" s="110">
        <f t="shared" si="226"/>
        <v>1</v>
      </c>
      <c r="X378" s="107">
        <f t="shared" si="227"/>
        <v>7843</v>
      </c>
      <c r="Y378" s="109">
        <f t="shared" si="223"/>
        <v>58.403455208876309</v>
      </c>
      <c r="Z378" s="107">
        <f t="shared" si="228"/>
        <v>16270</v>
      </c>
      <c r="AA378" s="109">
        <f t="shared" si="229"/>
        <v>61.347611326873043</v>
      </c>
      <c r="AC378" s="107">
        <v>13092</v>
      </c>
      <c r="AD378" s="107">
        <v>13429</v>
      </c>
      <c r="AE378" s="112">
        <f t="shared" si="234"/>
        <v>26521</v>
      </c>
    </row>
    <row r="379" spans="1:31" ht="14.1" customHeight="1">
      <c r="A379" s="1038"/>
      <c r="B379" s="1034"/>
      <c r="C379" s="106" t="s">
        <v>829</v>
      </c>
      <c r="D379" s="107">
        <v>1449</v>
      </c>
      <c r="E379" s="107">
        <v>0</v>
      </c>
      <c r="F379" s="107">
        <v>1096</v>
      </c>
      <c r="G379" s="108">
        <f t="shared" si="249"/>
        <v>2545</v>
      </c>
      <c r="H379" s="107">
        <v>2192</v>
      </c>
      <c r="I379" s="107">
        <v>0</v>
      </c>
      <c r="J379" s="107">
        <v>1565</v>
      </c>
      <c r="K379" s="108">
        <f t="shared" si="250"/>
        <v>3757</v>
      </c>
      <c r="L379" s="107">
        <v>1060</v>
      </c>
      <c r="M379" s="107">
        <v>0</v>
      </c>
      <c r="N379" s="107">
        <v>954</v>
      </c>
      <c r="O379" s="108">
        <f t="shared" si="251"/>
        <v>2014</v>
      </c>
      <c r="P379" s="107">
        <v>1308</v>
      </c>
      <c r="Q379" s="107">
        <v>0</v>
      </c>
      <c r="R379" s="107">
        <v>1671</v>
      </c>
      <c r="S379" s="108">
        <f t="shared" si="252"/>
        <v>2979</v>
      </c>
      <c r="U379" s="107">
        <f t="shared" si="225"/>
        <v>6009</v>
      </c>
      <c r="V379" s="109">
        <f t="shared" si="222"/>
        <v>72.154178674351584</v>
      </c>
      <c r="W379" s="110">
        <f t="shared" si="226"/>
        <v>0</v>
      </c>
      <c r="X379" s="107">
        <f t="shared" si="227"/>
        <v>5286</v>
      </c>
      <c r="Y379" s="109">
        <f t="shared" si="223"/>
        <v>53.605111043504714</v>
      </c>
      <c r="Z379" s="107">
        <f t="shared" si="228"/>
        <v>11295</v>
      </c>
      <c r="AA379" s="109">
        <f t="shared" si="229"/>
        <v>62.097971301335974</v>
      </c>
      <c r="AC379" s="107">
        <v>8328</v>
      </c>
      <c r="AD379" s="107">
        <v>9861</v>
      </c>
      <c r="AE379" s="112">
        <f t="shared" si="234"/>
        <v>18189</v>
      </c>
    </row>
    <row r="380" spans="1:31" ht="14.1" customHeight="1">
      <c r="A380" s="1039"/>
      <c r="B380" s="1035" t="s">
        <v>113</v>
      </c>
      <c r="C380" s="1035"/>
      <c r="D380" s="261">
        <v>147505</v>
      </c>
      <c r="E380" s="261">
        <v>2</v>
      </c>
      <c r="F380" s="261">
        <v>106630</v>
      </c>
      <c r="G380" s="261">
        <f t="shared" ref="G380:S380" si="253">SUM(G373:G379)</f>
        <v>254137</v>
      </c>
      <c r="H380" s="261">
        <v>197968</v>
      </c>
      <c r="I380" s="261">
        <v>0</v>
      </c>
      <c r="J380" s="261">
        <v>136510</v>
      </c>
      <c r="K380" s="261">
        <f t="shared" si="253"/>
        <v>334478</v>
      </c>
      <c r="L380" s="261">
        <v>119711</v>
      </c>
      <c r="M380" s="261">
        <v>1</v>
      </c>
      <c r="N380" s="261">
        <v>109091</v>
      </c>
      <c r="O380" s="261">
        <f t="shared" si="253"/>
        <v>228803</v>
      </c>
      <c r="P380" s="261">
        <v>131517</v>
      </c>
      <c r="Q380" s="261">
        <v>2</v>
      </c>
      <c r="R380" s="261">
        <v>162699</v>
      </c>
      <c r="S380" s="261">
        <f t="shared" si="253"/>
        <v>294218</v>
      </c>
      <c r="U380" s="263">
        <f t="shared" si="225"/>
        <v>596701</v>
      </c>
      <c r="V380" s="264">
        <f t="shared" si="222"/>
        <v>85.55270077681206</v>
      </c>
      <c r="W380" s="265">
        <f t="shared" si="226"/>
        <v>5</v>
      </c>
      <c r="X380" s="263">
        <f t="shared" si="227"/>
        <v>514930</v>
      </c>
      <c r="Y380" s="264">
        <f t="shared" si="223"/>
        <v>78.129551854729073</v>
      </c>
      <c r="Z380" s="263">
        <f t="shared" si="228"/>
        <v>1111636</v>
      </c>
      <c r="AA380" s="264">
        <f t="shared" si="229"/>
        <v>81.946543333102355</v>
      </c>
      <c r="AC380" s="263">
        <v>697466</v>
      </c>
      <c r="AD380" s="263">
        <v>659072</v>
      </c>
      <c r="AE380" s="263">
        <f t="shared" si="234"/>
        <v>1356538</v>
      </c>
    </row>
    <row r="381" spans="1:31" ht="14.1" customHeight="1">
      <c r="A381" s="260"/>
      <c r="B381" s="115" t="s">
        <v>855</v>
      </c>
      <c r="C381" s="116" t="s">
        <v>855</v>
      </c>
      <c r="D381" s="107">
        <v>13534</v>
      </c>
      <c r="E381" s="107">
        <v>0</v>
      </c>
      <c r="F381" s="107">
        <v>16649</v>
      </c>
      <c r="G381" s="108">
        <f>SUM(D381:F381)</f>
        <v>30183</v>
      </c>
      <c r="H381" s="107">
        <v>29477</v>
      </c>
      <c r="I381" s="107">
        <v>2</v>
      </c>
      <c r="J381" s="107">
        <v>37571</v>
      </c>
      <c r="K381" s="108">
        <f t="shared" ref="K381" si="254">SUM(H381:J381)</f>
        <v>67050</v>
      </c>
      <c r="L381" s="107">
        <v>13458</v>
      </c>
      <c r="M381" s="107">
        <v>0</v>
      </c>
      <c r="N381" s="107">
        <v>22843</v>
      </c>
      <c r="O381" s="108">
        <f t="shared" ref="O381" si="255">SUM(L381:N381)</f>
        <v>36301</v>
      </c>
      <c r="P381" s="107">
        <v>16394</v>
      </c>
      <c r="Q381" s="107">
        <v>1</v>
      </c>
      <c r="R381" s="107">
        <v>33259</v>
      </c>
      <c r="S381" s="108">
        <f t="shared" ref="S381" si="256">SUM(P381:R381)</f>
        <v>49654</v>
      </c>
      <c r="U381" s="117">
        <f>+D381+H381+L381+P381</f>
        <v>72863</v>
      </c>
      <c r="V381" s="117"/>
      <c r="W381" s="118">
        <f t="shared" si="226"/>
        <v>3</v>
      </c>
      <c r="X381" s="117">
        <f t="shared" si="227"/>
        <v>110322</v>
      </c>
      <c r="Y381" s="117"/>
      <c r="Z381" s="117">
        <f t="shared" si="228"/>
        <v>183188</v>
      </c>
      <c r="AA381" s="119"/>
      <c r="AC381" s="120"/>
      <c r="AD381" s="121"/>
      <c r="AE381" s="122"/>
    </row>
    <row r="382" spans="1:31" ht="14.1" customHeight="1">
      <c r="A382" s="260"/>
      <c r="B382" s="1035" t="s">
        <v>113</v>
      </c>
      <c r="C382" s="1035" t="s">
        <v>856</v>
      </c>
      <c r="D382" s="261">
        <v>13534</v>
      </c>
      <c r="E382" s="261">
        <v>0</v>
      </c>
      <c r="F382" s="261">
        <v>16649</v>
      </c>
      <c r="G382" s="261">
        <f t="shared" ref="G382:S382" si="257">SUM(G381)</f>
        <v>30183</v>
      </c>
      <c r="H382" s="261">
        <v>29477</v>
      </c>
      <c r="I382" s="261">
        <v>2</v>
      </c>
      <c r="J382" s="261">
        <v>37571</v>
      </c>
      <c r="K382" s="261">
        <f t="shared" si="257"/>
        <v>67050</v>
      </c>
      <c r="L382" s="261">
        <v>13458</v>
      </c>
      <c r="M382" s="261">
        <v>0</v>
      </c>
      <c r="N382" s="261">
        <v>22843</v>
      </c>
      <c r="O382" s="261">
        <f t="shared" si="257"/>
        <v>36301</v>
      </c>
      <c r="P382" s="261">
        <v>16394</v>
      </c>
      <c r="Q382" s="261">
        <v>1</v>
      </c>
      <c r="R382" s="261">
        <v>33259</v>
      </c>
      <c r="S382" s="261">
        <f t="shared" si="257"/>
        <v>49654</v>
      </c>
      <c r="U382" s="263">
        <f t="shared" si="225"/>
        <v>72863</v>
      </c>
      <c r="V382" s="264"/>
      <c r="W382" s="265">
        <f t="shared" si="226"/>
        <v>3</v>
      </c>
      <c r="X382" s="263">
        <f t="shared" si="227"/>
        <v>110322</v>
      </c>
      <c r="Y382" s="264"/>
      <c r="Z382" s="262">
        <f t="shared" si="228"/>
        <v>183188</v>
      </c>
      <c r="AA382" s="270"/>
      <c r="AC382" s="271"/>
      <c r="AD382" s="272"/>
      <c r="AE382" s="273"/>
    </row>
    <row r="383" spans="1:31" ht="14.1" customHeight="1">
      <c r="A383" s="260"/>
      <c r="B383" s="183"/>
      <c r="C383" s="113"/>
      <c r="D383" s="123"/>
      <c r="E383" s="123"/>
      <c r="F383" s="123"/>
      <c r="G383" s="123">
        <f t="shared" ref="G383" si="258">SUM(D383:F383)</f>
        <v>0</v>
      </c>
      <c r="H383" s="123"/>
      <c r="I383" s="123"/>
      <c r="J383" s="123"/>
      <c r="K383" s="123">
        <f t="shared" ref="K383" si="259">SUM(H383:J383)</f>
        <v>0</v>
      </c>
      <c r="L383" s="123"/>
      <c r="M383" s="123"/>
      <c r="N383" s="123"/>
      <c r="O383" s="123">
        <f t="shared" ref="O383" si="260">SUM(L383:N383)</f>
        <v>0</v>
      </c>
      <c r="P383" s="123"/>
      <c r="Q383" s="123"/>
      <c r="R383" s="123"/>
      <c r="S383" s="123">
        <f t="shared" ref="S383" si="261">SUM(P383:R383)</f>
        <v>0</v>
      </c>
      <c r="U383" s="123"/>
      <c r="V383" s="123"/>
      <c r="W383" s="124">
        <f t="shared" si="226"/>
        <v>0</v>
      </c>
      <c r="X383" s="123"/>
      <c r="Y383" s="123"/>
      <c r="Z383" s="123">
        <f t="shared" si="228"/>
        <v>0</v>
      </c>
      <c r="AA383" s="123"/>
      <c r="AC383" s="125"/>
      <c r="AD383" s="126"/>
      <c r="AE383" s="127"/>
    </row>
    <row r="384" spans="1:31" ht="14.1" customHeight="1">
      <c r="A384" s="260"/>
      <c r="B384" s="1036" t="s">
        <v>857</v>
      </c>
      <c r="C384" s="1036"/>
      <c r="D384" s="262">
        <f t="shared" ref="D384:S384" si="262">D10+D18+D28+D38+D54+D84+D63+D95+D129+D160+D191+D196+D219+D211+D182+D253+D231+D288+D299+D274+D266+D310+D322+D352+D331+D361+D380+D372+D347+D382</f>
        <v>1914507</v>
      </c>
      <c r="E384" s="262">
        <f t="shared" si="262"/>
        <v>13</v>
      </c>
      <c r="F384" s="262">
        <f t="shared" si="262"/>
        <v>1391329</v>
      </c>
      <c r="G384" s="262">
        <f t="shared" si="262"/>
        <v>3305849</v>
      </c>
      <c r="H384" s="262">
        <f t="shared" si="262"/>
        <v>2641563</v>
      </c>
      <c r="I384" s="262">
        <f t="shared" si="262"/>
        <v>29</v>
      </c>
      <c r="J384" s="262">
        <f t="shared" si="262"/>
        <v>1954145</v>
      </c>
      <c r="K384" s="262">
        <f t="shared" si="262"/>
        <v>4595737</v>
      </c>
      <c r="L384" s="262">
        <f t="shared" si="262"/>
        <v>1339665</v>
      </c>
      <c r="M384" s="262">
        <f t="shared" si="262"/>
        <v>32</v>
      </c>
      <c r="N384" s="262">
        <f t="shared" si="262"/>
        <v>1313944</v>
      </c>
      <c r="O384" s="262">
        <f t="shared" si="262"/>
        <v>2653641</v>
      </c>
      <c r="P384" s="262">
        <f t="shared" si="262"/>
        <v>1466873</v>
      </c>
      <c r="Q384" s="262">
        <f t="shared" si="262"/>
        <v>21</v>
      </c>
      <c r="R384" s="262">
        <f t="shared" si="262"/>
        <v>1904354</v>
      </c>
      <c r="S384" s="262">
        <f t="shared" si="262"/>
        <v>3371248</v>
      </c>
      <c r="U384" s="262">
        <f t="shared" si="225"/>
        <v>7362608</v>
      </c>
      <c r="V384" s="264">
        <f>100*U384/AC384</f>
        <v>82.061931691145375</v>
      </c>
      <c r="W384" s="265">
        <f t="shared" si="226"/>
        <v>95</v>
      </c>
      <c r="X384" s="262">
        <f t="shared" si="227"/>
        <v>6563772</v>
      </c>
      <c r="Y384" s="264">
        <f>100*X384/AD384</f>
        <v>76.305282417822198</v>
      </c>
      <c r="Z384" s="262">
        <f t="shared" si="228"/>
        <v>13926475</v>
      </c>
      <c r="AA384" s="264">
        <f t="shared" si="229"/>
        <v>79.24475146612869</v>
      </c>
      <c r="AC384" s="274">
        <f>+AC10+AC18+AC28+AC38+AC54+AC84+AC63+AC95+AC129+AC160+AC191+AC196+AC219+AC211+AC182+AC253+AC231+AC288+AC299+AC274+AC266+AC310+AC322+AC352+AC331+AC361+AC380+AC372+AC347</f>
        <v>8972014</v>
      </c>
      <c r="AD384" s="275">
        <f>+AD10+AD18+AD28+AD38+AD54+AD84+AD63+AD95+AD129+AD160+AD191+AD196+AD219+AD211+AD182+AD253+AD231+AD288+AD299+AD274+AD266+AD310+AD322+AD352+AD331+AD361+AD380+AD372+AD347</f>
        <v>8601989</v>
      </c>
      <c r="AE384" s="276">
        <f>+AE10+AE18+AE28+AE38+AE54+AE84+AE63+AE95+AE129+AE160+AE191+AE196+AE219+AE211+AE182+AE253+AE231+AE288+AE299+AE274+AE266+AE310+AE322+AE352+AE331+AE361+AE380+AE372+AE347</f>
        <v>17574003</v>
      </c>
    </row>
    <row r="385" spans="1:31">
      <c r="D385" s="129"/>
      <c r="E385" s="129"/>
      <c r="F385" s="129"/>
      <c r="G385" s="129"/>
      <c r="H385" s="129"/>
      <c r="I385" s="129"/>
      <c r="J385" s="129"/>
      <c r="K385" s="129"/>
      <c r="L385" s="129"/>
      <c r="M385" s="129"/>
      <c r="N385" s="129"/>
      <c r="O385" s="129"/>
      <c r="P385" s="129"/>
      <c r="Q385" s="129"/>
      <c r="R385" s="129"/>
    </row>
    <row r="386" spans="1:31">
      <c r="A386" s="65" t="s">
        <v>858</v>
      </c>
      <c r="B386" s="185"/>
      <c r="C386" s="130"/>
      <c r="D386" s="130"/>
      <c r="E386" s="130"/>
      <c r="F386" s="130"/>
      <c r="G386" s="130"/>
      <c r="H386" s="130"/>
      <c r="I386" s="130"/>
      <c r="J386" s="130"/>
      <c r="AE386" s="131"/>
    </row>
    <row r="387" spans="1:31">
      <c r="A387" s="7" t="s">
        <v>1924</v>
      </c>
      <c r="B387" s="185"/>
      <c r="C387" s="130"/>
      <c r="D387" s="130"/>
      <c r="E387" s="130"/>
      <c r="F387" s="130"/>
      <c r="G387" s="130"/>
      <c r="H387" s="130"/>
      <c r="I387" s="130"/>
      <c r="J387" s="130"/>
    </row>
    <row r="388" spans="1:31">
      <c r="A388" s="895" t="s">
        <v>859</v>
      </c>
      <c r="B388" s="895"/>
      <c r="C388" s="895"/>
      <c r="D388" s="895"/>
      <c r="E388" s="895"/>
      <c r="F388" s="895"/>
      <c r="G388" s="895"/>
      <c r="H388" s="895"/>
      <c r="I388" s="895"/>
      <c r="J388" s="895"/>
    </row>
    <row r="389" spans="1:31" ht="15">
      <c r="A389" s="132"/>
      <c r="E389"/>
      <c r="F389"/>
      <c r="G389"/>
      <c r="H389"/>
      <c r="I389"/>
      <c r="J389"/>
      <c r="K389"/>
      <c r="L389"/>
    </row>
    <row r="390" spans="1:31" ht="15">
      <c r="A390" s="65" t="s">
        <v>77</v>
      </c>
      <c r="B390" s="186"/>
      <c r="E390"/>
      <c r="F390"/>
      <c r="G390"/>
      <c r="H390"/>
      <c r="I390"/>
      <c r="J390"/>
      <c r="K390"/>
      <c r="L390"/>
    </row>
    <row r="391" spans="1:31" ht="15">
      <c r="A391" s="37" t="s">
        <v>860</v>
      </c>
      <c r="B391" s="186"/>
      <c r="E391"/>
      <c r="F391"/>
      <c r="G391"/>
      <c r="H391"/>
      <c r="I391"/>
      <c r="J391"/>
      <c r="K391"/>
      <c r="L391"/>
    </row>
    <row r="392" spans="1:31">
      <c r="A392" s="132"/>
    </row>
    <row r="393" spans="1:31">
      <c r="A393" s="132"/>
    </row>
    <row r="394" spans="1:31">
      <c r="A394" s="132"/>
    </row>
    <row r="395" spans="1:31">
      <c r="A395" s="132"/>
    </row>
    <row r="396" spans="1:31">
      <c r="A396" s="132"/>
    </row>
    <row r="397" spans="1:31">
      <c r="A397" s="132"/>
    </row>
    <row r="398" spans="1:31">
      <c r="A398" s="132"/>
    </row>
    <row r="399" spans="1:31">
      <c r="A399" s="132"/>
    </row>
    <row r="400" spans="1:31">
      <c r="A400" s="132"/>
    </row>
    <row r="401" spans="1:1">
      <c r="A401" s="132"/>
    </row>
    <row r="402" spans="1:1">
      <c r="A402" s="132"/>
    </row>
    <row r="403" spans="1:1">
      <c r="A403" s="132"/>
    </row>
    <row r="404" spans="1:1">
      <c r="A404" s="132"/>
    </row>
    <row r="405" spans="1:1">
      <c r="A405" s="132"/>
    </row>
    <row r="406" spans="1:1">
      <c r="A406" s="132"/>
    </row>
    <row r="407" spans="1:1">
      <c r="A407" s="132"/>
    </row>
    <row r="408" spans="1:1">
      <c r="A408" s="132"/>
    </row>
    <row r="409" spans="1:1">
      <c r="A409" s="132"/>
    </row>
    <row r="410" spans="1:1">
      <c r="A410" s="132"/>
    </row>
    <row r="411" spans="1:1">
      <c r="A411" s="132"/>
    </row>
    <row r="412" spans="1:1">
      <c r="A412" s="132"/>
    </row>
    <row r="413" spans="1:1">
      <c r="A413" s="132"/>
    </row>
    <row r="414" spans="1:1">
      <c r="A414" s="132"/>
    </row>
    <row r="415" spans="1:1">
      <c r="A415" s="132"/>
    </row>
    <row r="416" spans="1:1">
      <c r="A416" s="132"/>
    </row>
    <row r="417" spans="1:1">
      <c r="A417" s="132"/>
    </row>
    <row r="418" spans="1:1">
      <c r="A418" s="132"/>
    </row>
    <row r="419" spans="1:1">
      <c r="A419" s="132"/>
    </row>
    <row r="420" spans="1:1">
      <c r="A420" s="132"/>
    </row>
    <row r="421" spans="1:1">
      <c r="A421" s="132"/>
    </row>
    <row r="422" spans="1:1">
      <c r="A422" s="132"/>
    </row>
    <row r="423" spans="1:1">
      <c r="A423" s="132"/>
    </row>
    <row r="424" spans="1:1">
      <c r="A424" s="132"/>
    </row>
    <row r="425" spans="1:1">
      <c r="A425" s="132"/>
    </row>
    <row r="426" spans="1:1">
      <c r="A426" s="132"/>
    </row>
    <row r="427" spans="1:1">
      <c r="A427" s="132"/>
    </row>
    <row r="428" spans="1:1">
      <c r="A428" s="132"/>
    </row>
    <row r="429" spans="1:1">
      <c r="A429" s="132"/>
    </row>
    <row r="430" spans="1:1">
      <c r="A430" s="132"/>
    </row>
    <row r="431" spans="1:1">
      <c r="A431" s="132"/>
    </row>
    <row r="432" spans="1:1">
      <c r="A432" s="132"/>
    </row>
    <row r="433" spans="1:1">
      <c r="A433" s="132"/>
    </row>
    <row r="434" spans="1:1">
      <c r="A434" s="132"/>
    </row>
    <row r="435" spans="1:1">
      <c r="A435" s="132"/>
    </row>
    <row r="436" spans="1:1">
      <c r="A436" s="132"/>
    </row>
    <row r="437" spans="1:1">
      <c r="A437" s="132"/>
    </row>
    <row r="438" spans="1:1">
      <c r="A438" s="132"/>
    </row>
    <row r="439" spans="1:1">
      <c r="A439" s="132"/>
    </row>
    <row r="440" spans="1:1">
      <c r="A440" s="132"/>
    </row>
    <row r="441" spans="1:1">
      <c r="A441" s="132"/>
    </row>
    <row r="442" spans="1:1">
      <c r="A442" s="132"/>
    </row>
    <row r="443" spans="1:1">
      <c r="A443" s="132"/>
    </row>
    <row r="444" spans="1:1">
      <c r="A444" s="132"/>
    </row>
    <row r="445" spans="1:1">
      <c r="A445" s="132"/>
    </row>
    <row r="446" spans="1:1">
      <c r="A446" s="132"/>
    </row>
    <row r="447" spans="1:1">
      <c r="A447" s="132"/>
    </row>
    <row r="448" spans="1:1">
      <c r="A448" s="132"/>
    </row>
    <row r="449" spans="1:1">
      <c r="A449" s="132"/>
    </row>
    <row r="450" spans="1:1">
      <c r="A450" s="132"/>
    </row>
    <row r="451" spans="1:1">
      <c r="A451" s="132"/>
    </row>
    <row r="452" spans="1:1">
      <c r="A452" s="132"/>
    </row>
    <row r="453" spans="1:1">
      <c r="A453" s="132"/>
    </row>
    <row r="454" spans="1:1">
      <c r="A454" s="132"/>
    </row>
    <row r="455" spans="1:1">
      <c r="A455" s="132"/>
    </row>
    <row r="456" spans="1:1">
      <c r="A456" s="132"/>
    </row>
    <row r="457" spans="1:1">
      <c r="A457" s="132"/>
    </row>
    <row r="458" spans="1:1">
      <c r="A458" s="132"/>
    </row>
    <row r="459" spans="1:1">
      <c r="A459" s="132"/>
    </row>
    <row r="460" spans="1:1">
      <c r="A460" s="132"/>
    </row>
    <row r="461" spans="1:1">
      <c r="A461" s="132"/>
    </row>
    <row r="462" spans="1:1">
      <c r="A462" s="132"/>
    </row>
    <row r="463" spans="1:1">
      <c r="A463" s="132"/>
    </row>
    <row r="464" spans="1:1">
      <c r="A464" s="132"/>
    </row>
  </sheetData>
  <autoFilter ref="A5:AE384"/>
  <mergeCells count="84">
    <mergeCell ref="A1:K1"/>
    <mergeCell ref="A4:A5"/>
    <mergeCell ref="D4:G4"/>
    <mergeCell ref="H4:K4"/>
    <mergeCell ref="L4:O4"/>
    <mergeCell ref="U4:AA4"/>
    <mergeCell ref="AC4:AE4"/>
    <mergeCell ref="A6:A10"/>
    <mergeCell ref="B10:C10"/>
    <mergeCell ref="A11:A18"/>
    <mergeCell ref="B18:C18"/>
    <mergeCell ref="P4:S4"/>
    <mergeCell ref="A19:A28"/>
    <mergeCell ref="B28:C28"/>
    <mergeCell ref="A29:A38"/>
    <mergeCell ref="B38:C38"/>
    <mergeCell ref="A39:A54"/>
    <mergeCell ref="B54:C54"/>
    <mergeCell ref="B84:C84"/>
    <mergeCell ref="B63:C63"/>
    <mergeCell ref="B95:C95"/>
    <mergeCell ref="A96:A129"/>
    <mergeCell ref="B129:C129"/>
    <mergeCell ref="B85:B94"/>
    <mergeCell ref="B96:B128"/>
    <mergeCell ref="A55:A95"/>
    <mergeCell ref="A220:A253"/>
    <mergeCell ref="A130:A160"/>
    <mergeCell ref="B160:C160"/>
    <mergeCell ref="A161:A219"/>
    <mergeCell ref="B191:C191"/>
    <mergeCell ref="B196:C196"/>
    <mergeCell ref="B219:C219"/>
    <mergeCell ref="B211:C211"/>
    <mergeCell ref="B182:C182"/>
    <mergeCell ref="B130:B159"/>
    <mergeCell ref="B183:B190"/>
    <mergeCell ref="B161:B181"/>
    <mergeCell ref="B232:B252"/>
    <mergeCell ref="B220:B230"/>
    <mergeCell ref="A254:A266"/>
    <mergeCell ref="B266:C266"/>
    <mergeCell ref="A300:A310"/>
    <mergeCell ref="B310:C310"/>
    <mergeCell ref="A311:A322"/>
    <mergeCell ref="B322:C322"/>
    <mergeCell ref="B254:B265"/>
    <mergeCell ref="B275:B287"/>
    <mergeCell ref="B289:B298"/>
    <mergeCell ref="B267:B273"/>
    <mergeCell ref="A267:A299"/>
    <mergeCell ref="B288:C288"/>
    <mergeCell ref="B299:C299"/>
    <mergeCell ref="B274:C274"/>
    <mergeCell ref="B382:C382"/>
    <mergeCell ref="B384:C384"/>
    <mergeCell ref="A388:J388"/>
    <mergeCell ref="B6:B9"/>
    <mergeCell ref="B11:B17"/>
    <mergeCell ref="B19:B27"/>
    <mergeCell ref="B29:B37"/>
    <mergeCell ref="B39:B53"/>
    <mergeCell ref="B64:B83"/>
    <mergeCell ref="B55:B62"/>
    <mergeCell ref="A323:A380"/>
    <mergeCell ref="B352:C352"/>
    <mergeCell ref="B331:C331"/>
    <mergeCell ref="B361:C361"/>
    <mergeCell ref="B380:C380"/>
    <mergeCell ref="B372:C372"/>
    <mergeCell ref="B373:B379"/>
    <mergeCell ref="B192:B195"/>
    <mergeCell ref="B212:B218"/>
    <mergeCell ref="B197:B210"/>
    <mergeCell ref="B347:C347"/>
    <mergeCell ref="B362:B371"/>
    <mergeCell ref="B332:B346"/>
    <mergeCell ref="B253:C253"/>
    <mergeCell ref="B231:C231"/>
    <mergeCell ref="B300:B309"/>
    <mergeCell ref="B311:B321"/>
    <mergeCell ref="B348:B351"/>
    <mergeCell ref="B323:B330"/>
    <mergeCell ref="B353:B360"/>
  </mergeCells>
  <hyperlinks>
    <hyperlink ref="A1:K1" location="'Sección J'!A4" display="TABLA J01a"/>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C391"/>
  <sheetViews>
    <sheetView showGridLines="0" zoomScale="90" zoomScaleNormal="90" workbookViewId="0">
      <pane xSplit="4" ySplit="5" topLeftCell="E6" activePane="bottomRight" state="frozen"/>
      <selection activeCell="AC6" sqref="AC6:AD380"/>
      <selection pane="topRight" activeCell="AC6" sqref="AC6:AD380"/>
      <selection pane="bottomLeft" activeCell="AC6" sqref="AC6:AD380"/>
      <selection pane="bottomRight"/>
    </sheetView>
  </sheetViews>
  <sheetFormatPr baseColWidth="10" defaultColWidth="11.42578125" defaultRowHeight="12.75"/>
  <cols>
    <col min="1" max="1" width="2.42578125" style="149" customWidth="1"/>
    <col min="2" max="2" width="6" style="149" customWidth="1"/>
    <col min="3" max="3" width="27.42578125" style="149" customWidth="1"/>
    <col min="4" max="4" width="25" style="149" bestFit="1" customWidth="1"/>
    <col min="5" max="5" width="12.28515625" style="149" bestFit="1" customWidth="1"/>
    <col min="6" max="6" width="12.28515625" style="149" customWidth="1"/>
    <col min="7" max="7" width="9.85546875" style="149" bestFit="1" customWidth="1"/>
    <col min="8" max="8" width="9.85546875" style="149" customWidth="1"/>
    <col min="9" max="9" width="9.85546875" style="149" bestFit="1" customWidth="1"/>
    <col min="10" max="10" width="9.85546875" style="149" customWidth="1"/>
    <col min="11" max="11" width="9.85546875" style="149" bestFit="1" customWidth="1"/>
    <col min="12" max="12" width="9.85546875" style="149" customWidth="1"/>
    <col min="13" max="13" width="9.85546875" style="149" bestFit="1" customWidth="1"/>
    <col min="14" max="14" width="9.85546875" style="149" customWidth="1"/>
    <col min="15" max="15" width="9.85546875" style="149" bestFit="1" customWidth="1"/>
    <col min="16" max="16" width="11.42578125" style="149" customWidth="1"/>
    <col min="17" max="17" width="9.85546875" style="149" bestFit="1" customWidth="1"/>
    <col min="18" max="18" width="9.85546875" style="149" customWidth="1"/>
    <col min="19" max="19" width="9.85546875" style="149" bestFit="1" customWidth="1"/>
    <col min="20" max="20" width="9.85546875" style="149" customWidth="1"/>
    <col min="21" max="21" width="9.85546875" style="149" bestFit="1" customWidth="1"/>
    <col min="22" max="22" width="9.85546875" style="149" customWidth="1"/>
    <col min="23" max="23" width="9.85546875" style="149" bestFit="1" customWidth="1"/>
    <col min="24" max="24" width="11.5703125" style="149" customWidth="1"/>
    <col min="25" max="25" width="9.85546875" style="149" bestFit="1" customWidth="1"/>
    <col min="26" max="26" width="9.85546875" style="149" customWidth="1"/>
    <col min="27" max="27" width="9.85546875" style="149" bestFit="1" customWidth="1"/>
    <col min="28" max="28" width="11.140625" style="149" bestFit="1" customWidth="1"/>
    <col min="29" max="29" width="9.85546875" style="149" bestFit="1" customWidth="1"/>
    <col min="30" max="30" width="9.85546875" style="149" customWidth="1"/>
    <col min="31" max="31" width="9.85546875" style="149" bestFit="1" customWidth="1"/>
    <col min="32" max="32" width="11.140625" style="149" bestFit="1" customWidth="1"/>
    <col min="33" max="33" width="9.85546875" style="149" bestFit="1" customWidth="1"/>
    <col min="34" max="34" width="9.85546875" style="149" customWidth="1"/>
    <col min="35" max="35" width="9.85546875" style="149" bestFit="1" customWidth="1"/>
    <col min="36" max="36" width="11.42578125" style="149" customWidth="1"/>
    <col min="37" max="37" width="9.85546875" style="149" bestFit="1" customWidth="1"/>
    <col min="38" max="38" width="9.85546875" style="149" customWidth="1"/>
    <col min="39" max="39" width="9.85546875" style="149" bestFit="1" customWidth="1"/>
    <col min="40" max="40" width="9.85546875" style="149" customWidth="1"/>
    <col min="41" max="41" width="9.85546875" style="149" bestFit="1" customWidth="1"/>
    <col min="42" max="42" width="9.85546875" style="149" customWidth="1"/>
    <col min="43" max="43" width="9.85546875" style="149" bestFit="1" customWidth="1"/>
    <col min="44" max="44" width="9.85546875" style="149" customWidth="1"/>
    <col min="45" max="45" width="9.85546875" style="149" bestFit="1" customWidth="1"/>
    <col min="46" max="46" width="9.85546875" style="149" customWidth="1"/>
    <col min="47" max="47" width="9.85546875" style="149" bestFit="1" customWidth="1"/>
    <col min="48" max="48" width="9.85546875" style="149" customWidth="1"/>
    <col min="49" max="49" width="9.85546875" style="149" bestFit="1" customWidth="1"/>
    <col min="50" max="50" width="9.85546875" style="149" customWidth="1"/>
    <col min="51" max="51" width="9.85546875" style="149" bestFit="1" customWidth="1"/>
    <col min="52" max="52" width="9.85546875" style="149" customWidth="1"/>
    <col min="53" max="53" width="9.85546875" style="149" bestFit="1" customWidth="1"/>
    <col min="54" max="54" width="9.85546875" style="149" customWidth="1"/>
    <col min="55" max="55" width="9.85546875" style="149" bestFit="1" customWidth="1"/>
    <col min="56" max="56" width="9.85546875" style="149" customWidth="1"/>
    <col min="57" max="57" width="9.85546875" style="149" bestFit="1" customWidth="1"/>
    <col min="58" max="58" width="9.85546875" style="149" customWidth="1"/>
    <col min="59" max="59" width="9.85546875" style="149" bestFit="1" customWidth="1"/>
    <col min="60" max="60" width="9.85546875" style="149" customWidth="1"/>
    <col min="61" max="61" width="9.85546875" style="149" bestFit="1" customWidth="1"/>
    <col min="62" max="62" width="9.85546875" style="149" customWidth="1"/>
    <col min="63" max="63" width="9.85546875" style="149" bestFit="1" customWidth="1"/>
    <col min="64" max="64" width="9.85546875" style="149" customWidth="1"/>
    <col min="65" max="65" width="9.85546875" style="149" bestFit="1" customWidth="1"/>
    <col min="66" max="66" width="9.85546875" style="149" customWidth="1"/>
    <col min="67" max="67" width="9.85546875" style="149" bestFit="1" customWidth="1"/>
    <col min="68" max="68" width="9.85546875" style="149" customWidth="1"/>
    <col min="69" max="69" width="9.85546875" style="149" bestFit="1" customWidth="1"/>
    <col min="70" max="70" width="9.85546875" style="149" customWidth="1"/>
    <col min="71" max="71" width="9.85546875" style="149" bestFit="1" customWidth="1"/>
    <col min="72" max="72" width="10.140625" style="149" customWidth="1"/>
    <col min="73" max="73" width="9.85546875" style="149" bestFit="1" customWidth="1"/>
    <col min="74" max="74" width="9.85546875" style="149" customWidth="1"/>
    <col min="75" max="75" width="9.85546875" style="149" bestFit="1" customWidth="1"/>
    <col min="76" max="76" width="9.85546875" style="149" customWidth="1"/>
    <col min="77" max="77" width="8.7109375" style="149" bestFit="1" customWidth="1"/>
    <col min="78" max="78" width="8.7109375" style="149" customWidth="1"/>
    <col min="79" max="79" width="8.7109375" style="149" bestFit="1" customWidth="1"/>
    <col min="80" max="80" width="8.7109375" style="149" customWidth="1"/>
    <col min="81" max="81" width="3.140625" style="45" customWidth="1"/>
    <col min="82" max="82" width="11.5703125" style="149" bestFit="1" customWidth="1"/>
    <col min="83" max="83" width="11.5703125" style="149" customWidth="1"/>
    <col min="84" max="84" width="11.5703125" style="149" bestFit="1" customWidth="1"/>
    <col min="85" max="85" width="12.7109375" style="149" bestFit="1" customWidth="1"/>
    <col min="86" max="107" width="11.42578125" style="45"/>
    <col min="108" max="16384" width="11.42578125" style="149"/>
  </cols>
  <sheetData>
    <row r="1" spans="1:91" s="30" customFormat="1" ht="15">
      <c r="B1" s="886" t="s">
        <v>861</v>
      </c>
      <c r="C1" s="886"/>
      <c r="D1" s="886"/>
      <c r="E1" s="886"/>
      <c r="F1" s="886"/>
      <c r="G1" s="886"/>
      <c r="H1" s="886"/>
      <c r="I1" s="886"/>
      <c r="J1" s="886"/>
      <c r="K1" s="886"/>
      <c r="L1" s="886"/>
      <c r="M1" s="886"/>
      <c r="N1" s="886"/>
      <c r="O1" s="886"/>
      <c r="P1" s="886"/>
      <c r="Q1" s="886"/>
      <c r="R1" s="886"/>
      <c r="S1" s="181"/>
    </row>
    <row r="2" spans="1:91">
      <c r="A2" s="45"/>
      <c r="B2" s="1063" t="s">
        <v>862</v>
      </c>
      <c r="C2" s="1063"/>
      <c r="D2" s="1063"/>
      <c r="E2" s="1063"/>
      <c r="F2" s="1063"/>
      <c r="G2" s="1063"/>
      <c r="H2" s="1063"/>
      <c r="I2" s="1063"/>
      <c r="J2" s="1063"/>
      <c r="K2" s="1063"/>
      <c r="L2" s="1063"/>
      <c r="M2" s="1063"/>
      <c r="N2" s="1063"/>
      <c r="O2" s="1063"/>
      <c r="P2" s="1063"/>
      <c r="Q2" s="1063"/>
      <c r="R2" s="1063"/>
      <c r="S2" s="1063"/>
      <c r="T2" s="1063"/>
      <c r="U2" s="1063"/>
      <c r="V2" s="1063"/>
      <c r="W2" s="1063"/>
      <c r="X2" s="1063"/>
      <c r="Y2" s="1063"/>
      <c r="Z2" s="1063"/>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row>
    <row r="3" spans="1:91">
      <c r="A3" s="45"/>
      <c r="B3" s="1064" t="s">
        <v>863</v>
      </c>
      <c r="C3" s="1064"/>
      <c r="D3" s="1064"/>
      <c r="E3" s="1064"/>
      <c r="F3" s="1064"/>
      <c r="G3" s="1064"/>
      <c r="H3" s="1064"/>
      <c r="I3" s="1064"/>
      <c r="J3" s="1064"/>
      <c r="K3" s="1064"/>
      <c r="L3" s="1064"/>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1064"/>
      <c r="AO3" s="1064"/>
      <c r="AP3" s="1064"/>
      <c r="AQ3" s="1064"/>
      <c r="AR3" s="1064"/>
      <c r="AS3" s="1064"/>
      <c r="AT3" s="1064"/>
      <c r="AU3" s="1064"/>
      <c r="AV3" s="1064"/>
      <c r="AW3" s="1064"/>
      <c r="AX3" s="1064"/>
      <c r="AY3" s="1064"/>
      <c r="AZ3" s="1064"/>
      <c r="BA3" s="1064"/>
      <c r="BB3" s="1064"/>
      <c r="BC3" s="1064"/>
      <c r="BD3" s="1064"/>
      <c r="BE3" s="1064"/>
      <c r="BF3" s="1064"/>
      <c r="BG3" s="1064"/>
      <c r="BH3" s="1064"/>
      <c r="BI3" s="1064"/>
      <c r="BJ3" s="1064"/>
      <c r="BK3" s="1064"/>
      <c r="BL3" s="1064"/>
      <c r="BM3" s="1064"/>
      <c r="BN3" s="1064"/>
      <c r="BO3" s="1064"/>
      <c r="BP3" s="1064"/>
      <c r="BQ3" s="1064"/>
      <c r="BR3" s="1064"/>
      <c r="BS3" s="1064"/>
      <c r="BT3" s="1064"/>
      <c r="BU3" s="1064"/>
      <c r="BV3" s="1064"/>
      <c r="BW3" s="1064"/>
      <c r="BX3" s="1064"/>
      <c r="BY3" s="1064"/>
      <c r="BZ3" s="1064"/>
      <c r="CA3" s="1064"/>
      <c r="CB3" s="1064"/>
      <c r="CC3" s="1064"/>
      <c r="CD3" s="1064"/>
      <c r="CE3" s="1064"/>
      <c r="CF3" s="1064"/>
      <c r="CG3" s="1064"/>
    </row>
    <row r="4" spans="1:91" ht="15" customHeight="1">
      <c r="A4" s="45"/>
      <c r="B4" s="1065" t="s">
        <v>483</v>
      </c>
      <c r="C4" s="1066" t="s">
        <v>484</v>
      </c>
      <c r="D4" s="1066"/>
      <c r="E4" s="1062" t="s">
        <v>864</v>
      </c>
      <c r="F4" s="1062"/>
      <c r="G4" s="1062"/>
      <c r="H4" s="1062"/>
      <c r="I4" s="1062" t="s">
        <v>865</v>
      </c>
      <c r="J4" s="1062"/>
      <c r="K4" s="1062"/>
      <c r="L4" s="1062"/>
      <c r="M4" s="1062" t="s">
        <v>866</v>
      </c>
      <c r="N4" s="1062"/>
      <c r="O4" s="1062"/>
      <c r="P4" s="1062"/>
      <c r="Q4" s="1062" t="s">
        <v>867</v>
      </c>
      <c r="R4" s="1062"/>
      <c r="S4" s="1062"/>
      <c r="T4" s="1062"/>
      <c r="U4" s="1062" t="s">
        <v>868</v>
      </c>
      <c r="V4" s="1062"/>
      <c r="W4" s="1062"/>
      <c r="X4" s="1062"/>
      <c r="Y4" s="1062" t="s">
        <v>869</v>
      </c>
      <c r="Z4" s="1062"/>
      <c r="AA4" s="1062"/>
      <c r="AB4" s="1062"/>
      <c r="AC4" s="1062" t="s">
        <v>870</v>
      </c>
      <c r="AD4" s="1062"/>
      <c r="AE4" s="1062"/>
      <c r="AF4" s="1062"/>
      <c r="AG4" s="1062" t="s">
        <v>871</v>
      </c>
      <c r="AH4" s="1062"/>
      <c r="AI4" s="1062"/>
      <c r="AJ4" s="1062"/>
      <c r="AK4" s="1062" t="s">
        <v>872</v>
      </c>
      <c r="AL4" s="1062"/>
      <c r="AM4" s="1062"/>
      <c r="AN4" s="1062"/>
      <c r="AO4" s="1062" t="s">
        <v>873</v>
      </c>
      <c r="AP4" s="1062"/>
      <c r="AQ4" s="1062"/>
      <c r="AR4" s="1062"/>
      <c r="AS4" s="1062" t="s">
        <v>874</v>
      </c>
      <c r="AT4" s="1062"/>
      <c r="AU4" s="1062"/>
      <c r="AV4" s="1062"/>
      <c r="AW4" s="1062" t="s">
        <v>875</v>
      </c>
      <c r="AX4" s="1062"/>
      <c r="AY4" s="1062"/>
      <c r="AZ4" s="1062"/>
      <c r="BA4" s="1062" t="s">
        <v>876</v>
      </c>
      <c r="BB4" s="1062"/>
      <c r="BC4" s="1062"/>
      <c r="BD4" s="1062"/>
      <c r="BE4" s="1062" t="s">
        <v>877</v>
      </c>
      <c r="BF4" s="1062"/>
      <c r="BG4" s="1062"/>
      <c r="BH4" s="1062"/>
      <c r="BI4" s="1062" t="s">
        <v>878</v>
      </c>
      <c r="BJ4" s="1062"/>
      <c r="BK4" s="1062"/>
      <c r="BL4" s="1062"/>
      <c r="BM4" s="1062" t="s">
        <v>879</v>
      </c>
      <c r="BN4" s="1062"/>
      <c r="BO4" s="1062"/>
      <c r="BP4" s="1062"/>
      <c r="BQ4" s="1062" t="s">
        <v>880</v>
      </c>
      <c r="BR4" s="1062"/>
      <c r="BS4" s="1062"/>
      <c r="BT4" s="1062"/>
      <c r="BU4" s="1062" t="s">
        <v>881</v>
      </c>
      <c r="BV4" s="1062"/>
      <c r="BW4" s="1062"/>
      <c r="BX4" s="1062"/>
      <c r="BY4" s="1062" t="s">
        <v>26</v>
      </c>
      <c r="BZ4" s="1062"/>
      <c r="CA4" s="1062"/>
      <c r="CB4" s="1062"/>
      <c r="CD4" s="1067" t="s">
        <v>882</v>
      </c>
      <c r="CE4" s="1067"/>
      <c r="CF4" s="1067"/>
      <c r="CG4" s="1067"/>
    </row>
    <row r="5" spans="1:91" ht="27" customHeight="1">
      <c r="A5" s="45"/>
      <c r="B5" s="1065"/>
      <c r="C5" s="277" t="s">
        <v>112</v>
      </c>
      <c r="D5" s="277" t="s">
        <v>144</v>
      </c>
      <c r="E5" s="277" t="s">
        <v>476</v>
      </c>
      <c r="F5" s="277" t="s">
        <v>42</v>
      </c>
      <c r="G5" s="277" t="s">
        <v>883</v>
      </c>
      <c r="H5" s="277" t="s">
        <v>884</v>
      </c>
      <c r="I5" s="277" t="s">
        <v>476</v>
      </c>
      <c r="J5" s="277" t="s">
        <v>42</v>
      </c>
      <c r="K5" s="277" t="s">
        <v>883</v>
      </c>
      <c r="L5" s="277" t="s">
        <v>884</v>
      </c>
      <c r="M5" s="277" t="s">
        <v>476</v>
      </c>
      <c r="N5" s="277" t="s">
        <v>42</v>
      </c>
      <c r="O5" s="277" t="s">
        <v>883</v>
      </c>
      <c r="P5" s="277" t="s">
        <v>884</v>
      </c>
      <c r="Q5" s="277" t="s">
        <v>476</v>
      </c>
      <c r="R5" s="277" t="s">
        <v>42</v>
      </c>
      <c r="S5" s="277" t="s">
        <v>883</v>
      </c>
      <c r="T5" s="277" t="s">
        <v>884</v>
      </c>
      <c r="U5" s="277" t="s">
        <v>476</v>
      </c>
      <c r="V5" s="277" t="s">
        <v>42</v>
      </c>
      <c r="W5" s="277" t="s">
        <v>883</v>
      </c>
      <c r="X5" s="277" t="s">
        <v>884</v>
      </c>
      <c r="Y5" s="277" t="s">
        <v>476</v>
      </c>
      <c r="Z5" s="277" t="s">
        <v>42</v>
      </c>
      <c r="AA5" s="277" t="s">
        <v>883</v>
      </c>
      <c r="AB5" s="277" t="s">
        <v>884</v>
      </c>
      <c r="AC5" s="277" t="s">
        <v>476</v>
      </c>
      <c r="AD5" s="277" t="s">
        <v>42</v>
      </c>
      <c r="AE5" s="277" t="s">
        <v>883</v>
      </c>
      <c r="AF5" s="277" t="s">
        <v>884</v>
      </c>
      <c r="AG5" s="277" t="s">
        <v>476</v>
      </c>
      <c r="AH5" s="277" t="s">
        <v>42</v>
      </c>
      <c r="AI5" s="277" t="s">
        <v>883</v>
      </c>
      <c r="AJ5" s="277" t="s">
        <v>884</v>
      </c>
      <c r="AK5" s="277" t="s">
        <v>476</v>
      </c>
      <c r="AL5" s="277" t="s">
        <v>42</v>
      </c>
      <c r="AM5" s="277" t="s">
        <v>883</v>
      </c>
      <c r="AN5" s="277" t="s">
        <v>884</v>
      </c>
      <c r="AO5" s="277" t="s">
        <v>476</v>
      </c>
      <c r="AP5" s="277" t="s">
        <v>42</v>
      </c>
      <c r="AQ5" s="277" t="s">
        <v>883</v>
      </c>
      <c r="AR5" s="277" t="s">
        <v>884</v>
      </c>
      <c r="AS5" s="277" t="s">
        <v>476</v>
      </c>
      <c r="AT5" s="277" t="s">
        <v>42</v>
      </c>
      <c r="AU5" s="277" t="s">
        <v>883</v>
      </c>
      <c r="AV5" s="277" t="s">
        <v>884</v>
      </c>
      <c r="AW5" s="277" t="s">
        <v>476</v>
      </c>
      <c r="AX5" s="277" t="s">
        <v>42</v>
      </c>
      <c r="AY5" s="277" t="s">
        <v>883</v>
      </c>
      <c r="AZ5" s="277" t="s">
        <v>884</v>
      </c>
      <c r="BA5" s="277" t="s">
        <v>476</v>
      </c>
      <c r="BB5" s="277" t="s">
        <v>42</v>
      </c>
      <c r="BC5" s="277" t="s">
        <v>883</v>
      </c>
      <c r="BD5" s="277" t="s">
        <v>884</v>
      </c>
      <c r="BE5" s="277" t="s">
        <v>476</v>
      </c>
      <c r="BF5" s="277" t="s">
        <v>42</v>
      </c>
      <c r="BG5" s="277" t="s">
        <v>883</v>
      </c>
      <c r="BH5" s="277" t="s">
        <v>884</v>
      </c>
      <c r="BI5" s="277" t="s">
        <v>476</v>
      </c>
      <c r="BJ5" s="277" t="s">
        <v>42</v>
      </c>
      <c r="BK5" s="277" t="s">
        <v>883</v>
      </c>
      <c r="BL5" s="277" t="s">
        <v>884</v>
      </c>
      <c r="BM5" s="277" t="s">
        <v>476</v>
      </c>
      <c r="BN5" s="277" t="s">
        <v>42</v>
      </c>
      <c r="BO5" s="277" t="s">
        <v>883</v>
      </c>
      <c r="BP5" s="277" t="s">
        <v>884</v>
      </c>
      <c r="BQ5" s="277" t="s">
        <v>476</v>
      </c>
      <c r="BR5" s="277" t="s">
        <v>42</v>
      </c>
      <c r="BS5" s="277" t="s">
        <v>883</v>
      </c>
      <c r="BT5" s="277" t="s">
        <v>884</v>
      </c>
      <c r="BU5" s="277" t="s">
        <v>476</v>
      </c>
      <c r="BV5" s="277" t="s">
        <v>42</v>
      </c>
      <c r="BW5" s="277" t="s">
        <v>883</v>
      </c>
      <c r="BX5" s="277" t="s">
        <v>884</v>
      </c>
      <c r="BY5" s="277" t="s">
        <v>476</v>
      </c>
      <c r="BZ5" s="277" t="s">
        <v>42</v>
      </c>
      <c r="CA5" s="277" t="s">
        <v>883</v>
      </c>
      <c r="CB5" s="277" t="s">
        <v>884</v>
      </c>
      <c r="CC5" s="133"/>
      <c r="CD5" s="277" t="s">
        <v>476</v>
      </c>
      <c r="CE5" s="277" t="s">
        <v>42</v>
      </c>
      <c r="CF5" s="277" t="s">
        <v>883</v>
      </c>
      <c r="CG5" s="277" t="s">
        <v>113</v>
      </c>
    </row>
    <row r="6" spans="1:91" ht="14.1" customHeight="1">
      <c r="A6" s="45"/>
      <c r="B6" s="1059" t="s">
        <v>895</v>
      </c>
      <c r="C6" s="1061" t="s">
        <v>489</v>
      </c>
      <c r="D6" s="134" t="s">
        <v>489</v>
      </c>
      <c r="E6" s="135">
        <v>3838</v>
      </c>
      <c r="F6" s="135">
        <v>0</v>
      </c>
      <c r="G6" s="135">
        <v>3824</v>
      </c>
      <c r="H6" s="136">
        <f>SUM(E6:G6)</f>
        <v>7662</v>
      </c>
      <c r="I6" s="135">
        <v>2717</v>
      </c>
      <c r="J6" s="135">
        <v>0</v>
      </c>
      <c r="K6" s="135">
        <v>2879</v>
      </c>
      <c r="L6" s="136">
        <f>SUM(I6:K6)</f>
        <v>5596</v>
      </c>
      <c r="M6" s="135">
        <v>6720</v>
      </c>
      <c r="N6" s="135">
        <v>0</v>
      </c>
      <c r="O6" s="135">
        <v>7068</v>
      </c>
      <c r="P6" s="136">
        <f>SUM(M6:O6)</f>
        <v>13788</v>
      </c>
      <c r="Q6" s="135">
        <v>6130</v>
      </c>
      <c r="R6" s="135">
        <v>0</v>
      </c>
      <c r="S6" s="135">
        <v>6332</v>
      </c>
      <c r="T6" s="136">
        <f>SUM(Q6:S6)</f>
        <v>12462</v>
      </c>
      <c r="U6" s="135">
        <v>6329</v>
      </c>
      <c r="V6" s="135">
        <v>0</v>
      </c>
      <c r="W6" s="135">
        <v>6328</v>
      </c>
      <c r="X6" s="136">
        <f>SUM(U6:W6)</f>
        <v>12657</v>
      </c>
      <c r="Y6" s="135">
        <v>6984</v>
      </c>
      <c r="Z6" s="135">
        <v>1</v>
      </c>
      <c r="AA6" s="135">
        <v>6290</v>
      </c>
      <c r="AB6" s="136">
        <f>SUM(Y6:AA6)</f>
        <v>13275</v>
      </c>
      <c r="AC6" s="135">
        <v>7361</v>
      </c>
      <c r="AD6" s="135">
        <v>0</v>
      </c>
      <c r="AE6" s="135">
        <v>5933</v>
      </c>
      <c r="AF6" s="136">
        <f>SUM(AC6:AE6)</f>
        <v>13294</v>
      </c>
      <c r="AG6" s="135">
        <v>6801</v>
      </c>
      <c r="AH6" s="135">
        <v>0</v>
      </c>
      <c r="AI6" s="135">
        <v>4950</v>
      </c>
      <c r="AJ6" s="136">
        <f>SUM(AG6:AI6)</f>
        <v>11751</v>
      </c>
      <c r="AK6" s="135">
        <v>6283</v>
      </c>
      <c r="AL6" s="135">
        <v>0</v>
      </c>
      <c r="AM6" s="135">
        <v>4265</v>
      </c>
      <c r="AN6" s="136">
        <f>SUM(AK6:AM6)</f>
        <v>10548</v>
      </c>
      <c r="AO6" s="135">
        <v>5873</v>
      </c>
      <c r="AP6" s="135">
        <v>0</v>
      </c>
      <c r="AQ6" s="135">
        <v>4359</v>
      </c>
      <c r="AR6" s="136">
        <f>SUM(AO6:AQ6)</f>
        <v>10232</v>
      </c>
      <c r="AS6" s="135">
        <v>5915</v>
      </c>
      <c r="AT6" s="135">
        <v>0</v>
      </c>
      <c r="AU6" s="135">
        <v>4439</v>
      </c>
      <c r="AV6" s="136">
        <f>SUM(AS6:AU6)</f>
        <v>10354</v>
      </c>
      <c r="AW6" s="135">
        <v>5597</v>
      </c>
      <c r="AX6" s="135">
        <v>0</v>
      </c>
      <c r="AY6" s="135">
        <v>4174</v>
      </c>
      <c r="AZ6" s="136">
        <f>SUM(AW6:AY6)</f>
        <v>9771</v>
      </c>
      <c r="BA6" s="135">
        <v>5073</v>
      </c>
      <c r="BB6" s="135">
        <v>0</v>
      </c>
      <c r="BC6" s="135">
        <v>3890</v>
      </c>
      <c r="BD6" s="136">
        <f>SUM(BA6:BC6)</f>
        <v>8963</v>
      </c>
      <c r="BE6" s="135">
        <v>4182</v>
      </c>
      <c r="BF6" s="135">
        <v>0</v>
      </c>
      <c r="BG6" s="135">
        <v>3563</v>
      </c>
      <c r="BH6" s="136">
        <f>SUM(BE6:BG6)</f>
        <v>7745</v>
      </c>
      <c r="BI6" s="135">
        <v>3605</v>
      </c>
      <c r="BJ6" s="135">
        <v>0</v>
      </c>
      <c r="BK6" s="135">
        <v>2965</v>
      </c>
      <c r="BL6" s="136">
        <f>SUM(BI6:BK6)</f>
        <v>6570</v>
      </c>
      <c r="BM6" s="135">
        <v>3173</v>
      </c>
      <c r="BN6" s="135">
        <v>0</v>
      </c>
      <c r="BO6" s="135">
        <v>2645</v>
      </c>
      <c r="BP6" s="136">
        <f>SUM(BM6:BO6)</f>
        <v>5818</v>
      </c>
      <c r="BQ6" s="135">
        <v>2170</v>
      </c>
      <c r="BR6" s="135">
        <v>0</v>
      </c>
      <c r="BS6" s="135">
        <v>1790</v>
      </c>
      <c r="BT6" s="136">
        <f>SUM(BQ6:BS6)</f>
        <v>3960</v>
      </c>
      <c r="BU6" s="135">
        <v>2826</v>
      </c>
      <c r="BV6" s="135">
        <v>0</v>
      </c>
      <c r="BW6" s="135">
        <v>1823</v>
      </c>
      <c r="BX6" s="136">
        <f>SUM(BU6:BW6)</f>
        <v>4649</v>
      </c>
      <c r="BY6" s="135">
        <v>8</v>
      </c>
      <c r="BZ6" s="135">
        <v>0</v>
      </c>
      <c r="CA6" s="135">
        <v>5</v>
      </c>
      <c r="CB6" s="136">
        <f>SUM(BY6:CA6)</f>
        <v>13</v>
      </c>
      <c r="CC6" s="137"/>
      <c r="CD6" s="138">
        <f>+E6+I6+M6+Q6+U6+Y6+AC6+AG6+AK6+AO6+AS6+AW6+BA6+BE6+BI6+BM6+BQ6+BU6+BY6</f>
        <v>91585</v>
      </c>
      <c r="CE6" s="138">
        <f>+F6+J6+N6+R6+V6+Z6+AD6+AH6+AL6+AP6+AT6+AX6+BB6+BF6+BJ6+BN6+BR6+BV6+BZ6</f>
        <v>1</v>
      </c>
      <c r="CF6" s="138">
        <f>+G6+K6+O6+S6+W6+AA6+AE6+AI6+AM6+AQ6+AU6+AY6+BC6+BG6+BK6+BO6+BS6+BW6+CA6</f>
        <v>77522</v>
      </c>
      <c r="CG6" s="139">
        <f>SUM(CD6:CF6)</f>
        <v>169108</v>
      </c>
    </row>
    <row r="7" spans="1:91" ht="14.1" customHeight="1">
      <c r="A7" s="45"/>
      <c r="B7" s="1059"/>
      <c r="C7" s="1061"/>
      <c r="D7" s="134" t="s">
        <v>490</v>
      </c>
      <c r="E7" s="135">
        <v>4</v>
      </c>
      <c r="F7" s="135">
        <v>0</v>
      </c>
      <c r="G7" s="135">
        <v>5</v>
      </c>
      <c r="H7" s="136">
        <f t="shared" ref="H7:H79" si="0">SUM(E7:G7)</f>
        <v>9</v>
      </c>
      <c r="I7" s="135">
        <v>0</v>
      </c>
      <c r="J7" s="135">
        <v>0</v>
      </c>
      <c r="K7" s="135">
        <v>2</v>
      </c>
      <c r="L7" s="136">
        <f t="shared" ref="L7:L79" si="1">SUM(I7:K7)</f>
        <v>2</v>
      </c>
      <c r="M7" s="135">
        <v>2</v>
      </c>
      <c r="N7" s="135">
        <v>0</v>
      </c>
      <c r="O7" s="135">
        <v>2</v>
      </c>
      <c r="P7" s="136">
        <f t="shared" ref="P7:P79" si="2">SUM(M7:O7)</f>
        <v>4</v>
      </c>
      <c r="Q7" s="135">
        <v>1</v>
      </c>
      <c r="R7" s="135">
        <v>0</v>
      </c>
      <c r="S7" s="135">
        <v>2</v>
      </c>
      <c r="T7" s="136">
        <f t="shared" ref="T7:T79" si="3">SUM(Q7:S7)</f>
        <v>3</v>
      </c>
      <c r="U7" s="135">
        <v>15</v>
      </c>
      <c r="V7" s="135">
        <v>0</v>
      </c>
      <c r="W7" s="135">
        <v>19</v>
      </c>
      <c r="X7" s="136">
        <f t="shared" ref="X7:X79" si="4">SUM(U7:W7)</f>
        <v>34</v>
      </c>
      <c r="Y7" s="135">
        <v>11</v>
      </c>
      <c r="Z7" s="135">
        <v>0</v>
      </c>
      <c r="AA7" s="135">
        <v>15</v>
      </c>
      <c r="AB7" s="136">
        <f t="shared" ref="AB7:AB79" si="5">SUM(Y7:AA7)</f>
        <v>26</v>
      </c>
      <c r="AC7" s="135">
        <v>6</v>
      </c>
      <c r="AD7" s="135">
        <v>0</v>
      </c>
      <c r="AE7" s="135">
        <v>10</v>
      </c>
      <c r="AF7" s="136">
        <f t="shared" ref="AF7:AF79" si="6">SUM(AC7:AE7)</f>
        <v>16</v>
      </c>
      <c r="AG7" s="135">
        <v>0</v>
      </c>
      <c r="AH7" s="135">
        <v>0</v>
      </c>
      <c r="AI7" s="135">
        <v>2</v>
      </c>
      <c r="AJ7" s="136">
        <f t="shared" ref="AJ7:AJ79" si="7">SUM(AG7:AI7)</f>
        <v>2</v>
      </c>
      <c r="AK7" s="135">
        <v>1</v>
      </c>
      <c r="AL7" s="135">
        <v>0</v>
      </c>
      <c r="AM7" s="135">
        <v>2</v>
      </c>
      <c r="AN7" s="136">
        <f t="shared" ref="AN7:AN79" si="8">SUM(AK7:AM7)</f>
        <v>3</v>
      </c>
      <c r="AO7" s="135">
        <v>13</v>
      </c>
      <c r="AP7" s="135">
        <v>0</v>
      </c>
      <c r="AQ7" s="135">
        <v>4</v>
      </c>
      <c r="AR7" s="136">
        <f t="shared" ref="AR7:AR79" si="9">SUM(AO7:AQ7)</f>
        <v>17</v>
      </c>
      <c r="AS7" s="135">
        <v>11</v>
      </c>
      <c r="AT7" s="135">
        <v>0</v>
      </c>
      <c r="AU7" s="135">
        <v>2</v>
      </c>
      <c r="AV7" s="136">
        <f t="shared" ref="AV7:AV79" si="10">SUM(AS7:AU7)</f>
        <v>13</v>
      </c>
      <c r="AW7" s="135">
        <v>8</v>
      </c>
      <c r="AX7" s="135">
        <v>0</v>
      </c>
      <c r="AY7" s="135">
        <v>2</v>
      </c>
      <c r="AZ7" s="136">
        <f t="shared" ref="AZ7:AZ79" si="11">SUM(AW7:AY7)</f>
        <v>10</v>
      </c>
      <c r="BA7" s="135">
        <v>5</v>
      </c>
      <c r="BB7" s="135">
        <v>0</v>
      </c>
      <c r="BC7" s="135">
        <v>3</v>
      </c>
      <c r="BD7" s="136">
        <f t="shared" ref="BD7:BD79" si="12">SUM(BA7:BC7)</f>
        <v>8</v>
      </c>
      <c r="BE7" s="135">
        <v>4</v>
      </c>
      <c r="BF7" s="135">
        <v>0</v>
      </c>
      <c r="BG7" s="135">
        <v>3</v>
      </c>
      <c r="BH7" s="136">
        <f t="shared" ref="BH7:BH79" si="13">SUM(BE7:BG7)</f>
        <v>7</v>
      </c>
      <c r="BI7" s="135">
        <v>3</v>
      </c>
      <c r="BJ7" s="135">
        <v>0</v>
      </c>
      <c r="BK7" s="135">
        <v>1</v>
      </c>
      <c r="BL7" s="136">
        <f t="shared" ref="BL7:BL79" si="14">SUM(BI7:BK7)</f>
        <v>4</v>
      </c>
      <c r="BM7" s="135">
        <v>2</v>
      </c>
      <c r="BN7" s="135">
        <v>0</v>
      </c>
      <c r="BO7" s="135">
        <v>3</v>
      </c>
      <c r="BP7" s="136">
        <f t="shared" ref="BP7:BP79" si="15">SUM(BM7:BO7)</f>
        <v>5</v>
      </c>
      <c r="BQ7" s="135">
        <v>0</v>
      </c>
      <c r="BR7" s="135">
        <v>0</v>
      </c>
      <c r="BS7" s="135">
        <v>4</v>
      </c>
      <c r="BT7" s="136">
        <f t="shared" ref="BT7:BT79" si="16">SUM(BQ7:BS7)</f>
        <v>4</v>
      </c>
      <c r="BU7" s="135">
        <v>1</v>
      </c>
      <c r="BV7" s="135">
        <v>0</v>
      </c>
      <c r="BW7" s="135">
        <v>2</v>
      </c>
      <c r="BX7" s="136">
        <f t="shared" ref="BX7:BX79" si="17">SUM(BU7:BW7)</f>
        <v>3</v>
      </c>
      <c r="BY7" s="135">
        <v>0</v>
      </c>
      <c r="BZ7" s="135">
        <v>0</v>
      </c>
      <c r="CA7" s="135">
        <v>0</v>
      </c>
      <c r="CB7" s="136">
        <f t="shared" ref="CB7:CB79" si="18">SUM(BY7:CA7)</f>
        <v>0</v>
      </c>
      <c r="CC7" s="137"/>
      <c r="CD7" s="138">
        <f t="shared" ref="CD7:CF38" si="19">+E7+I7+M7+Q7+U7+Y7+AC7+AG7+AK7+AO7+AS7+AW7+BA7+BE7+BI7+BM7+BQ7+BU7+BY7</f>
        <v>87</v>
      </c>
      <c r="CE7" s="138">
        <f t="shared" si="19"/>
        <v>0</v>
      </c>
      <c r="CF7" s="138">
        <f t="shared" si="19"/>
        <v>83</v>
      </c>
      <c r="CG7" s="139">
        <f t="shared" ref="CG7:CG79" si="20">SUM(CD7:CF7)</f>
        <v>170</v>
      </c>
    </row>
    <row r="8" spans="1:91" ht="14.1" customHeight="1">
      <c r="A8" s="45"/>
      <c r="B8" s="1059"/>
      <c r="C8" s="1061"/>
      <c r="D8" s="134" t="s">
        <v>491</v>
      </c>
      <c r="E8" s="135">
        <v>12</v>
      </c>
      <c r="F8" s="135">
        <v>0</v>
      </c>
      <c r="G8" s="135">
        <v>13</v>
      </c>
      <c r="H8" s="136">
        <f t="shared" si="0"/>
        <v>25</v>
      </c>
      <c r="I8" s="135">
        <v>12</v>
      </c>
      <c r="J8" s="135">
        <v>0</v>
      </c>
      <c r="K8" s="135">
        <v>10</v>
      </c>
      <c r="L8" s="136">
        <f t="shared" si="1"/>
        <v>22</v>
      </c>
      <c r="M8" s="135">
        <v>27</v>
      </c>
      <c r="N8" s="135">
        <v>0</v>
      </c>
      <c r="O8" s="135">
        <v>32</v>
      </c>
      <c r="P8" s="136">
        <f t="shared" si="2"/>
        <v>59</v>
      </c>
      <c r="Q8" s="135">
        <v>41</v>
      </c>
      <c r="R8" s="135">
        <v>0</v>
      </c>
      <c r="S8" s="135">
        <v>28</v>
      </c>
      <c r="T8" s="136">
        <f t="shared" si="3"/>
        <v>69</v>
      </c>
      <c r="U8" s="135">
        <v>37</v>
      </c>
      <c r="V8" s="135">
        <v>0</v>
      </c>
      <c r="W8" s="135">
        <v>33</v>
      </c>
      <c r="X8" s="136">
        <f t="shared" si="4"/>
        <v>70</v>
      </c>
      <c r="Y8" s="135">
        <v>14</v>
      </c>
      <c r="Z8" s="135">
        <v>0</v>
      </c>
      <c r="AA8" s="135">
        <v>24</v>
      </c>
      <c r="AB8" s="136">
        <f t="shared" si="5"/>
        <v>38</v>
      </c>
      <c r="AC8" s="135">
        <v>18</v>
      </c>
      <c r="AD8" s="135">
        <v>0</v>
      </c>
      <c r="AE8" s="135">
        <v>27</v>
      </c>
      <c r="AF8" s="136">
        <f t="shared" si="6"/>
        <v>45</v>
      </c>
      <c r="AG8" s="135">
        <v>32</v>
      </c>
      <c r="AH8" s="135">
        <v>0</v>
      </c>
      <c r="AI8" s="135">
        <v>17</v>
      </c>
      <c r="AJ8" s="136">
        <f t="shared" si="7"/>
        <v>49</v>
      </c>
      <c r="AK8" s="135">
        <v>15</v>
      </c>
      <c r="AL8" s="135">
        <v>0</v>
      </c>
      <c r="AM8" s="135">
        <v>21</v>
      </c>
      <c r="AN8" s="136">
        <f t="shared" si="8"/>
        <v>36</v>
      </c>
      <c r="AO8" s="135">
        <v>24</v>
      </c>
      <c r="AP8" s="135">
        <v>0</v>
      </c>
      <c r="AQ8" s="135">
        <v>16</v>
      </c>
      <c r="AR8" s="136">
        <f t="shared" si="9"/>
        <v>40</v>
      </c>
      <c r="AS8" s="135">
        <v>28</v>
      </c>
      <c r="AT8" s="135">
        <v>0</v>
      </c>
      <c r="AU8" s="135">
        <v>12</v>
      </c>
      <c r="AV8" s="136">
        <f t="shared" si="10"/>
        <v>40</v>
      </c>
      <c r="AW8" s="135">
        <v>23</v>
      </c>
      <c r="AX8" s="135">
        <v>0</v>
      </c>
      <c r="AY8" s="135">
        <v>16</v>
      </c>
      <c r="AZ8" s="136">
        <f t="shared" si="11"/>
        <v>39</v>
      </c>
      <c r="BA8" s="135">
        <v>18</v>
      </c>
      <c r="BB8" s="135">
        <v>0</v>
      </c>
      <c r="BC8" s="135">
        <v>17</v>
      </c>
      <c r="BD8" s="136">
        <f t="shared" si="12"/>
        <v>35</v>
      </c>
      <c r="BE8" s="135">
        <v>14</v>
      </c>
      <c r="BF8" s="135">
        <v>0</v>
      </c>
      <c r="BG8" s="135">
        <v>16</v>
      </c>
      <c r="BH8" s="136">
        <f t="shared" si="13"/>
        <v>30</v>
      </c>
      <c r="BI8" s="135">
        <v>10</v>
      </c>
      <c r="BJ8" s="135">
        <v>0</v>
      </c>
      <c r="BK8" s="135">
        <v>6</v>
      </c>
      <c r="BL8" s="136">
        <f t="shared" si="14"/>
        <v>16</v>
      </c>
      <c r="BM8" s="135">
        <v>8</v>
      </c>
      <c r="BN8" s="135">
        <v>0</v>
      </c>
      <c r="BO8" s="135">
        <v>6</v>
      </c>
      <c r="BP8" s="136">
        <f t="shared" si="15"/>
        <v>14</v>
      </c>
      <c r="BQ8" s="135">
        <v>16</v>
      </c>
      <c r="BR8" s="135">
        <v>0</v>
      </c>
      <c r="BS8" s="135">
        <v>10</v>
      </c>
      <c r="BT8" s="136">
        <f t="shared" si="16"/>
        <v>26</v>
      </c>
      <c r="BU8" s="135">
        <v>11</v>
      </c>
      <c r="BV8" s="135">
        <v>0</v>
      </c>
      <c r="BW8" s="135">
        <v>10</v>
      </c>
      <c r="BX8" s="136">
        <f t="shared" si="17"/>
        <v>21</v>
      </c>
      <c r="BY8" s="135">
        <v>0</v>
      </c>
      <c r="BZ8" s="135">
        <v>0</v>
      </c>
      <c r="CA8" s="135">
        <v>0</v>
      </c>
      <c r="CB8" s="136">
        <f t="shared" si="18"/>
        <v>0</v>
      </c>
      <c r="CC8" s="137"/>
      <c r="CD8" s="138">
        <f t="shared" si="19"/>
        <v>360</v>
      </c>
      <c r="CE8" s="138">
        <f t="shared" si="19"/>
        <v>0</v>
      </c>
      <c r="CF8" s="138">
        <f t="shared" si="19"/>
        <v>314</v>
      </c>
      <c r="CG8" s="139">
        <f t="shared" si="20"/>
        <v>674</v>
      </c>
      <c r="CJ8" s="44"/>
    </row>
    <row r="9" spans="1:91" ht="14.1" customHeight="1">
      <c r="A9" s="45"/>
      <c r="B9" s="1059"/>
      <c r="C9" s="1061"/>
      <c r="D9" s="134" t="s">
        <v>492</v>
      </c>
      <c r="E9" s="135">
        <v>0</v>
      </c>
      <c r="F9" s="135">
        <v>0</v>
      </c>
      <c r="G9" s="135">
        <v>0</v>
      </c>
      <c r="H9" s="136">
        <f t="shared" si="0"/>
        <v>0</v>
      </c>
      <c r="I9" s="135">
        <v>6</v>
      </c>
      <c r="J9" s="135">
        <v>0</v>
      </c>
      <c r="K9" s="135">
        <v>0</v>
      </c>
      <c r="L9" s="136">
        <f t="shared" si="1"/>
        <v>6</v>
      </c>
      <c r="M9" s="135">
        <v>3</v>
      </c>
      <c r="N9" s="135">
        <v>0</v>
      </c>
      <c r="O9" s="135">
        <v>2</v>
      </c>
      <c r="P9" s="136">
        <f t="shared" si="2"/>
        <v>5</v>
      </c>
      <c r="Q9" s="135">
        <v>5</v>
      </c>
      <c r="R9" s="135">
        <v>0</v>
      </c>
      <c r="S9" s="135">
        <v>6</v>
      </c>
      <c r="T9" s="136">
        <f t="shared" si="3"/>
        <v>11</v>
      </c>
      <c r="U9" s="135">
        <v>10</v>
      </c>
      <c r="V9" s="135">
        <v>0</v>
      </c>
      <c r="W9" s="135">
        <v>16</v>
      </c>
      <c r="X9" s="136">
        <f t="shared" si="4"/>
        <v>26</v>
      </c>
      <c r="Y9" s="135">
        <v>7</v>
      </c>
      <c r="Z9" s="135">
        <v>0</v>
      </c>
      <c r="AA9" s="135">
        <v>9</v>
      </c>
      <c r="AB9" s="136">
        <f t="shared" si="5"/>
        <v>16</v>
      </c>
      <c r="AC9" s="135">
        <v>2</v>
      </c>
      <c r="AD9" s="135">
        <v>0</v>
      </c>
      <c r="AE9" s="135">
        <v>9</v>
      </c>
      <c r="AF9" s="136">
        <f t="shared" si="6"/>
        <v>11</v>
      </c>
      <c r="AG9" s="135">
        <v>2</v>
      </c>
      <c r="AH9" s="135">
        <v>0</v>
      </c>
      <c r="AI9" s="135">
        <v>3</v>
      </c>
      <c r="AJ9" s="136">
        <f t="shared" si="7"/>
        <v>5</v>
      </c>
      <c r="AK9" s="135">
        <v>6</v>
      </c>
      <c r="AL9" s="135">
        <v>0</v>
      </c>
      <c r="AM9" s="135">
        <v>2</v>
      </c>
      <c r="AN9" s="136">
        <f t="shared" si="8"/>
        <v>8</v>
      </c>
      <c r="AO9" s="135">
        <v>5</v>
      </c>
      <c r="AP9" s="135">
        <v>0</v>
      </c>
      <c r="AQ9" s="135">
        <v>8</v>
      </c>
      <c r="AR9" s="136">
        <f t="shared" si="9"/>
        <v>13</v>
      </c>
      <c r="AS9" s="135">
        <v>11</v>
      </c>
      <c r="AT9" s="135">
        <v>0</v>
      </c>
      <c r="AU9" s="135">
        <v>7</v>
      </c>
      <c r="AV9" s="136">
        <f t="shared" si="10"/>
        <v>18</v>
      </c>
      <c r="AW9" s="135">
        <v>8</v>
      </c>
      <c r="AX9" s="135">
        <v>0</v>
      </c>
      <c r="AY9" s="135">
        <v>3</v>
      </c>
      <c r="AZ9" s="136">
        <f t="shared" si="11"/>
        <v>11</v>
      </c>
      <c r="BA9" s="135">
        <v>21</v>
      </c>
      <c r="BB9" s="135">
        <v>0</v>
      </c>
      <c r="BC9" s="135">
        <v>7</v>
      </c>
      <c r="BD9" s="136">
        <f t="shared" si="12"/>
        <v>28</v>
      </c>
      <c r="BE9" s="135">
        <v>2</v>
      </c>
      <c r="BF9" s="135">
        <v>0</v>
      </c>
      <c r="BG9" s="135">
        <v>6</v>
      </c>
      <c r="BH9" s="136">
        <f t="shared" si="13"/>
        <v>8</v>
      </c>
      <c r="BI9" s="135">
        <v>5</v>
      </c>
      <c r="BJ9" s="135">
        <v>0</v>
      </c>
      <c r="BK9" s="135">
        <v>1</v>
      </c>
      <c r="BL9" s="136">
        <f t="shared" si="14"/>
        <v>6</v>
      </c>
      <c r="BM9" s="135">
        <v>2</v>
      </c>
      <c r="BN9" s="135">
        <v>0</v>
      </c>
      <c r="BO9" s="135">
        <v>4</v>
      </c>
      <c r="BP9" s="136">
        <f t="shared" si="15"/>
        <v>6</v>
      </c>
      <c r="BQ9" s="135">
        <v>3</v>
      </c>
      <c r="BR9" s="135">
        <v>0</v>
      </c>
      <c r="BS9" s="135">
        <v>1</v>
      </c>
      <c r="BT9" s="136">
        <f t="shared" si="16"/>
        <v>4</v>
      </c>
      <c r="BU9" s="135">
        <v>3</v>
      </c>
      <c r="BV9" s="135">
        <v>0</v>
      </c>
      <c r="BW9" s="135">
        <v>1</v>
      </c>
      <c r="BX9" s="136">
        <f t="shared" si="17"/>
        <v>4</v>
      </c>
      <c r="BY9" s="135">
        <v>0</v>
      </c>
      <c r="BZ9" s="135">
        <v>0</v>
      </c>
      <c r="CA9" s="135">
        <v>0</v>
      </c>
      <c r="CB9" s="136">
        <f t="shared" si="18"/>
        <v>0</v>
      </c>
      <c r="CC9" s="137"/>
      <c r="CD9" s="138">
        <f t="shared" si="19"/>
        <v>101</v>
      </c>
      <c r="CE9" s="138">
        <f t="shared" si="19"/>
        <v>0</v>
      </c>
      <c r="CF9" s="138">
        <f t="shared" si="19"/>
        <v>85</v>
      </c>
      <c r="CG9" s="139">
        <f t="shared" si="20"/>
        <v>186</v>
      </c>
      <c r="CJ9" s="44"/>
      <c r="CK9" s="140"/>
      <c r="CL9" s="140"/>
      <c r="CM9" s="140"/>
    </row>
    <row r="10" spans="1:91" ht="14.1" customHeight="1">
      <c r="A10" s="45"/>
      <c r="B10" s="1059"/>
      <c r="C10" s="1057" t="s">
        <v>113</v>
      </c>
      <c r="D10" s="1058"/>
      <c r="E10" s="280">
        <v>3854</v>
      </c>
      <c r="F10" s="280">
        <v>0</v>
      </c>
      <c r="G10" s="280">
        <v>3842</v>
      </c>
      <c r="H10" s="280">
        <f t="shared" ref="H10:BP10" si="21">SUM(H6:H9)</f>
        <v>7696</v>
      </c>
      <c r="I10" s="280">
        <v>2735</v>
      </c>
      <c r="J10" s="280">
        <v>0</v>
      </c>
      <c r="K10" s="280">
        <v>2891</v>
      </c>
      <c r="L10" s="280">
        <f t="shared" si="21"/>
        <v>5626</v>
      </c>
      <c r="M10" s="280">
        <v>6752</v>
      </c>
      <c r="N10" s="280">
        <v>0</v>
      </c>
      <c r="O10" s="280">
        <v>7104</v>
      </c>
      <c r="P10" s="280">
        <f t="shared" si="21"/>
        <v>13856</v>
      </c>
      <c r="Q10" s="280">
        <v>6177</v>
      </c>
      <c r="R10" s="280">
        <v>0</v>
      </c>
      <c r="S10" s="280">
        <v>6368</v>
      </c>
      <c r="T10" s="280">
        <f t="shared" si="21"/>
        <v>12545</v>
      </c>
      <c r="U10" s="280">
        <v>6391</v>
      </c>
      <c r="V10" s="280">
        <v>0</v>
      </c>
      <c r="W10" s="280">
        <v>6396</v>
      </c>
      <c r="X10" s="280">
        <f t="shared" si="21"/>
        <v>12787</v>
      </c>
      <c r="Y10" s="280">
        <v>7016</v>
      </c>
      <c r="Z10" s="280">
        <v>1</v>
      </c>
      <c r="AA10" s="280">
        <v>6338</v>
      </c>
      <c r="AB10" s="280">
        <f t="shared" si="21"/>
        <v>13355</v>
      </c>
      <c r="AC10" s="280">
        <v>7387</v>
      </c>
      <c r="AD10" s="280">
        <v>0</v>
      </c>
      <c r="AE10" s="280">
        <v>5979</v>
      </c>
      <c r="AF10" s="280">
        <f t="shared" si="21"/>
        <v>13366</v>
      </c>
      <c r="AG10" s="280">
        <v>6835</v>
      </c>
      <c r="AH10" s="280">
        <v>0</v>
      </c>
      <c r="AI10" s="280">
        <v>4972</v>
      </c>
      <c r="AJ10" s="280">
        <f t="shared" si="21"/>
        <v>11807</v>
      </c>
      <c r="AK10" s="280">
        <v>6305</v>
      </c>
      <c r="AL10" s="280">
        <v>0</v>
      </c>
      <c r="AM10" s="280">
        <v>4290</v>
      </c>
      <c r="AN10" s="280">
        <f t="shared" si="21"/>
        <v>10595</v>
      </c>
      <c r="AO10" s="280">
        <v>5915</v>
      </c>
      <c r="AP10" s="280">
        <v>0</v>
      </c>
      <c r="AQ10" s="280">
        <v>4387</v>
      </c>
      <c r="AR10" s="280">
        <f t="shared" si="21"/>
        <v>10302</v>
      </c>
      <c r="AS10" s="280">
        <v>5965</v>
      </c>
      <c r="AT10" s="280">
        <v>0</v>
      </c>
      <c r="AU10" s="280">
        <v>4460</v>
      </c>
      <c r="AV10" s="280">
        <f t="shared" si="21"/>
        <v>10425</v>
      </c>
      <c r="AW10" s="280">
        <v>5636</v>
      </c>
      <c r="AX10" s="280">
        <v>0</v>
      </c>
      <c r="AY10" s="280">
        <v>4195</v>
      </c>
      <c r="AZ10" s="280">
        <f t="shared" si="21"/>
        <v>9831</v>
      </c>
      <c r="BA10" s="280">
        <v>5117</v>
      </c>
      <c r="BB10" s="280">
        <v>0</v>
      </c>
      <c r="BC10" s="280">
        <v>3917</v>
      </c>
      <c r="BD10" s="280">
        <f t="shared" si="21"/>
        <v>9034</v>
      </c>
      <c r="BE10" s="280">
        <v>4202</v>
      </c>
      <c r="BF10" s="280">
        <v>0</v>
      </c>
      <c r="BG10" s="280">
        <v>3588</v>
      </c>
      <c r="BH10" s="280">
        <f t="shared" si="21"/>
        <v>7790</v>
      </c>
      <c r="BI10" s="280">
        <v>3623</v>
      </c>
      <c r="BJ10" s="280">
        <v>0</v>
      </c>
      <c r="BK10" s="280">
        <v>2973</v>
      </c>
      <c r="BL10" s="280">
        <f t="shared" si="21"/>
        <v>6596</v>
      </c>
      <c r="BM10" s="280">
        <v>3185</v>
      </c>
      <c r="BN10" s="280">
        <v>0</v>
      </c>
      <c r="BO10" s="280">
        <v>2658</v>
      </c>
      <c r="BP10" s="280">
        <f t="shared" si="21"/>
        <v>5843</v>
      </c>
      <c r="BQ10" s="280">
        <v>2189</v>
      </c>
      <c r="BR10" s="280">
        <v>0</v>
      </c>
      <c r="BS10" s="280">
        <v>1805</v>
      </c>
      <c r="BT10" s="280">
        <f t="shared" ref="BT10:CB10" si="22">SUM(BT6:BT9)</f>
        <v>3994</v>
      </c>
      <c r="BU10" s="280">
        <v>2841</v>
      </c>
      <c r="BV10" s="280">
        <v>0</v>
      </c>
      <c r="BW10" s="280">
        <v>1836</v>
      </c>
      <c r="BX10" s="280">
        <f t="shared" si="22"/>
        <v>4677</v>
      </c>
      <c r="BY10" s="280">
        <v>8</v>
      </c>
      <c r="BZ10" s="280">
        <v>0</v>
      </c>
      <c r="CA10" s="280">
        <v>5</v>
      </c>
      <c r="CB10" s="280">
        <f t="shared" si="22"/>
        <v>13</v>
      </c>
      <c r="CC10" s="141"/>
      <c r="CD10" s="283">
        <f t="shared" si="19"/>
        <v>92133</v>
      </c>
      <c r="CE10" s="283">
        <f>+F10+J10+N10+R10+V10+Z10+AD10+AH10+AL10+AP10+AT10+AX10+BB10+BF10+BJ10+BN10+BR10+BV10+BZ10</f>
        <v>1</v>
      </c>
      <c r="CF10" s="283">
        <f>+G10+K10+O10+S10+W10+AA10+AE10+AI10+AM10+AQ10+AU10+AY10+BC10+BG10+BK10+BO10+BS10+BW10+CA10</f>
        <v>78004</v>
      </c>
      <c r="CG10" s="284">
        <f>SUM(CD10:CF10)</f>
        <v>170138</v>
      </c>
      <c r="CJ10" s="44"/>
      <c r="CK10" s="140"/>
      <c r="CL10" s="140"/>
      <c r="CM10" s="140"/>
    </row>
    <row r="11" spans="1:91" ht="14.1" customHeight="1">
      <c r="A11" s="45"/>
      <c r="B11" s="1059" t="s">
        <v>896</v>
      </c>
      <c r="C11" s="1060" t="s">
        <v>493</v>
      </c>
      <c r="D11" s="134" t="s">
        <v>493</v>
      </c>
      <c r="E11" s="135">
        <v>3145</v>
      </c>
      <c r="F11" s="135">
        <v>0</v>
      </c>
      <c r="G11" s="135">
        <v>3312</v>
      </c>
      <c r="H11" s="136">
        <f t="shared" si="0"/>
        <v>6457</v>
      </c>
      <c r="I11" s="135">
        <v>2586</v>
      </c>
      <c r="J11" s="135">
        <v>0</v>
      </c>
      <c r="K11" s="135">
        <v>2843</v>
      </c>
      <c r="L11" s="136">
        <f t="shared" si="1"/>
        <v>5429</v>
      </c>
      <c r="M11" s="135">
        <v>8001</v>
      </c>
      <c r="N11" s="135">
        <v>0</v>
      </c>
      <c r="O11" s="135">
        <v>8394</v>
      </c>
      <c r="P11" s="136">
        <f t="shared" si="2"/>
        <v>16395</v>
      </c>
      <c r="Q11" s="135">
        <v>6354</v>
      </c>
      <c r="R11" s="135">
        <v>0</v>
      </c>
      <c r="S11" s="135">
        <v>6742</v>
      </c>
      <c r="T11" s="136">
        <f t="shared" si="3"/>
        <v>13096</v>
      </c>
      <c r="U11" s="135">
        <v>6494</v>
      </c>
      <c r="V11" s="135">
        <v>0</v>
      </c>
      <c r="W11" s="135">
        <v>6788</v>
      </c>
      <c r="X11" s="136">
        <f t="shared" si="4"/>
        <v>13282</v>
      </c>
      <c r="Y11" s="135">
        <v>7588</v>
      </c>
      <c r="Z11" s="135">
        <v>0</v>
      </c>
      <c r="AA11" s="135">
        <v>6925</v>
      </c>
      <c r="AB11" s="136">
        <f t="shared" si="5"/>
        <v>14513</v>
      </c>
      <c r="AC11" s="135">
        <v>9245</v>
      </c>
      <c r="AD11" s="135">
        <v>1</v>
      </c>
      <c r="AE11" s="135">
        <v>7922</v>
      </c>
      <c r="AF11" s="136">
        <f t="shared" si="6"/>
        <v>17168</v>
      </c>
      <c r="AG11" s="135">
        <v>8717</v>
      </c>
      <c r="AH11" s="135">
        <v>0</v>
      </c>
      <c r="AI11" s="135">
        <v>7207</v>
      </c>
      <c r="AJ11" s="136">
        <f t="shared" si="7"/>
        <v>15924</v>
      </c>
      <c r="AK11" s="135">
        <v>8203</v>
      </c>
      <c r="AL11" s="135">
        <v>0</v>
      </c>
      <c r="AM11" s="135">
        <v>6566</v>
      </c>
      <c r="AN11" s="136">
        <f t="shared" si="8"/>
        <v>14769</v>
      </c>
      <c r="AO11" s="135">
        <v>7043</v>
      </c>
      <c r="AP11" s="135">
        <v>0</v>
      </c>
      <c r="AQ11" s="135">
        <v>6281</v>
      </c>
      <c r="AR11" s="136">
        <f t="shared" si="9"/>
        <v>13324</v>
      </c>
      <c r="AS11" s="135">
        <v>6634</v>
      </c>
      <c r="AT11" s="135">
        <v>0</v>
      </c>
      <c r="AU11" s="135">
        <v>5962</v>
      </c>
      <c r="AV11" s="136">
        <f t="shared" si="10"/>
        <v>12596</v>
      </c>
      <c r="AW11" s="135">
        <v>6341</v>
      </c>
      <c r="AX11" s="135">
        <v>0</v>
      </c>
      <c r="AY11" s="135">
        <v>5900</v>
      </c>
      <c r="AZ11" s="136">
        <f t="shared" si="11"/>
        <v>12241</v>
      </c>
      <c r="BA11" s="135">
        <v>6078</v>
      </c>
      <c r="BB11" s="135">
        <v>0</v>
      </c>
      <c r="BC11" s="135">
        <v>5664</v>
      </c>
      <c r="BD11" s="136">
        <f t="shared" si="12"/>
        <v>11742</v>
      </c>
      <c r="BE11" s="135">
        <v>5279</v>
      </c>
      <c r="BF11" s="135">
        <v>0</v>
      </c>
      <c r="BG11" s="135">
        <v>5182</v>
      </c>
      <c r="BH11" s="136">
        <f t="shared" si="13"/>
        <v>10461</v>
      </c>
      <c r="BI11" s="135">
        <v>4015</v>
      </c>
      <c r="BJ11" s="135">
        <v>0</v>
      </c>
      <c r="BK11" s="135">
        <v>3703</v>
      </c>
      <c r="BL11" s="136">
        <f t="shared" si="14"/>
        <v>7718</v>
      </c>
      <c r="BM11" s="135">
        <v>3054</v>
      </c>
      <c r="BN11" s="135">
        <v>0</v>
      </c>
      <c r="BO11" s="135">
        <v>2830</v>
      </c>
      <c r="BP11" s="136">
        <f t="shared" si="15"/>
        <v>5884</v>
      </c>
      <c r="BQ11" s="135">
        <v>2124</v>
      </c>
      <c r="BR11" s="135">
        <v>0</v>
      </c>
      <c r="BS11" s="135">
        <v>1630</v>
      </c>
      <c r="BT11" s="136">
        <f t="shared" si="16"/>
        <v>3754</v>
      </c>
      <c r="BU11" s="135">
        <v>2778</v>
      </c>
      <c r="BV11" s="135">
        <v>0</v>
      </c>
      <c r="BW11" s="135">
        <v>1648</v>
      </c>
      <c r="BX11" s="136">
        <f t="shared" si="17"/>
        <v>4426</v>
      </c>
      <c r="BY11" s="135">
        <v>5</v>
      </c>
      <c r="BZ11" s="135">
        <v>0</v>
      </c>
      <c r="CA11" s="135">
        <v>13</v>
      </c>
      <c r="CB11" s="136">
        <f t="shared" si="18"/>
        <v>18</v>
      </c>
      <c r="CC11" s="137"/>
      <c r="CD11" s="138">
        <f t="shared" si="19"/>
        <v>103684</v>
      </c>
      <c r="CE11" s="138">
        <f t="shared" si="19"/>
        <v>1</v>
      </c>
      <c r="CF11" s="138">
        <f t="shared" si="19"/>
        <v>95512</v>
      </c>
      <c r="CG11" s="139">
        <f t="shared" si="20"/>
        <v>199197</v>
      </c>
      <c r="CJ11" s="44"/>
      <c r="CK11" s="140"/>
      <c r="CL11" s="140"/>
      <c r="CM11" s="140"/>
    </row>
    <row r="12" spans="1:91" ht="14.1" customHeight="1">
      <c r="A12" s="45"/>
      <c r="B12" s="1059"/>
      <c r="C12" s="1060"/>
      <c r="D12" s="134" t="s">
        <v>494</v>
      </c>
      <c r="E12" s="135">
        <v>2</v>
      </c>
      <c r="F12" s="135">
        <v>0</v>
      </c>
      <c r="G12" s="135">
        <v>7</v>
      </c>
      <c r="H12" s="136">
        <f t="shared" si="0"/>
        <v>9</v>
      </c>
      <c r="I12" s="135">
        <v>0</v>
      </c>
      <c r="J12" s="135">
        <v>0</v>
      </c>
      <c r="K12" s="135">
        <v>1</v>
      </c>
      <c r="L12" s="136">
        <f t="shared" si="1"/>
        <v>1</v>
      </c>
      <c r="M12" s="135">
        <v>13</v>
      </c>
      <c r="N12" s="135">
        <v>0</v>
      </c>
      <c r="O12" s="135">
        <v>8</v>
      </c>
      <c r="P12" s="136">
        <f t="shared" si="2"/>
        <v>21</v>
      </c>
      <c r="Q12" s="135">
        <v>10</v>
      </c>
      <c r="R12" s="135">
        <v>0</v>
      </c>
      <c r="S12" s="135">
        <v>13</v>
      </c>
      <c r="T12" s="136">
        <f t="shared" si="3"/>
        <v>23</v>
      </c>
      <c r="U12" s="135">
        <v>17</v>
      </c>
      <c r="V12" s="135">
        <v>0</v>
      </c>
      <c r="W12" s="135">
        <v>12</v>
      </c>
      <c r="X12" s="136">
        <f t="shared" si="4"/>
        <v>29</v>
      </c>
      <c r="Y12" s="135">
        <v>8</v>
      </c>
      <c r="Z12" s="135">
        <v>0</v>
      </c>
      <c r="AA12" s="135">
        <v>8</v>
      </c>
      <c r="AB12" s="136">
        <f t="shared" si="5"/>
        <v>16</v>
      </c>
      <c r="AC12" s="135">
        <v>0</v>
      </c>
      <c r="AD12" s="135">
        <v>0</v>
      </c>
      <c r="AE12" s="135">
        <v>2</v>
      </c>
      <c r="AF12" s="136">
        <f t="shared" si="6"/>
        <v>2</v>
      </c>
      <c r="AG12" s="135">
        <v>2</v>
      </c>
      <c r="AH12" s="135">
        <v>0</v>
      </c>
      <c r="AI12" s="135">
        <v>6</v>
      </c>
      <c r="AJ12" s="136">
        <f t="shared" si="7"/>
        <v>8</v>
      </c>
      <c r="AK12" s="135">
        <v>2</v>
      </c>
      <c r="AL12" s="135">
        <v>0</v>
      </c>
      <c r="AM12" s="135">
        <v>0</v>
      </c>
      <c r="AN12" s="136">
        <f t="shared" si="8"/>
        <v>2</v>
      </c>
      <c r="AO12" s="135">
        <v>8</v>
      </c>
      <c r="AP12" s="135">
        <v>0</v>
      </c>
      <c r="AQ12" s="135">
        <v>6</v>
      </c>
      <c r="AR12" s="136">
        <f t="shared" si="9"/>
        <v>14</v>
      </c>
      <c r="AS12" s="135">
        <v>7</v>
      </c>
      <c r="AT12" s="135">
        <v>0</v>
      </c>
      <c r="AU12" s="135">
        <v>6</v>
      </c>
      <c r="AV12" s="136">
        <f t="shared" si="10"/>
        <v>13</v>
      </c>
      <c r="AW12" s="135">
        <v>6</v>
      </c>
      <c r="AX12" s="135">
        <v>0</v>
      </c>
      <c r="AY12" s="135">
        <v>6</v>
      </c>
      <c r="AZ12" s="136">
        <f t="shared" si="11"/>
        <v>12</v>
      </c>
      <c r="BA12" s="135">
        <v>3</v>
      </c>
      <c r="BB12" s="135">
        <v>0</v>
      </c>
      <c r="BC12" s="135">
        <v>5</v>
      </c>
      <c r="BD12" s="136">
        <f t="shared" si="12"/>
        <v>8</v>
      </c>
      <c r="BE12" s="135">
        <v>9</v>
      </c>
      <c r="BF12" s="135">
        <v>0</v>
      </c>
      <c r="BG12" s="135">
        <v>1</v>
      </c>
      <c r="BH12" s="136">
        <f t="shared" si="13"/>
        <v>10</v>
      </c>
      <c r="BI12" s="135">
        <v>5</v>
      </c>
      <c r="BJ12" s="135">
        <v>0</v>
      </c>
      <c r="BK12" s="135">
        <v>8</v>
      </c>
      <c r="BL12" s="136">
        <f t="shared" si="14"/>
        <v>13</v>
      </c>
      <c r="BM12" s="135">
        <v>4</v>
      </c>
      <c r="BN12" s="135">
        <v>0</v>
      </c>
      <c r="BO12" s="135">
        <v>6</v>
      </c>
      <c r="BP12" s="136">
        <f t="shared" si="15"/>
        <v>10</v>
      </c>
      <c r="BQ12" s="135">
        <v>4</v>
      </c>
      <c r="BR12" s="135">
        <v>0</v>
      </c>
      <c r="BS12" s="135">
        <v>4</v>
      </c>
      <c r="BT12" s="136">
        <f t="shared" si="16"/>
        <v>8</v>
      </c>
      <c r="BU12" s="135">
        <v>9</v>
      </c>
      <c r="BV12" s="135">
        <v>0</v>
      </c>
      <c r="BW12" s="135">
        <v>9</v>
      </c>
      <c r="BX12" s="136">
        <f t="shared" si="17"/>
        <v>18</v>
      </c>
      <c r="BY12" s="135">
        <v>0</v>
      </c>
      <c r="BZ12" s="135">
        <v>0</v>
      </c>
      <c r="CA12" s="135">
        <v>0</v>
      </c>
      <c r="CB12" s="136">
        <f t="shared" si="18"/>
        <v>0</v>
      </c>
      <c r="CC12" s="137"/>
      <c r="CD12" s="138">
        <f t="shared" si="19"/>
        <v>109</v>
      </c>
      <c r="CE12" s="138">
        <f t="shared" si="19"/>
        <v>0</v>
      </c>
      <c r="CF12" s="138">
        <f t="shared" si="19"/>
        <v>108</v>
      </c>
      <c r="CG12" s="139">
        <f t="shared" si="20"/>
        <v>217</v>
      </c>
      <c r="CJ12" s="44"/>
      <c r="CK12" s="140"/>
      <c r="CL12" s="140"/>
      <c r="CM12" s="140"/>
    </row>
    <row r="13" spans="1:91" ht="14.1" customHeight="1">
      <c r="A13" s="45"/>
      <c r="B13" s="1059"/>
      <c r="C13" s="1060"/>
      <c r="D13" s="134" t="s">
        <v>495</v>
      </c>
      <c r="E13" s="135">
        <v>4</v>
      </c>
      <c r="F13" s="135">
        <v>0</v>
      </c>
      <c r="G13" s="135">
        <v>3</v>
      </c>
      <c r="H13" s="136">
        <f t="shared" si="0"/>
        <v>7</v>
      </c>
      <c r="I13" s="135">
        <v>1</v>
      </c>
      <c r="J13" s="135">
        <v>0</v>
      </c>
      <c r="K13" s="135">
        <v>2</v>
      </c>
      <c r="L13" s="136">
        <f t="shared" si="1"/>
        <v>3</v>
      </c>
      <c r="M13" s="135">
        <v>6</v>
      </c>
      <c r="N13" s="135">
        <v>0</v>
      </c>
      <c r="O13" s="135">
        <v>6</v>
      </c>
      <c r="P13" s="136">
        <f t="shared" si="2"/>
        <v>12</v>
      </c>
      <c r="Q13" s="135">
        <v>11</v>
      </c>
      <c r="R13" s="135">
        <v>0</v>
      </c>
      <c r="S13" s="135">
        <v>4</v>
      </c>
      <c r="T13" s="136">
        <f t="shared" si="3"/>
        <v>15</v>
      </c>
      <c r="U13" s="135">
        <v>6</v>
      </c>
      <c r="V13" s="135">
        <v>0</v>
      </c>
      <c r="W13" s="135">
        <v>13</v>
      </c>
      <c r="X13" s="136">
        <f t="shared" si="4"/>
        <v>19</v>
      </c>
      <c r="Y13" s="135">
        <v>1</v>
      </c>
      <c r="Z13" s="135">
        <v>0</v>
      </c>
      <c r="AA13" s="135">
        <v>1</v>
      </c>
      <c r="AB13" s="136">
        <f t="shared" si="5"/>
        <v>2</v>
      </c>
      <c r="AC13" s="135">
        <v>4</v>
      </c>
      <c r="AD13" s="135">
        <v>0</v>
      </c>
      <c r="AE13" s="135">
        <v>2</v>
      </c>
      <c r="AF13" s="136">
        <f t="shared" si="6"/>
        <v>6</v>
      </c>
      <c r="AG13" s="135">
        <v>3</v>
      </c>
      <c r="AH13" s="135">
        <v>0</v>
      </c>
      <c r="AI13" s="135">
        <v>0</v>
      </c>
      <c r="AJ13" s="136">
        <f t="shared" si="7"/>
        <v>3</v>
      </c>
      <c r="AK13" s="135">
        <v>3</v>
      </c>
      <c r="AL13" s="135">
        <v>0</v>
      </c>
      <c r="AM13" s="135">
        <v>2</v>
      </c>
      <c r="AN13" s="136">
        <f t="shared" si="8"/>
        <v>5</v>
      </c>
      <c r="AO13" s="135">
        <v>2</v>
      </c>
      <c r="AP13" s="135">
        <v>0</v>
      </c>
      <c r="AQ13" s="135">
        <v>3</v>
      </c>
      <c r="AR13" s="136">
        <f t="shared" si="9"/>
        <v>5</v>
      </c>
      <c r="AS13" s="135">
        <v>0</v>
      </c>
      <c r="AT13" s="135">
        <v>0</v>
      </c>
      <c r="AU13" s="135">
        <v>2</v>
      </c>
      <c r="AV13" s="136">
        <f t="shared" si="10"/>
        <v>2</v>
      </c>
      <c r="AW13" s="135">
        <v>2</v>
      </c>
      <c r="AX13" s="135">
        <v>0</v>
      </c>
      <c r="AY13" s="135">
        <v>2</v>
      </c>
      <c r="AZ13" s="136">
        <f t="shared" si="11"/>
        <v>4</v>
      </c>
      <c r="BA13" s="135">
        <v>2</v>
      </c>
      <c r="BB13" s="135">
        <v>0</v>
      </c>
      <c r="BC13" s="135">
        <v>1</v>
      </c>
      <c r="BD13" s="136">
        <f t="shared" si="12"/>
        <v>3</v>
      </c>
      <c r="BE13" s="135">
        <v>1</v>
      </c>
      <c r="BF13" s="135">
        <v>0</v>
      </c>
      <c r="BG13" s="135">
        <v>5</v>
      </c>
      <c r="BH13" s="136">
        <f t="shared" si="13"/>
        <v>6</v>
      </c>
      <c r="BI13" s="135">
        <v>3</v>
      </c>
      <c r="BJ13" s="135">
        <v>0</v>
      </c>
      <c r="BK13" s="135">
        <v>5</v>
      </c>
      <c r="BL13" s="136">
        <f t="shared" si="14"/>
        <v>8</v>
      </c>
      <c r="BM13" s="135">
        <v>2</v>
      </c>
      <c r="BN13" s="135">
        <v>0</v>
      </c>
      <c r="BO13" s="135">
        <v>3</v>
      </c>
      <c r="BP13" s="136">
        <f t="shared" si="15"/>
        <v>5</v>
      </c>
      <c r="BQ13" s="135">
        <v>5</v>
      </c>
      <c r="BR13" s="135">
        <v>0</v>
      </c>
      <c r="BS13" s="135">
        <v>2</v>
      </c>
      <c r="BT13" s="136">
        <f t="shared" si="16"/>
        <v>7</v>
      </c>
      <c r="BU13" s="135">
        <v>7</v>
      </c>
      <c r="BV13" s="135">
        <v>0</v>
      </c>
      <c r="BW13" s="135">
        <v>5</v>
      </c>
      <c r="BX13" s="136">
        <f t="shared" si="17"/>
        <v>12</v>
      </c>
      <c r="BY13" s="135">
        <v>0</v>
      </c>
      <c r="BZ13" s="135">
        <v>0</v>
      </c>
      <c r="CA13" s="135">
        <v>0</v>
      </c>
      <c r="CB13" s="136">
        <f t="shared" si="18"/>
        <v>0</v>
      </c>
      <c r="CC13" s="137"/>
      <c r="CD13" s="138">
        <f t="shared" si="19"/>
        <v>63</v>
      </c>
      <c r="CE13" s="138">
        <f t="shared" si="19"/>
        <v>0</v>
      </c>
      <c r="CF13" s="138">
        <f t="shared" si="19"/>
        <v>61</v>
      </c>
      <c r="CG13" s="139">
        <f t="shared" si="20"/>
        <v>124</v>
      </c>
      <c r="CJ13" s="44"/>
      <c r="CK13" s="140"/>
      <c r="CL13" s="140"/>
      <c r="CM13" s="140"/>
    </row>
    <row r="14" spans="1:91" ht="14.1" customHeight="1">
      <c r="A14" s="45"/>
      <c r="B14" s="1059"/>
      <c r="C14" s="1060"/>
      <c r="D14" s="134" t="s">
        <v>496</v>
      </c>
      <c r="E14" s="135">
        <v>19</v>
      </c>
      <c r="F14" s="135">
        <v>0</v>
      </c>
      <c r="G14" s="135">
        <v>19</v>
      </c>
      <c r="H14" s="136">
        <f t="shared" si="0"/>
        <v>38</v>
      </c>
      <c r="I14" s="135">
        <v>6</v>
      </c>
      <c r="J14" s="135">
        <v>0</v>
      </c>
      <c r="K14" s="135">
        <v>7</v>
      </c>
      <c r="L14" s="136">
        <f t="shared" si="1"/>
        <v>13</v>
      </c>
      <c r="M14" s="135">
        <v>21</v>
      </c>
      <c r="N14" s="135">
        <v>0</v>
      </c>
      <c r="O14" s="135">
        <v>35</v>
      </c>
      <c r="P14" s="136">
        <f t="shared" si="2"/>
        <v>56</v>
      </c>
      <c r="Q14" s="135">
        <v>30</v>
      </c>
      <c r="R14" s="135">
        <v>0</v>
      </c>
      <c r="S14" s="135">
        <v>36</v>
      </c>
      <c r="T14" s="136">
        <f t="shared" si="3"/>
        <v>66</v>
      </c>
      <c r="U14" s="135">
        <v>55</v>
      </c>
      <c r="V14" s="135">
        <v>0</v>
      </c>
      <c r="W14" s="135">
        <v>65</v>
      </c>
      <c r="X14" s="136">
        <f t="shared" si="4"/>
        <v>120</v>
      </c>
      <c r="Y14" s="135">
        <v>43</v>
      </c>
      <c r="Z14" s="135">
        <v>0</v>
      </c>
      <c r="AA14" s="135">
        <v>48</v>
      </c>
      <c r="AB14" s="136">
        <f t="shared" si="5"/>
        <v>91</v>
      </c>
      <c r="AC14" s="135">
        <v>35</v>
      </c>
      <c r="AD14" s="135">
        <v>0</v>
      </c>
      <c r="AE14" s="135">
        <v>42</v>
      </c>
      <c r="AF14" s="136">
        <f t="shared" si="6"/>
        <v>77</v>
      </c>
      <c r="AG14" s="135">
        <v>35</v>
      </c>
      <c r="AH14" s="135">
        <v>0</v>
      </c>
      <c r="AI14" s="135">
        <v>11</v>
      </c>
      <c r="AJ14" s="136">
        <f t="shared" si="7"/>
        <v>46</v>
      </c>
      <c r="AK14" s="135">
        <v>31</v>
      </c>
      <c r="AL14" s="135">
        <v>0</v>
      </c>
      <c r="AM14" s="135">
        <v>4</v>
      </c>
      <c r="AN14" s="136">
        <f t="shared" si="8"/>
        <v>35</v>
      </c>
      <c r="AO14" s="135">
        <v>21</v>
      </c>
      <c r="AP14" s="135">
        <v>0</v>
      </c>
      <c r="AQ14" s="135">
        <v>12</v>
      </c>
      <c r="AR14" s="136">
        <f t="shared" si="9"/>
        <v>33</v>
      </c>
      <c r="AS14" s="135">
        <v>17</v>
      </c>
      <c r="AT14" s="135">
        <v>0</v>
      </c>
      <c r="AU14" s="135">
        <v>13</v>
      </c>
      <c r="AV14" s="136">
        <f t="shared" si="10"/>
        <v>30</v>
      </c>
      <c r="AW14" s="135">
        <v>18</v>
      </c>
      <c r="AX14" s="135">
        <v>0</v>
      </c>
      <c r="AY14" s="135">
        <v>6</v>
      </c>
      <c r="AZ14" s="136">
        <f t="shared" si="11"/>
        <v>24</v>
      </c>
      <c r="BA14" s="135">
        <v>12</v>
      </c>
      <c r="BB14" s="135">
        <v>0</v>
      </c>
      <c r="BC14" s="135">
        <v>11</v>
      </c>
      <c r="BD14" s="136">
        <f t="shared" si="12"/>
        <v>23</v>
      </c>
      <c r="BE14" s="135">
        <v>10</v>
      </c>
      <c r="BF14" s="135">
        <v>0</v>
      </c>
      <c r="BG14" s="135">
        <v>13</v>
      </c>
      <c r="BH14" s="136">
        <f t="shared" si="13"/>
        <v>23</v>
      </c>
      <c r="BI14" s="135">
        <v>8</v>
      </c>
      <c r="BJ14" s="135">
        <v>0</v>
      </c>
      <c r="BK14" s="135">
        <v>4</v>
      </c>
      <c r="BL14" s="136">
        <f t="shared" si="14"/>
        <v>12</v>
      </c>
      <c r="BM14" s="135">
        <v>6</v>
      </c>
      <c r="BN14" s="135">
        <v>0</v>
      </c>
      <c r="BO14" s="135">
        <v>11</v>
      </c>
      <c r="BP14" s="136">
        <f t="shared" si="15"/>
        <v>17</v>
      </c>
      <c r="BQ14" s="135">
        <v>2</v>
      </c>
      <c r="BR14" s="135">
        <v>0</v>
      </c>
      <c r="BS14" s="135">
        <v>5</v>
      </c>
      <c r="BT14" s="136">
        <f t="shared" si="16"/>
        <v>7</v>
      </c>
      <c r="BU14" s="135">
        <v>8</v>
      </c>
      <c r="BV14" s="135">
        <v>0</v>
      </c>
      <c r="BW14" s="135">
        <v>7</v>
      </c>
      <c r="BX14" s="136">
        <f t="shared" si="17"/>
        <v>15</v>
      </c>
      <c r="BY14" s="135">
        <v>0</v>
      </c>
      <c r="BZ14" s="135">
        <v>0</v>
      </c>
      <c r="CA14" s="135">
        <v>0</v>
      </c>
      <c r="CB14" s="136">
        <f t="shared" si="18"/>
        <v>0</v>
      </c>
      <c r="CC14" s="137"/>
      <c r="CD14" s="138">
        <f t="shared" si="19"/>
        <v>377</v>
      </c>
      <c r="CE14" s="138">
        <f t="shared" si="19"/>
        <v>0</v>
      </c>
      <c r="CF14" s="138">
        <f t="shared" si="19"/>
        <v>349</v>
      </c>
      <c r="CG14" s="139">
        <f t="shared" si="20"/>
        <v>726</v>
      </c>
      <c r="CJ14" s="44"/>
      <c r="CK14" s="140"/>
      <c r="CL14" s="140"/>
      <c r="CM14" s="140"/>
    </row>
    <row r="15" spans="1:91" ht="14.1" customHeight="1">
      <c r="A15" s="45"/>
      <c r="B15" s="1059"/>
      <c r="C15" s="1060"/>
      <c r="D15" s="134" t="s">
        <v>497</v>
      </c>
      <c r="E15" s="135">
        <v>91</v>
      </c>
      <c r="F15" s="135">
        <v>0</v>
      </c>
      <c r="G15" s="135">
        <v>111</v>
      </c>
      <c r="H15" s="136">
        <f t="shared" si="0"/>
        <v>202</v>
      </c>
      <c r="I15" s="135">
        <v>81</v>
      </c>
      <c r="J15" s="135">
        <v>0</v>
      </c>
      <c r="K15" s="135">
        <v>57</v>
      </c>
      <c r="L15" s="136">
        <f t="shared" si="1"/>
        <v>138</v>
      </c>
      <c r="M15" s="135">
        <v>181</v>
      </c>
      <c r="N15" s="135">
        <v>0</v>
      </c>
      <c r="O15" s="135">
        <v>175</v>
      </c>
      <c r="P15" s="136">
        <f t="shared" si="2"/>
        <v>356</v>
      </c>
      <c r="Q15" s="135">
        <v>135</v>
      </c>
      <c r="R15" s="135">
        <v>0</v>
      </c>
      <c r="S15" s="135">
        <v>187</v>
      </c>
      <c r="T15" s="136">
        <f t="shared" si="3"/>
        <v>322</v>
      </c>
      <c r="U15" s="135">
        <v>156</v>
      </c>
      <c r="V15" s="135">
        <v>0</v>
      </c>
      <c r="W15" s="135">
        <v>149</v>
      </c>
      <c r="X15" s="136">
        <f t="shared" si="4"/>
        <v>305</v>
      </c>
      <c r="Y15" s="135">
        <v>159</v>
      </c>
      <c r="Z15" s="135">
        <v>0</v>
      </c>
      <c r="AA15" s="135">
        <v>136</v>
      </c>
      <c r="AB15" s="136">
        <f t="shared" si="5"/>
        <v>295</v>
      </c>
      <c r="AC15" s="135">
        <v>172</v>
      </c>
      <c r="AD15" s="135">
        <v>0</v>
      </c>
      <c r="AE15" s="135">
        <v>109</v>
      </c>
      <c r="AF15" s="136">
        <f t="shared" si="6"/>
        <v>281</v>
      </c>
      <c r="AG15" s="135">
        <v>144</v>
      </c>
      <c r="AH15" s="135">
        <v>0</v>
      </c>
      <c r="AI15" s="135">
        <v>98</v>
      </c>
      <c r="AJ15" s="136">
        <f t="shared" si="7"/>
        <v>242</v>
      </c>
      <c r="AK15" s="135">
        <v>131</v>
      </c>
      <c r="AL15" s="135">
        <v>0</v>
      </c>
      <c r="AM15" s="135">
        <v>108</v>
      </c>
      <c r="AN15" s="136">
        <f t="shared" si="8"/>
        <v>239</v>
      </c>
      <c r="AO15" s="135">
        <v>110</v>
      </c>
      <c r="AP15" s="135">
        <v>0</v>
      </c>
      <c r="AQ15" s="135">
        <v>87</v>
      </c>
      <c r="AR15" s="136">
        <f t="shared" si="9"/>
        <v>197</v>
      </c>
      <c r="AS15" s="135">
        <v>121</v>
      </c>
      <c r="AT15" s="135">
        <v>0</v>
      </c>
      <c r="AU15" s="135">
        <v>80</v>
      </c>
      <c r="AV15" s="136">
        <f t="shared" si="10"/>
        <v>201</v>
      </c>
      <c r="AW15" s="135">
        <v>84</v>
      </c>
      <c r="AX15" s="135">
        <v>0</v>
      </c>
      <c r="AY15" s="135">
        <v>82</v>
      </c>
      <c r="AZ15" s="136">
        <f t="shared" si="11"/>
        <v>166</v>
      </c>
      <c r="BA15" s="135">
        <v>90</v>
      </c>
      <c r="BB15" s="135">
        <v>0</v>
      </c>
      <c r="BC15" s="135">
        <v>81</v>
      </c>
      <c r="BD15" s="136">
        <f t="shared" si="12"/>
        <v>171</v>
      </c>
      <c r="BE15" s="135">
        <v>68</v>
      </c>
      <c r="BF15" s="135">
        <v>0</v>
      </c>
      <c r="BG15" s="135">
        <v>75</v>
      </c>
      <c r="BH15" s="136">
        <f t="shared" si="13"/>
        <v>143</v>
      </c>
      <c r="BI15" s="135">
        <v>76</v>
      </c>
      <c r="BJ15" s="135">
        <v>0</v>
      </c>
      <c r="BK15" s="135">
        <v>73</v>
      </c>
      <c r="BL15" s="136">
        <f t="shared" si="14"/>
        <v>149</v>
      </c>
      <c r="BM15" s="135">
        <v>57</v>
      </c>
      <c r="BN15" s="135">
        <v>0</v>
      </c>
      <c r="BO15" s="135">
        <v>65</v>
      </c>
      <c r="BP15" s="136">
        <f t="shared" si="15"/>
        <v>122</v>
      </c>
      <c r="BQ15" s="135">
        <v>43</v>
      </c>
      <c r="BR15" s="135">
        <v>0</v>
      </c>
      <c r="BS15" s="135">
        <v>33</v>
      </c>
      <c r="BT15" s="136">
        <f t="shared" si="16"/>
        <v>76</v>
      </c>
      <c r="BU15" s="135">
        <v>64</v>
      </c>
      <c r="BV15" s="135">
        <v>0</v>
      </c>
      <c r="BW15" s="135">
        <v>44</v>
      </c>
      <c r="BX15" s="136">
        <f t="shared" si="17"/>
        <v>108</v>
      </c>
      <c r="BY15" s="135">
        <v>0</v>
      </c>
      <c r="BZ15" s="135">
        <v>0</v>
      </c>
      <c r="CA15" s="135">
        <v>0</v>
      </c>
      <c r="CB15" s="136">
        <f t="shared" si="18"/>
        <v>0</v>
      </c>
      <c r="CC15" s="137"/>
      <c r="CD15" s="138">
        <f t="shared" si="19"/>
        <v>1963</v>
      </c>
      <c r="CE15" s="138">
        <f t="shared" si="19"/>
        <v>0</v>
      </c>
      <c r="CF15" s="138">
        <f t="shared" si="19"/>
        <v>1750</v>
      </c>
      <c r="CG15" s="139">
        <f t="shared" si="20"/>
        <v>3713</v>
      </c>
      <c r="CJ15" s="44"/>
      <c r="CK15" s="140"/>
      <c r="CL15" s="140"/>
      <c r="CM15" s="140"/>
    </row>
    <row r="16" spans="1:91" ht="14.1" customHeight="1">
      <c r="A16" s="45"/>
      <c r="B16" s="1059"/>
      <c r="C16" s="1060"/>
      <c r="D16" s="134" t="s">
        <v>498</v>
      </c>
      <c r="E16" s="135">
        <v>1853</v>
      </c>
      <c r="F16" s="135">
        <v>0</v>
      </c>
      <c r="G16" s="135">
        <v>1879</v>
      </c>
      <c r="H16" s="136">
        <f t="shared" si="0"/>
        <v>3732</v>
      </c>
      <c r="I16" s="135">
        <v>1217</v>
      </c>
      <c r="J16" s="135">
        <v>0</v>
      </c>
      <c r="K16" s="135">
        <v>1275</v>
      </c>
      <c r="L16" s="136">
        <f t="shared" si="1"/>
        <v>2492</v>
      </c>
      <c r="M16" s="135">
        <v>1832</v>
      </c>
      <c r="N16" s="135">
        <v>0</v>
      </c>
      <c r="O16" s="135">
        <v>2053</v>
      </c>
      <c r="P16" s="136">
        <f t="shared" si="2"/>
        <v>3885</v>
      </c>
      <c r="Q16" s="135">
        <v>2138</v>
      </c>
      <c r="R16" s="135">
        <v>0</v>
      </c>
      <c r="S16" s="135">
        <v>2262</v>
      </c>
      <c r="T16" s="136">
        <f t="shared" si="3"/>
        <v>4400</v>
      </c>
      <c r="U16" s="135">
        <v>2162</v>
      </c>
      <c r="V16" s="135">
        <v>0</v>
      </c>
      <c r="W16" s="135">
        <v>2197</v>
      </c>
      <c r="X16" s="136">
        <f t="shared" si="4"/>
        <v>4359</v>
      </c>
      <c r="Y16" s="135">
        <v>2466</v>
      </c>
      <c r="Z16" s="135">
        <v>0</v>
      </c>
      <c r="AA16" s="135">
        <v>2086</v>
      </c>
      <c r="AB16" s="136">
        <f t="shared" si="5"/>
        <v>4552</v>
      </c>
      <c r="AC16" s="135">
        <v>2274</v>
      </c>
      <c r="AD16" s="135">
        <v>0</v>
      </c>
      <c r="AE16" s="135">
        <v>1602</v>
      </c>
      <c r="AF16" s="136">
        <f t="shared" si="6"/>
        <v>3876</v>
      </c>
      <c r="AG16" s="135">
        <v>1793</v>
      </c>
      <c r="AH16" s="135">
        <v>0</v>
      </c>
      <c r="AI16" s="135">
        <v>1198</v>
      </c>
      <c r="AJ16" s="136">
        <f t="shared" si="7"/>
        <v>2991</v>
      </c>
      <c r="AK16" s="135">
        <v>1667</v>
      </c>
      <c r="AL16" s="135">
        <v>0</v>
      </c>
      <c r="AM16" s="135">
        <v>1112</v>
      </c>
      <c r="AN16" s="136">
        <f t="shared" si="8"/>
        <v>2779</v>
      </c>
      <c r="AO16" s="135">
        <v>1408</v>
      </c>
      <c r="AP16" s="135">
        <v>1</v>
      </c>
      <c r="AQ16" s="135">
        <v>911</v>
      </c>
      <c r="AR16" s="136">
        <f t="shared" si="9"/>
        <v>2320</v>
      </c>
      <c r="AS16" s="135">
        <v>1251</v>
      </c>
      <c r="AT16" s="135">
        <v>0</v>
      </c>
      <c r="AU16" s="135">
        <v>860</v>
      </c>
      <c r="AV16" s="136">
        <f t="shared" si="10"/>
        <v>2111</v>
      </c>
      <c r="AW16" s="135">
        <v>1131</v>
      </c>
      <c r="AX16" s="135">
        <v>0</v>
      </c>
      <c r="AY16" s="135">
        <v>830</v>
      </c>
      <c r="AZ16" s="136">
        <f t="shared" si="11"/>
        <v>1961</v>
      </c>
      <c r="BA16" s="135">
        <v>767</v>
      </c>
      <c r="BB16" s="135">
        <v>0</v>
      </c>
      <c r="BC16" s="135">
        <v>632</v>
      </c>
      <c r="BD16" s="136">
        <f t="shared" si="12"/>
        <v>1399</v>
      </c>
      <c r="BE16" s="135">
        <v>481</v>
      </c>
      <c r="BF16" s="135">
        <v>0</v>
      </c>
      <c r="BG16" s="135">
        <v>445</v>
      </c>
      <c r="BH16" s="136">
        <f t="shared" si="13"/>
        <v>926</v>
      </c>
      <c r="BI16" s="135">
        <v>233</v>
      </c>
      <c r="BJ16" s="135">
        <v>0</v>
      </c>
      <c r="BK16" s="135">
        <v>289</v>
      </c>
      <c r="BL16" s="136">
        <f t="shared" si="14"/>
        <v>522</v>
      </c>
      <c r="BM16" s="135">
        <v>127</v>
      </c>
      <c r="BN16" s="135">
        <v>0</v>
      </c>
      <c r="BO16" s="135">
        <v>111</v>
      </c>
      <c r="BP16" s="136">
        <f t="shared" si="15"/>
        <v>238</v>
      </c>
      <c r="BQ16" s="135">
        <v>66</v>
      </c>
      <c r="BR16" s="135">
        <v>0</v>
      </c>
      <c r="BS16" s="135">
        <v>60</v>
      </c>
      <c r="BT16" s="136">
        <f t="shared" si="16"/>
        <v>126</v>
      </c>
      <c r="BU16" s="135">
        <v>83</v>
      </c>
      <c r="BV16" s="135">
        <v>0</v>
      </c>
      <c r="BW16" s="135">
        <v>65</v>
      </c>
      <c r="BX16" s="136">
        <f t="shared" si="17"/>
        <v>148</v>
      </c>
      <c r="BY16" s="135">
        <v>1</v>
      </c>
      <c r="BZ16" s="135">
        <v>0</v>
      </c>
      <c r="CA16" s="135">
        <v>8</v>
      </c>
      <c r="CB16" s="136">
        <f t="shared" si="18"/>
        <v>9</v>
      </c>
      <c r="CC16" s="137"/>
      <c r="CD16" s="138">
        <f t="shared" si="19"/>
        <v>22950</v>
      </c>
      <c r="CE16" s="138">
        <f t="shared" si="19"/>
        <v>1</v>
      </c>
      <c r="CF16" s="138">
        <f t="shared" si="19"/>
        <v>19875</v>
      </c>
      <c r="CG16" s="139">
        <f t="shared" si="20"/>
        <v>42826</v>
      </c>
      <c r="CJ16" s="44"/>
      <c r="CK16" s="140"/>
      <c r="CL16" s="140"/>
      <c r="CM16" s="140"/>
    </row>
    <row r="17" spans="1:91" ht="14.1" customHeight="1">
      <c r="A17" s="45"/>
      <c r="B17" s="1059"/>
      <c r="C17" s="1060"/>
      <c r="D17" s="134" t="s">
        <v>499</v>
      </c>
      <c r="E17" s="135">
        <v>253</v>
      </c>
      <c r="F17" s="135">
        <v>0</v>
      </c>
      <c r="G17" s="135">
        <v>236</v>
      </c>
      <c r="H17" s="136">
        <f t="shared" si="0"/>
        <v>489</v>
      </c>
      <c r="I17" s="135">
        <v>164</v>
      </c>
      <c r="J17" s="135">
        <v>0</v>
      </c>
      <c r="K17" s="135">
        <v>198</v>
      </c>
      <c r="L17" s="136">
        <f t="shared" si="1"/>
        <v>362</v>
      </c>
      <c r="M17" s="135">
        <v>489</v>
      </c>
      <c r="N17" s="135">
        <v>0</v>
      </c>
      <c r="O17" s="135">
        <v>425</v>
      </c>
      <c r="P17" s="136">
        <f t="shared" si="2"/>
        <v>914</v>
      </c>
      <c r="Q17" s="135">
        <v>396</v>
      </c>
      <c r="R17" s="135">
        <v>0</v>
      </c>
      <c r="S17" s="135">
        <v>401</v>
      </c>
      <c r="T17" s="136">
        <f t="shared" si="3"/>
        <v>797</v>
      </c>
      <c r="U17" s="135">
        <v>393</v>
      </c>
      <c r="V17" s="135">
        <v>0</v>
      </c>
      <c r="W17" s="135">
        <v>378</v>
      </c>
      <c r="X17" s="136">
        <f t="shared" si="4"/>
        <v>771</v>
      </c>
      <c r="Y17" s="135">
        <v>356</v>
      </c>
      <c r="Z17" s="135">
        <v>0</v>
      </c>
      <c r="AA17" s="135">
        <v>327</v>
      </c>
      <c r="AB17" s="136">
        <f t="shared" si="5"/>
        <v>683</v>
      </c>
      <c r="AC17" s="135">
        <v>377</v>
      </c>
      <c r="AD17" s="135">
        <v>0</v>
      </c>
      <c r="AE17" s="135">
        <v>289</v>
      </c>
      <c r="AF17" s="136">
        <f t="shared" si="6"/>
        <v>666</v>
      </c>
      <c r="AG17" s="135">
        <v>402</v>
      </c>
      <c r="AH17" s="135">
        <v>0</v>
      </c>
      <c r="AI17" s="135">
        <v>283</v>
      </c>
      <c r="AJ17" s="136">
        <f t="shared" si="7"/>
        <v>685</v>
      </c>
      <c r="AK17" s="135">
        <v>326</v>
      </c>
      <c r="AL17" s="135">
        <v>0</v>
      </c>
      <c r="AM17" s="135">
        <v>262</v>
      </c>
      <c r="AN17" s="136">
        <f t="shared" si="8"/>
        <v>588</v>
      </c>
      <c r="AO17" s="135">
        <v>307</v>
      </c>
      <c r="AP17" s="135">
        <v>0</v>
      </c>
      <c r="AQ17" s="135">
        <v>270</v>
      </c>
      <c r="AR17" s="136">
        <f t="shared" si="9"/>
        <v>577</v>
      </c>
      <c r="AS17" s="135">
        <v>263</v>
      </c>
      <c r="AT17" s="135">
        <v>0</v>
      </c>
      <c r="AU17" s="135">
        <v>199</v>
      </c>
      <c r="AV17" s="136">
        <f t="shared" si="10"/>
        <v>462</v>
      </c>
      <c r="AW17" s="135">
        <v>210</v>
      </c>
      <c r="AX17" s="135">
        <v>0</v>
      </c>
      <c r="AY17" s="135">
        <v>230</v>
      </c>
      <c r="AZ17" s="136">
        <f t="shared" si="11"/>
        <v>440</v>
      </c>
      <c r="BA17" s="135">
        <v>180</v>
      </c>
      <c r="BB17" s="135">
        <v>0</v>
      </c>
      <c r="BC17" s="135">
        <v>221</v>
      </c>
      <c r="BD17" s="136">
        <f t="shared" si="12"/>
        <v>401</v>
      </c>
      <c r="BE17" s="135">
        <v>194</v>
      </c>
      <c r="BF17" s="135">
        <v>0</v>
      </c>
      <c r="BG17" s="135">
        <v>187</v>
      </c>
      <c r="BH17" s="136">
        <f t="shared" si="13"/>
        <v>381</v>
      </c>
      <c r="BI17" s="135">
        <v>85</v>
      </c>
      <c r="BJ17" s="135">
        <v>0</v>
      </c>
      <c r="BK17" s="135">
        <v>134</v>
      </c>
      <c r="BL17" s="136">
        <f t="shared" si="14"/>
        <v>219</v>
      </c>
      <c r="BM17" s="135">
        <v>66</v>
      </c>
      <c r="BN17" s="135">
        <v>0</v>
      </c>
      <c r="BO17" s="135">
        <v>84</v>
      </c>
      <c r="BP17" s="136">
        <f t="shared" si="15"/>
        <v>150</v>
      </c>
      <c r="BQ17" s="135">
        <v>58</v>
      </c>
      <c r="BR17" s="135">
        <v>0</v>
      </c>
      <c r="BS17" s="135">
        <v>76</v>
      </c>
      <c r="BT17" s="136">
        <f t="shared" si="16"/>
        <v>134</v>
      </c>
      <c r="BU17" s="135">
        <v>65</v>
      </c>
      <c r="BV17" s="135">
        <v>0</v>
      </c>
      <c r="BW17" s="135">
        <v>61</v>
      </c>
      <c r="BX17" s="136">
        <f t="shared" si="17"/>
        <v>126</v>
      </c>
      <c r="BY17" s="135">
        <v>0</v>
      </c>
      <c r="BZ17" s="135">
        <v>0</v>
      </c>
      <c r="CA17" s="135">
        <v>0</v>
      </c>
      <c r="CB17" s="136">
        <f t="shared" si="18"/>
        <v>0</v>
      </c>
      <c r="CC17" s="137"/>
      <c r="CD17" s="138">
        <f t="shared" si="19"/>
        <v>4584</v>
      </c>
      <c r="CE17" s="138">
        <f t="shared" si="19"/>
        <v>0</v>
      </c>
      <c r="CF17" s="138">
        <f t="shared" si="19"/>
        <v>4261</v>
      </c>
      <c r="CG17" s="139">
        <f t="shared" si="20"/>
        <v>8845</v>
      </c>
      <c r="CJ17" s="44"/>
      <c r="CK17" s="140"/>
      <c r="CL17" s="140"/>
      <c r="CM17" s="140"/>
    </row>
    <row r="18" spans="1:91" ht="14.1" customHeight="1">
      <c r="A18" s="45"/>
      <c r="B18" s="1059"/>
      <c r="C18" s="281" t="s">
        <v>113</v>
      </c>
      <c r="D18" s="282" t="s">
        <v>856</v>
      </c>
      <c r="E18" s="280">
        <v>5367</v>
      </c>
      <c r="F18" s="280">
        <v>0</v>
      </c>
      <c r="G18" s="280">
        <v>5567</v>
      </c>
      <c r="H18" s="280">
        <f t="shared" ref="H18:BP18" si="23">SUM(H11:H17)</f>
        <v>10934</v>
      </c>
      <c r="I18" s="280">
        <v>4055</v>
      </c>
      <c r="J18" s="280">
        <v>0</v>
      </c>
      <c r="K18" s="280">
        <v>4383</v>
      </c>
      <c r="L18" s="280">
        <f t="shared" si="23"/>
        <v>8438</v>
      </c>
      <c r="M18" s="280">
        <v>10543</v>
      </c>
      <c r="N18" s="280">
        <v>0</v>
      </c>
      <c r="O18" s="280">
        <v>11096</v>
      </c>
      <c r="P18" s="280">
        <f t="shared" si="23"/>
        <v>21639</v>
      </c>
      <c r="Q18" s="280">
        <v>9074</v>
      </c>
      <c r="R18" s="280">
        <v>0</v>
      </c>
      <c r="S18" s="280">
        <v>9645</v>
      </c>
      <c r="T18" s="280">
        <f t="shared" si="23"/>
        <v>18719</v>
      </c>
      <c r="U18" s="280">
        <v>9283</v>
      </c>
      <c r="V18" s="280">
        <v>0</v>
      </c>
      <c r="W18" s="280">
        <v>9602</v>
      </c>
      <c r="X18" s="280">
        <f t="shared" si="23"/>
        <v>18885</v>
      </c>
      <c r="Y18" s="280">
        <v>10621</v>
      </c>
      <c r="Z18" s="280">
        <v>0</v>
      </c>
      <c r="AA18" s="280">
        <v>9531</v>
      </c>
      <c r="AB18" s="280">
        <f t="shared" si="23"/>
        <v>20152</v>
      </c>
      <c r="AC18" s="280">
        <v>12107</v>
      </c>
      <c r="AD18" s="280">
        <v>1</v>
      </c>
      <c r="AE18" s="280">
        <v>9968</v>
      </c>
      <c r="AF18" s="280">
        <f t="shared" si="23"/>
        <v>22076</v>
      </c>
      <c r="AG18" s="280">
        <v>11096</v>
      </c>
      <c r="AH18" s="280">
        <v>0</v>
      </c>
      <c r="AI18" s="280">
        <v>8803</v>
      </c>
      <c r="AJ18" s="280">
        <f t="shared" si="23"/>
        <v>19899</v>
      </c>
      <c r="AK18" s="280">
        <v>10363</v>
      </c>
      <c r="AL18" s="280">
        <v>0</v>
      </c>
      <c r="AM18" s="280">
        <v>8054</v>
      </c>
      <c r="AN18" s="280">
        <f t="shared" si="23"/>
        <v>18417</v>
      </c>
      <c r="AO18" s="280">
        <v>8899</v>
      </c>
      <c r="AP18" s="280">
        <v>1</v>
      </c>
      <c r="AQ18" s="280">
        <v>7570</v>
      </c>
      <c r="AR18" s="280">
        <f t="shared" si="23"/>
        <v>16470</v>
      </c>
      <c r="AS18" s="280">
        <v>8293</v>
      </c>
      <c r="AT18" s="280">
        <v>0</v>
      </c>
      <c r="AU18" s="280">
        <v>7122</v>
      </c>
      <c r="AV18" s="280">
        <f t="shared" si="23"/>
        <v>15415</v>
      </c>
      <c r="AW18" s="280">
        <v>7792</v>
      </c>
      <c r="AX18" s="280">
        <v>0</v>
      </c>
      <c r="AY18" s="280">
        <v>7056</v>
      </c>
      <c r="AZ18" s="280">
        <f t="shared" si="23"/>
        <v>14848</v>
      </c>
      <c r="BA18" s="280">
        <v>7132</v>
      </c>
      <c r="BB18" s="280">
        <v>0</v>
      </c>
      <c r="BC18" s="280">
        <v>6615</v>
      </c>
      <c r="BD18" s="280">
        <f t="shared" si="23"/>
        <v>13747</v>
      </c>
      <c r="BE18" s="280">
        <v>6042</v>
      </c>
      <c r="BF18" s="280">
        <v>0</v>
      </c>
      <c r="BG18" s="280">
        <v>5908</v>
      </c>
      <c r="BH18" s="280">
        <f t="shared" si="23"/>
        <v>11950</v>
      </c>
      <c r="BI18" s="280">
        <v>4425</v>
      </c>
      <c r="BJ18" s="280">
        <v>0</v>
      </c>
      <c r="BK18" s="280">
        <v>4216</v>
      </c>
      <c r="BL18" s="280">
        <f t="shared" si="23"/>
        <v>8641</v>
      </c>
      <c r="BM18" s="280">
        <v>3316</v>
      </c>
      <c r="BN18" s="280">
        <v>0</v>
      </c>
      <c r="BO18" s="280">
        <v>3110</v>
      </c>
      <c r="BP18" s="280">
        <f t="shared" si="23"/>
        <v>6426</v>
      </c>
      <c r="BQ18" s="280">
        <v>2302</v>
      </c>
      <c r="BR18" s="280">
        <v>0</v>
      </c>
      <c r="BS18" s="280">
        <v>1810</v>
      </c>
      <c r="BT18" s="280">
        <f t="shared" ref="BT18:CB18" si="24">SUM(BT11:BT17)</f>
        <v>4112</v>
      </c>
      <c r="BU18" s="280">
        <v>3014</v>
      </c>
      <c r="BV18" s="280">
        <v>0</v>
      </c>
      <c r="BW18" s="280">
        <v>1839</v>
      </c>
      <c r="BX18" s="280">
        <f t="shared" si="24"/>
        <v>4853</v>
      </c>
      <c r="BY18" s="280">
        <v>6</v>
      </c>
      <c r="BZ18" s="280">
        <v>0</v>
      </c>
      <c r="CA18" s="280">
        <v>21</v>
      </c>
      <c r="CB18" s="280">
        <f t="shared" si="24"/>
        <v>27</v>
      </c>
      <c r="CC18" s="133"/>
      <c r="CD18" s="283">
        <f t="shared" si="19"/>
        <v>133730</v>
      </c>
      <c r="CE18" s="283">
        <f>+F18+J18+N18+R18+V18+Z18+AD18+AH18+AL18+AP18+AT18+AX18+BB18+BF18+BJ18+BN18+BR18+BV18+BZ18</f>
        <v>2</v>
      </c>
      <c r="CF18" s="283">
        <f t="shared" si="19"/>
        <v>121916</v>
      </c>
      <c r="CG18" s="284">
        <f t="shared" si="20"/>
        <v>255648</v>
      </c>
      <c r="CJ18" s="44"/>
      <c r="CK18" s="140"/>
      <c r="CL18" s="140"/>
      <c r="CM18" s="140"/>
    </row>
    <row r="19" spans="1:91" ht="14.1" customHeight="1">
      <c r="A19" s="45"/>
      <c r="B19" s="1059" t="s">
        <v>500</v>
      </c>
      <c r="C19" s="1060" t="s">
        <v>501</v>
      </c>
      <c r="D19" s="134" t="s">
        <v>501</v>
      </c>
      <c r="E19" s="135">
        <v>5013</v>
      </c>
      <c r="F19" s="135">
        <v>0</v>
      </c>
      <c r="G19" s="135">
        <v>5203</v>
      </c>
      <c r="H19" s="136">
        <f t="shared" si="0"/>
        <v>10216</v>
      </c>
      <c r="I19" s="135">
        <v>3668</v>
      </c>
      <c r="J19" s="135">
        <v>0</v>
      </c>
      <c r="K19" s="135">
        <v>3748</v>
      </c>
      <c r="L19" s="136">
        <f t="shared" si="1"/>
        <v>7416</v>
      </c>
      <c r="M19" s="135">
        <v>8912</v>
      </c>
      <c r="N19" s="135">
        <v>0</v>
      </c>
      <c r="O19" s="135">
        <v>9283</v>
      </c>
      <c r="P19" s="136">
        <f t="shared" si="2"/>
        <v>18195</v>
      </c>
      <c r="Q19" s="135">
        <v>8136</v>
      </c>
      <c r="R19" s="135">
        <v>0</v>
      </c>
      <c r="S19" s="135">
        <v>8498</v>
      </c>
      <c r="T19" s="136">
        <f t="shared" si="3"/>
        <v>16634</v>
      </c>
      <c r="U19" s="135">
        <v>8746</v>
      </c>
      <c r="V19" s="135">
        <v>0</v>
      </c>
      <c r="W19" s="135">
        <v>8884</v>
      </c>
      <c r="X19" s="136">
        <f t="shared" si="4"/>
        <v>17630</v>
      </c>
      <c r="Y19" s="135">
        <v>11250</v>
      </c>
      <c r="Z19" s="135">
        <v>0</v>
      </c>
      <c r="AA19" s="135">
        <v>9632</v>
      </c>
      <c r="AB19" s="136">
        <f t="shared" si="5"/>
        <v>20882</v>
      </c>
      <c r="AC19" s="135">
        <v>12545</v>
      </c>
      <c r="AD19" s="135">
        <v>0</v>
      </c>
      <c r="AE19" s="135">
        <v>9983</v>
      </c>
      <c r="AF19" s="136">
        <f t="shared" si="6"/>
        <v>22528</v>
      </c>
      <c r="AG19" s="135">
        <v>10947</v>
      </c>
      <c r="AH19" s="135">
        <v>0</v>
      </c>
      <c r="AI19" s="135">
        <v>8743</v>
      </c>
      <c r="AJ19" s="136">
        <f t="shared" si="7"/>
        <v>19690</v>
      </c>
      <c r="AK19" s="135">
        <v>10346</v>
      </c>
      <c r="AL19" s="135">
        <v>0</v>
      </c>
      <c r="AM19" s="135">
        <v>8128</v>
      </c>
      <c r="AN19" s="136">
        <f t="shared" si="8"/>
        <v>18474</v>
      </c>
      <c r="AO19" s="135">
        <v>9490</v>
      </c>
      <c r="AP19" s="135">
        <v>0</v>
      </c>
      <c r="AQ19" s="135">
        <v>7888</v>
      </c>
      <c r="AR19" s="136">
        <f t="shared" si="9"/>
        <v>17378</v>
      </c>
      <c r="AS19" s="135">
        <v>8939</v>
      </c>
      <c r="AT19" s="135">
        <v>1</v>
      </c>
      <c r="AU19" s="135">
        <v>7657</v>
      </c>
      <c r="AV19" s="136">
        <f t="shared" si="10"/>
        <v>16597</v>
      </c>
      <c r="AW19" s="135">
        <v>8214</v>
      </c>
      <c r="AX19" s="135">
        <v>0</v>
      </c>
      <c r="AY19" s="135">
        <v>7332</v>
      </c>
      <c r="AZ19" s="136">
        <f t="shared" si="11"/>
        <v>15546</v>
      </c>
      <c r="BA19" s="135">
        <v>7781</v>
      </c>
      <c r="BB19" s="135">
        <v>0</v>
      </c>
      <c r="BC19" s="135">
        <v>6992</v>
      </c>
      <c r="BD19" s="136">
        <f t="shared" si="12"/>
        <v>14773</v>
      </c>
      <c r="BE19" s="135">
        <v>6403</v>
      </c>
      <c r="BF19" s="135">
        <v>0</v>
      </c>
      <c r="BG19" s="135">
        <v>5868</v>
      </c>
      <c r="BH19" s="136">
        <f t="shared" si="13"/>
        <v>12271</v>
      </c>
      <c r="BI19" s="135">
        <v>5073</v>
      </c>
      <c r="BJ19" s="135">
        <v>0</v>
      </c>
      <c r="BK19" s="135">
        <v>4321</v>
      </c>
      <c r="BL19" s="136">
        <f t="shared" si="14"/>
        <v>9394</v>
      </c>
      <c r="BM19" s="135">
        <v>3974</v>
      </c>
      <c r="BN19" s="135">
        <v>0</v>
      </c>
      <c r="BO19" s="135">
        <v>3060</v>
      </c>
      <c r="BP19" s="136">
        <f t="shared" si="15"/>
        <v>7034</v>
      </c>
      <c r="BQ19" s="135">
        <v>3089</v>
      </c>
      <c r="BR19" s="135">
        <v>0</v>
      </c>
      <c r="BS19" s="135">
        <v>2054</v>
      </c>
      <c r="BT19" s="136">
        <f t="shared" si="16"/>
        <v>5143</v>
      </c>
      <c r="BU19" s="135">
        <v>4159</v>
      </c>
      <c r="BV19" s="135">
        <v>0</v>
      </c>
      <c r="BW19" s="135">
        <v>1986</v>
      </c>
      <c r="BX19" s="136">
        <f t="shared" si="17"/>
        <v>6145</v>
      </c>
      <c r="BY19" s="135">
        <v>18</v>
      </c>
      <c r="BZ19" s="135">
        <v>0</v>
      </c>
      <c r="CA19" s="135">
        <v>29</v>
      </c>
      <c r="CB19" s="136">
        <f t="shared" si="18"/>
        <v>47</v>
      </c>
      <c r="CC19" s="137"/>
      <c r="CD19" s="138">
        <f t="shared" si="19"/>
        <v>136703</v>
      </c>
      <c r="CE19" s="138">
        <f t="shared" si="19"/>
        <v>1</v>
      </c>
      <c r="CF19" s="138">
        <f t="shared" si="19"/>
        <v>119289</v>
      </c>
      <c r="CG19" s="139">
        <f t="shared" si="20"/>
        <v>255993</v>
      </c>
      <c r="CJ19" s="44"/>
      <c r="CK19" s="140"/>
      <c r="CL19" s="140"/>
      <c r="CM19" s="140"/>
    </row>
    <row r="20" spans="1:91" ht="14.1" customHeight="1">
      <c r="A20" s="45"/>
      <c r="B20" s="1059"/>
      <c r="C20" s="1060"/>
      <c r="D20" s="134" t="s">
        <v>502</v>
      </c>
      <c r="E20" s="135">
        <v>118</v>
      </c>
      <c r="F20" s="135">
        <v>0</v>
      </c>
      <c r="G20" s="135">
        <v>125</v>
      </c>
      <c r="H20" s="136">
        <f t="shared" si="0"/>
        <v>243</v>
      </c>
      <c r="I20" s="135">
        <v>110</v>
      </c>
      <c r="J20" s="135">
        <v>0</v>
      </c>
      <c r="K20" s="135">
        <v>96</v>
      </c>
      <c r="L20" s="136">
        <f t="shared" si="1"/>
        <v>206</v>
      </c>
      <c r="M20" s="135">
        <v>207</v>
      </c>
      <c r="N20" s="135">
        <v>0</v>
      </c>
      <c r="O20" s="135">
        <v>269</v>
      </c>
      <c r="P20" s="136">
        <f t="shared" si="2"/>
        <v>476</v>
      </c>
      <c r="Q20" s="135">
        <v>274</v>
      </c>
      <c r="R20" s="135">
        <v>0</v>
      </c>
      <c r="S20" s="135">
        <v>261</v>
      </c>
      <c r="T20" s="136">
        <f t="shared" si="3"/>
        <v>535</v>
      </c>
      <c r="U20" s="135">
        <v>278</v>
      </c>
      <c r="V20" s="135">
        <v>0</v>
      </c>
      <c r="W20" s="135">
        <v>257</v>
      </c>
      <c r="X20" s="136">
        <f t="shared" si="4"/>
        <v>535</v>
      </c>
      <c r="Y20" s="135">
        <v>344</v>
      </c>
      <c r="Z20" s="135">
        <v>0</v>
      </c>
      <c r="AA20" s="135">
        <v>259</v>
      </c>
      <c r="AB20" s="136">
        <f t="shared" si="5"/>
        <v>603</v>
      </c>
      <c r="AC20" s="135">
        <v>426</v>
      </c>
      <c r="AD20" s="135">
        <v>0</v>
      </c>
      <c r="AE20" s="135">
        <v>341</v>
      </c>
      <c r="AF20" s="136">
        <f t="shared" si="6"/>
        <v>767</v>
      </c>
      <c r="AG20" s="135">
        <v>326</v>
      </c>
      <c r="AH20" s="135">
        <v>0</v>
      </c>
      <c r="AI20" s="135">
        <v>247</v>
      </c>
      <c r="AJ20" s="136">
        <f t="shared" si="7"/>
        <v>573</v>
      </c>
      <c r="AK20" s="135">
        <v>295</v>
      </c>
      <c r="AL20" s="135">
        <v>0</v>
      </c>
      <c r="AM20" s="135">
        <v>224</v>
      </c>
      <c r="AN20" s="136">
        <f t="shared" si="8"/>
        <v>519</v>
      </c>
      <c r="AO20" s="135">
        <v>249</v>
      </c>
      <c r="AP20" s="135">
        <v>0</v>
      </c>
      <c r="AQ20" s="135">
        <v>238</v>
      </c>
      <c r="AR20" s="136">
        <f t="shared" si="9"/>
        <v>487</v>
      </c>
      <c r="AS20" s="135">
        <v>239</v>
      </c>
      <c r="AT20" s="135">
        <v>0</v>
      </c>
      <c r="AU20" s="135">
        <v>214</v>
      </c>
      <c r="AV20" s="136">
        <f t="shared" si="10"/>
        <v>453</v>
      </c>
      <c r="AW20" s="135">
        <v>228</v>
      </c>
      <c r="AX20" s="135">
        <v>0</v>
      </c>
      <c r="AY20" s="135">
        <v>241</v>
      </c>
      <c r="AZ20" s="136">
        <f t="shared" si="11"/>
        <v>469</v>
      </c>
      <c r="BA20" s="135">
        <v>224</v>
      </c>
      <c r="BB20" s="135">
        <v>0</v>
      </c>
      <c r="BC20" s="135">
        <v>232</v>
      </c>
      <c r="BD20" s="136">
        <f t="shared" si="12"/>
        <v>456</v>
      </c>
      <c r="BE20" s="135">
        <v>159</v>
      </c>
      <c r="BF20" s="135">
        <v>0</v>
      </c>
      <c r="BG20" s="135">
        <v>194</v>
      </c>
      <c r="BH20" s="136">
        <f t="shared" si="13"/>
        <v>353</v>
      </c>
      <c r="BI20" s="135">
        <v>117</v>
      </c>
      <c r="BJ20" s="135">
        <v>0</v>
      </c>
      <c r="BK20" s="135">
        <v>111</v>
      </c>
      <c r="BL20" s="136">
        <f t="shared" si="14"/>
        <v>228</v>
      </c>
      <c r="BM20" s="135">
        <v>81</v>
      </c>
      <c r="BN20" s="135">
        <v>0</v>
      </c>
      <c r="BO20" s="135">
        <v>76</v>
      </c>
      <c r="BP20" s="136">
        <f t="shared" si="15"/>
        <v>157</v>
      </c>
      <c r="BQ20" s="135">
        <v>74</v>
      </c>
      <c r="BR20" s="135">
        <v>0</v>
      </c>
      <c r="BS20" s="135">
        <v>51</v>
      </c>
      <c r="BT20" s="136">
        <f t="shared" si="16"/>
        <v>125</v>
      </c>
      <c r="BU20" s="135">
        <v>57</v>
      </c>
      <c r="BV20" s="135">
        <v>0</v>
      </c>
      <c r="BW20" s="135">
        <v>39</v>
      </c>
      <c r="BX20" s="136">
        <f t="shared" si="17"/>
        <v>96</v>
      </c>
      <c r="BY20" s="135">
        <v>0</v>
      </c>
      <c r="BZ20" s="135">
        <v>0</v>
      </c>
      <c r="CA20" s="135">
        <v>0</v>
      </c>
      <c r="CB20" s="136">
        <f t="shared" si="18"/>
        <v>0</v>
      </c>
      <c r="CC20" s="137"/>
      <c r="CD20" s="138">
        <f t="shared" si="19"/>
        <v>3806</v>
      </c>
      <c r="CE20" s="138">
        <f t="shared" si="19"/>
        <v>0</v>
      </c>
      <c r="CF20" s="138">
        <f t="shared" si="19"/>
        <v>3475</v>
      </c>
      <c r="CG20" s="139">
        <f t="shared" si="20"/>
        <v>7281</v>
      </c>
      <c r="CJ20" s="44"/>
      <c r="CK20" s="140"/>
      <c r="CL20" s="140"/>
      <c r="CM20" s="140"/>
    </row>
    <row r="21" spans="1:91" ht="14.1" customHeight="1">
      <c r="A21" s="45"/>
      <c r="B21" s="1059"/>
      <c r="C21" s="1060"/>
      <c r="D21" s="134" t="s">
        <v>503</v>
      </c>
      <c r="E21" s="135">
        <v>10</v>
      </c>
      <c r="F21" s="135">
        <v>0</v>
      </c>
      <c r="G21" s="135">
        <v>11</v>
      </c>
      <c r="H21" s="136">
        <f t="shared" si="0"/>
        <v>21</v>
      </c>
      <c r="I21" s="135">
        <v>9</v>
      </c>
      <c r="J21" s="135">
        <v>0</v>
      </c>
      <c r="K21" s="135">
        <v>9</v>
      </c>
      <c r="L21" s="136">
        <f t="shared" si="1"/>
        <v>18</v>
      </c>
      <c r="M21" s="135">
        <v>14</v>
      </c>
      <c r="N21" s="135">
        <v>0</v>
      </c>
      <c r="O21" s="135">
        <v>21</v>
      </c>
      <c r="P21" s="136">
        <f t="shared" si="2"/>
        <v>35</v>
      </c>
      <c r="Q21" s="135">
        <v>14</v>
      </c>
      <c r="R21" s="135">
        <v>0</v>
      </c>
      <c r="S21" s="135">
        <v>14</v>
      </c>
      <c r="T21" s="136">
        <f t="shared" si="3"/>
        <v>28</v>
      </c>
      <c r="U21" s="135">
        <v>25</v>
      </c>
      <c r="V21" s="135">
        <v>0</v>
      </c>
      <c r="W21" s="135">
        <v>24</v>
      </c>
      <c r="X21" s="136">
        <f t="shared" si="4"/>
        <v>49</v>
      </c>
      <c r="Y21" s="135">
        <v>38</v>
      </c>
      <c r="Z21" s="135">
        <v>0</v>
      </c>
      <c r="AA21" s="135">
        <v>21</v>
      </c>
      <c r="AB21" s="136">
        <f t="shared" si="5"/>
        <v>59</v>
      </c>
      <c r="AC21" s="135">
        <v>39</v>
      </c>
      <c r="AD21" s="135">
        <v>0</v>
      </c>
      <c r="AE21" s="135">
        <v>27</v>
      </c>
      <c r="AF21" s="136">
        <f t="shared" si="6"/>
        <v>66</v>
      </c>
      <c r="AG21" s="135">
        <v>32</v>
      </c>
      <c r="AH21" s="135">
        <v>0</v>
      </c>
      <c r="AI21" s="135">
        <v>25</v>
      </c>
      <c r="AJ21" s="136">
        <f t="shared" si="7"/>
        <v>57</v>
      </c>
      <c r="AK21" s="135">
        <v>26</v>
      </c>
      <c r="AL21" s="135">
        <v>0</v>
      </c>
      <c r="AM21" s="135">
        <v>17</v>
      </c>
      <c r="AN21" s="136">
        <f t="shared" si="8"/>
        <v>43</v>
      </c>
      <c r="AO21" s="135">
        <v>32</v>
      </c>
      <c r="AP21" s="135">
        <v>0</v>
      </c>
      <c r="AQ21" s="135">
        <v>16</v>
      </c>
      <c r="AR21" s="136">
        <f t="shared" si="9"/>
        <v>48</v>
      </c>
      <c r="AS21" s="135">
        <v>32</v>
      </c>
      <c r="AT21" s="135">
        <v>0</v>
      </c>
      <c r="AU21" s="135">
        <v>32</v>
      </c>
      <c r="AV21" s="136">
        <f t="shared" si="10"/>
        <v>64</v>
      </c>
      <c r="AW21" s="135">
        <v>16</v>
      </c>
      <c r="AX21" s="135">
        <v>0</v>
      </c>
      <c r="AY21" s="135">
        <v>22</v>
      </c>
      <c r="AZ21" s="136">
        <f t="shared" si="11"/>
        <v>38</v>
      </c>
      <c r="BA21" s="135">
        <v>25</v>
      </c>
      <c r="BB21" s="135">
        <v>0</v>
      </c>
      <c r="BC21" s="135">
        <v>18</v>
      </c>
      <c r="BD21" s="136">
        <f t="shared" si="12"/>
        <v>43</v>
      </c>
      <c r="BE21" s="135">
        <v>19</v>
      </c>
      <c r="BF21" s="135">
        <v>0</v>
      </c>
      <c r="BG21" s="135">
        <v>14</v>
      </c>
      <c r="BH21" s="136">
        <f t="shared" si="13"/>
        <v>33</v>
      </c>
      <c r="BI21" s="135">
        <v>13</v>
      </c>
      <c r="BJ21" s="135">
        <v>0</v>
      </c>
      <c r="BK21" s="135">
        <v>19</v>
      </c>
      <c r="BL21" s="136">
        <f t="shared" si="14"/>
        <v>32</v>
      </c>
      <c r="BM21" s="135">
        <v>9</v>
      </c>
      <c r="BN21" s="135">
        <v>0</v>
      </c>
      <c r="BO21" s="135">
        <v>10</v>
      </c>
      <c r="BP21" s="136">
        <f t="shared" si="15"/>
        <v>19</v>
      </c>
      <c r="BQ21" s="135">
        <v>3</v>
      </c>
      <c r="BR21" s="135">
        <v>0</v>
      </c>
      <c r="BS21" s="135">
        <v>5</v>
      </c>
      <c r="BT21" s="136">
        <f t="shared" si="16"/>
        <v>8</v>
      </c>
      <c r="BU21" s="135">
        <v>2</v>
      </c>
      <c r="BV21" s="135">
        <v>0</v>
      </c>
      <c r="BW21" s="135">
        <v>5</v>
      </c>
      <c r="BX21" s="136">
        <f t="shared" si="17"/>
        <v>7</v>
      </c>
      <c r="BY21" s="135">
        <v>0</v>
      </c>
      <c r="BZ21" s="135">
        <v>0</v>
      </c>
      <c r="CA21" s="135">
        <v>0</v>
      </c>
      <c r="CB21" s="136">
        <f t="shared" si="18"/>
        <v>0</v>
      </c>
      <c r="CC21" s="137"/>
      <c r="CD21" s="138">
        <f t="shared" si="19"/>
        <v>358</v>
      </c>
      <c r="CE21" s="138">
        <f t="shared" si="19"/>
        <v>0</v>
      </c>
      <c r="CF21" s="138">
        <f t="shared" si="19"/>
        <v>310</v>
      </c>
      <c r="CG21" s="139">
        <f t="shared" si="20"/>
        <v>668</v>
      </c>
      <c r="CJ21" s="44"/>
      <c r="CK21" s="140"/>
      <c r="CL21" s="140"/>
      <c r="CM21" s="140"/>
    </row>
    <row r="22" spans="1:91" ht="14.1" customHeight="1">
      <c r="A22" s="45"/>
      <c r="B22" s="1059"/>
      <c r="C22" s="1060"/>
      <c r="D22" s="134" t="s">
        <v>504</v>
      </c>
      <c r="E22" s="135">
        <v>141</v>
      </c>
      <c r="F22" s="135">
        <v>0</v>
      </c>
      <c r="G22" s="135">
        <v>138</v>
      </c>
      <c r="H22" s="136">
        <f t="shared" si="0"/>
        <v>279</v>
      </c>
      <c r="I22" s="135">
        <v>130</v>
      </c>
      <c r="J22" s="135">
        <v>0</v>
      </c>
      <c r="K22" s="135">
        <v>134</v>
      </c>
      <c r="L22" s="136">
        <f t="shared" si="1"/>
        <v>264</v>
      </c>
      <c r="M22" s="135">
        <v>325</v>
      </c>
      <c r="N22" s="135">
        <v>0</v>
      </c>
      <c r="O22" s="135">
        <v>368</v>
      </c>
      <c r="P22" s="136">
        <f t="shared" si="2"/>
        <v>693</v>
      </c>
      <c r="Q22" s="135">
        <v>335</v>
      </c>
      <c r="R22" s="135">
        <v>0</v>
      </c>
      <c r="S22" s="135">
        <v>363</v>
      </c>
      <c r="T22" s="136">
        <f t="shared" si="3"/>
        <v>698</v>
      </c>
      <c r="U22" s="135">
        <v>385</v>
      </c>
      <c r="V22" s="135">
        <v>0</v>
      </c>
      <c r="W22" s="135">
        <v>350</v>
      </c>
      <c r="X22" s="136">
        <f t="shared" si="4"/>
        <v>735</v>
      </c>
      <c r="Y22" s="135">
        <v>405</v>
      </c>
      <c r="Z22" s="135">
        <v>0</v>
      </c>
      <c r="AA22" s="135">
        <v>334</v>
      </c>
      <c r="AB22" s="136">
        <f t="shared" si="5"/>
        <v>739</v>
      </c>
      <c r="AC22" s="135">
        <v>361</v>
      </c>
      <c r="AD22" s="135">
        <v>0</v>
      </c>
      <c r="AE22" s="135">
        <v>389</v>
      </c>
      <c r="AF22" s="136">
        <f t="shared" si="6"/>
        <v>750</v>
      </c>
      <c r="AG22" s="135">
        <v>331</v>
      </c>
      <c r="AH22" s="135">
        <v>0</v>
      </c>
      <c r="AI22" s="135">
        <v>278</v>
      </c>
      <c r="AJ22" s="136">
        <f t="shared" si="7"/>
        <v>609</v>
      </c>
      <c r="AK22" s="135">
        <v>326</v>
      </c>
      <c r="AL22" s="135">
        <v>0</v>
      </c>
      <c r="AM22" s="135">
        <v>251</v>
      </c>
      <c r="AN22" s="136">
        <f t="shared" si="8"/>
        <v>577</v>
      </c>
      <c r="AO22" s="135">
        <v>304</v>
      </c>
      <c r="AP22" s="135">
        <v>0</v>
      </c>
      <c r="AQ22" s="135">
        <v>311</v>
      </c>
      <c r="AR22" s="136">
        <f t="shared" si="9"/>
        <v>615</v>
      </c>
      <c r="AS22" s="135">
        <v>280</v>
      </c>
      <c r="AT22" s="135">
        <v>0</v>
      </c>
      <c r="AU22" s="135">
        <v>277</v>
      </c>
      <c r="AV22" s="136">
        <f t="shared" si="10"/>
        <v>557</v>
      </c>
      <c r="AW22" s="135">
        <v>286</v>
      </c>
      <c r="AX22" s="135">
        <v>0</v>
      </c>
      <c r="AY22" s="135">
        <v>328</v>
      </c>
      <c r="AZ22" s="136">
        <f t="shared" si="11"/>
        <v>614</v>
      </c>
      <c r="BA22" s="135">
        <v>288</v>
      </c>
      <c r="BB22" s="135">
        <v>0</v>
      </c>
      <c r="BC22" s="135">
        <v>285</v>
      </c>
      <c r="BD22" s="136">
        <f t="shared" si="12"/>
        <v>573</v>
      </c>
      <c r="BE22" s="135">
        <v>226</v>
      </c>
      <c r="BF22" s="135">
        <v>0</v>
      </c>
      <c r="BG22" s="135">
        <v>276</v>
      </c>
      <c r="BH22" s="136">
        <f t="shared" si="13"/>
        <v>502</v>
      </c>
      <c r="BI22" s="135">
        <v>157</v>
      </c>
      <c r="BJ22" s="135">
        <v>0</v>
      </c>
      <c r="BK22" s="135">
        <v>168</v>
      </c>
      <c r="BL22" s="136">
        <f t="shared" si="14"/>
        <v>325</v>
      </c>
      <c r="BM22" s="135">
        <v>134</v>
      </c>
      <c r="BN22" s="135">
        <v>0</v>
      </c>
      <c r="BO22" s="135">
        <v>152</v>
      </c>
      <c r="BP22" s="136">
        <f t="shared" si="15"/>
        <v>286</v>
      </c>
      <c r="BQ22" s="135">
        <v>89</v>
      </c>
      <c r="BR22" s="135">
        <v>0</v>
      </c>
      <c r="BS22" s="135">
        <v>96</v>
      </c>
      <c r="BT22" s="136">
        <f t="shared" si="16"/>
        <v>185</v>
      </c>
      <c r="BU22" s="135">
        <v>151</v>
      </c>
      <c r="BV22" s="135">
        <v>0</v>
      </c>
      <c r="BW22" s="135">
        <v>107</v>
      </c>
      <c r="BX22" s="136">
        <f t="shared" si="17"/>
        <v>258</v>
      </c>
      <c r="BY22" s="135">
        <v>0</v>
      </c>
      <c r="BZ22" s="135">
        <v>0</v>
      </c>
      <c r="CA22" s="135">
        <v>0</v>
      </c>
      <c r="CB22" s="136">
        <f t="shared" si="18"/>
        <v>0</v>
      </c>
      <c r="CC22" s="137"/>
      <c r="CD22" s="138">
        <f t="shared" si="19"/>
        <v>4654</v>
      </c>
      <c r="CE22" s="138">
        <f t="shared" si="19"/>
        <v>0</v>
      </c>
      <c r="CF22" s="138">
        <f t="shared" si="19"/>
        <v>4605</v>
      </c>
      <c r="CG22" s="139">
        <f t="shared" si="20"/>
        <v>9259</v>
      </c>
      <c r="CJ22" s="44"/>
      <c r="CK22" s="140"/>
      <c r="CL22" s="140"/>
      <c r="CM22" s="140"/>
    </row>
    <row r="23" spans="1:91" ht="14.1" customHeight="1">
      <c r="A23" s="45"/>
      <c r="B23" s="1059"/>
      <c r="C23" s="1060"/>
      <c r="D23" s="134" t="s">
        <v>505</v>
      </c>
      <c r="E23" s="135">
        <v>2651</v>
      </c>
      <c r="F23" s="135">
        <v>0</v>
      </c>
      <c r="G23" s="135">
        <v>2794</v>
      </c>
      <c r="H23" s="136">
        <f t="shared" si="0"/>
        <v>5445</v>
      </c>
      <c r="I23" s="135">
        <v>1947</v>
      </c>
      <c r="J23" s="135">
        <v>0</v>
      </c>
      <c r="K23" s="135">
        <v>2094</v>
      </c>
      <c r="L23" s="136">
        <f t="shared" si="1"/>
        <v>4041</v>
      </c>
      <c r="M23" s="135">
        <v>4635</v>
      </c>
      <c r="N23" s="135">
        <v>0</v>
      </c>
      <c r="O23" s="135">
        <v>4697</v>
      </c>
      <c r="P23" s="136">
        <f t="shared" si="2"/>
        <v>9332</v>
      </c>
      <c r="Q23" s="135">
        <v>4349</v>
      </c>
      <c r="R23" s="135">
        <v>0</v>
      </c>
      <c r="S23" s="135">
        <v>4411</v>
      </c>
      <c r="T23" s="136">
        <f t="shared" si="3"/>
        <v>8760</v>
      </c>
      <c r="U23" s="135">
        <v>4527</v>
      </c>
      <c r="V23" s="135">
        <v>0</v>
      </c>
      <c r="W23" s="135">
        <v>4531</v>
      </c>
      <c r="X23" s="136">
        <f t="shared" si="4"/>
        <v>9058</v>
      </c>
      <c r="Y23" s="135">
        <v>5464</v>
      </c>
      <c r="Z23" s="135">
        <v>0</v>
      </c>
      <c r="AA23" s="135">
        <v>4951</v>
      </c>
      <c r="AB23" s="136">
        <f t="shared" si="5"/>
        <v>10415</v>
      </c>
      <c r="AC23" s="135">
        <v>6411</v>
      </c>
      <c r="AD23" s="135">
        <v>0</v>
      </c>
      <c r="AE23" s="135">
        <v>5104</v>
      </c>
      <c r="AF23" s="136">
        <f t="shared" si="6"/>
        <v>11515</v>
      </c>
      <c r="AG23" s="135">
        <v>5732</v>
      </c>
      <c r="AH23" s="135">
        <v>0</v>
      </c>
      <c r="AI23" s="135">
        <v>4459</v>
      </c>
      <c r="AJ23" s="136">
        <f t="shared" si="7"/>
        <v>10191</v>
      </c>
      <c r="AK23" s="135">
        <v>5158</v>
      </c>
      <c r="AL23" s="135">
        <v>0</v>
      </c>
      <c r="AM23" s="135">
        <v>4269</v>
      </c>
      <c r="AN23" s="136">
        <f t="shared" si="8"/>
        <v>9427</v>
      </c>
      <c r="AO23" s="135">
        <v>4852</v>
      </c>
      <c r="AP23" s="135">
        <v>0</v>
      </c>
      <c r="AQ23" s="135">
        <v>3912</v>
      </c>
      <c r="AR23" s="136">
        <f t="shared" si="9"/>
        <v>8764</v>
      </c>
      <c r="AS23" s="135">
        <v>4309</v>
      </c>
      <c r="AT23" s="135">
        <v>0</v>
      </c>
      <c r="AU23" s="135">
        <v>3790</v>
      </c>
      <c r="AV23" s="136">
        <f t="shared" si="10"/>
        <v>8099</v>
      </c>
      <c r="AW23" s="135">
        <v>4008</v>
      </c>
      <c r="AX23" s="135">
        <v>0</v>
      </c>
      <c r="AY23" s="135">
        <v>3397</v>
      </c>
      <c r="AZ23" s="136">
        <f t="shared" si="11"/>
        <v>7405</v>
      </c>
      <c r="BA23" s="135">
        <v>3507</v>
      </c>
      <c r="BB23" s="135">
        <v>0</v>
      </c>
      <c r="BC23" s="135">
        <v>2996</v>
      </c>
      <c r="BD23" s="136">
        <f t="shared" si="12"/>
        <v>6503</v>
      </c>
      <c r="BE23" s="135">
        <v>2713</v>
      </c>
      <c r="BF23" s="135">
        <v>0</v>
      </c>
      <c r="BG23" s="135">
        <v>2414</v>
      </c>
      <c r="BH23" s="136">
        <f t="shared" si="13"/>
        <v>5127</v>
      </c>
      <c r="BI23" s="135">
        <v>1979</v>
      </c>
      <c r="BJ23" s="135">
        <v>0</v>
      </c>
      <c r="BK23" s="135">
        <v>1763</v>
      </c>
      <c r="BL23" s="136">
        <f t="shared" si="14"/>
        <v>3742</v>
      </c>
      <c r="BM23" s="135">
        <v>1575</v>
      </c>
      <c r="BN23" s="135">
        <v>0</v>
      </c>
      <c r="BO23" s="135">
        <v>1289</v>
      </c>
      <c r="BP23" s="136">
        <f t="shared" si="15"/>
        <v>2864</v>
      </c>
      <c r="BQ23" s="135">
        <v>1147</v>
      </c>
      <c r="BR23" s="135">
        <v>0</v>
      </c>
      <c r="BS23" s="135">
        <v>818</v>
      </c>
      <c r="BT23" s="136">
        <f t="shared" si="16"/>
        <v>1965</v>
      </c>
      <c r="BU23" s="135">
        <v>1426</v>
      </c>
      <c r="BV23" s="135">
        <v>0</v>
      </c>
      <c r="BW23" s="135">
        <v>892</v>
      </c>
      <c r="BX23" s="136">
        <f t="shared" si="17"/>
        <v>2318</v>
      </c>
      <c r="BY23" s="135">
        <v>6</v>
      </c>
      <c r="BZ23" s="135">
        <v>0</v>
      </c>
      <c r="CA23" s="135">
        <v>9</v>
      </c>
      <c r="CB23" s="136">
        <f t="shared" si="18"/>
        <v>15</v>
      </c>
      <c r="CC23" s="137"/>
      <c r="CD23" s="138">
        <f t="shared" si="19"/>
        <v>66396</v>
      </c>
      <c r="CE23" s="138">
        <f t="shared" si="19"/>
        <v>0</v>
      </c>
      <c r="CF23" s="138">
        <f t="shared" si="19"/>
        <v>58590</v>
      </c>
      <c r="CG23" s="139">
        <f t="shared" si="20"/>
        <v>124986</v>
      </c>
      <c r="CJ23" s="44"/>
      <c r="CK23" s="140"/>
      <c r="CL23" s="140"/>
      <c r="CM23" s="140"/>
    </row>
    <row r="24" spans="1:91" ht="14.1" customHeight="1">
      <c r="A24" s="45"/>
      <c r="B24" s="1059"/>
      <c r="C24" s="1060"/>
      <c r="D24" s="134" t="s">
        <v>506</v>
      </c>
      <c r="E24" s="135">
        <v>1</v>
      </c>
      <c r="F24" s="135">
        <v>0</v>
      </c>
      <c r="G24" s="135">
        <v>4</v>
      </c>
      <c r="H24" s="136">
        <f t="shared" si="0"/>
        <v>5</v>
      </c>
      <c r="I24" s="135">
        <v>3</v>
      </c>
      <c r="J24" s="135">
        <v>0</v>
      </c>
      <c r="K24" s="135">
        <v>1</v>
      </c>
      <c r="L24" s="136">
        <f t="shared" si="1"/>
        <v>4</v>
      </c>
      <c r="M24" s="135">
        <v>8</v>
      </c>
      <c r="N24" s="135">
        <v>0</v>
      </c>
      <c r="O24" s="135">
        <v>7</v>
      </c>
      <c r="P24" s="136">
        <f t="shared" si="2"/>
        <v>15</v>
      </c>
      <c r="Q24" s="135">
        <v>5</v>
      </c>
      <c r="R24" s="135">
        <v>0</v>
      </c>
      <c r="S24" s="135">
        <v>9</v>
      </c>
      <c r="T24" s="136">
        <f t="shared" si="3"/>
        <v>14</v>
      </c>
      <c r="U24" s="135">
        <v>11</v>
      </c>
      <c r="V24" s="135">
        <v>0</v>
      </c>
      <c r="W24" s="135">
        <v>5</v>
      </c>
      <c r="X24" s="136">
        <f t="shared" si="4"/>
        <v>16</v>
      </c>
      <c r="Y24" s="135">
        <v>4</v>
      </c>
      <c r="Z24" s="135">
        <v>0</v>
      </c>
      <c r="AA24" s="135">
        <v>7</v>
      </c>
      <c r="AB24" s="136">
        <f t="shared" si="5"/>
        <v>11</v>
      </c>
      <c r="AC24" s="135">
        <v>7</v>
      </c>
      <c r="AD24" s="135">
        <v>0</v>
      </c>
      <c r="AE24" s="135">
        <v>7</v>
      </c>
      <c r="AF24" s="136">
        <f t="shared" si="6"/>
        <v>14</v>
      </c>
      <c r="AG24" s="135">
        <v>10</v>
      </c>
      <c r="AH24" s="135">
        <v>0</v>
      </c>
      <c r="AI24" s="135">
        <v>7</v>
      </c>
      <c r="AJ24" s="136">
        <f t="shared" si="7"/>
        <v>17</v>
      </c>
      <c r="AK24" s="135">
        <v>5</v>
      </c>
      <c r="AL24" s="135">
        <v>0</v>
      </c>
      <c r="AM24" s="135">
        <v>9</v>
      </c>
      <c r="AN24" s="136">
        <f t="shared" si="8"/>
        <v>14</v>
      </c>
      <c r="AO24" s="135">
        <v>4</v>
      </c>
      <c r="AP24" s="135">
        <v>0</v>
      </c>
      <c r="AQ24" s="135">
        <v>9</v>
      </c>
      <c r="AR24" s="136">
        <f t="shared" si="9"/>
        <v>13</v>
      </c>
      <c r="AS24" s="135">
        <v>9</v>
      </c>
      <c r="AT24" s="135">
        <v>0</v>
      </c>
      <c r="AU24" s="135">
        <v>6</v>
      </c>
      <c r="AV24" s="136">
        <f t="shared" si="10"/>
        <v>15</v>
      </c>
      <c r="AW24" s="135">
        <v>2</v>
      </c>
      <c r="AX24" s="135">
        <v>0</v>
      </c>
      <c r="AY24" s="135">
        <v>7</v>
      </c>
      <c r="AZ24" s="136">
        <f t="shared" si="11"/>
        <v>9</v>
      </c>
      <c r="BA24" s="135">
        <v>6</v>
      </c>
      <c r="BB24" s="135">
        <v>0</v>
      </c>
      <c r="BC24" s="135">
        <v>2</v>
      </c>
      <c r="BD24" s="136">
        <f t="shared" si="12"/>
        <v>8</v>
      </c>
      <c r="BE24" s="135">
        <v>6</v>
      </c>
      <c r="BF24" s="135">
        <v>0</v>
      </c>
      <c r="BG24" s="135">
        <v>7</v>
      </c>
      <c r="BH24" s="136">
        <f t="shared" si="13"/>
        <v>13</v>
      </c>
      <c r="BI24" s="135">
        <v>2</v>
      </c>
      <c r="BJ24" s="135">
        <v>0</v>
      </c>
      <c r="BK24" s="135">
        <v>2</v>
      </c>
      <c r="BL24" s="136">
        <f t="shared" si="14"/>
        <v>4</v>
      </c>
      <c r="BM24" s="135">
        <v>3</v>
      </c>
      <c r="BN24" s="135">
        <v>0</v>
      </c>
      <c r="BO24" s="135">
        <v>5</v>
      </c>
      <c r="BP24" s="136">
        <f t="shared" si="15"/>
        <v>8</v>
      </c>
      <c r="BQ24" s="135">
        <v>2</v>
      </c>
      <c r="BR24" s="135">
        <v>0</v>
      </c>
      <c r="BS24" s="135">
        <v>2</v>
      </c>
      <c r="BT24" s="136">
        <f t="shared" si="16"/>
        <v>4</v>
      </c>
      <c r="BU24" s="135">
        <v>1</v>
      </c>
      <c r="BV24" s="135">
        <v>0</v>
      </c>
      <c r="BW24" s="135">
        <v>1</v>
      </c>
      <c r="BX24" s="136">
        <f t="shared" si="17"/>
        <v>2</v>
      </c>
      <c r="BY24" s="135">
        <v>0</v>
      </c>
      <c r="BZ24" s="135">
        <v>0</v>
      </c>
      <c r="CA24" s="135">
        <v>0</v>
      </c>
      <c r="CB24" s="136">
        <f t="shared" si="18"/>
        <v>0</v>
      </c>
      <c r="CC24" s="137"/>
      <c r="CD24" s="138">
        <f t="shared" si="19"/>
        <v>89</v>
      </c>
      <c r="CE24" s="138">
        <f t="shared" si="19"/>
        <v>0</v>
      </c>
      <c r="CF24" s="138">
        <f t="shared" si="19"/>
        <v>97</v>
      </c>
      <c r="CG24" s="139">
        <f t="shared" si="20"/>
        <v>186</v>
      </c>
      <c r="CJ24" s="44"/>
      <c r="CK24" s="140"/>
      <c r="CL24" s="140"/>
      <c r="CM24" s="140"/>
    </row>
    <row r="25" spans="1:91" ht="14.1" customHeight="1">
      <c r="A25" s="45"/>
      <c r="B25" s="1059"/>
      <c r="C25" s="1060"/>
      <c r="D25" s="134" t="s">
        <v>507</v>
      </c>
      <c r="E25" s="135">
        <v>95</v>
      </c>
      <c r="F25" s="135">
        <v>0</v>
      </c>
      <c r="G25" s="135">
        <v>78</v>
      </c>
      <c r="H25" s="136">
        <f t="shared" si="0"/>
        <v>173</v>
      </c>
      <c r="I25" s="135">
        <v>80</v>
      </c>
      <c r="J25" s="135">
        <v>0</v>
      </c>
      <c r="K25" s="135">
        <v>87</v>
      </c>
      <c r="L25" s="136">
        <f t="shared" si="1"/>
        <v>167</v>
      </c>
      <c r="M25" s="135">
        <v>172</v>
      </c>
      <c r="N25" s="135">
        <v>0</v>
      </c>
      <c r="O25" s="135">
        <v>178</v>
      </c>
      <c r="P25" s="136">
        <f t="shared" si="2"/>
        <v>350</v>
      </c>
      <c r="Q25" s="135">
        <v>170</v>
      </c>
      <c r="R25" s="135">
        <v>0</v>
      </c>
      <c r="S25" s="135">
        <v>168</v>
      </c>
      <c r="T25" s="136">
        <f t="shared" si="3"/>
        <v>338</v>
      </c>
      <c r="U25" s="135">
        <v>138</v>
      </c>
      <c r="V25" s="135">
        <v>0</v>
      </c>
      <c r="W25" s="135">
        <v>151</v>
      </c>
      <c r="X25" s="136">
        <f t="shared" si="4"/>
        <v>289</v>
      </c>
      <c r="Y25" s="135">
        <v>172</v>
      </c>
      <c r="Z25" s="135">
        <v>0</v>
      </c>
      <c r="AA25" s="135">
        <v>120</v>
      </c>
      <c r="AB25" s="136">
        <f t="shared" si="5"/>
        <v>292</v>
      </c>
      <c r="AC25" s="135">
        <v>302</v>
      </c>
      <c r="AD25" s="135">
        <v>0</v>
      </c>
      <c r="AE25" s="135">
        <v>174</v>
      </c>
      <c r="AF25" s="136">
        <f t="shared" si="6"/>
        <v>476</v>
      </c>
      <c r="AG25" s="135">
        <v>295</v>
      </c>
      <c r="AH25" s="135">
        <v>0</v>
      </c>
      <c r="AI25" s="135">
        <v>186</v>
      </c>
      <c r="AJ25" s="136">
        <f t="shared" si="7"/>
        <v>481</v>
      </c>
      <c r="AK25" s="135">
        <v>277</v>
      </c>
      <c r="AL25" s="135">
        <v>0</v>
      </c>
      <c r="AM25" s="135">
        <v>197</v>
      </c>
      <c r="AN25" s="136">
        <f t="shared" si="8"/>
        <v>474</v>
      </c>
      <c r="AO25" s="135">
        <v>202</v>
      </c>
      <c r="AP25" s="135">
        <v>0</v>
      </c>
      <c r="AQ25" s="135">
        <v>152</v>
      </c>
      <c r="AR25" s="136">
        <f t="shared" si="9"/>
        <v>354</v>
      </c>
      <c r="AS25" s="135">
        <v>140</v>
      </c>
      <c r="AT25" s="135">
        <v>0</v>
      </c>
      <c r="AU25" s="135">
        <v>134</v>
      </c>
      <c r="AV25" s="136">
        <f t="shared" si="10"/>
        <v>274</v>
      </c>
      <c r="AW25" s="135">
        <v>133</v>
      </c>
      <c r="AX25" s="135">
        <v>0</v>
      </c>
      <c r="AY25" s="135">
        <v>105</v>
      </c>
      <c r="AZ25" s="136">
        <f t="shared" si="11"/>
        <v>238</v>
      </c>
      <c r="BA25" s="135">
        <v>96</v>
      </c>
      <c r="BB25" s="135">
        <v>0</v>
      </c>
      <c r="BC25" s="135">
        <v>75</v>
      </c>
      <c r="BD25" s="136">
        <f t="shared" si="12"/>
        <v>171</v>
      </c>
      <c r="BE25" s="135">
        <v>71</v>
      </c>
      <c r="BF25" s="135">
        <v>0</v>
      </c>
      <c r="BG25" s="135">
        <v>66</v>
      </c>
      <c r="BH25" s="136">
        <f t="shared" si="13"/>
        <v>137</v>
      </c>
      <c r="BI25" s="135">
        <v>57</v>
      </c>
      <c r="BJ25" s="135">
        <v>0</v>
      </c>
      <c r="BK25" s="135">
        <v>50</v>
      </c>
      <c r="BL25" s="136">
        <f t="shared" si="14"/>
        <v>107</v>
      </c>
      <c r="BM25" s="135">
        <v>52</v>
      </c>
      <c r="BN25" s="135">
        <v>0</v>
      </c>
      <c r="BO25" s="135">
        <v>30</v>
      </c>
      <c r="BP25" s="136">
        <f t="shared" si="15"/>
        <v>82</v>
      </c>
      <c r="BQ25" s="135">
        <v>42</v>
      </c>
      <c r="BR25" s="135">
        <v>0</v>
      </c>
      <c r="BS25" s="135">
        <v>31</v>
      </c>
      <c r="BT25" s="136">
        <f t="shared" si="16"/>
        <v>73</v>
      </c>
      <c r="BU25" s="135">
        <v>54</v>
      </c>
      <c r="BV25" s="135">
        <v>0</v>
      </c>
      <c r="BW25" s="135">
        <v>37</v>
      </c>
      <c r="BX25" s="136">
        <f t="shared" si="17"/>
        <v>91</v>
      </c>
      <c r="BY25" s="135">
        <v>0</v>
      </c>
      <c r="BZ25" s="135">
        <v>0</v>
      </c>
      <c r="CA25" s="135">
        <v>0</v>
      </c>
      <c r="CB25" s="136">
        <f t="shared" si="18"/>
        <v>0</v>
      </c>
      <c r="CC25" s="137"/>
      <c r="CD25" s="138">
        <f t="shared" si="19"/>
        <v>2548</v>
      </c>
      <c r="CE25" s="138">
        <f t="shared" si="19"/>
        <v>0</v>
      </c>
      <c r="CF25" s="138">
        <f t="shared" si="19"/>
        <v>2019</v>
      </c>
      <c r="CG25" s="139">
        <f t="shared" si="20"/>
        <v>4567</v>
      </c>
      <c r="CJ25" s="44"/>
      <c r="CK25" s="140"/>
      <c r="CL25" s="140"/>
      <c r="CM25" s="140"/>
    </row>
    <row r="26" spans="1:91" ht="14.1" customHeight="1">
      <c r="A26" s="45"/>
      <c r="B26" s="1059"/>
      <c r="C26" s="1060"/>
      <c r="D26" s="134" t="s">
        <v>508</v>
      </c>
      <c r="E26" s="135">
        <v>407</v>
      </c>
      <c r="F26" s="135">
        <v>0</v>
      </c>
      <c r="G26" s="135">
        <v>417</v>
      </c>
      <c r="H26" s="136">
        <f t="shared" si="0"/>
        <v>824</v>
      </c>
      <c r="I26" s="135">
        <v>349</v>
      </c>
      <c r="J26" s="135">
        <v>0</v>
      </c>
      <c r="K26" s="135">
        <v>334</v>
      </c>
      <c r="L26" s="136">
        <f t="shared" si="1"/>
        <v>683</v>
      </c>
      <c r="M26" s="135">
        <v>674</v>
      </c>
      <c r="N26" s="135">
        <v>0</v>
      </c>
      <c r="O26" s="135">
        <v>691</v>
      </c>
      <c r="P26" s="136">
        <f t="shared" si="2"/>
        <v>1365</v>
      </c>
      <c r="Q26" s="135">
        <v>569</v>
      </c>
      <c r="R26" s="135">
        <v>0</v>
      </c>
      <c r="S26" s="135">
        <v>640</v>
      </c>
      <c r="T26" s="136">
        <f t="shared" si="3"/>
        <v>1209</v>
      </c>
      <c r="U26" s="135">
        <v>628</v>
      </c>
      <c r="V26" s="135">
        <v>0</v>
      </c>
      <c r="W26" s="135">
        <v>660</v>
      </c>
      <c r="X26" s="136">
        <f t="shared" si="4"/>
        <v>1288</v>
      </c>
      <c r="Y26" s="135">
        <v>775</v>
      </c>
      <c r="Z26" s="135">
        <v>0</v>
      </c>
      <c r="AA26" s="135">
        <v>703</v>
      </c>
      <c r="AB26" s="136">
        <f t="shared" si="5"/>
        <v>1478</v>
      </c>
      <c r="AC26" s="135">
        <v>900</v>
      </c>
      <c r="AD26" s="135">
        <v>0</v>
      </c>
      <c r="AE26" s="135">
        <v>665</v>
      </c>
      <c r="AF26" s="136">
        <f t="shared" si="6"/>
        <v>1565</v>
      </c>
      <c r="AG26" s="135">
        <v>715</v>
      </c>
      <c r="AH26" s="135">
        <v>0</v>
      </c>
      <c r="AI26" s="135">
        <v>542</v>
      </c>
      <c r="AJ26" s="136">
        <f t="shared" si="7"/>
        <v>1257</v>
      </c>
      <c r="AK26" s="135">
        <v>590</v>
      </c>
      <c r="AL26" s="135">
        <v>0</v>
      </c>
      <c r="AM26" s="135">
        <v>492</v>
      </c>
      <c r="AN26" s="136">
        <f t="shared" si="8"/>
        <v>1082</v>
      </c>
      <c r="AO26" s="135">
        <v>586</v>
      </c>
      <c r="AP26" s="135">
        <v>0</v>
      </c>
      <c r="AQ26" s="135">
        <v>532</v>
      </c>
      <c r="AR26" s="136">
        <f t="shared" si="9"/>
        <v>1118</v>
      </c>
      <c r="AS26" s="135">
        <v>592</v>
      </c>
      <c r="AT26" s="135">
        <v>0</v>
      </c>
      <c r="AU26" s="135">
        <v>550</v>
      </c>
      <c r="AV26" s="136">
        <f t="shared" si="10"/>
        <v>1142</v>
      </c>
      <c r="AW26" s="135">
        <v>624</v>
      </c>
      <c r="AX26" s="135">
        <v>0</v>
      </c>
      <c r="AY26" s="135">
        <v>647</v>
      </c>
      <c r="AZ26" s="136">
        <f t="shared" si="11"/>
        <v>1271</v>
      </c>
      <c r="BA26" s="135">
        <v>608</v>
      </c>
      <c r="BB26" s="135">
        <v>0</v>
      </c>
      <c r="BC26" s="135">
        <v>646</v>
      </c>
      <c r="BD26" s="136">
        <f t="shared" si="12"/>
        <v>1254</v>
      </c>
      <c r="BE26" s="135">
        <v>553</v>
      </c>
      <c r="BF26" s="135">
        <v>0</v>
      </c>
      <c r="BG26" s="135">
        <v>566</v>
      </c>
      <c r="BH26" s="136">
        <f t="shared" si="13"/>
        <v>1119</v>
      </c>
      <c r="BI26" s="135">
        <v>444</v>
      </c>
      <c r="BJ26" s="135">
        <v>0</v>
      </c>
      <c r="BK26" s="135">
        <v>423</v>
      </c>
      <c r="BL26" s="136">
        <f t="shared" si="14"/>
        <v>867</v>
      </c>
      <c r="BM26" s="135">
        <v>374</v>
      </c>
      <c r="BN26" s="135">
        <v>0</v>
      </c>
      <c r="BO26" s="135">
        <v>308</v>
      </c>
      <c r="BP26" s="136">
        <f t="shared" si="15"/>
        <v>682</v>
      </c>
      <c r="BQ26" s="135">
        <v>260</v>
      </c>
      <c r="BR26" s="135">
        <v>0</v>
      </c>
      <c r="BS26" s="135">
        <v>206</v>
      </c>
      <c r="BT26" s="136">
        <f t="shared" si="16"/>
        <v>466</v>
      </c>
      <c r="BU26" s="135">
        <v>391</v>
      </c>
      <c r="BV26" s="135">
        <v>0</v>
      </c>
      <c r="BW26" s="135">
        <v>197</v>
      </c>
      <c r="BX26" s="136">
        <f t="shared" si="17"/>
        <v>588</v>
      </c>
      <c r="BY26" s="135">
        <v>1</v>
      </c>
      <c r="BZ26" s="135">
        <v>0</v>
      </c>
      <c r="CA26" s="135">
        <v>2</v>
      </c>
      <c r="CB26" s="136">
        <f t="shared" si="18"/>
        <v>3</v>
      </c>
      <c r="CC26" s="137"/>
      <c r="CD26" s="138">
        <f t="shared" si="19"/>
        <v>10040</v>
      </c>
      <c r="CE26" s="138">
        <f t="shared" si="19"/>
        <v>0</v>
      </c>
      <c r="CF26" s="138">
        <f t="shared" si="19"/>
        <v>9221</v>
      </c>
      <c r="CG26" s="139">
        <f t="shared" si="20"/>
        <v>19261</v>
      </c>
    </row>
    <row r="27" spans="1:91" ht="14.1" customHeight="1">
      <c r="A27" s="45"/>
      <c r="B27" s="1059"/>
      <c r="C27" s="1060"/>
      <c r="D27" s="134" t="s">
        <v>509</v>
      </c>
      <c r="E27" s="135">
        <v>55</v>
      </c>
      <c r="F27" s="135">
        <v>0</v>
      </c>
      <c r="G27" s="135">
        <v>33</v>
      </c>
      <c r="H27" s="136">
        <f t="shared" si="0"/>
        <v>88</v>
      </c>
      <c r="I27" s="135">
        <v>23</v>
      </c>
      <c r="J27" s="135">
        <v>0</v>
      </c>
      <c r="K27" s="135">
        <v>27</v>
      </c>
      <c r="L27" s="136">
        <f t="shared" si="1"/>
        <v>50</v>
      </c>
      <c r="M27" s="135">
        <v>69</v>
      </c>
      <c r="N27" s="135">
        <v>0</v>
      </c>
      <c r="O27" s="135">
        <v>72</v>
      </c>
      <c r="P27" s="136">
        <f t="shared" si="2"/>
        <v>141</v>
      </c>
      <c r="Q27" s="135">
        <v>71</v>
      </c>
      <c r="R27" s="135">
        <v>0</v>
      </c>
      <c r="S27" s="135">
        <v>89</v>
      </c>
      <c r="T27" s="136">
        <f t="shared" si="3"/>
        <v>160</v>
      </c>
      <c r="U27" s="135">
        <v>102</v>
      </c>
      <c r="V27" s="135">
        <v>0</v>
      </c>
      <c r="W27" s="135">
        <v>87</v>
      </c>
      <c r="X27" s="136">
        <f t="shared" si="4"/>
        <v>189</v>
      </c>
      <c r="Y27" s="135">
        <v>131</v>
      </c>
      <c r="Z27" s="135">
        <v>0</v>
      </c>
      <c r="AA27" s="135">
        <v>107</v>
      </c>
      <c r="AB27" s="136">
        <f t="shared" si="5"/>
        <v>238</v>
      </c>
      <c r="AC27" s="135">
        <v>139</v>
      </c>
      <c r="AD27" s="135">
        <v>0</v>
      </c>
      <c r="AE27" s="135">
        <v>123</v>
      </c>
      <c r="AF27" s="136">
        <f t="shared" si="6"/>
        <v>262</v>
      </c>
      <c r="AG27" s="135">
        <v>118</v>
      </c>
      <c r="AH27" s="135">
        <v>0</v>
      </c>
      <c r="AI27" s="135">
        <v>73</v>
      </c>
      <c r="AJ27" s="136">
        <f t="shared" si="7"/>
        <v>191</v>
      </c>
      <c r="AK27" s="135">
        <v>95</v>
      </c>
      <c r="AL27" s="135">
        <v>0</v>
      </c>
      <c r="AM27" s="135">
        <v>92</v>
      </c>
      <c r="AN27" s="136">
        <f t="shared" si="8"/>
        <v>187</v>
      </c>
      <c r="AO27" s="135">
        <v>92</v>
      </c>
      <c r="AP27" s="135">
        <v>0</v>
      </c>
      <c r="AQ27" s="135">
        <v>75</v>
      </c>
      <c r="AR27" s="136">
        <f t="shared" si="9"/>
        <v>167</v>
      </c>
      <c r="AS27" s="135">
        <v>142</v>
      </c>
      <c r="AT27" s="135">
        <v>0</v>
      </c>
      <c r="AU27" s="135">
        <v>81</v>
      </c>
      <c r="AV27" s="136">
        <f t="shared" si="10"/>
        <v>223</v>
      </c>
      <c r="AW27" s="135">
        <v>125</v>
      </c>
      <c r="AX27" s="135">
        <v>0</v>
      </c>
      <c r="AY27" s="135">
        <v>124</v>
      </c>
      <c r="AZ27" s="136">
        <f t="shared" si="11"/>
        <v>249</v>
      </c>
      <c r="BA27" s="135">
        <v>116</v>
      </c>
      <c r="BB27" s="135">
        <v>0</v>
      </c>
      <c r="BC27" s="135">
        <v>117</v>
      </c>
      <c r="BD27" s="136">
        <f t="shared" si="12"/>
        <v>233</v>
      </c>
      <c r="BE27" s="135">
        <v>121</v>
      </c>
      <c r="BF27" s="135">
        <v>0</v>
      </c>
      <c r="BG27" s="135">
        <v>134</v>
      </c>
      <c r="BH27" s="136">
        <f t="shared" si="13"/>
        <v>255</v>
      </c>
      <c r="BI27" s="135">
        <v>73</v>
      </c>
      <c r="BJ27" s="135">
        <v>0</v>
      </c>
      <c r="BK27" s="135">
        <v>91</v>
      </c>
      <c r="BL27" s="136">
        <f t="shared" si="14"/>
        <v>164</v>
      </c>
      <c r="BM27" s="135">
        <v>38</v>
      </c>
      <c r="BN27" s="135">
        <v>0</v>
      </c>
      <c r="BO27" s="135">
        <v>69</v>
      </c>
      <c r="BP27" s="136">
        <f t="shared" si="15"/>
        <v>107</v>
      </c>
      <c r="BQ27" s="135">
        <v>22</v>
      </c>
      <c r="BR27" s="135">
        <v>0</v>
      </c>
      <c r="BS27" s="135">
        <v>29</v>
      </c>
      <c r="BT27" s="136">
        <f t="shared" si="16"/>
        <v>51</v>
      </c>
      <c r="BU27" s="135">
        <v>29</v>
      </c>
      <c r="BV27" s="135">
        <v>0</v>
      </c>
      <c r="BW27" s="135">
        <v>32</v>
      </c>
      <c r="BX27" s="136">
        <f t="shared" si="17"/>
        <v>61</v>
      </c>
      <c r="BY27" s="135">
        <v>0</v>
      </c>
      <c r="BZ27" s="135">
        <v>0</v>
      </c>
      <c r="CA27" s="135">
        <v>0</v>
      </c>
      <c r="CB27" s="136">
        <f t="shared" si="18"/>
        <v>0</v>
      </c>
      <c r="CC27" s="137"/>
      <c r="CD27" s="138">
        <f t="shared" si="19"/>
        <v>1561</v>
      </c>
      <c r="CE27" s="138">
        <f t="shared" si="19"/>
        <v>0</v>
      </c>
      <c r="CF27" s="138">
        <f t="shared" si="19"/>
        <v>1455</v>
      </c>
      <c r="CG27" s="139">
        <f t="shared" si="20"/>
        <v>3016</v>
      </c>
    </row>
    <row r="28" spans="1:91" ht="14.1" customHeight="1">
      <c r="A28" s="45"/>
      <c r="B28" s="1059"/>
      <c r="C28" s="281" t="s">
        <v>113</v>
      </c>
      <c r="D28" s="282" t="s">
        <v>856</v>
      </c>
      <c r="E28" s="280">
        <v>8491</v>
      </c>
      <c r="F28" s="280">
        <v>0</v>
      </c>
      <c r="G28" s="280">
        <v>8803</v>
      </c>
      <c r="H28" s="280">
        <f t="shared" ref="H28:BP28" si="25">SUM(H19:H27)</f>
        <v>17294</v>
      </c>
      <c r="I28" s="280">
        <v>6319</v>
      </c>
      <c r="J28" s="280">
        <v>0</v>
      </c>
      <c r="K28" s="280">
        <v>6530</v>
      </c>
      <c r="L28" s="280">
        <f t="shared" si="25"/>
        <v>12849</v>
      </c>
      <c r="M28" s="280">
        <v>15016</v>
      </c>
      <c r="N28" s="280">
        <v>0</v>
      </c>
      <c r="O28" s="280">
        <v>15586</v>
      </c>
      <c r="P28" s="280">
        <f t="shared" si="25"/>
        <v>30602</v>
      </c>
      <c r="Q28" s="280">
        <v>13923</v>
      </c>
      <c r="R28" s="280">
        <v>0</v>
      </c>
      <c r="S28" s="280">
        <v>14453</v>
      </c>
      <c r="T28" s="280">
        <f t="shared" si="25"/>
        <v>28376</v>
      </c>
      <c r="U28" s="280">
        <v>14840</v>
      </c>
      <c r="V28" s="280">
        <v>0</v>
      </c>
      <c r="W28" s="280">
        <v>14949</v>
      </c>
      <c r="X28" s="280">
        <f t="shared" si="25"/>
        <v>29789</v>
      </c>
      <c r="Y28" s="280">
        <v>18583</v>
      </c>
      <c r="Z28" s="280">
        <v>0</v>
      </c>
      <c r="AA28" s="280">
        <v>16134</v>
      </c>
      <c r="AB28" s="280">
        <f t="shared" si="25"/>
        <v>34717</v>
      </c>
      <c r="AC28" s="280">
        <v>21130</v>
      </c>
      <c r="AD28" s="280">
        <v>0</v>
      </c>
      <c r="AE28" s="280">
        <v>16813</v>
      </c>
      <c r="AF28" s="280">
        <f t="shared" si="25"/>
        <v>37943</v>
      </c>
      <c r="AG28" s="280">
        <v>18506</v>
      </c>
      <c r="AH28" s="280">
        <v>0</v>
      </c>
      <c r="AI28" s="280">
        <v>14560</v>
      </c>
      <c r="AJ28" s="280">
        <f t="shared" si="25"/>
        <v>33066</v>
      </c>
      <c r="AK28" s="280">
        <v>17118</v>
      </c>
      <c r="AL28" s="280">
        <v>0</v>
      </c>
      <c r="AM28" s="280">
        <v>13679</v>
      </c>
      <c r="AN28" s="280">
        <f t="shared" si="25"/>
        <v>30797</v>
      </c>
      <c r="AO28" s="280">
        <v>15811</v>
      </c>
      <c r="AP28" s="280">
        <v>0</v>
      </c>
      <c r="AQ28" s="280">
        <v>13133</v>
      </c>
      <c r="AR28" s="280">
        <f t="shared" si="25"/>
        <v>28944</v>
      </c>
      <c r="AS28" s="280">
        <v>14682</v>
      </c>
      <c r="AT28" s="280">
        <v>1</v>
      </c>
      <c r="AU28" s="280">
        <v>12741</v>
      </c>
      <c r="AV28" s="280">
        <f t="shared" si="25"/>
        <v>27424</v>
      </c>
      <c r="AW28" s="280">
        <v>13636</v>
      </c>
      <c r="AX28" s="280">
        <v>0</v>
      </c>
      <c r="AY28" s="280">
        <v>12203</v>
      </c>
      <c r="AZ28" s="280">
        <f t="shared" si="25"/>
        <v>25839</v>
      </c>
      <c r="BA28" s="280">
        <v>12651</v>
      </c>
      <c r="BB28" s="280">
        <v>0</v>
      </c>
      <c r="BC28" s="280">
        <v>11363</v>
      </c>
      <c r="BD28" s="280">
        <f t="shared" si="25"/>
        <v>24014</v>
      </c>
      <c r="BE28" s="280">
        <v>10271</v>
      </c>
      <c r="BF28" s="280">
        <v>0</v>
      </c>
      <c r="BG28" s="280">
        <v>9539</v>
      </c>
      <c r="BH28" s="280">
        <f t="shared" si="25"/>
        <v>19810</v>
      </c>
      <c r="BI28" s="280">
        <v>7915</v>
      </c>
      <c r="BJ28" s="280">
        <v>0</v>
      </c>
      <c r="BK28" s="280">
        <v>6948</v>
      </c>
      <c r="BL28" s="280">
        <f t="shared" si="25"/>
        <v>14863</v>
      </c>
      <c r="BM28" s="280">
        <v>6240</v>
      </c>
      <c r="BN28" s="280">
        <v>0</v>
      </c>
      <c r="BO28" s="280">
        <v>4999</v>
      </c>
      <c r="BP28" s="280">
        <f t="shared" si="25"/>
        <v>11239</v>
      </c>
      <c r="BQ28" s="280">
        <v>4728</v>
      </c>
      <c r="BR28" s="280">
        <v>0</v>
      </c>
      <c r="BS28" s="280">
        <v>3292</v>
      </c>
      <c r="BT28" s="280">
        <f t="shared" ref="BT28:CB28" si="26">SUM(BT19:BT27)</f>
        <v>8020</v>
      </c>
      <c r="BU28" s="280">
        <v>6270</v>
      </c>
      <c r="BV28" s="280">
        <v>0</v>
      </c>
      <c r="BW28" s="280">
        <v>3296</v>
      </c>
      <c r="BX28" s="280">
        <f t="shared" si="26"/>
        <v>9566</v>
      </c>
      <c r="BY28" s="280">
        <v>25</v>
      </c>
      <c r="BZ28" s="280">
        <v>0</v>
      </c>
      <c r="CA28" s="280">
        <v>40</v>
      </c>
      <c r="CB28" s="280">
        <f t="shared" si="26"/>
        <v>65</v>
      </c>
      <c r="CC28" s="133"/>
      <c r="CD28" s="283">
        <f t="shared" si="19"/>
        <v>226155</v>
      </c>
      <c r="CE28" s="283">
        <f t="shared" si="19"/>
        <v>1</v>
      </c>
      <c r="CF28" s="283">
        <f t="shared" si="19"/>
        <v>199061</v>
      </c>
      <c r="CG28" s="284">
        <f t="shared" si="20"/>
        <v>425217</v>
      </c>
    </row>
    <row r="29" spans="1:91" ht="14.1" customHeight="1">
      <c r="A29" s="45"/>
      <c r="B29" s="1059" t="s">
        <v>510</v>
      </c>
      <c r="C29" s="1060" t="s">
        <v>511</v>
      </c>
      <c r="D29" s="134" t="s">
        <v>512</v>
      </c>
      <c r="E29" s="135">
        <v>2296</v>
      </c>
      <c r="F29" s="135">
        <v>0</v>
      </c>
      <c r="G29" s="135">
        <v>2442</v>
      </c>
      <c r="H29" s="136">
        <f t="shared" si="0"/>
        <v>4738</v>
      </c>
      <c r="I29" s="135">
        <v>2006</v>
      </c>
      <c r="J29" s="135">
        <v>0</v>
      </c>
      <c r="K29" s="135">
        <v>2102</v>
      </c>
      <c r="L29" s="136">
        <f t="shared" si="1"/>
        <v>4108</v>
      </c>
      <c r="M29" s="135">
        <v>5127</v>
      </c>
      <c r="N29" s="135">
        <v>0</v>
      </c>
      <c r="O29" s="135">
        <v>5092</v>
      </c>
      <c r="P29" s="136">
        <f t="shared" si="2"/>
        <v>10219</v>
      </c>
      <c r="Q29" s="135">
        <v>4400</v>
      </c>
      <c r="R29" s="135">
        <v>0</v>
      </c>
      <c r="S29" s="135">
        <v>4724</v>
      </c>
      <c r="T29" s="136">
        <f t="shared" si="3"/>
        <v>9124</v>
      </c>
      <c r="U29" s="135">
        <v>4439</v>
      </c>
      <c r="V29" s="135">
        <v>0</v>
      </c>
      <c r="W29" s="135">
        <v>4502</v>
      </c>
      <c r="X29" s="136">
        <f t="shared" si="4"/>
        <v>8941</v>
      </c>
      <c r="Y29" s="135">
        <v>5227</v>
      </c>
      <c r="Z29" s="135">
        <v>0</v>
      </c>
      <c r="AA29" s="135">
        <v>4774</v>
      </c>
      <c r="AB29" s="136">
        <f t="shared" si="5"/>
        <v>10001</v>
      </c>
      <c r="AC29" s="135">
        <v>5695</v>
      </c>
      <c r="AD29" s="135">
        <v>0</v>
      </c>
      <c r="AE29" s="135">
        <v>5003</v>
      </c>
      <c r="AF29" s="136">
        <f t="shared" si="6"/>
        <v>10698</v>
      </c>
      <c r="AG29" s="135">
        <v>4864</v>
      </c>
      <c r="AH29" s="135">
        <v>2</v>
      </c>
      <c r="AI29" s="135">
        <v>3960</v>
      </c>
      <c r="AJ29" s="136">
        <f t="shared" si="7"/>
        <v>8826</v>
      </c>
      <c r="AK29" s="135">
        <v>4574</v>
      </c>
      <c r="AL29" s="135">
        <v>0</v>
      </c>
      <c r="AM29" s="135">
        <v>3835</v>
      </c>
      <c r="AN29" s="136">
        <f t="shared" si="8"/>
        <v>8409</v>
      </c>
      <c r="AO29" s="135">
        <v>4234</v>
      </c>
      <c r="AP29" s="135">
        <v>0</v>
      </c>
      <c r="AQ29" s="135">
        <v>3736</v>
      </c>
      <c r="AR29" s="136">
        <f t="shared" si="9"/>
        <v>7970</v>
      </c>
      <c r="AS29" s="135">
        <v>4227</v>
      </c>
      <c r="AT29" s="135">
        <v>0</v>
      </c>
      <c r="AU29" s="135">
        <v>3882</v>
      </c>
      <c r="AV29" s="136">
        <f t="shared" si="10"/>
        <v>8109</v>
      </c>
      <c r="AW29" s="135">
        <v>4336</v>
      </c>
      <c r="AX29" s="135">
        <v>0</v>
      </c>
      <c r="AY29" s="135">
        <v>3845</v>
      </c>
      <c r="AZ29" s="136">
        <f t="shared" si="11"/>
        <v>8181</v>
      </c>
      <c r="BA29" s="135">
        <v>3751</v>
      </c>
      <c r="BB29" s="135">
        <v>0</v>
      </c>
      <c r="BC29" s="135">
        <v>3537</v>
      </c>
      <c r="BD29" s="136">
        <f t="shared" si="12"/>
        <v>7288</v>
      </c>
      <c r="BE29" s="135">
        <v>3119</v>
      </c>
      <c r="BF29" s="135">
        <v>0</v>
      </c>
      <c r="BG29" s="135">
        <v>2861</v>
      </c>
      <c r="BH29" s="136">
        <f t="shared" si="13"/>
        <v>5980</v>
      </c>
      <c r="BI29" s="135">
        <v>2387</v>
      </c>
      <c r="BJ29" s="135">
        <v>0</v>
      </c>
      <c r="BK29" s="135">
        <v>2176</v>
      </c>
      <c r="BL29" s="136">
        <f t="shared" si="14"/>
        <v>4563</v>
      </c>
      <c r="BM29" s="135">
        <v>1896</v>
      </c>
      <c r="BN29" s="135">
        <v>0</v>
      </c>
      <c r="BO29" s="135">
        <v>1713</v>
      </c>
      <c r="BP29" s="136">
        <f t="shared" si="15"/>
        <v>3609</v>
      </c>
      <c r="BQ29" s="135">
        <v>1389</v>
      </c>
      <c r="BR29" s="135">
        <v>0</v>
      </c>
      <c r="BS29" s="135">
        <v>1240</v>
      </c>
      <c r="BT29" s="136">
        <f t="shared" si="16"/>
        <v>2629</v>
      </c>
      <c r="BU29" s="135">
        <v>1947</v>
      </c>
      <c r="BV29" s="135">
        <v>0</v>
      </c>
      <c r="BW29" s="135">
        <v>1283</v>
      </c>
      <c r="BX29" s="136">
        <f t="shared" si="17"/>
        <v>3230</v>
      </c>
      <c r="BY29" s="135">
        <v>3</v>
      </c>
      <c r="BZ29" s="135">
        <v>0</v>
      </c>
      <c r="CA29" s="135">
        <v>16</v>
      </c>
      <c r="CB29" s="136">
        <f t="shared" si="18"/>
        <v>19</v>
      </c>
      <c r="CC29" s="137"/>
      <c r="CD29" s="138">
        <f t="shared" si="19"/>
        <v>65917</v>
      </c>
      <c r="CE29" s="138">
        <f t="shared" si="19"/>
        <v>2</v>
      </c>
      <c r="CF29" s="138">
        <f t="shared" si="19"/>
        <v>60723</v>
      </c>
      <c r="CG29" s="139">
        <f t="shared" si="20"/>
        <v>126642</v>
      </c>
    </row>
    <row r="30" spans="1:91" ht="14.1" customHeight="1">
      <c r="A30" s="45"/>
      <c r="B30" s="1059"/>
      <c r="C30" s="1060"/>
      <c r="D30" s="134" t="s">
        <v>513</v>
      </c>
      <c r="E30" s="135">
        <v>196</v>
      </c>
      <c r="F30" s="135">
        <v>0</v>
      </c>
      <c r="G30" s="135">
        <v>234</v>
      </c>
      <c r="H30" s="136">
        <f t="shared" si="0"/>
        <v>430</v>
      </c>
      <c r="I30" s="135">
        <v>215</v>
      </c>
      <c r="J30" s="135">
        <v>0</v>
      </c>
      <c r="K30" s="135">
        <v>222</v>
      </c>
      <c r="L30" s="136">
        <f t="shared" si="1"/>
        <v>437</v>
      </c>
      <c r="M30" s="135">
        <v>615</v>
      </c>
      <c r="N30" s="135">
        <v>0</v>
      </c>
      <c r="O30" s="135">
        <v>617</v>
      </c>
      <c r="P30" s="136">
        <f t="shared" si="2"/>
        <v>1232</v>
      </c>
      <c r="Q30" s="135">
        <v>530</v>
      </c>
      <c r="R30" s="135">
        <v>0</v>
      </c>
      <c r="S30" s="135">
        <v>541</v>
      </c>
      <c r="T30" s="136">
        <f t="shared" si="3"/>
        <v>1071</v>
      </c>
      <c r="U30" s="135">
        <v>524</v>
      </c>
      <c r="V30" s="135">
        <v>0</v>
      </c>
      <c r="W30" s="135">
        <v>599</v>
      </c>
      <c r="X30" s="136">
        <f t="shared" si="4"/>
        <v>1123</v>
      </c>
      <c r="Y30" s="135">
        <v>579</v>
      </c>
      <c r="Z30" s="135">
        <v>0</v>
      </c>
      <c r="AA30" s="135">
        <v>548</v>
      </c>
      <c r="AB30" s="136">
        <f t="shared" si="5"/>
        <v>1127</v>
      </c>
      <c r="AC30" s="135">
        <v>617</v>
      </c>
      <c r="AD30" s="135">
        <v>0</v>
      </c>
      <c r="AE30" s="135">
        <v>486</v>
      </c>
      <c r="AF30" s="136">
        <f t="shared" si="6"/>
        <v>1103</v>
      </c>
      <c r="AG30" s="135">
        <v>533</v>
      </c>
      <c r="AH30" s="135">
        <v>0</v>
      </c>
      <c r="AI30" s="135">
        <v>430</v>
      </c>
      <c r="AJ30" s="136">
        <f t="shared" si="7"/>
        <v>963</v>
      </c>
      <c r="AK30" s="135">
        <v>472</v>
      </c>
      <c r="AL30" s="135">
        <v>0</v>
      </c>
      <c r="AM30" s="135">
        <v>383</v>
      </c>
      <c r="AN30" s="136">
        <f t="shared" si="8"/>
        <v>855</v>
      </c>
      <c r="AO30" s="135">
        <v>431</v>
      </c>
      <c r="AP30" s="135">
        <v>0</v>
      </c>
      <c r="AQ30" s="135">
        <v>374</v>
      </c>
      <c r="AR30" s="136">
        <f t="shared" si="9"/>
        <v>805</v>
      </c>
      <c r="AS30" s="135">
        <v>446</v>
      </c>
      <c r="AT30" s="135">
        <v>0</v>
      </c>
      <c r="AU30" s="135">
        <v>417</v>
      </c>
      <c r="AV30" s="136">
        <f t="shared" si="10"/>
        <v>863</v>
      </c>
      <c r="AW30" s="135">
        <v>433</v>
      </c>
      <c r="AX30" s="135">
        <v>0</v>
      </c>
      <c r="AY30" s="135">
        <v>460</v>
      </c>
      <c r="AZ30" s="136">
        <f t="shared" si="11"/>
        <v>893</v>
      </c>
      <c r="BA30" s="135">
        <v>427</v>
      </c>
      <c r="BB30" s="135">
        <v>0</v>
      </c>
      <c r="BC30" s="135">
        <v>402</v>
      </c>
      <c r="BD30" s="136">
        <f t="shared" si="12"/>
        <v>829</v>
      </c>
      <c r="BE30" s="135">
        <v>372</v>
      </c>
      <c r="BF30" s="135">
        <v>0</v>
      </c>
      <c r="BG30" s="135">
        <v>342</v>
      </c>
      <c r="BH30" s="136">
        <f t="shared" si="13"/>
        <v>714</v>
      </c>
      <c r="BI30" s="135">
        <v>252</v>
      </c>
      <c r="BJ30" s="135">
        <v>0</v>
      </c>
      <c r="BK30" s="135">
        <v>253</v>
      </c>
      <c r="BL30" s="136">
        <f t="shared" si="14"/>
        <v>505</v>
      </c>
      <c r="BM30" s="135">
        <v>197</v>
      </c>
      <c r="BN30" s="135">
        <v>0</v>
      </c>
      <c r="BO30" s="135">
        <v>170</v>
      </c>
      <c r="BP30" s="136">
        <f t="shared" si="15"/>
        <v>367</v>
      </c>
      <c r="BQ30" s="135">
        <v>126</v>
      </c>
      <c r="BR30" s="135">
        <v>0</v>
      </c>
      <c r="BS30" s="135">
        <v>106</v>
      </c>
      <c r="BT30" s="136">
        <f t="shared" si="16"/>
        <v>232</v>
      </c>
      <c r="BU30" s="135">
        <v>168</v>
      </c>
      <c r="BV30" s="135">
        <v>0</v>
      </c>
      <c r="BW30" s="135">
        <v>131</v>
      </c>
      <c r="BX30" s="136">
        <f t="shared" si="17"/>
        <v>299</v>
      </c>
      <c r="BY30" s="135">
        <v>0</v>
      </c>
      <c r="BZ30" s="135">
        <v>0</v>
      </c>
      <c r="CA30" s="135">
        <v>2</v>
      </c>
      <c r="CB30" s="136">
        <f t="shared" si="18"/>
        <v>2</v>
      </c>
      <c r="CC30" s="137"/>
      <c r="CD30" s="138">
        <f t="shared" si="19"/>
        <v>7133</v>
      </c>
      <c r="CE30" s="138">
        <f t="shared" si="19"/>
        <v>0</v>
      </c>
      <c r="CF30" s="138">
        <f t="shared" si="19"/>
        <v>6717</v>
      </c>
      <c r="CG30" s="139">
        <f t="shared" si="20"/>
        <v>13850</v>
      </c>
    </row>
    <row r="31" spans="1:91" ht="14.1" customHeight="1">
      <c r="A31" s="45"/>
      <c r="B31" s="1059"/>
      <c r="C31" s="1060"/>
      <c r="D31" s="134" t="s">
        <v>514</v>
      </c>
      <c r="E31" s="135">
        <v>212</v>
      </c>
      <c r="F31" s="135">
        <v>0</v>
      </c>
      <c r="G31" s="135">
        <v>192</v>
      </c>
      <c r="H31" s="136">
        <f t="shared" si="0"/>
        <v>404</v>
      </c>
      <c r="I31" s="135">
        <v>164</v>
      </c>
      <c r="J31" s="135">
        <v>0</v>
      </c>
      <c r="K31" s="135">
        <v>176</v>
      </c>
      <c r="L31" s="136">
        <f t="shared" si="1"/>
        <v>340</v>
      </c>
      <c r="M31" s="135">
        <v>500</v>
      </c>
      <c r="N31" s="135">
        <v>0</v>
      </c>
      <c r="O31" s="135">
        <v>539</v>
      </c>
      <c r="P31" s="136">
        <f t="shared" si="2"/>
        <v>1039</v>
      </c>
      <c r="Q31" s="135">
        <v>476</v>
      </c>
      <c r="R31" s="135">
        <v>0</v>
      </c>
      <c r="S31" s="135">
        <v>498</v>
      </c>
      <c r="T31" s="136">
        <f t="shared" si="3"/>
        <v>974</v>
      </c>
      <c r="U31" s="135">
        <v>477</v>
      </c>
      <c r="V31" s="135">
        <v>0</v>
      </c>
      <c r="W31" s="135">
        <v>515</v>
      </c>
      <c r="X31" s="136">
        <f t="shared" si="4"/>
        <v>992</v>
      </c>
      <c r="Y31" s="135">
        <v>485</v>
      </c>
      <c r="Z31" s="135">
        <v>0</v>
      </c>
      <c r="AA31" s="135">
        <v>520</v>
      </c>
      <c r="AB31" s="136">
        <f t="shared" si="5"/>
        <v>1005</v>
      </c>
      <c r="AC31" s="135">
        <v>546</v>
      </c>
      <c r="AD31" s="135">
        <v>0</v>
      </c>
      <c r="AE31" s="135">
        <v>553</v>
      </c>
      <c r="AF31" s="136">
        <f t="shared" si="6"/>
        <v>1099</v>
      </c>
      <c r="AG31" s="135">
        <v>434</v>
      </c>
      <c r="AH31" s="135">
        <v>0</v>
      </c>
      <c r="AI31" s="135">
        <v>399</v>
      </c>
      <c r="AJ31" s="136">
        <f t="shared" si="7"/>
        <v>833</v>
      </c>
      <c r="AK31" s="135">
        <v>405</v>
      </c>
      <c r="AL31" s="135">
        <v>0</v>
      </c>
      <c r="AM31" s="135">
        <v>494</v>
      </c>
      <c r="AN31" s="136">
        <f t="shared" si="8"/>
        <v>899</v>
      </c>
      <c r="AO31" s="135">
        <v>383</v>
      </c>
      <c r="AP31" s="135">
        <v>0</v>
      </c>
      <c r="AQ31" s="135">
        <v>516</v>
      </c>
      <c r="AR31" s="136">
        <f t="shared" si="9"/>
        <v>899</v>
      </c>
      <c r="AS31" s="135">
        <v>407</v>
      </c>
      <c r="AT31" s="135">
        <v>0</v>
      </c>
      <c r="AU31" s="135">
        <v>536</v>
      </c>
      <c r="AV31" s="136">
        <f t="shared" si="10"/>
        <v>943</v>
      </c>
      <c r="AW31" s="135">
        <v>396</v>
      </c>
      <c r="AX31" s="135">
        <v>0</v>
      </c>
      <c r="AY31" s="135">
        <v>545</v>
      </c>
      <c r="AZ31" s="136">
        <f t="shared" si="11"/>
        <v>941</v>
      </c>
      <c r="BA31" s="135">
        <v>337</v>
      </c>
      <c r="BB31" s="135">
        <v>0</v>
      </c>
      <c r="BC31" s="135">
        <v>432</v>
      </c>
      <c r="BD31" s="136">
        <f t="shared" si="12"/>
        <v>769</v>
      </c>
      <c r="BE31" s="135">
        <v>285</v>
      </c>
      <c r="BF31" s="135">
        <v>0</v>
      </c>
      <c r="BG31" s="135">
        <v>325</v>
      </c>
      <c r="BH31" s="136">
        <f t="shared" si="13"/>
        <v>610</v>
      </c>
      <c r="BI31" s="135">
        <v>181</v>
      </c>
      <c r="BJ31" s="135">
        <v>0</v>
      </c>
      <c r="BK31" s="135">
        <v>239</v>
      </c>
      <c r="BL31" s="136">
        <f t="shared" si="14"/>
        <v>420</v>
      </c>
      <c r="BM31" s="135">
        <v>127</v>
      </c>
      <c r="BN31" s="135">
        <v>0</v>
      </c>
      <c r="BO31" s="135">
        <v>172</v>
      </c>
      <c r="BP31" s="136">
        <f t="shared" si="15"/>
        <v>299</v>
      </c>
      <c r="BQ31" s="135">
        <v>113</v>
      </c>
      <c r="BR31" s="135">
        <v>0</v>
      </c>
      <c r="BS31" s="135">
        <v>111</v>
      </c>
      <c r="BT31" s="136">
        <f t="shared" si="16"/>
        <v>224</v>
      </c>
      <c r="BU31" s="135">
        <v>123</v>
      </c>
      <c r="BV31" s="135">
        <v>0</v>
      </c>
      <c r="BW31" s="135">
        <v>100</v>
      </c>
      <c r="BX31" s="136">
        <f t="shared" si="17"/>
        <v>223</v>
      </c>
      <c r="BY31" s="135">
        <v>0</v>
      </c>
      <c r="BZ31" s="135">
        <v>0</v>
      </c>
      <c r="CA31" s="135">
        <v>0</v>
      </c>
      <c r="CB31" s="136">
        <f t="shared" si="18"/>
        <v>0</v>
      </c>
      <c r="CC31" s="137"/>
      <c r="CD31" s="138">
        <f t="shared" si="19"/>
        <v>6051</v>
      </c>
      <c r="CE31" s="138">
        <f t="shared" si="19"/>
        <v>0</v>
      </c>
      <c r="CF31" s="138">
        <f t="shared" si="19"/>
        <v>6862</v>
      </c>
      <c r="CG31" s="139">
        <f t="shared" si="20"/>
        <v>12913</v>
      </c>
    </row>
    <row r="32" spans="1:91" ht="14.1" customHeight="1">
      <c r="A32" s="45"/>
      <c r="B32" s="1059"/>
      <c r="C32" s="1060"/>
      <c r="D32" s="134" t="s">
        <v>515</v>
      </c>
      <c r="E32" s="135">
        <v>146</v>
      </c>
      <c r="F32" s="135">
        <v>0</v>
      </c>
      <c r="G32" s="135">
        <v>163</v>
      </c>
      <c r="H32" s="136">
        <f t="shared" si="0"/>
        <v>309</v>
      </c>
      <c r="I32" s="135">
        <v>142</v>
      </c>
      <c r="J32" s="135">
        <v>0</v>
      </c>
      <c r="K32" s="135">
        <v>125</v>
      </c>
      <c r="L32" s="136">
        <f t="shared" si="1"/>
        <v>267</v>
      </c>
      <c r="M32" s="135">
        <v>430</v>
      </c>
      <c r="N32" s="135">
        <v>0</v>
      </c>
      <c r="O32" s="135">
        <v>459</v>
      </c>
      <c r="P32" s="136">
        <f t="shared" si="2"/>
        <v>889</v>
      </c>
      <c r="Q32" s="135">
        <v>421</v>
      </c>
      <c r="R32" s="135">
        <v>0</v>
      </c>
      <c r="S32" s="135">
        <v>478</v>
      </c>
      <c r="T32" s="136">
        <f t="shared" si="3"/>
        <v>899</v>
      </c>
      <c r="U32" s="135">
        <v>425</v>
      </c>
      <c r="V32" s="135">
        <v>0</v>
      </c>
      <c r="W32" s="135">
        <v>435</v>
      </c>
      <c r="X32" s="136">
        <f t="shared" si="4"/>
        <v>860</v>
      </c>
      <c r="Y32" s="135">
        <v>447</v>
      </c>
      <c r="Z32" s="135">
        <v>0</v>
      </c>
      <c r="AA32" s="135">
        <v>408</v>
      </c>
      <c r="AB32" s="136">
        <f t="shared" si="5"/>
        <v>855</v>
      </c>
      <c r="AC32" s="135">
        <v>448</v>
      </c>
      <c r="AD32" s="135">
        <v>0</v>
      </c>
      <c r="AE32" s="135">
        <v>461</v>
      </c>
      <c r="AF32" s="136">
        <f t="shared" si="6"/>
        <v>909</v>
      </c>
      <c r="AG32" s="135">
        <v>390</v>
      </c>
      <c r="AH32" s="135">
        <v>0</v>
      </c>
      <c r="AI32" s="135">
        <v>328</v>
      </c>
      <c r="AJ32" s="136">
        <f t="shared" si="7"/>
        <v>718</v>
      </c>
      <c r="AK32" s="135">
        <v>358</v>
      </c>
      <c r="AL32" s="135">
        <v>0</v>
      </c>
      <c r="AM32" s="135">
        <v>308</v>
      </c>
      <c r="AN32" s="136">
        <f t="shared" si="8"/>
        <v>666</v>
      </c>
      <c r="AO32" s="135">
        <v>372</v>
      </c>
      <c r="AP32" s="135">
        <v>0</v>
      </c>
      <c r="AQ32" s="135">
        <v>309</v>
      </c>
      <c r="AR32" s="136">
        <f t="shared" si="9"/>
        <v>681</v>
      </c>
      <c r="AS32" s="135">
        <v>341</v>
      </c>
      <c r="AT32" s="135">
        <v>0</v>
      </c>
      <c r="AU32" s="135">
        <v>350</v>
      </c>
      <c r="AV32" s="136">
        <f t="shared" si="10"/>
        <v>691</v>
      </c>
      <c r="AW32" s="135">
        <v>382</v>
      </c>
      <c r="AX32" s="135">
        <v>0</v>
      </c>
      <c r="AY32" s="135">
        <v>352</v>
      </c>
      <c r="AZ32" s="136">
        <f t="shared" si="11"/>
        <v>734</v>
      </c>
      <c r="BA32" s="135">
        <v>401</v>
      </c>
      <c r="BB32" s="135">
        <v>0</v>
      </c>
      <c r="BC32" s="135">
        <v>357</v>
      </c>
      <c r="BD32" s="136">
        <f t="shared" si="12"/>
        <v>758</v>
      </c>
      <c r="BE32" s="135">
        <v>274</v>
      </c>
      <c r="BF32" s="135">
        <v>0</v>
      </c>
      <c r="BG32" s="135">
        <v>301</v>
      </c>
      <c r="BH32" s="136">
        <f t="shared" si="13"/>
        <v>575</v>
      </c>
      <c r="BI32" s="135">
        <v>251</v>
      </c>
      <c r="BJ32" s="135">
        <v>0</v>
      </c>
      <c r="BK32" s="135">
        <v>204</v>
      </c>
      <c r="BL32" s="136">
        <f t="shared" si="14"/>
        <v>455</v>
      </c>
      <c r="BM32" s="135">
        <v>211</v>
      </c>
      <c r="BN32" s="135">
        <v>0</v>
      </c>
      <c r="BO32" s="135">
        <v>196</v>
      </c>
      <c r="BP32" s="136">
        <f t="shared" si="15"/>
        <v>407</v>
      </c>
      <c r="BQ32" s="135">
        <v>177</v>
      </c>
      <c r="BR32" s="135">
        <v>0</v>
      </c>
      <c r="BS32" s="135">
        <v>131</v>
      </c>
      <c r="BT32" s="136">
        <f t="shared" si="16"/>
        <v>308</v>
      </c>
      <c r="BU32" s="135">
        <v>192</v>
      </c>
      <c r="BV32" s="135">
        <v>0</v>
      </c>
      <c r="BW32" s="135">
        <v>149</v>
      </c>
      <c r="BX32" s="136">
        <f t="shared" si="17"/>
        <v>341</v>
      </c>
      <c r="BY32" s="135">
        <v>0</v>
      </c>
      <c r="BZ32" s="135">
        <v>0</v>
      </c>
      <c r="CA32" s="135">
        <v>0</v>
      </c>
      <c r="CB32" s="136">
        <f t="shared" si="18"/>
        <v>0</v>
      </c>
      <c r="CC32" s="137"/>
      <c r="CD32" s="138">
        <f t="shared" si="19"/>
        <v>5808</v>
      </c>
      <c r="CE32" s="138">
        <f t="shared" si="19"/>
        <v>0</v>
      </c>
      <c r="CF32" s="138">
        <f t="shared" si="19"/>
        <v>5514</v>
      </c>
      <c r="CG32" s="139">
        <f t="shared" si="20"/>
        <v>11322</v>
      </c>
    </row>
    <row r="33" spans="1:85" ht="14.1" customHeight="1">
      <c r="A33" s="45"/>
      <c r="B33" s="1059"/>
      <c r="C33" s="1060"/>
      <c r="D33" s="134" t="s">
        <v>516</v>
      </c>
      <c r="E33" s="135">
        <v>123</v>
      </c>
      <c r="F33" s="135">
        <v>0</v>
      </c>
      <c r="G33" s="135">
        <v>152</v>
      </c>
      <c r="H33" s="136">
        <f t="shared" si="0"/>
        <v>275</v>
      </c>
      <c r="I33" s="135">
        <v>162</v>
      </c>
      <c r="J33" s="135">
        <v>0</v>
      </c>
      <c r="K33" s="135">
        <v>157</v>
      </c>
      <c r="L33" s="136">
        <f t="shared" si="1"/>
        <v>319</v>
      </c>
      <c r="M33" s="135">
        <v>418</v>
      </c>
      <c r="N33" s="135">
        <v>0</v>
      </c>
      <c r="O33" s="135">
        <v>437</v>
      </c>
      <c r="P33" s="136">
        <f t="shared" si="2"/>
        <v>855</v>
      </c>
      <c r="Q33" s="135">
        <v>422</v>
      </c>
      <c r="R33" s="135">
        <v>0</v>
      </c>
      <c r="S33" s="135">
        <v>426</v>
      </c>
      <c r="T33" s="136">
        <f t="shared" si="3"/>
        <v>848</v>
      </c>
      <c r="U33" s="135">
        <v>461</v>
      </c>
      <c r="V33" s="135">
        <v>0</v>
      </c>
      <c r="W33" s="135">
        <v>435</v>
      </c>
      <c r="X33" s="136">
        <f t="shared" si="4"/>
        <v>896</v>
      </c>
      <c r="Y33" s="135">
        <v>408</v>
      </c>
      <c r="Z33" s="135">
        <v>0</v>
      </c>
      <c r="AA33" s="135">
        <v>444</v>
      </c>
      <c r="AB33" s="136">
        <f t="shared" si="5"/>
        <v>852</v>
      </c>
      <c r="AC33" s="135">
        <v>413</v>
      </c>
      <c r="AD33" s="135">
        <v>0</v>
      </c>
      <c r="AE33" s="135">
        <v>474</v>
      </c>
      <c r="AF33" s="136">
        <f t="shared" si="6"/>
        <v>887</v>
      </c>
      <c r="AG33" s="135">
        <v>408</v>
      </c>
      <c r="AH33" s="135">
        <v>0</v>
      </c>
      <c r="AI33" s="135">
        <v>399</v>
      </c>
      <c r="AJ33" s="136">
        <f t="shared" si="7"/>
        <v>807</v>
      </c>
      <c r="AK33" s="135">
        <v>403</v>
      </c>
      <c r="AL33" s="135">
        <v>0</v>
      </c>
      <c r="AM33" s="135">
        <v>386</v>
      </c>
      <c r="AN33" s="136">
        <f t="shared" si="8"/>
        <v>789</v>
      </c>
      <c r="AO33" s="135">
        <v>397</v>
      </c>
      <c r="AP33" s="135">
        <v>0</v>
      </c>
      <c r="AQ33" s="135">
        <v>368</v>
      </c>
      <c r="AR33" s="136">
        <f t="shared" si="9"/>
        <v>765</v>
      </c>
      <c r="AS33" s="135">
        <v>377</v>
      </c>
      <c r="AT33" s="135">
        <v>0</v>
      </c>
      <c r="AU33" s="135">
        <v>402</v>
      </c>
      <c r="AV33" s="136">
        <f t="shared" si="10"/>
        <v>779</v>
      </c>
      <c r="AW33" s="135">
        <v>401</v>
      </c>
      <c r="AX33" s="135">
        <v>0</v>
      </c>
      <c r="AY33" s="135">
        <v>398</v>
      </c>
      <c r="AZ33" s="136">
        <f t="shared" si="11"/>
        <v>799</v>
      </c>
      <c r="BA33" s="135">
        <v>370</v>
      </c>
      <c r="BB33" s="135">
        <v>0</v>
      </c>
      <c r="BC33" s="135">
        <v>354</v>
      </c>
      <c r="BD33" s="136">
        <f t="shared" si="12"/>
        <v>724</v>
      </c>
      <c r="BE33" s="135">
        <v>265</v>
      </c>
      <c r="BF33" s="135">
        <v>0</v>
      </c>
      <c r="BG33" s="135">
        <v>274</v>
      </c>
      <c r="BH33" s="136">
        <f t="shared" si="13"/>
        <v>539</v>
      </c>
      <c r="BI33" s="135">
        <v>198</v>
      </c>
      <c r="BJ33" s="135">
        <v>0</v>
      </c>
      <c r="BK33" s="135">
        <v>232</v>
      </c>
      <c r="BL33" s="136">
        <f t="shared" si="14"/>
        <v>430</v>
      </c>
      <c r="BM33" s="135">
        <v>155</v>
      </c>
      <c r="BN33" s="135">
        <v>0</v>
      </c>
      <c r="BO33" s="135">
        <v>184</v>
      </c>
      <c r="BP33" s="136">
        <f t="shared" si="15"/>
        <v>339</v>
      </c>
      <c r="BQ33" s="135">
        <v>110</v>
      </c>
      <c r="BR33" s="135">
        <v>0</v>
      </c>
      <c r="BS33" s="135">
        <v>111</v>
      </c>
      <c r="BT33" s="136">
        <f t="shared" si="16"/>
        <v>221</v>
      </c>
      <c r="BU33" s="135">
        <v>109</v>
      </c>
      <c r="BV33" s="135">
        <v>0</v>
      </c>
      <c r="BW33" s="135">
        <v>112</v>
      </c>
      <c r="BX33" s="136">
        <f t="shared" si="17"/>
        <v>221</v>
      </c>
      <c r="BY33" s="135">
        <v>0</v>
      </c>
      <c r="BZ33" s="135">
        <v>0</v>
      </c>
      <c r="CA33" s="135">
        <v>0</v>
      </c>
      <c r="CB33" s="136">
        <f t="shared" si="18"/>
        <v>0</v>
      </c>
      <c r="CC33" s="137"/>
      <c r="CD33" s="138">
        <f t="shared" si="19"/>
        <v>5600</v>
      </c>
      <c r="CE33" s="138">
        <f t="shared" si="19"/>
        <v>0</v>
      </c>
      <c r="CF33" s="138">
        <f t="shared" si="19"/>
        <v>5745</v>
      </c>
      <c r="CG33" s="139">
        <f t="shared" si="20"/>
        <v>11345</v>
      </c>
    </row>
    <row r="34" spans="1:85" ht="14.1" customHeight="1">
      <c r="A34" s="45"/>
      <c r="B34" s="1059"/>
      <c r="C34" s="1060"/>
      <c r="D34" s="134" t="s">
        <v>517</v>
      </c>
      <c r="E34" s="135">
        <v>923</v>
      </c>
      <c r="F34" s="135">
        <v>0</v>
      </c>
      <c r="G34" s="135">
        <v>989</v>
      </c>
      <c r="H34" s="136">
        <f t="shared" si="0"/>
        <v>1912</v>
      </c>
      <c r="I34" s="135">
        <v>741</v>
      </c>
      <c r="J34" s="135">
        <v>0</v>
      </c>
      <c r="K34" s="135">
        <v>765</v>
      </c>
      <c r="L34" s="136">
        <f t="shared" si="1"/>
        <v>1506</v>
      </c>
      <c r="M34" s="135">
        <v>1841</v>
      </c>
      <c r="N34" s="135">
        <v>0</v>
      </c>
      <c r="O34" s="135">
        <v>1813</v>
      </c>
      <c r="P34" s="136">
        <f t="shared" si="2"/>
        <v>3654</v>
      </c>
      <c r="Q34" s="135">
        <v>1643</v>
      </c>
      <c r="R34" s="135">
        <v>0</v>
      </c>
      <c r="S34" s="135">
        <v>1783</v>
      </c>
      <c r="T34" s="136">
        <f t="shared" si="3"/>
        <v>3426</v>
      </c>
      <c r="U34" s="135">
        <v>1653</v>
      </c>
      <c r="V34" s="135">
        <v>0</v>
      </c>
      <c r="W34" s="135">
        <v>1797</v>
      </c>
      <c r="X34" s="136">
        <f t="shared" si="4"/>
        <v>3450</v>
      </c>
      <c r="Y34" s="135">
        <v>1900</v>
      </c>
      <c r="Z34" s="135">
        <v>0</v>
      </c>
      <c r="AA34" s="135">
        <v>1835</v>
      </c>
      <c r="AB34" s="136">
        <f t="shared" si="5"/>
        <v>3735</v>
      </c>
      <c r="AC34" s="135">
        <v>2044</v>
      </c>
      <c r="AD34" s="135">
        <v>0</v>
      </c>
      <c r="AE34" s="135">
        <v>1941</v>
      </c>
      <c r="AF34" s="136">
        <f t="shared" si="6"/>
        <v>3985</v>
      </c>
      <c r="AG34" s="135">
        <v>1817</v>
      </c>
      <c r="AH34" s="135">
        <v>0</v>
      </c>
      <c r="AI34" s="135">
        <v>1566</v>
      </c>
      <c r="AJ34" s="136">
        <f t="shared" si="7"/>
        <v>3383</v>
      </c>
      <c r="AK34" s="135">
        <v>1605</v>
      </c>
      <c r="AL34" s="135">
        <v>0</v>
      </c>
      <c r="AM34" s="135">
        <v>1344</v>
      </c>
      <c r="AN34" s="136">
        <f t="shared" si="8"/>
        <v>2949</v>
      </c>
      <c r="AO34" s="135">
        <v>1564</v>
      </c>
      <c r="AP34" s="135">
        <v>0</v>
      </c>
      <c r="AQ34" s="135">
        <v>1308</v>
      </c>
      <c r="AR34" s="136">
        <f t="shared" si="9"/>
        <v>2872</v>
      </c>
      <c r="AS34" s="135">
        <v>1631</v>
      </c>
      <c r="AT34" s="135">
        <v>0</v>
      </c>
      <c r="AU34" s="135">
        <v>1430</v>
      </c>
      <c r="AV34" s="136">
        <f t="shared" si="10"/>
        <v>3061</v>
      </c>
      <c r="AW34" s="135">
        <v>1809</v>
      </c>
      <c r="AX34" s="135">
        <v>0</v>
      </c>
      <c r="AY34" s="135">
        <v>1643</v>
      </c>
      <c r="AZ34" s="136">
        <f t="shared" si="11"/>
        <v>3452</v>
      </c>
      <c r="BA34" s="135">
        <v>1585</v>
      </c>
      <c r="BB34" s="135">
        <v>0</v>
      </c>
      <c r="BC34" s="135">
        <v>1388</v>
      </c>
      <c r="BD34" s="136">
        <f t="shared" si="12"/>
        <v>2973</v>
      </c>
      <c r="BE34" s="135">
        <v>1291</v>
      </c>
      <c r="BF34" s="135">
        <v>0</v>
      </c>
      <c r="BG34" s="135">
        <v>1202</v>
      </c>
      <c r="BH34" s="136">
        <f t="shared" si="13"/>
        <v>2493</v>
      </c>
      <c r="BI34" s="135">
        <v>1112</v>
      </c>
      <c r="BJ34" s="135">
        <v>0</v>
      </c>
      <c r="BK34" s="135">
        <v>925</v>
      </c>
      <c r="BL34" s="136">
        <f t="shared" si="14"/>
        <v>2037</v>
      </c>
      <c r="BM34" s="135">
        <v>906</v>
      </c>
      <c r="BN34" s="135">
        <v>0</v>
      </c>
      <c r="BO34" s="135">
        <v>787</v>
      </c>
      <c r="BP34" s="136">
        <f t="shared" si="15"/>
        <v>1693</v>
      </c>
      <c r="BQ34" s="135">
        <v>729</v>
      </c>
      <c r="BR34" s="135">
        <v>0</v>
      </c>
      <c r="BS34" s="135">
        <v>608</v>
      </c>
      <c r="BT34" s="136">
        <f t="shared" si="16"/>
        <v>1337</v>
      </c>
      <c r="BU34" s="135">
        <v>1010</v>
      </c>
      <c r="BV34" s="135">
        <v>0</v>
      </c>
      <c r="BW34" s="135">
        <v>654</v>
      </c>
      <c r="BX34" s="136">
        <f t="shared" si="17"/>
        <v>1664</v>
      </c>
      <c r="BY34" s="135">
        <v>2</v>
      </c>
      <c r="BZ34" s="135">
        <v>0</v>
      </c>
      <c r="CA34" s="135">
        <v>3</v>
      </c>
      <c r="CB34" s="136">
        <f t="shared" si="18"/>
        <v>5</v>
      </c>
      <c r="CC34" s="137"/>
      <c r="CD34" s="138">
        <f t="shared" si="19"/>
        <v>25806</v>
      </c>
      <c r="CE34" s="138">
        <f t="shared" si="19"/>
        <v>0</v>
      </c>
      <c r="CF34" s="138">
        <f t="shared" si="19"/>
        <v>23781</v>
      </c>
      <c r="CG34" s="139">
        <f t="shared" si="20"/>
        <v>49587</v>
      </c>
    </row>
    <row r="35" spans="1:85" ht="14.1" customHeight="1">
      <c r="A35" s="45"/>
      <c r="B35" s="1059"/>
      <c r="C35" s="1060"/>
      <c r="D35" s="134" t="s">
        <v>518</v>
      </c>
      <c r="E35" s="135">
        <v>61</v>
      </c>
      <c r="F35" s="135">
        <v>0</v>
      </c>
      <c r="G35" s="135">
        <v>59</v>
      </c>
      <c r="H35" s="136">
        <f t="shared" si="0"/>
        <v>120</v>
      </c>
      <c r="I35" s="135">
        <v>43</v>
      </c>
      <c r="J35" s="135">
        <v>0</v>
      </c>
      <c r="K35" s="135">
        <v>65</v>
      </c>
      <c r="L35" s="136">
        <f t="shared" si="1"/>
        <v>108</v>
      </c>
      <c r="M35" s="135">
        <v>149</v>
      </c>
      <c r="N35" s="135">
        <v>0</v>
      </c>
      <c r="O35" s="135">
        <v>151</v>
      </c>
      <c r="P35" s="136">
        <f t="shared" si="2"/>
        <v>300</v>
      </c>
      <c r="Q35" s="135">
        <v>152</v>
      </c>
      <c r="R35" s="135">
        <v>0</v>
      </c>
      <c r="S35" s="135">
        <v>149</v>
      </c>
      <c r="T35" s="136">
        <f t="shared" si="3"/>
        <v>301</v>
      </c>
      <c r="U35" s="135">
        <v>171</v>
      </c>
      <c r="V35" s="135">
        <v>0</v>
      </c>
      <c r="W35" s="135">
        <v>145</v>
      </c>
      <c r="X35" s="136">
        <f t="shared" si="4"/>
        <v>316</v>
      </c>
      <c r="Y35" s="135">
        <v>146</v>
      </c>
      <c r="Z35" s="135">
        <v>0</v>
      </c>
      <c r="AA35" s="135">
        <v>136</v>
      </c>
      <c r="AB35" s="136">
        <f t="shared" si="5"/>
        <v>282</v>
      </c>
      <c r="AC35" s="135">
        <v>162</v>
      </c>
      <c r="AD35" s="135">
        <v>0</v>
      </c>
      <c r="AE35" s="135">
        <v>161</v>
      </c>
      <c r="AF35" s="136">
        <f t="shared" si="6"/>
        <v>323</v>
      </c>
      <c r="AG35" s="135">
        <v>156</v>
      </c>
      <c r="AH35" s="135">
        <v>0</v>
      </c>
      <c r="AI35" s="135">
        <v>131</v>
      </c>
      <c r="AJ35" s="136">
        <f t="shared" si="7"/>
        <v>287</v>
      </c>
      <c r="AK35" s="135">
        <v>133</v>
      </c>
      <c r="AL35" s="135">
        <v>0</v>
      </c>
      <c r="AM35" s="135">
        <v>135</v>
      </c>
      <c r="AN35" s="136">
        <f t="shared" si="8"/>
        <v>268</v>
      </c>
      <c r="AO35" s="135">
        <v>130</v>
      </c>
      <c r="AP35" s="135">
        <v>0</v>
      </c>
      <c r="AQ35" s="135">
        <v>152</v>
      </c>
      <c r="AR35" s="136">
        <f t="shared" si="9"/>
        <v>282</v>
      </c>
      <c r="AS35" s="135">
        <v>148</v>
      </c>
      <c r="AT35" s="135">
        <v>0</v>
      </c>
      <c r="AU35" s="135">
        <v>172</v>
      </c>
      <c r="AV35" s="136">
        <f t="shared" si="10"/>
        <v>320</v>
      </c>
      <c r="AW35" s="135">
        <v>137</v>
      </c>
      <c r="AX35" s="135">
        <v>0</v>
      </c>
      <c r="AY35" s="135">
        <v>148</v>
      </c>
      <c r="AZ35" s="136">
        <f t="shared" si="11"/>
        <v>285</v>
      </c>
      <c r="BA35" s="135">
        <v>134</v>
      </c>
      <c r="BB35" s="135">
        <v>0</v>
      </c>
      <c r="BC35" s="135">
        <v>151</v>
      </c>
      <c r="BD35" s="136">
        <f t="shared" si="12"/>
        <v>285</v>
      </c>
      <c r="BE35" s="135">
        <v>118</v>
      </c>
      <c r="BF35" s="135">
        <v>0</v>
      </c>
      <c r="BG35" s="135">
        <v>136</v>
      </c>
      <c r="BH35" s="136">
        <f t="shared" si="13"/>
        <v>254</v>
      </c>
      <c r="BI35" s="135">
        <v>83</v>
      </c>
      <c r="BJ35" s="135">
        <v>0</v>
      </c>
      <c r="BK35" s="135">
        <v>107</v>
      </c>
      <c r="BL35" s="136">
        <f t="shared" si="14"/>
        <v>190</v>
      </c>
      <c r="BM35" s="135">
        <v>95</v>
      </c>
      <c r="BN35" s="135">
        <v>0</v>
      </c>
      <c r="BO35" s="135">
        <v>101</v>
      </c>
      <c r="BP35" s="136">
        <f t="shared" si="15"/>
        <v>196</v>
      </c>
      <c r="BQ35" s="135">
        <v>64</v>
      </c>
      <c r="BR35" s="135">
        <v>0</v>
      </c>
      <c r="BS35" s="135">
        <v>82</v>
      </c>
      <c r="BT35" s="136">
        <f t="shared" si="16"/>
        <v>146</v>
      </c>
      <c r="BU35" s="135">
        <v>119</v>
      </c>
      <c r="BV35" s="135">
        <v>0</v>
      </c>
      <c r="BW35" s="135">
        <v>84</v>
      </c>
      <c r="BX35" s="136">
        <f t="shared" si="17"/>
        <v>203</v>
      </c>
      <c r="BY35" s="135">
        <v>1</v>
      </c>
      <c r="BZ35" s="135">
        <v>0</v>
      </c>
      <c r="CA35" s="135">
        <v>0</v>
      </c>
      <c r="CB35" s="136">
        <f t="shared" si="18"/>
        <v>1</v>
      </c>
      <c r="CC35" s="137"/>
      <c r="CD35" s="138">
        <f t="shared" si="19"/>
        <v>2202</v>
      </c>
      <c r="CE35" s="138">
        <f t="shared" si="19"/>
        <v>0</v>
      </c>
      <c r="CF35" s="138">
        <f t="shared" si="19"/>
        <v>2265</v>
      </c>
      <c r="CG35" s="139">
        <f t="shared" si="20"/>
        <v>4467</v>
      </c>
    </row>
    <row r="36" spans="1:85" ht="14.1" customHeight="1">
      <c r="A36" s="45"/>
      <c r="B36" s="1059"/>
      <c r="C36" s="1060"/>
      <c r="D36" s="134" t="s">
        <v>519</v>
      </c>
      <c r="E36" s="135">
        <v>95</v>
      </c>
      <c r="F36" s="135">
        <v>0</v>
      </c>
      <c r="G36" s="135">
        <v>113</v>
      </c>
      <c r="H36" s="136">
        <f t="shared" si="0"/>
        <v>208</v>
      </c>
      <c r="I36" s="135">
        <v>94</v>
      </c>
      <c r="J36" s="135">
        <v>0</v>
      </c>
      <c r="K36" s="135">
        <v>89</v>
      </c>
      <c r="L36" s="136">
        <f t="shared" si="1"/>
        <v>183</v>
      </c>
      <c r="M36" s="135">
        <v>220</v>
      </c>
      <c r="N36" s="135">
        <v>0</v>
      </c>
      <c r="O36" s="135">
        <v>240</v>
      </c>
      <c r="P36" s="136">
        <f t="shared" si="2"/>
        <v>460</v>
      </c>
      <c r="Q36" s="135">
        <v>214</v>
      </c>
      <c r="R36" s="135">
        <v>0</v>
      </c>
      <c r="S36" s="135">
        <v>229</v>
      </c>
      <c r="T36" s="136">
        <f t="shared" si="3"/>
        <v>443</v>
      </c>
      <c r="U36" s="135">
        <v>216</v>
      </c>
      <c r="V36" s="135">
        <v>0</v>
      </c>
      <c r="W36" s="135">
        <v>191</v>
      </c>
      <c r="X36" s="136">
        <f t="shared" si="4"/>
        <v>407</v>
      </c>
      <c r="Y36" s="135">
        <v>249</v>
      </c>
      <c r="Z36" s="135">
        <v>0</v>
      </c>
      <c r="AA36" s="135">
        <v>209</v>
      </c>
      <c r="AB36" s="136">
        <f t="shared" si="5"/>
        <v>458</v>
      </c>
      <c r="AC36" s="135">
        <v>242</v>
      </c>
      <c r="AD36" s="135">
        <v>0</v>
      </c>
      <c r="AE36" s="135">
        <v>221</v>
      </c>
      <c r="AF36" s="136">
        <f t="shared" si="6"/>
        <v>463</v>
      </c>
      <c r="AG36" s="135">
        <v>204</v>
      </c>
      <c r="AH36" s="135">
        <v>0</v>
      </c>
      <c r="AI36" s="135">
        <v>194</v>
      </c>
      <c r="AJ36" s="136">
        <f t="shared" si="7"/>
        <v>398</v>
      </c>
      <c r="AK36" s="135">
        <v>180</v>
      </c>
      <c r="AL36" s="135">
        <v>0</v>
      </c>
      <c r="AM36" s="135">
        <v>158</v>
      </c>
      <c r="AN36" s="136">
        <f t="shared" si="8"/>
        <v>338</v>
      </c>
      <c r="AO36" s="135">
        <v>172</v>
      </c>
      <c r="AP36" s="135">
        <v>0</v>
      </c>
      <c r="AQ36" s="135">
        <v>158</v>
      </c>
      <c r="AR36" s="136">
        <f t="shared" si="9"/>
        <v>330</v>
      </c>
      <c r="AS36" s="135">
        <v>191</v>
      </c>
      <c r="AT36" s="135">
        <v>0</v>
      </c>
      <c r="AU36" s="135">
        <v>170</v>
      </c>
      <c r="AV36" s="136">
        <f t="shared" si="10"/>
        <v>361</v>
      </c>
      <c r="AW36" s="135">
        <v>178</v>
      </c>
      <c r="AX36" s="135">
        <v>0</v>
      </c>
      <c r="AY36" s="135">
        <v>221</v>
      </c>
      <c r="AZ36" s="136">
        <f t="shared" si="11"/>
        <v>399</v>
      </c>
      <c r="BA36" s="135">
        <v>188</v>
      </c>
      <c r="BB36" s="135">
        <v>0</v>
      </c>
      <c r="BC36" s="135">
        <v>176</v>
      </c>
      <c r="BD36" s="136">
        <f t="shared" si="12"/>
        <v>364</v>
      </c>
      <c r="BE36" s="135">
        <v>125</v>
      </c>
      <c r="BF36" s="135">
        <v>0</v>
      </c>
      <c r="BG36" s="135">
        <v>133</v>
      </c>
      <c r="BH36" s="136">
        <f t="shared" si="13"/>
        <v>258</v>
      </c>
      <c r="BI36" s="135">
        <v>123</v>
      </c>
      <c r="BJ36" s="135">
        <v>0</v>
      </c>
      <c r="BK36" s="135">
        <v>107</v>
      </c>
      <c r="BL36" s="136">
        <f t="shared" si="14"/>
        <v>230</v>
      </c>
      <c r="BM36" s="135">
        <v>94</v>
      </c>
      <c r="BN36" s="135">
        <v>0</v>
      </c>
      <c r="BO36" s="135">
        <v>89</v>
      </c>
      <c r="BP36" s="136">
        <f t="shared" si="15"/>
        <v>183</v>
      </c>
      <c r="BQ36" s="135">
        <v>71</v>
      </c>
      <c r="BR36" s="135">
        <v>0</v>
      </c>
      <c r="BS36" s="135">
        <v>73</v>
      </c>
      <c r="BT36" s="136">
        <f t="shared" si="16"/>
        <v>144</v>
      </c>
      <c r="BU36" s="135">
        <v>101</v>
      </c>
      <c r="BV36" s="135">
        <v>0</v>
      </c>
      <c r="BW36" s="135">
        <v>72</v>
      </c>
      <c r="BX36" s="136">
        <f t="shared" si="17"/>
        <v>173</v>
      </c>
      <c r="BY36" s="135">
        <v>3</v>
      </c>
      <c r="BZ36" s="135">
        <v>0</v>
      </c>
      <c r="CA36" s="135">
        <v>0</v>
      </c>
      <c r="CB36" s="136">
        <f t="shared" si="18"/>
        <v>3</v>
      </c>
      <c r="CC36" s="137"/>
      <c r="CD36" s="138">
        <f t="shared" si="19"/>
        <v>2960</v>
      </c>
      <c r="CE36" s="138">
        <f t="shared" si="19"/>
        <v>0</v>
      </c>
      <c r="CF36" s="138">
        <f t="shared" si="19"/>
        <v>2843</v>
      </c>
      <c r="CG36" s="139">
        <f t="shared" si="20"/>
        <v>5803</v>
      </c>
    </row>
    <row r="37" spans="1:85" ht="14.1" customHeight="1">
      <c r="A37" s="45"/>
      <c r="B37" s="1059"/>
      <c r="C37" s="1060"/>
      <c r="D37" s="134" t="s">
        <v>520</v>
      </c>
      <c r="E37" s="135">
        <v>137</v>
      </c>
      <c r="F37" s="135">
        <v>0</v>
      </c>
      <c r="G37" s="135">
        <v>164</v>
      </c>
      <c r="H37" s="136">
        <f t="shared" si="0"/>
        <v>301</v>
      </c>
      <c r="I37" s="135">
        <v>144</v>
      </c>
      <c r="J37" s="135">
        <v>0</v>
      </c>
      <c r="K37" s="135">
        <v>154</v>
      </c>
      <c r="L37" s="136">
        <f t="shared" si="1"/>
        <v>298</v>
      </c>
      <c r="M37" s="135">
        <v>323</v>
      </c>
      <c r="N37" s="135">
        <v>0</v>
      </c>
      <c r="O37" s="135">
        <v>309</v>
      </c>
      <c r="P37" s="136">
        <f t="shared" si="2"/>
        <v>632</v>
      </c>
      <c r="Q37" s="135">
        <v>230</v>
      </c>
      <c r="R37" s="135">
        <v>0</v>
      </c>
      <c r="S37" s="135">
        <v>276</v>
      </c>
      <c r="T37" s="136">
        <f t="shared" si="3"/>
        <v>506</v>
      </c>
      <c r="U37" s="135">
        <v>272</v>
      </c>
      <c r="V37" s="135">
        <v>0</v>
      </c>
      <c r="W37" s="135">
        <v>263</v>
      </c>
      <c r="X37" s="136">
        <f t="shared" si="4"/>
        <v>535</v>
      </c>
      <c r="Y37" s="135">
        <v>275</v>
      </c>
      <c r="Z37" s="135">
        <v>0</v>
      </c>
      <c r="AA37" s="135">
        <v>310</v>
      </c>
      <c r="AB37" s="136">
        <f t="shared" si="5"/>
        <v>585</v>
      </c>
      <c r="AC37" s="135">
        <v>357</v>
      </c>
      <c r="AD37" s="135">
        <v>0</v>
      </c>
      <c r="AE37" s="135">
        <v>306</v>
      </c>
      <c r="AF37" s="136">
        <f t="shared" si="6"/>
        <v>663</v>
      </c>
      <c r="AG37" s="135">
        <v>282</v>
      </c>
      <c r="AH37" s="135">
        <v>0</v>
      </c>
      <c r="AI37" s="135">
        <v>240</v>
      </c>
      <c r="AJ37" s="136">
        <f t="shared" si="7"/>
        <v>522</v>
      </c>
      <c r="AK37" s="135">
        <v>274</v>
      </c>
      <c r="AL37" s="135">
        <v>0</v>
      </c>
      <c r="AM37" s="135">
        <v>211</v>
      </c>
      <c r="AN37" s="136">
        <f t="shared" si="8"/>
        <v>485</v>
      </c>
      <c r="AO37" s="135">
        <v>193</v>
      </c>
      <c r="AP37" s="135">
        <v>0</v>
      </c>
      <c r="AQ37" s="135">
        <v>193</v>
      </c>
      <c r="AR37" s="136">
        <f t="shared" si="9"/>
        <v>386</v>
      </c>
      <c r="AS37" s="135">
        <v>239</v>
      </c>
      <c r="AT37" s="135">
        <v>0</v>
      </c>
      <c r="AU37" s="135">
        <v>210</v>
      </c>
      <c r="AV37" s="136">
        <f t="shared" si="10"/>
        <v>449</v>
      </c>
      <c r="AW37" s="135">
        <v>299</v>
      </c>
      <c r="AX37" s="135">
        <v>0</v>
      </c>
      <c r="AY37" s="135">
        <v>276</v>
      </c>
      <c r="AZ37" s="136">
        <f t="shared" si="11"/>
        <v>575</v>
      </c>
      <c r="BA37" s="135">
        <v>253</v>
      </c>
      <c r="BB37" s="135">
        <v>0</v>
      </c>
      <c r="BC37" s="135">
        <v>256</v>
      </c>
      <c r="BD37" s="136">
        <f t="shared" si="12"/>
        <v>509</v>
      </c>
      <c r="BE37" s="135">
        <v>244</v>
      </c>
      <c r="BF37" s="135">
        <v>0</v>
      </c>
      <c r="BG37" s="135">
        <v>203</v>
      </c>
      <c r="BH37" s="136">
        <f t="shared" si="13"/>
        <v>447</v>
      </c>
      <c r="BI37" s="135">
        <v>173</v>
      </c>
      <c r="BJ37" s="135">
        <v>0</v>
      </c>
      <c r="BK37" s="135">
        <v>157</v>
      </c>
      <c r="BL37" s="136">
        <f t="shared" si="14"/>
        <v>330</v>
      </c>
      <c r="BM37" s="135">
        <v>114</v>
      </c>
      <c r="BN37" s="135">
        <v>0</v>
      </c>
      <c r="BO37" s="135">
        <v>136</v>
      </c>
      <c r="BP37" s="136">
        <f t="shared" si="15"/>
        <v>250</v>
      </c>
      <c r="BQ37" s="135">
        <v>118</v>
      </c>
      <c r="BR37" s="135">
        <v>0</v>
      </c>
      <c r="BS37" s="135">
        <v>93</v>
      </c>
      <c r="BT37" s="136">
        <f t="shared" si="16"/>
        <v>211</v>
      </c>
      <c r="BU37" s="135">
        <v>148</v>
      </c>
      <c r="BV37" s="135">
        <v>0</v>
      </c>
      <c r="BW37" s="135">
        <v>96</v>
      </c>
      <c r="BX37" s="136">
        <f t="shared" si="17"/>
        <v>244</v>
      </c>
      <c r="BY37" s="135">
        <v>0</v>
      </c>
      <c r="BZ37" s="135">
        <v>0</v>
      </c>
      <c r="CA37" s="135">
        <v>0</v>
      </c>
      <c r="CB37" s="136">
        <f t="shared" si="18"/>
        <v>0</v>
      </c>
      <c r="CC37" s="137"/>
      <c r="CD37" s="138">
        <f t="shared" si="19"/>
        <v>4075</v>
      </c>
      <c r="CE37" s="138">
        <f t="shared" si="19"/>
        <v>0</v>
      </c>
      <c r="CF37" s="138">
        <f t="shared" si="19"/>
        <v>3853</v>
      </c>
      <c r="CG37" s="139">
        <f t="shared" si="20"/>
        <v>7928</v>
      </c>
    </row>
    <row r="38" spans="1:85" ht="14.1" customHeight="1">
      <c r="A38" s="45"/>
      <c r="B38" s="1059"/>
      <c r="C38" s="281" t="s">
        <v>113</v>
      </c>
      <c r="D38" s="282" t="s">
        <v>856</v>
      </c>
      <c r="E38" s="280">
        <v>4189</v>
      </c>
      <c r="F38" s="280">
        <v>0</v>
      </c>
      <c r="G38" s="280">
        <v>4508</v>
      </c>
      <c r="H38" s="280">
        <f t="shared" ref="H38:BP38" si="27">SUM(H29:H37)</f>
        <v>8697</v>
      </c>
      <c r="I38" s="280">
        <v>3711</v>
      </c>
      <c r="J38" s="280">
        <v>0</v>
      </c>
      <c r="K38" s="280">
        <v>3855</v>
      </c>
      <c r="L38" s="280">
        <f t="shared" si="27"/>
        <v>7566</v>
      </c>
      <c r="M38" s="280">
        <v>9623</v>
      </c>
      <c r="N38" s="280">
        <v>0</v>
      </c>
      <c r="O38" s="280">
        <v>9657</v>
      </c>
      <c r="P38" s="280">
        <f t="shared" si="27"/>
        <v>19280</v>
      </c>
      <c r="Q38" s="280">
        <v>8488</v>
      </c>
      <c r="R38" s="280">
        <v>0</v>
      </c>
      <c r="S38" s="280">
        <v>9104</v>
      </c>
      <c r="T38" s="280">
        <f t="shared" si="27"/>
        <v>17592</v>
      </c>
      <c r="U38" s="280">
        <v>8638</v>
      </c>
      <c r="V38" s="280">
        <v>0</v>
      </c>
      <c r="W38" s="280">
        <v>8882</v>
      </c>
      <c r="X38" s="280">
        <f t="shared" si="27"/>
        <v>17520</v>
      </c>
      <c r="Y38" s="280">
        <v>9716</v>
      </c>
      <c r="Z38" s="280">
        <v>0</v>
      </c>
      <c r="AA38" s="280">
        <v>9184</v>
      </c>
      <c r="AB38" s="280">
        <f t="shared" si="27"/>
        <v>18900</v>
      </c>
      <c r="AC38" s="280">
        <v>10524</v>
      </c>
      <c r="AD38" s="280">
        <v>0</v>
      </c>
      <c r="AE38" s="280">
        <v>9606</v>
      </c>
      <c r="AF38" s="280">
        <f t="shared" si="27"/>
        <v>20130</v>
      </c>
      <c r="AG38" s="280">
        <v>9088</v>
      </c>
      <c r="AH38" s="280">
        <v>2</v>
      </c>
      <c r="AI38" s="280">
        <v>7647</v>
      </c>
      <c r="AJ38" s="280">
        <f t="shared" si="27"/>
        <v>16737</v>
      </c>
      <c r="AK38" s="280">
        <v>8404</v>
      </c>
      <c r="AL38" s="280">
        <v>0</v>
      </c>
      <c r="AM38" s="280">
        <v>7254</v>
      </c>
      <c r="AN38" s="280">
        <f t="shared" si="27"/>
        <v>15658</v>
      </c>
      <c r="AO38" s="280">
        <v>7876</v>
      </c>
      <c r="AP38" s="280">
        <v>0</v>
      </c>
      <c r="AQ38" s="280">
        <v>7114</v>
      </c>
      <c r="AR38" s="280">
        <f t="shared" si="27"/>
        <v>14990</v>
      </c>
      <c r="AS38" s="280">
        <v>8007</v>
      </c>
      <c r="AT38" s="280">
        <v>0</v>
      </c>
      <c r="AU38" s="280">
        <v>7569</v>
      </c>
      <c r="AV38" s="280">
        <f t="shared" si="27"/>
        <v>15576</v>
      </c>
      <c r="AW38" s="280">
        <v>8371</v>
      </c>
      <c r="AX38" s="280">
        <v>0</v>
      </c>
      <c r="AY38" s="280">
        <v>7888</v>
      </c>
      <c r="AZ38" s="280">
        <f t="shared" si="27"/>
        <v>16259</v>
      </c>
      <c r="BA38" s="280">
        <v>7446</v>
      </c>
      <c r="BB38" s="280">
        <v>0</v>
      </c>
      <c r="BC38" s="280">
        <v>7053</v>
      </c>
      <c r="BD38" s="280">
        <f t="shared" si="27"/>
        <v>14499</v>
      </c>
      <c r="BE38" s="280">
        <v>6093</v>
      </c>
      <c r="BF38" s="280">
        <v>0</v>
      </c>
      <c r="BG38" s="280">
        <v>5777</v>
      </c>
      <c r="BH38" s="280">
        <f t="shared" si="27"/>
        <v>11870</v>
      </c>
      <c r="BI38" s="280">
        <v>4760</v>
      </c>
      <c r="BJ38" s="280">
        <v>0</v>
      </c>
      <c r="BK38" s="280">
        <v>4400</v>
      </c>
      <c r="BL38" s="280">
        <f t="shared" si="27"/>
        <v>9160</v>
      </c>
      <c r="BM38" s="280">
        <v>3795</v>
      </c>
      <c r="BN38" s="280">
        <v>0</v>
      </c>
      <c r="BO38" s="280">
        <v>3548</v>
      </c>
      <c r="BP38" s="280">
        <f t="shared" si="27"/>
        <v>7343</v>
      </c>
      <c r="BQ38" s="280">
        <v>2897</v>
      </c>
      <c r="BR38" s="280">
        <v>0</v>
      </c>
      <c r="BS38" s="280">
        <v>2555</v>
      </c>
      <c r="BT38" s="280">
        <f t="shared" ref="BT38:BX38" si="28">SUM(BT29:BT37)</f>
        <v>5452</v>
      </c>
      <c r="BU38" s="280">
        <v>3917</v>
      </c>
      <c r="BV38" s="280">
        <v>0</v>
      </c>
      <c r="BW38" s="280">
        <v>2681</v>
      </c>
      <c r="BX38" s="280">
        <f t="shared" si="28"/>
        <v>6598</v>
      </c>
      <c r="BY38" s="280">
        <v>9</v>
      </c>
      <c r="BZ38" s="280">
        <v>0</v>
      </c>
      <c r="CA38" s="280">
        <v>21</v>
      </c>
      <c r="CB38" s="280">
        <f>SUM(CB29:CB37)</f>
        <v>30</v>
      </c>
      <c r="CC38" s="133"/>
      <c r="CD38" s="283">
        <f t="shared" si="19"/>
        <v>125552</v>
      </c>
      <c r="CE38" s="283">
        <f>+F38+J38+N38+R38+V38+Z38+AD38+AH38+AL38+AP38+AT38+AX38+BB38+BF38+BJ38+BN38+BR38+BV38+BZ38</f>
        <v>2</v>
      </c>
      <c r="CF38" s="283">
        <f t="shared" si="19"/>
        <v>118303</v>
      </c>
      <c r="CG38" s="284">
        <f t="shared" si="20"/>
        <v>243857</v>
      </c>
    </row>
    <row r="39" spans="1:85" ht="14.1" customHeight="1">
      <c r="A39" s="45"/>
      <c r="B39" s="1059" t="s">
        <v>521</v>
      </c>
      <c r="C39" s="1060" t="s">
        <v>522</v>
      </c>
      <c r="D39" s="134" t="s">
        <v>523</v>
      </c>
      <c r="E39" s="135">
        <v>3404</v>
      </c>
      <c r="F39" s="135">
        <v>0</v>
      </c>
      <c r="G39" s="135">
        <v>3383</v>
      </c>
      <c r="H39" s="136">
        <f t="shared" si="0"/>
        <v>6787</v>
      </c>
      <c r="I39" s="135">
        <v>2692</v>
      </c>
      <c r="J39" s="135">
        <v>0</v>
      </c>
      <c r="K39" s="135">
        <v>2870</v>
      </c>
      <c r="L39" s="136">
        <f t="shared" si="1"/>
        <v>5562</v>
      </c>
      <c r="M39" s="135">
        <v>6636</v>
      </c>
      <c r="N39" s="135">
        <v>1</v>
      </c>
      <c r="O39" s="135">
        <v>6814</v>
      </c>
      <c r="P39" s="136">
        <f t="shared" si="2"/>
        <v>13451</v>
      </c>
      <c r="Q39" s="135">
        <v>5534</v>
      </c>
      <c r="R39" s="135">
        <v>0</v>
      </c>
      <c r="S39" s="135">
        <v>6013</v>
      </c>
      <c r="T39" s="136">
        <f t="shared" si="3"/>
        <v>11547</v>
      </c>
      <c r="U39" s="135">
        <v>5973</v>
      </c>
      <c r="V39" s="135">
        <v>0</v>
      </c>
      <c r="W39" s="135">
        <v>6109</v>
      </c>
      <c r="X39" s="136">
        <f t="shared" si="4"/>
        <v>12082</v>
      </c>
      <c r="Y39" s="135">
        <v>6888</v>
      </c>
      <c r="Z39" s="135">
        <v>0</v>
      </c>
      <c r="AA39" s="135">
        <v>6533</v>
      </c>
      <c r="AB39" s="136">
        <f t="shared" si="5"/>
        <v>13421</v>
      </c>
      <c r="AC39" s="135">
        <v>7733</v>
      </c>
      <c r="AD39" s="135">
        <v>1</v>
      </c>
      <c r="AE39" s="135">
        <v>6515</v>
      </c>
      <c r="AF39" s="136">
        <f t="shared" si="6"/>
        <v>14249</v>
      </c>
      <c r="AG39" s="135">
        <v>6683</v>
      </c>
      <c r="AH39" s="135">
        <v>0</v>
      </c>
      <c r="AI39" s="135">
        <v>5449</v>
      </c>
      <c r="AJ39" s="136">
        <f t="shared" si="7"/>
        <v>12132</v>
      </c>
      <c r="AK39" s="135">
        <v>6109</v>
      </c>
      <c r="AL39" s="135">
        <v>0</v>
      </c>
      <c r="AM39" s="135">
        <v>5029</v>
      </c>
      <c r="AN39" s="136">
        <f t="shared" si="8"/>
        <v>11138</v>
      </c>
      <c r="AO39" s="135">
        <v>6065</v>
      </c>
      <c r="AP39" s="135">
        <v>0</v>
      </c>
      <c r="AQ39" s="135">
        <v>5006</v>
      </c>
      <c r="AR39" s="136">
        <f t="shared" si="9"/>
        <v>11071</v>
      </c>
      <c r="AS39" s="135">
        <v>6042</v>
      </c>
      <c r="AT39" s="135">
        <v>0</v>
      </c>
      <c r="AU39" s="135">
        <v>5078</v>
      </c>
      <c r="AV39" s="136">
        <f t="shared" si="10"/>
        <v>11120</v>
      </c>
      <c r="AW39" s="135">
        <v>5998</v>
      </c>
      <c r="AX39" s="135">
        <v>0</v>
      </c>
      <c r="AY39" s="135">
        <v>5139</v>
      </c>
      <c r="AZ39" s="136">
        <f t="shared" si="11"/>
        <v>11137</v>
      </c>
      <c r="BA39" s="135">
        <v>5416</v>
      </c>
      <c r="BB39" s="135">
        <v>0</v>
      </c>
      <c r="BC39" s="135">
        <v>4690</v>
      </c>
      <c r="BD39" s="136">
        <f t="shared" si="12"/>
        <v>10106</v>
      </c>
      <c r="BE39" s="135">
        <v>4717</v>
      </c>
      <c r="BF39" s="135">
        <v>0</v>
      </c>
      <c r="BG39" s="135">
        <v>3908</v>
      </c>
      <c r="BH39" s="136">
        <f t="shared" si="13"/>
        <v>8625</v>
      </c>
      <c r="BI39" s="135">
        <v>3714</v>
      </c>
      <c r="BJ39" s="135">
        <v>0</v>
      </c>
      <c r="BK39" s="135">
        <v>2993</v>
      </c>
      <c r="BL39" s="136">
        <f t="shared" si="14"/>
        <v>6707</v>
      </c>
      <c r="BM39" s="135">
        <v>3105</v>
      </c>
      <c r="BN39" s="135">
        <v>0</v>
      </c>
      <c r="BO39" s="135">
        <v>2455</v>
      </c>
      <c r="BP39" s="136">
        <f t="shared" si="15"/>
        <v>5560</v>
      </c>
      <c r="BQ39" s="135">
        <v>2354</v>
      </c>
      <c r="BR39" s="135">
        <v>0</v>
      </c>
      <c r="BS39" s="135">
        <v>1784</v>
      </c>
      <c r="BT39" s="136">
        <f t="shared" si="16"/>
        <v>4138</v>
      </c>
      <c r="BU39" s="135">
        <v>3357</v>
      </c>
      <c r="BV39" s="135">
        <v>0</v>
      </c>
      <c r="BW39" s="135">
        <v>1965</v>
      </c>
      <c r="BX39" s="136">
        <f t="shared" si="17"/>
        <v>5322</v>
      </c>
      <c r="BY39" s="135">
        <v>5</v>
      </c>
      <c r="BZ39" s="135">
        <v>0</v>
      </c>
      <c r="CA39" s="135">
        <v>18</v>
      </c>
      <c r="CB39" s="136">
        <f t="shared" si="18"/>
        <v>23</v>
      </c>
      <c r="CC39" s="137"/>
      <c r="CD39" s="138">
        <f t="shared" ref="CD39:CF83" si="29">+E39+I39+M39+Q39+U39+Y39+AC39+AG39+AK39+AO39+AS39+AW39+BA39+BE39+BI39+BM39+BQ39+BU39+BY39</f>
        <v>92425</v>
      </c>
      <c r="CE39" s="138">
        <f t="shared" si="29"/>
        <v>2</v>
      </c>
      <c r="CF39" s="138">
        <f t="shared" si="29"/>
        <v>81751</v>
      </c>
      <c r="CG39" s="139">
        <f t="shared" si="20"/>
        <v>174178</v>
      </c>
    </row>
    <row r="40" spans="1:85" ht="14.1" customHeight="1">
      <c r="A40" s="45"/>
      <c r="B40" s="1059"/>
      <c r="C40" s="1060"/>
      <c r="D40" s="134" t="s">
        <v>522</v>
      </c>
      <c r="E40" s="135">
        <v>3811</v>
      </c>
      <c r="F40" s="135">
        <v>0</v>
      </c>
      <c r="G40" s="135">
        <v>4085</v>
      </c>
      <c r="H40" s="136">
        <f t="shared" si="0"/>
        <v>7896</v>
      </c>
      <c r="I40" s="135">
        <v>3062</v>
      </c>
      <c r="J40" s="135">
        <v>0</v>
      </c>
      <c r="K40" s="135">
        <v>3240</v>
      </c>
      <c r="L40" s="136">
        <f t="shared" si="1"/>
        <v>6302</v>
      </c>
      <c r="M40" s="135">
        <v>7666</v>
      </c>
      <c r="N40" s="135">
        <v>0</v>
      </c>
      <c r="O40" s="135">
        <v>7929</v>
      </c>
      <c r="P40" s="136">
        <f t="shared" si="2"/>
        <v>15595</v>
      </c>
      <c r="Q40" s="135">
        <v>6345</v>
      </c>
      <c r="R40" s="135">
        <v>0</v>
      </c>
      <c r="S40" s="135">
        <v>6818</v>
      </c>
      <c r="T40" s="136">
        <f t="shared" si="3"/>
        <v>13163</v>
      </c>
      <c r="U40" s="135">
        <v>6695</v>
      </c>
      <c r="V40" s="135">
        <v>0</v>
      </c>
      <c r="W40" s="135">
        <v>6846</v>
      </c>
      <c r="X40" s="136">
        <f t="shared" si="4"/>
        <v>13541</v>
      </c>
      <c r="Y40" s="135">
        <v>7464</v>
      </c>
      <c r="Z40" s="135">
        <v>2</v>
      </c>
      <c r="AA40" s="135">
        <v>7094</v>
      </c>
      <c r="AB40" s="136">
        <f t="shared" si="5"/>
        <v>14560</v>
      </c>
      <c r="AC40" s="135">
        <v>8166</v>
      </c>
      <c r="AD40" s="135">
        <v>0</v>
      </c>
      <c r="AE40" s="135">
        <v>7215</v>
      </c>
      <c r="AF40" s="136">
        <f t="shared" si="6"/>
        <v>15381</v>
      </c>
      <c r="AG40" s="135">
        <v>7298</v>
      </c>
      <c r="AH40" s="135">
        <v>0</v>
      </c>
      <c r="AI40" s="135">
        <v>6067</v>
      </c>
      <c r="AJ40" s="136">
        <f t="shared" si="7"/>
        <v>13365</v>
      </c>
      <c r="AK40" s="135">
        <v>6752</v>
      </c>
      <c r="AL40" s="135">
        <v>0</v>
      </c>
      <c r="AM40" s="135">
        <v>5669</v>
      </c>
      <c r="AN40" s="136">
        <f t="shared" si="8"/>
        <v>12421</v>
      </c>
      <c r="AO40" s="135">
        <v>6597</v>
      </c>
      <c r="AP40" s="135">
        <v>0</v>
      </c>
      <c r="AQ40" s="135">
        <v>5711</v>
      </c>
      <c r="AR40" s="136">
        <f t="shared" si="9"/>
        <v>12308</v>
      </c>
      <c r="AS40" s="135">
        <v>6476</v>
      </c>
      <c r="AT40" s="135">
        <v>0</v>
      </c>
      <c r="AU40" s="135">
        <v>5676</v>
      </c>
      <c r="AV40" s="136">
        <f t="shared" si="10"/>
        <v>12152</v>
      </c>
      <c r="AW40" s="135">
        <v>6402</v>
      </c>
      <c r="AX40" s="135">
        <v>0</v>
      </c>
      <c r="AY40" s="135">
        <v>5460</v>
      </c>
      <c r="AZ40" s="136">
        <f t="shared" si="11"/>
        <v>11862</v>
      </c>
      <c r="BA40" s="135">
        <v>5726</v>
      </c>
      <c r="BB40" s="135">
        <v>0</v>
      </c>
      <c r="BC40" s="135">
        <v>4966</v>
      </c>
      <c r="BD40" s="136">
        <f t="shared" si="12"/>
        <v>10692</v>
      </c>
      <c r="BE40" s="135">
        <v>4928</v>
      </c>
      <c r="BF40" s="135">
        <v>0</v>
      </c>
      <c r="BG40" s="135">
        <v>4213</v>
      </c>
      <c r="BH40" s="136">
        <f t="shared" si="13"/>
        <v>9141</v>
      </c>
      <c r="BI40" s="135">
        <v>3722</v>
      </c>
      <c r="BJ40" s="135">
        <v>0</v>
      </c>
      <c r="BK40" s="135">
        <v>3154</v>
      </c>
      <c r="BL40" s="136">
        <f t="shared" si="14"/>
        <v>6876</v>
      </c>
      <c r="BM40" s="135">
        <v>3008</v>
      </c>
      <c r="BN40" s="135">
        <v>0</v>
      </c>
      <c r="BO40" s="135">
        <v>2617</v>
      </c>
      <c r="BP40" s="136">
        <f t="shared" si="15"/>
        <v>5625</v>
      </c>
      <c r="BQ40" s="135">
        <v>2217</v>
      </c>
      <c r="BR40" s="135">
        <v>0</v>
      </c>
      <c r="BS40" s="135">
        <v>1761</v>
      </c>
      <c r="BT40" s="136">
        <f t="shared" si="16"/>
        <v>3978</v>
      </c>
      <c r="BU40" s="135">
        <v>3046</v>
      </c>
      <c r="BV40" s="135">
        <v>0</v>
      </c>
      <c r="BW40" s="135">
        <v>1840</v>
      </c>
      <c r="BX40" s="136">
        <f t="shared" si="17"/>
        <v>4886</v>
      </c>
      <c r="BY40" s="135">
        <v>4</v>
      </c>
      <c r="BZ40" s="135">
        <v>0</v>
      </c>
      <c r="CA40" s="135">
        <v>11</v>
      </c>
      <c r="CB40" s="136">
        <f t="shared" si="18"/>
        <v>15</v>
      </c>
      <c r="CC40" s="137"/>
      <c r="CD40" s="138">
        <f t="shared" si="29"/>
        <v>99385</v>
      </c>
      <c r="CE40" s="138">
        <f t="shared" si="29"/>
        <v>2</v>
      </c>
      <c r="CF40" s="138">
        <f t="shared" si="29"/>
        <v>90372</v>
      </c>
      <c r="CG40" s="139">
        <f t="shared" si="20"/>
        <v>189759</v>
      </c>
    </row>
    <row r="41" spans="1:85" ht="14.1" customHeight="1">
      <c r="A41" s="45"/>
      <c r="B41" s="1059"/>
      <c r="C41" s="1060"/>
      <c r="D41" s="134" t="s">
        <v>524</v>
      </c>
      <c r="E41" s="135">
        <v>157</v>
      </c>
      <c r="F41" s="135">
        <v>0</v>
      </c>
      <c r="G41" s="135">
        <v>189</v>
      </c>
      <c r="H41" s="136">
        <f t="shared" si="0"/>
        <v>346</v>
      </c>
      <c r="I41" s="135">
        <v>118</v>
      </c>
      <c r="J41" s="135">
        <v>0</v>
      </c>
      <c r="K41" s="135">
        <v>139</v>
      </c>
      <c r="L41" s="136">
        <f t="shared" si="1"/>
        <v>257</v>
      </c>
      <c r="M41" s="135">
        <v>307</v>
      </c>
      <c r="N41" s="135">
        <v>0</v>
      </c>
      <c r="O41" s="135">
        <v>286</v>
      </c>
      <c r="P41" s="136">
        <f t="shared" si="2"/>
        <v>593</v>
      </c>
      <c r="Q41" s="135">
        <v>285</v>
      </c>
      <c r="R41" s="135">
        <v>0</v>
      </c>
      <c r="S41" s="135">
        <v>290</v>
      </c>
      <c r="T41" s="136">
        <f t="shared" si="3"/>
        <v>575</v>
      </c>
      <c r="U41" s="135">
        <v>256</v>
      </c>
      <c r="V41" s="135">
        <v>0</v>
      </c>
      <c r="W41" s="135">
        <v>288</v>
      </c>
      <c r="X41" s="136">
        <f t="shared" si="4"/>
        <v>544</v>
      </c>
      <c r="Y41" s="135">
        <v>300</v>
      </c>
      <c r="Z41" s="135">
        <v>0</v>
      </c>
      <c r="AA41" s="135">
        <v>291</v>
      </c>
      <c r="AB41" s="136">
        <f t="shared" si="5"/>
        <v>591</v>
      </c>
      <c r="AC41" s="135">
        <v>376</v>
      </c>
      <c r="AD41" s="135">
        <v>0</v>
      </c>
      <c r="AE41" s="135">
        <v>315</v>
      </c>
      <c r="AF41" s="136">
        <f t="shared" si="6"/>
        <v>691</v>
      </c>
      <c r="AG41" s="135">
        <v>293</v>
      </c>
      <c r="AH41" s="135">
        <v>0</v>
      </c>
      <c r="AI41" s="135">
        <v>293</v>
      </c>
      <c r="AJ41" s="136">
        <f t="shared" si="7"/>
        <v>586</v>
      </c>
      <c r="AK41" s="135">
        <v>243</v>
      </c>
      <c r="AL41" s="135">
        <v>0</v>
      </c>
      <c r="AM41" s="135">
        <v>275</v>
      </c>
      <c r="AN41" s="136">
        <f t="shared" si="8"/>
        <v>518</v>
      </c>
      <c r="AO41" s="135">
        <v>267</v>
      </c>
      <c r="AP41" s="135">
        <v>0</v>
      </c>
      <c r="AQ41" s="135">
        <v>261</v>
      </c>
      <c r="AR41" s="136">
        <f t="shared" si="9"/>
        <v>528</v>
      </c>
      <c r="AS41" s="135">
        <v>303</v>
      </c>
      <c r="AT41" s="135">
        <v>0</v>
      </c>
      <c r="AU41" s="135">
        <v>264</v>
      </c>
      <c r="AV41" s="136">
        <f t="shared" si="10"/>
        <v>567</v>
      </c>
      <c r="AW41" s="135">
        <v>352</v>
      </c>
      <c r="AX41" s="135">
        <v>0</v>
      </c>
      <c r="AY41" s="135">
        <v>348</v>
      </c>
      <c r="AZ41" s="136">
        <f t="shared" si="11"/>
        <v>700</v>
      </c>
      <c r="BA41" s="135">
        <v>319</v>
      </c>
      <c r="BB41" s="135">
        <v>0</v>
      </c>
      <c r="BC41" s="135">
        <v>311</v>
      </c>
      <c r="BD41" s="136">
        <f t="shared" si="12"/>
        <v>630</v>
      </c>
      <c r="BE41" s="135">
        <v>241</v>
      </c>
      <c r="BF41" s="135">
        <v>0</v>
      </c>
      <c r="BG41" s="135">
        <v>272</v>
      </c>
      <c r="BH41" s="136">
        <f t="shared" si="13"/>
        <v>513</v>
      </c>
      <c r="BI41" s="135">
        <v>222</v>
      </c>
      <c r="BJ41" s="135">
        <v>0</v>
      </c>
      <c r="BK41" s="135">
        <v>183</v>
      </c>
      <c r="BL41" s="136">
        <f t="shared" si="14"/>
        <v>405</v>
      </c>
      <c r="BM41" s="135">
        <v>174</v>
      </c>
      <c r="BN41" s="135">
        <v>0</v>
      </c>
      <c r="BO41" s="135">
        <v>151</v>
      </c>
      <c r="BP41" s="136">
        <f t="shared" si="15"/>
        <v>325</v>
      </c>
      <c r="BQ41" s="135">
        <v>159</v>
      </c>
      <c r="BR41" s="135">
        <v>0</v>
      </c>
      <c r="BS41" s="135">
        <v>136</v>
      </c>
      <c r="BT41" s="136">
        <f t="shared" si="16"/>
        <v>295</v>
      </c>
      <c r="BU41" s="135">
        <v>191</v>
      </c>
      <c r="BV41" s="135">
        <v>0</v>
      </c>
      <c r="BW41" s="135">
        <v>147</v>
      </c>
      <c r="BX41" s="136">
        <f t="shared" si="17"/>
        <v>338</v>
      </c>
      <c r="BY41" s="135">
        <v>1</v>
      </c>
      <c r="BZ41" s="135">
        <v>0</v>
      </c>
      <c r="CA41" s="135">
        <v>0</v>
      </c>
      <c r="CB41" s="136">
        <f t="shared" si="18"/>
        <v>1</v>
      </c>
      <c r="CC41" s="137"/>
      <c r="CD41" s="138">
        <f t="shared" si="29"/>
        <v>4564</v>
      </c>
      <c r="CE41" s="138">
        <f t="shared" si="29"/>
        <v>0</v>
      </c>
      <c r="CF41" s="138">
        <f t="shared" si="29"/>
        <v>4439</v>
      </c>
      <c r="CG41" s="139">
        <f t="shared" si="20"/>
        <v>9003</v>
      </c>
    </row>
    <row r="42" spans="1:85" ht="14.1" customHeight="1">
      <c r="A42" s="45"/>
      <c r="B42" s="1059"/>
      <c r="C42" s="1060"/>
      <c r="D42" s="134" t="s">
        <v>525</v>
      </c>
      <c r="E42" s="135">
        <v>60</v>
      </c>
      <c r="F42" s="135">
        <v>0</v>
      </c>
      <c r="G42" s="135">
        <v>62</v>
      </c>
      <c r="H42" s="136">
        <f t="shared" si="0"/>
        <v>122</v>
      </c>
      <c r="I42" s="135">
        <v>35</v>
      </c>
      <c r="J42" s="135">
        <v>0</v>
      </c>
      <c r="K42" s="135">
        <v>43</v>
      </c>
      <c r="L42" s="136">
        <f t="shared" si="1"/>
        <v>78</v>
      </c>
      <c r="M42" s="135">
        <v>100</v>
      </c>
      <c r="N42" s="135">
        <v>0</v>
      </c>
      <c r="O42" s="135">
        <v>93</v>
      </c>
      <c r="P42" s="136">
        <f t="shared" si="2"/>
        <v>193</v>
      </c>
      <c r="Q42" s="135">
        <v>100</v>
      </c>
      <c r="R42" s="135">
        <v>0</v>
      </c>
      <c r="S42" s="135">
        <v>85</v>
      </c>
      <c r="T42" s="136">
        <f t="shared" si="3"/>
        <v>185</v>
      </c>
      <c r="U42" s="135">
        <v>79</v>
      </c>
      <c r="V42" s="135">
        <v>0</v>
      </c>
      <c r="W42" s="135">
        <v>97</v>
      </c>
      <c r="X42" s="136">
        <f t="shared" si="4"/>
        <v>176</v>
      </c>
      <c r="Y42" s="135">
        <v>78</v>
      </c>
      <c r="Z42" s="135">
        <v>0</v>
      </c>
      <c r="AA42" s="135">
        <v>60</v>
      </c>
      <c r="AB42" s="136">
        <f t="shared" si="5"/>
        <v>138</v>
      </c>
      <c r="AC42" s="135">
        <v>90</v>
      </c>
      <c r="AD42" s="135">
        <v>0</v>
      </c>
      <c r="AE42" s="135">
        <v>99</v>
      </c>
      <c r="AF42" s="136">
        <f t="shared" si="6"/>
        <v>189</v>
      </c>
      <c r="AG42" s="135">
        <v>69</v>
      </c>
      <c r="AH42" s="135">
        <v>0</v>
      </c>
      <c r="AI42" s="135">
        <v>74</v>
      </c>
      <c r="AJ42" s="136">
        <f t="shared" si="7"/>
        <v>143</v>
      </c>
      <c r="AK42" s="135">
        <v>75</v>
      </c>
      <c r="AL42" s="135">
        <v>0</v>
      </c>
      <c r="AM42" s="135">
        <v>66</v>
      </c>
      <c r="AN42" s="136">
        <f t="shared" si="8"/>
        <v>141</v>
      </c>
      <c r="AO42" s="135">
        <v>75</v>
      </c>
      <c r="AP42" s="135">
        <v>0</v>
      </c>
      <c r="AQ42" s="135">
        <v>62</v>
      </c>
      <c r="AR42" s="136">
        <f t="shared" si="9"/>
        <v>137</v>
      </c>
      <c r="AS42" s="135">
        <v>66</v>
      </c>
      <c r="AT42" s="135">
        <v>0</v>
      </c>
      <c r="AU42" s="135">
        <v>65</v>
      </c>
      <c r="AV42" s="136">
        <f t="shared" si="10"/>
        <v>131</v>
      </c>
      <c r="AW42" s="135">
        <v>77</v>
      </c>
      <c r="AX42" s="135">
        <v>0</v>
      </c>
      <c r="AY42" s="135">
        <v>69</v>
      </c>
      <c r="AZ42" s="136">
        <f t="shared" si="11"/>
        <v>146</v>
      </c>
      <c r="BA42" s="135">
        <v>71</v>
      </c>
      <c r="BB42" s="135">
        <v>0</v>
      </c>
      <c r="BC42" s="135">
        <v>74</v>
      </c>
      <c r="BD42" s="136">
        <f t="shared" si="12"/>
        <v>145</v>
      </c>
      <c r="BE42" s="135">
        <v>56</v>
      </c>
      <c r="BF42" s="135">
        <v>0</v>
      </c>
      <c r="BG42" s="135">
        <v>71</v>
      </c>
      <c r="BH42" s="136">
        <f t="shared" si="13"/>
        <v>127</v>
      </c>
      <c r="BI42" s="135">
        <v>55</v>
      </c>
      <c r="BJ42" s="135">
        <v>0</v>
      </c>
      <c r="BK42" s="135">
        <v>52</v>
      </c>
      <c r="BL42" s="136">
        <f t="shared" si="14"/>
        <v>107</v>
      </c>
      <c r="BM42" s="135">
        <v>24</v>
      </c>
      <c r="BN42" s="135">
        <v>0</v>
      </c>
      <c r="BO42" s="135">
        <v>49</v>
      </c>
      <c r="BP42" s="136">
        <f t="shared" si="15"/>
        <v>73</v>
      </c>
      <c r="BQ42" s="135">
        <v>29</v>
      </c>
      <c r="BR42" s="135">
        <v>0</v>
      </c>
      <c r="BS42" s="135">
        <v>26</v>
      </c>
      <c r="BT42" s="136">
        <f t="shared" si="16"/>
        <v>55</v>
      </c>
      <c r="BU42" s="135">
        <v>47</v>
      </c>
      <c r="BV42" s="135">
        <v>0</v>
      </c>
      <c r="BW42" s="135">
        <v>34</v>
      </c>
      <c r="BX42" s="136">
        <f t="shared" si="17"/>
        <v>81</v>
      </c>
      <c r="BY42" s="135">
        <v>0</v>
      </c>
      <c r="BZ42" s="135">
        <v>0</v>
      </c>
      <c r="CA42" s="135">
        <v>0</v>
      </c>
      <c r="CB42" s="136">
        <f t="shared" si="18"/>
        <v>0</v>
      </c>
      <c r="CC42" s="137"/>
      <c r="CD42" s="138">
        <f t="shared" si="29"/>
        <v>1186</v>
      </c>
      <c r="CE42" s="138">
        <f t="shared" si="29"/>
        <v>0</v>
      </c>
      <c r="CF42" s="138">
        <f t="shared" si="29"/>
        <v>1181</v>
      </c>
      <c r="CG42" s="139">
        <f t="shared" si="20"/>
        <v>2367</v>
      </c>
    </row>
    <row r="43" spans="1:85" ht="14.1" customHeight="1">
      <c r="A43" s="45"/>
      <c r="B43" s="1059"/>
      <c r="C43" s="1060"/>
      <c r="D43" s="134" t="s">
        <v>526</v>
      </c>
      <c r="E43" s="135">
        <v>37</v>
      </c>
      <c r="F43" s="135">
        <v>0</v>
      </c>
      <c r="G43" s="135">
        <v>31</v>
      </c>
      <c r="H43" s="136">
        <f t="shared" si="0"/>
        <v>68</v>
      </c>
      <c r="I43" s="135">
        <v>40</v>
      </c>
      <c r="J43" s="135">
        <v>0</v>
      </c>
      <c r="K43" s="135">
        <v>37</v>
      </c>
      <c r="L43" s="136">
        <f t="shared" si="1"/>
        <v>77</v>
      </c>
      <c r="M43" s="135">
        <v>94</v>
      </c>
      <c r="N43" s="135">
        <v>0</v>
      </c>
      <c r="O43" s="135">
        <v>107</v>
      </c>
      <c r="P43" s="136">
        <f t="shared" si="2"/>
        <v>201</v>
      </c>
      <c r="Q43" s="135">
        <v>107</v>
      </c>
      <c r="R43" s="135">
        <v>0</v>
      </c>
      <c r="S43" s="135">
        <v>118</v>
      </c>
      <c r="T43" s="136">
        <f t="shared" si="3"/>
        <v>225</v>
      </c>
      <c r="U43" s="135">
        <v>123</v>
      </c>
      <c r="V43" s="135">
        <v>0</v>
      </c>
      <c r="W43" s="135">
        <v>119</v>
      </c>
      <c r="X43" s="136">
        <f t="shared" si="4"/>
        <v>242</v>
      </c>
      <c r="Y43" s="135">
        <v>125</v>
      </c>
      <c r="Z43" s="135">
        <v>0</v>
      </c>
      <c r="AA43" s="135">
        <v>97</v>
      </c>
      <c r="AB43" s="136">
        <f t="shared" si="5"/>
        <v>222</v>
      </c>
      <c r="AC43" s="135">
        <v>142</v>
      </c>
      <c r="AD43" s="135">
        <v>0</v>
      </c>
      <c r="AE43" s="135">
        <v>137</v>
      </c>
      <c r="AF43" s="136">
        <f t="shared" si="6"/>
        <v>279</v>
      </c>
      <c r="AG43" s="135">
        <v>121</v>
      </c>
      <c r="AH43" s="135">
        <v>0</v>
      </c>
      <c r="AI43" s="135">
        <v>88</v>
      </c>
      <c r="AJ43" s="136">
        <f t="shared" si="7"/>
        <v>209</v>
      </c>
      <c r="AK43" s="135">
        <v>105</v>
      </c>
      <c r="AL43" s="135">
        <v>0</v>
      </c>
      <c r="AM43" s="135">
        <v>68</v>
      </c>
      <c r="AN43" s="136">
        <f t="shared" si="8"/>
        <v>173</v>
      </c>
      <c r="AO43" s="135">
        <v>104</v>
      </c>
      <c r="AP43" s="135">
        <v>0</v>
      </c>
      <c r="AQ43" s="135">
        <v>122</v>
      </c>
      <c r="AR43" s="136">
        <f t="shared" si="9"/>
        <v>226</v>
      </c>
      <c r="AS43" s="135">
        <v>128</v>
      </c>
      <c r="AT43" s="135">
        <v>0</v>
      </c>
      <c r="AU43" s="135">
        <v>117</v>
      </c>
      <c r="AV43" s="136">
        <f t="shared" si="10"/>
        <v>245</v>
      </c>
      <c r="AW43" s="135">
        <v>151</v>
      </c>
      <c r="AX43" s="135">
        <v>0</v>
      </c>
      <c r="AY43" s="135">
        <v>114</v>
      </c>
      <c r="AZ43" s="136">
        <f t="shared" si="11"/>
        <v>265</v>
      </c>
      <c r="BA43" s="135">
        <v>112</v>
      </c>
      <c r="BB43" s="135">
        <v>0</v>
      </c>
      <c r="BC43" s="135">
        <v>140</v>
      </c>
      <c r="BD43" s="136">
        <f t="shared" si="12"/>
        <v>252</v>
      </c>
      <c r="BE43" s="135">
        <v>77</v>
      </c>
      <c r="BF43" s="135">
        <v>0</v>
      </c>
      <c r="BG43" s="135">
        <v>104</v>
      </c>
      <c r="BH43" s="136">
        <f t="shared" si="13"/>
        <v>181</v>
      </c>
      <c r="BI43" s="135">
        <v>63</v>
      </c>
      <c r="BJ43" s="135">
        <v>0</v>
      </c>
      <c r="BK43" s="135">
        <v>78</v>
      </c>
      <c r="BL43" s="136">
        <f t="shared" si="14"/>
        <v>141</v>
      </c>
      <c r="BM43" s="135">
        <v>68</v>
      </c>
      <c r="BN43" s="135">
        <v>0</v>
      </c>
      <c r="BO43" s="135">
        <v>63</v>
      </c>
      <c r="BP43" s="136">
        <f t="shared" si="15"/>
        <v>131</v>
      </c>
      <c r="BQ43" s="135">
        <v>41</v>
      </c>
      <c r="BR43" s="135">
        <v>0</v>
      </c>
      <c r="BS43" s="135">
        <v>50</v>
      </c>
      <c r="BT43" s="136">
        <f t="shared" si="16"/>
        <v>91</v>
      </c>
      <c r="BU43" s="135">
        <v>77</v>
      </c>
      <c r="BV43" s="135">
        <v>0</v>
      </c>
      <c r="BW43" s="135">
        <v>59</v>
      </c>
      <c r="BX43" s="136">
        <f t="shared" si="17"/>
        <v>136</v>
      </c>
      <c r="BY43" s="135">
        <v>0</v>
      </c>
      <c r="BZ43" s="135">
        <v>0</v>
      </c>
      <c r="CA43" s="135">
        <v>0</v>
      </c>
      <c r="CB43" s="136">
        <f t="shared" si="18"/>
        <v>0</v>
      </c>
      <c r="CC43" s="137"/>
      <c r="CD43" s="138">
        <f t="shared" si="29"/>
        <v>1715</v>
      </c>
      <c r="CE43" s="138">
        <f t="shared" si="29"/>
        <v>0</v>
      </c>
      <c r="CF43" s="138">
        <f t="shared" si="29"/>
        <v>1649</v>
      </c>
      <c r="CG43" s="139">
        <f t="shared" si="20"/>
        <v>3364</v>
      </c>
    </row>
    <row r="44" spans="1:85" ht="14.1" customHeight="1">
      <c r="A44" s="45"/>
      <c r="B44" s="1059"/>
      <c r="C44" s="1060"/>
      <c r="D44" s="134" t="s">
        <v>527</v>
      </c>
      <c r="E44" s="135">
        <v>343</v>
      </c>
      <c r="F44" s="135">
        <v>0</v>
      </c>
      <c r="G44" s="135">
        <v>346</v>
      </c>
      <c r="H44" s="136">
        <f t="shared" si="0"/>
        <v>689</v>
      </c>
      <c r="I44" s="135">
        <v>291</v>
      </c>
      <c r="J44" s="135">
        <v>0</v>
      </c>
      <c r="K44" s="135">
        <v>337</v>
      </c>
      <c r="L44" s="136">
        <f t="shared" si="1"/>
        <v>628</v>
      </c>
      <c r="M44" s="135">
        <v>840</v>
      </c>
      <c r="N44" s="135">
        <v>0</v>
      </c>
      <c r="O44" s="135">
        <v>889</v>
      </c>
      <c r="P44" s="136">
        <f t="shared" si="2"/>
        <v>1729</v>
      </c>
      <c r="Q44" s="135">
        <v>794</v>
      </c>
      <c r="R44" s="135">
        <v>0</v>
      </c>
      <c r="S44" s="135">
        <v>799</v>
      </c>
      <c r="T44" s="136">
        <f t="shared" si="3"/>
        <v>1593</v>
      </c>
      <c r="U44" s="135">
        <v>887</v>
      </c>
      <c r="V44" s="135">
        <v>0</v>
      </c>
      <c r="W44" s="135">
        <v>845</v>
      </c>
      <c r="X44" s="136">
        <f t="shared" si="4"/>
        <v>1732</v>
      </c>
      <c r="Y44" s="135">
        <v>873</v>
      </c>
      <c r="Z44" s="135">
        <v>0</v>
      </c>
      <c r="AA44" s="135">
        <v>867</v>
      </c>
      <c r="AB44" s="136">
        <f t="shared" si="5"/>
        <v>1740</v>
      </c>
      <c r="AC44" s="135">
        <v>927</v>
      </c>
      <c r="AD44" s="135">
        <v>0</v>
      </c>
      <c r="AE44" s="135">
        <v>859</v>
      </c>
      <c r="AF44" s="136">
        <f t="shared" si="6"/>
        <v>1786</v>
      </c>
      <c r="AG44" s="135">
        <v>811</v>
      </c>
      <c r="AH44" s="135">
        <v>0</v>
      </c>
      <c r="AI44" s="135">
        <v>790</v>
      </c>
      <c r="AJ44" s="136">
        <f t="shared" si="7"/>
        <v>1601</v>
      </c>
      <c r="AK44" s="135">
        <v>764</v>
      </c>
      <c r="AL44" s="135">
        <v>0</v>
      </c>
      <c r="AM44" s="135">
        <v>667</v>
      </c>
      <c r="AN44" s="136">
        <f t="shared" si="8"/>
        <v>1431</v>
      </c>
      <c r="AO44" s="135">
        <v>796</v>
      </c>
      <c r="AP44" s="135">
        <v>0</v>
      </c>
      <c r="AQ44" s="135">
        <v>724</v>
      </c>
      <c r="AR44" s="136">
        <f t="shared" si="9"/>
        <v>1520</v>
      </c>
      <c r="AS44" s="135">
        <v>808</v>
      </c>
      <c r="AT44" s="135">
        <v>0</v>
      </c>
      <c r="AU44" s="135">
        <v>737</v>
      </c>
      <c r="AV44" s="136">
        <f t="shared" si="10"/>
        <v>1545</v>
      </c>
      <c r="AW44" s="135">
        <v>863</v>
      </c>
      <c r="AX44" s="135">
        <v>0</v>
      </c>
      <c r="AY44" s="135">
        <v>836</v>
      </c>
      <c r="AZ44" s="136">
        <f t="shared" si="11"/>
        <v>1699</v>
      </c>
      <c r="BA44" s="135">
        <v>729</v>
      </c>
      <c r="BB44" s="135">
        <v>0</v>
      </c>
      <c r="BC44" s="135">
        <v>758</v>
      </c>
      <c r="BD44" s="136">
        <f t="shared" si="12"/>
        <v>1487</v>
      </c>
      <c r="BE44" s="135">
        <v>582</v>
      </c>
      <c r="BF44" s="135">
        <v>0</v>
      </c>
      <c r="BG44" s="135">
        <v>615</v>
      </c>
      <c r="BH44" s="136">
        <f t="shared" si="13"/>
        <v>1197</v>
      </c>
      <c r="BI44" s="135">
        <v>446</v>
      </c>
      <c r="BJ44" s="135">
        <v>0</v>
      </c>
      <c r="BK44" s="135">
        <v>441</v>
      </c>
      <c r="BL44" s="136">
        <f t="shared" si="14"/>
        <v>887</v>
      </c>
      <c r="BM44" s="135">
        <v>379</v>
      </c>
      <c r="BN44" s="135">
        <v>0</v>
      </c>
      <c r="BO44" s="135">
        <v>356</v>
      </c>
      <c r="BP44" s="136">
        <f t="shared" si="15"/>
        <v>735</v>
      </c>
      <c r="BQ44" s="135">
        <v>331</v>
      </c>
      <c r="BR44" s="135">
        <v>0</v>
      </c>
      <c r="BS44" s="135">
        <v>254</v>
      </c>
      <c r="BT44" s="136">
        <f t="shared" si="16"/>
        <v>585</v>
      </c>
      <c r="BU44" s="135">
        <v>440</v>
      </c>
      <c r="BV44" s="135">
        <v>0</v>
      </c>
      <c r="BW44" s="135">
        <v>344</v>
      </c>
      <c r="BX44" s="136">
        <f t="shared" si="17"/>
        <v>784</v>
      </c>
      <c r="BY44" s="135">
        <v>0</v>
      </c>
      <c r="BZ44" s="135">
        <v>0</v>
      </c>
      <c r="CA44" s="135">
        <v>0</v>
      </c>
      <c r="CB44" s="136">
        <f t="shared" si="18"/>
        <v>0</v>
      </c>
      <c r="CC44" s="137"/>
      <c r="CD44" s="138">
        <f t="shared" si="29"/>
        <v>11904</v>
      </c>
      <c r="CE44" s="138">
        <f t="shared" si="29"/>
        <v>0</v>
      </c>
      <c r="CF44" s="138">
        <f t="shared" si="29"/>
        <v>11464</v>
      </c>
      <c r="CG44" s="139">
        <f t="shared" si="20"/>
        <v>23368</v>
      </c>
    </row>
    <row r="45" spans="1:85" ht="14.1" customHeight="1">
      <c r="A45" s="45"/>
      <c r="B45" s="1059"/>
      <c r="C45" s="1060"/>
      <c r="D45" s="134" t="s">
        <v>528</v>
      </c>
      <c r="E45" s="135">
        <v>544</v>
      </c>
      <c r="F45" s="135">
        <v>0</v>
      </c>
      <c r="G45" s="135">
        <v>540</v>
      </c>
      <c r="H45" s="136">
        <f t="shared" si="0"/>
        <v>1084</v>
      </c>
      <c r="I45" s="135">
        <v>400</v>
      </c>
      <c r="J45" s="135">
        <v>0</v>
      </c>
      <c r="K45" s="135">
        <v>404</v>
      </c>
      <c r="L45" s="136">
        <f t="shared" si="1"/>
        <v>804</v>
      </c>
      <c r="M45" s="135">
        <v>1021</v>
      </c>
      <c r="N45" s="135">
        <v>0</v>
      </c>
      <c r="O45" s="135">
        <v>1023</v>
      </c>
      <c r="P45" s="136">
        <f t="shared" si="2"/>
        <v>2044</v>
      </c>
      <c r="Q45" s="135">
        <v>1017</v>
      </c>
      <c r="R45" s="135">
        <v>0</v>
      </c>
      <c r="S45" s="135">
        <v>971</v>
      </c>
      <c r="T45" s="136">
        <f t="shared" si="3"/>
        <v>1988</v>
      </c>
      <c r="U45" s="135">
        <v>1060</v>
      </c>
      <c r="V45" s="135">
        <v>0</v>
      </c>
      <c r="W45" s="135">
        <v>1083</v>
      </c>
      <c r="X45" s="136">
        <f t="shared" si="4"/>
        <v>2143</v>
      </c>
      <c r="Y45" s="135">
        <v>1005</v>
      </c>
      <c r="Z45" s="135">
        <v>0</v>
      </c>
      <c r="AA45" s="135">
        <v>996</v>
      </c>
      <c r="AB45" s="136">
        <f t="shared" si="5"/>
        <v>2001</v>
      </c>
      <c r="AC45" s="135">
        <v>1110</v>
      </c>
      <c r="AD45" s="135">
        <v>0</v>
      </c>
      <c r="AE45" s="135">
        <v>1010</v>
      </c>
      <c r="AF45" s="136">
        <f t="shared" si="6"/>
        <v>2120</v>
      </c>
      <c r="AG45" s="135">
        <v>1029</v>
      </c>
      <c r="AH45" s="135">
        <v>0</v>
      </c>
      <c r="AI45" s="135">
        <v>926</v>
      </c>
      <c r="AJ45" s="136">
        <f t="shared" si="7"/>
        <v>1955</v>
      </c>
      <c r="AK45" s="135">
        <v>941</v>
      </c>
      <c r="AL45" s="135">
        <v>0</v>
      </c>
      <c r="AM45" s="135">
        <v>777</v>
      </c>
      <c r="AN45" s="136">
        <f t="shared" si="8"/>
        <v>1718</v>
      </c>
      <c r="AO45" s="135">
        <v>936</v>
      </c>
      <c r="AP45" s="135">
        <v>0</v>
      </c>
      <c r="AQ45" s="135">
        <v>802</v>
      </c>
      <c r="AR45" s="136">
        <f t="shared" si="9"/>
        <v>1738</v>
      </c>
      <c r="AS45" s="135">
        <v>1008</v>
      </c>
      <c r="AT45" s="135">
        <v>0</v>
      </c>
      <c r="AU45" s="135">
        <v>940</v>
      </c>
      <c r="AV45" s="136">
        <f t="shared" si="10"/>
        <v>1948</v>
      </c>
      <c r="AW45" s="135">
        <v>1075</v>
      </c>
      <c r="AX45" s="135">
        <v>0</v>
      </c>
      <c r="AY45" s="135">
        <v>965</v>
      </c>
      <c r="AZ45" s="136">
        <f t="shared" si="11"/>
        <v>2040</v>
      </c>
      <c r="BA45" s="135">
        <v>953</v>
      </c>
      <c r="BB45" s="135">
        <v>0</v>
      </c>
      <c r="BC45" s="135">
        <v>950</v>
      </c>
      <c r="BD45" s="136">
        <f t="shared" si="12"/>
        <v>1903</v>
      </c>
      <c r="BE45" s="135">
        <v>811</v>
      </c>
      <c r="BF45" s="135">
        <v>0</v>
      </c>
      <c r="BG45" s="135">
        <v>742</v>
      </c>
      <c r="BH45" s="136">
        <f t="shared" si="13"/>
        <v>1553</v>
      </c>
      <c r="BI45" s="135">
        <v>697</v>
      </c>
      <c r="BJ45" s="135">
        <v>0</v>
      </c>
      <c r="BK45" s="135">
        <v>625</v>
      </c>
      <c r="BL45" s="136">
        <f t="shared" si="14"/>
        <v>1322</v>
      </c>
      <c r="BM45" s="135">
        <v>565</v>
      </c>
      <c r="BN45" s="135">
        <v>0</v>
      </c>
      <c r="BO45" s="135">
        <v>499</v>
      </c>
      <c r="BP45" s="136">
        <f t="shared" si="15"/>
        <v>1064</v>
      </c>
      <c r="BQ45" s="135">
        <v>455</v>
      </c>
      <c r="BR45" s="135">
        <v>0</v>
      </c>
      <c r="BS45" s="135">
        <v>352</v>
      </c>
      <c r="BT45" s="136">
        <f t="shared" si="16"/>
        <v>807</v>
      </c>
      <c r="BU45" s="135">
        <v>651</v>
      </c>
      <c r="BV45" s="135">
        <v>0</v>
      </c>
      <c r="BW45" s="135">
        <v>408</v>
      </c>
      <c r="BX45" s="136">
        <f t="shared" si="17"/>
        <v>1059</v>
      </c>
      <c r="BY45" s="135">
        <v>0</v>
      </c>
      <c r="BZ45" s="135">
        <v>0</v>
      </c>
      <c r="CA45" s="135">
        <v>2</v>
      </c>
      <c r="CB45" s="136">
        <f t="shared" si="18"/>
        <v>2</v>
      </c>
      <c r="CC45" s="137"/>
      <c r="CD45" s="138">
        <f t="shared" si="29"/>
        <v>15278</v>
      </c>
      <c r="CE45" s="138">
        <f t="shared" si="29"/>
        <v>0</v>
      </c>
      <c r="CF45" s="138">
        <f t="shared" si="29"/>
        <v>14015</v>
      </c>
      <c r="CG45" s="139">
        <f t="shared" si="20"/>
        <v>29293</v>
      </c>
    </row>
    <row r="46" spans="1:85" ht="14.1" customHeight="1">
      <c r="A46" s="45"/>
      <c r="B46" s="1059"/>
      <c r="C46" s="1060"/>
      <c r="D46" s="134" t="s">
        <v>529</v>
      </c>
      <c r="E46" s="135">
        <v>108</v>
      </c>
      <c r="F46" s="135">
        <v>0</v>
      </c>
      <c r="G46" s="135">
        <v>115</v>
      </c>
      <c r="H46" s="136">
        <f t="shared" si="0"/>
        <v>223</v>
      </c>
      <c r="I46" s="135">
        <v>93</v>
      </c>
      <c r="J46" s="135">
        <v>0</v>
      </c>
      <c r="K46" s="135">
        <v>85</v>
      </c>
      <c r="L46" s="136">
        <f t="shared" si="1"/>
        <v>178</v>
      </c>
      <c r="M46" s="135">
        <v>232</v>
      </c>
      <c r="N46" s="135">
        <v>0</v>
      </c>
      <c r="O46" s="135">
        <v>264</v>
      </c>
      <c r="P46" s="136">
        <f t="shared" si="2"/>
        <v>496</v>
      </c>
      <c r="Q46" s="135">
        <v>273</v>
      </c>
      <c r="R46" s="135">
        <v>0</v>
      </c>
      <c r="S46" s="135">
        <v>244</v>
      </c>
      <c r="T46" s="136">
        <f t="shared" si="3"/>
        <v>517</v>
      </c>
      <c r="U46" s="135">
        <v>297</v>
      </c>
      <c r="V46" s="135">
        <v>0</v>
      </c>
      <c r="W46" s="135">
        <v>282</v>
      </c>
      <c r="X46" s="136">
        <f t="shared" si="4"/>
        <v>579</v>
      </c>
      <c r="Y46" s="135">
        <v>265</v>
      </c>
      <c r="Z46" s="135">
        <v>0</v>
      </c>
      <c r="AA46" s="135">
        <v>319</v>
      </c>
      <c r="AB46" s="136">
        <f t="shared" si="5"/>
        <v>584</v>
      </c>
      <c r="AC46" s="135">
        <v>248</v>
      </c>
      <c r="AD46" s="135">
        <v>0</v>
      </c>
      <c r="AE46" s="135">
        <v>269</v>
      </c>
      <c r="AF46" s="136">
        <f t="shared" si="6"/>
        <v>517</v>
      </c>
      <c r="AG46" s="135">
        <v>267</v>
      </c>
      <c r="AH46" s="135">
        <v>0</v>
      </c>
      <c r="AI46" s="135">
        <v>223</v>
      </c>
      <c r="AJ46" s="136">
        <f t="shared" si="7"/>
        <v>490</v>
      </c>
      <c r="AK46" s="135">
        <v>247</v>
      </c>
      <c r="AL46" s="135">
        <v>0</v>
      </c>
      <c r="AM46" s="135">
        <v>157</v>
      </c>
      <c r="AN46" s="136">
        <f t="shared" si="8"/>
        <v>404</v>
      </c>
      <c r="AO46" s="135">
        <v>250</v>
      </c>
      <c r="AP46" s="135">
        <v>0</v>
      </c>
      <c r="AQ46" s="135">
        <v>168</v>
      </c>
      <c r="AR46" s="136">
        <f t="shared" si="9"/>
        <v>418</v>
      </c>
      <c r="AS46" s="135">
        <v>255</v>
      </c>
      <c r="AT46" s="135">
        <v>0</v>
      </c>
      <c r="AU46" s="135">
        <v>196</v>
      </c>
      <c r="AV46" s="136">
        <f t="shared" si="10"/>
        <v>451</v>
      </c>
      <c r="AW46" s="135">
        <v>265</v>
      </c>
      <c r="AX46" s="135">
        <v>0</v>
      </c>
      <c r="AY46" s="135">
        <v>229</v>
      </c>
      <c r="AZ46" s="136">
        <f t="shared" si="11"/>
        <v>494</v>
      </c>
      <c r="BA46" s="135">
        <v>288</v>
      </c>
      <c r="BB46" s="135">
        <v>0</v>
      </c>
      <c r="BC46" s="135">
        <v>230</v>
      </c>
      <c r="BD46" s="136">
        <f t="shared" si="12"/>
        <v>518</v>
      </c>
      <c r="BE46" s="135">
        <v>209</v>
      </c>
      <c r="BF46" s="135">
        <v>0</v>
      </c>
      <c r="BG46" s="135">
        <v>179</v>
      </c>
      <c r="BH46" s="136">
        <f t="shared" si="13"/>
        <v>388</v>
      </c>
      <c r="BI46" s="135">
        <v>190</v>
      </c>
      <c r="BJ46" s="135">
        <v>0</v>
      </c>
      <c r="BK46" s="135">
        <v>183</v>
      </c>
      <c r="BL46" s="136">
        <f t="shared" si="14"/>
        <v>373</v>
      </c>
      <c r="BM46" s="135">
        <v>146</v>
      </c>
      <c r="BN46" s="135">
        <v>0</v>
      </c>
      <c r="BO46" s="135">
        <v>110</v>
      </c>
      <c r="BP46" s="136">
        <f t="shared" si="15"/>
        <v>256</v>
      </c>
      <c r="BQ46" s="135">
        <v>151</v>
      </c>
      <c r="BR46" s="135">
        <v>0</v>
      </c>
      <c r="BS46" s="135">
        <v>123</v>
      </c>
      <c r="BT46" s="136">
        <f t="shared" si="16"/>
        <v>274</v>
      </c>
      <c r="BU46" s="135">
        <v>210</v>
      </c>
      <c r="BV46" s="135">
        <v>0</v>
      </c>
      <c r="BW46" s="135">
        <v>171</v>
      </c>
      <c r="BX46" s="136">
        <f t="shared" si="17"/>
        <v>381</v>
      </c>
      <c r="BY46" s="135">
        <v>0</v>
      </c>
      <c r="BZ46" s="135">
        <v>0</v>
      </c>
      <c r="CA46" s="135">
        <v>0</v>
      </c>
      <c r="CB46" s="136">
        <f t="shared" si="18"/>
        <v>0</v>
      </c>
      <c r="CC46" s="137"/>
      <c r="CD46" s="138">
        <f t="shared" si="29"/>
        <v>3994</v>
      </c>
      <c r="CE46" s="138">
        <f t="shared" si="29"/>
        <v>0</v>
      </c>
      <c r="CF46" s="138">
        <f t="shared" si="29"/>
        <v>3547</v>
      </c>
      <c r="CG46" s="139">
        <f t="shared" si="20"/>
        <v>7541</v>
      </c>
    </row>
    <row r="47" spans="1:85" ht="14.1" customHeight="1">
      <c r="A47" s="45"/>
      <c r="B47" s="1059"/>
      <c r="C47" s="1060"/>
      <c r="D47" s="134" t="s">
        <v>530</v>
      </c>
      <c r="E47" s="135">
        <v>341</v>
      </c>
      <c r="F47" s="135">
        <v>0</v>
      </c>
      <c r="G47" s="135">
        <v>346</v>
      </c>
      <c r="H47" s="136">
        <f t="shared" si="0"/>
        <v>687</v>
      </c>
      <c r="I47" s="135">
        <v>234</v>
      </c>
      <c r="J47" s="135">
        <v>1</v>
      </c>
      <c r="K47" s="135">
        <v>282</v>
      </c>
      <c r="L47" s="136">
        <f t="shared" si="1"/>
        <v>517</v>
      </c>
      <c r="M47" s="135">
        <v>570</v>
      </c>
      <c r="N47" s="135">
        <v>0</v>
      </c>
      <c r="O47" s="135">
        <v>617</v>
      </c>
      <c r="P47" s="136">
        <f t="shared" si="2"/>
        <v>1187</v>
      </c>
      <c r="Q47" s="135">
        <v>490</v>
      </c>
      <c r="R47" s="135">
        <v>0</v>
      </c>
      <c r="S47" s="135">
        <v>582</v>
      </c>
      <c r="T47" s="136">
        <f t="shared" si="3"/>
        <v>1072</v>
      </c>
      <c r="U47" s="135">
        <v>550</v>
      </c>
      <c r="V47" s="135">
        <v>0</v>
      </c>
      <c r="W47" s="135">
        <v>572</v>
      </c>
      <c r="X47" s="136">
        <f t="shared" si="4"/>
        <v>1122</v>
      </c>
      <c r="Y47" s="135">
        <v>620</v>
      </c>
      <c r="Z47" s="135">
        <v>0</v>
      </c>
      <c r="AA47" s="135">
        <v>646</v>
      </c>
      <c r="AB47" s="136">
        <f t="shared" si="5"/>
        <v>1266</v>
      </c>
      <c r="AC47" s="135">
        <v>630</v>
      </c>
      <c r="AD47" s="135">
        <v>1</v>
      </c>
      <c r="AE47" s="135">
        <v>582</v>
      </c>
      <c r="AF47" s="136">
        <f t="shared" si="6"/>
        <v>1213</v>
      </c>
      <c r="AG47" s="135">
        <v>569</v>
      </c>
      <c r="AH47" s="135">
        <v>0</v>
      </c>
      <c r="AI47" s="135">
        <v>578</v>
      </c>
      <c r="AJ47" s="136">
        <f t="shared" si="7"/>
        <v>1147</v>
      </c>
      <c r="AK47" s="135">
        <v>542</v>
      </c>
      <c r="AL47" s="135">
        <v>0</v>
      </c>
      <c r="AM47" s="135">
        <v>480</v>
      </c>
      <c r="AN47" s="136">
        <f t="shared" si="8"/>
        <v>1022</v>
      </c>
      <c r="AO47" s="135">
        <v>535</v>
      </c>
      <c r="AP47" s="135">
        <v>0</v>
      </c>
      <c r="AQ47" s="135">
        <v>481</v>
      </c>
      <c r="AR47" s="136">
        <f t="shared" si="9"/>
        <v>1016</v>
      </c>
      <c r="AS47" s="135">
        <v>478</v>
      </c>
      <c r="AT47" s="135">
        <v>0</v>
      </c>
      <c r="AU47" s="135">
        <v>487</v>
      </c>
      <c r="AV47" s="136">
        <f t="shared" si="10"/>
        <v>965</v>
      </c>
      <c r="AW47" s="135">
        <v>585</v>
      </c>
      <c r="AX47" s="135">
        <v>0</v>
      </c>
      <c r="AY47" s="135">
        <v>547</v>
      </c>
      <c r="AZ47" s="136">
        <f t="shared" si="11"/>
        <v>1132</v>
      </c>
      <c r="BA47" s="135">
        <v>573</v>
      </c>
      <c r="BB47" s="135">
        <v>0</v>
      </c>
      <c r="BC47" s="135">
        <v>513</v>
      </c>
      <c r="BD47" s="136">
        <f t="shared" si="12"/>
        <v>1086</v>
      </c>
      <c r="BE47" s="135">
        <v>459</v>
      </c>
      <c r="BF47" s="135">
        <v>0</v>
      </c>
      <c r="BG47" s="135">
        <v>450</v>
      </c>
      <c r="BH47" s="136">
        <f t="shared" si="13"/>
        <v>909</v>
      </c>
      <c r="BI47" s="135">
        <v>281</v>
      </c>
      <c r="BJ47" s="135">
        <v>0</v>
      </c>
      <c r="BK47" s="135">
        <v>336</v>
      </c>
      <c r="BL47" s="136">
        <f t="shared" si="14"/>
        <v>617</v>
      </c>
      <c r="BM47" s="135">
        <v>273</v>
      </c>
      <c r="BN47" s="135">
        <v>0</v>
      </c>
      <c r="BO47" s="135">
        <v>208</v>
      </c>
      <c r="BP47" s="136">
        <f t="shared" si="15"/>
        <v>481</v>
      </c>
      <c r="BQ47" s="135">
        <v>210</v>
      </c>
      <c r="BR47" s="135">
        <v>0</v>
      </c>
      <c r="BS47" s="135">
        <v>199</v>
      </c>
      <c r="BT47" s="136">
        <f t="shared" si="16"/>
        <v>409</v>
      </c>
      <c r="BU47" s="135">
        <v>312</v>
      </c>
      <c r="BV47" s="135">
        <v>0</v>
      </c>
      <c r="BW47" s="135">
        <v>239</v>
      </c>
      <c r="BX47" s="136">
        <f t="shared" si="17"/>
        <v>551</v>
      </c>
      <c r="BY47" s="135">
        <v>0</v>
      </c>
      <c r="BZ47" s="135">
        <v>0</v>
      </c>
      <c r="CA47" s="135">
        <v>1</v>
      </c>
      <c r="CB47" s="136">
        <f t="shared" si="18"/>
        <v>1</v>
      </c>
      <c r="CC47" s="137"/>
      <c r="CD47" s="138">
        <f t="shared" si="29"/>
        <v>8252</v>
      </c>
      <c r="CE47" s="138">
        <f t="shared" si="29"/>
        <v>2</v>
      </c>
      <c r="CF47" s="138">
        <f t="shared" si="29"/>
        <v>8146</v>
      </c>
      <c r="CG47" s="139">
        <f t="shared" si="20"/>
        <v>16400</v>
      </c>
    </row>
    <row r="48" spans="1:85" ht="14.1" customHeight="1">
      <c r="A48" s="45"/>
      <c r="B48" s="1059"/>
      <c r="C48" s="1060"/>
      <c r="D48" s="134" t="s">
        <v>531</v>
      </c>
      <c r="E48" s="135">
        <v>351</v>
      </c>
      <c r="F48" s="135">
        <v>0</v>
      </c>
      <c r="G48" s="135">
        <v>348</v>
      </c>
      <c r="H48" s="136">
        <f t="shared" si="0"/>
        <v>699</v>
      </c>
      <c r="I48" s="135">
        <v>287</v>
      </c>
      <c r="J48" s="135">
        <v>0</v>
      </c>
      <c r="K48" s="135">
        <v>321</v>
      </c>
      <c r="L48" s="136">
        <f t="shared" si="1"/>
        <v>608</v>
      </c>
      <c r="M48" s="135">
        <v>761</v>
      </c>
      <c r="N48" s="135">
        <v>0</v>
      </c>
      <c r="O48" s="135">
        <v>821</v>
      </c>
      <c r="P48" s="136">
        <f t="shared" si="2"/>
        <v>1582</v>
      </c>
      <c r="Q48" s="135">
        <v>703</v>
      </c>
      <c r="R48" s="135">
        <v>0</v>
      </c>
      <c r="S48" s="135">
        <v>726</v>
      </c>
      <c r="T48" s="136">
        <f t="shared" si="3"/>
        <v>1429</v>
      </c>
      <c r="U48" s="135">
        <v>795</v>
      </c>
      <c r="V48" s="135">
        <v>0</v>
      </c>
      <c r="W48" s="135">
        <v>825</v>
      </c>
      <c r="X48" s="136">
        <f t="shared" si="4"/>
        <v>1620</v>
      </c>
      <c r="Y48" s="135">
        <v>786</v>
      </c>
      <c r="Z48" s="135">
        <v>0</v>
      </c>
      <c r="AA48" s="135">
        <v>754</v>
      </c>
      <c r="AB48" s="136">
        <f t="shared" si="5"/>
        <v>1540</v>
      </c>
      <c r="AC48" s="135">
        <v>898</v>
      </c>
      <c r="AD48" s="135">
        <v>0</v>
      </c>
      <c r="AE48" s="135">
        <v>740</v>
      </c>
      <c r="AF48" s="136">
        <f t="shared" si="6"/>
        <v>1638</v>
      </c>
      <c r="AG48" s="135">
        <v>805</v>
      </c>
      <c r="AH48" s="135">
        <v>0</v>
      </c>
      <c r="AI48" s="135">
        <v>702</v>
      </c>
      <c r="AJ48" s="136">
        <f t="shared" si="7"/>
        <v>1507</v>
      </c>
      <c r="AK48" s="135">
        <v>744</v>
      </c>
      <c r="AL48" s="135">
        <v>0</v>
      </c>
      <c r="AM48" s="135">
        <v>594</v>
      </c>
      <c r="AN48" s="136">
        <f t="shared" si="8"/>
        <v>1338</v>
      </c>
      <c r="AO48" s="135">
        <v>770</v>
      </c>
      <c r="AP48" s="135">
        <v>0</v>
      </c>
      <c r="AQ48" s="135">
        <v>644</v>
      </c>
      <c r="AR48" s="136">
        <f t="shared" si="9"/>
        <v>1414</v>
      </c>
      <c r="AS48" s="135">
        <v>767</v>
      </c>
      <c r="AT48" s="135">
        <v>0</v>
      </c>
      <c r="AU48" s="135">
        <v>742</v>
      </c>
      <c r="AV48" s="136">
        <f t="shared" si="10"/>
        <v>1509</v>
      </c>
      <c r="AW48" s="135">
        <v>748</v>
      </c>
      <c r="AX48" s="135">
        <v>0</v>
      </c>
      <c r="AY48" s="135">
        <v>777</v>
      </c>
      <c r="AZ48" s="136">
        <f t="shared" si="11"/>
        <v>1525</v>
      </c>
      <c r="BA48" s="135">
        <v>646</v>
      </c>
      <c r="BB48" s="135">
        <v>0</v>
      </c>
      <c r="BC48" s="135">
        <v>704</v>
      </c>
      <c r="BD48" s="136">
        <f t="shared" si="12"/>
        <v>1350</v>
      </c>
      <c r="BE48" s="135">
        <v>567</v>
      </c>
      <c r="BF48" s="135">
        <v>0</v>
      </c>
      <c r="BG48" s="135">
        <v>596</v>
      </c>
      <c r="BH48" s="136">
        <f t="shared" si="13"/>
        <v>1163</v>
      </c>
      <c r="BI48" s="135">
        <v>457</v>
      </c>
      <c r="BJ48" s="135">
        <v>0</v>
      </c>
      <c r="BK48" s="135">
        <v>495</v>
      </c>
      <c r="BL48" s="136">
        <f t="shared" si="14"/>
        <v>952</v>
      </c>
      <c r="BM48" s="135">
        <v>424</v>
      </c>
      <c r="BN48" s="135">
        <v>0</v>
      </c>
      <c r="BO48" s="135">
        <v>387</v>
      </c>
      <c r="BP48" s="136">
        <f t="shared" si="15"/>
        <v>811</v>
      </c>
      <c r="BQ48" s="135">
        <v>322</v>
      </c>
      <c r="BR48" s="135">
        <v>0</v>
      </c>
      <c r="BS48" s="135">
        <v>265</v>
      </c>
      <c r="BT48" s="136">
        <f t="shared" si="16"/>
        <v>587</v>
      </c>
      <c r="BU48" s="135">
        <v>446</v>
      </c>
      <c r="BV48" s="135">
        <v>0</v>
      </c>
      <c r="BW48" s="135">
        <v>359</v>
      </c>
      <c r="BX48" s="136">
        <f t="shared" si="17"/>
        <v>805</v>
      </c>
      <c r="BY48" s="135">
        <v>1</v>
      </c>
      <c r="BZ48" s="135">
        <v>0</v>
      </c>
      <c r="CA48" s="135">
        <v>1</v>
      </c>
      <c r="CB48" s="136">
        <f t="shared" si="18"/>
        <v>2</v>
      </c>
      <c r="CC48" s="137"/>
      <c r="CD48" s="138">
        <f t="shared" si="29"/>
        <v>11278</v>
      </c>
      <c r="CE48" s="138">
        <f t="shared" si="29"/>
        <v>0</v>
      </c>
      <c r="CF48" s="138">
        <f t="shared" si="29"/>
        <v>10801</v>
      </c>
      <c r="CG48" s="139">
        <f t="shared" si="20"/>
        <v>22079</v>
      </c>
    </row>
    <row r="49" spans="1:85" ht="14.1" customHeight="1">
      <c r="A49" s="45"/>
      <c r="B49" s="1059"/>
      <c r="C49" s="1060"/>
      <c r="D49" s="134" t="s">
        <v>532</v>
      </c>
      <c r="E49" s="135">
        <v>2082</v>
      </c>
      <c r="F49" s="135">
        <v>0</v>
      </c>
      <c r="G49" s="135">
        <v>2119</v>
      </c>
      <c r="H49" s="136">
        <f t="shared" si="0"/>
        <v>4201</v>
      </c>
      <c r="I49" s="135">
        <v>1591</v>
      </c>
      <c r="J49" s="135">
        <v>0</v>
      </c>
      <c r="K49" s="135">
        <v>1739</v>
      </c>
      <c r="L49" s="136">
        <f t="shared" si="1"/>
        <v>3330</v>
      </c>
      <c r="M49" s="135">
        <v>4057</v>
      </c>
      <c r="N49" s="135">
        <v>0</v>
      </c>
      <c r="O49" s="135">
        <v>4121</v>
      </c>
      <c r="P49" s="136">
        <f t="shared" si="2"/>
        <v>8178</v>
      </c>
      <c r="Q49" s="135">
        <v>3600</v>
      </c>
      <c r="R49" s="135">
        <v>0</v>
      </c>
      <c r="S49" s="135">
        <v>3812</v>
      </c>
      <c r="T49" s="136">
        <f t="shared" si="3"/>
        <v>7412</v>
      </c>
      <c r="U49" s="135">
        <v>3786</v>
      </c>
      <c r="V49" s="135">
        <v>0</v>
      </c>
      <c r="W49" s="135">
        <v>3822</v>
      </c>
      <c r="X49" s="136">
        <f t="shared" si="4"/>
        <v>7608</v>
      </c>
      <c r="Y49" s="135">
        <v>4208</v>
      </c>
      <c r="Z49" s="135">
        <v>0</v>
      </c>
      <c r="AA49" s="135">
        <v>4000</v>
      </c>
      <c r="AB49" s="136">
        <f t="shared" si="5"/>
        <v>8208</v>
      </c>
      <c r="AC49" s="135">
        <v>4605</v>
      </c>
      <c r="AD49" s="135">
        <v>0</v>
      </c>
      <c r="AE49" s="135">
        <v>4043</v>
      </c>
      <c r="AF49" s="136">
        <f t="shared" si="6"/>
        <v>8648</v>
      </c>
      <c r="AG49" s="135">
        <v>3958</v>
      </c>
      <c r="AH49" s="135">
        <v>0</v>
      </c>
      <c r="AI49" s="135">
        <v>3426</v>
      </c>
      <c r="AJ49" s="136">
        <f t="shared" si="7"/>
        <v>7384</v>
      </c>
      <c r="AK49" s="135">
        <v>3723</v>
      </c>
      <c r="AL49" s="135">
        <v>0</v>
      </c>
      <c r="AM49" s="135">
        <v>3184</v>
      </c>
      <c r="AN49" s="136">
        <f t="shared" si="8"/>
        <v>6907</v>
      </c>
      <c r="AO49" s="135">
        <v>3669</v>
      </c>
      <c r="AP49" s="135">
        <v>0</v>
      </c>
      <c r="AQ49" s="135">
        <v>3180</v>
      </c>
      <c r="AR49" s="136">
        <f t="shared" si="9"/>
        <v>6849</v>
      </c>
      <c r="AS49" s="135">
        <v>3528</v>
      </c>
      <c r="AT49" s="135">
        <v>0</v>
      </c>
      <c r="AU49" s="135">
        <v>3005</v>
      </c>
      <c r="AV49" s="136">
        <f t="shared" si="10"/>
        <v>6533</v>
      </c>
      <c r="AW49" s="135">
        <v>3766</v>
      </c>
      <c r="AX49" s="135">
        <v>0</v>
      </c>
      <c r="AY49" s="135">
        <v>3236</v>
      </c>
      <c r="AZ49" s="136">
        <f t="shared" si="11"/>
        <v>7002</v>
      </c>
      <c r="BA49" s="135">
        <v>3142</v>
      </c>
      <c r="BB49" s="135">
        <v>0</v>
      </c>
      <c r="BC49" s="135">
        <v>2990</v>
      </c>
      <c r="BD49" s="136">
        <f t="shared" si="12"/>
        <v>6132</v>
      </c>
      <c r="BE49" s="135">
        <v>2747</v>
      </c>
      <c r="BF49" s="135">
        <v>0</v>
      </c>
      <c r="BG49" s="135">
        <v>2361</v>
      </c>
      <c r="BH49" s="136">
        <f t="shared" si="13"/>
        <v>5108</v>
      </c>
      <c r="BI49" s="135">
        <v>2015</v>
      </c>
      <c r="BJ49" s="135">
        <v>0</v>
      </c>
      <c r="BK49" s="135">
        <v>1912</v>
      </c>
      <c r="BL49" s="136">
        <f t="shared" si="14"/>
        <v>3927</v>
      </c>
      <c r="BM49" s="135">
        <v>1759</v>
      </c>
      <c r="BN49" s="135">
        <v>0</v>
      </c>
      <c r="BO49" s="135">
        <v>1421</v>
      </c>
      <c r="BP49" s="136">
        <f t="shared" si="15"/>
        <v>3180</v>
      </c>
      <c r="BQ49" s="135">
        <v>1384</v>
      </c>
      <c r="BR49" s="135">
        <v>0</v>
      </c>
      <c r="BS49" s="135">
        <v>1169</v>
      </c>
      <c r="BT49" s="136">
        <f t="shared" si="16"/>
        <v>2553</v>
      </c>
      <c r="BU49" s="135">
        <v>2148</v>
      </c>
      <c r="BV49" s="135">
        <v>0</v>
      </c>
      <c r="BW49" s="135">
        <v>1444</v>
      </c>
      <c r="BX49" s="136">
        <f t="shared" si="17"/>
        <v>3592</v>
      </c>
      <c r="BY49" s="135">
        <v>8</v>
      </c>
      <c r="BZ49" s="135">
        <v>0</v>
      </c>
      <c r="CA49" s="135">
        <v>4</v>
      </c>
      <c r="CB49" s="136">
        <f t="shared" si="18"/>
        <v>12</v>
      </c>
      <c r="CC49" s="137"/>
      <c r="CD49" s="138">
        <f t="shared" si="29"/>
        <v>55776</v>
      </c>
      <c r="CE49" s="138">
        <f t="shared" si="29"/>
        <v>0</v>
      </c>
      <c r="CF49" s="138">
        <f t="shared" si="29"/>
        <v>50988</v>
      </c>
      <c r="CG49" s="139">
        <f t="shared" si="20"/>
        <v>106764</v>
      </c>
    </row>
    <row r="50" spans="1:85" ht="14.1" customHeight="1">
      <c r="A50" s="45"/>
      <c r="B50" s="1059"/>
      <c r="C50" s="1060"/>
      <c r="D50" s="134" t="s">
        <v>533</v>
      </c>
      <c r="E50" s="135">
        <v>165</v>
      </c>
      <c r="F50" s="135">
        <v>0</v>
      </c>
      <c r="G50" s="135">
        <v>157</v>
      </c>
      <c r="H50" s="136">
        <f t="shared" si="0"/>
        <v>322</v>
      </c>
      <c r="I50" s="135">
        <v>146</v>
      </c>
      <c r="J50" s="135">
        <v>0</v>
      </c>
      <c r="K50" s="135">
        <v>144</v>
      </c>
      <c r="L50" s="136">
        <f t="shared" si="1"/>
        <v>290</v>
      </c>
      <c r="M50" s="135">
        <v>281</v>
      </c>
      <c r="N50" s="135">
        <v>0</v>
      </c>
      <c r="O50" s="135">
        <v>348</v>
      </c>
      <c r="P50" s="136">
        <f t="shared" si="2"/>
        <v>629</v>
      </c>
      <c r="Q50" s="135">
        <v>351</v>
      </c>
      <c r="R50" s="135">
        <v>0</v>
      </c>
      <c r="S50" s="135">
        <v>359</v>
      </c>
      <c r="T50" s="136">
        <f t="shared" si="3"/>
        <v>710</v>
      </c>
      <c r="U50" s="135">
        <v>352</v>
      </c>
      <c r="V50" s="135">
        <v>0</v>
      </c>
      <c r="W50" s="135">
        <v>376</v>
      </c>
      <c r="X50" s="136">
        <f t="shared" si="4"/>
        <v>728</v>
      </c>
      <c r="Y50" s="135">
        <v>416</v>
      </c>
      <c r="Z50" s="135">
        <v>0</v>
      </c>
      <c r="AA50" s="135">
        <v>364</v>
      </c>
      <c r="AB50" s="136">
        <f t="shared" si="5"/>
        <v>780</v>
      </c>
      <c r="AC50" s="135">
        <v>374</v>
      </c>
      <c r="AD50" s="135">
        <v>0</v>
      </c>
      <c r="AE50" s="135">
        <v>351</v>
      </c>
      <c r="AF50" s="136">
        <f t="shared" si="6"/>
        <v>725</v>
      </c>
      <c r="AG50" s="135">
        <v>370</v>
      </c>
      <c r="AH50" s="135">
        <v>0</v>
      </c>
      <c r="AI50" s="135">
        <v>321</v>
      </c>
      <c r="AJ50" s="136">
        <f t="shared" si="7"/>
        <v>691</v>
      </c>
      <c r="AK50" s="135">
        <v>379</v>
      </c>
      <c r="AL50" s="135">
        <v>0</v>
      </c>
      <c r="AM50" s="135">
        <v>341</v>
      </c>
      <c r="AN50" s="136">
        <f t="shared" si="8"/>
        <v>720</v>
      </c>
      <c r="AO50" s="135">
        <v>389</v>
      </c>
      <c r="AP50" s="135">
        <v>0</v>
      </c>
      <c r="AQ50" s="135">
        <v>414</v>
      </c>
      <c r="AR50" s="136">
        <f t="shared" si="9"/>
        <v>803</v>
      </c>
      <c r="AS50" s="135">
        <v>398</v>
      </c>
      <c r="AT50" s="135">
        <v>0</v>
      </c>
      <c r="AU50" s="135">
        <v>395</v>
      </c>
      <c r="AV50" s="136">
        <f t="shared" si="10"/>
        <v>793</v>
      </c>
      <c r="AW50" s="135">
        <v>416</v>
      </c>
      <c r="AX50" s="135">
        <v>0</v>
      </c>
      <c r="AY50" s="135">
        <v>425</v>
      </c>
      <c r="AZ50" s="136">
        <f t="shared" si="11"/>
        <v>841</v>
      </c>
      <c r="BA50" s="135">
        <v>394</v>
      </c>
      <c r="BB50" s="135">
        <v>0</v>
      </c>
      <c r="BC50" s="135">
        <v>359</v>
      </c>
      <c r="BD50" s="136">
        <f t="shared" si="12"/>
        <v>753</v>
      </c>
      <c r="BE50" s="135">
        <v>331</v>
      </c>
      <c r="BF50" s="135">
        <v>0</v>
      </c>
      <c r="BG50" s="135">
        <v>330</v>
      </c>
      <c r="BH50" s="136">
        <f t="shared" si="13"/>
        <v>661</v>
      </c>
      <c r="BI50" s="135">
        <v>294</v>
      </c>
      <c r="BJ50" s="135">
        <v>0</v>
      </c>
      <c r="BK50" s="135">
        <v>268</v>
      </c>
      <c r="BL50" s="136">
        <f t="shared" si="14"/>
        <v>562</v>
      </c>
      <c r="BM50" s="135">
        <v>230</v>
      </c>
      <c r="BN50" s="135">
        <v>0</v>
      </c>
      <c r="BO50" s="135">
        <v>203</v>
      </c>
      <c r="BP50" s="136">
        <f t="shared" si="15"/>
        <v>433</v>
      </c>
      <c r="BQ50" s="135">
        <v>239</v>
      </c>
      <c r="BR50" s="135">
        <v>0</v>
      </c>
      <c r="BS50" s="135">
        <v>194</v>
      </c>
      <c r="BT50" s="136">
        <f t="shared" si="16"/>
        <v>433</v>
      </c>
      <c r="BU50" s="135">
        <v>339</v>
      </c>
      <c r="BV50" s="135">
        <v>0</v>
      </c>
      <c r="BW50" s="135">
        <v>203</v>
      </c>
      <c r="BX50" s="136">
        <f t="shared" si="17"/>
        <v>542</v>
      </c>
      <c r="BY50" s="135">
        <v>2</v>
      </c>
      <c r="BZ50" s="135">
        <v>0</v>
      </c>
      <c r="CA50" s="135">
        <v>3</v>
      </c>
      <c r="CB50" s="136">
        <f t="shared" si="18"/>
        <v>5</v>
      </c>
      <c r="CC50" s="137"/>
      <c r="CD50" s="138">
        <f t="shared" si="29"/>
        <v>5866</v>
      </c>
      <c r="CE50" s="138">
        <f t="shared" si="29"/>
        <v>0</v>
      </c>
      <c r="CF50" s="138">
        <f t="shared" si="29"/>
        <v>5555</v>
      </c>
      <c r="CG50" s="139">
        <f t="shared" si="20"/>
        <v>11421</v>
      </c>
    </row>
    <row r="51" spans="1:85" ht="14.1" customHeight="1">
      <c r="A51" s="45"/>
      <c r="B51" s="1059"/>
      <c r="C51" s="1060"/>
      <c r="D51" s="134" t="s">
        <v>534</v>
      </c>
      <c r="E51" s="135">
        <v>485</v>
      </c>
      <c r="F51" s="135">
        <v>0</v>
      </c>
      <c r="G51" s="135">
        <v>507</v>
      </c>
      <c r="H51" s="136">
        <f t="shared" si="0"/>
        <v>992</v>
      </c>
      <c r="I51" s="135">
        <v>422</v>
      </c>
      <c r="J51" s="135">
        <v>0</v>
      </c>
      <c r="K51" s="135">
        <v>476</v>
      </c>
      <c r="L51" s="136">
        <f t="shared" si="1"/>
        <v>898</v>
      </c>
      <c r="M51" s="135">
        <v>1101</v>
      </c>
      <c r="N51" s="135">
        <v>0</v>
      </c>
      <c r="O51" s="135">
        <v>1095</v>
      </c>
      <c r="P51" s="136">
        <f t="shared" si="2"/>
        <v>2196</v>
      </c>
      <c r="Q51" s="135">
        <v>1005</v>
      </c>
      <c r="R51" s="135">
        <v>0</v>
      </c>
      <c r="S51" s="135">
        <v>1055</v>
      </c>
      <c r="T51" s="136">
        <f t="shared" si="3"/>
        <v>2060</v>
      </c>
      <c r="U51" s="135">
        <v>1085</v>
      </c>
      <c r="V51" s="135">
        <v>0</v>
      </c>
      <c r="W51" s="135">
        <v>1112</v>
      </c>
      <c r="X51" s="136">
        <f t="shared" si="4"/>
        <v>2197</v>
      </c>
      <c r="Y51" s="135">
        <v>1230</v>
      </c>
      <c r="Z51" s="135">
        <v>0</v>
      </c>
      <c r="AA51" s="135">
        <v>1073</v>
      </c>
      <c r="AB51" s="136">
        <f t="shared" si="5"/>
        <v>2303</v>
      </c>
      <c r="AC51" s="135">
        <v>1167</v>
      </c>
      <c r="AD51" s="135">
        <v>0</v>
      </c>
      <c r="AE51" s="135">
        <v>1152</v>
      </c>
      <c r="AF51" s="136">
        <f t="shared" si="6"/>
        <v>2319</v>
      </c>
      <c r="AG51" s="135">
        <v>1005</v>
      </c>
      <c r="AH51" s="135">
        <v>0</v>
      </c>
      <c r="AI51" s="135">
        <v>916</v>
      </c>
      <c r="AJ51" s="136">
        <f t="shared" si="7"/>
        <v>1921</v>
      </c>
      <c r="AK51" s="135">
        <v>1023</v>
      </c>
      <c r="AL51" s="135">
        <v>0</v>
      </c>
      <c r="AM51" s="135">
        <v>917</v>
      </c>
      <c r="AN51" s="136">
        <f t="shared" si="8"/>
        <v>1940</v>
      </c>
      <c r="AO51" s="135">
        <v>1031</v>
      </c>
      <c r="AP51" s="135">
        <v>0</v>
      </c>
      <c r="AQ51" s="135">
        <v>917</v>
      </c>
      <c r="AR51" s="136">
        <f t="shared" si="9"/>
        <v>1948</v>
      </c>
      <c r="AS51" s="135">
        <v>1034</v>
      </c>
      <c r="AT51" s="135">
        <v>0</v>
      </c>
      <c r="AU51" s="135">
        <v>1025</v>
      </c>
      <c r="AV51" s="136">
        <f t="shared" si="10"/>
        <v>2059</v>
      </c>
      <c r="AW51" s="135">
        <v>1038</v>
      </c>
      <c r="AX51" s="135">
        <v>0</v>
      </c>
      <c r="AY51" s="135">
        <v>1066</v>
      </c>
      <c r="AZ51" s="136">
        <f t="shared" si="11"/>
        <v>2104</v>
      </c>
      <c r="BA51" s="135">
        <v>866</v>
      </c>
      <c r="BB51" s="135">
        <v>0</v>
      </c>
      <c r="BC51" s="135">
        <v>859</v>
      </c>
      <c r="BD51" s="136">
        <f t="shared" si="12"/>
        <v>1725</v>
      </c>
      <c r="BE51" s="135">
        <v>676</v>
      </c>
      <c r="BF51" s="135">
        <v>0</v>
      </c>
      <c r="BG51" s="135">
        <v>732</v>
      </c>
      <c r="BH51" s="136">
        <f t="shared" si="13"/>
        <v>1408</v>
      </c>
      <c r="BI51" s="135">
        <v>490</v>
      </c>
      <c r="BJ51" s="135">
        <v>0</v>
      </c>
      <c r="BK51" s="135">
        <v>559</v>
      </c>
      <c r="BL51" s="136">
        <f t="shared" si="14"/>
        <v>1049</v>
      </c>
      <c r="BM51" s="135">
        <v>431</v>
      </c>
      <c r="BN51" s="135">
        <v>0</v>
      </c>
      <c r="BO51" s="135">
        <v>475</v>
      </c>
      <c r="BP51" s="136">
        <f t="shared" si="15"/>
        <v>906</v>
      </c>
      <c r="BQ51" s="135">
        <v>407</v>
      </c>
      <c r="BR51" s="135">
        <v>0</v>
      </c>
      <c r="BS51" s="135">
        <v>376</v>
      </c>
      <c r="BT51" s="136">
        <f t="shared" si="16"/>
        <v>783</v>
      </c>
      <c r="BU51" s="135">
        <v>612</v>
      </c>
      <c r="BV51" s="135">
        <v>0</v>
      </c>
      <c r="BW51" s="135">
        <v>413</v>
      </c>
      <c r="BX51" s="136">
        <f t="shared" si="17"/>
        <v>1025</v>
      </c>
      <c r="BY51" s="135">
        <v>1</v>
      </c>
      <c r="BZ51" s="135">
        <v>0</v>
      </c>
      <c r="CA51" s="135">
        <v>3</v>
      </c>
      <c r="CB51" s="136">
        <f t="shared" si="18"/>
        <v>4</v>
      </c>
      <c r="CC51" s="137"/>
      <c r="CD51" s="138">
        <f t="shared" si="29"/>
        <v>15109</v>
      </c>
      <c r="CE51" s="138">
        <f t="shared" si="29"/>
        <v>0</v>
      </c>
      <c r="CF51" s="138">
        <f t="shared" si="29"/>
        <v>14728</v>
      </c>
      <c r="CG51" s="139">
        <f t="shared" si="20"/>
        <v>29837</v>
      </c>
    </row>
    <row r="52" spans="1:85" ht="14.1" customHeight="1">
      <c r="A52" s="45"/>
      <c r="B52" s="1059"/>
      <c r="C52" s="1060"/>
      <c r="D52" s="134" t="s">
        <v>535</v>
      </c>
      <c r="E52" s="135">
        <v>160</v>
      </c>
      <c r="F52" s="135">
        <v>0</v>
      </c>
      <c r="G52" s="135">
        <v>161</v>
      </c>
      <c r="H52" s="136">
        <f t="shared" si="0"/>
        <v>321</v>
      </c>
      <c r="I52" s="135">
        <v>139</v>
      </c>
      <c r="J52" s="135">
        <v>0</v>
      </c>
      <c r="K52" s="135">
        <v>150</v>
      </c>
      <c r="L52" s="136">
        <f t="shared" si="1"/>
        <v>289</v>
      </c>
      <c r="M52" s="135">
        <v>377</v>
      </c>
      <c r="N52" s="135">
        <v>0</v>
      </c>
      <c r="O52" s="135">
        <v>401</v>
      </c>
      <c r="P52" s="136">
        <f t="shared" si="2"/>
        <v>778</v>
      </c>
      <c r="Q52" s="135">
        <v>375</v>
      </c>
      <c r="R52" s="135">
        <v>0</v>
      </c>
      <c r="S52" s="135">
        <v>388</v>
      </c>
      <c r="T52" s="136">
        <f t="shared" si="3"/>
        <v>763</v>
      </c>
      <c r="U52" s="135">
        <v>410</v>
      </c>
      <c r="V52" s="135">
        <v>0</v>
      </c>
      <c r="W52" s="135">
        <v>396</v>
      </c>
      <c r="X52" s="136">
        <f t="shared" si="4"/>
        <v>806</v>
      </c>
      <c r="Y52" s="135">
        <v>345</v>
      </c>
      <c r="Z52" s="135">
        <v>0</v>
      </c>
      <c r="AA52" s="135">
        <v>365</v>
      </c>
      <c r="AB52" s="136">
        <f t="shared" si="5"/>
        <v>710</v>
      </c>
      <c r="AC52" s="135">
        <v>392</v>
      </c>
      <c r="AD52" s="135">
        <v>0</v>
      </c>
      <c r="AE52" s="135">
        <v>351</v>
      </c>
      <c r="AF52" s="136">
        <f t="shared" si="6"/>
        <v>743</v>
      </c>
      <c r="AG52" s="135">
        <v>329</v>
      </c>
      <c r="AH52" s="135">
        <v>0</v>
      </c>
      <c r="AI52" s="135">
        <v>305</v>
      </c>
      <c r="AJ52" s="136">
        <f t="shared" si="7"/>
        <v>634</v>
      </c>
      <c r="AK52" s="135">
        <v>348</v>
      </c>
      <c r="AL52" s="135">
        <v>0</v>
      </c>
      <c r="AM52" s="135">
        <v>263</v>
      </c>
      <c r="AN52" s="136">
        <f t="shared" si="8"/>
        <v>611</v>
      </c>
      <c r="AO52" s="135">
        <v>329</v>
      </c>
      <c r="AP52" s="135">
        <v>0</v>
      </c>
      <c r="AQ52" s="135">
        <v>297</v>
      </c>
      <c r="AR52" s="136">
        <f t="shared" si="9"/>
        <v>626</v>
      </c>
      <c r="AS52" s="135">
        <v>321</v>
      </c>
      <c r="AT52" s="135">
        <v>0</v>
      </c>
      <c r="AU52" s="135">
        <v>249</v>
      </c>
      <c r="AV52" s="136">
        <f t="shared" si="10"/>
        <v>570</v>
      </c>
      <c r="AW52" s="135">
        <v>297</v>
      </c>
      <c r="AX52" s="135">
        <v>0</v>
      </c>
      <c r="AY52" s="135">
        <v>309</v>
      </c>
      <c r="AZ52" s="136">
        <f t="shared" si="11"/>
        <v>606</v>
      </c>
      <c r="BA52" s="135">
        <v>286</v>
      </c>
      <c r="BB52" s="135">
        <v>0</v>
      </c>
      <c r="BC52" s="135">
        <v>271</v>
      </c>
      <c r="BD52" s="136">
        <f t="shared" si="12"/>
        <v>557</v>
      </c>
      <c r="BE52" s="135">
        <v>255</v>
      </c>
      <c r="BF52" s="135">
        <v>0</v>
      </c>
      <c r="BG52" s="135">
        <v>213</v>
      </c>
      <c r="BH52" s="136">
        <f t="shared" si="13"/>
        <v>468</v>
      </c>
      <c r="BI52" s="135">
        <v>218</v>
      </c>
      <c r="BJ52" s="135">
        <v>0</v>
      </c>
      <c r="BK52" s="135">
        <v>240</v>
      </c>
      <c r="BL52" s="136">
        <f t="shared" si="14"/>
        <v>458</v>
      </c>
      <c r="BM52" s="135">
        <v>172</v>
      </c>
      <c r="BN52" s="135">
        <v>0</v>
      </c>
      <c r="BO52" s="135">
        <v>177</v>
      </c>
      <c r="BP52" s="136">
        <f t="shared" si="15"/>
        <v>349</v>
      </c>
      <c r="BQ52" s="135">
        <v>135</v>
      </c>
      <c r="BR52" s="135">
        <v>0</v>
      </c>
      <c r="BS52" s="135">
        <v>146</v>
      </c>
      <c r="BT52" s="136">
        <f t="shared" si="16"/>
        <v>281</v>
      </c>
      <c r="BU52" s="135">
        <v>225</v>
      </c>
      <c r="BV52" s="135">
        <v>0</v>
      </c>
      <c r="BW52" s="135">
        <v>164</v>
      </c>
      <c r="BX52" s="136">
        <f t="shared" si="17"/>
        <v>389</v>
      </c>
      <c r="BY52" s="135">
        <v>0</v>
      </c>
      <c r="BZ52" s="135">
        <v>0</v>
      </c>
      <c r="CA52" s="135">
        <v>2</v>
      </c>
      <c r="CB52" s="136">
        <f t="shared" si="18"/>
        <v>2</v>
      </c>
      <c r="CC52" s="137"/>
      <c r="CD52" s="138">
        <f t="shared" si="29"/>
        <v>5113</v>
      </c>
      <c r="CE52" s="138">
        <f t="shared" si="29"/>
        <v>0</v>
      </c>
      <c r="CF52" s="138">
        <f t="shared" si="29"/>
        <v>4848</v>
      </c>
      <c r="CG52" s="139">
        <f t="shared" si="20"/>
        <v>9961</v>
      </c>
    </row>
    <row r="53" spans="1:85" ht="14.1" customHeight="1">
      <c r="A53" s="45"/>
      <c r="B53" s="1059"/>
      <c r="C53" s="1060"/>
      <c r="D53" s="134" t="s">
        <v>536</v>
      </c>
      <c r="E53" s="135">
        <v>56</v>
      </c>
      <c r="F53" s="135">
        <v>0</v>
      </c>
      <c r="G53" s="135">
        <v>42</v>
      </c>
      <c r="H53" s="136">
        <f t="shared" si="0"/>
        <v>98</v>
      </c>
      <c r="I53" s="135">
        <v>56</v>
      </c>
      <c r="J53" s="135">
        <v>0</v>
      </c>
      <c r="K53" s="135">
        <v>38</v>
      </c>
      <c r="L53" s="136">
        <f t="shared" si="1"/>
        <v>94</v>
      </c>
      <c r="M53" s="135">
        <v>126</v>
      </c>
      <c r="N53" s="135">
        <v>0</v>
      </c>
      <c r="O53" s="135">
        <v>101</v>
      </c>
      <c r="P53" s="136">
        <f t="shared" si="2"/>
        <v>227</v>
      </c>
      <c r="Q53" s="135">
        <v>122</v>
      </c>
      <c r="R53" s="135">
        <v>0</v>
      </c>
      <c r="S53" s="135">
        <v>147</v>
      </c>
      <c r="T53" s="136">
        <f t="shared" si="3"/>
        <v>269</v>
      </c>
      <c r="U53" s="135">
        <v>123</v>
      </c>
      <c r="V53" s="135">
        <v>0</v>
      </c>
      <c r="W53" s="135">
        <v>122</v>
      </c>
      <c r="X53" s="136">
        <f t="shared" si="4"/>
        <v>245</v>
      </c>
      <c r="Y53" s="135">
        <v>145</v>
      </c>
      <c r="Z53" s="135">
        <v>0</v>
      </c>
      <c r="AA53" s="135">
        <v>143</v>
      </c>
      <c r="AB53" s="136">
        <f t="shared" si="5"/>
        <v>288</v>
      </c>
      <c r="AC53" s="135">
        <v>121</v>
      </c>
      <c r="AD53" s="135">
        <v>0</v>
      </c>
      <c r="AE53" s="135">
        <v>130</v>
      </c>
      <c r="AF53" s="136">
        <f t="shared" si="6"/>
        <v>251</v>
      </c>
      <c r="AG53" s="135">
        <v>133</v>
      </c>
      <c r="AH53" s="135">
        <v>0</v>
      </c>
      <c r="AI53" s="135">
        <v>121</v>
      </c>
      <c r="AJ53" s="136">
        <f t="shared" si="7"/>
        <v>254</v>
      </c>
      <c r="AK53" s="135">
        <v>112</v>
      </c>
      <c r="AL53" s="135">
        <v>0</v>
      </c>
      <c r="AM53" s="135">
        <v>103</v>
      </c>
      <c r="AN53" s="136">
        <f t="shared" si="8"/>
        <v>215</v>
      </c>
      <c r="AO53" s="135">
        <v>120</v>
      </c>
      <c r="AP53" s="135">
        <v>0</v>
      </c>
      <c r="AQ53" s="135">
        <v>122</v>
      </c>
      <c r="AR53" s="136">
        <f t="shared" si="9"/>
        <v>242</v>
      </c>
      <c r="AS53" s="135">
        <v>107</v>
      </c>
      <c r="AT53" s="135">
        <v>0</v>
      </c>
      <c r="AU53" s="135">
        <v>110</v>
      </c>
      <c r="AV53" s="136">
        <f t="shared" si="10"/>
        <v>217</v>
      </c>
      <c r="AW53" s="135">
        <v>136</v>
      </c>
      <c r="AX53" s="135">
        <v>0</v>
      </c>
      <c r="AY53" s="135">
        <v>126</v>
      </c>
      <c r="AZ53" s="136">
        <f t="shared" si="11"/>
        <v>262</v>
      </c>
      <c r="BA53" s="135">
        <v>132</v>
      </c>
      <c r="BB53" s="135">
        <v>0</v>
      </c>
      <c r="BC53" s="135">
        <v>136</v>
      </c>
      <c r="BD53" s="136">
        <f t="shared" si="12"/>
        <v>268</v>
      </c>
      <c r="BE53" s="135">
        <v>100</v>
      </c>
      <c r="BF53" s="135">
        <v>0</v>
      </c>
      <c r="BG53" s="135">
        <v>119</v>
      </c>
      <c r="BH53" s="136">
        <f t="shared" si="13"/>
        <v>219</v>
      </c>
      <c r="BI53" s="135">
        <v>106</v>
      </c>
      <c r="BJ53" s="135">
        <v>0</v>
      </c>
      <c r="BK53" s="135">
        <v>83</v>
      </c>
      <c r="BL53" s="136">
        <f t="shared" si="14"/>
        <v>189</v>
      </c>
      <c r="BM53" s="135">
        <v>94</v>
      </c>
      <c r="BN53" s="135">
        <v>0</v>
      </c>
      <c r="BO53" s="135">
        <v>70</v>
      </c>
      <c r="BP53" s="136">
        <f t="shared" si="15"/>
        <v>164</v>
      </c>
      <c r="BQ53" s="135">
        <v>79</v>
      </c>
      <c r="BR53" s="135">
        <v>0</v>
      </c>
      <c r="BS53" s="135">
        <v>65</v>
      </c>
      <c r="BT53" s="136">
        <f t="shared" si="16"/>
        <v>144</v>
      </c>
      <c r="BU53" s="135">
        <v>104</v>
      </c>
      <c r="BV53" s="135">
        <v>0</v>
      </c>
      <c r="BW53" s="135">
        <v>88</v>
      </c>
      <c r="BX53" s="136">
        <f t="shared" si="17"/>
        <v>192</v>
      </c>
      <c r="BY53" s="135">
        <v>0</v>
      </c>
      <c r="BZ53" s="135">
        <v>0</v>
      </c>
      <c r="CA53" s="135">
        <v>0</v>
      </c>
      <c r="CB53" s="136">
        <f t="shared" si="18"/>
        <v>0</v>
      </c>
      <c r="CC53" s="137"/>
      <c r="CD53" s="138">
        <f t="shared" si="29"/>
        <v>1972</v>
      </c>
      <c r="CE53" s="138">
        <f t="shared" si="29"/>
        <v>0</v>
      </c>
      <c r="CF53" s="138">
        <f t="shared" si="29"/>
        <v>1866</v>
      </c>
      <c r="CG53" s="139">
        <f t="shared" si="20"/>
        <v>3838</v>
      </c>
    </row>
    <row r="54" spans="1:85" ht="14.1" customHeight="1">
      <c r="A54" s="45"/>
      <c r="B54" s="1059"/>
      <c r="C54" s="281" t="s">
        <v>113</v>
      </c>
      <c r="D54" s="282" t="s">
        <v>856</v>
      </c>
      <c r="E54" s="280">
        <v>12104</v>
      </c>
      <c r="F54" s="280">
        <v>0</v>
      </c>
      <c r="G54" s="280">
        <v>12431</v>
      </c>
      <c r="H54" s="280">
        <f t="shared" ref="H54:BP54" si="30">SUM(H39:H53)</f>
        <v>24535</v>
      </c>
      <c r="I54" s="280">
        <v>9606</v>
      </c>
      <c r="J54" s="280">
        <v>1</v>
      </c>
      <c r="K54" s="280">
        <v>10305</v>
      </c>
      <c r="L54" s="280">
        <f t="shared" si="30"/>
        <v>19912</v>
      </c>
      <c r="M54" s="280">
        <v>24169</v>
      </c>
      <c r="N54" s="280">
        <v>1</v>
      </c>
      <c r="O54" s="280">
        <v>24909</v>
      </c>
      <c r="P54" s="280">
        <f t="shared" si="30"/>
        <v>49079</v>
      </c>
      <c r="Q54" s="280">
        <v>21101</v>
      </c>
      <c r="R54" s="280">
        <v>0</v>
      </c>
      <c r="S54" s="280">
        <v>22407</v>
      </c>
      <c r="T54" s="280">
        <f t="shared" si="30"/>
        <v>43508</v>
      </c>
      <c r="U54" s="280">
        <v>22471</v>
      </c>
      <c r="V54" s="280">
        <v>0</v>
      </c>
      <c r="W54" s="280">
        <v>22894</v>
      </c>
      <c r="X54" s="280">
        <f t="shared" si="30"/>
        <v>45365</v>
      </c>
      <c r="Y54" s="280">
        <v>24748</v>
      </c>
      <c r="Z54" s="280">
        <v>2</v>
      </c>
      <c r="AA54" s="280">
        <v>23602</v>
      </c>
      <c r="AB54" s="280">
        <f t="shared" si="30"/>
        <v>48352</v>
      </c>
      <c r="AC54" s="280">
        <v>26979</v>
      </c>
      <c r="AD54" s="280">
        <v>2</v>
      </c>
      <c r="AE54" s="280">
        <v>23768</v>
      </c>
      <c r="AF54" s="280">
        <f t="shared" si="30"/>
        <v>50749</v>
      </c>
      <c r="AG54" s="280">
        <v>23740</v>
      </c>
      <c r="AH54" s="280">
        <v>0</v>
      </c>
      <c r="AI54" s="280">
        <v>20279</v>
      </c>
      <c r="AJ54" s="280">
        <f t="shared" si="30"/>
        <v>44019</v>
      </c>
      <c r="AK54" s="280">
        <v>22107</v>
      </c>
      <c r="AL54" s="280">
        <v>0</v>
      </c>
      <c r="AM54" s="280">
        <v>18590</v>
      </c>
      <c r="AN54" s="280">
        <f t="shared" si="30"/>
        <v>40697</v>
      </c>
      <c r="AO54" s="280">
        <v>21933</v>
      </c>
      <c r="AP54" s="280">
        <v>0</v>
      </c>
      <c r="AQ54" s="280">
        <v>18911</v>
      </c>
      <c r="AR54" s="280">
        <f t="shared" si="30"/>
        <v>40844</v>
      </c>
      <c r="AS54" s="280">
        <v>21719</v>
      </c>
      <c r="AT54" s="280">
        <v>0</v>
      </c>
      <c r="AU54" s="280">
        <v>19086</v>
      </c>
      <c r="AV54" s="280">
        <f t="shared" si="30"/>
        <v>40805</v>
      </c>
      <c r="AW54" s="280">
        <v>22169</v>
      </c>
      <c r="AX54" s="280">
        <v>0</v>
      </c>
      <c r="AY54" s="280">
        <v>19646</v>
      </c>
      <c r="AZ54" s="280">
        <f t="shared" si="30"/>
        <v>41815</v>
      </c>
      <c r="BA54" s="280">
        <v>19653</v>
      </c>
      <c r="BB54" s="280">
        <v>0</v>
      </c>
      <c r="BC54" s="280">
        <v>17951</v>
      </c>
      <c r="BD54" s="280">
        <f t="shared" si="30"/>
        <v>37604</v>
      </c>
      <c r="BE54" s="280">
        <v>16756</v>
      </c>
      <c r="BF54" s="280">
        <v>0</v>
      </c>
      <c r="BG54" s="280">
        <v>14905</v>
      </c>
      <c r="BH54" s="280">
        <f t="shared" si="30"/>
        <v>31661</v>
      </c>
      <c r="BI54" s="280">
        <v>12970</v>
      </c>
      <c r="BJ54" s="280">
        <v>0</v>
      </c>
      <c r="BK54" s="280">
        <v>11602</v>
      </c>
      <c r="BL54" s="280">
        <f t="shared" si="30"/>
        <v>24572</v>
      </c>
      <c r="BM54" s="280">
        <v>10852</v>
      </c>
      <c r="BN54" s="280">
        <v>0</v>
      </c>
      <c r="BO54" s="280">
        <v>9241</v>
      </c>
      <c r="BP54" s="280">
        <f t="shared" si="30"/>
        <v>20093</v>
      </c>
      <c r="BQ54" s="280">
        <v>8513</v>
      </c>
      <c r="BR54" s="280">
        <v>0</v>
      </c>
      <c r="BS54" s="280">
        <v>6900</v>
      </c>
      <c r="BT54" s="280">
        <f t="shared" ref="BT54:CB54" si="31">SUM(BT39:BT53)</f>
        <v>15413</v>
      </c>
      <c r="BU54" s="280">
        <v>12205</v>
      </c>
      <c r="BV54" s="280">
        <v>0</v>
      </c>
      <c r="BW54" s="280">
        <v>7878</v>
      </c>
      <c r="BX54" s="280">
        <f t="shared" si="31"/>
        <v>20083</v>
      </c>
      <c r="BY54" s="280">
        <v>22</v>
      </c>
      <c r="BZ54" s="280">
        <v>0</v>
      </c>
      <c r="CA54" s="280">
        <v>45</v>
      </c>
      <c r="CB54" s="280">
        <f t="shared" si="31"/>
        <v>67</v>
      </c>
      <c r="CC54" s="133"/>
      <c r="CD54" s="283">
        <f t="shared" si="29"/>
        <v>333817</v>
      </c>
      <c r="CE54" s="283">
        <f t="shared" ref="CE54:CE63" si="32">+F54+J54+N54+R54+V54+Z54+AD54+AH54+AL54+AP54+AT54+AX54+BB54+BF54+BJ54+BN54+BR54+BV54+BZ54</f>
        <v>6</v>
      </c>
      <c r="CF54" s="283">
        <f t="shared" si="29"/>
        <v>305350</v>
      </c>
      <c r="CG54" s="284">
        <f t="shared" si="20"/>
        <v>639173</v>
      </c>
    </row>
    <row r="55" spans="1:85" ht="14.1" customHeight="1">
      <c r="A55" s="45"/>
      <c r="B55" s="1049" t="s">
        <v>897</v>
      </c>
      <c r="C55" s="1060" t="s">
        <v>558</v>
      </c>
      <c r="D55" s="134" t="s">
        <v>559</v>
      </c>
      <c r="E55" s="135">
        <v>4222</v>
      </c>
      <c r="F55" s="135">
        <v>0</v>
      </c>
      <c r="G55" s="135">
        <v>4382</v>
      </c>
      <c r="H55" s="136">
        <f t="shared" ref="H55:H62" si="33">SUM(E55:G55)</f>
        <v>8604</v>
      </c>
      <c r="I55" s="135">
        <v>3290</v>
      </c>
      <c r="J55" s="135">
        <v>0</v>
      </c>
      <c r="K55" s="135">
        <v>3429</v>
      </c>
      <c r="L55" s="136">
        <f t="shared" ref="L55:L62" si="34">SUM(I55:K55)</f>
        <v>6719</v>
      </c>
      <c r="M55" s="135">
        <v>8181</v>
      </c>
      <c r="N55" s="135">
        <v>0</v>
      </c>
      <c r="O55" s="135">
        <v>8576</v>
      </c>
      <c r="P55" s="136">
        <f t="shared" ref="P55:P62" si="35">SUM(M55:O55)</f>
        <v>16757</v>
      </c>
      <c r="Q55" s="135">
        <v>7554</v>
      </c>
      <c r="R55" s="135">
        <v>0</v>
      </c>
      <c r="S55" s="135">
        <v>7920</v>
      </c>
      <c r="T55" s="136">
        <f t="shared" ref="T55:T62" si="36">SUM(Q55:S55)</f>
        <v>15474</v>
      </c>
      <c r="U55" s="135">
        <v>8524</v>
      </c>
      <c r="V55" s="135">
        <v>0</v>
      </c>
      <c r="W55" s="135">
        <v>8667</v>
      </c>
      <c r="X55" s="136">
        <f t="shared" ref="X55:X62" si="37">SUM(U55:W55)</f>
        <v>17191</v>
      </c>
      <c r="Y55" s="135">
        <v>9802</v>
      </c>
      <c r="Z55" s="135">
        <v>0</v>
      </c>
      <c r="AA55" s="135">
        <v>9222</v>
      </c>
      <c r="AB55" s="136">
        <f t="shared" ref="AB55:AB62" si="38">SUM(Y55:AA55)</f>
        <v>19024</v>
      </c>
      <c r="AC55" s="135">
        <v>11461</v>
      </c>
      <c r="AD55" s="135">
        <v>0</v>
      </c>
      <c r="AE55" s="135">
        <v>9787</v>
      </c>
      <c r="AF55" s="136">
        <f t="shared" ref="AF55:AF62" si="39">SUM(AC55:AE55)</f>
        <v>21248</v>
      </c>
      <c r="AG55" s="135">
        <v>9942</v>
      </c>
      <c r="AH55" s="135">
        <v>0</v>
      </c>
      <c r="AI55" s="135">
        <v>8513</v>
      </c>
      <c r="AJ55" s="136">
        <f t="shared" ref="AJ55:AJ62" si="40">SUM(AG55:AI55)</f>
        <v>18455</v>
      </c>
      <c r="AK55" s="135">
        <v>9267</v>
      </c>
      <c r="AL55" s="135">
        <v>0</v>
      </c>
      <c r="AM55" s="135">
        <v>8121</v>
      </c>
      <c r="AN55" s="136">
        <f t="shared" ref="AN55:AN62" si="41">SUM(AK55:AM55)</f>
        <v>17388</v>
      </c>
      <c r="AO55" s="135">
        <v>8710</v>
      </c>
      <c r="AP55" s="135">
        <v>0</v>
      </c>
      <c r="AQ55" s="135">
        <v>7636</v>
      </c>
      <c r="AR55" s="136">
        <f t="shared" ref="AR55:AR62" si="42">SUM(AO55:AQ55)</f>
        <v>16346</v>
      </c>
      <c r="AS55" s="135">
        <v>8680</v>
      </c>
      <c r="AT55" s="135">
        <v>0</v>
      </c>
      <c r="AU55" s="135">
        <v>7857</v>
      </c>
      <c r="AV55" s="136">
        <f t="shared" ref="AV55:AV62" si="43">SUM(AS55:AU55)</f>
        <v>16537</v>
      </c>
      <c r="AW55" s="135">
        <v>9637</v>
      </c>
      <c r="AX55" s="135">
        <v>0</v>
      </c>
      <c r="AY55" s="135">
        <v>8636</v>
      </c>
      <c r="AZ55" s="136">
        <f t="shared" ref="AZ55:AZ62" si="44">SUM(AW55:AY55)</f>
        <v>18273</v>
      </c>
      <c r="BA55" s="135">
        <v>9123</v>
      </c>
      <c r="BB55" s="135">
        <v>0</v>
      </c>
      <c r="BC55" s="135">
        <v>8283</v>
      </c>
      <c r="BD55" s="136">
        <f t="shared" ref="BD55:BD62" si="45">SUM(BA55:BC55)</f>
        <v>17406</v>
      </c>
      <c r="BE55" s="135">
        <v>8137</v>
      </c>
      <c r="BF55" s="135">
        <v>0</v>
      </c>
      <c r="BG55" s="135">
        <v>6855</v>
      </c>
      <c r="BH55" s="136">
        <f t="shared" ref="BH55:BH62" si="46">SUM(BE55:BG55)</f>
        <v>14992</v>
      </c>
      <c r="BI55" s="135">
        <v>6621</v>
      </c>
      <c r="BJ55" s="135">
        <v>0</v>
      </c>
      <c r="BK55" s="135">
        <v>5617</v>
      </c>
      <c r="BL55" s="136">
        <f t="shared" ref="BL55:BL62" si="47">SUM(BI55:BK55)</f>
        <v>12238</v>
      </c>
      <c r="BM55" s="135">
        <v>6002</v>
      </c>
      <c r="BN55" s="135">
        <v>0</v>
      </c>
      <c r="BO55" s="135">
        <v>4684</v>
      </c>
      <c r="BP55" s="136">
        <f t="shared" ref="BP55:BP62" si="48">SUM(BM55:BO55)</f>
        <v>10686</v>
      </c>
      <c r="BQ55" s="135">
        <v>4557</v>
      </c>
      <c r="BR55" s="135">
        <v>0</v>
      </c>
      <c r="BS55" s="135">
        <v>3053</v>
      </c>
      <c r="BT55" s="136">
        <f t="shared" ref="BT55:BT62" si="49">SUM(BQ55:BS55)</f>
        <v>7610</v>
      </c>
      <c r="BU55" s="135">
        <v>7107</v>
      </c>
      <c r="BV55" s="135">
        <v>0</v>
      </c>
      <c r="BW55" s="135">
        <v>3260</v>
      </c>
      <c r="BX55" s="136">
        <f t="shared" ref="BX55:BX62" si="50">SUM(BU55:BW55)</f>
        <v>10367</v>
      </c>
      <c r="BY55" s="135">
        <v>19</v>
      </c>
      <c r="BZ55" s="135">
        <v>0</v>
      </c>
      <c r="CA55" s="135">
        <v>16</v>
      </c>
      <c r="CB55" s="136">
        <f t="shared" ref="CB55:CB62" si="51">SUM(BY55:CA55)</f>
        <v>35</v>
      </c>
      <c r="CC55" s="137"/>
      <c r="CD55" s="138">
        <f t="shared" ref="CD55:CD63" si="52">+E55+I55+M55+Q55+U55+Y55+AC55+AG55+AK55+AO55+AS55+AW55+BA55+BE55+BI55+BM55+BQ55+BU55+BY55</f>
        <v>140836</v>
      </c>
      <c r="CE55" s="138">
        <f t="shared" si="32"/>
        <v>0</v>
      </c>
      <c r="CF55" s="138">
        <f t="shared" ref="CF55:CF63" si="53">+G55+K55+O55+S55+W55+AA55+AE55+AI55+AM55+AQ55+AU55+AY55+BC55+BG55+BK55+BO55+BS55+BW55+CA55</f>
        <v>124514</v>
      </c>
      <c r="CG55" s="139">
        <f t="shared" ref="CG55:CG63" si="54">SUM(CD55:CF55)</f>
        <v>265350</v>
      </c>
    </row>
    <row r="56" spans="1:85" ht="14.1" customHeight="1">
      <c r="A56" s="45"/>
      <c r="B56" s="1050"/>
      <c r="C56" s="1060"/>
      <c r="D56" s="134" t="s">
        <v>560</v>
      </c>
      <c r="E56" s="135">
        <v>336</v>
      </c>
      <c r="F56" s="135">
        <v>0</v>
      </c>
      <c r="G56" s="135">
        <v>399</v>
      </c>
      <c r="H56" s="136">
        <f t="shared" si="33"/>
        <v>735</v>
      </c>
      <c r="I56" s="135">
        <v>305</v>
      </c>
      <c r="J56" s="135">
        <v>0</v>
      </c>
      <c r="K56" s="135">
        <v>294</v>
      </c>
      <c r="L56" s="136">
        <f t="shared" si="34"/>
        <v>599</v>
      </c>
      <c r="M56" s="135">
        <v>783</v>
      </c>
      <c r="N56" s="135">
        <v>0</v>
      </c>
      <c r="O56" s="135">
        <v>729</v>
      </c>
      <c r="P56" s="136">
        <f t="shared" si="35"/>
        <v>1512</v>
      </c>
      <c r="Q56" s="135">
        <v>736</v>
      </c>
      <c r="R56" s="135">
        <v>0</v>
      </c>
      <c r="S56" s="135">
        <v>767</v>
      </c>
      <c r="T56" s="136">
        <f t="shared" si="36"/>
        <v>1503</v>
      </c>
      <c r="U56" s="135">
        <v>843</v>
      </c>
      <c r="V56" s="135">
        <v>0</v>
      </c>
      <c r="W56" s="135">
        <v>766</v>
      </c>
      <c r="X56" s="136">
        <f t="shared" si="37"/>
        <v>1609</v>
      </c>
      <c r="Y56" s="135">
        <v>839</v>
      </c>
      <c r="Z56" s="135">
        <v>0</v>
      </c>
      <c r="AA56" s="135">
        <v>853</v>
      </c>
      <c r="AB56" s="136">
        <f t="shared" si="38"/>
        <v>1692</v>
      </c>
      <c r="AC56" s="135">
        <v>867</v>
      </c>
      <c r="AD56" s="135">
        <v>0</v>
      </c>
      <c r="AE56" s="135">
        <v>868</v>
      </c>
      <c r="AF56" s="136">
        <f t="shared" si="39"/>
        <v>1735</v>
      </c>
      <c r="AG56" s="135">
        <v>821</v>
      </c>
      <c r="AH56" s="135">
        <v>0</v>
      </c>
      <c r="AI56" s="135">
        <v>691</v>
      </c>
      <c r="AJ56" s="136">
        <f t="shared" si="40"/>
        <v>1512</v>
      </c>
      <c r="AK56" s="135">
        <v>775</v>
      </c>
      <c r="AL56" s="135">
        <v>0</v>
      </c>
      <c r="AM56" s="135">
        <v>696</v>
      </c>
      <c r="AN56" s="136">
        <f t="shared" si="41"/>
        <v>1471</v>
      </c>
      <c r="AO56" s="135">
        <v>760</v>
      </c>
      <c r="AP56" s="135">
        <v>0</v>
      </c>
      <c r="AQ56" s="135">
        <v>724</v>
      </c>
      <c r="AR56" s="136">
        <f t="shared" si="42"/>
        <v>1484</v>
      </c>
      <c r="AS56" s="135">
        <v>769</v>
      </c>
      <c r="AT56" s="135">
        <v>0</v>
      </c>
      <c r="AU56" s="135">
        <v>722</v>
      </c>
      <c r="AV56" s="136">
        <f t="shared" si="43"/>
        <v>1491</v>
      </c>
      <c r="AW56" s="135">
        <v>821</v>
      </c>
      <c r="AX56" s="135">
        <v>0</v>
      </c>
      <c r="AY56" s="135">
        <v>769</v>
      </c>
      <c r="AZ56" s="136">
        <f t="shared" si="44"/>
        <v>1590</v>
      </c>
      <c r="BA56" s="135">
        <v>716</v>
      </c>
      <c r="BB56" s="135">
        <v>0</v>
      </c>
      <c r="BC56" s="135">
        <v>746</v>
      </c>
      <c r="BD56" s="136">
        <f t="shared" si="45"/>
        <v>1462</v>
      </c>
      <c r="BE56" s="135">
        <v>555</v>
      </c>
      <c r="BF56" s="135">
        <v>0</v>
      </c>
      <c r="BG56" s="135">
        <v>542</v>
      </c>
      <c r="BH56" s="136">
        <f t="shared" si="46"/>
        <v>1097</v>
      </c>
      <c r="BI56" s="135">
        <v>459</v>
      </c>
      <c r="BJ56" s="135">
        <v>0</v>
      </c>
      <c r="BK56" s="135">
        <v>413</v>
      </c>
      <c r="BL56" s="136">
        <f t="shared" si="47"/>
        <v>872</v>
      </c>
      <c r="BM56" s="135">
        <v>365</v>
      </c>
      <c r="BN56" s="135">
        <v>0</v>
      </c>
      <c r="BO56" s="135">
        <v>318</v>
      </c>
      <c r="BP56" s="136">
        <f t="shared" si="48"/>
        <v>683</v>
      </c>
      <c r="BQ56" s="135">
        <v>280</v>
      </c>
      <c r="BR56" s="135">
        <v>0</v>
      </c>
      <c r="BS56" s="135">
        <v>268</v>
      </c>
      <c r="BT56" s="136">
        <f t="shared" si="49"/>
        <v>548</v>
      </c>
      <c r="BU56" s="135">
        <v>397</v>
      </c>
      <c r="BV56" s="135">
        <v>0</v>
      </c>
      <c r="BW56" s="135">
        <v>304</v>
      </c>
      <c r="BX56" s="136">
        <f t="shared" si="50"/>
        <v>701</v>
      </c>
      <c r="BY56" s="135">
        <v>0</v>
      </c>
      <c r="BZ56" s="135">
        <v>0</v>
      </c>
      <c r="CA56" s="135">
        <v>1</v>
      </c>
      <c r="CB56" s="136">
        <f t="shared" si="51"/>
        <v>1</v>
      </c>
      <c r="CC56" s="137"/>
      <c r="CD56" s="138">
        <f t="shared" si="52"/>
        <v>11427</v>
      </c>
      <c r="CE56" s="138">
        <f t="shared" si="32"/>
        <v>0</v>
      </c>
      <c r="CF56" s="138">
        <f t="shared" si="53"/>
        <v>10870</v>
      </c>
      <c r="CG56" s="139">
        <f t="shared" si="54"/>
        <v>22297</v>
      </c>
    </row>
    <row r="57" spans="1:85" ht="14.1" customHeight="1">
      <c r="A57" s="45"/>
      <c r="B57" s="1050"/>
      <c r="C57" s="1060"/>
      <c r="D57" s="134" t="s">
        <v>561</v>
      </c>
      <c r="E57" s="135">
        <v>1567</v>
      </c>
      <c r="F57" s="135">
        <v>0</v>
      </c>
      <c r="G57" s="135">
        <v>1655</v>
      </c>
      <c r="H57" s="136">
        <f t="shared" si="33"/>
        <v>3222</v>
      </c>
      <c r="I57" s="135">
        <v>1262</v>
      </c>
      <c r="J57" s="135">
        <v>0</v>
      </c>
      <c r="K57" s="135">
        <v>1270</v>
      </c>
      <c r="L57" s="136">
        <f t="shared" si="34"/>
        <v>2532</v>
      </c>
      <c r="M57" s="135">
        <v>2949</v>
      </c>
      <c r="N57" s="135">
        <v>0</v>
      </c>
      <c r="O57" s="135">
        <v>3040</v>
      </c>
      <c r="P57" s="136">
        <f t="shared" si="35"/>
        <v>5989</v>
      </c>
      <c r="Q57" s="135">
        <v>2880</v>
      </c>
      <c r="R57" s="135">
        <v>0</v>
      </c>
      <c r="S57" s="135">
        <v>2953</v>
      </c>
      <c r="T57" s="136">
        <f t="shared" si="36"/>
        <v>5833</v>
      </c>
      <c r="U57" s="135">
        <v>3030</v>
      </c>
      <c r="V57" s="135">
        <v>0</v>
      </c>
      <c r="W57" s="135">
        <v>2974</v>
      </c>
      <c r="X57" s="136">
        <f t="shared" si="37"/>
        <v>6004</v>
      </c>
      <c r="Y57" s="135">
        <v>3302</v>
      </c>
      <c r="Z57" s="135">
        <v>0</v>
      </c>
      <c r="AA57" s="135">
        <v>3211</v>
      </c>
      <c r="AB57" s="136">
        <f t="shared" si="38"/>
        <v>6513</v>
      </c>
      <c r="AC57" s="135">
        <v>3606</v>
      </c>
      <c r="AD57" s="135">
        <v>0</v>
      </c>
      <c r="AE57" s="135">
        <v>3134</v>
      </c>
      <c r="AF57" s="136">
        <f t="shared" si="39"/>
        <v>6740</v>
      </c>
      <c r="AG57" s="135">
        <v>3125</v>
      </c>
      <c r="AH57" s="135">
        <v>0</v>
      </c>
      <c r="AI57" s="135">
        <v>2766</v>
      </c>
      <c r="AJ57" s="136">
        <f t="shared" si="40"/>
        <v>5891</v>
      </c>
      <c r="AK57" s="135">
        <v>3059</v>
      </c>
      <c r="AL57" s="135">
        <v>0</v>
      </c>
      <c r="AM57" s="135">
        <v>2588</v>
      </c>
      <c r="AN57" s="136">
        <f t="shared" si="41"/>
        <v>5647</v>
      </c>
      <c r="AO57" s="135">
        <v>2839</v>
      </c>
      <c r="AP57" s="135">
        <v>0</v>
      </c>
      <c r="AQ57" s="135">
        <v>2704</v>
      </c>
      <c r="AR57" s="136">
        <f t="shared" si="42"/>
        <v>5543</v>
      </c>
      <c r="AS57" s="135">
        <v>2921</v>
      </c>
      <c r="AT57" s="135">
        <v>0</v>
      </c>
      <c r="AU57" s="135">
        <v>2643</v>
      </c>
      <c r="AV57" s="136">
        <f t="shared" si="43"/>
        <v>5564</v>
      </c>
      <c r="AW57" s="135">
        <v>3157</v>
      </c>
      <c r="AX57" s="135">
        <v>0</v>
      </c>
      <c r="AY57" s="135">
        <v>2874</v>
      </c>
      <c r="AZ57" s="136">
        <f t="shared" si="44"/>
        <v>6031</v>
      </c>
      <c r="BA57" s="135">
        <v>3145</v>
      </c>
      <c r="BB57" s="135">
        <v>0</v>
      </c>
      <c r="BC57" s="135">
        <v>2745</v>
      </c>
      <c r="BD57" s="136">
        <f t="shared" si="45"/>
        <v>5890</v>
      </c>
      <c r="BE57" s="135">
        <v>2463</v>
      </c>
      <c r="BF57" s="135">
        <v>0</v>
      </c>
      <c r="BG57" s="135">
        <v>2196</v>
      </c>
      <c r="BH57" s="136">
        <f t="shared" si="46"/>
        <v>4659</v>
      </c>
      <c r="BI57" s="135">
        <v>1984</v>
      </c>
      <c r="BJ57" s="135">
        <v>0</v>
      </c>
      <c r="BK57" s="135">
        <v>1738</v>
      </c>
      <c r="BL57" s="136">
        <f t="shared" si="47"/>
        <v>3722</v>
      </c>
      <c r="BM57" s="135">
        <v>1613</v>
      </c>
      <c r="BN57" s="135">
        <v>0</v>
      </c>
      <c r="BO57" s="135">
        <v>1308</v>
      </c>
      <c r="BP57" s="136">
        <f t="shared" si="48"/>
        <v>2921</v>
      </c>
      <c r="BQ57" s="135">
        <v>1243</v>
      </c>
      <c r="BR57" s="135">
        <v>0</v>
      </c>
      <c r="BS57" s="135">
        <v>913</v>
      </c>
      <c r="BT57" s="136">
        <f t="shared" si="49"/>
        <v>2156</v>
      </c>
      <c r="BU57" s="135">
        <v>1710</v>
      </c>
      <c r="BV57" s="135">
        <v>0</v>
      </c>
      <c r="BW57" s="135">
        <v>952</v>
      </c>
      <c r="BX57" s="136">
        <f t="shared" si="50"/>
        <v>2662</v>
      </c>
      <c r="BY57" s="135">
        <v>9</v>
      </c>
      <c r="BZ57" s="135">
        <v>0</v>
      </c>
      <c r="CA57" s="135">
        <v>4</v>
      </c>
      <c r="CB57" s="136">
        <f t="shared" si="51"/>
        <v>13</v>
      </c>
      <c r="CC57" s="137"/>
      <c r="CD57" s="138">
        <f t="shared" si="52"/>
        <v>45864</v>
      </c>
      <c r="CE57" s="138">
        <f t="shared" si="32"/>
        <v>0</v>
      </c>
      <c r="CF57" s="138">
        <f t="shared" si="53"/>
        <v>41668</v>
      </c>
      <c r="CG57" s="139">
        <f t="shared" si="54"/>
        <v>87532</v>
      </c>
    </row>
    <row r="58" spans="1:85" ht="14.1" customHeight="1">
      <c r="A58" s="45"/>
      <c r="B58" s="1050"/>
      <c r="C58" s="1060"/>
      <c r="D58" s="134" t="s">
        <v>562</v>
      </c>
      <c r="E58" s="135">
        <v>164</v>
      </c>
      <c r="F58" s="135">
        <v>0</v>
      </c>
      <c r="G58" s="135">
        <v>174</v>
      </c>
      <c r="H58" s="136">
        <f t="shared" si="33"/>
        <v>338</v>
      </c>
      <c r="I58" s="135">
        <v>129</v>
      </c>
      <c r="J58" s="135">
        <v>0</v>
      </c>
      <c r="K58" s="135">
        <v>134</v>
      </c>
      <c r="L58" s="136">
        <f t="shared" si="34"/>
        <v>263</v>
      </c>
      <c r="M58" s="135">
        <v>323</v>
      </c>
      <c r="N58" s="135">
        <v>0</v>
      </c>
      <c r="O58" s="135">
        <v>320</v>
      </c>
      <c r="P58" s="136">
        <f t="shared" si="35"/>
        <v>643</v>
      </c>
      <c r="Q58" s="135">
        <v>326</v>
      </c>
      <c r="R58" s="135">
        <v>0</v>
      </c>
      <c r="S58" s="135">
        <v>352</v>
      </c>
      <c r="T58" s="136">
        <f t="shared" si="36"/>
        <v>678</v>
      </c>
      <c r="U58" s="135">
        <v>342</v>
      </c>
      <c r="V58" s="135">
        <v>0</v>
      </c>
      <c r="W58" s="135">
        <v>389</v>
      </c>
      <c r="X58" s="136">
        <f t="shared" si="37"/>
        <v>731</v>
      </c>
      <c r="Y58" s="135">
        <v>401</v>
      </c>
      <c r="Z58" s="135">
        <v>0</v>
      </c>
      <c r="AA58" s="135">
        <v>367</v>
      </c>
      <c r="AB58" s="136">
        <f t="shared" si="38"/>
        <v>768</v>
      </c>
      <c r="AC58" s="135">
        <v>379</v>
      </c>
      <c r="AD58" s="135">
        <v>0</v>
      </c>
      <c r="AE58" s="135">
        <v>357</v>
      </c>
      <c r="AF58" s="136">
        <f t="shared" si="39"/>
        <v>736</v>
      </c>
      <c r="AG58" s="135">
        <v>357</v>
      </c>
      <c r="AH58" s="135">
        <v>0</v>
      </c>
      <c r="AI58" s="135">
        <v>307</v>
      </c>
      <c r="AJ58" s="136">
        <f t="shared" si="40"/>
        <v>664</v>
      </c>
      <c r="AK58" s="135">
        <v>368</v>
      </c>
      <c r="AL58" s="135">
        <v>0</v>
      </c>
      <c r="AM58" s="135">
        <v>286</v>
      </c>
      <c r="AN58" s="136">
        <f t="shared" si="41"/>
        <v>654</v>
      </c>
      <c r="AO58" s="135">
        <v>372</v>
      </c>
      <c r="AP58" s="135">
        <v>0</v>
      </c>
      <c r="AQ58" s="135">
        <v>304</v>
      </c>
      <c r="AR58" s="136">
        <f t="shared" si="42"/>
        <v>676</v>
      </c>
      <c r="AS58" s="135">
        <v>353</v>
      </c>
      <c r="AT58" s="135">
        <v>0</v>
      </c>
      <c r="AU58" s="135">
        <v>344</v>
      </c>
      <c r="AV58" s="136">
        <f t="shared" si="43"/>
        <v>697</v>
      </c>
      <c r="AW58" s="135">
        <v>376</v>
      </c>
      <c r="AX58" s="135">
        <v>0</v>
      </c>
      <c r="AY58" s="135">
        <v>342</v>
      </c>
      <c r="AZ58" s="136">
        <f t="shared" si="44"/>
        <v>718</v>
      </c>
      <c r="BA58" s="135">
        <v>377</v>
      </c>
      <c r="BB58" s="135">
        <v>0</v>
      </c>
      <c r="BC58" s="135">
        <v>318</v>
      </c>
      <c r="BD58" s="136">
        <f t="shared" si="45"/>
        <v>695</v>
      </c>
      <c r="BE58" s="135">
        <v>288</v>
      </c>
      <c r="BF58" s="135">
        <v>0</v>
      </c>
      <c r="BG58" s="135">
        <v>243</v>
      </c>
      <c r="BH58" s="136">
        <f t="shared" si="46"/>
        <v>531</v>
      </c>
      <c r="BI58" s="135">
        <v>247</v>
      </c>
      <c r="BJ58" s="135">
        <v>0</v>
      </c>
      <c r="BK58" s="135">
        <v>225</v>
      </c>
      <c r="BL58" s="136">
        <f t="shared" si="47"/>
        <v>472</v>
      </c>
      <c r="BM58" s="135">
        <v>202</v>
      </c>
      <c r="BN58" s="135">
        <v>0</v>
      </c>
      <c r="BO58" s="135">
        <v>177</v>
      </c>
      <c r="BP58" s="136">
        <f t="shared" si="48"/>
        <v>379</v>
      </c>
      <c r="BQ58" s="135">
        <v>162</v>
      </c>
      <c r="BR58" s="135">
        <v>0</v>
      </c>
      <c r="BS58" s="135">
        <v>114</v>
      </c>
      <c r="BT58" s="136">
        <f t="shared" si="49"/>
        <v>276</v>
      </c>
      <c r="BU58" s="135">
        <v>216</v>
      </c>
      <c r="BV58" s="135">
        <v>0</v>
      </c>
      <c r="BW58" s="135">
        <v>147</v>
      </c>
      <c r="BX58" s="136">
        <f t="shared" si="50"/>
        <v>363</v>
      </c>
      <c r="BY58" s="135">
        <v>1</v>
      </c>
      <c r="BZ58" s="135">
        <v>0</v>
      </c>
      <c r="CA58" s="135">
        <v>2</v>
      </c>
      <c r="CB58" s="136">
        <f t="shared" si="51"/>
        <v>3</v>
      </c>
      <c r="CC58" s="137"/>
      <c r="CD58" s="138">
        <f t="shared" si="52"/>
        <v>5383</v>
      </c>
      <c r="CE58" s="138">
        <f t="shared" si="32"/>
        <v>0</v>
      </c>
      <c r="CF58" s="138">
        <f t="shared" si="53"/>
        <v>4902</v>
      </c>
      <c r="CG58" s="139">
        <f t="shared" si="54"/>
        <v>10285</v>
      </c>
    </row>
    <row r="59" spans="1:85" ht="14.1" customHeight="1">
      <c r="A59" s="45"/>
      <c r="B59" s="1050"/>
      <c r="C59" s="1060"/>
      <c r="D59" s="134" t="s">
        <v>563</v>
      </c>
      <c r="E59" s="135">
        <v>286</v>
      </c>
      <c r="F59" s="135">
        <v>0</v>
      </c>
      <c r="G59" s="135">
        <v>292</v>
      </c>
      <c r="H59" s="136">
        <f t="shared" si="33"/>
        <v>578</v>
      </c>
      <c r="I59" s="135">
        <v>209</v>
      </c>
      <c r="J59" s="135">
        <v>0</v>
      </c>
      <c r="K59" s="135">
        <v>233</v>
      </c>
      <c r="L59" s="136">
        <f t="shared" si="34"/>
        <v>442</v>
      </c>
      <c r="M59" s="135">
        <v>607</v>
      </c>
      <c r="N59" s="135">
        <v>0</v>
      </c>
      <c r="O59" s="135">
        <v>640</v>
      </c>
      <c r="P59" s="136">
        <f t="shared" si="35"/>
        <v>1247</v>
      </c>
      <c r="Q59" s="135">
        <v>547</v>
      </c>
      <c r="R59" s="135">
        <v>0</v>
      </c>
      <c r="S59" s="135">
        <v>560</v>
      </c>
      <c r="T59" s="136">
        <f t="shared" si="36"/>
        <v>1107</v>
      </c>
      <c r="U59" s="135">
        <v>544</v>
      </c>
      <c r="V59" s="135">
        <v>0</v>
      </c>
      <c r="W59" s="135">
        <v>573</v>
      </c>
      <c r="X59" s="136">
        <f t="shared" si="37"/>
        <v>1117</v>
      </c>
      <c r="Y59" s="135">
        <v>608</v>
      </c>
      <c r="Z59" s="135">
        <v>0</v>
      </c>
      <c r="AA59" s="135">
        <v>558</v>
      </c>
      <c r="AB59" s="136">
        <f t="shared" si="38"/>
        <v>1166</v>
      </c>
      <c r="AC59" s="135">
        <v>582</v>
      </c>
      <c r="AD59" s="135">
        <v>0</v>
      </c>
      <c r="AE59" s="135">
        <v>554</v>
      </c>
      <c r="AF59" s="136">
        <f t="shared" si="39"/>
        <v>1136</v>
      </c>
      <c r="AG59" s="135">
        <v>550</v>
      </c>
      <c r="AH59" s="135">
        <v>0</v>
      </c>
      <c r="AI59" s="135">
        <v>498</v>
      </c>
      <c r="AJ59" s="136">
        <f t="shared" si="40"/>
        <v>1048</v>
      </c>
      <c r="AK59" s="135">
        <v>515</v>
      </c>
      <c r="AL59" s="135">
        <v>0</v>
      </c>
      <c r="AM59" s="135">
        <v>474</v>
      </c>
      <c r="AN59" s="136">
        <f t="shared" si="41"/>
        <v>989</v>
      </c>
      <c r="AO59" s="135">
        <v>483</v>
      </c>
      <c r="AP59" s="135">
        <v>0</v>
      </c>
      <c r="AQ59" s="135">
        <v>422</v>
      </c>
      <c r="AR59" s="136">
        <f t="shared" si="42"/>
        <v>905</v>
      </c>
      <c r="AS59" s="135">
        <v>501</v>
      </c>
      <c r="AT59" s="135">
        <v>0</v>
      </c>
      <c r="AU59" s="135">
        <v>475</v>
      </c>
      <c r="AV59" s="136">
        <f t="shared" si="43"/>
        <v>976</v>
      </c>
      <c r="AW59" s="135">
        <v>556</v>
      </c>
      <c r="AX59" s="135">
        <v>0</v>
      </c>
      <c r="AY59" s="135">
        <v>506</v>
      </c>
      <c r="AZ59" s="136">
        <f t="shared" si="44"/>
        <v>1062</v>
      </c>
      <c r="BA59" s="135">
        <v>577</v>
      </c>
      <c r="BB59" s="135">
        <v>0</v>
      </c>
      <c r="BC59" s="135">
        <v>510</v>
      </c>
      <c r="BD59" s="136">
        <f t="shared" si="45"/>
        <v>1087</v>
      </c>
      <c r="BE59" s="135">
        <v>471</v>
      </c>
      <c r="BF59" s="135">
        <v>0</v>
      </c>
      <c r="BG59" s="135">
        <v>419</v>
      </c>
      <c r="BH59" s="136">
        <f t="shared" si="46"/>
        <v>890</v>
      </c>
      <c r="BI59" s="135">
        <v>411</v>
      </c>
      <c r="BJ59" s="135">
        <v>0</v>
      </c>
      <c r="BK59" s="135">
        <v>383</v>
      </c>
      <c r="BL59" s="136">
        <f t="shared" si="47"/>
        <v>794</v>
      </c>
      <c r="BM59" s="135">
        <v>339</v>
      </c>
      <c r="BN59" s="135">
        <v>0</v>
      </c>
      <c r="BO59" s="135">
        <v>286</v>
      </c>
      <c r="BP59" s="136">
        <f t="shared" si="48"/>
        <v>625</v>
      </c>
      <c r="BQ59" s="135">
        <v>274</v>
      </c>
      <c r="BR59" s="135">
        <v>0</v>
      </c>
      <c r="BS59" s="135">
        <v>225</v>
      </c>
      <c r="BT59" s="136">
        <f t="shared" si="49"/>
        <v>499</v>
      </c>
      <c r="BU59" s="135">
        <v>351</v>
      </c>
      <c r="BV59" s="135">
        <v>0</v>
      </c>
      <c r="BW59" s="135">
        <v>246</v>
      </c>
      <c r="BX59" s="136">
        <f t="shared" si="50"/>
        <v>597</v>
      </c>
      <c r="BY59" s="135">
        <v>0</v>
      </c>
      <c r="BZ59" s="135">
        <v>0</v>
      </c>
      <c r="CA59" s="135">
        <v>4</v>
      </c>
      <c r="CB59" s="136">
        <f t="shared" si="51"/>
        <v>4</v>
      </c>
      <c r="CC59" s="137"/>
      <c r="CD59" s="138">
        <f t="shared" si="52"/>
        <v>8411</v>
      </c>
      <c r="CE59" s="138">
        <f t="shared" si="32"/>
        <v>0</v>
      </c>
      <c r="CF59" s="138">
        <f t="shared" si="53"/>
        <v>7858</v>
      </c>
      <c r="CG59" s="139">
        <f t="shared" si="54"/>
        <v>16269</v>
      </c>
    </row>
    <row r="60" spans="1:85" ht="14.1" customHeight="1">
      <c r="A60" s="45"/>
      <c r="B60" s="1050"/>
      <c r="C60" s="1060"/>
      <c r="D60" s="134" t="s">
        <v>564</v>
      </c>
      <c r="E60" s="135">
        <v>193</v>
      </c>
      <c r="F60" s="135">
        <v>0</v>
      </c>
      <c r="G60" s="135">
        <v>187</v>
      </c>
      <c r="H60" s="136">
        <f t="shared" si="33"/>
        <v>380</v>
      </c>
      <c r="I60" s="135">
        <v>129</v>
      </c>
      <c r="J60" s="135">
        <v>0</v>
      </c>
      <c r="K60" s="135">
        <v>127</v>
      </c>
      <c r="L60" s="136">
        <f t="shared" si="34"/>
        <v>256</v>
      </c>
      <c r="M60" s="135">
        <v>358</v>
      </c>
      <c r="N60" s="135">
        <v>0</v>
      </c>
      <c r="O60" s="135">
        <v>323</v>
      </c>
      <c r="P60" s="136">
        <f t="shared" si="35"/>
        <v>681</v>
      </c>
      <c r="Q60" s="135">
        <v>340</v>
      </c>
      <c r="R60" s="135">
        <v>0</v>
      </c>
      <c r="S60" s="135">
        <v>364</v>
      </c>
      <c r="T60" s="136">
        <f t="shared" si="36"/>
        <v>704</v>
      </c>
      <c r="U60" s="135">
        <v>318</v>
      </c>
      <c r="V60" s="135">
        <v>0</v>
      </c>
      <c r="W60" s="135">
        <v>340</v>
      </c>
      <c r="X60" s="136">
        <f t="shared" si="37"/>
        <v>658</v>
      </c>
      <c r="Y60" s="135">
        <v>339</v>
      </c>
      <c r="Z60" s="135">
        <v>0</v>
      </c>
      <c r="AA60" s="135">
        <v>375</v>
      </c>
      <c r="AB60" s="136">
        <f t="shared" si="38"/>
        <v>714</v>
      </c>
      <c r="AC60" s="135">
        <v>352</v>
      </c>
      <c r="AD60" s="135">
        <v>0</v>
      </c>
      <c r="AE60" s="135">
        <v>293</v>
      </c>
      <c r="AF60" s="136">
        <f t="shared" si="39"/>
        <v>645</v>
      </c>
      <c r="AG60" s="135">
        <v>350</v>
      </c>
      <c r="AH60" s="135">
        <v>0</v>
      </c>
      <c r="AI60" s="135">
        <v>283</v>
      </c>
      <c r="AJ60" s="136">
        <f t="shared" si="40"/>
        <v>633</v>
      </c>
      <c r="AK60" s="135">
        <v>335</v>
      </c>
      <c r="AL60" s="135">
        <v>0</v>
      </c>
      <c r="AM60" s="135">
        <v>246</v>
      </c>
      <c r="AN60" s="136">
        <f t="shared" si="41"/>
        <v>581</v>
      </c>
      <c r="AO60" s="135">
        <v>326</v>
      </c>
      <c r="AP60" s="135">
        <v>0</v>
      </c>
      <c r="AQ60" s="135">
        <v>296</v>
      </c>
      <c r="AR60" s="136">
        <f t="shared" si="42"/>
        <v>622</v>
      </c>
      <c r="AS60" s="135">
        <v>310</v>
      </c>
      <c r="AT60" s="135">
        <v>0</v>
      </c>
      <c r="AU60" s="135">
        <v>285</v>
      </c>
      <c r="AV60" s="136">
        <f t="shared" si="43"/>
        <v>595</v>
      </c>
      <c r="AW60" s="135">
        <v>353</v>
      </c>
      <c r="AX60" s="135">
        <v>0</v>
      </c>
      <c r="AY60" s="135">
        <v>308</v>
      </c>
      <c r="AZ60" s="136">
        <f t="shared" si="44"/>
        <v>661</v>
      </c>
      <c r="BA60" s="135">
        <v>343</v>
      </c>
      <c r="BB60" s="135">
        <v>0</v>
      </c>
      <c r="BC60" s="135">
        <v>281</v>
      </c>
      <c r="BD60" s="136">
        <f t="shared" si="45"/>
        <v>624</v>
      </c>
      <c r="BE60" s="135">
        <v>291</v>
      </c>
      <c r="BF60" s="135">
        <v>0</v>
      </c>
      <c r="BG60" s="135">
        <v>242</v>
      </c>
      <c r="BH60" s="136">
        <f t="shared" si="46"/>
        <v>533</v>
      </c>
      <c r="BI60" s="135">
        <v>205</v>
      </c>
      <c r="BJ60" s="135">
        <v>0</v>
      </c>
      <c r="BK60" s="135">
        <v>238</v>
      </c>
      <c r="BL60" s="136">
        <f t="shared" si="47"/>
        <v>443</v>
      </c>
      <c r="BM60" s="135">
        <v>207</v>
      </c>
      <c r="BN60" s="135">
        <v>0</v>
      </c>
      <c r="BO60" s="135">
        <v>167</v>
      </c>
      <c r="BP60" s="136">
        <f t="shared" si="48"/>
        <v>374</v>
      </c>
      <c r="BQ60" s="135">
        <v>182</v>
      </c>
      <c r="BR60" s="135">
        <v>0</v>
      </c>
      <c r="BS60" s="135">
        <v>126</v>
      </c>
      <c r="BT60" s="136">
        <f t="shared" si="49"/>
        <v>308</v>
      </c>
      <c r="BU60" s="135">
        <v>225</v>
      </c>
      <c r="BV60" s="135">
        <v>0</v>
      </c>
      <c r="BW60" s="135">
        <v>166</v>
      </c>
      <c r="BX60" s="136">
        <f t="shared" si="50"/>
        <v>391</v>
      </c>
      <c r="BY60" s="135">
        <v>0</v>
      </c>
      <c r="BZ60" s="135">
        <v>0</v>
      </c>
      <c r="CA60" s="135">
        <v>1</v>
      </c>
      <c r="CB60" s="136">
        <f t="shared" si="51"/>
        <v>1</v>
      </c>
      <c r="CC60" s="137"/>
      <c r="CD60" s="138">
        <f t="shared" si="52"/>
        <v>5156</v>
      </c>
      <c r="CE60" s="138">
        <f t="shared" si="32"/>
        <v>0</v>
      </c>
      <c r="CF60" s="138">
        <f t="shared" si="53"/>
        <v>4648</v>
      </c>
      <c r="CG60" s="139">
        <f t="shared" si="54"/>
        <v>9804</v>
      </c>
    </row>
    <row r="61" spans="1:85" ht="14.1" customHeight="1">
      <c r="A61" s="45"/>
      <c r="B61" s="1050"/>
      <c r="C61" s="1060"/>
      <c r="D61" s="134" t="s">
        <v>565</v>
      </c>
      <c r="E61" s="135">
        <v>114</v>
      </c>
      <c r="F61" s="135">
        <v>0</v>
      </c>
      <c r="G61" s="135">
        <v>118</v>
      </c>
      <c r="H61" s="136">
        <f t="shared" si="33"/>
        <v>232</v>
      </c>
      <c r="I61" s="135">
        <v>77</v>
      </c>
      <c r="J61" s="135">
        <v>0</v>
      </c>
      <c r="K61" s="135">
        <v>95</v>
      </c>
      <c r="L61" s="136">
        <f t="shared" si="34"/>
        <v>172</v>
      </c>
      <c r="M61" s="135">
        <v>185</v>
      </c>
      <c r="N61" s="135">
        <v>0</v>
      </c>
      <c r="O61" s="135">
        <v>221</v>
      </c>
      <c r="P61" s="136">
        <f t="shared" si="35"/>
        <v>406</v>
      </c>
      <c r="Q61" s="135">
        <v>171</v>
      </c>
      <c r="R61" s="135">
        <v>0</v>
      </c>
      <c r="S61" s="135">
        <v>218</v>
      </c>
      <c r="T61" s="136">
        <f t="shared" si="36"/>
        <v>389</v>
      </c>
      <c r="U61" s="135">
        <v>188</v>
      </c>
      <c r="V61" s="135">
        <v>0</v>
      </c>
      <c r="W61" s="135">
        <v>222</v>
      </c>
      <c r="X61" s="136">
        <f t="shared" si="37"/>
        <v>410</v>
      </c>
      <c r="Y61" s="135">
        <v>226</v>
      </c>
      <c r="Z61" s="135">
        <v>0</v>
      </c>
      <c r="AA61" s="135">
        <v>217</v>
      </c>
      <c r="AB61" s="136">
        <f t="shared" si="38"/>
        <v>443</v>
      </c>
      <c r="AC61" s="135">
        <v>216</v>
      </c>
      <c r="AD61" s="135">
        <v>0</v>
      </c>
      <c r="AE61" s="135">
        <v>158</v>
      </c>
      <c r="AF61" s="136">
        <f t="shared" si="39"/>
        <v>374</v>
      </c>
      <c r="AG61" s="135">
        <v>222</v>
      </c>
      <c r="AH61" s="135">
        <v>0</v>
      </c>
      <c r="AI61" s="135">
        <v>164</v>
      </c>
      <c r="AJ61" s="136">
        <f t="shared" si="40"/>
        <v>386</v>
      </c>
      <c r="AK61" s="135">
        <v>206</v>
      </c>
      <c r="AL61" s="135">
        <v>0</v>
      </c>
      <c r="AM61" s="135">
        <v>171</v>
      </c>
      <c r="AN61" s="136">
        <f t="shared" si="41"/>
        <v>377</v>
      </c>
      <c r="AO61" s="135">
        <v>222</v>
      </c>
      <c r="AP61" s="135">
        <v>0</v>
      </c>
      <c r="AQ61" s="135">
        <v>184</v>
      </c>
      <c r="AR61" s="136">
        <f t="shared" si="42"/>
        <v>406</v>
      </c>
      <c r="AS61" s="135">
        <v>202</v>
      </c>
      <c r="AT61" s="135">
        <v>0</v>
      </c>
      <c r="AU61" s="135">
        <v>174</v>
      </c>
      <c r="AV61" s="136">
        <f t="shared" si="43"/>
        <v>376</v>
      </c>
      <c r="AW61" s="135">
        <v>206</v>
      </c>
      <c r="AX61" s="135">
        <v>0</v>
      </c>
      <c r="AY61" s="135">
        <v>196</v>
      </c>
      <c r="AZ61" s="136">
        <f t="shared" si="44"/>
        <v>402</v>
      </c>
      <c r="BA61" s="135">
        <v>226</v>
      </c>
      <c r="BB61" s="135">
        <v>0</v>
      </c>
      <c r="BC61" s="135">
        <v>215</v>
      </c>
      <c r="BD61" s="136">
        <f t="shared" si="45"/>
        <v>441</v>
      </c>
      <c r="BE61" s="135">
        <v>217</v>
      </c>
      <c r="BF61" s="135">
        <v>0</v>
      </c>
      <c r="BG61" s="135">
        <v>188</v>
      </c>
      <c r="BH61" s="136">
        <f t="shared" si="46"/>
        <v>405</v>
      </c>
      <c r="BI61" s="135">
        <v>177</v>
      </c>
      <c r="BJ61" s="135">
        <v>0</v>
      </c>
      <c r="BK61" s="135">
        <v>165</v>
      </c>
      <c r="BL61" s="136">
        <f t="shared" si="47"/>
        <v>342</v>
      </c>
      <c r="BM61" s="135">
        <v>149</v>
      </c>
      <c r="BN61" s="135">
        <v>0</v>
      </c>
      <c r="BO61" s="135">
        <v>131</v>
      </c>
      <c r="BP61" s="136">
        <f t="shared" si="48"/>
        <v>280</v>
      </c>
      <c r="BQ61" s="135">
        <v>125</v>
      </c>
      <c r="BR61" s="135">
        <v>0</v>
      </c>
      <c r="BS61" s="135">
        <v>96</v>
      </c>
      <c r="BT61" s="136">
        <f t="shared" si="49"/>
        <v>221</v>
      </c>
      <c r="BU61" s="135">
        <v>181</v>
      </c>
      <c r="BV61" s="135">
        <v>0</v>
      </c>
      <c r="BW61" s="135">
        <v>124</v>
      </c>
      <c r="BX61" s="136">
        <f t="shared" si="50"/>
        <v>305</v>
      </c>
      <c r="BY61" s="135">
        <v>2</v>
      </c>
      <c r="BZ61" s="135">
        <v>0</v>
      </c>
      <c r="CA61" s="135">
        <v>0</v>
      </c>
      <c r="CB61" s="136">
        <f t="shared" si="51"/>
        <v>2</v>
      </c>
      <c r="CC61" s="137"/>
      <c r="CD61" s="138">
        <f t="shared" si="52"/>
        <v>3312</v>
      </c>
      <c r="CE61" s="138">
        <f t="shared" si="32"/>
        <v>0</v>
      </c>
      <c r="CF61" s="138">
        <f t="shared" si="53"/>
        <v>3057</v>
      </c>
      <c r="CG61" s="139">
        <f t="shared" si="54"/>
        <v>6369</v>
      </c>
    </row>
    <row r="62" spans="1:85" ht="14.1" customHeight="1">
      <c r="A62" s="45"/>
      <c r="B62" s="1050"/>
      <c r="C62" s="1060"/>
      <c r="D62" s="134" t="s">
        <v>566</v>
      </c>
      <c r="E62" s="135">
        <v>101</v>
      </c>
      <c r="F62" s="135">
        <v>0</v>
      </c>
      <c r="G62" s="135">
        <v>142</v>
      </c>
      <c r="H62" s="136">
        <f t="shared" si="33"/>
        <v>243</v>
      </c>
      <c r="I62" s="135">
        <v>98</v>
      </c>
      <c r="J62" s="135">
        <v>0</v>
      </c>
      <c r="K62" s="135">
        <v>104</v>
      </c>
      <c r="L62" s="136">
        <f t="shared" si="34"/>
        <v>202</v>
      </c>
      <c r="M62" s="135">
        <v>249</v>
      </c>
      <c r="N62" s="135">
        <v>0</v>
      </c>
      <c r="O62" s="135">
        <v>232</v>
      </c>
      <c r="P62" s="136">
        <f t="shared" si="35"/>
        <v>481</v>
      </c>
      <c r="Q62" s="135">
        <v>227</v>
      </c>
      <c r="R62" s="135">
        <v>0</v>
      </c>
      <c r="S62" s="135">
        <v>226</v>
      </c>
      <c r="T62" s="136">
        <f t="shared" si="36"/>
        <v>453</v>
      </c>
      <c r="U62" s="135">
        <v>250</v>
      </c>
      <c r="V62" s="135">
        <v>0</v>
      </c>
      <c r="W62" s="135">
        <v>252</v>
      </c>
      <c r="X62" s="136">
        <f t="shared" si="37"/>
        <v>502</v>
      </c>
      <c r="Y62" s="135">
        <v>263</v>
      </c>
      <c r="Z62" s="135">
        <v>0</v>
      </c>
      <c r="AA62" s="135">
        <v>264</v>
      </c>
      <c r="AB62" s="136">
        <f t="shared" si="38"/>
        <v>527</v>
      </c>
      <c r="AC62" s="135">
        <v>272</v>
      </c>
      <c r="AD62" s="135">
        <v>0</v>
      </c>
      <c r="AE62" s="135">
        <v>239</v>
      </c>
      <c r="AF62" s="136">
        <f t="shared" si="39"/>
        <v>511</v>
      </c>
      <c r="AG62" s="135">
        <v>254</v>
      </c>
      <c r="AH62" s="135">
        <v>0</v>
      </c>
      <c r="AI62" s="135">
        <v>207</v>
      </c>
      <c r="AJ62" s="136">
        <f t="shared" si="40"/>
        <v>461</v>
      </c>
      <c r="AK62" s="135">
        <v>263</v>
      </c>
      <c r="AL62" s="135">
        <v>0</v>
      </c>
      <c r="AM62" s="135">
        <v>200</v>
      </c>
      <c r="AN62" s="136">
        <f t="shared" si="41"/>
        <v>463</v>
      </c>
      <c r="AO62" s="135">
        <v>289</v>
      </c>
      <c r="AP62" s="135">
        <v>0</v>
      </c>
      <c r="AQ62" s="135">
        <v>229</v>
      </c>
      <c r="AR62" s="136">
        <f t="shared" si="42"/>
        <v>518</v>
      </c>
      <c r="AS62" s="135">
        <v>258</v>
      </c>
      <c r="AT62" s="135">
        <v>0</v>
      </c>
      <c r="AU62" s="135">
        <v>249</v>
      </c>
      <c r="AV62" s="136">
        <f t="shared" si="43"/>
        <v>507</v>
      </c>
      <c r="AW62" s="135">
        <v>256</v>
      </c>
      <c r="AX62" s="135">
        <v>0</v>
      </c>
      <c r="AY62" s="135">
        <v>277</v>
      </c>
      <c r="AZ62" s="136">
        <f t="shared" si="44"/>
        <v>533</v>
      </c>
      <c r="BA62" s="135">
        <v>242</v>
      </c>
      <c r="BB62" s="135">
        <v>0</v>
      </c>
      <c r="BC62" s="135">
        <v>225</v>
      </c>
      <c r="BD62" s="136">
        <f t="shared" si="45"/>
        <v>467</v>
      </c>
      <c r="BE62" s="135">
        <v>196</v>
      </c>
      <c r="BF62" s="135">
        <v>0</v>
      </c>
      <c r="BG62" s="135">
        <v>206</v>
      </c>
      <c r="BH62" s="136">
        <f t="shared" si="46"/>
        <v>402</v>
      </c>
      <c r="BI62" s="135">
        <v>124</v>
      </c>
      <c r="BJ62" s="135">
        <v>0</v>
      </c>
      <c r="BK62" s="135">
        <v>151</v>
      </c>
      <c r="BL62" s="136">
        <f t="shared" si="47"/>
        <v>275</v>
      </c>
      <c r="BM62" s="135">
        <v>132</v>
      </c>
      <c r="BN62" s="135">
        <v>0</v>
      </c>
      <c r="BO62" s="135">
        <v>123</v>
      </c>
      <c r="BP62" s="136">
        <f t="shared" si="48"/>
        <v>255</v>
      </c>
      <c r="BQ62" s="135">
        <v>82</v>
      </c>
      <c r="BR62" s="135">
        <v>0</v>
      </c>
      <c r="BS62" s="135">
        <v>85</v>
      </c>
      <c r="BT62" s="136">
        <f t="shared" si="49"/>
        <v>167</v>
      </c>
      <c r="BU62" s="135">
        <v>139</v>
      </c>
      <c r="BV62" s="135">
        <v>0</v>
      </c>
      <c r="BW62" s="135">
        <v>90</v>
      </c>
      <c r="BX62" s="136">
        <f t="shared" si="50"/>
        <v>229</v>
      </c>
      <c r="BY62" s="135">
        <v>0</v>
      </c>
      <c r="BZ62" s="135">
        <v>0</v>
      </c>
      <c r="CA62" s="135">
        <v>1</v>
      </c>
      <c r="CB62" s="136">
        <f t="shared" si="51"/>
        <v>1</v>
      </c>
      <c r="CC62" s="137"/>
      <c r="CD62" s="138">
        <f t="shared" si="52"/>
        <v>3695</v>
      </c>
      <c r="CE62" s="138">
        <f t="shared" si="32"/>
        <v>0</v>
      </c>
      <c r="CF62" s="138">
        <f t="shared" si="53"/>
        <v>3502</v>
      </c>
      <c r="CG62" s="139">
        <f t="shared" si="54"/>
        <v>7197</v>
      </c>
    </row>
    <row r="63" spans="1:85" ht="14.1" customHeight="1">
      <c r="A63" s="45"/>
      <c r="B63" s="1050"/>
      <c r="C63" s="281" t="s">
        <v>113</v>
      </c>
      <c r="D63" s="282" t="s">
        <v>856</v>
      </c>
      <c r="E63" s="280">
        <v>6983</v>
      </c>
      <c r="F63" s="280">
        <v>0</v>
      </c>
      <c r="G63" s="280">
        <v>7349</v>
      </c>
      <c r="H63" s="280">
        <f t="shared" ref="H63:BP63" si="55">SUM(H55:H62)</f>
        <v>14332</v>
      </c>
      <c r="I63" s="280">
        <v>5499</v>
      </c>
      <c r="J63" s="280">
        <v>0</v>
      </c>
      <c r="K63" s="280">
        <v>5686</v>
      </c>
      <c r="L63" s="280">
        <f t="shared" si="55"/>
        <v>11185</v>
      </c>
      <c r="M63" s="280">
        <v>13635</v>
      </c>
      <c r="N63" s="280">
        <v>0</v>
      </c>
      <c r="O63" s="280">
        <v>14081</v>
      </c>
      <c r="P63" s="280">
        <f t="shared" si="55"/>
        <v>27716</v>
      </c>
      <c r="Q63" s="280">
        <v>12781</v>
      </c>
      <c r="R63" s="280">
        <v>0</v>
      </c>
      <c r="S63" s="280">
        <v>13360</v>
      </c>
      <c r="T63" s="280">
        <f t="shared" si="55"/>
        <v>26141</v>
      </c>
      <c r="U63" s="280">
        <v>14039</v>
      </c>
      <c r="V63" s="280">
        <v>0</v>
      </c>
      <c r="W63" s="280">
        <v>14183</v>
      </c>
      <c r="X63" s="280">
        <f t="shared" si="55"/>
        <v>28222</v>
      </c>
      <c r="Y63" s="280">
        <v>15780</v>
      </c>
      <c r="Z63" s="280">
        <v>0</v>
      </c>
      <c r="AA63" s="280">
        <v>15067</v>
      </c>
      <c r="AB63" s="280">
        <f t="shared" si="55"/>
        <v>30847</v>
      </c>
      <c r="AC63" s="280">
        <v>17735</v>
      </c>
      <c r="AD63" s="280">
        <v>0</v>
      </c>
      <c r="AE63" s="280">
        <v>15390</v>
      </c>
      <c r="AF63" s="280">
        <f t="shared" si="55"/>
        <v>33125</v>
      </c>
      <c r="AG63" s="280">
        <v>15621</v>
      </c>
      <c r="AH63" s="280">
        <v>0</v>
      </c>
      <c r="AI63" s="280">
        <v>13429</v>
      </c>
      <c r="AJ63" s="280">
        <f t="shared" si="55"/>
        <v>29050</v>
      </c>
      <c r="AK63" s="280">
        <v>14788</v>
      </c>
      <c r="AL63" s="280">
        <v>0</v>
      </c>
      <c r="AM63" s="280">
        <v>12782</v>
      </c>
      <c r="AN63" s="280">
        <f t="shared" si="55"/>
        <v>27570</v>
      </c>
      <c r="AO63" s="280">
        <v>14001</v>
      </c>
      <c r="AP63" s="280">
        <v>0</v>
      </c>
      <c r="AQ63" s="280">
        <v>12499</v>
      </c>
      <c r="AR63" s="280">
        <f t="shared" si="55"/>
        <v>26500</v>
      </c>
      <c r="AS63" s="280">
        <v>13994</v>
      </c>
      <c r="AT63" s="280">
        <v>0</v>
      </c>
      <c r="AU63" s="280">
        <v>12749</v>
      </c>
      <c r="AV63" s="280">
        <f t="shared" si="55"/>
        <v>26743</v>
      </c>
      <c r="AW63" s="280">
        <v>15362</v>
      </c>
      <c r="AX63" s="280">
        <v>0</v>
      </c>
      <c r="AY63" s="280">
        <v>13908</v>
      </c>
      <c r="AZ63" s="280">
        <f t="shared" si="55"/>
        <v>29270</v>
      </c>
      <c r="BA63" s="280">
        <v>14749</v>
      </c>
      <c r="BB63" s="280">
        <v>0</v>
      </c>
      <c r="BC63" s="280">
        <v>13323</v>
      </c>
      <c r="BD63" s="280">
        <f t="shared" si="55"/>
        <v>28072</v>
      </c>
      <c r="BE63" s="280">
        <v>12618</v>
      </c>
      <c r="BF63" s="280">
        <v>0</v>
      </c>
      <c r="BG63" s="280">
        <v>10891</v>
      </c>
      <c r="BH63" s="280">
        <f t="shared" si="55"/>
        <v>23509</v>
      </c>
      <c r="BI63" s="280">
        <v>10228</v>
      </c>
      <c r="BJ63" s="280">
        <v>0</v>
      </c>
      <c r="BK63" s="280">
        <v>8930</v>
      </c>
      <c r="BL63" s="280">
        <f t="shared" si="55"/>
        <v>19158</v>
      </c>
      <c r="BM63" s="280">
        <v>9009</v>
      </c>
      <c r="BN63" s="280">
        <v>0</v>
      </c>
      <c r="BO63" s="280">
        <v>7194</v>
      </c>
      <c r="BP63" s="280">
        <f t="shared" si="55"/>
        <v>16203</v>
      </c>
      <c r="BQ63" s="280">
        <v>6905</v>
      </c>
      <c r="BR63" s="280">
        <v>0</v>
      </c>
      <c r="BS63" s="280">
        <v>4880</v>
      </c>
      <c r="BT63" s="280">
        <f t="shared" ref="BT63:CB63" si="56">SUM(BT55:BT62)</f>
        <v>11785</v>
      </c>
      <c r="BU63" s="280">
        <v>10326</v>
      </c>
      <c r="BV63" s="280">
        <v>0</v>
      </c>
      <c r="BW63" s="280">
        <v>5289</v>
      </c>
      <c r="BX63" s="280">
        <f t="shared" si="56"/>
        <v>15615</v>
      </c>
      <c r="BY63" s="280">
        <v>31</v>
      </c>
      <c r="BZ63" s="280">
        <v>0</v>
      </c>
      <c r="CA63" s="280">
        <v>29</v>
      </c>
      <c r="CB63" s="280">
        <f t="shared" si="56"/>
        <v>60</v>
      </c>
      <c r="CC63" s="133"/>
      <c r="CD63" s="283">
        <f t="shared" si="52"/>
        <v>224084</v>
      </c>
      <c r="CE63" s="283">
        <f t="shared" si="32"/>
        <v>0</v>
      </c>
      <c r="CF63" s="283">
        <f t="shared" si="53"/>
        <v>201019</v>
      </c>
      <c r="CG63" s="284">
        <f t="shared" si="54"/>
        <v>425103</v>
      </c>
    </row>
    <row r="64" spans="1:85" ht="14.1" customHeight="1">
      <c r="A64" s="45"/>
      <c r="B64" s="1050"/>
      <c r="C64" s="1060" t="s">
        <v>537</v>
      </c>
      <c r="D64" s="134" t="s">
        <v>538</v>
      </c>
      <c r="E64" s="135">
        <v>395</v>
      </c>
      <c r="F64" s="135">
        <v>0</v>
      </c>
      <c r="G64" s="135">
        <v>425</v>
      </c>
      <c r="H64" s="136">
        <f t="shared" si="0"/>
        <v>820</v>
      </c>
      <c r="I64" s="135">
        <v>309</v>
      </c>
      <c r="J64" s="135">
        <v>0</v>
      </c>
      <c r="K64" s="135">
        <v>327</v>
      </c>
      <c r="L64" s="136">
        <f t="shared" si="1"/>
        <v>636</v>
      </c>
      <c r="M64" s="135">
        <v>852</v>
      </c>
      <c r="N64" s="135">
        <v>0</v>
      </c>
      <c r="O64" s="135">
        <v>911</v>
      </c>
      <c r="P64" s="136">
        <f t="shared" si="2"/>
        <v>1763</v>
      </c>
      <c r="Q64" s="135">
        <v>719</v>
      </c>
      <c r="R64" s="135">
        <v>0</v>
      </c>
      <c r="S64" s="135">
        <v>850</v>
      </c>
      <c r="T64" s="136">
        <f t="shared" si="3"/>
        <v>1569</v>
      </c>
      <c r="U64" s="135">
        <v>860</v>
      </c>
      <c r="V64" s="135">
        <v>0</v>
      </c>
      <c r="W64" s="135">
        <v>858</v>
      </c>
      <c r="X64" s="136">
        <f t="shared" si="4"/>
        <v>1718</v>
      </c>
      <c r="Y64" s="135">
        <v>987</v>
      </c>
      <c r="Z64" s="135">
        <v>0</v>
      </c>
      <c r="AA64" s="135">
        <v>913</v>
      </c>
      <c r="AB64" s="136">
        <f t="shared" si="5"/>
        <v>1900</v>
      </c>
      <c r="AC64" s="135">
        <v>1153</v>
      </c>
      <c r="AD64" s="135">
        <v>0</v>
      </c>
      <c r="AE64" s="135">
        <v>949</v>
      </c>
      <c r="AF64" s="136">
        <f t="shared" si="6"/>
        <v>2102</v>
      </c>
      <c r="AG64" s="135">
        <v>964</v>
      </c>
      <c r="AH64" s="135">
        <v>0</v>
      </c>
      <c r="AI64" s="135">
        <v>749</v>
      </c>
      <c r="AJ64" s="136">
        <f t="shared" si="7"/>
        <v>1713</v>
      </c>
      <c r="AK64" s="135">
        <v>872</v>
      </c>
      <c r="AL64" s="135">
        <v>0</v>
      </c>
      <c r="AM64" s="135">
        <v>686</v>
      </c>
      <c r="AN64" s="136">
        <f t="shared" si="8"/>
        <v>1558</v>
      </c>
      <c r="AO64" s="135">
        <v>899</v>
      </c>
      <c r="AP64" s="135">
        <v>0</v>
      </c>
      <c r="AQ64" s="135">
        <v>654</v>
      </c>
      <c r="AR64" s="136">
        <f t="shared" si="9"/>
        <v>1553</v>
      </c>
      <c r="AS64" s="135">
        <v>874</v>
      </c>
      <c r="AT64" s="135">
        <v>0</v>
      </c>
      <c r="AU64" s="135">
        <v>678</v>
      </c>
      <c r="AV64" s="136">
        <f t="shared" si="10"/>
        <v>1552</v>
      </c>
      <c r="AW64" s="135">
        <v>1015</v>
      </c>
      <c r="AX64" s="135">
        <v>0</v>
      </c>
      <c r="AY64" s="135">
        <v>715</v>
      </c>
      <c r="AZ64" s="136">
        <f t="shared" si="11"/>
        <v>1730</v>
      </c>
      <c r="BA64" s="135">
        <v>857</v>
      </c>
      <c r="BB64" s="135">
        <v>0</v>
      </c>
      <c r="BC64" s="135">
        <v>680</v>
      </c>
      <c r="BD64" s="136">
        <f t="shared" si="12"/>
        <v>1537</v>
      </c>
      <c r="BE64" s="135">
        <v>759</v>
      </c>
      <c r="BF64" s="135">
        <v>0</v>
      </c>
      <c r="BG64" s="135">
        <v>540</v>
      </c>
      <c r="BH64" s="136">
        <f t="shared" si="13"/>
        <v>1299</v>
      </c>
      <c r="BI64" s="135">
        <v>523</v>
      </c>
      <c r="BJ64" s="135">
        <v>0</v>
      </c>
      <c r="BK64" s="135">
        <v>413</v>
      </c>
      <c r="BL64" s="136">
        <f t="shared" si="14"/>
        <v>936</v>
      </c>
      <c r="BM64" s="135">
        <v>423</v>
      </c>
      <c r="BN64" s="135">
        <v>0</v>
      </c>
      <c r="BO64" s="135">
        <v>341</v>
      </c>
      <c r="BP64" s="136">
        <f t="shared" si="15"/>
        <v>764</v>
      </c>
      <c r="BQ64" s="135">
        <v>294</v>
      </c>
      <c r="BR64" s="135">
        <v>0</v>
      </c>
      <c r="BS64" s="135">
        <v>231</v>
      </c>
      <c r="BT64" s="136">
        <f t="shared" si="16"/>
        <v>525</v>
      </c>
      <c r="BU64" s="135">
        <v>332</v>
      </c>
      <c r="BV64" s="135">
        <v>0</v>
      </c>
      <c r="BW64" s="135">
        <v>203</v>
      </c>
      <c r="BX64" s="136">
        <f t="shared" si="17"/>
        <v>535</v>
      </c>
      <c r="BY64" s="135">
        <v>1</v>
      </c>
      <c r="BZ64" s="135">
        <v>0</v>
      </c>
      <c r="CA64" s="135">
        <v>3</v>
      </c>
      <c r="CB64" s="136">
        <f t="shared" si="18"/>
        <v>4</v>
      </c>
      <c r="CC64" s="137"/>
      <c r="CD64" s="138">
        <f t="shared" si="29"/>
        <v>13088</v>
      </c>
      <c r="CE64" s="138">
        <f t="shared" si="29"/>
        <v>0</v>
      </c>
      <c r="CF64" s="138">
        <f t="shared" si="29"/>
        <v>11126</v>
      </c>
      <c r="CG64" s="139">
        <f t="shared" si="20"/>
        <v>24214</v>
      </c>
    </row>
    <row r="65" spans="1:85" ht="14.1" customHeight="1">
      <c r="A65" s="45"/>
      <c r="B65" s="1050"/>
      <c r="C65" s="1060"/>
      <c r="D65" s="134" t="s">
        <v>539</v>
      </c>
      <c r="E65" s="135">
        <v>9</v>
      </c>
      <c r="F65" s="135">
        <v>0</v>
      </c>
      <c r="G65" s="135">
        <v>6</v>
      </c>
      <c r="H65" s="136">
        <f t="shared" si="0"/>
        <v>15</v>
      </c>
      <c r="I65" s="135">
        <v>9</v>
      </c>
      <c r="J65" s="135">
        <v>0</v>
      </c>
      <c r="K65" s="135">
        <v>11</v>
      </c>
      <c r="L65" s="136">
        <f t="shared" si="1"/>
        <v>20</v>
      </c>
      <c r="M65" s="135">
        <v>12</v>
      </c>
      <c r="N65" s="135">
        <v>0</v>
      </c>
      <c r="O65" s="135">
        <v>19</v>
      </c>
      <c r="P65" s="136">
        <f t="shared" si="2"/>
        <v>31</v>
      </c>
      <c r="Q65" s="135">
        <v>17</v>
      </c>
      <c r="R65" s="135">
        <v>0</v>
      </c>
      <c r="S65" s="135">
        <v>16</v>
      </c>
      <c r="T65" s="136">
        <f t="shared" si="3"/>
        <v>33</v>
      </c>
      <c r="U65" s="135">
        <v>19</v>
      </c>
      <c r="V65" s="135">
        <v>0</v>
      </c>
      <c r="W65" s="135">
        <v>12</v>
      </c>
      <c r="X65" s="136">
        <f t="shared" si="4"/>
        <v>31</v>
      </c>
      <c r="Y65" s="135">
        <v>16</v>
      </c>
      <c r="Z65" s="135">
        <v>0</v>
      </c>
      <c r="AA65" s="135">
        <v>10</v>
      </c>
      <c r="AB65" s="136">
        <f t="shared" si="5"/>
        <v>26</v>
      </c>
      <c r="AC65" s="135">
        <v>21</v>
      </c>
      <c r="AD65" s="135">
        <v>0</v>
      </c>
      <c r="AE65" s="135">
        <v>34</v>
      </c>
      <c r="AF65" s="136">
        <f t="shared" si="6"/>
        <v>55</v>
      </c>
      <c r="AG65" s="135">
        <v>30</v>
      </c>
      <c r="AH65" s="135">
        <v>0</v>
      </c>
      <c r="AI65" s="135">
        <v>31</v>
      </c>
      <c r="AJ65" s="136">
        <f t="shared" si="7"/>
        <v>61</v>
      </c>
      <c r="AK65" s="135">
        <v>34</v>
      </c>
      <c r="AL65" s="135">
        <v>0</v>
      </c>
      <c r="AM65" s="135">
        <v>34</v>
      </c>
      <c r="AN65" s="136">
        <f t="shared" si="8"/>
        <v>68</v>
      </c>
      <c r="AO65" s="135">
        <v>26</v>
      </c>
      <c r="AP65" s="135">
        <v>0</v>
      </c>
      <c r="AQ65" s="135">
        <v>28</v>
      </c>
      <c r="AR65" s="136">
        <f t="shared" si="9"/>
        <v>54</v>
      </c>
      <c r="AS65" s="135">
        <v>22</v>
      </c>
      <c r="AT65" s="135">
        <v>0</v>
      </c>
      <c r="AU65" s="135">
        <v>21</v>
      </c>
      <c r="AV65" s="136">
        <f t="shared" si="10"/>
        <v>43</v>
      </c>
      <c r="AW65" s="135">
        <v>33</v>
      </c>
      <c r="AX65" s="135">
        <v>0</v>
      </c>
      <c r="AY65" s="135">
        <v>27</v>
      </c>
      <c r="AZ65" s="136">
        <f t="shared" si="11"/>
        <v>60</v>
      </c>
      <c r="BA65" s="135">
        <v>30</v>
      </c>
      <c r="BB65" s="135">
        <v>0</v>
      </c>
      <c r="BC65" s="135">
        <v>24</v>
      </c>
      <c r="BD65" s="136">
        <f t="shared" si="12"/>
        <v>54</v>
      </c>
      <c r="BE65" s="135">
        <v>33</v>
      </c>
      <c r="BF65" s="135">
        <v>0</v>
      </c>
      <c r="BG65" s="135">
        <v>22</v>
      </c>
      <c r="BH65" s="136">
        <f t="shared" si="13"/>
        <v>55</v>
      </c>
      <c r="BI65" s="135">
        <v>21</v>
      </c>
      <c r="BJ65" s="135">
        <v>0</v>
      </c>
      <c r="BK65" s="135">
        <v>27</v>
      </c>
      <c r="BL65" s="136">
        <f t="shared" si="14"/>
        <v>48</v>
      </c>
      <c r="BM65" s="135">
        <v>14</v>
      </c>
      <c r="BN65" s="135">
        <v>0</v>
      </c>
      <c r="BO65" s="135">
        <v>13</v>
      </c>
      <c r="BP65" s="136">
        <f t="shared" si="15"/>
        <v>27</v>
      </c>
      <c r="BQ65" s="135">
        <v>12</v>
      </c>
      <c r="BR65" s="135">
        <v>0</v>
      </c>
      <c r="BS65" s="135">
        <v>8</v>
      </c>
      <c r="BT65" s="136">
        <f t="shared" si="16"/>
        <v>20</v>
      </c>
      <c r="BU65" s="135">
        <v>12</v>
      </c>
      <c r="BV65" s="135">
        <v>0</v>
      </c>
      <c r="BW65" s="135">
        <v>11</v>
      </c>
      <c r="BX65" s="136">
        <f t="shared" si="17"/>
        <v>23</v>
      </c>
      <c r="BY65" s="135">
        <v>0</v>
      </c>
      <c r="BZ65" s="135">
        <v>0</v>
      </c>
      <c r="CA65" s="135">
        <v>0</v>
      </c>
      <c r="CB65" s="136">
        <f t="shared" si="18"/>
        <v>0</v>
      </c>
      <c r="CC65" s="137"/>
      <c r="CD65" s="138">
        <f t="shared" si="29"/>
        <v>370</v>
      </c>
      <c r="CE65" s="138">
        <f t="shared" si="29"/>
        <v>0</v>
      </c>
      <c r="CF65" s="138">
        <f t="shared" si="29"/>
        <v>354</v>
      </c>
      <c r="CG65" s="139">
        <f t="shared" si="20"/>
        <v>724</v>
      </c>
    </row>
    <row r="66" spans="1:85" ht="14.1" customHeight="1">
      <c r="A66" s="45"/>
      <c r="B66" s="1050"/>
      <c r="C66" s="1060"/>
      <c r="D66" s="134" t="s">
        <v>540</v>
      </c>
      <c r="E66" s="135">
        <v>222</v>
      </c>
      <c r="F66" s="135">
        <v>0</v>
      </c>
      <c r="G66" s="135">
        <v>224</v>
      </c>
      <c r="H66" s="136">
        <f t="shared" si="0"/>
        <v>446</v>
      </c>
      <c r="I66" s="135">
        <v>184</v>
      </c>
      <c r="J66" s="135">
        <v>0</v>
      </c>
      <c r="K66" s="135">
        <v>207</v>
      </c>
      <c r="L66" s="136">
        <f t="shared" si="1"/>
        <v>391</v>
      </c>
      <c r="M66" s="135">
        <v>516</v>
      </c>
      <c r="N66" s="135">
        <v>0</v>
      </c>
      <c r="O66" s="135">
        <v>514</v>
      </c>
      <c r="P66" s="136">
        <f t="shared" si="2"/>
        <v>1030</v>
      </c>
      <c r="Q66" s="135">
        <v>450</v>
      </c>
      <c r="R66" s="135">
        <v>0</v>
      </c>
      <c r="S66" s="135">
        <v>510</v>
      </c>
      <c r="T66" s="136">
        <f t="shared" si="3"/>
        <v>960</v>
      </c>
      <c r="U66" s="135">
        <v>469</v>
      </c>
      <c r="V66" s="135">
        <v>0</v>
      </c>
      <c r="W66" s="135">
        <v>472</v>
      </c>
      <c r="X66" s="136">
        <f t="shared" si="4"/>
        <v>941</v>
      </c>
      <c r="Y66" s="135">
        <v>509</v>
      </c>
      <c r="Z66" s="135">
        <v>0</v>
      </c>
      <c r="AA66" s="135">
        <v>505</v>
      </c>
      <c r="AB66" s="136">
        <f t="shared" si="5"/>
        <v>1014</v>
      </c>
      <c r="AC66" s="135">
        <v>516</v>
      </c>
      <c r="AD66" s="135">
        <v>0</v>
      </c>
      <c r="AE66" s="135">
        <v>478</v>
      </c>
      <c r="AF66" s="136">
        <f t="shared" si="6"/>
        <v>994</v>
      </c>
      <c r="AG66" s="135">
        <v>509</v>
      </c>
      <c r="AH66" s="135">
        <v>0</v>
      </c>
      <c r="AI66" s="135">
        <v>419</v>
      </c>
      <c r="AJ66" s="136">
        <f t="shared" si="7"/>
        <v>928</v>
      </c>
      <c r="AK66" s="135">
        <v>464</v>
      </c>
      <c r="AL66" s="135">
        <v>0</v>
      </c>
      <c r="AM66" s="135">
        <v>388</v>
      </c>
      <c r="AN66" s="136">
        <f t="shared" si="8"/>
        <v>852</v>
      </c>
      <c r="AO66" s="135">
        <v>480</v>
      </c>
      <c r="AP66" s="135">
        <v>0</v>
      </c>
      <c r="AQ66" s="135">
        <v>397</v>
      </c>
      <c r="AR66" s="136">
        <f t="shared" si="9"/>
        <v>877</v>
      </c>
      <c r="AS66" s="135">
        <v>428</v>
      </c>
      <c r="AT66" s="135">
        <v>0</v>
      </c>
      <c r="AU66" s="135">
        <v>396</v>
      </c>
      <c r="AV66" s="136">
        <f t="shared" si="10"/>
        <v>824</v>
      </c>
      <c r="AW66" s="135">
        <v>492</v>
      </c>
      <c r="AX66" s="135">
        <v>0</v>
      </c>
      <c r="AY66" s="135">
        <v>422</v>
      </c>
      <c r="AZ66" s="136">
        <f t="shared" si="11"/>
        <v>914</v>
      </c>
      <c r="BA66" s="135">
        <v>486</v>
      </c>
      <c r="BB66" s="135">
        <v>0</v>
      </c>
      <c r="BC66" s="135">
        <v>443</v>
      </c>
      <c r="BD66" s="136">
        <f t="shared" si="12"/>
        <v>929</v>
      </c>
      <c r="BE66" s="135">
        <v>385</v>
      </c>
      <c r="BF66" s="135">
        <v>0</v>
      </c>
      <c r="BG66" s="135">
        <v>340</v>
      </c>
      <c r="BH66" s="136">
        <f t="shared" si="13"/>
        <v>725</v>
      </c>
      <c r="BI66" s="135">
        <v>313</v>
      </c>
      <c r="BJ66" s="135">
        <v>0</v>
      </c>
      <c r="BK66" s="135">
        <v>275</v>
      </c>
      <c r="BL66" s="136">
        <f t="shared" si="14"/>
        <v>588</v>
      </c>
      <c r="BM66" s="135">
        <v>285</v>
      </c>
      <c r="BN66" s="135">
        <v>0</v>
      </c>
      <c r="BO66" s="135">
        <v>233</v>
      </c>
      <c r="BP66" s="136">
        <f t="shared" si="15"/>
        <v>518</v>
      </c>
      <c r="BQ66" s="135">
        <v>209</v>
      </c>
      <c r="BR66" s="135">
        <v>0</v>
      </c>
      <c r="BS66" s="135">
        <v>173</v>
      </c>
      <c r="BT66" s="136">
        <f t="shared" si="16"/>
        <v>382</v>
      </c>
      <c r="BU66" s="135">
        <v>322</v>
      </c>
      <c r="BV66" s="135">
        <v>0</v>
      </c>
      <c r="BW66" s="135">
        <v>228</v>
      </c>
      <c r="BX66" s="136">
        <f t="shared" si="17"/>
        <v>550</v>
      </c>
      <c r="BY66" s="135">
        <v>3</v>
      </c>
      <c r="BZ66" s="135">
        <v>0</v>
      </c>
      <c r="CA66" s="135">
        <v>1</v>
      </c>
      <c r="CB66" s="136">
        <f t="shared" si="18"/>
        <v>4</v>
      </c>
      <c r="CC66" s="137"/>
      <c r="CD66" s="138">
        <f t="shared" si="29"/>
        <v>7242</v>
      </c>
      <c r="CE66" s="138">
        <f t="shared" si="29"/>
        <v>0</v>
      </c>
      <c r="CF66" s="138">
        <f t="shared" si="29"/>
        <v>6625</v>
      </c>
      <c r="CG66" s="139">
        <f t="shared" si="20"/>
        <v>13867</v>
      </c>
    </row>
    <row r="67" spans="1:85" ht="14.1" customHeight="1">
      <c r="A67" s="45"/>
      <c r="B67" s="1050"/>
      <c r="C67" s="1060"/>
      <c r="D67" s="134" t="s">
        <v>541</v>
      </c>
      <c r="E67" s="135">
        <v>1935</v>
      </c>
      <c r="F67" s="135">
        <v>0</v>
      </c>
      <c r="G67" s="135">
        <v>1945</v>
      </c>
      <c r="H67" s="136">
        <f t="shared" si="0"/>
        <v>3880</v>
      </c>
      <c r="I67" s="135">
        <v>1426</v>
      </c>
      <c r="J67" s="135">
        <v>0</v>
      </c>
      <c r="K67" s="135">
        <v>1500</v>
      </c>
      <c r="L67" s="136">
        <f t="shared" si="1"/>
        <v>2926</v>
      </c>
      <c r="M67" s="135">
        <v>3275</v>
      </c>
      <c r="N67" s="135">
        <v>0</v>
      </c>
      <c r="O67" s="135">
        <v>3442</v>
      </c>
      <c r="P67" s="136">
        <f t="shared" si="2"/>
        <v>6717</v>
      </c>
      <c r="Q67" s="135">
        <v>3158</v>
      </c>
      <c r="R67" s="135">
        <v>0</v>
      </c>
      <c r="S67" s="135">
        <v>3298</v>
      </c>
      <c r="T67" s="136">
        <f t="shared" si="3"/>
        <v>6456</v>
      </c>
      <c r="U67" s="135">
        <v>3466</v>
      </c>
      <c r="V67" s="135">
        <v>0</v>
      </c>
      <c r="W67" s="135">
        <v>3392</v>
      </c>
      <c r="X67" s="136">
        <f t="shared" si="4"/>
        <v>6858</v>
      </c>
      <c r="Y67" s="135">
        <v>4184</v>
      </c>
      <c r="Z67" s="135">
        <v>0</v>
      </c>
      <c r="AA67" s="135">
        <v>3860</v>
      </c>
      <c r="AB67" s="136">
        <f t="shared" si="5"/>
        <v>8044</v>
      </c>
      <c r="AC67" s="135">
        <v>4686</v>
      </c>
      <c r="AD67" s="135">
        <v>0</v>
      </c>
      <c r="AE67" s="135">
        <v>3872</v>
      </c>
      <c r="AF67" s="136">
        <f t="shared" si="6"/>
        <v>8558</v>
      </c>
      <c r="AG67" s="135">
        <v>3961</v>
      </c>
      <c r="AH67" s="135">
        <v>0</v>
      </c>
      <c r="AI67" s="135">
        <v>2927</v>
      </c>
      <c r="AJ67" s="136">
        <f t="shared" si="7"/>
        <v>6888</v>
      </c>
      <c r="AK67" s="135">
        <v>3730</v>
      </c>
      <c r="AL67" s="135">
        <v>0</v>
      </c>
      <c r="AM67" s="135">
        <v>2749</v>
      </c>
      <c r="AN67" s="136">
        <f t="shared" si="8"/>
        <v>6479</v>
      </c>
      <c r="AO67" s="135">
        <v>3631</v>
      </c>
      <c r="AP67" s="135">
        <v>0</v>
      </c>
      <c r="AQ67" s="135">
        <v>2614</v>
      </c>
      <c r="AR67" s="136">
        <f t="shared" si="9"/>
        <v>6245</v>
      </c>
      <c r="AS67" s="135">
        <v>3688</v>
      </c>
      <c r="AT67" s="135">
        <v>0</v>
      </c>
      <c r="AU67" s="135">
        <v>2848</v>
      </c>
      <c r="AV67" s="136">
        <f t="shared" si="10"/>
        <v>6536</v>
      </c>
      <c r="AW67" s="135">
        <v>4000</v>
      </c>
      <c r="AX67" s="135">
        <v>0</v>
      </c>
      <c r="AY67" s="135">
        <v>3034</v>
      </c>
      <c r="AZ67" s="136">
        <f t="shared" si="11"/>
        <v>7034</v>
      </c>
      <c r="BA67" s="135">
        <v>3888</v>
      </c>
      <c r="BB67" s="135">
        <v>0</v>
      </c>
      <c r="BC67" s="135">
        <v>3019</v>
      </c>
      <c r="BD67" s="136">
        <f t="shared" si="12"/>
        <v>6907</v>
      </c>
      <c r="BE67" s="135">
        <v>3235</v>
      </c>
      <c r="BF67" s="135">
        <v>0</v>
      </c>
      <c r="BG67" s="135">
        <v>2470</v>
      </c>
      <c r="BH67" s="136">
        <f t="shared" si="13"/>
        <v>5705</v>
      </c>
      <c r="BI67" s="135">
        <v>2575</v>
      </c>
      <c r="BJ67" s="135">
        <v>0</v>
      </c>
      <c r="BK67" s="135">
        <v>2189</v>
      </c>
      <c r="BL67" s="136">
        <f t="shared" si="14"/>
        <v>4764</v>
      </c>
      <c r="BM67" s="135">
        <v>2403</v>
      </c>
      <c r="BN67" s="135">
        <v>0</v>
      </c>
      <c r="BO67" s="135">
        <v>1741</v>
      </c>
      <c r="BP67" s="136">
        <f t="shared" si="15"/>
        <v>4144</v>
      </c>
      <c r="BQ67" s="135">
        <v>1789</v>
      </c>
      <c r="BR67" s="135">
        <v>0</v>
      </c>
      <c r="BS67" s="135">
        <v>1210</v>
      </c>
      <c r="BT67" s="136">
        <f t="shared" si="16"/>
        <v>2999</v>
      </c>
      <c r="BU67" s="135">
        <v>2629</v>
      </c>
      <c r="BV67" s="135">
        <v>0</v>
      </c>
      <c r="BW67" s="135">
        <v>1303</v>
      </c>
      <c r="BX67" s="136">
        <f t="shared" si="17"/>
        <v>3932</v>
      </c>
      <c r="BY67" s="135">
        <v>9</v>
      </c>
      <c r="BZ67" s="135">
        <v>0</v>
      </c>
      <c r="CA67" s="135">
        <v>13</v>
      </c>
      <c r="CB67" s="136">
        <f t="shared" si="18"/>
        <v>22</v>
      </c>
      <c r="CC67" s="137"/>
      <c r="CD67" s="138">
        <f t="shared" si="29"/>
        <v>57668</v>
      </c>
      <c r="CE67" s="138">
        <f t="shared" si="29"/>
        <v>0</v>
      </c>
      <c r="CF67" s="138">
        <f t="shared" si="29"/>
        <v>47426</v>
      </c>
      <c r="CG67" s="139">
        <f t="shared" si="20"/>
        <v>105094</v>
      </c>
    </row>
    <row r="68" spans="1:85" ht="14.1" customHeight="1">
      <c r="A68" s="45"/>
      <c r="B68" s="1050"/>
      <c r="C68" s="1060"/>
      <c r="D68" s="134" t="s">
        <v>542</v>
      </c>
      <c r="E68" s="135">
        <v>371</v>
      </c>
      <c r="F68" s="135">
        <v>0</v>
      </c>
      <c r="G68" s="135">
        <v>390</v>
      </c>
      <c r="H68" s="136">
        <f t="shared" si="0"/>
        <v>761</v>
      </c>
      <c r="I68" s="135">
        <v>290</v>
      </c>
      <c r="J68" s="135">
        <v>0</v>
      </c>
      <c r="K68" s="135">
        <v>317</v>
      </c>
      <c r="L68" s="136">
        <f t="shared" si="1"/>
        <v>607</v>
      </c>
      <c r="M68" s="135">
        <v>708</v>
      </c>
      <c r="N68" s="135">
        <v>0</v>
      </c>
      <c r="O68" s="135">
        <v>735</v>
      </c>
      <c r="P68" s="136">
        <f t="shared" si="2"/>
        <v>1443</v>
      </c>
      <c r="Q68" s="135">
        <v>608</v>
      </c>
      <c r="R68" s="135">
        <v>0</v>
      </c>
      <c r="S68" s="135">
        <v>637</v>
      </c>
      <c r="T68" s="136">
        <f t="shared" si="3"/>
        <v>1245</v>
      </c>
      <c r="U68" s="135">
        <v>712</v>
      </c>
      <c r="V68" s="135">
        <v>0</v>
      </c>
      <c r="W68" s="135">
        <v>701</v>
      </c>
      <c r="X68" s="136">
        <f t="shared" si="4"/>
        <v>1413</v>
      </c>
      <c r="Y68" s="135">
        <v>733</v>
      </c>
      <c r="Z68" s="135">
        <v>0</v>
      </c>
      <c r="AA68" s="135">
        <v>667</v>
      </c>
      <c r="AB68" s="136">
        <f t="shared" si="5"/>
        <v>1400</v>
      </c>
      <c r="AC68" s="135">
        <v>806</v>
      </c>
      <c r="AD68" s="135">
        <v>0</v>
      </c>
      <c r="AE68" s="135">
        <v>692</v>
      </c>
      <c r="AF68" s="136">
        <f t="shared" si="6"/>
        <v>1498</v>
      </c>
      <c r="AG68" s="135">
        <v>691</v>
      </c>
      <c r="AH68" s="135">
        <v>1</v>
      </c>
      <c r="AI68" s="135">
        <v>567</v>
      </c>
      <c r="AJ68" s="136">
        <f t="shared" si="7"/>
        <v>1259</v>
      </c>
      <c r="AK68" s="135">
        <v>654</v>
      </c>
      <c r="AL68" s="135">
        <v>0</v>
      </c>
      <c r="AM68" s="135">
        <v>563</v>
      </c>
      <c r="AN68" s="136">
        <f t="shared" si="8"/>
        <v>1217</v>
      </c>
      <c r="AO68" s="135">
        <v>627</v>
      </c>
      <c r="AP68" s="135">
        <v>0</v>
      </c>
      <c r="AQ68" s="135">
        <v>512</v>
      </c>
      <c r="AR68" s="136">
        <f t="shared" si="9"/>
        <v>1139</v>
      </c>
      <c r="AS68" s="135">
        <v>653</v>
      </c>
      <c r="AT68" s="135">
        <v>0</v>
      </c>
      <c r="AU68" s="135">
        <v>585</v>
      </c>
      <c r="AV68" s="136">
        <f t="shared" si="10"/>
        <v>1238</v>
      </c>
      <c r="AW68" s="135">
        <v>734</v>
      </c>
      <c r="AX68" s="135">
        <v>0</v>
      </c>
      <c r="AY68" s="135">
        <v>606</v>
      </c>
      <c r="AZ68" s="136">
        <f t="shared" si="11"/>
        <v>1340</v>
      </c>
      <c r="BA68" s="135">
        <v>680</v>
      </c>
      <c r="BB68" s="135">
        <v>0</v>
      </c>
      <c r="BC68" s="135">
        <v>590</v>
      </c>
      <c r="BD68" s="136">
        <f t="shared" si="12"/>
        <v>1270</v>
      </c>
      <c r="BE68" s="135">
        <v>540</v>
      </c>
      <c r="BF68" s="135">
        <v>0</v>
      </c>
      <c r="BG68" s="135">
        <v>472</v>
      </c>
      <c r="BH68" s="136">
        <f t="shared" si="13"/>
        <v>1012</v>
      </c>
      <c r="BI68" s="135">
        <v>412</v>
      </c>
      <c r="BJ68" s="135">
        <v>0</v>
      </c>
      <c r="BK68" s="135">
        <v>396</v>
      </c>
      <c r="BL68" s="136">
        <f t="shared" si="14"/>
        <v>808</v>
      </c>
      <c r="BM68" s="135">
        <v>362</v>
      </c>
      <c r="BN68" s="135">
        <v>0</v>
      </c>
      <c r="BO68" s="135">
        <v>276</v>
      </c>
      <c r="BP68" s="136">
        <f t="shared" si="15"/>
        <v>638</v>
      </c>
      <c r="BQ68" s="135">
        <v>271</v>
      </c>
      <c r="BR68" s="135">
        <v>0</v>
      </c>
      <c r="BS68" s="135">
        <v>236</v>
      </c>
      <c r="BT68" s="136">
        <f t="shared" si="16"/>
        <v>507</v>
      </c>
      <c r="BU68" s="135">
        <v>325</v>
      </c>
      <c r="BV68" s="135">
        <v>0</v>
      </c>
      <c r="BW68" s="135">
        <v>202</v>
      </c>
      <c r="BX68" s="136">
        <f t="shared" si="17"/>
        <v>527</v>
      </c>
      <c r="BY68" s="135">
        <v>1</v>
      </c>
      <c r="BZ68" s="135">
        <v>0</v>
      </c>
      <c r="CA68" s="135">
        <v>1</v>
      </c>
      <c r="CB68" s="136">
        <f t="shared" si="18"/>
        <v>2</v>
      </c>
      <c r="CC68" s="137"/>
      <c r="CD68" s="138">
        <f t="shared" si="29"/>
        <v>10178</v>
      </c>
      <c r="CE68" s="138">
        <f t="shared" si="29"/>
        <v>1</v>
      </c>
      <c r="CF68" s="138">
        <f t="shared" si="29"/>
        <v>9145</v>
      </c>
      <c r="CG68" s="139">
        <f t="shared" si="20"/>
        <v>19324</v>
      </c>
    </row>
    <row r="69" spans="1:85" ht="14.1" customHeight="1">
      <c r="A69" s="45"/>
      <c r="B69" s="1050"/>
      <c r="C69" s="1060"/>
      <c r="D69" s="134" t="s">
        <v>543</v>
      </c>
      <c r="E69" s="135">
        <v>1574</v>
      </c>
      <c r="F69" s="135">
        <v>0</v>
      </c>
      <c r="G69" s="135">
        <v>1586</v>
      </c>
      <c r="H69" s="136">
        <f t="shared" si="0"/>
        <v>3160</v>
      </c>
      <c r="I69" s="135">
        <v>1092</v>
      </c>
      <c r="J69" s="135">
        <v>0</v>
      </c>
      <c r="K69" s="135">
        <v>1233</v>
      </c>
      <c r="L69" s="136">
        <f t="shared" si="1"/>
        <v>2325</v>
      </c>
      <c r="M69" s="135">
        <v>2723</v>
      </c>
      <c r="N69" s="135">
        <v>0</v>
      </c>
      <c r="O69" s="135">
        <v>2874</v>
      </c>
      <c r="P69" s="136">
        <f t="shared" si="2"/>
        <v>5597</v>
      </c>
      <c r="Q69" s="135">
        <v>2564</v>
      </c>
      <c r="R69" s="135">
        <v>0</v>
      </c>
      <c r="S69" s="135">
        <v>2600</v>
      </c>
      <c r="T69" s="136">
        <f t="shared" si="3"/>
        <v>5164</v>
      </c>
      <c r="U69" s="135">
        <v>2748</v>
      </c>
      <c r="V69" s="135">
        <v>0</v>
      </c>
      <c r="W69" s="135">
        <v>2869</v>
      </c>
      <c r="X69" s="136">
        <f t="shared" si="4"/>
        <v>5617</v>
      </c>
      <c r="Y69" s="135">
        <v>3455</v>
      </c>
      <c r="Z69" s="135">
        <v>0</v>
      </c>
      <c r="AA69" s="135">
        <v>3113</v>
      </c>
      <c r="AB69" s="136">
        <f t="shared" si="5"/>
        <v>6568</v>
      </c>
      <c r="AC69" s="135">
        <v>3646</v>
      </c>
      <c r="AD69" s="135">
        <v>0</v>
      </c>
      <c r="AE69" s="135">
        <v>2858</v>
      </c>
      <c r="AF69" s="136">
        <f t="shared" si="6"/>
        <v>6504</v>
      </c>
      <c r="AG69" s="135">
        <v>3001</v>
      </c>
      <c r="AH69" s="135">
        <v>0</v>
      </c>
      <c r="AI69" s="135">
        <v>2216</v>
      </c>
      <c r="AJ69" s="136">
        <f t="shared" si="7"/>
        <v>5217</v>
      </c>
      <c r="AK69" s="135">
        <v>2954</v>
      </c>
      <c r="AL69" s="135">
        <v>0</v>
      </c>
      <c r="AM69" s="135">
        <v>2046</v>
      </c>
      <c r="AN69" s="136">
        <f t="shared" si="8"/>
        <v>5000</v>
      </c>
      <c r="AO69" s="135">
        <v>2872</v>
      </c>
      <c r="AP69" s="135">
        <v>0</v>
      </c>
      <c r="AQ69" s="135">
        <v>1967</v>
      </c>
      <c r="AR69" s="136">
        <f t="shared" si="9"/>
        <v>4839</v>
      </c>
      <c r="AS69" s="135">
        <v>2892</v>
      </c>
      <c r="AT69" s="135">
        <v>0</v>
      </c>
      <c r="AU69" s="135">
        <v>2078</v>
      </c>
      <c r="AV69" s="136">
        <f t="shared" si="10"/>
        <v>4970</v>
      </c>
      <c r="AW69" s="135">
        <v>3054</v>
      </c>
      <c r="AX69" s="135">
        <v>0</v>
      </c>
      <c r="AY69" s="135">
        <v>2272</v>
      </c>
      <c r="AZ69" s="136">
        <f t="shared" si="11"/>
        <v>5326</v>
      </c>
      <c r="BA69" s="135">
        <v>3020</v>
      </c>
      <c r="BB69" s="135">
        <v>0</v>
      </c>
      <c r="BC69" s="135">
        <v>2229</v>
      </c>
      <c r="BD69" s="136">
        <f t="shared" si="12"/>
        <v>5249</v>
      </c>
      <c r="BE69" s="135">
        <v>2487</v>
      </c>
      <c r="BF69" s="135">
        <v>0</v>
      </c>
      <c r="BG69" s="135">
        <v>1846</v>
      </c>
      <c r="BH69" s="136">
        <f t="shared" si="13"/>
        <v>4333</v>
      </c>
      <c r="BI69" s="135">
        <v>1936</v>
      </c>
      <c r="BJ69" s="135">
        <v>0</v>
      </c>
      <c r="BK69" s="135">
        <v>1520</v>
      </c>
      <c r="BL69" s="136">
        <f t="shared" si="14"/>
        <v>3456</v>
      </c>
      <c r="BM69" s="135">
        <v>1700</v>
      </c>
      <c r="BN69" s="135">
        <v>0</v>
      </c>
      <c r="BO69" s="135">
        <v>1223</v>
      </c>
      <c r="BP69" s="136">
        <f t="shared" si="15"/>
        <v>2923</v>
      </c>
      <c r="BQ69" s="135">
        <v>1274</v>
      </c>
      <c r="BR69" s="135">
        <v>0</v>
      </c>
      <c r="BS69" s="135">
        <v>831</v>
      </c>
      <c r="BT69" s="136">
        <f t="shared" si="16"/>
        <v>2105</v>
      </c>
      <c r="BU69" s="135">
        <v>1754</v>
      </c>
      <c r="BV69" s="135">
        <v>0</v>
      </c>
      <c r="BW69" s="135">
        <v>859</v>
      </c>
      <c r="BX69" s="136">
        <f t="shared" si="17"/>
        <v>2613</v>
      </c>
      <c r="BY69" s="135">
        <v>3</v>
      </c>
      <c r="BZ69" s="135">
        <v>0</v>
      </c>
      <c r="CA69" s="135">
        <v>3</v>
      </c>
      <c r="CB69" s="136">
        <f t="shared" si="18"/>
        <v>6</v>
      </c>
      <c r="CC69" s="137"/>
      <c r="CD69" s="138">
        <f t="shared" si="29"/>
        <v>44749</v>
      </c>
      <c r="CE69" s="138">
        <f t="shared" si="29"/>
        <v>0</v>
      </c>
      <c r="CF69" s="138">
        <f t="shared" si="29"/>
        <v>36223</v>
      </c>
      <c r="CG69" s="139">
        <f t="shared" si="20"/>
        <v>80972</v>
      </c>
    </row>
    <row r="70" spans="1:85" ht="14.1" customHeight="1">
      <c r="A70" s="45"/>
      <c r="B70" s="1050"/>
      <c r="C70" s="1060"/>
      <c r="D70" s="134" t="s">
        <v>544</v>
      </c>
      <c r="E70" s="135">
        <v>3970</v>
      </c>
      <c r="F70" s="135">
        <v>0</v>
      </c>
      <c r="G70" s="135">
        <v>4097</v>
      </c>
      <c r="H70" s="136">
        <f t="shared" si="0"/>
        <v>8067</v>
      </c>
      <c r="I70" s="135">
        <v>2972</v>
      </c>
      <c r="J70" s="135">
        <v>0</v>
      </c>
      <c r="K70" s="135">
        <v>3005</v>
      </c>
      <c r="L70" s="136">
        <f t="shared" si="1"/>
        <v>5977</v>
      </c>
      <c r="M70" s="135">
        <v>7578</v>
      </c>
      <c r="N70" s="135">
        <v>0</v>
      </c>
      <c r="O70" s="135">
        <v>7848</v>
      </c>
      <c r="P70" s="136">
        <f t="shared" si="2"/>
        <v>15426</v>
      </c>
      <c r="Q70" s="135">
        <v>7144</v>
      </c>
      <c r="R70" s="135">
        <v>0</v>
      </c>
      <c r="S70" s="135">
        <v>7341</v>
      </c>
      <c r="T70" s="136">
        <f t="shared" si="3"/>
        <v>14485</v>
      </c>
      <c r="U70" s="135">
        <v>7971</v>
      </c>
      <c r="V70" s="135">
        <v>0</v>
      </c>
      <c r="W70" s="135">
        <v>8114</v>
      </c>
      <c r="X70" s="136">
        <f t="shared" si="4"/>
        <v>16085</v>
      </c>
      <c r="Y70" s="135">
        <v>9038</v>
      </c>
      <c r="Z70" s="135">
        <v>0</v>
      </c>
      <c r="AA70" s="135">
        <v>8561</v>
      </c>
      <c r="AB70" s="136">
        <f t="shared" si="5"/>
        <v>17599</v>
      </c>
      <c r="AC70" s="135">
        <v>10926</v>
      </c>
      <c r="AD70" s="135">
        <v>0</v>
      </c>
      <c r="AE70" s="135">
        <v>9118</v>
      </c>
      <c r="AF70" s="136">
        <f t="shared" si="6"/>
        <v>20044</v>
      </c>
      <c r="AG70" s="135">
        <v>9845</v>
      </c>
      <c r="AH70" s="135">
        <v>0</v>
      </c>
      <c r="AI70" s="135">
        <v>8178</v>
      </c>
      <c r="AJ70" s="136">
        <f t="shared" si="7"/>
        <v>18023</v>
      </c>
      <c r="AK70" s="135">
        <v>8902</v>
      </c>
      <c r="AL70" s="135">
        <v>0</v>
      </c>
      <c r="AM70" s="135">
        <v>7526</v>
      </c>
      <c r="AN70" s="136">
        <f t="shared" si="8"/>
        <v>16428</v>
      </c>
      <c r="AO70" s="135">
        <v>8164</v>
      </c>
      <c r="AP70" s="135">
        <v>0</v>
      </c>
      <c r="AQ70" s="135">
        <v>6945</v>
      </c>
      <c r="AR70" s="136">
        <f t="shared" si="9"/>
        <v>15109</v>
      </c>
      <c r="AS70" s="135">
        <v>8255</v>
      </c>
      <c r="AT70" s="135">
        <v>1</v>
      </c>
      <c r="AU70" s="135">
        <v>7027</v>
      </c>
      <c r="AV70" s="136">
        <f t="shared" si="10"/>
        <v>15283</v>
      </c>
      <c r="AW70" s="135">
        <v>9463</v>
      </c>
      <c r="AX70" s="135">
        <v>0</v>
      </c>
      <c r="AY70" s="135">
        <v>7910</v>
      </c>
      <c r="AZ70" s="136">
        <f t="shared" si="11"/>
        <v>17373</v>
      </c>
      <c r="BA70" s="135">
        <v>9283</v>
      </c>
      <c r="BB70" s="135">
        <v>0</v>
      </c>
      <c r="BC70" s="135">
        <v>7645</v>
      </c>
      <c r="BD70" s="136">
        <f t="shared" si="12"/>
        <v>16928</v>
      </c>
      <c r="BE70" s="135">
        <v>8083</v>
      </c>
      <c r="BF70" s="135">
        <v>0</v>
      </c>
      <c r="BG70" s="135">
        <v>6319</v>
      </c>
      <c r="BH70" s="136">
        <f t="shared" si="13"/>
        <v>14402</v>
      </c>
      <c r="BI70" s="135">
        <v>6584</v>
      </c>
      <c r="BJ70" s="135">
        <v>0</v>
      </c>
      <c r="BK70" s="135">
        <v>5119</v>
      </c>
      <c r="BL70" s="136">
        <f t="shared" si="14"/>
        <v>11703</v>
      </c>
      <c r="BM70" s="135">
        <v>6004</v>
      </c>
      <c r="BN70" s="135">
        <v>0</v>
      </c>
      <c r="BO70" s="135">
        <v>4376</v>
      </c>
      <c r="BP70" s="136">
        <f t="shared" si="15"/>
        <v>10380</v>
      </c>
      <c r="BQ70" s="135">
        <v>4954</v>
      </c>
      <c r="BR70" s="135">
        <v>0</v>
      </c>
      <c r="BS70" s="135">
        <v>3129</v>
      </c>
      <c r="BT70" s="136">
        <f t="shared" si="16"/>
        <v>8083</v>
      </c>
      <c r="BU70" s="135">
        <v>8236</v>
      </c>
      <c r="BV70" s="135">
        <v>0</v>
      </c>
      <c r="BW70" s="135">
        <v>3624</v>
      </c>
      <c r="BX70" s="136">
        <f t="shared" si="17"/>
        <v>11860</v>
      </c>
      <c r="BY70" s="135">
        <v>19</v>
      </c>
      <c r="BZ70" s="135">
        <v>0</v>
      </c>
      <c r="CA70" s="135">
        <v>41</v>
      </c>
      <c r="CB70" s="136">
        <f t="shared" si="18"/>
        <v>60</v>
      </c>
      <c r="CC70" s="137"/>
      <c r="CD70" s="138">
        <f t="shared" si="29"/>
        <v>137391</v>
      </c>
      <c r="CE70" s="138">
        <f t="shared" si="29"/>
        <v>1</v>
      </c>
      <c r="CF70" s="138">
        <f t="shared" si="29"/>
        <v>115923</v>
      </c>
      <c r="CG70" s="139">
        <f t="shared" si="20"/>
        <v>253315</v>
      </c>
    </row>
    <row r="71" spans="1:85" ht="14.1" customHeight="1">
      <c r="A71" s="45"/>
      <c r="B71" s="1050"/>
      <c r="C71" s="1060"/>
      <c r="D71" s="134" t="s">
        <v>545</v>
      </c>
      <c r="E71" s="135">
        <v>92</v>
      </c>
      <c r="F71" s="135">
        <v>0</v>
      </c>
      <c r="G71" s="135">
        <v>89</v>
      </c>
      <c r="H71" s="136">
        <f t="shared" si="0"/>
        <v>181</v>
      </c>
      <c r="I71" s="135">
        <v>70</v>
      </c>
      <c r="J71" s="135">
        <v>0</v>
      </c>
      <c r="K71" s="135">
        <v>47</v>
      </c>
      <c r="L71" s="136">
        <f t="shared" si="1"/>
        <v>117</v>
      </c>
      <c r="M71" s="135">
        <v>155</v>
      </c>
      <c r="N71" s="135">
        <v>0</v>
      </c>
      <c r="O71" s="135">
        <v>172</v>
      </c>
      <c r="P71" s="136">
        <f t="shared" si="2"/>
        <v>327</v>
      </c>
      <c r="Q71" s="135">
        <v>129</v>
      </c>
      <c r="R71" s="135">
        <v>0</v>
      </c>
      <c r="S71" s="135">
        <v>180</v>
      </c>
      <c r="T71" s="136">
        <f t="shared" si="3"/>
        <v>309</v>
      </c>
      <c r="U71" s="135">
        <v>128</v>
      </c>
      <c r="V71" s="135">
        <v>0</v>
      </c>
      <c r="W71" s="135">
        <v>143</v>
      </c>
      <c r="X71" s="136">
        <f t="shared" si="4"/>
        <v>271</v>
      </c>
      <c r="Y71" s="135">
        <v>162</v>
      </c>
      <c r="Z71" s="135">
        <v>0</v>
      </c>
      <c r="AA71" s="135">
        <v>153</v>
      </c>
      <c r="AB71" s="136">
        <f t="shared" si="5"/>
        <v>315</v>
      </c>
      <c r="AC71" s="135">
        <v>197</v>
      </c>
      <c r="AD71" s="135">
        <v>0</v>
      </c>
      <c r="AE71" s="135">
        <v>165</v>
      </c>
      <c r="AF71" s="136">
        <f t="shared" si="6"/>
        <v>362</v>
      </c>
      <c r="AG71" s="135">
        <v>234</v>
      </c>
      <c r="AH71" s="135">
        <v>0</v>
      </c>
      <c r="AI71" s="135">
        <v>155</v>
      </c>
      <c r="AJ71" s="136">
        <f t="shared" si="7"/>
        <v>389</v>
      </c>
      <c r="AK71" s="135">
        <v>213</v>
      </c>
      <c r="AL71" s="135">
        <v>0</v>
      </c>
      <c r="AM71" s="135">
        <v>158</v>
      </c>
      <c r="AN71" s="136">
        <f t="shared" si="8"/>
        <v>371</v>
      </c>
      <c r="AO71" s="135">
        <v>159</v>
      </c>
      <c r="AP71" s="135">
        <v>0</v>
      </c>
      <c r="AQ71" s="135">
        <v>155</v>
      </c>
      <c r="AR71" s="136">
        <f t="shared" si="9"/>
        <v>314</v>
      </c>
      <c r="AS71" s="135">
        <v>154</v>
      </c>
      <c r="AT71" s="135">
        <v>0</v>
      </c>
      <c r="AU71" s="135">
        <v>134</v>
      </c>
      <c r="AV71" s="136">
        <f t="shared" si="10"/>
        <v>288</v>
      </c>
      <c r="AW71" s="135">
        <v>144</v>
      </c>
      <c r="AX71" s="135">
        <v>0</v>
      </c>
      <c r="AY71" s="135">
        <v>140</v>
      </c>
      <c r="AZ71" s="136">
        <f t="shared" si="11"/>
        <v>284</v>
      </c>
      <c r="BA71" s="135">
        <v>115</v>
      </c>
      <c r="BB71" s="135">
        <v>0</v>
      </c>
      <c r="BC71" s="135">
        <v>123</v>
      </c>
      <c r="BD71" s="136">
        <f t="shared" si="12"/>
        <v>238</v>
      </c>
      <c r="BE71" s="135">
        <v>115</v>
      </c>
      <c r="BF71" s="135">
        <v>0</v>
      </c>
      <c r="BG71" s="135">
        <v>111</v>
      </c>
      <c r="BH71" s="136">
        <f t="shared" si="13"/>
        <v>226</v>
      </c>
      <c r="BI71" s="135">
        <v>71</v>
      </c>
      <c r="BJ71" s="135">
        <v>0</v>
      </c>
      <c r="BK71" s="135">
        <v>73</v>
      </c>
      <c r="BL71" s="136">
        <f t="shared" si="14"/>
        <v>144</v>
      </c>
      <c r="BM71" s="135">
        <v>39</v>
      </c>
      <c r="BN71" s="135">
        <v>0</v>
      </c>
      <c r="BO71" s="135">
        <v>44</v>
      </c>
      <c r="BP71" s="136">
        <f t="shared" si="15"/>
        <v>83</v>
      </c>
      <c r="BQ71" s="135">
        <v>29</v>
      </c>
      <c r="BR71" s="135">
        <v>0</v>
      </c>
      <c r="BS71" s="135">
        <v>22</v>
      </c>
      <c r="BT71" s="136">
        <f t="shared" si="16"/>
        <v>51</v>
      </c>
      <c r="BU71" s="135">
        <v>23</v>
      </c>
      <c r="BV71" s="135">
        <v>0</v>
      </c>
      <c r="BW71" s="135">
        <v>11</v>
      </c>
      <c r="BX71" s="136">
        <f t="shared" si="17"/>
        <v>34</v>
      </c>
      <c r="BY71" s="135">
        <v>0</v>
      </c>
      <c r="BZ71" s="135">
        <v>0</v>
      </c>
      <c r="CA71" s="135">
        <v>0</v>
      </c>
      <c r="CB71" s="136">
        <f t="shared" si="18"/>
        <v>0</v>
      </c>
      <c r="CC71" s="137"/>
      <c r="CD71" s="138">
        <f t="shared" si="29"/>
        <v>2229</v>
      </c>
      <c r="CE71" s="138">
        <f t="shared" si="29"/>
        <v>0</v>
      </c>
      <c r="CF71" s="138">
        <f t="shared" si="29"/>
        <v>2075</v>
      </c>
      <c r="CG71" s="139">
        <f t="shared" si="20"/>
        <v>4304</v>
      </c>
    </row>
    <row r="72" spans="1:85" ht="14.1" customHeight="1">
      <c r="A72" s="45"/>
      <c r="B72" s="1050"/>
      <c r="C72" s="1060"/>
      <c r="D72" s="134" t="s">
        <v>546</v>
      </c>
      <c r="E72" s="135">
        <v>628</v>
      </c>
      <c r="F72" s="135">
        <v>0</v>
      </c>
      <c r="G72" s="135">
        <v>569</v>
      </c>
      <c r="H72" s="136">
        <f t="shared" si="0"/>
        <v>1197</v>
      </c>
      <c r="I72" s="135">
        <v>457</v>
      </c>
      <c r="J72" s="135">
        <v>0</v>
      </c>
      <c r="K72" s="135">
        <v>421</v>
      </c>
      <c r="L72" s="136">
        <f t="shared" si="1"/>
        <v>878</v>
      </c>
      <c r="M72" s="135">
        <v>990</v>
      </c>
      <c r="N72" s="135">
        <v>0</v>
      </c>
      <c r="O72" s="135">
        <v>1110</v>
      </c>
      <c r="P72" s="136">
        <f t="shared" si="2"/>
        <v>2100</v>
      </c>
      <c r="Q72" s="135">
        <v>1013</v>
      </c>
      <c r="R72" s="135">
        <v>0</v>
      </c>
      <c r="S72" s="135">
        <v>1060</v>
      </c>
      <c r="T72" s="136">
        <f t="shared" si="3"/>
        <v>2073</v>
      </c>
      <c r="U72" s="135">
        <v>1143</v>
      </c>
      <c r="V72" s="135">
        <v>0</v>
      </c>
      <c r="W72" s="135">
        <v>1167</v>
      </c>
      <c r="X72" s="136">
        <f t="shared" si="4"/>
        <v>2310</v>
      </c>
      <c r="Y72" s="135">
        <v>1255</v>
      </c>
      <c r="Z72" s="135">
        <v>0</v>
      </c>
      <c r="AA72" s="135">
        <v>1181</v>
      </c>
      <c r="AB72" s="136">
        <f t="shared" si="5"/>
        <v>2436</v>
      </c>
      <c r="AC72" s="135">
        <v>1270</v>
      </c>
      <c r="AD72" s="135">
        <v>0</v>
      </c>
      <c r="AE72" s="135">
        <v>1182</v>
      </c>
      <c r="AF72" s="136">
        <f t="shared" si="6"/>
        <v>2452</v>
      </c>
      <c r="AG72" s="135">
        <v>1158</v>
      </c>
      <c r="AH72" s="135">
        <v>0</v>
      </c>
      <c r="AI72" s="135">
        <v>989</v>
      </c>
      <c r="AJ72" s="136">
        <f t="shared" si="7"/>
        <v>2147</v>
      </c>
      <c r="AK72" s="135">
        <v>961</v>
      </c>
      <c r="AL72" s="135">
        <v>0</v>
      </c>
      <c r="AM72" s="135">
        <v>920</v>
      </c>
      <c r="AN72" s="136">
        <f t="shared" si="8"/>
        <v>1881</v>
      </c>
      <c r="AO72" s="135">
        <v>1154</v>
      </c>
      <c r="AP72" s="135">
        <v>0</v>
      </c>
      <c r="AQ72" s="135">
        <v>1001</v>
      </c>
      <c r="AR72" s="136">
        <f t="shared" si="9"/>
        <v>2155</v>
      </c>
      <c r="AS72" s="135">
        <v>1143</v>
      </c>
      <c r="AT72" s="135">
        <v>0</v>
      </c>
      <c r="AU72" s="135">
        <v>1003</v>
      </c>
      <c r="AV72" s="136">
        <f t="shared" si="10"/>
        <v>2146</v>
      </c>
      <c r="AW72" s="135">
        <v>1257</v>
      </c>
      <c r="AX72" s="135">
        <v>0</v>
      </c>
      <c r="AY72" s="135">
        <v>1167</v>
      </c>
      <c r="AZ72" s="136">
        <f t="shared" si="11"/>
        <v>2424</v>
      </c>
      <c r="BA72" s="135">
        <v>1036</v>
      </c>
      <c r="BB72" s="135">
        <v>0</v>
      </c>
      <c r="BC72" s="135">
        <v>1023</v>
      </c>
      <c r="BD72" s="136">
        <f t="shared" si="12"/>
        <v>2059</v>
      </c>
      <c r="BE72" s="135">
        <v>879</v>
      </c>
      <c r="BF72" s="135">
        <v>0</v>
      </c>
      <c r="BG72" s="135">
        <v>835</v>
      </c>
      <c r="BH72" s="136">
        <f t="shared" si="13"/>
        <v>1714</v>
      </c>
      <c r="BI72" s="135">
        <v>614</v>
      </c>
      <c r="BJ72" s="135">
        <v>0</v>
      </c>
      <c r="BK72" s="135">
        <v>656</v>
      </c>
      <c r="BL72" s="136">
        <f t="shared" si="14"/>
        <v>1270</v>
      </c>
      <c r="BM72" s="135">
        <v>541</v>
      </c>
      <c r="BN72" s="135">
        <v>0</v>
      </c>
      <c r="BO72" s="135">
        <v>508</v>
      </c>
      <c r="BP72" s="136">
        <f t="shared" si="15"/>
        <v>1049</v>
      </c>
      <c r="BQ72" s="135">
        <v>481</v>
      </c>
      <c r="BR72" s="135">
        <v>0</v>
      </c>
      <c r="BS72" s="135">
        <v>394</v>
      </c>
      <c r="BT72" s="136">
        <f t="shared" si="16"/>
        <v>875</v>
      </c>
      <c r="BU72" s="135">
        <v>533</v>
      </c>
      <c r="BV72" s="135">
        <v>0</v>
      </c>
      <c r="BW72" s="135">
        <v>431</v>
      </c>
      <c r="BX72" s="136">
        <f t="shared" si="17"/>
        <v>964</v>
      </c>
      <c r="BY72" s="135">
        <v>3</v>
      </c>
      <c r="BZ72" s="135">
        <v>0</v>
      </c>
      <c r="CA72" s="135">
        <v>2</v>
      </c>
      <c r="CB72" s="136">
        <f t="shared" si="18"/>
        <v>5</v>
      </c>
      <c r="CC72" s="137"/>
      <c r="CD72" s="138">
        <f t="shared" si="29"/>
        <v>16516</v>
      </c>
      <c r="CE72" s="138">
        <f t="shared" si="29"/>
        <v>0</v>
      </c>
      <c r="CF72" s="138">
        <f t="shared" si="29"/>
        <v>15619</v>
      </c>
      <c r="CG72" s="139">
        <f t="shared" si="20"/>
        <v>32135</v>
      </c>
    </row>
    <row r="73" spans="1:85" ht="14.1" customHeight="1">
      <c r="A73" s="45"/>
      <c r="B73" s="1050"/>
      <c r="C73" s="1060"/>
      <c r="D73" s="134" t="s">
        <v>547</v>
      </c>
      <c r="E73" s="135">
        <v>267</v>
      </c>
      <c r="F73" s="135">
        <v>0</v>
      </c>
      <c r="G73" s="135">
        <v>282</v>
      </c>
      <c r="H73" s="136">
        <f t="shared" si="0"/>
        <v>549</v>
      </c>
      <c r="I73" s="135">
        <v>220</v>
      </c>
      <c r="J73" s="135">
        <v>0</v>
      </c>
      <c r="K73" s="135">
        <v>204</v>
      </c>
      <c r="L73" s="136">
        <f t="shared" si="1"/>
        <v>424</v>
      </c>
      <c r="M73" s="135">
        <v>583</v>
      </c>
      <c r="N73" s="135">
        <v>0</v>
      </c>
      <c r="O73" s="135">
        <v>598</v>
      </c>
      <c r="P73" s="136">
        <f t="shared" si="2"/>
        <v>1181</v>
      </c>
      <c r="Q73" s="135">
        <v>610</v>
      </c>
      <c r="R73" s="135">
        <v>0</v>
      </c>
      <c r="S73" s="135">
        <v>640</v>
      </c>
      <c r="T73" s="136">
        <f t="shared" si="3"/>
        <v>1250</v>
      </c>
      <c r="U73" s="135">
        <v>648</v>
      </c>
      <c r="V73" s="135">
        <v>0</v>
      </c>
      <c r="W73" s="135">
        <v>663</v>
      </c>
      <c r="X73" s="136">
        <f t="shared" si="4"/>
        <v>1311</v>
      </c>
      <c r="Y73" s="135">
        <v>667</v>
      </c>
      <c r="Z73" s="135">
        <v>0</v>
      </c>
      <c r="AA73" s="135">
        <v>659</v>
      </c>
      <c r="AB73" s="136">
        <f t="shared" si="5"/>
        <v>1326</v>
      </c>
      <c r="AC73" s="135">
        <v>715</v>
      </c>
      <c r="AD73" s="135">
        <v>0</v>
      </c>
      <c r="AE73" s="135">
        <v>651</v>
      </c>
      <c r="AF73" s="136">
        <f t="shared" si="6"/>
        <v>1366</v>
      </c>
      <c r="AG73" s="135">
        <v>627</v>
      </c>
      <c r="AH73" s="135">
        <v>0</v>
      </c>
      <c r="AI73" s="135">
        <v>593</v>
      </c>
      <c r="AJ73" s="136">
        <f t="shared" si="7"/>
        <v>1220</v>
      </c>
      <c r="AK73" s="135">
        <v>585</v>
      </c>
      <c r="AL73" s="135">
        <v>0</v>
      </c>
      <c r="AM73" s="135">
        <v>547</v>
      </c>
      <c r="AN73" s="136">
        <f t="shared" si="8"/>
        <v>1132</v>
      </c>
      <c r="AO73" s="135">
        <v>576</v>
      </c>
      <c r="AP73" s="135">
        <v>0</v>
      </c>
      <c r="AQ73" s="135">
        <v>564</v>
      </c>
      <c r="AR73" s="136">
        <f t="shared" si="9"/>
        <v>1140</v>
      </c>
      <c r="AS73" s="135">
        <v>627</v>
      </c>
      <c r="AT73" s="135">
        <v>0</v>
      </c>
      <c r="AU73" s="135">
        <v>537</v>
      </c>
      <c r="AV73" s="136">
        <f t="shared" si="10"/>
        <v>1164</v>
      </c>
      <c r="AW73" s="135">
        <v>580</v>
      </c>
      <c r="AX73" s="135">
        <v>0</v>
      </c>
      <c r="AY73" s="135">
        <v>631</v>
      </c>
      <c r="AZ73" s="136">
        <f t="shared" si="11"/>
        <v>1211</v>
      </c>
      <c r="BA73" s="135">
        <v>595</v>
      </c>
      <c r="BB73" s="135">
        <v>0</v>
      </c>
      <c r="BC73" s="135">
        <v>564</v>
      </c>
      <c r="BD73" s="136">
        <f t="shared" si="12"/>
        <v>1159</v>
      </c>
      <c r="BE73" s="135">
        <v>452</v>
      </c>
      <c r="BF73" s="135">
        <v>0</v>
      </c>
      <c r="BG73" s="135">
        <v>486</v>
      </c>
      <c r="BH73" s="136">
        <f t="shared" si="13"/>
        <v>938</v>
      </c>
      <c r="BI73" s="135">
        <v>341</v>
      </c>
      <c r="BJ73" s="135">
        <v>0</v>
      </c>
      <c r="BK73" s="135">
        <v>345</v>
      </c>
      <c r="BL73" s="136">
        <f t="shared" si="14"/>
        <v>686</v>
      </c>
      <c r="BM73" s="135">
        <v>276</v>
      </c>
      <c r="BN73" s="135">
        <v>0</v>
      </c>
      <c r="BO73" s="135">
        <v>313</v>
      </c>
      <c r="BP73" s="136">
        <f t="shared" si="15"/>
        <v>589</v>
      </c>
      <c r="BQ73" s="135">
        <v>221</v>
      </c>
      <c r="BR73" s="135">
        <v>0</v>
      </c>
      <c r="BS73" s="135">
        <v>224</v>
      </c>
      <c r="BT73" s="136">
        <f t="shared" si="16"/>
        <v>445</v>
      </c>
      <c r="BU73" s="135">
        <v>285</v>
      </c>
      <c r="BV73" s="135">
        <v>0</v>
      </c>
      <c r="BW73" s="135">
        <v>225</v>
      </c>
      <c r="BX73" s="136">
        <f t="shared" si="17"/>
        <v>510</v>
      </c>
      <c r="BY73" s="135">
        <v>0</v>
      </c>
      <c r="BZ73" s="135">
        <v>0</v>
      </c>
      <c r="CA73" s="135">
        <v>1</v>
      </c>
      <c r="CB73" s="136">
        <f t="shared" si="18"/>
        <v>1</v>
      </c>
      <c r="CC73" s="137"/>
      <c r="CD73" s="138">
        <f t="shared" si="29"/>
        <v>8875</v>
      </c>
      <c r="CE73" s="138">
        <f t="shared" si="29"/>
        <v>0</v>
      </c>
      <c r="CF73" s="138">
        <f t="shared" si="29"/>
        <v>8727</v>
      </c>
      <c r="CG73" s="139">
        <f t="shared" si="20"/>
        <v>17602</v>
      </c>
    </row>
    <row r="74" spans="1:85" ht="14.1" customHeight="1">
      <c r="A74" s="45"/>
      <c r="B74" s="1050"/>
      <c r="C74" s="1060"/>
      <c r="D74" s="134" t="s">
        <v>548</v>
      </c>
      <c r="E74" s="135">
        <v>79</v>
      </c>
      <c r="F74" s="135">
        <v>0</v>
      </c>
      <c r="G74" s="135">
        <v>82</v>
      </c>
      <c r="H74" s="136">
        <f t="shared" si="0"/>
        <v>161</v>
      </c>
      <c r="I74" s="135">
        <v>50</v>
      </c>
      <c r="J74" s="135">
        <v>0</v>
      </c>
      <c r="K74" s="135">
        <v>57</v>
      </c>
      <c r="L74" s="136">
        <f t="shared" si="1"/>
        <v>107</v>
      </c>
      <c r="M74" s="135">
        <v>132</v>
      </c>
      <c r="N74" s="135">
        <v>0</v>
      </c>
      <c r="O74" s="135">
        <v>135</v>
      </c>
      <c r="P74" s="136">
        <f t="shared" si="2"/>
        <v>267</v>
      </c>
      <c r="Q74" s="135">
        <v>150</v>
      </c>
      <c r="R74" s="135">
        <v>0</v>
      </c>
      <c r="S74" s="135">
        <v>151</v>
      </c>
      <c r="T74" s="136">
        <f t="shared" si="3"/>
        <v>301</v>
      </c>
      <c r="U74" s="135">
        <v>143</v>
      </c>
      <c r="V74" s="135">
        <v>0</v>
      </c>
      <c r="W74" s="135">
        <v>178</v>
      </c>
      <c r="X74" s="136">
        <f t="shared" si="4"/>
        <v>321</v>
      </c>
      <c r="Y74" s="135">
        <v>169</v>
      </c>
      <c r="Z74" s="135">
        <v>0</v>
      </c>
      <c r="AA74" s="135">
        <v>169</v>
      </c>
      <c r="AB74" s="136">
        <f t="shared" si="5"/>
        <v>338</v>
      </c>
      <c r="AC74" s="135">
        <v>157</v>
      </c>
      <c r="AD74" s="135">
        <v>0</v>
      </c>
      <c r="AE74" s="135">
        <v>162</v>
      </c>
      <c r="AF74" s="136">
        <f t="shared" si="6"/>
        <v>319</v>
      </c>
      <c r="AG74" s="135">
        <v>152</v>
      </c>
      <c r="AH74" s="135">
        <v>0</v>
      </c>
      <c r="AI74" s="135">
        <v>156</v>
      </c>
      <c r="AJ74" s="136">
        <f t="shared" si="7"/>
        <v>308</v>
      </c>
      <c r="AK74" s="135">
        <v>150</v>
      </c>
      <c r="AL74" s="135">
        <v>0</v>
      </c>
      <c r="AM74" s="135">
        <v>126</v>
      </c>
      <c r="AN74" s="136">
        <f t="shared" si="8"/>
        <v>276</v>
      </c>
      <c r="AO74" s="135">
        <v>153</v>
      </c>
      <c r="AP74" s="135">
        <v>0</v>
      </c>
      <c r="AQ74" s="135">
        <v>121</v>
      </c>
      <c r="AR74" s="136">
        <f t="shared" si="9"/>
        <v>274</v>
      </c>
      <c r="AS74" s="135">
        <v>141</v>
      </c>
      <c r="AT74" s="135">
        <v>0</v>
      </c>
      <c r="AU74" s="135">
        <v>137</v>
      </c>
      <c r="AV74" s="136">
        <f t="shared" si="10"/>
        <v>278</v>
      </c>
      <c r="AW74" s="135">
        <v>175</v>
      </c>
      <c r="AX74" s="135">
        <v>0</v>
      </c>
      <c r="AY74" s="135">
        <v>188</v>
      </c>
      <c r="AZ74" s="136">
        <f t="shared" si="11"/>
        <v>363</v>
      </c>
      <c r="BA74" s="135">
        <v>137</v>
      </c>
      <c r="BB74" s="135">
        <v>0</v>
      </c>
      <c r="BC74" s="135">
        <v>134</v>
      </c>
      <c r="BD74" s="136">
        <f t="shared" si="12"/>
        <v>271</v>
      </c>
      <c r="BE74" s="135">
        <v>125</v>
      </c>
      <c r="BF74" s="135">
        <v>0</v>
      </c>
      <c r="BG74" s="135">
        <v>118</v>
      </c>
      <c r="BH74" s="136">
        <f t="shared" si="13"/>
        <v>243</v>
      </c>
      <c r="BI74" s="135">
        <v>97</v>
      </c>
      <c r="BJ74" s="135">
        <v>0</v>
      </c>
      <c r="BK74" s="135">
        <v>88</v>
      </c>
      <c r="BL74" s="136">
        <f t="shared" si="14"/>
        <v>185</v>
      </c>
      <c r="BM74" s="135">
        <v>74</v>
      </c>
      <c r="BN74" s="135">
        <v>0</v>
      </c>
      <c r="BO74" s="135">
        <v>71</v>
      </c>
      <c r="BP74" s="136">
        <f t="shared" si="15"/>
        <v>145</v>
      </c>
      <c r="BQ74" s="135">
        <v>59</v>
      </c>
      <c r="BR74" s="135">
        <v>0</v>
      </c>
      <c r="BS74" s="135">
        <v>49</v>
      </c>
      <c r="BT74" s="136">
        <f t="shared" si="16"/>
        <v>108</v>
      </c>
      <c r="BU74" s="135">
        <v>67</v>
      </c>
      <c r="BV74" s="135">
        <v>0</v>
      </c>
      <c r="BW74" s="135">
        <v>54</v>
      </c>
      <c r="BX74" s="136">
        <f t="shared" si="17"/>
        <v>121</v>
      </c>
      <c r="BY74" s="135">
        <v>0</v>
      </c>
      <c r="BZ74" s="135">
        <v>0</v>
      </c>
      <c r="CA74" s="135">
        <v>2</v>
      </c>
      <c r="CB74" s="136">
        <f t="shared" si="18"/>
        <v>2</v>
      </c>
      <c r="CC74" s="137"/>
      <c r="CD74" s="138">
        <f t="shared" si="29"/>
        <v>2210</v>
      </c>
      <c r="CE74" s="138">
        <f t="shared" si="29"/>
        <v>0</v>
      </c>
      <c r="CF74" s="138">
        <f t="shared" si="29"/>
        <v>2178</v>
      </c>
      <c r="CG74" s="139">
        <f t="shared" si="20"/>
        <v>4388</v>
      </c>
    </row>
    <row r="75" spans="1:85" ht="14.1" customHeight="1">
      <c r="A75" s="45"/>
      <c r="B75" s="1050"/>
      <c r="C75" s="1060"/>
      <c r="D75" s="134" t="s">
        <v>549</v>
      </c>
      <c r="E75" s="135">
        <v>142</v>
      </c>
      <c r="F75" s="135">
        <v>0</v>
      </c>
      <c r="G75" s="135">
        <v>131</v>
      </c>
      <c r="H75" s="136">
        <f t="shared" si="0"/>
        <v>273</v>
      </c>
      <c r="I75" s="135">
        <v>97</v>
      </c>
      <c r="J75" s="135">
        <v>0</v>
      </c>
      <c r="K75" s="135">
        <v>117</v>
      </c>
      <c r="L75" s="136">
        <f t="shared" si="1"/>
        <v>214</v>
      </c>
      <c r="M75" s="135">
        <v>279</v>
      </c>
      <c r="N75" s="135">
        <v>0</v>
      </c>
      <c r="O75" s="135">
        <v>320</v>
      </c>
      <c r="P75" s="136">
        <f t="shared" si="2"/>
        <v>599</v>
      </c>
      <c r="Q75" s="135">
        <v>278</v>
      </c>
      <c r="R75" s="135">
        <v>0</v>
      </c>
      <c r="S75" s="135">
        <v>292</v>
      </c>
      <c r="T75" s="136">
        <f t="shared" si="3"/>
        <v>570</v>
      </c>
      <c r="U75" s="135">
        <v>313</v>
      </c>
      <c r="V75" s="135">
        <v>0</v>
      </c>
      <c r="W75" s="135">
        <v>297</v>
      </c>
      <c r="X75" s="136">
        <f t="shared" si="4"/>
        <v>610</v>
      </c>
      <c r="Y75" s="135">
        <v>346</v>
      </c>
      <c r="Z75" s="135">
        <v>0</v>
      </c>
      <c r="AA75" s="135">
        <v>357</v>
      </c>
      <c r="AB75" s="136">
        <f t="shared" si="5"/>
        <v>703</v>
      </c>
      <c r="AC75" s="135">
        <v>367</v>
      </c>
      <c r="AD75" s="135">
        <v>0</v>
      </c>
      <c r="AE75" s="135">
        <v>380</v>
      </c>
      <c r="AF75" s="136">
        <f t="shared" si="6"/>
        <v>747</v>
      </c>
      <c r="AG75" s="135">
        <v>326</v>
      </c>
      <c r="AH75" s="135">
        <v>0</v>
      </c>
      <c r="AI75" s="135">
        <v>295</v>
      </c>
      <c r="AJ75" s="136">
        <f t="shared" si="7"/>
        <v>621</v>
      </c>
      <c r="AK75" s="135">
        <v>277</v>
      </c>
      <c r="AL75" s="135">
        <v>0</v>
      </c>
      <c r="AM75" s="135">
        <v>305</v>
      </c>
      <c r="AN75" s="136">
        <f t="shared" si="8"/>
        <v>582</v>
      </c>
      <c r="AO75" s="135">
        <v>276</v>
      </c>
      <c r="AP75" s="135">
        <v>0</v>
      </c>
      <c r="AQ75" s="135">
        <v>270</v>
      </c>
      <c r="AR75" s="136">
        <f t="shared" si="9"/>
        <v>546</v>
      </c>
      <c r="AS75" s="135">
        <v>341</v>
      </c>
      <c r="AT75" s="135">
        <v>0</v>
      </c>
      <c r="AU75" s="135">
        <v>300</v>
      </c>
      <c r="AV75" s="136">
        <f t="shared" si="10"/>
        <v>641</v>
      </c>
      <c r="AW75" s="135">
        <v>341</v>
      </c>
      <c r="AX75" s="135">
        <v>0</v>
      </c>
      <c r="AY75" s="135">
        <v>381</v>
      </c>
      <c r="AZ75" s="136">
        <f t="shared" si="11"/>
        <v>722</v>
      </c>
      <c r="BA75" s="135">
        <v>276</v>
      </c>
      <c r="BB75" s="135">
        <v>0</v>
      </c>
      <c r="BC75" s="135">
        <v>301</v>
      </c>
      <c r="BD75" s="136">
        <f t="shared" si="12"/>
        <v>577</v>
      </c>
      <c r="BE75" s="135">
        <v>236</v>
      </c>
      <c r="BF75" s="135">
        <v>0</v>
      </c>
      <c r="BG75" s="135">
        <v>247</v>
      </c>
      <c r="BH75" s="136">
        <f t="shared" si="13"/>
        <v>483</v>
      </c>
      <c r="BI75" s="135">
        <v>189</v>
      </c>
      <c r="BJ75" s="135">
        <v>0</v>
      </c>
      <c r="BK75" s="135">
        <v>203</v>
      </c>
      <c r="BL75" s="136">
        <f t="shared" si="14"/>
        <v>392</v>
      </c>
      <c r="BM75" s="135">
        <v>138</v>
      </c>
      <c r="BN75" s="135">
        <v>0</v>
      </c>
      <c r="BO75" s="135">
        <v>153</v>
      </c>
      <c r="BP75" s="136">
        <f t="shared" si="15"/>
        <v>291</v>
      </c>
      <c r="BQ75" s="135">
        <v>119</v>
      </c>
      <c r="BR75" s="135">
        <v>0</v>
      </c>
      <c r="BS75" s="135">
        <v>110</v>
      </c>
      <c r="BT75" s="136">
        <f t="shared" si="16"/>
        <v>229</v>
      </c>
      <c r="BU75" s="135">
        <v>167</v>
      </c>
      <c r="BV75" s="135">
        <v>0</v>
      </c>
      <c r="BW75" s="135">
        <v>124</v>
      </c>
      <c r="BX75" s="136">
        <f t="shared" si="17"/>
        <v>291</v>
      </c>
      <c r="BY75" s="135">
        <v>2</v>
      </c>
      <c r="BZ75" s="135">
        <v>0</v>
      </c>
      <c r="CA75" s="135">
        <v>1</v>
      </c>
      <c r="CB75" s="136">
        <f t="shared" si="18"/>
        <v>3</v>
      </c>
      <c r="CC75" s="137"/>
      <c r="CD75" s="138">
        <f t="shared" si="29"/>
        <v>4510</v>
      </c>
      <c r="CE75" s="138">
        <f t="shared" si="29"/>
        <v>0</v>
      </c>
      <c r="CF75" s="138">
        <f t="shared" si="29"/>
        <v>4584</v>
      </c>
      <c r="CG75" s="139">
        <f t="shared" si="20"/>
        <v>9094</v>
      </c>
    </row>
    <row r="76" spans="1:85" ht="14.1" customHeight="1">
      <c r="A76" s="45"/>
      <c r="B76" s="1050"/>
      <c r="C76" s="1060"/>
      <c r="D76" s="134" t="s">
        <v>550</v>
      </c>
      <c r="E76" s="135">
        <v>111</v>
      </c>
      <c r="F76" s="135">
        <v>0</v>
      </c>
      <c r="G76" s="135">
        <v>87</v>
      </c>
      <c r="H76" s="136">
        <f t="shared" si="0"/>
        <v>198</v>
      </c>
      <c r="I76" s="135">
        <v>78</v>
      </c>
      <c r="J76" s="135">
        <v>0</v>
      </c>
      <c r="K76" s="135">
        <v>78</v>
      </c>
      <c r="L76" s="136">
        <f t="shared" si="1"/>
        <v>156</v>
      </c>
      <c r="M76" s="135">
        <v>210</v>
      </c>
      <c r="N76" s="135">
        <v>0</v>
      </c>
      <c r="O76" s="135">
        <v>180</v>
      </c>
      <c r="P76" s="136">
        <f t="shared" si="2"/>
        <v>390</v>
      </c>
      <c r="Q76" s="135">
        <v>168</v>
      </c>
      <c r="R76" s="135">
        <v>0</v>
      </c>
      <c r="S76" s="135">
        <v>178</v>
      </c>
      <c r="T76" s="136">
        <f t="shared" si="3"/>
        <v>346</v>
      </c>
      <c r="U76" s="135">
        <v>204</v>
      </c>
      <c r="V76" s="135">
        <v>0</v>
      </c>
      <c r="W76" s="135">
        <v>230</v>
      </c>
      <c r="X76" s="136">
        <f t="shared" si="4"/>
        <v>434</v>
      </c>
      <c r="Y76" s="135">
        <v>246</v>
      </c>
      <c r="Z76" s="135">
        <v>0</v>
      </c>
      <c r="AA76" s="135">
        <v>230</v>
      </c>
      <c r="AB76" s="136">
        <f t="shared" si="5"/>
        <v>476</v>
      </c>
      <c r="AC76" s="135">
        <v>255</v>
      </c>
      <c r="AD76" s="135">
        <v>0</v>
      </c>
      <c r="AE76" s="135">
        <v>218</v>
      </c>
      <c r="AF76" s="136">
        <f t="shared" si="6"/>
        <v>473</v>
      </c>
      <c r="AG76" s="135">
        <v>197</v>
      </c>
      <c r="AH76" s="135">
        <v>0</v>
      </c>
      <c r="AI76" s="135">
        <v>182</v>
      </c>
      <c r="AJ76" s="136">
        <f t="shared" si="7"/>
        <v>379</v>
      </c>
      <c r="AK76" s="135">
        <v>188</v>
      </c>
      <c r="AL76" s="135">
        <v>0</v>
      </c>
      <c r="AM76" s="135">
        <v>171</v>
      </c>
      <c r="AN76" s="136">
        <f t="shared" si="8"/>
        <v>359</v>
      </c>
      <c r="AO76" s="135">
        <v>215</v>
      </c>
      <c r="AP76" s="135">
        <v>0</v>
      </c>
      <c r="AQ76" s="135">
        <v>181</v>
      </c>
      <c r="AR76" s="136">
        <f t="shared" si="9"/>
        <v>396</v>
      </c>
      <c r="AS76" s="135">
        <v>204</v>
      </c>
      <c r="AT76" s="135">
        <v>0</v>
      </c>
      <c r="AU76" s="135">
        <v>175</v>
      </c>
      <c r="AV76" s="136">
        <f t="shared" si="10"/>
        <v>379</v>
      </c>
      <c r="AW76" s="135">
        <v>219</v>
      </c>
      <c r="AX76" s="135">
        <v>0</v>
      </c>
      <c r="AY76" s="135">
        <v>220</v>
      </c>
      <c r="AZ76" s="136">
        <f t="shared" si="11"/>
        <v>439</v>
      </c>
      <c r="BA76" s="135">
        <v>207</v>
      </c>
      <c r="BB76" s="135">
        <v>0</v>
      </c>
      <c r="BC76" s="135">
        <v>238</v>
      </c>
      <c r="BD76" s="136">
        <f t="shared" si="12"/>
        <v>445</v>
      </c>
      <c r="BE76" s="135">
        <v>161</v>
      </c>
      <c r="BF76" s="135">
        <v>0</v>
      </c>
      <c r="BG76" s="135">
        <v>146</v>
      </c>
      <c r="BH76" s="136">
        <f t="shared" si="13"/>
        <v>307</v>
      </c>
      <c r="BI76" s="135">
        <v>113</v>
      </c>
      <c r="BJ76" s="135">
        <v>0</v>
      </c>
      <c r="BK76" s="135">
        <v>104</v>
      </c>
      <c r="BL76" s="136">
        <f t="shared" si="14"/>
        <v>217</v>
      </c>
      <c r="BM76" s="135">
        <v>113</v>
      </c>
      <c r="BN76" s="135">
        <v>0</v>
      </c>
      <c r="BO76" s="135">
        <v>96</v>
      </c>
      <c r="BP76" s="136">
        <f t="shared" si="15"/>
        <v>209</v>
      </c>
      <c r="BQ76" s="135">
        <v>71</v>
      </c>
      <c r="BR76" s="135">
        <v>0</v>
      </c>
      <c r="BS76" s="135">
        <v>65</v>
      </c>
      <c r="BT76" s="136">
        <f t="shared" si="16"/>
        <v>136</v>
      </c>
      <c r="BU76" s="135">
        <v>127</v>
      </c>
      <c r="BV76" s="135">
        <v>0</v>
      </c>
      <c r="BW76" s="135">
        <v>86</v>
      </c>
      <c r="BX76" s="136">
        <f t="shared" si="17"/>
        <v>213</v>
      </c>
      <c r="BY76" s="135">
        <v>1</v>
      </c>
      <c r="BZ76" s="135">
        <v>0</v>
      </c>
      <c r="CA76" s="135">
        <v>1</v>
      </c>
      <c r="CB76" s="136">
        <f t="shared" si="18"/>
        <v>2</v>
      </c>
      <c r="CC76" s="137"/>
      <c r="CD76" s="138">
        <f t="shared" si="29"/>
        <v>3088</v>
      </c>
      <c r="CE76" s="138">
        <f t="shared" si="29"/>
        <v>0</v>
      </c>
      <c r="CF76" s="138">
        <f t="shared" si="29"/>
        <v>2866</v>
      </c>
      <c r="CG76" s="139">
        <f t="shared" si="20"/>
        <v>5954</v>
      </c>
    </row>
    <row r="77" spans="1:85" ht="14.1" customHeight="1">
      <c r="A77" s="45"/>
      <c r="B77" s="1050"/>
      <c r="C77" s="1060"/>
      <c r="D77" s="134" t="s">
        <v>551</v>
      </c>
      <c r="E77" s="135">
        <v>1404</v>
      </c>
      <c r="F77" s="135">
        <v>0</v>
      </c>
      <c r="G77" s="135">
        <v>1343</v>
      </c>
      <c r="H77" s="136">
        <f t="shared" si="0"/>
        <v>2747</v>
      </c>
      <c r="I77" s="135">
        <v>1031</v>
      </c>
      <c r="J77" s="135">
        <v>0</v>
      </c>
      <c r="K77" s="135">
        <v>1032</v>
      </c>
      <c r="L77" s="136">
        <f t="shared" si="1"/>
        <v>2063</v>
      </c>
      <c r="M77" s="135">
        <v>2672</v>
      </c>
      <c r="N77" s="135">
        <v>0</v>
      </c>
      <c r="O77" s="135">
        <v>2728</v>
      </c>
      <c r="P77" s="136">
        <f t="shared" si="2"/>
        <v>5400</v>
      </c>
      <c r="Q77" s="135">
        <v>2493</v>
      </c>
      <c r="R77" s="135">
        <v>0</v>
      </c>
      <c r="S77" s="135">
        <v>2623</v>
      </c>
      <c r="T77" s="136">
        <f t="shared" si="3"/>
        <v>5116</v>
      </c>
      <c r="U77" s="135">
        <v>2658</v>
      </c>
      <c r="V77" s="135">
        <v>0</v>
      </c>
      <c r="W77" s="135">
        <v>2679</v>
      </c>
      <c r="X77" s="136">
        <f t="shared" si="4"/>
        <v>5337</v>
      </c>
      <c r="Y77" s="135">
        <v>2951</v>
      </c>
      <c r="Z77" s="135">
        <v>1</v>
      </c>
      <c r="AA77" s="135">
        <v>2787</v>
      </c>
      <c r="AB77" s="136">
        <f t="shared" si="5"/>
        <v>5739</v>
      </c>
      <c r="AC77" s="135">
        <v>3264</v>
      </c>
      <c r="AD77" s="135">
        <v>0</v>
      </c>
      <c r="AE77" s="135">
        <v>2876</v>
      </c>
      <c r="AF77" s="136">
        <f t="shared" si="6"/>
        <v>6140</v>
      </c>
      <c r="AG77" s="135">
        <v>3164</v>
      </c>
      <c r="AH77" s="135">
        <v>0</v>
      </c>
      <c r="AI77" s="135">
        <v>2519</v>
      </c>
      <c r="AJ77" s="136">
        <f t="shared" si="7"/>
        <v>5683</v>
      </c>
      <c r="AK77" s="135">
        <v>2815</v>
      </c>
      <c r="AL77" s="135">
        <v>0</v>
      </c>
      <c r="AM77" s="135">
        <v>2365</v>
      </c>
      <c r="AN77" s="136">
        <f t="shared" si="8"/>
        <v>5180</v>
      </c>
      <c r="AO77" s="135">
        <v>2622</v>
      </c>
      <c r="AP77" s="135">
        <v>0</v>
      </c>
      <c r="AQ77" s="135">
        <v>2225</v>
      </c>
      <c r="AR77" s="136">
        <f t="shared" si="9"/>
        <v>4847</v>
      </c>
      <c r="AS77" s="135">
        <v>2586</v>
      </c>
      <c r="AT77" s="135">
        <v>0</v>
      </c>
      <c r="AU77" s="135">
        <v>2161</v>
      </c>
      <c r="AV77" s="136">
        <f t="shared" si="10"/>
        <v>4747</v>
      </c>
      <c r="AW77" s="135">
        <v>2887</v>
      </c>
      <c r="AX77" s="135">
        <v>0</v>
      </c>
      <c r="AY77" s="135">
        <v>2529</v>
      </c>
      <c r="AZ77" s="136">
        <f t="shared" si="11"/>
        <v>5416</v>
      </c>
      <c r="BA77" s="135">
        <v>2779</v>
      </c>
      <c r="BB77" s="135">
        <v>0</v>
      </c>
      <c r="BC77" s="135">
        <v>2391</v>
      </c>
      <c r="BD77" s="136">
        <f t="shared" si="12"/>
        <v>5170</v>
      </c>
      <c r="BE77" s="135">
        <v>2397</v>
      </c>
      <c r="BF77" s="135">
        <v>0</v>
      </c>
      <c r="BG77" s="135">
        <v>1977</v>
      </c>
      <c r="BH77" s="136">
        <f t="shared" si="13"/>
        <v>4374</v>
      </c>
      <c r="BI77" s="135">
        <v>1873</v>
      </c>
      <c r="BJ77" s="135">
        <v>0</v>
      </c>
      <c r="BK77" s="135">
        <v>1596</v>
      </c>
      <c r="BL77" s="136">
        <f t="shared" si="14"/>
        <v>3469</v>
      </c>
      <c r="BM77" s="135">
        <v>1669</v>
      </c>
      <c r="BN77" s="135">
        <v>0</v>
      </c>
      <c r="BO77" s="135">
        <v>1281</v>
      </c>
      <c r="BP77" s="136">
        <f t="shared" si="15"/>
        <v>2950</v>
      </c>
      <c r="BQ77" s="135">
        <v>1156</v>
      </c>
      <c r="BR77" s="135">
        <v>0</v>
      </c>
      <c r="BS77" s="135">
        <v>915</v>
      </c>
      <c r="BT77" s="136">
        <f t="shared" si="16"/>
        <v>2071</v>
      </c>
      <c r="BU77" s="135">
        <v>1839</v>
      </c>
      <c r="BV77" s="135">
        <v>0</v>
      </c>
      <c r="BW77" s="135">
        <v>1037</v>
      </c>
      <c r="BX77" s="136">
        <f t="shared" si="17"/>
        <v>2876</v>
      </c>
      <c r="BY77" s="135">
        <v>6</v>
      </c>
      <c r="BZ77" s="135">
        <v>0</v>
      </c>
      <c r="CA77" s="135">
        <v>11</v>
      </c>
      <c r="CB77" s="136">
        <f t="shared" si="18"/>
        <v>17</v>
      </c>
      <c r="CC77" s="137"/>
      <c r="CD77" s="138">
        <f t="shared" si="29"/>
        <v>42266</v>
      </c>
      <c r="CE77" s="138">
        <f t="shared" si="29"/>
        <v>1</v>
      </c>
      <c r="CF77" s="138">
        <f t="shared" si="29"/>
        <v>37075</v>
      </c>
      <c r="CG77" s="139">
        <f t="shared" si="20"/>
        <v>79342</v>
      </c>
    </row>
    <row r="78" spans="1:85" ht="14.1" customHeight="1">
      <c r="A78" s="45"/>
      <c r="B78" s="1050"/>
      <c r="C78" s="1060"/>
      <c r="D78" s="134" t="s">
        <v>552</v>
      </c>
      <c r="E78" s="135">
        <v>644</v>
      </c>
      <c r="F78" s="135">
        <v>0</v>
      </c>
      <c r="G78" s="135">
        <v>671</v>
      </c>
      <c r="H78" s="136">
        <f t="shared" si="0"/>
        <v>1315</v>
      </c>
      <c r="I78" s="135">
        <v>518</v>
      </c>
      <c r="J78" s="135">
        <v>0</v>
      </c>
      <c r="K78" s="135">
        <v>548</v>
      </c>
      <c r="L78" s="136">
        <f t="shared" si="1"/>
        <v>1066</v>
      </c>
      <c r="M78" s="135">
        <v>1552</v>
      </c>
      <c r="N78" s="135">
        <v>0</v>
      </c>
      <c r="O78" s="135">
        <v>1604</v>
      </c>
      <c r="P78" s="136">
        <f t="shared" si="2"/>
        <v>3156</v>
      </c>
      <c r="Q78" s="135">
        <v>1528</v>
      </c>
      <c r="R78" s="135">
        <v>0</v>
      </c>
      <c r="S78" s="135">
        <v>1567</v>
      </c>
      <c r="T78" s="136">
        <f t="shared" si="3"/>
        <v>3095</v>
      </c>
      <c r="U78" s="135">
        <v>1581</v>
      </c>
      <c r="V78" s="135">
        <v>0</v>
      </c>
      <c r="W78" s="135">
        <v>1693</v>
      </c>
      <c r="X78" s="136">
        <f t="shared" si="4"/>
        <v>3274</v>
      </c>
      <c r="Y78" s="135">
        <v>1668</v>
      </c>
      <c r="Z78" s="135">
        <v>0</v>
      </c>
      <c r="AA78" s="135">
        <v>1657</v>
      </c>
      <c r="AB78" s="136">
        <f t="shared" si="5"/>
        <v>3325</v>
      </c>
      <c r="AC78" s="135">
        <v>1842</v>
      </c>
      <c r="AD78" s="135">
        <v>0</v>
      </c>
      <c r="AE78" s="135">
        <v>1575</v>
      </c>
      <c r="AF78" s="136">
        <f t="shared" si="6"/>
        <v>3417</v>
      </c>
      <c r="AG78" s="135">
        <v>1659</v>
      </c>
      <c r="AH78" s="135">
        <v>0</v>
      </c>
      <c r="AI78" s="135">
        <v>1405</v>
      </c>
      <c r="AJ78" s="136">
        <f t="shared" si="7"/>
        <v>3064</v>
      </c>
      <c r="AK78" s="135">
        <v>1539</v>
      </c>
      <c r="AL78" s="135">
        <v>1</v>
      </c>
      <c r="AM78" s="135">
        <v>1349</v>
      </c>
      <c r="AN78" s="136">
        <f t="shared" si="8"/>
        <v>2889</v>
      </c>
      <c r="AO78" s="135">
        <v>1522</v>
      </c>
      <c r="AP78" s="135">
        <v>0</v>
      </c>
      <c r="AQ78" s="135">
        <v>1298</v>
      </c>
      <c r="AR78" s="136">
        <f t="shared" si="9"/>
        <v>2820</v>
      </c>
      <c r="AS78" s="135">
        <v>1499</v>
      </c>
      <c r="AT78" s="135">
        <v>0</v>
      </c>
      <c r="AU78" s="135">
        <v>1278</v>
      </c>
      <c r="AV78" s="136">
        <f t="shared" si="10"/>
        <v>2777</v>
      </c>
      <c r="AW78" s="135">
        <v>1640</v>
      </c>
      <c r="AX78" s="135">
        <v>0</v>
      </c>
      <c r="AY78" s="135">
        <v>1467</v>
      </c>
      <c r="AZ78" s="136">
        <f t="shared" si="11"/>
        <v>3107</v>
      </c>
      <c r="BA78" s="135">
        <v>1597</v>
      </c>
      <c r="BB78" s="135">
        <v>0</v>
      </c>
      <c r="BC78" s="135">
        <v>1354</v>
      </c>
      <c r="BD78" s="136">
        <f t="shared" si="12"/>
        <v>2951</v>
      </c>
      <c r="BE78" s="135">
        <v>1353</v>
      </c>
      <c r="BF78" s="135">
        <v>0</v>
      </c>
      <c r="BG78" s="135">
        <v>1205</v>
      </c>
      <c r="BH78" s="136">
        <f t="shared" si="13"/>
        <v>2558</v>
      </c>
      <c r="BI78" s="135">
        <v>1112</v>
      </c>
      <c r="BJ78" s="135">
        <v>0</v>
      </c>
      <c r="BK78" s="135">
        <v>964</v>
      </c>
      <c r="BL78" s="136">
        <f t="shared" si="14"/>
        <v>2076</v>
      </c>
      <c r="BM78" s="135">
        <v>963</v>
      </c>
      <c r="BN78" s="135">
        <v>0</v>
      </c>
      <c r="BO78" s="135">
        <v>787</v>
      </c>
      <c r="BP78" s="136">
        <f t="shared" si="15"/>
        <v>1750</v>
      </c>
      <c r="BQ78" s="135">
        <v>688</v>
      </c>
      <c r="BR78" s="135">
        <v>0</v>
      </c>
      <c r="BS78" s="135">
        <v>586</v>
      </c>
      <c r="BT78" s="136">
        <f t="shared" si="16"/>
        <v>1274</v>
      </c>
      <c r="BU78" s="135">
        <v>1006</v>
      </c>
      <c r="BV78" s="135">
        <v>0</v>
      </c>
      <c r="BW78" s="135">
        <v>604</v>
      </c>
      <c r="BX78" s="136">
        <f t="shared" si="17"/>
        <v>1610</v>
      </c>
      <c r="BY78" s="135">
        <v>2</v>
      </c>
      <c r="BZ78" s="135">
        <v>0</v>
      </c>
      <c r="CA78" s="135">
        <v>2</v>
      </c>
      <c r="CB78" s="136">
        <f t="shared" si="18"/>
        <v>4</v>
      </c>
      <c r="CC78" s="137"/>
      <c r="CD78" s="138">
        <f t="shared" si="29"/>
        <v>23913</v>
      </c>
      <c r="CE78" s="138">
        <f t="shared" si="29"/>
        <v>1</v>
      </c>
      <c r="CF78" s="138">
        <f t="shared" si="29"/>
        <v>21614</v>
      </c>
      <c r="CG78" s="139">
        <f t="shared" si="20"/>
        <v>45528</v>
      </c>
    </row>
    <row r="79" spans="1:85" ht="14.1" customHeight="1">
      <c r="A79" s="45"/>
      <c r="B79" s="1050"/>
      <c r="C79" s="1060"/>
      <c r="D79" s="134" t="s">
        <v>553</v>
      </c>
      <c r="E79" s="135">
        <v>263</v>
      </c>
      <c r="F79" s="135">
        <v>0</v>
      </c>
      <c r="G79" s="135">
        <v>280</v>
      </c>
      <c r="H79" s="136">
        <f t="shared" si="0"/>
        <v>543</v>
      </c>
      <c r="I79" s="135">
        <v>206</v>
      </c>
      <c r="J79" s="135">
        <v>0</v>
      </c>
      <c r="K79" s="135">
        <v>220</v>
      </c>
      <c r="L79" s="136">
        <f t="shared" si="1"/>
        <v>426</v>
      </c>
      <c r="M79" s="135">
        <v>597</v>
      </c>
      <c r="N79" s="135">
        <v>0</v>
      </c>
      <c r="O79" s="135">
        <v>576</v>
      </c>
      <c r="P79" s="136">
        <f t="shared" si="2"/>
        <v>1173</v>
      </c>
      <c r="Q79" s="135">
        <v>530</v>
      </c>
      <c r="R79" s="135">
        <v>0</v>
      </c>
      <c r="S79" s="135">
        <v>609</v>
      </c>
      <c r="T79" s="136">
        <f t="shared" si="3"/>
        <v>1139</v>
      </c>
      <c r="U79" s="135">
        <v>609</v>
      </c>
      <c r="V79" s="135">
        <v>0</v>
      </c>
      <c r="W79" s="135">
        <v>652</v>
      </c>
      <c r="X79" s="136">
        <f t="shared" si="4"/>
        <v>1261</v>
      </c>
      <c r="Y79" s="135">
        <v>613</v>
      </c>
      <c r="Z79" s="135">
        <v>0</v>
      </c>
      <c r="AA79" s="135">
        <v>676</v>
      </c>
      <c r="AB79" s="136">
        <f t="shared" si="5"/>
        <v>1289</v>
      </c>
      <c r="AC79" s="135">
        <v>683</v>
      </c>
      <c r="AD79" s="135">
        <v>0</v>
      </c>
      <c r="AE79" s="135">
        <v>579</v>
      </c>
      <c r="AF79" s="136">
        <f t="shared" si="6"/>
        <v>1262</v>
      </c>
      <c r="AG79" s="135">
        <v>582</v>
      </c>
      <c r="AH79" s="135">
        <v>0</v>
      </c>
      <c r="AI79" s="135">
        <v>501</v>
      </c>
      <c r="AJ79" s="136">
        <f t="shared" si="7"/>
        <v>1083</v>
      </c>
      <c r="AK79" s="135">
        <v>541</v>
      </c>
      <c r="AL79" s="135">
        <v>0</v>
      </c>
      <c r="AM79" s="135">
        <v>508</v>
      </c>
      <c r="AN79" s="136">
        <f t="shared" si="8"/>
        <v>1049</v>
      </c>
      <c r="AO79" s="135">
        <v>579</v>
      </c>
      <c r="AP79" s="135">
        <v>0</v>
      </c>
      <c r="AQ79" s="135">
        <v>501</v>
      </c>
      <c r="AR79" s="136">
        <f t="shared" si="9"/>
        <v>1080</v>
      </c>
      <c r="AS79" s="135">
        <v>559</v>
      </c>
      <c r="AT79" s="135">
        <v>0</v>
      </c>
      <c r="AU79" s="135">
        <v>513</v>
      </c>
      <c r="AV79" s="136">
        <f t="shared" si="10"/>
        <v>1072</v>
      </c>
      <c r="AW79" s="135">
        <v>628</v>
      </c>
      <c r="AX79" s="135">
        <v>0</v>
      </c>
      <c r="AY79" s="135">
        <v>580</v>
      </c>
      <c r="AZ79" s="136">
        <f t="shared" si="11"/>
        <v>1208</v>
      </c>
      <c r="BA79" s="135">
        <v>541</v>
      </c>
      <c r="BB79" s="135">
        <v>0</v>
      </c>
      <c r="BC79" s="135">
        <v>537</v>
      </c>
      <c r="BD79" s="136">
        <f t="shared" si="12"/>
        <v>1078</v>
      </c>
      <c r="BE79" s="135">
        <v>425</v>
      </c>
      <c r="BF79" s="135">
        <v>0</v>
      </c>
      <c r="BG79" s="135">
        <v>400</v>
      </c>
      <c r="BH79" s="136">
        <f t="shared" si="13"/>
        <v>825</v>
      </c>
      <c r="BI79" s="135">
        <v>322</v>
      </c>
      <c r="BJ79" s="135">
        <v>0</v>
      </c>
      <c r="BK79" s="135">
        <v>345</v>
      </c>
      <c r="BL79" s="136">
        <f t="shared" si="14"/>
        <v>667</v>
      </c>
      <c r="BM79" s="135">
        <v>247</v>
      </c>
      <c r="BN79" s="135">
        <v>0</v>
      </c>
      <c r="BO79" s="135">
        <v>254</v>
      </c>
      <c r="BP79" s="136">
        <f t="shared" si="15"/>
        <v>501</v>
      </c>
      <c r="BQ79" s="135">
        <v>219</v>
      </c>
      <c r="BR79" s="135">
        <v>0</v>
      </c>
      <c r="BS79" s="135">
        <v>182</v>
      </c>
      <c r="BT79" s="136">
        <f t="shared" si="16"/>
        <v>401</v>
      </c>
      <c r="BU79" s="135">
        <v>255</v>
      </c>
      <c r="BV79" s="135">
        <v>0</v>
      </c>
      <c r="BW79" s="135">
        <v>198</v>
      </c>
      <c r="BX79" s="136">
        <f t="shared" si="17"/>
        <v>453</v>
      </c>
      <c r="BY79" s="135">
        <v>0</v>
      </c>
      <c r="BZ79" s="135">
        <v>0</v>
      </c>
      <c r="CA79" s="135">
        <v>1</v>
      </c>
      <c r="CB79" s="136">
        <f t="shared" si="18"/>
        <v>1</v>
      </c>
      <c r="CC79" s="137"/>
      <c r="CD79" s="138">
        <f t="shared" si="29"/>
        <v>8399</v>
      </c>
      <c r="CE79" s="138">
        <f t="shared" si="29"/>
        <v>0</v>
      </c>
      <c r="CF79" s="138">
        <f t="shared" si="29"/>
        <v>8112</v>
      </c>
      <c r="CG79" s="139">
        <f t="shared" si="20"/>
        <v>16511</v>
      </c>
    </row>
    <row r="80" spans="1:85" ht="14.1" customHeight="1">
      <c r="A80" s="45"/>
      <c r="B80" s="1050"/>
      <c r="C80" s="1060"/>
      <c r="D80" s="134" t="s">
        <v>554</v>
      </c>
      <c r="E80" s="135">
        <v>268</v>
      </c>
      <c r="F80" s="135">
        <v>0</v>
      </c>
      <c r="G80" s="135">
        <v>287</v>
      </c>
      <c r="H80" s="136">
        <f t="shared" ref="H80:H134" si="57">SUM(E80:G80)</f>
        <v>555</v>
      </c>
      <c r="I80" s="135">
        <v>176</v>
      </c>
      <c r="J80" s="135">
        <v>0</v>
      </c>
      <c r="K80" s="135">
        <v>190</v>
      </c>
      <c r="L80" s="136">
        <f t="shared" ref="L80:L134" si="58">SUM(I80:K80)</f>
        <v>366</v>
      </c>
      <c r="M80" s="135">
        <v>509</v>
      </c>
      <c r="N80" s="135">
        <v>0</v>
      </c>
      <c r="O80" s="135">
        <v>517</v>
      </c>
      <c r="P80" s="136">
        <f t="shared" ref="P80:P134" si="59">SUM(M80:O80)</f>
        <v>1026</v>
      </c>
      <c r="Q80" s="135">
        <v>435</v>
      </c>
      <c r="R80" s="135">
        <v>0</v>
      </c>
      <c r="S80" s="135">
        <v>444</v>
      </c>
      <c r="T80" s="136">
        <f t="shared" ref="T80:T134" si="60">SUM(Q80:S80)</f>
        <v>879</v>
      </c>
      <c r="U80" s="135">
        <v>464</v>
      </c>
      <c r="V80" s="135">
        <v>0</v>
      </c>
      <c r="W80" s="135">
        <v>455</v>
      </c>
      <c r="X80" s="136">
        <f t="shared" ref="X80:X134" si="61">SUM(U80:W80)</f>
        <v>919</v>
      </c>
      <c r="Y80" s="135">
        <v>528</v>
      </c>
      <c r="Z80" s="135">
        <v>0</v>
      </c>
      <c r="AA80" s="135">
        <v>453</v>
      </c>
      <c r="AB80" s="136">
        <f t="shared" ref="AB80:AB134" si="62">SUM(Y80:AA80)</f>
        <v>981</v>
      </c>
      <c r="AC80" s="135">
        <v>615</v>
      </c>
      <c r="AD80" s="135">
        <v>0</v>
      </c>
      <c r="AE80" s="135">
        <v>417</v>
      </c>
      <c r="AF80" s="136">
        <f t="shared" ref="AF80:AF134" si="63">SUM(AC80:AE80)</f>
        <v>1032</v>
      </c>
      <c r="AG80" s="135">
        <v>573</v>
      </c>
      <c r="AH80" s="135">
        <v>0</v>
      </c>
      <c r="AI80" s="135">
        <v>427</v>
      </c>
      <c r="AJ80" s="136">
        <f t="shared" ref="AJ80:AJ134" si="64">SUM(AG80:AI80)</f>
        <v>1000</v>
      </c>
      <c r="AK80" s="135">
        <v>535</v>
      </c>
      <c r="AL80" s="135">
        <v>0</v>
      </c>
      <c r="AM80" s="135">
        <v>380</v>
      </c>
      <c r="AN80" s="136">
        <f t="shared" ref="AN80:AN134" si="65">SUM(AK80:AM80)</f>
        <v>915</v>
      </c>
      <c r="AO80" s="135">
        <v>490</v>
      </c>
      <c r="AP80" s="135">
        <v>0</v>
      </c>
      <c r="AQ80" s="135">
        <v>368</v>
      </c>
      <c r="AR80" s="136">
        <f t="shared" ref="AR80:AR134" si="66">SUM(AO80:AQ80)</f>
        <v>858</v>
      </c>
      <c r="AS80" s="135">
        <v>449</v>
      </c>
      <c r="AT80" s="135">
        <v>0</v>
      </c>
      <c r="AU80" s="135">
        <v>392</v>
      </c>
      <c r="AV80" s="136">
        <f t="shared" ref="AV80:AV134" si="67">SUM(AS80:AU80)</f>
        <v>841</v>
      </c>
      <c r="AW80" s="135">
        <v>505</v>
      </c>
      <c r="AX80" s="135">
        <v>0</v>
      </c>
      <c r="AY80" s="135">
        <v>427</v>
      </c>
      <c r="AZ80" s="136">
        <f t="shared" ref="AZ80:AZ134" si="68">SUM(AW80:AY80)</f>
        <v>932</v>
      </c>
      <c r="BA80" s="135">
        <v>418</v>
      </c>
      <c r="BB80" s="135">
        <v>0</v>
      </c>
      <c r="BC80" s="135">
        <v>415</v>
      </c>
      <c r="BD80" s="136">
        <f t="shared" ref="BD80:BD134" si="69">SUM(BA80:BC80)</f>
        <v>833</v>
      </c>
      <c r="BE80" s="135">
        <v>348</v>
      </c>
      <c r="BF80" s="135">
        <v>0</v>
      </c>
      <c r="BG80" s="135">
        <v>305</v>
      </c>
      <c r="BH80" s="136">
        <f t="shared" ref="BH80:BH134" si="70">SUM(BE80:BG80)</f>
        <v>653</v>
      </c>
      <c r="BI80" s="135">
        <v>280</v>
      </c>
      <c r="BJ80" s="135">
        <v>0</v>
      </c>
      <c r="BK80" s="135">
        <v>256</v>
      </c>
      <c r="BL80" s="136">
        <f t="shared" ref="BL80:BL134" si="71">SUM(BI80:BK80)</f>
        <v>536</v>
      </c>
      <c r="BM80" s="135">
        <v>249</v>
      </c>
      <c r="BN80" s="135">
        <v>0</v>
      </c>
      <c r="BO80" s="135">
        <v>234</v>
      </c>
      <c r="BP80" s="136">
        <f t="shared" ref="BP80:BP134" si="72">SUM(BM80:BO80)</f>
        <v>483</v>
      </c>
      <c r="BQ80" s="135">
        <v>192</v>
      </c>
      <c r="BR80" s="135">
        <v>0</v>
      </c>
      <c r="BS80" s="135">
        <v>144</v>
      </c>
      <c r="BT80" s="136">
        <f t="shared" ref="BT80:BT134" si="73">SUM(BQ80:BS80)</f>
        <v>336</v>
      </c>
      <c r="BU80" s="135">
        <v>270</v>
      </c>
      <c r="BV80" s="135">
        <v>0</v>
      </c>
      <c r="BW80" s="135">
        <v>192</v>
      </c>
      <c r="BX80" s="136">
        <f t="shared" ref="BX80:BX134" si="74">SUM(BU80:BW80)</f>
        <v>462</v>
      </c>
      <c r="BY80" s="135">
        <v>0</v>
      </c>
      <c r="BZ80" s="135">
        <v>0</v>
      </c>
      <c r="CA80" s="135">
        <v>0</v>
      </c>
      <c r="CB80" s="136">
        <f t="shared" ref="CB80:CB134" si="75">SUM(BY80:CA80)</f>
        <v>0</v>
      </c>
      <c r="CC80" s="137"/>
      <c r="CD80" s="138">
        <f t="shared" si="29"/>
        <v>7304</v>
      </c>
      <c r="CE80" s="138">
        <f t="shared" si="29"/>
        <v>0</v>
      </c>
      <c r="CF80" s="138">
        <f t="shared" si="29"/>
        <v>6303</v>
      </c>
      <c r="CG80" s="139">
        <f t="shared" ref="CG80:CG134" si="76">SUM(CD80:CF80)</f>
        <v>13607</v>
      </c>
    </row>
    <row r="81" spans="1:85" ht="14.1" customHeight="1">
      <c r="A81" s="45"/>
      <c r="B81" s="1050"/>
      <c r="C81" s="1060"/>
      <c r="D81" s="134" t="s">
        <v>555</v>
      </c>
      <c r="E81" s="135">
        <v>612</v>
      </c>
      <c r="F81" s="135">
        <v>0</v>
      </c>
      <c r="G81" s="135">
        <v>639</v>
      </c>
      <c r="H81" s="136">
        <f t="shared" si="57"/>
        <v>1251</v>
      </c>
      <c r="I81" s="135">
        <v>444</v>
      </c>
      <c r="J81" s="135">
        <v>0</v>
      </c>
      <c r="K81" s="135">
        <v>394</v>
      </c>
      <c r="L81" s="136">
        <f t="shared" si="58"/>
        <v>838</v>
      </c>
      <c r="M81" s="135">
        <v>782</v>
      </c>
      <c r="N81" s="135">
        <v>0</v>
      </c>
      <c r="O81" s="135">
        <v>815</v>
      </c>
      <c r="P81" s="136">
        <f t="shared" si="59"/>
        <v>1597</v>
      </c>
      <c r="Q81" s="135">
        <v>745</v>
      </c>
      <c r="R81" s="135">
        <v>0</v>
      </c>
      <c r="S81" s="135">
        <v>785</v>
      </c>
      <c r="T81" s="136">
        <f t="shared" si="60"/>
        <v>1530</v>
      </c>
      <c r="U81" s="135">
        <v>762</v>
      </c>
      <c r="V81" s="135">
        <v>0</v>
      </c>
      <c r="W81" s="135">
        <v>783</v>
      </c>
      <c r="X81" s="136">
        <f t="shared" si="61"/>
        <v>1545</v>
      </c>
      <c r="Y81" s="135">
        <v>1023</v>
      </c>
      <c r="Z81" s="135">
        <v>0</v>
      </c>
      <c r="AA81" s="135">
        <v>828</v>
      </c>
      <c r="AB81" s="136">
        <f t="shared" si="62"/>
        <v>1851</v>
      </c>
      <c r="AC81" s="135">
        <v>1118</v>
      </c>
      <c r="AD81" s="135">
        <v>0</v>
      </c>
      <c r="AE81" s="135">
        <v>768</v>
      </c>
      <c r="AF81" s="136">
        <f t="shared" si="63"/>
        <v>1886</v>
      </c>
      <c r="AG81" s="135">
        <v>834</v>
      </c>
      <c r="AH81" s="135">
        <v>0</v>
      </c>
      <c r="AI81" s="135">
        <v>530</v>
      </c>
      <c r="AJ81" s="136">
        <f t="shared" si="64"/>
        <v>1364</v>
      </c>
      <c r="AK81" s="135">
        <v>930</v>
      </c>
      <c r="AL81" s="135">
        <v>0</v>
      </c>
      <c r="AM81" s="135">
        <v>567</v>
      </c>
      <c r="AN81" s="136">
        <f t="shared" si="65"/>
        <v>1497</v>
      </c>
      <c r="AO81" s="135">
        <v>817</v>
      </c>
      <c r="AP81" s="135">
        <v>0</v>
      </c>
      <c r="AQ81" s="135">
        <v>537</v>
      </c>
      <c r="AR81" s="136">
        <f t="shared" si="66"/>
        <v>1354</v>
      </c>
      <c r="AS81" s="135">
        <v>780</v>
      </c>
      <c r="AT81" s="135">
        <v>0</v>
      </c>
      <c r="AU81" s="135">
        <v>565</v>
      </c>
      <c r="AV81" s="136">
        <f t="shared" si="67"/>
        <v>1345</v>
      </c>
      <c r="AW81" s="135">
        <v>905</v>
      </c>
      <c r="AX81" s="135">
        <v>0</v>
      </c>
      <c r="AY81" s="135">
        <v>639</v>
      </c>
      <c r="AZ81" s="136">
        <f t="shared" si="68"/>
        <v>1544</v>
      </c>
      <c r="BA81" s="135">
        <v>789</v>
      </c>
      <c r="BB81" s="135">
        <v>0</v>
      </c>
      <c r="BC81" s="135">
        <v>575</v>
      </c>
      <c r="BD81" s="136">
        <f t="shared" si="69"/>
        <v>1364</v>
      </c>
      <c r="BE81" s="135">
        <v>612</v>
      </c>
      <c r="BF81" s="135">
        <v>0</v>
      </c>
      <c r="BG81" s="135">
        <v>460</v>
      </c>
      <c r="BH81" s="136">
        <f t="shared" si="70"/>
        <v>1072</v>
      </c>
      <c r="BI81" s="135">
        <v>492</v>
      </c>
      <c r="BJ81" s="135">
        <v>0</v>
      </c>
      <c r="BK81" s="135">
        <v>449</v>
      </c>
      <c r="BL81" s="136">
        <f t="shared" si="71"/>
        <v>941</v>
      </c>
      <c r="BM81" s="135">
        <v>364</v>
      </c>
      <c r="BN81" s="135">
        <v>0</v>
      </c>
      <c r="BO81" s="135">
        <v>304</v>
      </c>
      <c r="BP81" s="136">
        <f t="shared" si="72"/>
        <v>668</v>
      </c>
      <c r="BQ81" s="135">
        <v>282</v>
      </c>
      <c r="BR81" s="135">
        <v>0</v>
      </c>
      <c r="BS81" s="135">
        <v>220</v>
      </c>
      <c r="BT81" s="136">
        <f t="shared" si="73"/>
        <v>502</v>
      </c>
      <c r="BU81" s="135">
        <v>378</v>
      </c>
      <c r="BV81" s="135">
        <v>0</v>
      </c>
      <c r="BW81" s="135">
        <v>239</v>
      </c>
      <c r="BX81" s="136">
        <f t="shared" si="74"/>
        <v>617</v>
      </c>
      <c r="BY81" s="135">
        <v>0</v>
      </c>
      <c r="BZ81" s="135">
        <v>0</v>
      </c>
      <c r="CA81" s="135">
        <v>0</v>
      </c>
      <c r="CB81" s="136">
        <f t="shared" si="75"/>
        <v>0</v>
      </c>
      <c r="CC81" s="137"/>
      <c r="CD81" s="138">
        <f t="shared" si="29"/>
        <v>12669</v>
      </c>
      <c r="CE81" s="138">
        <f t="shared" si="29"/>
        <v>0</v>
      </c>
      <c r="CF81" s="138">
        <f t="shared" si="29"/>
        <v>10097</v>
      </c>
      <c r="CG81" s="139">
        <f t="shared" si="76"/>
        <v>22766</v>
      </c>
    </row>
    <row r="82" spans="1:85" ht="14.1" customHeight="1">
      <c r="A82" s="45"/>
      <c r="B82" s="1050"/>
      <c r="C82" s="1060"/>
      <c r="D82" s="134" t="s">
        <v>556</v>
      </c>
      <c r="E82" s="135">
        <v>264</v>
      </c>
      <c r="F82" s="135">
        <v>0</v>
      </c>
      <c r="G82" s="135">
        <v>293</v>
      </c>
      <c r="H82" s="136">
        <f t="shared" si="57"/>
        <v>557</v>
      </c>
      <c r="I82" s="135">
        <v>231</v>
      </c>
      <c r="J82" s="135">
        <v>0</v>
      </c>
      <c r="K82" s="135">
        <v>217</v>
      </c>
      <c r="L82" s="136">
        <f t="shared" si="58"/>
        <v>448</v>
      </c>
      <c r="M82" s="135">
        <v>628</v>
      </c>
      <c r="N82" s="135">
        <v>0</v>
      </c>
      <c r="O82" s="135">
        <v>648</v>
      </c>
      <c r="P82" s="136">
        <f t="shared" si="59"/>
        <v>1276</v>
      </c>
      <c r="Q82" s="135">
        <v>602</v>
      </c>
      <c r="R82" s="135">
        <v>0</v>
      </c>
      <c r="S82" s="135">
        <v>634</v>
      </c>
      <c r="T82" s="136">
        <f t="shared" si="60"/>
        <v>1236</v>
      </c>
      <c r="U82" s="135">
        <v>681</v>
      </c>
      <c r="V82" s="135">
        <v>0</v>
      </c>
      <c r="W82" s="135">
        <v>707</v>
      </c>
      <c r="X82" s="136">
        <f t="shared" si="61"/>
        <v>1388</v>
      </c>
      <c r="Y82" s="135">
        <v>743</v>
      </c>
      <c r="Z82" s="135">
        <v>0</v>
      </c>
      <c r="AA82" s="135">
        <v>695</v>
      </c>
      <c r="AB82" s="136">
        <f t="shared" si="62"/>
        <v>1438</v>
      </c>
      <c r="AC82" s="135">
        <v>688</v>
      </c>
      <c r="AD82" s="135">
        <v>0</v>
      </c>
      <c r="AE82" s="135">
        <v>684</v>
      </c>
      <c r="AF82" s="136">
        <f t="shared" si="63"/>
        <v>1372</v>
      </c>
      <c r="AG82" s="135">
        <v>620</v>
      </c>
      <c r="AH82" s="135">
        <v>0</v>
      </c>
      <c r="AI82" s="135">
        <v>575</v>
      </c>
      <c r="AJ82" s="136">
        <f t="shared" si="64"/>
        <v>1195</v>
      </c>
      <c r="AK82" s="135">
        <v>559</v>
      </c>
      <c r="AL82" s="135">
        <v>0</v>
      </c>
      <c r="AM82" s="135">
        <v>487</v>
      </c>
      <c r="AN82" s="136">
        <f t="shared" si="65"/>
        <v>1046</v>
      </c>
      <c r="AO82" s="135">
        <v>671</v>
      </c>
      <c r="AP82" s="135">
        <v>0</v>
      </c>
      <c r="AQ82" s="135">
        <v>508</v>
      </c>
      <c r="AR82" s="136">
        <f t="shared" si="66"/>
        <v>1179</v>
      </c>
      <c r="AS82" s="135">
        <v>608</v>
      </c>
      <c r="AT82" s="135">
        <v>0</v>
      </c>
      <c r="AU82" s="135">
        <v>573</v>
      </c>
      <c r="AV82" s="136">
        <f t="shared" si="67"/>
        <v>1181</v>
      </c>
      <c r="AW82" s="135">
        <v>682</v>
      </c>
      <c r="AX82" s="135">
        <v>0</v>
      </c>
      <c r="AY82" s="135">
        <v>620</v>
      </c>
      <c r="AZ82" s="136">
        <f t="shared" si="68"/>
        <v>1302</v>
      </c>
      <c r="BA82" s="135">
        <v>646</v>
      </c>
      <c r="BB82" s="135">
        <v>0</v>
      </c>
      <c r="BC82" s="135">
        <v>613</v>
      </c>
      <c r="BD82" s="136">
        <f t="shared" si="69"/>
        <v>1259</v>
      </c>
      <c r="BE82" s="135">
        <v>552</v>
      </c>
      <c r="BF82" s="135">
        <v>0</v>
      </c>
      <c r="BG82" s="135">
        <v>503</v>
      </c>
      <c r="BH82" s="136">
        <f t="shared" si="70"/>
        <v>1055</v>
      </c>
      <c r="BI82" s="135">
        <v>427</v>
      </c>
      <c r="BJ82" s="135">
        <v>0</v>
      </c>
      <c r="BK82" s="135">
        <v>437</v>
      </c>
      <c r="BL82" s="136">
        <f t="shared" si="71"/>
        <v>864</v>
      </c>
      <c r="BM82" s="135">
        <v>374</v>
      </c>
      <c r="BN82" s="135">
        <v>0</v>
      </c>
      <c r="BO82" s="135">
        <v>351</v>
      </c>
      <c r="BP82" s="136">
        <f t="shared" si="72"/>
        <v>725</v>
      </c>
      <c r="BQ82" s="135">
        <v>270</v>
      </c>
      <c r="BR82" s="135">
        <v>0</v>
      </c>
      <c r="BS82" s="135">
        <v>215</v>
      </c>
      <c r="BT82" s="136">
        <f t="shared" si="73"/>
        <v>485</v>
      </c>
      <c r="BU82" s="135">
        <v>414</v>
      </c>
      <c r="BV82" s="135">
        <v>0</v>
      </c>
      <c r="BW82" s="135">
        <v>246</v>
      </c>
      <c r="BX82" s="136">
        <f t="shared" si="74"/>
        <v>660</v>
      </c>
      <c r="BY82" s="135">
        <v>0</v>
      </c>
      <c r="BZ82" s="135">
        <v>0</v>
      </c>
      <c r="CA82" s="135">
        <v>0</v>
      </c>
      <c r="CB82" s="136">
        <f t="shared" si="75"/>
        <v>0</v>
      </c>
      <c r="CC82" s="137"/>
      <c r="CD82" s="138">
        <f t="shared" si="29"/>
        <v>9660</v>
      </c>
      <c r="CE82" s="138">
        <f t="shared" si="29"/>
        <v>0</v>
      </c>
      <c r="CF82" s="138">
        <f t="shared" si="29"/>
        <v>9006</v>
      </c>
      <c r="CG82" s="139">
        <f t="shared" si="76"/>
        <v>18666</v>
      </c>
    </row>
    <row r="83" spans="1:85" ht="14.1" customHeight="1">
      <c r="A83" s="45"/>
      <c r="B83" s="1050"/>
      <c r="C83" s="1060"/>
      <c r="D83" s="134" t="s">
        <v>557</v>
      </c>
      <c r="E83" s="135">
        <v>230</v>
      </c>
      <c r="F83" s="135">
        <v>0</v>
      </c>
      <c r="G83" s="135">
        <v>222</v>
      </c>
      <c r="H83" s="136">
        <f t="shared" si="57"/>
        <v>452</v>
      </c>
      <c r="I83" s="135">
        <v>185</v>
      </c>
      <c r="J83" s="135">
        <v>0</v>
      </c>
      <c r="K83" s="135">
        <v>161</v>
      </c>
      <c r="L83" s="136">
        <f t="shared" si="58"/>
        <v>346</v>
      </c>
      <c r="M83" s="135">
        <v>470</v>
      </c>
      <c r="N83" s="135">
        <v>0</v>
      </c>
      <c r="O83" s="135">
        <v>477</v>
      </c>
      <c r="P83" s="136">
        <f t="shared" si="59"/>
        <v>947</v>
      </c>
      <c r="Q83" s="135">
        <v>489</v>
      </c>
      <c r="R83" s="135">
        <v>0</v>
      </c>
      <c r="S83" s="135">
        <v>452</v>
      </c>
      <c r="T83" s="136">
        <f t="shared" si="60"/>
        <v>941</v>
      </c>
      <c r="U83" s="135">
        <v>536</v>
      </c>
      <c r="V83" s="135">
        <v>0</v>
      </c>
      <c r="W83" s="135">
        <v>565</v>
      </c>
      <c r="X83" s="136">
        <f t="shared" si="61"/>
        <v>1101</v>
      </c>
      <c r="Y83" s="135">
        <v>553</v>
      </c>
      <c r="Z83" s="135">
        <v>0</v>
      </c>
      <c r="AA83" s="135">
        <v>542</v>
      </c>
      <c r="AB83" s="136">
        <f t="shared" si="62"/>
        <v>1095</v>
      </c>
      <c r="AC83" s="135">
        <v>624</v>
      </c>
      <c r="AD83" s="135">
        <v>0</v>
      </c>
      <c r="AE83" s="135">
        <v>521</v>
      </c>
      <c r="AF83" s="136">
        <f t="shared" si="63"/>
        <v>1145</v>
      </c>
      <c r="AG83" s="135">
        <v>497</v>
      </c>
      <c r="AH83" s="135">
        <v>0</v>
      </c>
      <c r="AI83" s="135">
        <v>455</v>
      </c>
      <c r="AJ83" s="136">
        <f t="shared" si="64"/>
        <v>952</v>
      </c>
      <c r="AK83" s="135">
        <v>592</v>
      </c>
      <c r="AL83" s="135">
        <v>0</v>
      </c>
      <c r="AM83" s="135">
        <v>453</v>
      </c>
      <c r="AN83" s="136">
        <f t="shared" si="65"/>
        <v>1045</v>
      </c>
      <c r="AO83" s="135">
        <v>498</v>
      </c>
      <c r="AP83" s="135">
        <v>0</v>
      </c>
      <c r="AQ83" s="135">
        <v>423</v>
      </c>
      <c r="AR83" s="136">
        <f t="shared" si="66"/>
        <v>921</v>
      </c>
      <c r="AS83" s="135">
        <v>452</v>
      </c>
      <c r="AT83" s="135">
        <v>0</v>
      </c>
      <c r="AU83" s="135">
        <v>409</v>
      </c>
      <c r="AV83" s="136">
        <f t="shared" si="67"/>
        <v>861</v>
      </c>
      <c r="AW83" s="135">
        <v>549</v>
      </c>
      <c r="AX83" s="135">
        <v>0</v>
      </c>
      <c r="AY83" s="135">
        <v>488</v>
      </c>
      <c r="AZ83" s="136">
        <f t="shared" si="68"/>
        <v>1037</v>
      </c>
      <c r="BA83" s="135">
        <v>548</v>
      </c>
      <c r="BB83" s="135">
        <v>0</v>
      </c>
      <c r="BC83" s="135">
        <v>503</v>
      </c>
      <c r="BD83" s="136">
        <f t="shared" si="69"/>
        <v>1051</v>
      </c>
      <c r="BE83" s="135">
        <v>433</v>
      </c>
      <c r="BF83" s="135">
        <v>0</v>
      </c>
      <c r="BG83" s="135">
        <v>388</v>
      </c>
      <c r="BH83" s="136">
        <f t="shared" si="70"/>
        <v>821</v>
      </c>
      <c r="BI83" s="135">
        <v>344</v>
      </c>
      <c r="BJ83" s="135">
        <v>0</v>
      </c>
      <c r="BK83" s="135">
        <v>290</v>
      </c>
      <c r="BL83" s="136">
        <f t="shared" si="71"/>
        <v>634</v>
      </c>
      <c r="BM83" s="135">
        <v>304</v>
      </c>
      <c r="BN83" s="135">
        <v>0</v>
      </c>
      <c r="BO83" s="135">
        <v>257</v>
      </c>
      <c r="BP83" s="136">
        <f t="shared" si="72"/>
        <v>561</v>
      </c>
      <c r="BQ83" s="135">
        <v>246</v>
      </c>
      <c r="BR83" s="135">
        <v>0</v>
      </c>
      <c r="BS83" s="135">
        <v>187</v>
      </c>
      <c r="BT83" s="136">
        <f t="shared" si="73"/>
        <v>433</v>
      </c>
      <c r="BU83" s="135">
        <v>322</v>
      </c>
      <c r="BV83" s="135">
        <v>0</v>
      </c>
      <c r="BW83" s="135">
        <v>255</v>
      </c>
      <c r="BX83" s="136">
        <f t="shared" si="74"/>
        <v>577</v>
      </c>
      <c r="BY83" s="135">
        <v>0</v>
      </c>
      <c r="BZ83" s="135">
        <v>0</v>
      </c>
      <c r="CA83" s="135">
        <v>1</v>
      </c>
      <c r="CB83" s="136">
        <f t="shared" si="75"/>
        <v>1</v>
      </c>
      <c r="CC83" s="137"/>
      <c r="CD83" s="138">
        <f t="shared" si="29"/>
        <v>7872</v>
      </c>
      <c r="CE83" s="138">
        <f t="shared" si="29"/>
        <v>0</v>
      </c>
      <c r="CF83" s="138">
        <f t="shared" si="29"/>
        <v>7049</v>
      </c>
      <c r="CG83" s="139">
        <f t="shared" si="76"/>
        <v>14921</v>
      </c>
    </row>
    <row r="84" spans="1:85" ht="14.1" customHeight="1">
      <c r="A84" s="45"/>
      <c r="B84" s="1050"/>
      <c r="C84" s="281" t="s">
        <v>113</v>
      </c>
      <c r="D84" s="282" t="s">
        <v>856</v>
      </c>
      <c r="E84" s="280">
        <v>13480</v>
      </c>
      <c r="F84" s="280">
        <v>0</v>
      </c>
      <c r="G84" s="280">
        <v>13648</v>
      </c>
      <c r="H84" s="280">
        <f t="shared" ref="H84:BP84" si="77">SUM(H64:H83)</f>
        <v>27128</v>
      </c>
      <c r="I84" s="280">
        <v>10045</v>
      </c>
      <c r="J84" s="280">
        <v>0</v>
      </c>
      <c r="K84" s="280">
        <v>10286</v>
      </c>
      <c r="L84" s="280">
        <f t="shared" si="77"/>
        <v>20331</v>
      </c>
      <c r="M84" s="280">
        <v>25223</v>
      </c>
      <c r="N84" s="280">
        <v>0</v>
      </c>
      <c r="O84" s="280">
        <v>26223</v>
      </c>
      <c r="P84" s="280">
        <f t="shared" si="77"/>
        <v>51446</v>
      </c>
      <c r="Q84" s="280">
        <v>23830</v>
      </c>
      <c r="R84" s="280">
        <v>0</v>
      </c>
      <c r="S84" s="280">
        <v>24867</v>
      </c>
      <c r="T84" s="280">
        <f t="shared" si="77"/>
        <v>48697</v>
      </c>
      <c r="U84" s="280">
        <v>26115</v>
      </c>
      <c r="V84" s="280">
        <v>0</v>
      </c>
      <c r="W84" s="280">
        <v>26630</v>
      </c>
      <c r="X84" s="280">
        <f t="shared" si="77"/>
        <v>52745</v>
      </c>
      <c r="Y84" s="280">
        <v>29846</v>
      </c>
      <c r="Z84" s="280">
        <v>1</v>
      </c>
      <c r="AA84" s="280">
        <v>28016</v>
      </c>
      <c r="AB84" s="280">
        <f t="shared" si="77"/>
        <v>57863</v>
      </c>
      <c r="AC84" s="280">
        <v>33549</v>
      </c>
      <c r="AD84" s="280">
        <v>0</v>
      </c>
      <c r="AE84" s="280">
        <v>28179</v>
      </c>
      <c r="AF84" s="280">
        <f t="shared" si="77"/>
        <v>61728</v>
      </c>
      <c r="AG84" s="280">
        <v>29624</v>
      </c>
      <c r="AH84" s="280">
        <v>1</v>
      </c>
      <c r="AI84" s="280">
        <v>23869</v>
      </c>
      <c r="AJ84" s="280">
        <f t="shared" si="77"/>
        <v>53494</v>
      </c>
      <c r="AK84" s="280">
        <v>27495</v>
      </c>
      <c r="AL84" s="280">
        <v>1</v>
      </c>
      <c r="AM84" s="280">
        <v>22328</v>
      </c>
      <c r="AN84" s="280">
        <f t="shared" si="77"/>
        <v>49824</v>
      </c>
      <c r="AO84" s="280">
        <v>26431</v>
      </c>
      <c r="AP84" s="280">
        <v>0</v>
      </c>
      <c r="AQ84" s="280">
        <v>21269</v>
      </c>
      <c r="AR84" s="280">
        <f t="shared" si="77"/>
        <v>47700</v>
      </c>
      <c r="AS84" s="280">
        <v>26355</v>
      </c>
      <c r="AT84" s="280">
        <v>1</v>
      </c>
      <c r="AU84" s="280">
        <v>21810</v>
      </c>
      <c r="AV84" s="280">
        <f t="shared" si="77"/>
        <v>48166</v>
      </c>
      <c r="AW84" s="280">
        <v>29303</v>
      </c>
      <c r="AX84" s="280">
        <v>0</v>
      </c>
      <c r="AY84" s="280">
        <v>24463</v>
      </c>
      <c r="AZ84" s="280">
        <f t="shared" si="77"/>
        <v>53766</v>
      </c>
      <c r="BA84" s="280">
        <v>27928</v>
      </c>
      <c r="BB84" s="280">
        <v>0</v>
      </c>
      <c r="BC84" s="280">
        <v>23401</v>
      </c>
      <c r="BD84" s="280">
        <f t="shared" si="77"/>
        <v>51329</v>
      </c>
      <c r="BE84" s="280">
        <v>23610</v>
      </c>
      <c r="BF84" s="280">
        <v>0</v>
      </c>
      <c r="BG84" s="280">
        <v>19190</v>
      </c>
      <c r="BH84" s="280">
        <f t="shared" si="77"/>
        <v>42800</v>
      </c>
      <c r="BI84" s="280">
        <v>18639</v>
      </c>
      <c r="BJ84" s="280">
        <v>0</v>
      </c>
      <c r="BK84" s="280">
        <v>15745</v>
      </c>
      <c r="BL84" s="280">
        <f t="shared" si="77"/>
        <v>34384</v>
      </c>
      <c r="BM84" s="280">
        <v>16542</v>
      </c>
      <c r="BN84" s="280">
        <v>0</v>
      </c>
      <c r="BO84" s="280">
        <v>12856</v>
      </c>
      <c r="BP84" s="280">
        <f t="shared" si="77"/>
        <v>29398</v>
      </c>
      <c r="BQ84" s="280">
        <v>12836</v>
      </c>
      <c r="BR84" s="280">
        <v>0</v>
      </c>
      <c r="BS84" s="280">
        <v>9131</v>
      </c>
      <c r="BT84" s="280">
        <f t="shared" ref="BT84:CF84" si="78">SUM(BT64:BT83)</f>
        <v>21967</v>
      </c>
      <c r="BU84" s="280">
        <v>19296</v>
      </c>
      <c r="BV84" s="280">
        <v>0</v>
      </c>
      <c r="BW84" s="280">
        <v>10132</v>
      </c>
      <c r="BX84" s="280">
        <f t="shared" si="78"/>
        <v>29428</v>
      </c>
      <c r="BY84" s="280">
        <v>50</v>
      </c>
      <c r="BZ84" s="280">
        <v>0</v>
      </c>
      <c r="CA84" s="280">
        <v>84</v>
      </c>
      <c r="CB84" s="280">
        <f t="shared" si="78"/>
        <v>134</v>
      </c>
      <c r="CC84"/>
      <c r="CD84" s="280">
        <f t="shared" si="78"/>
        <v>420197</v>
      </c>
      <c r="CE84" s="280">
        <f t="shared" si="78"/>
        <v>4</v>
      </c>
      <c r="CF84" s="280">
        <f t="shared" si="78"/>
        <v>362127</v>
      </c>
      <c r="CG84" s="284">
        <f t="shared" si="76"/>
        <v>782328</v>
      </c>
    </row>
    <row r="85" spans="1:85" ht="14.1" customHeight="1">
      <c r="A85" s="45"/>
      <c r="B85" s="1050"/>
      <c r="C85" s="1060" t="s">
        <v>567</v>
      </c>
      <c r="D85" s="134" t="s">
        <v>568</v>
      </c>
      <c r="E85" s="135">
        <v>981</v>
      </c>
      <c r="F85" s="135">
        <v>0</v>
      </c>
      <c r="G85" s="135">
        <v>996</v>
      </c>
      <c r="H85" s="136">
        <f t="shared" si="57"/>
        <v>1977</v>
      </c>
      <c r="I85" s="135">
        <v>775</v>
      </c>
      <c r="J85" s="135">
        <v>0</v>
      </c>
      <c r="K85" s="135">
        <v>772</v>
      </c>
      <c r="L85" s="136">
        <f t="shared" si="58"/>
        <v>1547</v>
      </c>
      <c r="M85" s="135">
        <v>1916</v>
      </c>
      <c r="N85" s="135">
        <v>0</v>
      </c>
      <c r="O85" s="135">
        <v>1844</v>
      </c>
      <c r="P85" s="136">
        <f t="shared" si="59"/>
        <v>3760</v>
      </c>
      <c r="Q85" s="135">
        <v>1792</v>
      </c>
      <c r="R85" s="135">
        <v>0</v>
      </c>
      <c r="S85" s="135">
        <v>1797</v>
      </c>
      <c r="T85" s="136">
        <f t="shared" si="60"/>
        <v>3589</v>
      </c>
      <c r="U85" s="135">
        <v>1952</v>
      </c>
      <c r="V85" s="135">
        <v>0</v>
      </c>
      <c r="W85" s="135">
        <v>1981</v>
      </c>
      <c r="X85" s="136">
        <f t="shared" si="61"/>
        <v>3933</v>
      </c>
      <c r="Y85" s="135">
        <v>2246</v>
      </c>
      <c r="Z85" s="135">
        <v>0</v>
      </c>
      <c r="AA85" s="135">
        <v>2017</v>
      </c>
      <c r="AB85" s="136">
        <f t="shared" si="62"/>
        <v>4263</v>
      </c>
      <c r="AC85" s="135">
        <v>2308</v>
      </c>
      <c r="AD85" s="135">
        <v>0</v>
      </c>
      <c r="AE85" s="135">
        <v>2041</v>
      </c>
      <c r="AF85" s="136">
        <f t="shared" si="63"/>
        <v>4349</v>
      </c>
      <c r="AG85" s="135">
        <v>1968</v>
      </c>
      <c r="AH85" s="135">
        <v>0</v>
      </c>
      <c r="AI85" s="135">
        <v>1661</v>
      </c>
      <c r="AJ85" s="136">
        <f t="shared" si="64"/>
        <v>3629</v>
      </c>
      <c r="AK85" s="135">
        <v>2055</v>
      </c>
      <c r="AL85" s="135">
        <v>0</v>
      </c>
      <c r="AM85" s="135">
        <v>1672</v>
      </c>
      <c r="AN85" s="136">
        <f t="shared" si="65"/>
        <v>3727</v>
      </c>
      <c r="AO85" s="135">
        <v>1976</v>
      </c>
      <c r="AP85" s="135">
        <v>0</v>
      </c>
      <c r="AQ85" s="135">
        <v>1750</v>
      </c>
      <c r="AR85" s="136">
        <f t="shared" si="66"/>
        <v>3726</v>
      </c>
      <c r="AS85" s="135">
        <v>2055</v>
      </c>
      <c r="AT85" s="135">
        <v>0</v>
      </c>
      <c r="AU85" s="135">
        <v>1723</v>
      </c>
      <c r="AV85" s="136">
        <f t="shared" si="67"/>
        <v>3778</v>
      </c>
      <c r="AW85" s="135">
        <v>2064</v>
      </c>
      <c r="AX85" s="135">
        <v>0</v>
      </c>
      <c r="AY85" s="135">
        <v>1827</v>
      </c>
      <c r="AZ85" s="136">
        <f t="shared" si="68"/>
        <v>3891</v>
      </c>
      <c r="BA85" s="135">
        <v>1972</v>
      </c>
      <c r="BB85" s="135">
        <v>0</v>
      </c>
      <c r="BC85" s="135">
        <v>1716</v>
      </c>
      <c r="BD85" s="136">
        <f t="shared" si="69"/>
        <v>3688</v>
      </c>
      <c r="BE85" s="135">
        <v>1647</v>
      </c>
      <c r="BF85" s="135">
        <v>0</v>
      </c>
      <c r="BG85" s="135">
        <v>1372</v>
      </c>
      <c r="BH85" s="136">
        <f t="shared" si="70"/>
        <v>3019</v>
      </c>
      <c r="BI85" s="135">
        <v>1319</v>
      </c>
      <c r="BJ85" s="135">
        <v>0</v>
      </c>
      <c r="BK85" s="135">
        <v>1184</v>
      </c>
      <c r="BL85" s="136">
        <f t="shared" si="71"/>
        <v>2503</v>
      </c>
      <c r="BM85" s="135">
        <v>1144</v>
      </c>
      <c r="BN85" s="135">
        <v>0</v>
      </c>
      <c r="BO85" s="135">
        <v>1007</v>
      </c>
      <c r="BP85" s="136">
        <f t="shared" si="72"/>
        <v>2151</v>
      </c>
      <c r="BQ85" s="135">
        <v>776</v>
      </c>
      <c r="BR85" s="135">
        <v>0</v>
      </c>
      <c r="BS85" s="135">
        <v>576</v>
      </c>
      <c r="BT85" s="136">
        <f t="shared" si="73"/>
        <v>1352</v>
      </c>
      <c r="BU85" s="135">
        <v>1122</v>
      </c>
      <c r="BV85" s="135">
        <v>0</v>
      </c>
      <c r="BW85" s="135">
        <v>635</v>
      </c>
      <c r="BX85" s="136">
        <f t="shared" si="74"/>
        <v>1757</v>
      </c>
      <c r="BY85" s="135">
        <v>6</v>
      </c>
      <c r="BZ85" s="135">
        <v>0</v>
      </c>
      <c r="CA85" s="135">
        <v>6</v>
      </c>
      <c r="CB85" s="136">
        <f t="shared" si="75"/>
        <v>12</v>
      </c>
      <c r="CC85" s="137"/>
      <c r="CD85" s="138">
        <f t="shared" ref="CD85:CF139" si="79">+E85+I85+M85+Q85+U85+Y85+AC85+AG85+AK85+AO85+AS85+AW85+BA85+BE85+BI85+BM85+BQ85+BU85+BY85</f>
        <v>30074</v>
      </c>
      <c r="CE85" s="138">
        <f t="shared" si="79"/>
        <v>0</v>
      </c>
      <c r="CF85" s="138">
        <f t="shared" si="79"/>
        <v>26577</v>
      </c>
      <c r="CG85" s="139">
        <f t="shared" si="76"/>
        <v>56651</v>
      </c>
    </row>
    <row r="86" spans="1:85" ht="14.1" customHeight="1">
      <c r="A86" s="45"/>
      <c r="B86" s="1050"/>
      <c r="C86" s="1060"/>
      <c r="D86" s="134" t="s">
        <v>569</v>
      </c>
      <c r="E86" s="135">
        <v>230</v>
      </c>
      <c r="F86" s="135">
        <v>0</v>
      </c>
      <c r="G86" s="135">
        <v>221</v>
      </c>
      <c r="H86" s="136">
        <f t="shared" si="57"/>
        <v>451</v>
      </c>
      <c r="I86" s="135">
        <v>140</v>
      </c>
      <c r="J86" s="135">
        <v>0</v>
      </c>
      <c r="K86" s="135">
        <v>128</v>
      </c>
      <c r="L86" s="136">
        <f t="shared" si="58"/>
        <v>268</v>
      </c>
      <c r="M86" s="135">
        <v>387</v>
      </c>
      <c r="N86" s="135">
        <v>0</v>
      </c>
      <c r="O86" s="135">
        <v>388</v>
      </c>
      <c r="P86" s="136">
        <f t="shared" si="59"/>
        <v>775</v>
      </c>
      <c r="Q86" s="135">
        <v>329</v>
      </c>
      <c r="R86" s="135">
        <v>0</v>
      </c>
      <c r="S86" s="135">
        <v>348</v>
      </c>
      <c r="T86" s="136">
        <f t="shared" si="60"/>
        <v>677</v>
      </c>
      <c r="U86" s="135">
        <v>343</v>
      </c>
      <c r="V86" s="135">
        <v>0</v>
      </c>
      <c r="W86" s="135">
        <v>364</v>
      </c>
      <c r="X86" s="136">
        <f t="shared" si="61"/>
        <v>707</v>
      </c>
      <c r="Y86" s="135">
        <v>360</v>
      </c>
      <c r="Z86" s="135">
        <v>0</v>
      </c>
      <c r="AA86" s="135">
        <v>378</v>
      </c>
      <c r="AB86" s="136">
        <f t="shared" si="62"/>
        <v>738</v>
      </c>
      <c r="AC86" s="135">
        <v>426</v>
      </c>
      <c r="AD86" s="135">
        <v>0</v>
      </c>
      <c r="AE86" s="135">
        <v>390</v>
      </c>
      <c r="AF86" s="136">
        <f t="shared" si="63"/>
        <v>816</v>
      </c>
      <c r="AG86" s="135">
        <v>373</v>
      </c>
      <c r="AH86" s="135">
        <v>0</v>
      </c>
      <c r="AI86" s="135">
        <v>293</v>
      </c>
      <c r="AJ86" s="136">
        <f t="shared" si="64"/>
        <v>666</v>
      </c>
      <c r="AK86" s="135">
        <v>357</v>
      </c>
      <c r="AL86" s="135">
        <v>0</v>
      </c>
      <c r="AM86" s="135">
        <v>320</v>
      </c>
      <c r="AN86" s="136">
        <f t="shared" si="65"/>
        <v>677</v>
      </c>
      <c r="AO86" s="135">
        <v>340</v>
      </c>
      <c r="AP86" s="135">
        <v>0</v>
      </c>
      <c r="AQ86" s="135">
        <v>289</v>
      </c>
      <c r="AR86" s="136">
        <f t="shared" si="66"/>
        <v>629</v>
      </c>
      <c r="AS86" s="135">
        <v>363</v>
      </c>
      <c r="AT86" s="135">
        <v>0</v>
      </c>
      <c r="AU86" s="135">
        <v>284</v>
      </c>
      <c r="AV86" s="136">
        <f t="shared" si="67"/>
        <v>647</v>
      </c>
      <c r="AW86" s="135">
        <v>375</v>
      </c>
      <c r="AX86" s="135">
        <v>0</v>
      </c>
      <c r="AY86" s="135">
        <v>377</v>
      </c>
      <c r="AZ86" s="136">
        <f t="shared" si="68"/>
        <v>752</v>
      </c>
      <c r="BA86" s="135">
        <v>313</v>
      </c>
      <c r="BB86" s="135">
        <v>0</v>
      </c>
      <c r="BC86" s="135">
        <v>310</v>
      </c>
      <c r="BD86" s="136">
        <f t="shared" si="69"/>
        <v>623</v>
      </c>
      <c r="BE86" s="135">
        <v>255</v>
      </c>
      <c r="BF86" s="135">
        <v>0</v>
      </c>
      <c r="BG86" s="135">
        <v>237</v>
      </c>
      <c r="BH86" s="136">
        <f t="shared" si="70"/>
        <v>492</v>
      </c>
      <c r="BI86" s="135">
        <v>196</v>
      </c>
      <c r="BJ86" s="135">
        <v>0</v>
      </c>
      <c r="BK86" s="135">
        <v>196</v>
      </c>
      <c r="BL86" s="136">
        <f t="shared" si="71"/>
        <v>392</v>
      </c>
      <c r="BM86" s="135">
        <v>165</v>
      </c>
      <c r="BN86" s="135">
        <v>0</v>
      </c>
      <c r="BO86" s="135">
        <v>184</v>
      </c>
      <c r="BP86" s="136">
        <f t="shared" si="72"/>
        <v>349</v>
      </c>
      <c r="BQ86" s="135">
        <v>128</v>
      </c>
      <c r="BR86" s="135">
        <v>0</v>
      </c>
      <c r="BS86" s="135">
        <v>110</v>
      </c>
      <c r="BT86" s="136">
        <f t="shared" si="73"/>
        <v>238</v>
      </c>
      <c r="BU86" s="135">
        <v>176</v>
      </c>
      <c r="BV86" s="135">
        <v>0</v>
      </c>
      <c r="BW86" s="135">
        <v>132</v>
      </c>
      <c r="BX86" s="136">
        <f t="shared" si="74"/>
        <v>308</v>
      </c>
      <c r="BY86" s="135">
        <v>0</v>
      </c>
      <c r="BZ86" s="135">
        <v>0</v>
      </c>
      <c r="CA86" s="135">
        <v>1</v>
      </c>
      <c r="CB86" s="136">
        <f t="shared" si="75"/>
        <v>1</v>
      </c>
      <c r="CC86" s="137"/>
      <c r="CD86" s="138">
        <f t="shared" si="79"/>
        <v>5256</v>
      </c>
      <c r="CE86" s="138">
        <f t="shared" si="79"/>
        <v>0</v>
      </c>
      <c r="CF86" s="138">
        <f t="shared" si="79"/>
        <v>4950</v>
      </c>
      <c r="CG86" s="139">
        <f t="shared" si="76"/>
        <v>10206</v>
      </c>
    </row>
    <row r="87" spans="1:85" ht="14.1" customHeight="1">
      <c r="A87" s="45"/>
      <c r="B87" s="1050"/>
      <c r="C87" s="1060"/>
      <c r="D87" s="134" t="s">
        <v>570</v>
      </c>
      <c r="E87" s="135">
        <v>170</v>
      </c>
      <c r="F87" s="135">
        <v>0</v>
      </c>
      <c r="G87" s="135">
        <v>177</v>
      </c>
      <c r="H87" s="136">
        <f t="shared" si="57"/>
        <v>347</v>
      </c>
      <c r="I87" s="135">
        <v>106</v>
      </c>
      <c r="J87" s="135">
        <v>0</v>
      </c>
      <c r="K87" s="135">
        <v>129</v>
      </c>
      <c r="L87" s="136">
        <f t="shared" si="58"/>
        <v>235</v>
      </c>
      <c r="M87" s="135">
        <v>287</v>
      </c>
      <c r="N87" s="135">
        <v>0</v>
      </c>
      <c r="O87" s="135">
        <v>341</v>
      </c>
      <c r="P87" s="136">
        <f t="shared" si="59"/>
        <v>628</v>
      </c>
      <c r="Q87" s="135">
        <v>257</v>
      </c>
      <c r="R87" s="135">
        <v>0</v>
      </c>
      <c r="S87" s="135">
        <v>261</v>
      </c>
      <c r="T87" s="136">
        <f t="shared" si="60"/>
        <v>518</v>
      </c>
      <c r="U87" s="135">
        <v>268</v>
      </c>
      <c r="V87" s="135">
        <v>0</v>
      </c>
      <c r="W87" s="135">
        <v>307</v>
      </c>
      <c r="X87" s="136">
        <f t="shared" si="61"/>
        <v>575</v>
      </c>
      <c r="Y87" s="135">
        <v>294</v>
      </c>
      <c r="Z87" s="135">
        <v>0</v>
      </c>
      <c r="AA87" s="135">
        <v>262</v>
      </c>
      <c r="AB87" s="136">
        <f t="shared" si="62"/>
        <v>556</v>
      </c>
      <c r="AC87" s="135">
        <v>366</v>
      </c>
      <c r="AD87" s="135">
        <v>0</v>
      </c>
      <c r="AE87" s="135">
        <v>293</v>
      </c>
      <c r="AF87" s="136">
        <f t="shared" si="63"/>
        <v>659</v>
      </c>
      <c r="AG87" s="135">
        <v>270</v>
      </c>
      <c r="AH87" s="135">
        <v>0</v>
      </c>
      <c r="AI87" s="135">
        <v>226</v>
      </c>
      <c r="AJ87" s="136">
        <f t="shared" si="64"/>
        <v>496</v>
      </c>
      <c r="AK87" s="135">
        <v>297</v>
      </c>
      <c r="AL87" s="135">
        <v>0</v>
      </c>
      <c r="AM87" s="135">
        <v>254</v>
      </c>
      <c r="AN87" s="136">
        <f t="shared" si="65"/>
        <v>551</v>
      </c>
      <c r="AO87" s="135">
        <v>234</v>
      </c>
      <c r="AP87" s="135">
        <v>0</v>
      </c>
      <c r="AQ87" s="135">
        <v>238</v>
      </c>
      <c r="AR87" s="136">
        <f t="shared" si="66"/>
        <v>472</v>
      </c>
      <c r="AS87" s="135">
        <v>268</v>
      </c>
      <c r="AT87" s="135">
        <v>0</v>
      </c>
      <c r="AU87" s="135">
        <v>251</v>
      </c>
      <c r="AV87" s="136">
        <f t="shared" si="67"/>
        <v>519</v>
      </c>
      <c r="AW87" s="135">
        <v>287</v>
      </c>
      <c r="AX87" s="135">
        <v>0</v>
      </c>
      <c r="AY87" s="135">
        <v>275</v>
      </c>
      <c r="AZ87" s="136">
        <f t="shared" si="68"/>
        <v>562</v>
      </c>
      <c r="BA87" s="135">
        <v>217</v>
      </c>
      <c r="BB87" s="135">
        <v>0</v>
      </c>
      <c r="BC87" s="135">
        <v>227</v>
      </c>
      <c r="BD87" s="136">
        <f t="shared" si="69"/>
        <v>444</v>
      </c>
      <c r="BE87" s="135">
        <v>178</v>
      </c>
      <c r="BF87" s="135">
        <v>0</v>
      </c>
      <c r="BG87" s="135">
        <v>185</v>
      </c>
      <c r="BH87" s="136">
        <f t="shared" si="70"/>
        <v>363</v>
      </c>
      <c r="BI87" s="135">
        <v>157</v>
      </c>
      <c r="BJ87" s="135">
        <v>0</v>
      </c>
      <c r="BK87" s="135">
        <v>144</v>
      </c>
      <c r="BL87" s="136">
        <f t="shared" si="71"/>
        <v>301</v>
      </c>
      <c r="BM87" s="135">
        <v>118</v>
      </c>
      <c r="BN87" s="135">
        <v>0</v>
      </c>
      <c r="BO87" s="135">
        <v>114</v>
      </c>
      <c r="BP87" s="136">
        <f t="shared" si="72"/>
        <v>232</v>
      </c>
      <c r="BQ87" s="135">
        <v>93</v>
      </c>
      <c r="BR87" s="135">
        <v>0</v>
      </c>
      <c r="BS87" s="135">
        <v>68</v>
      </c>
      <c r="BT87" s="136">
        <f t="shared" si="73"/>
        <v>161</v>
      </c>
      <c r="BU87" s="135">
        <v>120</v>
      </c>
      <c r="BV87" s="135">
        <v>0</v>
      </c>
      <c r="BW87" s="135">
        <v>113</v>
      </c>
      <c r="BX87" s="136">
        <f t="shared" si="74"/>
        <v>233</v>
      </c>
      <c r="BY87" s="135">
        <v>1</v>
      </c>
      <c r="BZ87" s="135">
        <v>0</v>
      </c>
      <c r="CA87" s="135">
        <v>0</v>
      </c>
      <c r="CB87" s="136">
        <f t="shared" si="75"/>
        <v>1</v>
      </c>
      <c r="CC87" s="137"/>
      <c r="CD87" s="138">
        <f t="shared" si="79"/>
        <v>3988</v>
      </c>
      <c r="CE87" s="138">
        <f t="shared" si="79"/>
        <v>0</v>
      </c>
      <c r="CF87" s="138">
        <f t="shared" si="79"/>
        <v>3865</v>
      </c>
      <c r="CG87" s="139">
        <f t="shared" si="76"/>
        <v>7853</v>
      </c>
    </row>
    <row r="88" spans="1:85" ht="14.1" customHeight="1">
      <c r="A88" s="45"/>
      <c r="B88" s="1050"/>
      <c r="C88" s="1060"/>
      <c r="D88" s="134" t="s">
        <v>571</v>
      </c>
      <c r="E88" s="135">
        <v>237</v>
      </c>
      <c r="F88" s="135">
        <v>0</v>
      </c>
      <c r="G88" s="135">
        <v>233</v>
      </c>
      <c r="H88" s="136">
        <f t="shared" si="57"/>
        <v>470</v>
      </c>
      <c r="I88" s="135">
        <v>208</v>
      </c>
      <c r="J88" s="135">
        <v>0</v>
      </c>
      <c r="K88" s="135">
        <v>226</v>
      </c>
      <c r="L88" s="136">
        <f t="shared" si="58"/>
        <v>434</v>
      </c>
      <c r="M88" s="135">
        <v>478</v>
      </c>
      <c r="N88" s="135">
        <v>0</v>
      </c>
      <c r="O88" s="135">
        <v>526</v>
      </c>
      <c r="P88" s="136">
        <f t="shared" si="59"/>
        <v>1004</v>
      </c>
      <c r="Q88" s="135">
        <v>427</v>
      </c>
      <c r="R88" s="135">
        <v>0</v>
      </c>
      <c r="S88" s="135">
        <v>461</v>
      </c>
      <c r="T88" s="136">
        <f t="shared" si="60"/>
        <v>888</v>
      </c>
      <c r="U88" s="135">
        <v>476</v>
      </c>
      <c r="V88" s="135">
        <v>0</v>
      </c>
      <c r="W88" s="135">
        <v>531</v>
      </c>
      <c r="X88" s="136">
        <f t="shared" si="61"/>
        <v>1007</v>
      </c>
      <c r="Y88" s="135">
        <v>537</v>
      </c>
      <c r="Z88" s="135">
        <v>0</v>
      </c>
      <c r="AA88" s="135">
        <v>525</v>
      </c>
      <c r="AB88" s="136">
        <f t="shared" si="62"/>
        <v>1062</v>
      </c>
      <c r="AC88" s="135">
        <v>570</v>
      </c>
      <c r="AD88" s="135">
        <v>0</v>
      </c>
      <c r="AE88" s="135">
        <v>493</v>
      </c>
      <c r="AF88" s="136">
        <f t="shared" si="63"/>
        <v>1063</v>
      </c>
      <c r="AG88" s="135">
        <v>486</v>
      </c>
      <c r="AH88" s="135">
        <v>0</v>
      </c>
      <c r="AI88" s="135">
        <v>417</v>
      </c>
      <c r="AJ88" s="136">
        <f t="shared" si="64"/>
        <v>903</v>
      </c>
      <c r="AK88" s="135">
        <v>461</v>
      </c>
      <c r="AL88" s="135">
        <v>0</v>
      </c>
      <c r="AM88" s="135">
        <v>406</v>
      </c>
      <c r="AN88" s="136">
        <f t="shared" si="65"/>
        <v>867</v>
      </c>
      <c r="AO88" s="135">
        <v>479</v>
      </c>
      <c r="AP88" s="135">
        <v>0</v>
      </c>
      <c r="AQ88" s="135">
        <v>415</v>
      </c>
      <c r="AR88" s="136">
        <f t="shared" si="66"/>
        <v>894</v>
      </c>
      <c r="AS88" s="135">
        <v>504</v>
      </c>
      <c r="AT88" s="135">
        <v>0</v>
      </c>
      <c r="AU88" s="135">
        <v>440</v>
      </c>
      <c r="AV88" s="136">
        <f t="shared" si="67"/>
        <v>944</v>
      </c>
      <c r="AW88" s="135">
        <v>559</v>
      </c>
      <c r="AX88" s="135">
        <v>0</v>
      </c>
      <c r="AY88" s="135">
        <v>537</v>
      </c>
      <c r="AZ88" s="136">
        <f t="shared" si="68"/>
        <v>1096</v>
      </c>
      <c r="BA88" s="135">
        <v>473</v>
      </c>
      <c r="BB88" s="135">
        <v>0</v>
      </c>
      <c r="BC88" s="135">
        <v>437</v>
      </c>
      <c r="BD88" s="136">
        <f t="shared" si="69"/>
        <v>910</v>
      </c>
      <c r="BE88" s="135">
        <v>364</v>
      </c>
      <c r="BF88" s="135">
        <v>0</v>
      </c>
      <c r="BG88" s="135">
        <v>327</v>
      </c>
      <c r="BH88" s="136">
        <f t="shared" si="70"/>
        <v>691</v>
      </c>
      <c r="BI88" s="135">
        <v>284</v>
      </c>
      <c r="BJ88" s="135">
        <v>0</v>
      </c>
      <c r="BK88" s="135">
        <v>305</v>
      </c>
      <c r="BL88" s="136">
        <f t="shared" si="71"/>
        <v>589</v>
      </c>
      <c r="BM88" s="135">
        <v>231</v>
      </c>
      <c r="BN88" s="135">
        <v>0</v>
      </c>
      <c r="BO88" s="135">
        <v>220</v>
      </c>
      <c r="BP88" s="136">
        <f t="shared" si="72"/>
        <v>451</v>
      </c>
      <c r="BQ88" s="135">
        <v>178</v>
      </c>
      <c r="BR88" s="135">
        <v>0</v>
      </c>
      <c r="BS88" s="135">
        <v>160</v>
      </c>
      <c r="BT88" s="136">
        <f t="shared" si="73"/>
        <v>338</v>
      </c>
      <c r="BU88" s="135">
        <v>263</v>
      </c>
      <c r="BV88" s="135">
        <v>0</v>
      </c>
      <c r="BW88" s="135">
        <v>178</v>
      </c>
      <c r="BX88" s="136">
        <f t="shared" si="74"/>
        <v>441</v>
      </c>
      <c r="BY88" s="135">
        <v>0</v>
      </c>
      <c r="BZ88" s="135">
        <v>0</v>
      </c>
      <c r="CA88" s="135">
        <v>0</v>
      </c>
      <c r="CB88" s="136">
        <f t="shared" si="75"/>
        <v>0</v>
      </c>
      <c r="CC88" s="137"/>
      <c r="CD88" s="138">
        <f t="shared" si="79"/>
        <v>7215</v>
      </c>
      <c r="CE88" s="138">
        <f t="shared" si="79"/>
        <v>0</v>
      </c>
      <c r="CF88" s="138">
        <f t="shared" si="79"/>
        <v>6837</v>
      </c>
      <c r="CG88" s="139">
        <f t="shared" si="76"/>
        <v>14052</v>
      </c>
    </row>
    <row r="89" spans="1:85" ht="14.1" customHeight="1">
      <c r="A89" s="45"/>
      <c r="B89" s="1050"/>
      <c r="C89" s="1060"/>
      <c r="D89" s="134" t="s">
        <v>572</v>
      </c>
      <c r="E89" s="135">
        <v>1350</v>
      </c>
      <c r="F89" s="135">
        <v>1</v>
      </c>
      <c r="G89" s="135">
        <v>1325</v>
      </c>
      <c r="H89" s="136">
        <f t="shared" si="57"/>
        <v>2676</v>
      </c>
      <c r="I89" s="135">
        <v>919</v>
      </c>
      <c r="J89" s="135">
        <v>0</v>
      </c>
      <c r="K89" s="135">
        <v>1010</v>
      </c>
      <c r="L89" s="136">
        <f t="shared" si="58"/>
        <v>1929</v>
      </c>
      <c r="M89" s="135">
        <v>2447</v>
      </c>
      <c r="N89" s="135">
        <v>0</v>
      </c>
      <c r="O89" s="135">
        <v>2603</v>
      </c>
      <c r="P89" s="136">
        <f t="shared" si="59"/>
        <v>5050</v>
      </c>
      <c r="Q89" s="135">
        <v>2386</v>
      </c>
      <c r="R89" s="135">
        <v>0</v>
      </c>
      <c r="S89" s="135">
        <v>2365</v>
      </c>
      <c r="T89" s="136">
        <f t="shared" si="60"/>
        <v>4751</v>
      </c>
      <c r="U89" s="135">
        <v>2372</v>
      </c>
      <c r="V89" s="135">
        <v>0</v>
      </c>
      <c r="W89" s="135">
        <v>2484</v>
      </c>
      <c r="X89" s="136">
        <f t="shared" si="61"/>
        <v>4856</v>
      </c>
      <c r="Y89" s="135">
        <v>2629</v>
      </c>
      <c r="Z89" s="135">
        <v>0</v>
      </c>
      <c r="AA89" s="135">
        <v>2550</v>
      </c>
      <c r="AB89" s="136">
        <f t="shared" si="62"/>
        <v>5179</v>
      </c>
      <c r="AC89" s="135">
        <v>3034</v>
      </c>
      <c r="AD89" s="135">
        <v>0</v>
      </c>
      <c r="AE89" s="135">
        <v>2544</v>
      </c>
      <c r="AF89" s="136">
        <f t="shared" si="63"/>
        <v>5578</v>
      </c>
      <c r="AG89" s="135">
        <v>2653</v>
      </c>
      <c r="AH89" s="135">
        <v>0</v>
      </c>
      <c r="AI89" s="135">
        <v>2273</v>
      </c>
      <c r="AJ89" s="136">
        <f t="shared" si="64"/>
        <v>4926</v>
      </c>
      <c r="AK89" s="135">
        <v>2515</v>
      </c>
      <c r="AL89" s="135">
        <v>0</v>
      </c>
      <c r="AM89" s="135">
        <v>2176</v>
      </c>
      <c r="AN89" s="136">
        <f t="shared" si="65"/>
        <v>4691</v>
      </c>
      <c r="AO89" s="135">
        <v>2244</v>
      </c>
      <c r="AP89" s="135">
        <v>0</v>
      </c>
      <c r="AQ89" s="135">
        <v>1994</v>
      </c>
      <c r="AR89" s="136">
        <f t="shared" si="66"/>
        <v>4238</v>
      </c>
      <c r="AS89" s="135">
        <v>2170</v>
      </c>
      <c r="AT89" s="135">
        <v>0</v>
      </c>
      <c r="AU89" s="135">
        <v>1908</v>
      </c>
      <c r="AV89" s="136">
        <f t="shared" si="67"/>
        <v>4078</v>
      </c>
      <c r="AW89" s="135">
        <v>2582</v>
      </c>
      <c r="AX89" s="135">
        <v>0</v>
      </c>
      <c r="AY89" s="135">
        <v>2103</v>
      </c>
      <c r="AZ89" s="136">
        <f t="shared" si="68"/>
        <v>4685</v>
      </c>
      <c r="BA89" s="135">
        <v>2313</v>
      </c>
      <c r="BB89" s="135">
        <v>0</v>
      </c>
      <c r="BC89" s="135">
        <v>1974</v>
      </c>
      <c r="BD89" s="136">
        <f t="shared" si="69"/>
        <v>4287</v>
      </c>
      <c r="BE89" s="135">
        <v>1807</v>
      </c>
      <c r="BF89" s="135">
        <v>0</v>
      </c>
      <c r="BG89" s="135">
        <v>1642</v>
      </c>
      <c r="BH89" s="136">
        <f t="shared" si="70"/>
        <v>3449</v>
      </c>
      <c r="BI89" s="135">
        <v>1491</v>
      </c>
      <c r="BJ89" s="135">
        <v>0</v>
      </c>
      <c r="BK89" s="135">
        <v>1285</v>
      </c>
      <c r="BL89" s="136">
        <f t="shared" si="71"/>
        <v>2776</v>
      </c>
      <c r="BM89" s="135">
        <v>1223</v>
      </c>
      <c r="BN89" s="135">
        <v>0</v>
      </c>
      <c r="BO89" s="135">
        <v>983</v>
      </c>
      <c r="BP89" s="136">
        <f t="shared" si="72"/>
        <v>2206</v>
      </c>
      <c r="BQ89" s="135">
        <v>909</v>
      </c>
      <c r="BR89" s="135">
        <v>0</v>
      </c>
      <c r="BS89" s="135">
        <v>666</v>
      </c>
      <c r="BT89" s="136">
        <f t="shared" si="73"/>
        <v>1575</v>
      </c>
      <c r="BU89" s="135">
        <v>1253</v>
      </c>
      <c r="BV89" s="135">
        <v>0</v>
      </c>
      <c r="BW89" s="135">
        <v>753</v>
      </c>
      <c r="BX89" s="136">
        <f t="shared" si="74"/>
        <v>2006</v>
      </c>
      <c r="BY89" s="135">
        <v>1</v>
      </c>
      <c r="BZ89" s="135">
        <v>0</v>
      </c>
      <c r="CA89" s="135">
        <v>5</v>
      </c>
      <c r="CB89" s="136">
        <f t="shared" si="75"/>
        <v>6</v>
      </c>
      <c r="CC89" s="137"/>
      <c r="CD89" s="138">
        <f t="shared" si="79"/>
        <v>36298</v>
      </c>
      <c r="CE89" s="138">
        <f t="shared" si="79"/>
        <v>1</v>
      </c>
      <c r="CF89" s="138">
        <f t="shared" si="79"/>
        <v>32643</v>
      </c>
      <c r="CG89" s="139">
        <f t="shared" si="76"/>
        <v>68942</v>
      </c>
    </row>
    <row r="90" spans="1:85" ht="14.1" customHeight="1">
      <c r="A90" s="45"/>
      <c r="B90" s="1050"/>
      <c r="C90" s="1060"/>
      <c r="D90" s="134" t="s">
        <v>573</v>
      </c>
      <c r="E90" s="135">
        <v>217</v>
      </c>
      <c r="F90" s="135">
        <v>0</v>
      </c>
      <c r="G90" s="135">
        <v>213</v>
      </c>
      <c r="H90" s="136">
        <f t="shared" si="57"/>
        <v>430</v>
      </c>
      <c r="I90" s="135">
        <v>193</v>
      </c>
      <c r="J90" s="135">
        <v>0</v>
      </c>
      <c r="K90" s="135">
        <v>182</v>
      </c>
      <c r="L90" s="136">
        <f t="shared" si="58"/>
        <v>375</v>
      </c>
      <c r="M90" s="135">
        <v>452</v>
      </c>
      <c r="N90" s="135">
        <v>0</v>
      </c>
      <c r="O90" s="135">
        <v>498</v>
      </c>
      <c r="P90" s="136">
        <f t="shared" si="59"/>
        <v>950</v>
      </c>
      <c r="Q90" s="135">
        <v>468</v>
      </c>
      <c r="R90" s="135">
        <v>0</v>
      </c>
      <c r="S90" s="135">
        <v>416</v>
      </c>
      <c r="T90" s="136">
        <f t="shared" si="60"/>
        <v>884</v>
      </c>
      <c r="U90" s="135">
        <v>410</v>
      </c>
      <c r="V90" s="135">
        <v>0</v>
      </c>
      <c r="W90" s="135">
        <v>462</v>
      </c>
      <c r="X90" s="136">
        <f t="shared" si="61"/>
        <v>872</v>
      </c>
      <c r="Y90" s="135">
        <v>448</v>
      </c>
      <c r="Z90" s="135">
        <v>0</v>
      </c>
      <c r="AA90" s="135">
        <v>431</v>
      </c>
      <c r="AB90" s="136">
        <f t="shared" si="62"/>
        <v>879</v>
      </c>
      <c r="AC90" s="135">
        <v>497</v>
      </c>
      <c r="AD90" s="135">
        <v>0</v>
      </c>
      <c r="AE90" s="135">
        <v>459</v>
      </c>
      <c r="AF90" s="136">
        <f t="shared" si="63"/>
        <v>956</v>
      </c>
      <c r="AG90" s="135">
        <v>474</v>
      </c>
      <c r="AH90" s="135">
        <v>0</v>
      </c>
      <c r="AI90" s="135">
        <v>414</v>
      </c>
      <c r="AJ90" s="136">
        <f t="shared" si="64"/>
        <v>888</v>
      </c>
      <c r="AK90" s="135">
        <v>440</v>
      </c>
      <c r="AL90" s="135">
        <v>0</v>
      </c>
      <c r="AM90" s="135">
        <v>390</v>
      </c>
      <c r="AN90" s="136">
        <f t="shared" si="65"/>
        <v>830</v>
      </c>
      <c r="AO90" s="135">
        <v>444</v>
      </c>
      <c r="AP90" s="135">
        <v>0</v>
      </c>
      <c r="AQ90" s="135">
        <v>375</v>
      </c>
      <c r="AR90" s="136">
        <f t="shared" si="66"/>
        <v>819</v>
      </c>
      <c r="AS90" s="135">
        <v>406</v>
      </c>
      <c r="AT90" s="135">
        <v>0</v>
      </c>
      <c r="AU90" s="135">
        <v>423</v>
      </c>
      <c r="AV90" s="136">
        <f t="shared" si="67"/>
        <v>829</v>
      </c>
      <c r="AW90" s="135">
        <v>443</v>
      </c>
      <c r="AX90" s="135">
        <v>0</v>
      </c>
      <c r="AY90" s="135">
        <v>410</v>
      </c>
      <c r="AZ90" s="136">
        <f t="shared" si="68"/>
        <v>853</v>
      </c>
      <c r="BA90" s="135">
        <v>404</v>
      </c>
      <c r="BB90" s="135">
        <v>0</v>
      </c>
      <c r="BC90" s="135">
        <v>373</v>
      </c>
      <c r="BD90" s="136">
        <f t="shared" si="69"/>
        <v>777</v>
      </c>
      <c r="BE90" s="135">
        <v>337</v>
      </c>
      <c r="BF90" s="135">
        <v>0</v>
      </c>
      <c r="BG90" s="135">
        <v>323</v>
      </c>
      <c r="BH90" s="136">
        <f t="shared" si="70"/>
        <v>660</v>
      </c>
      <c r="BI90" s="135">
        <v>256</v>
      </c>
      <c r="BJ90" s="135">
        <v>0</v>
      </c>
      <c r="BK90" s="135">
        <v>275</v>
      </c>
      <c r="BL90" s="136">
        <f t="shared" si="71"/>
        <v>531</v>
      </c>
      <c r="BM90" s="135">
        <v>197</v>
      </c>
      <c r="BN90" s="135">
        <v>0</v>
      </c>
      <c r="BO90" s="135">
        <v>217</v>
      </c>
      <c r="BP90" s="136">
        <f t="shared" si="72"/>
        <v>414</v>
      </c>
      <c r="BQ90" s="135">
        <v>187</v>
      </c>
      <c r="BR90" s="135">
        <v>0</v>
      </c>
      <c r="BS90" s="135">
        <v>163</v>
      </c>
      <c r="BT90" s="136">
        <f t="shared" si="73"/>
        <v>350</v>
      </c>
      <c r="BU90" s="135">
        <v>221</v>
      </c>
      <c r="BV90" s="135">
        <v>0</v>
      </c>
      <c r="BW90" s="135">
        <v>177</v>
      </c>
      <c r="BX90" s="136">
        <f t="shared" si="74"/>
        <v>398</v>
      </c>
      <c r="BY90" s="135">
        <v>0</v>
      </c>
      <c r="BZ90" s="135">
        <v>0</v>
      </c>
      <c r="CA90" s="135">
        <v>1</v>
      </c>
      <c r="CB90" s="136">
        <f t="shared" si="75"/>
        <v>1</v>
      </c>
      <c r="CC90" s="137"/>
      <c r="CD90" s="138">
        <f t="shared" si="79"/>
        <v>6494</v>
      </c>
      <c r="CE90" s="138">
        <f t="shared" si="79"/>
        <v>0</v>
      </c>
      <c r="CF90" s="138">
        <f t="shared" si="79"/>
        <v>6202</v>
      </c>
      <c r="CG90" s="139">
        <f t="shared" si="76"/>
        <v>12696</v>
      </c>
    </row>
    <row r="91" spans="1:85" ht="14.1" customHeight="1">
      <c r="A91" s="45"/>
      <c r="B91" s="1050"/>
      <c r="C91" s="1060"/>
      <c r="D91" s="134" t="s">
        <v>574</v>
      </c>
      <c r="E91" s="135">
        <v>380</v>
      </c>
      <c r="F91" s="135">
        <v>0</v>
      </c>
      <c r="G91" s="135">
        <v>360</v>
      </c>
      <c r="H91" s="136">
        <f t="shared" si="57"/>
        <v>740</v>
      </c>
      <c r="I91" s="135">
        <v>311</v>
      </c>
      <c r="J91" s="135">
        <v>0</v>
      </c>
      <c r="K91" s="135">
        <v>380</v>
      </c>
      <c r="L91" s="136">
        <f t="shared" si="58"/>
        <v>691</v>
      </c>
      <c r="M91" s="135">
        <v>796</v>
      </c>
      <c r="N91" s="135">
        <v>0</v>
      </c>
      <c r="O91" s="135">
        <v>876</v>
      </c>
      <c r="P91" s="136">
        <f t="shared" si="59"/>
        <v>1672</v>
      </c>
      <c r="Q91" s="135">
        <v>706</v>
      </c>
      <c r="R91" s="135">
        <v>0</v>
      </c>
      <c r="S91" s="135">
        <v>803</v>
      </c>
      <c r="T91" s="136">
        <f t="shared" si="60"/>
        <v>1509</v>
      </c>
      <c r="U91" s="135">
        <v>770</v>
      </c>
      <c r="V91" s="135">
        <v>0</v>
      </c>
      <c r="W91" s="135">
        <v>774</v>
      </c>
      <c r="X91" s="136">
        <f t="shared" si="61"/>
        <v>1544</v>
      </c>
      <c r="Y91" s="135">
        <v>852</v>
      </c>
      <c r="Z91" s="135">
        <v>0</v>
      </c>
      <c r="AA91" s="135">
        <v>813</v>
      </c>
      <c r="AB91" s="136">
        <f t="shared" si="62"/>
        <v>1665</v>
      </c>
      <c r="AC91" s="135">
        <v>954</v>
      </c>
      <c r="AD91" s="135">
        <v>0</v>
      </c>
      <c r="AE91" s="135">
        <v>774</v>
      </c>
      <c r="AF91" s="136">
        <f t="shared" si="63"/>
        <v>1728</v>
      </c>
      <c r="AG91" s="135">
        <v>819</v>
      </c>
      <c r="AH91" s="135">
        <v>0</v>
      </c>
      <c r="AI91" s="135">
        <v>764</v>
      </c>
      <c r="AJ91" s="136">
        <f t="shared" si="64"/>
        <v>1583</v>
      </c>
      <c r="AK91" s="135">
        <v>735</v>
      </c>
      <c r="AL91" s="135">
        <v>0</v>
      </c>
      <c r="AM91" s="135">
        <v>655</v>
      </c>
      <c r="AN91" s="136">
        <f t="shared" si="65"/>
        <v>1390</v>
      </c>
      <c r="AO91" s="135">
        <v>736</v>
      </c>
      <c r="AP91" s="135">
        <v>0</v>
      </c>
      <c r="AQ91" s="135">
        <v>641</v>
      </c>
      <c r="AR91" s="136">
        <f t="shared" si="66"/>
        <v>1377</v>
      </c>
      <c r="AS91" s="135">
        <v>785</v>
      </c>
      <c r="AT91" s="135">
        <v>0</v>
      </c>
      <c r="AU91" s="135">
        <v>672</v>
      </c>
      <c r="AV91" s="136">
        <f t="shared" si="67"/>
        <v>1457</v>
      </c>
      <c r="AW91" s="135">
        <v>742</v>
      </c>
      <c r="AX91" s="135">
        <v>0</v>
      </c>
      <c r="AY91" s="135">
        <v>784</v>
      </c>
      <c r="AZ91" s="136">
        <f t="shared" si="68"/>
        <v>1526</v>
      </c>
      <c r="BA91" s="135">
        <v>695</v>
      </c>
      <c r="BB91" s="135">
        <v>0</v>
      </c>
      <c r="BC91" s="135">
        <v>675</v>
      </c>
      <c r="BD91" s="136">
        <f t="shared" si="69"/>
        <v>1370</v>
      </c>
      <c r="BE91" s="135">
        <v>638</v>
      </c>
      <c r="BF91" s="135">
        <v>0</v>
      </c>
      <c r="BG91" s="135">
        <v>511</v>
      </c>
      <c r="BH91" s="136">
        <f t="shared" si="70"/>
        <v>1149</v>
      </c>
      <c r="BI91" s="135">
        <v>448</v>
      </c>
      <c r="BJ91" s="135">
        <v>0</v>
      </c>
      <c r="BK91" s="135">
        <v>431</v>
      </c>
      <c r="BL91" s="136">
        <f t="shared" si="71"/>
        <v>879</v>
      </c>
      <c r="BM91" s="135">
        <v>385</v>
      </c>
      <c r="BN91" s="135">
        <v>0</v>
      </c>
      <c r="BO91" s="135">
        <v>347</v>
      </c>
      <c r="BP91" s="136">
        <f t="shared" si="72"/>
        <v>732</v>
      </c>
      <c r="BQ91" s="135">
        <v>275</v>
      </c>
      <c r="BR91" s="135">
        <v>0</v>
      </c>
      <c r="BS91" s="135">
        <v>232</v>
      </c>
      <c r="BT91" s="136">
        <f t="shared" si="73"/>
        <v>507</v>
      </c>
      <c r="BU91" s="135">
        <v>384</v>
      </c>
      <c r="BV91" s="135">
        <v>0</v>
      </c>
      <c r="BW91" s="135">
        <v>297</v>
      </c>
      <c r="BX91" s="136">
        <f t="shared" si="74"/>
        <v>681</v>
      </c>
      <c r="BY91" s="135">
        <v>0</v>
      </c>
      <c r="BZ91" s="135">
        <v>0</v>
      </c>
      <c r="CA91" s="135">
        <v>0</v>
      </c>
      <c r="CB91" s="136">
        <f t="shared" si="75"/>
        <v>0</v>
      </c>
      <c r="CC91" s="137"/>
      <c r="CD91" s="138">
        <f t="shared" si="79"/>
        <v>11411</v>
      </c>
      <c r="CE91" s="138">
        <f t="shared" si="79"/>
        <v>0</v>
      </c>
      <c r="CF91" s="138">
        <f t="shared" si="79"/>
        <v>10789</v>
      </c>
      <c r="CG91" s="139">
        <f t="shared" si="76"/>
        <v>22200</v>
      </c>
    </row>
    <row r="92" spans="1:85" ht="14.1" customHeight="1">
      <c r="A92" s="45"/>
      <c r="B92" s="1050"/>
      <c r="C92" s="1060"/>
      <c r="D92" s="134" t="s">
        <v>575</v>
      </c>
      <c r="E92" s="135">
        <v>84</v>
      </c>
      <c r="F92" s="135">
        <v>0</v>
      </c>
      <c r="G92" s="135">
        <v>122</v>
      </c>
      <c r="H92" s="136">
        <f t="shared" si="57"/>
        <v>206</v>
      </c>
      <c r="I92" s="135">
        <v>94</v>
      </c>
      <c r="J92" s="135">
        <v>0</v>
      </c>
      <c r="K92" s="135">
        <v>90</v>
      </c>
      <c r="L92" s="136">
        <f t="shared" si="58"/>
        <v>184</v>
      </c>
      <c r="M92" s="135">
        <v>218</v>
      </c>
      <c r="N92" s="135">
        <v>0</v>
      </c>
      <c r="O92" s="135">
        <v>239</v>
      </c>
      <c r="P92" s="136">
        <f t="shared" si="59"/>
        <v>457</v>
      </c>
      <c r="Q92" s="135">
        <v>228</v>
      </c>
      <c r="R92" s="135">
        <v>0</v>
      </c>
      <c r="S92" s="135">
        <v>238</v>
      </c>
      <c r="T92" s="136">
        <f t="shared" si="60"/>
        <v>466</v>
      </c>
      <c r="U92" s="135">
        <v>241</v>
      </c>
      <c r="V92" s="135">
        <v>0</v>
      </c>
      <c r="W92" s="135">
        <v>228</v>
      </c>
      <c r="X92" s="136">
        <f t="shared" si="61"/>
        <v>469</v>
      </c>
      <c r="Y92" s="135">
        <v>232</v>
      </c>
      <c r="Z92" s="135">
        <v>0</v>
      </c>
      <c r="AA92" s="135">
        <v>247</v>
      </c>
      <c r="AB92" s="136">
        <f t="shared" si="62"/>
        <v>479</v>
      </c>
      <c r="AC92" s="135">
        <v>273</v>
      </c>
      <c r="AD92" s="135">
        <v>0</v>
      </c>
      <c r="AE92" s="135">
        <v>276</v>
      </c>
      <c r="AF92" s="136">
        <f t="shared" si="63"/>
        <v>549</v>
      </c>
      <c r="AG92" s="135">
        <v>234</v>
      </c>
      <c r="AH92" s="135">
        <v>0</v>
      </c>
      <c r="AI92" s="135">
        <v>205</v>
      </c>
      <c r="AJ92" s="136">
        <f t="shared" si="64"/>
        <v>439</v>
      </c>
      <c r="AK92" s="135">
        <v>228</v>
      </c>
      <c r="AL92" s="135">
        <v>0</v>
      </c>
      <c r="AM92" s="135">
        <v>232</v>
      </c>
      <c r="AN92" s="136">
        <f t="shared" si="65"/>
        <v>460</v>
      </c>
      <c r="AO92" s="135">
        <v>221</v>
      </c>
      <c r="AP92" s="135">
        <v>0</v>
      </c>
      <c r="AQ92" s="135">
        <v>215</v>
      </c>
      <c r="AR92" s="136">
        <f t="shared" si="66"/>
        <v>436</v>
      </c>
      <c r="AS92" s="135">
        <v>206</v>
      </c>
      <c r="AT92" s="135">
        <v>0</v>
      </c>
      <c r="AU92" s="135">
        <v>208</v>
      </c>
      <c r="AV92" s="136">
        <f t="shared" si="67"/>
        <v>414</v>
      </c>
      <c r="AW92" s="135">
        <v>237</v>
      </c>
      <c r="AX92" s="135">
        <v>0</v>
      </c>
      <c r="AY92" s="135">
        <v>233</v>
      </c>
      <c r="AZ92" s="136">
        <f t="shared" si="68"/>
        <v>470</v>
      </c>
      <c r="BA92" s="135">
        <v>231</v>
      </c>
      <c r="BB92" s="135">
        <v>0</v>
      </c>
      <c r="BC92" s="135">
        <v>201</v>
      </c>
      <c r="BD92" s="136">
        <f t="shared" si="69"/>
        <v>432</v>
      </c>
      <c r="BE92" s="135">
        <v>153</v>
      </c>
      <c r="BF92" s="135">
        <v>0</v>
      </c>
      <c r="BG92" s="135">
        <v>182</v>
      </c>
      <c r="BH92" s="136">
        <f t="shared" si="70"/>
        <v>335</v>
      </c>
      <c r="BI92" s="135">
        <v>142</v>
      </c>
      <c r="BJ92" s="135">
        <v>0</v>
      </c>
      <c r="BK92" s="135">
        <v>137</v>
      </c>
      <c r="BL92" s="136">
        <f t="shared" si="71"/>
        <v>279</v>
      </c>
      <c r="BM92" s="135">
        <v>99</v>
      </c>
      <c r="BN92" s="135">
        <v>0</v>
      </c>
      <c r="BO92" s="135">
        <v>103</v>
      </c>
      <c r="BP92" s="136">
        <f t="shared" si="72"/>
        <v>202</v>
      </c>
      <c r="BQ92" s="135">
        <v>63</v>
      </c>
      <c r="BR92" s="135">
        <v>0</v>
      </c>
      <c r="BS92" s="135">
        <v>69</v>
      </c>
      <c r="BT92" s="136">
        <f t="shared" si="73"/>
        <v>132</v>
      </c>
      <c r="BU92" s="135">
        <v>89</v>
      </c>
      <c r="BV92" s="135">
        <v>0</v>
      </c>
      <c r="BW92" s="135">
        <v>67</v>
      </c>
      <c r="BX92" s="136">
        <f t="shared" si="74"/>
        <v>156</v>
      </c>
      <c r="BY92" s="135">
        <v>1</v>
      </c>
      <c r="BZ92" s="135">
        <v>0</v>
      </c>
      <c r="CA92" s="135">
        <v>1</v>
      </c>
      <c r="CB92" s="136">
        <f t="shared" si="75"/>
        <v>2</v>
      </c>
      <c r="CC92" s="137"/>
      <c r="CD92" s="138">
        <f t="shared" si="79"/>
        <v>3274</v>
      </c>
      <c r="CE92" s="138">
        <f t="shared" si="79"/>
        <v>0</v>
      </c>
      <c r="CF92" s="138">
        <f t="shared" si="79"/>
        <v>3293</v>
      </c>
      <c r="CG92" s="139">
        <f t="shared" si="76"/>
        <v>6567</v>
      </c>
    </row>
    <row r="93" spans="1:85" ht="14.1" customHeight="1">
      <c r="A93" s="45"/>
      <c r="B93" s="1050"/>
      <c r="C93" s="1060"/>
      <c r="D93" s="134" t="s">
        <v>576</v>
      </c>
      <c r="E93" s="135">
        <v>243</v>
      </c>
      <c r="F93" s="135">
        <v>0</v>
      </c>
      <c r="G93" s="135">
        <v>252</v>
      </c>
      <c r="H93" s="136">
        <f t="shared" si="57"/>
        <v>495</v>
      </c>
      <c r="I93" s="135">
        <v>169</v>
      </c>
      <c r="J93" s="135">
        <v>0</v>
      </c>
      <c r="K93" s="135">
        <v>188</v>
      </c>
      <c r="L93" s="136">
        <f t="shared" si="58"/>
        <v>357</v>
      </c>
      <c r="M93" s="135">
        <v>497</v>
      </c>
      <c r="N93" s="135">
        <v>0</v>
      </c>
      <c r="O93" s="135">
        <v>462</v>
      </c>
      <c r="P93" s="136">
        <f t="shared" si="59"/>
        <v>959</v>
      </c>
      <c r="Q93" s="135">
        <v>406</v>
      </c>
      <c r="R93" s="135">
        <v>0</v>
      </c>
      <c r="S93" s="135">
        <v>453</v>
      </c>
      <c r="T93" s="136">
        <f t="shared" si="60"/>
        <v>859</v>
      </c>
      <c r="U93" s="135">
        <v>491</v>
      </c>
      <c r="V93" s="135">
        <v>0</v>
      </c>
      <c r="W93" s="135">
        <v>535</v>
      </c>
      <c r="X93" s="136">
        <f t="shared" si="61"/>
        <v>1026</v>
      </c>
      <c r="Y93" s="135">
        <v>531</v>
      </c>
      <c r="Z93" s="135">
        <v>0</v>
      </c>
      <c r="AA93" s="135">
        <v>555</v>
      </c>
      <c r="AB93" s="136">
        <f t="shared" si="62"/>
        <v>1086</v>
      </c>
      <c r="AC93" s="135">
        <v>535</v>
      </c>
      <c r="AD93" s="135">
        <v>0</v>
      </c>
      <c r="AE93" s="135">
        <v>470</v>
      </c>
      <c r="AF93" s="136">
        <f t="shared" si="63"/>
        <v>1005</v>
      </c>
      <c r="AG93" s="135">
        <v>503</v>
      </c>
      <c r="AH93" s="135">
        <v>0</v>
      </c>
      <c r="AI93" s="135">
        <v>444</v>
      </c>
      <c r="AJ93" s="136">
        <f t="shared" si="64"/>
        <v>947</v>
      </c>
      <c r="AK93" s="135">
        <v>429</v>
      </c>
      <c r="AL93" s="135">
        <v>0</v>
      </c>
      <c r="AM93" s="135">
        <v>423</v>
      </c>
      <c r="AN93" s="136">
        <f t="shared" si="65"/>
        <v>852</v>
      </c>
      <c r="AO93" s="135">
        <v>428</v>
      </c>
      <c r="AP93" s="135">
        <v>0</v>
      </c>
      <c r="AQ93" s="135">
        <v>359</v>
      </c>
      <c r="AR93" s="136">
        <f t="shared" si="66"/>
        <v>787</v>
      </c>
      <c r="AS93" s="135">
        <v>459</v>
      </c>
      <c r="AT93" s="135">
        <v>0</v>
      </c>
      <c r="AU93" s="135">
        <v>431</v>
      </c>
      <c r="AV93" s="136">
        <f t="shared" si="67"/>
        <v>890</v>
      </c>
      <c r="AW93" s="135">
        <v>547</v>
      </c>
      <c r="AX93" s="135">
        <v>0</v>
      </c>
      <c r="AY93" s="135">
        <v>470</v>
      </c>
      <c r="AZ93" s="136">
        <f t="shared" si="68"/>
        <v>1017</v>
      </c>
      <c r="BA93" s="135">
        <v>435</v>
      </c>
      <c r="BB93" s="135">
        <v>0</v>
      </c>
      <c r="BC93" s="135">
        <v>453</v>
      </c>
      <c r="BD93" s="136">
        <f t="shared" si="69"/>
        <v>888</v>
      </c>
      <c r="BE93" s="135">
        <v>368</v>
      </c>
      <c r="BF93" s="135">
        <v>0</v>
      </c>
      <c r="BG93" s="135">
        <v>374</v>
      </c>
      <c r="BH93" s="136">
        <f t="shared" si="70"/>
        <v>742</v>
      </c>
      <c r="BI93" s="135">
        <v>302</v>
      </c>
      <c r="BJ93" s="135">
        <v>0</v>
      </c>
      <c r="BK93" s="135">
        <v>294</v>
      </c>
      <c r="BL93" s="136">
        <f t="shared" si="71"/>
        <v>596</v>
      </c>
      <c r="BM93" s="135">
        <v>271</v>
      </c>
      <c r="BN93" s="135">
        <v>0</v>
      </c>
      <c r="BO93" s="135">
        <v>245</v>
      </c>
      <c r="BP93" s="136">
        <f t="shared" si="72"/>
        <v>516</v>
      </c>
      <c r="BQ93" s="135">
        <v>222</v>
      </c>
      <c r="BR93" s="135">
        <v>0</v>
      </c>
      <c r="BS93" s="135">
        <v>171</v>
      </c>
      <c r="BT93" s="136">
        <f t="shared" si="73"/>
        <v>393</v>
      </c>
      <c r="BU93" s="135">
        <v>335</v>
      </c>
      <c r="BV93" s="135">
        <v>0</v>
      </c>
      <c r="BW93" s="135">
        <v>209</v>
      </c>
      <c r="BX93" s="136">
        <f t="shared" si="74"/>
        <v>544</v>
      </c>
      <c r="BY93" s="135">
        <v>0</v>
      </c>
      <c r="BZ93" s="135">
        <v>0</v>
      </c>
      <c r="CA93" s="135">
        <v>0</v>
      </c>
      <c r="CB93" s="136">
        <f t="shared" si="75"/>
        <v>0</v>
      </c>
      <c r="CC93" s="137"/>
      <c r="CD93" s="138">
        <f t="shared" si="79"/>
        <v>7171</v>
      </c>
      <c r="CE93" s="138">
        <f t="shared" si="79"/>
        <v>0</v>
      </c>
      <c r="CF93" s="138">
        <f t="shared" si="79"/>
        <v>6788</v>
      </c>
      <c r="CG93" s="139">
        <f t="shared" si="76"/>
        <v>13959</v>
      </c>
    </row>
    <row r="94" spans="1:85" ht="14.1" customHeight="1">
      <c r="A94" s="45"/>
      <c r="B94" s="1050"/>
      <c r="C94" s="1060"/>
      <c r="D94" s="134" t="s">
        <v>577</v>
      </c>
      <c r="E94" s="135">
        <v>242</v>
      </c>
      <c r="F94" s="135">
        <v>0</v>
      </c>
      <c r="G94" s="135">
        <v>240</v>
      </c>
      <c r="H94" s="136">
        <f t="shared" si="57"/>
        <v>482</v>
      </c>
      <c r="I94" s="135">
        <v>191</v>
      </c>
      <c r="J94" s="135">
        <v>0</v>
      </c>
      <c r="K94" s="135">
        <v>196</v>
      </c>
      <c r="L94" s="136">
        <f t="shared" si="58"/>
        <v>387</v>
      </c>
      <c r="M94" s="135">
        <v>488</v>
      </c>
      <c r="N94" s="135">
        <v>0</v>
      </c>
      <c r="O94" s="135">
        <v>479</v>
      </c>
      <c r="P94" s="136">
        <f t="shared" si="59"/>
        <v>967</v>
      </c>
      <c r="Q94" s="135">
        <v>424</v>
      </c>
      <c r="R94" s="135">
        <v>0</v>
      </c>
      <c r="S94" s="135">
        <v>455</v>
      </c>
      <c r="T94" s="136">
        <f t="shared" si="60"/>
        <v>879</v>
      </c>
      <c r="U94" s="135">
        <v>500</v>
      </c>
      <c r="V94" s="135">
        <v>0</v>
      </c>
      <c r="W94" s="135">
        <v>501</v>
      </c>
      <c r="X94" s="136">
        <f t="shared" si="61"/>
        <v>1001</v>
      </c>
      <c r="Y94" s="135">
        <v>477</v>
      </c>
      <c r="Z94" s="135">
        <v>0</v>
      </c>
      <c r="AA94" s="135">
        <v>514</v>
      </c>
      <c r="AB94" s="136">
        <f t="shared" si="62"/>
        <v>991</v>
      </c>
      <c r="AC94" s="135">
        <v>533</v>
      </c>
      <c r="AD94" s="135">
        <v>0</v>
      </c>
      <c r="AE94" s="135">
        <v>485</v>
      </c>
      <c r="AF94" s="136">
        <f t="shared" si="63"/>
        <v>1018</v>
      </c>
      <c r="AG94" s="135">
        <v>460</v>
      </c>
      <c r="AH94" s="135">
        <v>0</v>
      </c>
      <c r="AI94" s="135">
        <v>434</v>
      </c>
      <c r="AJ94" s="136">
        <f t="shared" si="64"/>
        <v>894</v>
      </c>
      <c r="AK94" s="135">
        <v>491</v>
      </c>
      <c r="AL94" s="135">
        <v>0</v>
      </c>
      <c r="AM94" s="135">
        <v>389</v>
      </c>
      <c r="AN94" s="136">
        <f t="shared" si="65"/>
        <v>880</v>
      </c>
      <c r="AO94" s="135">
        <v>390</v>
      </c>
      <c r="AP94" s="135">
        <v>0</v>
      </c>
      <c r="AQ94" s="135">
        <v>364</v>
      </c>
      <c r="AR94" s="136">
        <f t="shared" si="66"/>
        <v>754</v>
      </c>
      <c r="AS94" s="135">
        <v>392</v>
      </c>
      <c r="AT94" s="135">
        <v>0</v>
      </c>
      <c r="AU94" s="135">
        <v>348</v>
      </c>
      <c r="AV94" s="136">
        <f t="shared" si="67"/>
        <v>740</v>
      </c>
      <c r="AW94" s="135">
        <v>532</v>
      </c>
      <c r="AX94" s="135">
        <v>0</v>
      </c>
      <c r="AY94" s="135">
        <v>443</v>
      </c>
      <c r="AZ94" s="136">
        <f t="shared" si="68"/>
        <v>975</v>
      </c>
      <c r="BA94" s="135">
        <v>449</v>
      </c>
      <c r="BB94" s="135">
        <v>0</v>
      </c>
      <c r="BC94" s="135">
        <v>403</v>
      </c>
      <c r="BD94" s="136">
        <f t="shared" si="69"/>
        <v>852</v>
      </c>
      <c r="BE94" s="135">
        <v>337</v>
      </c>
      <c r="BF94" s="135">
        <v>0</v>
      </c>
      <c r="BG94" s="135">
        <v>340</v>
      </c>
      <c r="BH94" s="136">
        <f t="shared" si="70"/>
        <v>677</v>
      </c>
      <c r="BI94" s="135">
        <v>266</v>
      </c>
      <c r="BJ94" s="135">
        <v>0</v>
      </c>
      <c r="BK94" s="135">
        <v>269</v>
      </c>
      <c r="BL94" s="136">
        <f t="shared" si="71"/>
        <v>535</v>
      </c>
      <c r="BM94" s="135">
        <v>215</v>
      </c>
      <c r="BN94" s="135">
        <v>0</v>
      </c>
      <c r="BO94" s="135">
        <v>218</v>
      </c>
      <c r="BP94" s="136">
        <f t="shared" si="72"/>
        <v>433</v>
      </c>
      <c r="BQ94" s="135">
        <v>166</v>
      </c>
      <c r="BR94" s="135">
        <v>0</v>
      </c>
      <c r="BS94" s="135">
        <v>155</v>
      </c>
      <c r="BT94" s="136">
        <f t="shared" si="73"/>
        <v>321</v>
      </c>
      <c r="BU94" s="135">
        <v>237</v>
      </c>
      <c r="BV94" s="135">
        <v>0</v>
      </c>
      <c r="BW94" s="135">
        <v>157</v>
      </c>
      <c r="BX94" s="136">
        <f t="shared" si="74"/>
        <v>394</v>
      </c>
      <c r="BY94" s="135">
        <v>1</v>
      </c>
      <c r="BZ94" s="135">
        <v>0</v>
      </c>
      <c r="CA94" s="135">
        <v>0</v>
      </c>
      <c r="CB94" s="136">
        <f t="shared" si="75"/>
        <v>1</v>
      </c>
      <c r="CC94" s="137"/>
      <c r="CD94" s="138">
        <f t="shared" si="79"/>
        <v>6791</v>
      </c>
      <c r="CE94" s="138">
        <f t="shared" si="79"/>
        <v>0</v>
      </c>
      <c r="CF94" s="138">
        <f t="shared" si="79"/>
        <v>6390</v>
      </c>
      <c r="CG94" s="139">
        <f t="shared" si="76"/>
        <v>13181</v>
      </c>
    </row>
    <row r="95" spans="1:85" ht="14.1" customHeight="1">
      <c r="A95" s="45"/>
      <c r="B95" s="1051"/>
      <c r="C95" s="281" t="s">
        <v>113</v>
      </c>
      <c r="D95" s="282" t="s">
        <v>856</v>
      </c>
      <c r="E95" s="280">
        <v>4134</v>
      </c>
      <c r="F95" s="280">
        <v>1</v>
      </c>
      <c r="G95" s="280">
        <v>4139</v>
      </c>
      <c r="H95" s="280">
        <f t="shared" ref="H95:BP95" si="80">SUM(H85:H94)</f>
        <v>8274</v>
      </c>
      <c r="I95" s="280">
        <v>3106</v>
      </c>
      <c r="J95" s="280">
        <v>0</v>
      </c>
      <c r="K95" s="280">
        <v>3301</v>
      </c>
      <c r="L95" s="280">
        <f t="shared" si="80"/>
        <v>6407</v>
      </c>
      <c r="M95" s="280">
        <v>7966</v>
      </c>
      <c r="N95" s="280">
        <v>0</v>
      </c>
      <c r="O95" s="280">
        <v>8256</v>
      </c>
      <c r="P95" s="280">
        <f t="shared" si="80"/>
        <v>16222</v>
      </c>
      <c r="Q95" s="280">
        <v>7423</v>
      </c>
      <c r="R95" s="280">
        <v>0</v>
      </c>
      <c r="S95" s="280">
        <v>7597</v>
      </c>
      <c r="T95" s="280">
        <f t="shared" si="80"/>
        <v>15020</v>
      </c>
      <c r="U95" s="280">
        <v>7823</v>
      </c>
      <c r="V95" s="280">
        <v>0</v>
      </c>
      <c r="W95" s="280">
        <v>8167</v>
      </c>
      <c r="X95" s="280">
        <f t="shared" si="80"/>
        <v>15990</v>
      </c>
      <c r="Y95" s="280">
        <v>8606</v>
      </c>
      <c r="Z95" s="280">
        <v>0</v>
      </c>
      <c r="AA95" s="280">
        <v>8292</v>
      </c>
      <c r="AB95" s="280">
        <f t="shared" si="80"/>
        <v>16898</v>
      </c>
      <c r="AC95" s="280">
        <v>9496</v>
      </c>
      <c r="AD95" s="280">
        <v>0</v>
      </c>
      <c r="AE95" s="280">
        <v>8225</v>
      </c>
      <c r="AF95" s="280">
        <f t="shared" si="80"/>
        <v>17721</v>
      </c>
      <c r="AG95" s="280">
        <v>8240</v>
      </c>
      <c r="AH95" s="280">
        <v>0</v>
      </c>
      <c r="AI95" s="280">
        <v>7131</v>
      </c>
      <c r="AJ95" s="280">
        <f t="shared" si="80"/>
        <v>15371</v>
      </c>
      <c r="AK95" s="280">
        <v>8008</v>
      </c>
      <c r="AL95" s="280">
        <v>0</v>
      </c>
      <c r="AM95" s="280">
        <v>6917</v>
      </c>
      <c r="AN95" s="280">
        <f t="shared" si="80"/>
        <v>14925</v>
      </c>
      <c r="AO95" s="280">
        <v>7492</v>
      </c>
      <c r="AP95" s="280">
        <v>0</v>
      </c>
      <c r="AQ95" s="280">
        <v>6640</v>
      </c>
      <c r="AR95" s="280">
        <f t="shared" si="80"/>
        <v>14132</v>
      </c>
      <c r="AS95" s="280">
        <v>7608</v>
      </c>
      <c r="AT95" s="280">
        <v>0</v>
      </c>
      <c r="AU95" s="280">
        <v>6688</v>
      </c>
      <c r="AV95" s="280">
        <f t="shared" si="80"/>
        <v>14296</v>
      </c>
      <c r="AW95" s="280">
        <v>8368</v>
      </c>
      <c r="AX95" s="280">
        <v>0</v>
      </c>
      <c r="AY95" s="280">
        <v>7459</v>
      </c>
      <c r="AZ95" s="280">
        <f t="shared" si="80"/>
        <v>15827</v>
      </c>
      <c r="BA95" s="280">
        <v>7502</v>
      </c>
      <c r="BB95" s="280">
        <v>0</v>
      </c>
      <c r="BC95" s="280">
        <v>6769</v>
      </c>
      <c r="BD95" s="280">
        <f t="shared" si="80"/>
        <v>14271</v>
      </c>
      <c r="BE95" s="280">
        <v>6084</v>
      </c>
      <c r="BF95" s="280">
        <v>0</v>
      </c>
      <c r="BG95" s="280">
        <v>5493</v>
      </c>
      <c r="BH95" s="280">
        <f t="shared" si="80"/>
        <v>11577</v>
      </c>
      <c r="BI95" s="280">
        <v>4861</v>
      </c>
      <c r="BJ95" s="280">
        <v>0</v>
      </c>
      <c r="BK95" s="280">
        <v>4520</v>
      </c>
      <c r="BL95" s="280">
        <f t="shared" si="80"/>
        <v>9381</v>
      </c>
      <c r="BM95" s="280">
        <v>4048</v>
      </c>
      <c r="BN95" s="280">
        <v>0</v>
      </c>
      <c r="BO95" s="280">
        <v>3638</v>
      </c>
      <c r="BP95" s="280">
        <f t="shared" si="80"/>
        <v>7686</v>
      </c>
      <c r="BQ95" s="280">
        <v>2997</v>
      </c>
      <c r="BR95" s="280">
        <v>0</v>
      </c>
      <c r="BS95" s="280">
        <v>2370</v>
      </c>
      <c r="BT95" s="280">
        <f t="shared" ref="BT95:CB95" si="81">SUM(BT85:BT94)</f>
        <v>5367</v>
      </c>
      <c r="BU95" s="280">
        <v>4200</v>
      </c>
      <c r="BV95" s="280">
        <v>0</v>
      </c>
      <c r="BW95" s="280">
        <v>2718</v>
      </c>
      <c r="BX95" s="280">
        <f t="shared" si="81"/>
        <v>6918</v>
      </c>
      <c r="BY95" s="280">
        <v>10</v>
      </c>
      <c r="BZ95" s="280">
        <v>0</v>
      </c>
      <c r="CA95" s="280">
        <v>14</v>
      </c>
      <c r="CB95" s="280">
        <f t="shared" si="81"/>
        <v>24</v>
      </c>
      <c r="CC95" s="133"/>
      <c r="CD95" s="283">
        <f t="shared" si="79"/>
        <v>117972</v>
      </c>
      <c r="CE95" s="283">
        <f t="shared" si="79"/>
        <v>1</v>
      </c>
      <c r="CF95" s="283">
        <f t="shared" si="79"/>
        <v>108334</v>
      </c>
      <c r="CG95" s="284">
        <f t="shared" si="76"/>
        <v>226307</v>
      </c>
    </row>
    <row r="96" spans="1:85" ht="14.1" customHeight="1">
      <c r="A96" s="45"/>
      <c r="B96" s="1059" t="s">
        <v>898</v>
      </c>
      <c r="C96" s="1060" t="s">
        <v>578</v>
      </c>
      <c r="D96" s="134" t="s">
        <v>579</v>
      </c>
      <c r="E96" s="135">
        <v>3809</v>
      </c>
      <c r="F96" s="135">
        <v>0</v>
      </c>
      <c r="G96" s="135">
        <v>4014</v>
      </c>
      <c r="H96" s="136">
        <f t="shared" si="57"/>
        <v>7823</v>
      </c>
      <c r="I96" s="135">
        <v>2897</v>
      </c>
      <c r="J96" s="135">
        <v>0</v>
      </c>
      <c r="K96" s="135">
        <v>2909</v>
      </c>
      <c r="L96" s="136">
        <f t="shared" si="58"/>
        <v>5806</v>
      </c>
      <c r="M96" s="135">
        <v>7212</v>
      </c>
      <c r="N96" s="135">
        <v>0</v>
      </c>
      <c r="O96" s="135">
        <v>7562</v>
      </c>
      <c r="P96" s="136">
        <f t="shared" si="59"/>
        <v>14774</v>
      </c>
      <c r="Q96" s="135">
        <v>6652</v>
      </c>
      <c r="R96" s="135">
        <v>0</v>
      </c>
      <c r="S96" s="135">
        <v>7022</v>
      </c>
      <c r="T96" s="136">
        <f t="shared" si="60"/>
        <v>13674</v>
      </c>
      <c r="U96" s="135">
        <v>6910</v>
      </c>
      <c r="V96" s="135">
        <v>0</v>
      </c>
      <c r="W96" s="135">
        <v>7021</v>
      </c>
      <c r="X96" s="136">
        <f t="shared" si="61"/>
        <v>13931</v>
      </c>
      <c r="Y96" s="135">
        <v>8038</v>
      </c>
      <c r="Z96" s="135">
        <v>0</v>
      </c>
      <c r="AA96" s="135">
        <v>7610</v>
      </c>
      <c r="AB96" s="136">
        <f t="shared" si="62"/>
        <v>15648</v>
      </c>
      <c r="AC96" s="135">
        <v>8674</v>
      </c>
      <c r="AD96" s="135">
        <v>0</v>
      </c>
      <c r="AE96" s="135">
        <v>7671</v>
      </c>
      <c r="AF96" s="136">
        <f t="shared" si="63"/>
        <v>16345</v>
      </c>
      <c r="AG96" s="135">
        <v>7386</v>
      </c>
      <c r="AH96" s="135">
        <v>1</v>
      </c>
      <c r="AI96" s="135">
        <v>6402</v>
      </c>
      <c r="AJ96" s="136">
        <f t="shared" si="64"/>
        <v>13789</v>
      </c>
      <c r="AK96" s="135">
        <v>7103</v>
      </c>
      <c r="AL96" s="135">
        <v>1</v>
      </c>
      <c r="AM96" s="135">
        <v>6198</v>
      </c>
      <c r="AN96" s="136">
        <f t="shared" si="65"/>
        <v>13302</v>
      </c>
      <c r="AO96" s="135">
        <v>6989</v>
      </c>
      <c r="AP96" s="135">
        <v>0</v>
      </c>
      <c r="AQ96" s="135">
        <v>6134</v>
      </c>
      <c r="AR96" s="136">
        <f t="shared" si="66"/>
        <v>13123</v>
      </c>
      <c r="AS96" s="135">
        <v>7037</v>
      </c>
      <c r="AT96" s="135">
        <v>0</v>
      </c>
      <c r="AU96" s="135">
        <v>6294</v>
      </c>
      <c r="AV96" s="136">
        <f t="shared" si="67"/>
        <v>13331</v>
      </c>
      <c r="AW96" s="135">
        <v>7103</v>
      </c>
      <c r="AX96" s="135">
        <v>0</v>
      </c>
      <c r="AY96" s="135">
        <v>6329</v>
      </c>
      <c r="AZ96" s="136">
        <f t="shared" si="68"/>
        <v>13432</v>
      </c>
      <c r="BA96" s="135">
        <v>6451</v>
      </c>
      <c r="BB96" s="135">
        <v>0</v>
      </c>
      <c r="BC96" s="135">
        <v>5710</v>
      </c>
      <c r="BD96" s="136">
        <f t="shared" si="69"/>
        <v>12161</v>
      </c>
      <c r="BE96" s="135">
        <v>5391</v>
      </c>
      <c r="BF96" s="135">
        <v>0</v>
      </c>
      <c r="BG96" s="135">
        <v>4513</v>
      </c>
      <c r="BH96" s="136">
        <f t="shared" si="70"/>
        <v>9904</v>
      </c>
      <c r="BI96" s="135">
        <v>4044</v>
      </c>
      <c r="BJ96" s="135">
        <v>0</v>
      </c>
      <c r="BK96" s="135">
        <v>3230</v>
      </c>
      <c r="BL96" s="136">
        <f t="shared" si="71"/>
        <v>7274</v>
      </c>
      <c r="BM96" s="135">
        <v>3223</v>
      </c>
      <c r="BN96" s="135">
        <v>0</v>
      </c>
      <c r="BO96" s="135">
        <v>2384</v>
      </c>
      <c r="BP96" s="136">
        <f t="shared" si="72"/>
        <v>5607</v>
      </c>
      <c r="BQ96" s="135">
        <v>2426</v>
      </c>
      <c r="BR96" s="135">
        <v>0</v>
      </c>
      <c r="BS96" s="135">
        <v>1667</v>
      </c>
      <c r="BT96" s="136">
        <f t="shared" si="73"/>
        <v>4093</v>
      </c>
      <c r="BU96" s="135">
        <v>3354</v>
      </c>
      <c r="BV96" s="135">
        <v>0</v>
      </c>
      <c r="BW96" s="135">
        <v>1786</v>
      </c>
      <c r="BX96" s="136">
        <f t="shared" si="74"/>
        <v>5140</v>
      </c>
      <c r="BY96" s="135">
        <v>8</v>
      </c>
      <c r="BZ96" s="135">
        <v>0</v>
      </c>
      <c r="CA96" s="135">
        <v>32</v>
      </c>
      <c r="CB96" s="136">
        <f t="shared" si="75"/>
        <v>40</v>
      </c>
      <c r="CC96" s="137"/>
      <c r="CD96" s="138">
        <f t="shared" si="79"/>
        <v>104707</v>
      </c>
      <c r="CE96" s="138">
        <f t="shared" si="79"/>
        <v>2</v>
      </c>
      <c r="CF96" s="138">
        <f t="shared" si="79"/>
        <v>94488</v>
      </c>
      <c r="CG96" s="139">
        <f t="shared" si="76"/>
        <v>199197</v>
      </c>
    </row>
    <row r="97" spans="1:85" ht="14.1" customHeight="1">
      <c r="A97" s="142"/>
      <c r="B97" s="1059"/>
      <c r="C97" s="1060"/>
      <c r="D97" s="134" t="s">
        <v>580</v>
      </c>
      <c r="E97" s="135">
        <v>173</v>
      </c>
      <c r="F97" s="135">
        <v>0</v>
      </c>
      <c r="G97" s="135">
        <v>187</v>
      </c>
      <c r="H97" s="136">
        <f t="shared" si="57"/>
        <v>360</v>
      </c>
      <c r="I97" s="135">
        <v>127</v>
      </c>
      <c r="J97" s="135">
        <v>0</v>
      </c>
      <c r="K97" s="135">
        <v>157</v>
      </c>
      <c r="L97" s="136">
        <f t="shared" si="58"/>
        <v>284</v>
      </c>
      <c r="M97" s="135">
        <v>444</v>
      </c>
      <c r="N97" s="135">
        <v>0</v>
      </c>
      <c r="O97" s="135">
        <v>403</v>
      </c>
      <c r="P97" s="136">
        <f t="shared" si="59"/>
        <v>847</v>
      </c>
      <c r="Q97" s="135">
        <v>460</v>
      </c>
      <c r="R97" s="135">
        <v>0</v>
      </c>
      <c r="S97" s="135">
        <v>457</v>
      </c>
      <c r="T97" s="136">
        <f t="shared" si="60"/>
        <v>917</v>
      </c>
      <c r="U97" s="135">
        <v>422</v>
      </c>
      <c r="V97" s="135">
        <v>0</v>
      </c>
      <c r="W97" s="135">
        <v>388</v>
      </c>
      <c r="X97" s="136">
        <f t="shared" si="61"/>
        <v>810</v>
      </c>
      <c r="Y97" s="135">
        <v>441</v>
      </c>
      <c r="Z97" s="135">
        <v>0</v>
      </c>
      <c r="AA97" s="135">
        <v>429</v>
      </c>
      <c r="AB97" s="136">
        <f t="shared" si="62"/>
        <v>870</v>
      </c>
      <c r="AC97" s="135">
        <v>477</v>
      </c>
      <c r="AD97" s="135">
        <v>0</v>
      </c>
      <c r="AE97" s="135">
        <v>449</v>
      </c>
      <c r="AF97" s="136">
        <f t="shared" si="63"/>
        <v>926</v>
      </c>
      <c r="AG97" s="135">
        <v>412</v>
      </c>
      <c r="AH97" s="135">
        <v>0</v>
      </c>
      <c r="AI97" s="135">
        <v>376</v>
      </c>
      <c r="AJ97" s="136">
        <f t="shared" si="64"/>
        <v>788</v>
      </c>
      <c r="AK97" s="135">
        <v>385</v>
      </c>
      <c r="AL97" s="135">
        <v>0</v>
      </c>
      <c r="AM97" s="135">
        <v>401</v>
      </c>
      <c r="AN97" s="136">
        <f t="shared" si="65"/>
        <v>786</v>
      </c>
      <c r="AO97" s="135">
        <v>413</v>
      </c>
      <c r="AP97" s="135">
        <v>0</v>
      </c>
      <c r="AQ97" s="135">
        <v>374</v>
      </c>
      <c r="AR97" s="136">
        <f t="shared" si="66"/>
        <v>787</v>
      </c>
      <c r="AS97" s="135">
        <v>388</v>
      </c>
      <c r="AT97" s="135">
        <v>0</v>
      </c>
      <c r="AU97" s="135">
        <v>363</v>
      </c>
      <c r="AV97" s="136">
        <f t="shared" si="67"/>
        <v>751</v>
      </c>
      <c r="AW97" s="135">
        <v>446</v>
      </c>
      <c r="AX97" s="135">
        <v>0</v>
      </c>
      <c r="AY97" s="135">
        <v>478</v>
      </c>
      <c r="AZ97" s="136">
        <f t="shared" si="68"/>
        <v>924</v>
      </c>
      <c r="BA97" s="135">
        <v>386</v>
      </c>
      <c r="BB97" s="135">
        <v>0</v>
      </c>
      <c r="BC97" s="135">
        <v>401</v>
      </c>
      <c r="BD97" s="136">
        <f t="shared" si="69"/>
        <v>787</v>
      </c>
      <c r="BE97" s="135">
        <v>284</v>
      </c>
      <c r="BF97" s="135">
        <v>0</v>
      </c>
      <c r="BG97" s="135">
        <v>332</v>
      </c>
      <c r="BH97" s="136">
        <f t="shared" si="70"/>
        <v>616</v>
      </c>
      <c r="BI97" s="135">
        <v>180</v>
      </c>
      <c r="BJ97" s="135">
        <v>0</v>
      </c>
      <c r="BK97" s="135">
        <v>202</v>
      </c>
      <c r="BL97" s="136">
        <f t="shared" si="71"/>
        <v>382</v>
      </c>
      <c r="BM97" s="135">
        <v>151</v>
      </c>
      <c r="BN97" s="135">
        <v>0</v>
      </c>
      <c r="BO97" s="135">
        <v>164</v>
      </c>
      <c r="BP97" s="136">
        <f t="shared" si="72"/>
        <v>315</v>
      </c>
      <c r="BQ97" s="135">
        <v>121</v>
      </c>
      <c r="BR97" s="135">
        <v>0</v>
      </c>
      <c r="BS97" s="135">
        <v>106</v>
      </c>
      <c r="BT97" s="136">
        <f t="shared" si="73"/>
        <v>227</v>
      </c>
      <c r="BU97" s="135">
        <v>144</v>
      </c>
      <c r="BV97" s="135">
        <v>0</v>
      </c>
      <c r="BW97" s="135">
        <v>129</v>
      </c>
      <c r="BX97" s="136">
        <f t="shared" si="74"/>
        <v>273</v>
      </c>
      <c r="BY97" s="135">
        <v>1</v>
      </c>
      <c r="BZ97" s="135">
        <v>0</v>
      </c>
      <c r="CA97" s="135">
        <v>1</v>
      </c>
      <c r="CB97" s="136">
        <f t="shared" si="75"/>
        <v>2</v>
      </c>
      <c r="CC97" s="137"/>
      <c r="CD97" s="138">
        <f t="shared" si="79"/>
        <v>5855</v>
      </c>
      <c r="CE97" s="138">
        <f t="shared" si="79"/>
        <v>0</v>
      </c>
      <c r="CF97" s="138">
        <f t="shared" si="79"/>
        <v>5797</v>
      </c>
      <c r="CG97" s="139">
        <f t="shared" si="76"/>
        <v>11652</v>
      </c>
    </row>
    <row r="98" spans="1:85" ht="14.1" customHeight="1">
      <c r="A98" s="45"/>
      <c r="B98" s="1059"/>
      <c r="C98" s="1060"/>
      <c r="D98" s="134" t="s">
        <v>581</v>
      </c>
      <c r="E98" s="135">
        <v>94</v>
      </c>
      <c r="F98" s="135">
        <v>0</v>
      </c>
      <c r="G98" s="135">
        <v>96</v>
      </c>
      <c r="H98" s="136">
        <f t="shared" si="57"/>
        <v>190</v>
      </c>
      <c r="I98" s="135">
        <v>59</v>
      </c>
      <c r="J98" s="135">
        <v>0</v>
      </c>
      <c r="K98" s="135">
        <v>71</v>
      </c>
      <c r="L98" s="136">
        <f t="shared" si="58"/>
        <v>130</v>
      </c>
      <c r="M98" s="135">
        <v>178</v>
      </c>
      <c r="N98" s="135">
        <v>0</v>
      </c>
      <c r="O98" s="135">
        <v>175</v>
      </c>
      <c r="P98" s="136">
        <f t="shared" si="59"/>
        <v>353</v>
      </c>
      <c r="Q98" s="135">
        <v>165</v>
      </c>
      <c r="R98" s="135">
        <v>0</v>
      </c>
      <c r="S98" s="135">
        <v>168</v>
      </c>
      <c r="T98" s="136">
        <f t="shared" si="60"/>
        <v>333</v>
      </c>
      <c r="U98" s="135">
        <v>188</v>
      </c>
      <c r="V98" s="135">
        <v>0</v>
      </c>
      <c r="W98" s="135">
        <v>189</v>
      </c>
      <c r="X98" s="136">
        <f t="shared" si="61"/>
        <v>377</v>
      </c>
      <c r="Y98" s="135">
        <v>190</v>
      </c>
      <c r="Z98" s="135">
        <v>0</v>
      </c>
      <c r="AA98" s="135">
        <v>165</v>
      </c>
      <c r="AB98" s="136">
        <f t="shared" si="62"/>
        <v>355</v>
      </c>
      <c r="AC98" s="135">
        <v>194</v>
      </c>
      <c r="AD98" s="135">
        <v>0</v>
      </c>
      <c r="AE98" s="135">
        <v>161</v>
      </c>
      <c r="AF98" s="136">
        <f t="shared" si="63"/>
        <v>355</v>
      </c>
      <c r="AG98" s="135">
        <v>182</v>
      </c>
      <c r="AH98" s="135">
        <v>0</v>
      </c>
      <c r="AI98" s="135">
        <v>157</v>
      </c>
      <c r="AJ98" s="136">
        <f t="shared" si="64"/>
        <v>339</v>
      </c>
      <c r="AK98" s="135">
        <v>164</v>
      </c>
      <c r="AL98" s="135">
        <v>0</v>
      </c>
      <c r="AM98" s="135">
        <v>173</v>
      </c>
      <c r="AN98" s="136">
        <f t="shared" si="65"/>
        <v>337</v>
      </c>
      <c r="AO98" s="135">
        <v>153</v>
      </c>
      <c r="AP98" s="135">
        <v>0</v>
      </c>
      <c r="AQ98" s="135">
        <v>142</v>
      </c>
      <c r="AR98" s="136">
        <f t="shared" si="66"/>
        <v>295</v>
      </c>
      <c r="AS98" s="135">
        <v>185</v>
      </c>
      <c r="AT98" s="135">
        <v>0</v>
      </c>
      <c r="AU98" s="135">
        <v>166</v>
      </c>
      <c r="AV98" s="136">
        <f t="shared" si="67"/>
        <v>351</v>
      </c>
      <c r="AW98" s="135">
        <v>204</v>
      </c>
      <c r="AX98" s="135">
        <v>0</v>
      </c>
      <c r="AY98" s="135">
        <v>190</v>
      </c>
      <c r="AZ98" s="136">
        <f t="shared" si="68"/>
        <v>394</v>
      </c>
      <c r="BA98" s="135">
        <v>187</v>
      </c>
      <c r="BB98" s="135">
        <v>0</v>
      </c>
      <c r="BC98" s="135">
        <v>193</v>
      </c>
      <c r="BD98" s="136">
        <f t="shared" si="69"/>
        <v>380</v>
      </c>
      <c r="BE98" s="135">
        <v>151</v>
      </c>
      <c r="BF98" s="135">
        <v>0</v>
      </c>
      <c r="BG98" s="135">
        <v>161</v>
      </c>
      <c r="BH98" s="136">
        <f t="shared" si="70"/>
        <v>312</v>
      </c>
      <c r="BI98" s="135">
        <v>123</v>
      </c>
      <c r="BJ98" s="135">
        <v>0</v>
      </c>
      <c r="BK98" s="135">
        <v>125</v>
      </c>
      <c r="BL98" s="136">
        <f t="shared" si="71"/>
        <v>248</v>
      </c>
      <c r="BM98" s="135">
        <v>108</v>
      </c>
      <c r="BN98" s="135">
        <v>0</v>
      </c>
      <c r="BO98" s="135">
        <v>113</v>
      </c>
      <c r="BP98" s="136">
        <f t="shared" si="72"/>
        <v>221</v>
      </c>
      <c r="BQ98" s="135">
        <v>81</v>
      </c>
      <c r="BR98" s="135">
        <v>0</v>
      </c>
      <c r="BS98" s="135">
        <v>106</v>
      </c>
      <c r="BT98" s="136">
        <f t="shared" si="73"/>
        <v>187</v>
      </c>
      <c r="BU98" s="135">
        <v>101</v>
      </c>
      <c r="BV98" s="135">
        <v>0</v>
      </c>
      <c r="BW98" s="135">
        <v>103</v>
      </c>
      <c r="BX98" s="136">
        <f t="shared" si="74"/>
        <v>204</v>
      </c>
      <c r="BY98" s="135">
        <v>0</v>
      </c>
      <c r="BZ98" s="135">
        <v>0</v>
      </c>
      <c r="CA98" s="135">
        <v>2</v>
      </c>
      <c r="CB98" s="136">
        <f t="shared" si="75"/>
        <v>2</v>
      </c>
      <c r="CC98" s="137"/>
      <c r="CD98" s="138">
        <f t="shared" si="79"/>
        <v>2707</v>
      </c>
      <c r="CE98" s="138">
        <f t="shared" si="79"/>
        <v>0</v>
      </c>
      <c r="CF98" s="138">
        <f t="shared" si="79"/>
        <v>2656</v>
      </c>
      <c r="CG98" s="139">
        <f t="shared" si="76"/>
        <v>5363</v>
      </c>
    </row>
    <row r="99" spans="1:85" ht="14.1" customHeight="1">
      <c r="A99" s="45"/>
      <c r="B99" s="1059"/>
      <c r="C99" s="1060"/>
      <c r="D99" s="134" t="s">
        <v>582</v>
      </c>
      <c r="E99" s="135">
        <v>277</v>
      </c>
      <c r="F99" s="135">
        <v>0</v>
      </c>
      <c r="G99" s="135">
        <v>316</v>
      </c>
      <c r="H99" s="136">
        <f t="shared" si="57"/>
        <v>593</v>
      </c>
      <c r="I99" s="135">
        <v>240</v>
      </c>
      <c r="J99" s="135">
        <v>0</v>
      </c>
      <c r="K99" s="135">
        <v>237</v>
      </c>
      <c r="L99" s="136">
        <f t="shared" si="58"/>
        <v>477</v>
      </c>
      <c r="M99" s="135">
        <v>604</v>
      </c>
      <c r="N99" s="135">
        <v>0</v>
      </c>
      <c r="O99" s="135">
        <v>602</v>
      </c>
      <c r="P99" s="136">
        <f t="shared" si="59"/>
        <v>1206</v>
      </c>
      <c r="Q99" s="135">
        <v>604</v>
      </c>
      <c r="R99" s="135">
        <v>0</v>
      </c>
      <c r="S99" s="135">
        <v>574</v>
      </c>
      <c r="T99" s="136">
        <f t="shared" si="60"/>
        <v>1178</v>
      </c>
      <c r="U99" s="135">
        <v>605</v>
      </c>
      <c r="V99" s="135">
        <v>0</v>
      </c>
      <c r="W99" s="135">
        <v>592</v>
      </c>
      <c r="X99" s="136">
        <f t="shared" si="61"/>
        <v>1197</v>
      </c>
      <c r="Y99" s="135">
        <v>685</v>
      </c>
      <c r="Z99" s="135">
        <v>0</v>
      </c>
      <c r="AA99" s="135">
        <v>660</v>
      </c>
      <c r="AB99" s="136">
        <f t="shared" si="62"/>
        <v>1345</v>
      </c>
      <c r="AC99" s="135">
        <v>663</v>
      </c>
      <c r="AD99" s="135">
        <v>0</v>
      </c>
      <c r="AE99" s="135">
        <v>604</v>
      </c>
      <c r="AF99" s="136">
        <f t="shared" si="63"/>
        <v>1267</v>
      </c>
      <c r="AG99" s="135">
        <v>545</v>
      </c>
      <c r="AH99" s="135">
        <v>0</v>
      </c>
      <c r="AI99" s="135">
        <v>522</v>
      </c>
      <c r="AJ99" s="136">
        <f t="shared" si="64"/>
        <v>1067</v>
      </c>
      <c r="AK99" s="135">
        <v>539</v>
      </c>
      <c r="AL99" s="135">
        <v>0</v>
      </c>
      <c r="AM99" s="135">
        <v>552</v>
      </c>
      <c r="AN99" s="136">
        <f t="shared" si="65"/>
        <v>1091</v>
      </c>
      <c r="AO99" s="135">
        <v>574</v>
      </c>
      <c r="AP99" s="135">
        <v>0</v>
      </c>
      <c r="AQ99" s="135">
        <v>506</v>
      </c>
      <c r="AR99" s="136">
        <f t="shared" si="66"/>
        <v>1080</v>
      </c>
      <c r="AS99" s="135">
        <v>549</v>
      </c>
      <c r="AT99" s="135">
        <v>0</v>
      </c>
      <c r="AU99" s="135">
        <v>543</v>
      </c>
      <c r="AV99" s="136">
        <f t="shared" si="67"/>
        <v>1092</v>
      </c>
      <c r="AW99" s="135">
        <v>629</v>
      </c>
      <c r="AX99" s="135">
        <v>0</v>
      </c>
      <c r="AY99" s="135">
        <v>611</v>
      </c>
      <c r="AZ99" s="136">
        <f t="shared" si="68"/>
        <v>1240</v>
      </c>
      <c r="BA99" s="135">
        <v>510</v>
      </c>
      <c r="BB99" s="135">
        <v>0</v>
      </c>
      <c r="BC99" s="135">
        <v>562</v>
      </c>
      <c r="BD99" s="136">
        <f t="shared" si="69"/>
        <v>1072</v>
      </c>
      <c r="BE99" s="135">
        <v>459</v>
      </c>
      <c r="BF99" s="135">
        <v>0</v>
      </c>
      <c r="BG99" s="135">
        <v>461</v>
      </c>
      <c r="BH99" s="136">
        <f t="shared" si="70"/>
        <v>920</v>
      </c>
      <c r="BI99" s="135">
        <v>319</v>
      </c>
      <c r="BJ99" s="135">
        <v>0</v>
      </c>
      <c r="BK99" s="135">
        <v>339</v>
      </c>
      <c r="BL99" s="136">
        <f t="shared" si="71"/>
        <v>658</v>
      </c>
      <c r="BM99" s="135">
        <v>267</v>
      </c>
      <c r="BN99" s="135">
        <v>0</v>
      </c>
      <c r="BO99" s="135">
        <v>294</v>
      </c>
      <c r="BP99" s="136">
        <f t="shared" si="72"/>
        <v>561</v>
      </c>
      <c r="BQ99" s="135">
        <v>198</v>
      </c>
      <c r="BR99" s="135">
        <v>0</v>
      </c>
      <c r="BS99" s="135">
        <v>184</v>
      </c>
      <c r="BT99" s="136">
        <f t="shared" si="73"/>
        <v>382</v>
      </c>
      <c r="BU99" s="135">
        <v>287</v>
      </c>
      <c r="BV99" s="135">
        <v>0</v>
      </c>
      <c r="BW99" s="135">
        <v>215</v>
      </c>
      <c r="BX99" s="136">
        <f t="shared" si="74"/>
        <v>502</v>
      </c>
      <c r="BY99" s="135">
        <v>1</v>
      </c>
      <c r="BZ99" s="135">
        <v>0</v>
      </c>
      <c r="CA99" s="135">
        <v>0</v>
      </c>
      <c r="CB99" s="136">
        <f t="shared" si="75"/>
        <v>1</v>
      </c>
      <c r="CC99" s="137"/>
      <c r="CD99" s="138">
        <f t="shared" si="79"/>
        <v>8555</v>
      </c>
      <c r="CE99" s="138">
        <f t="shared" si="79"/>
        <v>0</v>
      </c>
      <c r="CF99" s="138">
        <f t="shared" si="79"/>
        <v>8374</v>
      </c>
      <c r="CG99" s="139">
        <f t="shared" si="76"/>
        <v>16929</v>
      </c>
    </row>
    <row r="100" spans="1:85" ht="14.1" customHeight="1">
      <c r="A100" s="45"/>
      <c r="B100" s="1059"/>
      <c r="C100" s="1060"/>
      <c r="D100" s="134" t="s">
        <v>583</v>
      </c>
      <c r="E100" s="135">
        <v>303</v>
      </c>
      <c r="F100" s="135">
        <v>0</v>
      </c>
      <c r="G100" s="135">
        <v>323</v>
      </c>
      <c r="H100" s="136">
        <f t="shared" si="57"/>
        <v>626</v>
      </c>
      <c r="I100" s="135">
        <v>232</v>
      </c>
      <c r="J100" s="135">
        <v>0</v>
      </c>
      <c r="K100" s="135">
        <v>222</v>
      </c>
      <c r="L100" s="136">
        <f t="shared" si="58"/>
        <v>454</v>
      </c>
      <c r="M100" s="135">
        <v>613</v>
      </c>
      <c r="N100" s="135">
        <v>0</v>
      </c>
      <c r="O100" s="135">
        <v>630</v>
      </c>
      <c r="P100" s="136">
        <f t="shared" si="59"/>
        <v>1243</v>
      </c>
      <c r="Q100" s="135">
        <v>622</v>
      </c>
      <c r="R100" s="135">
        <v>0</v>
      </c>
      <c r="S100" s="135">
        <v>710</v>
      </c>
      <c r="T100" s="136">
        <f t="shared" si="60"/>
        <v>1332</v>
      </c>
      <c r="U100" s="135">
        <v>611</v>
      </c>
      <c r="V100" s="135">
        <v>0</v>
      </c>
      <c r="W100" s="135">
        <v>623</v>
      </c>
      <c r="X100" s="136">
        <f t="shared" si="61"/>
        <v>1234</v>
      </c>
      <c r="Y100" s="135">
        <v>696</v>
      </c>
      <c r="Z100" s="135">
        <v>0</v>
      </c>
      <c r="AA100" s="135">
        <v>664</v>
      </c>
      <c r="AB100" s="136">
        <f t="shared" si="62"/>
        <v>1360</v>
      </c>
      <c r="AC100" s="135">
        <v>665</v>
      </c>
      <c r="AD100" s="135">
        <v>0</v>
      </c>
      <c r="AE100" s="135">
        <v>591</v>
      </c>
      <c r="AF100" s="136">
        <f t="shared" si="63"/>
        <v>1256</v>
      </c>
      <c r="AG100" s="135">
        <v>568</v>
      </c>
      <c r="AH100" s="135">
        <v>0</v>
      </c>
      <c r="AI100" s="135">
        <v>558</v>
      </c>
      <c r="AJ100" s="136">
        <f t="shared" si="64"/>
        <v>1126</v>
      </c>
      <c r="AK100" s="135">
        <v>618</v>
      </c>
      <c r="AL100" s="135">
        <v>0</v>
      </c>
      <c r="AM100" s="135">
        <v>563</v>
      </c>
      <c r="AN100" s="136">
        <f t="shared" si="65"/>
        <v>1181</v>
      </c>
      <c r="AO100" s="135">
        <v>598</v>
      </c>
      <c r="AP100" s="135">
        <v>0</v>
      </c>
      <c r="AQ100" s="135">
        <v>522</v>
      </c>
      <c r="AR100" s="136">
        <f t="shared" si="66"/>
        <v>1120</v>
      </c>
      <c r="AS100" s="135">
        <v>592</v>
      </c>
      <c r="AT100" s="135">
        <v>0</v>
      </c>
      <c r="AU100" s="135">
        <v>575</v>
      </c>
      <c r="AV100" s="136">
        <f t="shared" si="67"/>
        <v>1167</v>
      </c>
      <c r="AW100" s="135">
        <v>627</v>
      </c>
      <c r="AX100" s="135">
        <v>0</v>
      </c>
      <c r="AY100" s="135">
        <v>547</v>
      </c>
      <c r="AZ100" s="136">
        <f t="shared" si="68"/>
        <v>1174</v>
      </c>
      <c r="BA100" s="135">
        <v>555</v>
      </c>
      <c r="BB100" s="135">
        <v>0</v>
      </c>
      <c r="BC100" s="135">
        <v>497</v>
      </c>
      <c r="BD100" s="136">
        <f t="shared" si="69"/>
        <v>1052</v>
      </c>
      <c r="BE100" s="135">
        <v>473</v>
      </c>
      <c r="BF100" s="135">
        <v>0</v>
      </c>
      <c r="BG100" s="135">
        <v>451</v>
      </c>
      <c r="BH100" s="136">
        <f t="shared" si="70"/>
        <v>924</v>
      </c>
      <c r="BI100" s="135">
        <v>345</v>
      </c>
      <c r="BJ100" s="135">
        <v>0</v>
      </c>
      <c r="BK100" s="135">
        <v>353</v>
      </c>
      <c r="BL100" s="136">
        <f t="shared" si="71"/>
        <v>698</v>
      </c>
      <c r="BM100" s="135">
        <v>265</v>
      </c>
      <c r="BN100" s="135">
        <v>0</v>
      </c>
      <c r="BO100" s="135">
        <v>246</v>
      </c>
      <c r="BP100" s="136">
        <f t="shared" si="72"/>
        <v>511</v>
      </c>
      <c r="BQ100" s="135">
        <v>226</v>
      </c>
      <c r="BR100" s="135">
        <v>0</v>
      </c>
      <c r="BS100" s="135">
        <v>173</v>
      </c>
      <c r="BT100" s="136">
        <f t="shared" si="73"/>
        <v>399</v>
      </c>
      <c r="BU100" s="135">
        <v>287</v>
      </c>
      <c r="BV100" s="135">
        <v>0</v>
      </c>
      <c r="BW100" s="135">
        <v>203</v>
      </c>
      <c r="BX100" s="136">
        <f t="shared" si="74"/>
        <v>490</v>
      </c>
      <c r="BY100" s="135">
        <v>1</v>
      </c>
      <c r="BZ100" s="135">
        <v>0</v>
      </c>
      <c r="CA100" s="135">
        <v>0</v>
      </c>
      <c r="CB100" s="136">
        <f t="shared" si="75"/>
        <v>1</v>
      </c>
      <c r="CC100" s="137"/>
      <c r="CD100" s="138">
        <f t="shared" si="79"/>
        <v>8897</v>
      </c>
      <c r="CE100" s="138">
        <f t="shared" si="79"/>
        <v>0</v>
      </c>
      <c r="CF100" s="138">
        <f t="shared" si="79"/>
        <v>8451</v>
      </c>
      <c r="CG100" s="139">
        <f t="shared" si="76"/>
        <v>17348</v>
      </c>
    </row>
    <row r="101" spans="1:85" ht="14.1" customHeight="1">
      <c r="A101" s="45"/>
      <c r="B101" s="1059"/>
      <c r="C101" s="1060"/>
      <c r="D101" s="134" t="s">
        <v>584</v>
      </c>
      <c r="E101" s="135">
        <v>520</v>
      </c>
      <c r="F101" s="135">
        <v>0</v>
      </c>
      <c r="G101" s="135">
        <v>591</v>
      </c>
      <c r="H101" s="136">
        <f t="shared" si="57"/>
        <v>1111</v>
      </c>
      <c r="I101" s="135">
        <v>370</v>
      </c>
      <c r="J101" s="135">
        <v>0</v>
      </c>
      <c r="K101" s="135">
        <v>411</v>
      </c>
      <c r="L101" s="136">
        <f t="shared" si="58"/>
        <v>781</v>
      </c>
      <c r="M101" s="135">
        <v>930</v>
      </c>
      <c r="N101" s="135">
        <v>0</v>
      </c>
      <c r="O101" s="135">
        <v>982</v>
      </c>
      <c r="P101" s="136">
        <f t="shared" si="59"/>
        <v>1912</v>
      </c>
      <c r="Q101" s="135">
        <v>848</v>
      </c>
      <c r="R101" s="135">
        <v>0</v>
      </c>
      <c r="S101" s="135">
        <v>906</v>
      </c>
      <c r="T101" s="136">
        <f t="shared" si="60"/>
        <v>1754</v>
      </c>
      <c r="U101" s="135">
        <v>845</v>
      </c>
      <c r="V101" s="135">
        <v>0</v>
      </c>
      <c r="W101" s="135">
        <v>819</v>
      </c>
      <c r="X101" s="136">
        <f t="shared" si="61"/>
        <v>1664</v>
      </c>
      <c r="Y101" s="135">
        <v>981</v>
      </c>
      <c r="Z101" s="135">
        <v>0</v>
      </c>
      <c r="AA101" s="135">
        <v>948</v>
      </c>
      <c r="AB101" s="136">
        <f t="shared" si="62"/>
        <v>1929</v>
      </c>
      <c r="AC101" s="135">
        <v>1076</v>
      </c>
      <c r="AD101" s="135">
        <v>0</v>
      </c>
      <c r="AE101" s="135">
        <v>1011</v>
      </c>
      <c r="AF101" s="136">
        <f t="shared" si="63"/>
        <v>2087</v>
      </c>
      <c r="AG101" s="135">
        <v>923</v>
      </c>
      <c r="AH101" s="135">
        <v>0</v>
      </c>
      <c r="AI101" s="135">
        <v>845</v>
      </c>
      <c r="AJ101" s="136">
        <f t="shared" si="64"/>
        <v>1768</v>
      </c>
      <c r="AK101" s="135">
        <v>825</v>
      </c>
      <c r="AL101" s="135">
        <v>0</v>
      </c>
      <c r="AM101" s="135">
        <v>797</v>
      </c>
      <c r="AN101" s="136">
        <f t="shared" si="65"/>
        <v>1622</v>
      </c>
      <c r="AO101" s="135">
        <v>799</v>
      </c>
      <c r="AP101" s="135">
        <v>0</v>
      </c>
      <c r="AQ101" s="135">
        <v>837</v>
      </c>
      <c r="AR101" s="136">
        <f t="shared" si="66"/>
        <v>1636</v>
      </c>
      <c r="AS101" s="135">
        <v>814</v>
      </c>
      <c r="AT101" s="135">
        <v>0</v>
      </c>
      <c r="AU101" s="135">
        <v>812</v>
      </c>
      <c r="AV101" s="136">
        <f t="shared" si="67"/>
        <v>1626</v>
      </c>
      <c r="AW101" s="135">
        <v>892</v>
      </c>
      <c r="AX101" s="135">
        <v>0</v>
      </c>
      <c r="AY101" s="135">
        <v>908</v>
      </c>
      <c r="AZ101" s="136">
        <f t="shared" si="68"/>
        <v>1800</v>
      </c>
      <c r="BA101" s="135">
        <v>793</v>
      </c>
      <c r="BB101" s="135">
        <v>0</v>
      </c>
      <c r="BC101" s="135">
        <v>790</v>
      </c>
      <c r="BD101" s="136">
        <f t="shared" si="69"/>
        <v>1583</v>
      </c>
      <c r="BE101" s="135">
        <v>655</v>
      </c>
      <c r="BF101" s="135">
        <v>0</v>
      </c>
      <c r="BG101" s="135">
        <v>609</v>
      </c>
      <c r="BH101" s="136">
        <f t="shared" si="70"/>
        <v>1264</v>
      </c>
      <c r="BI101" s="135">
        <v>490</v>
      </c>
      <c r="BJ101" s="135">
        <v>0</v>
      </c>
      <c r="BK101" s="135">
        <v>452</v>
      </c>
      <c r="BL101" s="136">
        <f t="shared" si="71"/>
        <v>942</v>
      </c>
      <c r="BM101" s="135">
        <v>424</v>
      </c>
      <c r="BN101" s="135">
        <v>0</v>
      </c>
      <c r="BO101" s="135">
        <v>383</v>
      </c>
      <c r="BP101" s="136">
        <f t="shared" si="72"/>
        <v>807</v>
      </c>
      <c r="BQ101" s="135">
        <v>242</v>
      </c>
      <c r="BR101" s="135">
        <v>0</v>
      </c>
      <c r="BS101" s="135">
        <v>220</v>
      </c>
      <c r="BT101" s="136">
        <f t="shared" si="73"/>
        <v>462</v>
      </c>
      <c r="BU101" s="135">
        <v>344</v>
      </c>
      <c r="BV101" s="135">
        <v>0</v>
      </c>
      <c r="BW101" s="135">
        <v>284</v>
      </c>
      <c r="BX101" s="136">
        <f t="shared" si="74"/>
        <v>628</v>
      </c>
      <c r="BY101" s="135">
        <v>2</v>
      </c>
      <c r="BZ101" s="135">
        <v>0</v>
      </c>
      <c r="CA101" s="135">
        <v>2</v>
      </c>
      <c r="CB101" s="136">
        <f t="shared" si="75"/>
        <v>4</v>
      </c>
      <c r="CC101" s="137"/>
      <c r="CD101" s="138">
        <f t="shared" si="79"/>
        <v>12773</v>
      </c>
      <c r="CE101" s="138">
        <f t="shared" si="79"/>
        <v>0</v>
      </c>
      <c r="CF101" s="138">
        <f t="shared" si="79"/>
        <v>12607</v>
      </c>
      <c r="CG101" s="139">
        <f t="shared" si="76"/>
        <v>25380</v>
      </c>
    </row>
    <row r="102" spans="1:85" ht="14.1" customHeight="1">
      <c r="A102" s="45"/>
      <c r="B102" s="1059"/>
      <c r="C102" s="1060"/>
      <c r="D102" s="134" t="s">
        <v>585</v>
      </c>
      <c r="E102" s="135">
        <v>347</v>
      </c>
      <c r="F102" s="135">
        <v>0</v>
      </c>
      <c r="G102" s="135">
        <v>347</v>
      </c>
      <c r="H102" s="136">
        <f t="shared" si="57"/>
        <v>694</v>
      </c>
      <c r="I102" s="135">
        <v>231</v>
      </c>
      <c r="J102" s="135">
        <v>0</v>
      </c>
      <c r="K102" s="135">
        <v>229</v>
      </c>
      <c r="L102" s="136">
        <f t="shared" si="58"/>
        <v>460</v>
      </c>
      <c r="M102" s="135">
        <v>701</v>
      </c>
      <c r="N102" s="135">
        <v>0</v>
      </c>
      <c r="O102" s="135">
        <v>695</v>
      </c>
      <c r="P102" s="136">
        <f t="shared" si="59"/>
        <v>1396</v>
      </c>
      <c r="Q102" s="135">
        <v>589</v>
      </c>
      <c r="R102" s="135">
        <v>0</v>
      </c>
      <c r="S102" s="135">
        <v>718</v>
      </c>
      <c r="T102" s="136">
        <f t="shared" si="60"/>
        <v>1307</v>
      </c>
      <c r="U102" s="135">
        <v>686</v>
      </c>
      <c r="V102" s="135">
        <v>0</v>
      </c>
      <c r="W102" s="135">
        <v>719</v>
      </c>
      <c r="X102" s="136">
        <f t="shared" si="61"/>
        <v>1405</v>
      </c>
      <c r="Y102" s="135">
        <v>739</v>
      </c>
      <c r="Z102" s="135">
        <v>0</v>
      </c>
      <c r="AA102" s="135">
        <v>703</v>
      </c>
      <c r="AB102" s="136">
        <f t="shared" si="62"/>
        <v>1442</v>
      </c>
      <c r="AC102" s="135">
        <v>760</v>
      </c>
      <c r="AD102" s="135">
        <v>1</v>
      </c>
      <c r="AE102" s="135">
        <v>699</v>
      </c>
      <c r="AF102" s="136">
        <f t="shared" si="63"/>
        <v>1460</v>
      </c>
      <c r="AG102" s="135">
        <v>662</v>
      </c>
      <c r="AH102" s="135">
        <v>0</v>
      </c>
      <c r="AI102" s="135">
        <v>544</v>
      </c>
      <c r="AJ102" s="136">
        <f t="shared" si="64"/>
        <v>1206</v>
      </c>
      <c r="AK102" s="135">
        <v>636</v>
      </c>
      <c r="AL102" s="135">
        <v>0</v>
      </c>
      <c r="AM102" s="135">
        <v>576</v>
      </c>
      <c r="AN102" s="136">
        <f t="shared" si="65"/>
        <v>1212</v>
      </c>
      <c r="AO102" s="135">
        <v>662</v>
      </c>
      <c r="AP102" s="135">
        <v>0</v>
      </c>
      <c r="AQ102" s="135">
        <v>616</v>
      </c>
      <c r="AR102" s="136">
        <f t="shared" si="66"/>
        <v>1278</v>
      </c>
      <c r="AS102" s="135">
        <v>700</v>
      </c>
      <c r="AT102" s="135">
        <v>0</v>
      </c>
      <c r="AU102" s="135">
        <v>662</v>
      </c>
      <c r="AV102" s="136">
        <f t="shared" si="67"/>
        <v>1362</v>
      </c>
      <c r="AW102" s="135">
        <v>721</v>
      </c>
      <c r="AX102" s="135">
        <v>0</v>
      </c>
      <c r="AY102" s="135">
        <v>766</v>
      </c>
      <c r="AZ102" s="136">
        <f t="shared" si="68"/>
        <v>1487</v>
      </c>
      <c r="BA102" s="135">
        <v>641</v>
      </c>
      <c r="BB102" s="135">
        <v>0</v>
      </c>
      <c r="BC102" s="135">
        <v>666</v>
      </c>
      <c r="BD102" s="136">
        <f t="shared" si="69"/>
        <v>1307</v>
      </c>
      <c r="BE102" s="135">
        <v>473</v>
      </c>
      <c r="BF102" s="135">
        <v>0</v>
      </c>
      <c r="BG102" s="135">
        <v>548</v>
      </c>
      <c r="BH102" s="136">
        <f t="shared" si="70"/>
        <v>1021</v>
      </c>
      <c r="BI102" s="135">
        <v>368</v>
      </c>
      <c r="BJ102" s="135">
        <v>0</v>
      </c>
      <c r="BK102" s="135">
        <v>387</v>
      </c>
      <c r="BL102" s="136">
        <f t="shared" si="71"/>
        <v>755</v>
      </c>
      <c r="BM102" s="135">
        <v>286</v>
      </c>
      <c r="BN102" s="135">
        <v>0</v>
      </c>
      <c r="BO102" s="135">
        <v>327</v>
      </c>
      <c r="BP102" s="136">
        <f t="shared" si="72"/>
        <v>613</v>
      </c>
      <c r="BQ102" s="135">
        <v>246</v>
      </c>
      <c r="BR102" s="135">
        <v>0</v>
      </c>
      <c r="BS102" s="135">
        <v>218</v>
      </c>
      <c r="BT102" s="136">
        <f t="shared" si="73"/>
        <v>464</v>
      </c>
      <c r="BU102" s="135">
        <v>297</v>
      </c>
      <c r="BV102" s="135">
        <v>0</v>
      </c>
      <c r="BW102" s="135">
        <v>297</v>
      </c>
      <c r="BX102" s="136">
        <f t="shared" si="74"/>
        <v>594</v>
      </c>
      <c r="BY102" s="135">
        <v>1</v>
      </c>
      <c r="BZ102" s="135">
        <v>0</v>
      </c>
      <c r="CA102" s="135">
        <v>3</v>
      </c>
      <c r="CB102" s="136">
        <f t="shared" si="75"/>
        <v>4</v>
      </c>
      <c r="CC102" s="137"/>
      <c r="CD102" s="138">
        <f t="shared" si="79"/>
        <v>9746</v>
      </c>
      <c r="CE102" s="138">
        <f t="shared" si="79"/>
        <v>1</v>
      </c>
      <c r="CF102" s="138">
        <f t="shared" si="79"/>
        <v>9720</v>
      </c>
      <c r="CG102" s="139">
        <f t="shared" si="76"/>
        <v>19467</v>
      </c>
    </row>
    <row r="103" spans="1:85" ht="14.1" customHeight="1">
      <c r="A103" s="45"/>
      <c r="B103" s="1059"/>
      <c r="C103" s="1060"/>
      <c r="D103" s="134" t="s">
        <v>586</v>
      </c>
      <c r="E103" s="135">
        <v>573</v>
      </c>
      <c r="F103" s="135">
        <v>0</v>
      </c>
      <c r="G103" s="135">
        <v>569</v>
      </c>
      <c r="H103" s="136">
        <f t="shared" si="57"/>
        <v>1142</v>
      </c>
      <c r="I103" s="135">
        <v>372</v>
      </c>
      <c r="J103" s="135">
        <v>0</v>
      </c>
      <c r="K103" s="135">
        <v>403</v>
      </c>
      <c r="L103" s="136">
        <f t="shared" si="58"/>
        <v>775</v>
      </c>
      <c r="M103" s="135">
        <v>903</v>
      </c>
      <c r="N103" s="135">
        <v>0</v>
      </c>
      <c r="O103" s="135">
        <v>954</v>
      </c>
      <c r="P103" s="136">
        <f t="shared" si="59"/>
        <v>1857</v>
      </c>
      <c r="Q103" s="135">
        <v>847</v>
      </c>
      <c r="R103" s="135">
        <v>0</v>
      </c>
      <c r="S103" s="135">
        <v>888</v>
      </c>
      <c r="T103" s="136">
        <f t="shared" si="60"/>
        <v>1735</v>
      </c>
      <c r="U103" s="135">
        <v>921</v>
      </c>
      <c r="V103" s="135">
        <v>0</v>
      </c>
      <c r="W103" s="135">
        <v>890</v>
      </c>
      <c r="X103" s="136">
        <f t="shared" si="61"/>
        <v>1811</v>
      </c>
      <c r="Y103" s="135">
        <v>1018</v>
      </c>
      <c r="Z103" s="135">
        <v>0</v>
      </c>
      <c r="AA103" s="135">
        <v>922</v>
      </c>
      <c r="AB103" s="136">
        <f t="shared" si="62"/>
        <v>1940</v>
      </c>
      <c r="AC103" s="135">
        <v>1195</v>
      </c>
      <c r="AD103" s="135">
        <v>0</v>
      </c>
      <c r="AE103" s="135">
        <v>984</v>
      </c>
      <c r="AF103" s="136">
        <f t="shared" si="63"/>
        <v>2179</v>
      </c>
      <c r="AG103" s="135">
        <v>940</v>
      </c>
      <c r="AH103" s="135">
        <v>0</v>
      </c>
      <c r="AI103" s="135">
        <v>779</v>
      </c>
      <c r="AJ103" s="136">
        <f t="shared" si="64"/>
        <v>1719</v>
      </c>
      <c r="AK103" s="135">
        <v>963</v>
      </c>
      <c r="AL103" s="135">
        <v>0</v>
      </c>
      <c r="AM103" s="135">
        <v>807</v>
      </c>
      <c r="AN103" s="136">
        <f t="shared" si="65"/>
        <v>1770</v>
      </c>
      <c r="AO103" s="135">
        <v>987</v>
      </c>
      <c r="AP103" s="135">
        <v>0</v>
      </c>
      <c r="AQ103" s="135">
        <v>847</v>
      </c>
      <c r="AR103" s="136">
        <f t="shared" si="66"/>
        <v>1834</v>
      </c>
      <c r="AS103" s="135">
        <v>937</v>
      </c>
      <c r="AT103" s="135">
        <v>0</v>
      </c>
      <c r="AU103" s="135">
        <v>833</v>
      </c>
      <c r="AV103" s="136">
        <f t="shared" si="67"/>
        <v>1770</v>
      </c>
      <c r="AW103" s="135">
        <v>873</v>
      </c>
      <c r="AX103" s="135">
        <v>0</v>
      </c>
      <c r="AY103" s="135">
        <v>806</v>
      </c>
      <c r="AZ103" s="136">
        <f t="shared" si="68"/>
        <v>1679</v>
      </c>
      <c r="BA103" s="135">
        <v>854</v>
      </c>
      <c r="BB103" s="135">
        <v>0</v>
      </c>
      <c r="BC103" s="135">
        <v>760</v>
      </c>
      <c r="BD103" s="136">
        <f t="shared" si="69"/>
        <v>1614</v>
      </c>
      <c r="BE103" s="135">
        <v>676</v>
      </c>
      <c r="BF103" s="135">
        <v>0</v>
      </c>
      <c r="BG103" s="135">
        <v>634</v>
      </c>
      <c r="BH103" s="136">
        <f t="shared" si="70"/>
        <v>1310</v>
      </c>
      <c r="BI103" s="135">
        <v>517</v>
      </c>
      <c r="BJ103" s="135">
        <v>0</v>
      </c>
      <c r="BK103" s="135">
        <v>471</v>
      </c>
      <c r="BL103" s="136">
        <f t="shared" si="71"/>
        <v>988</v>
      </c>
      <c r="BM103" s="135">
        <v>419</v>
      </c>
      <c r="BN103" s="135">
        <v>0</v>
      </c>
      <c r="BO103" s="135">
        <v>335</v>
      </c>
      <c r="BP103" s="136">
        <f t="shared" si="72"/>
        <v>754</v>
      </c>
      <c r="BQ103" s="135">
        <v>254</v>
      </c>
      <c r="BR103" s="135">
        <v>0</v>
      </c>
      <c r="BS103" s="135">
        <v>209</v>
      </c>
      <c r="BT103" s="136">
        <f t="shared" si="73"/>
        <v>463</v>
      </c>
      <c r="BU103" s="135">
        <v>370</v>
      </c>
      <c r="BV103" s="135">
        <v>0</v>
      </c>
      <c r="BW103" s="135">
        <v>278</v>
      </c>
      <c r="BX103" s="136">
        <f t="shared" si="74"/>
        <v>648</v>
      </c>
      <c r="BY103" s="135">
        <v>1</v>
      </c>
      <c r="BZ103" s="135">
        <v>0</v>
      </c>
      <c r="CA103" s="135">
        <v>5</v>
      </c>
      <c r="CB103" s="136">
        <f t="shared" si="75"/>
        <v>6</v>
      </c>
      <c r="CC103" s="137"/>
      <c r="CD103" s="138">
        <f t="shared" si="79"/>
        <v>13620</v>
      </c>
      <c r="CE103" s="138">
        <f t="shared" si="79"/>
        <v>0</v>
      </c>
      <c r="CF103" s="138">
        <f t="shared" si="79"/>
        <v>12374</v>
      </c>
      <c r="CG103" s="139">
        <f t="shared" si="76"/>
        <v>25994</v>
      </c>
    </row>
    <row r="104" spans="1:85" ht="14.1" customHeight="1">
      <c r="A104" s="45"/>
      <c r="B104" s="1059"/>
      <c r="C104" s="1060"/>
      <c r="D104" s="134" t="s">
        <v>587</v>
      </c>
      <c r="E104" s="135">
        <v>149</v>
      </c>
      <c r="F104" s="135">
        <v>0</v>
      </c>
      <c r="G104" s="135">
        <v>177</v>
      </c>
      <c r="H104" s="136">
        <f t="shared" si="57"/>
        <v>326</v>
      </c>
      <c r="I104" s="135">
        <v>110</v>
      </c>
      <c r="J104" s="135">
        <v>0</v>
      </c>
      <c r="K104" s="135">
        <v>139</v>
      </c>
      <c r="L104" s="136">
        <f t="shared" si="58"/>
        <v>249</v>
      </c>
      <c r="M104" s="135">
        <v>366</v>
      </c>
      <c r="N104" s="135">
        <v>0</v>
      </c>
      <c r="O104" s="135">
        <v>397</v>
      </c>
      <c r="P104" s="136">
        <f t="shared" si="59"/>
        <v>763</v>
      </c>
      <c r="Q104" s="135">
        <v>371</v>
      </c>
      <c r="R104" s="135">
        <v>0</v>
      </c>
      <c r="S104" s="135">
        <v>385</v>
      </c>
      <c r="T104" s="136">
        <f t="shared" si="60"/>
        <v>756</v>
      </c>
      <c r="U104" s="135">
        <v>357</v>
      </c>
      <c r="V104" s="135">
        <v>0</v>
      </c>
      <c r="W104" s="135">
        <v>427</v>
      </c>
      <c r="X104" s="136">
        <f t="shared" si="61"/>
        <v>784</v>
      </c>
      <c r="Y104" s="135">
        <v>425</v>
      </c>
      <c r="Z104" s="135">
        <v>0</v>
      </c>
      <c r="AA104" s="135">
        <v>452</v>
      </c>
      <c r="AB104" s="136">
        <f t="shared" si="62"/>
        <v>877</v>
      </c>
      <c r="AC104" s="135">
        <v>483</v>
      </c>
      <c r="AD104" s="135">
        <v>0</v>
      </c>
      <c r="AE104" s="135">
        <v>412</v>
      </c>
      <c r="AF104" s="136">
        <f t="shared" si="63"/>
        <v>895</v>
      </c>
      <c r="AG104" s="135">
        <v>445</v>
      </c>
      <c r="AH104" s="135">
        <v>0</v>
      </c>
      <c r="AI104" s="135">
        <v>345</v>
      </c>
      <c r="AJ104" s="136">
        <f t="shared" si="64"/>
        <v>790</v>
      </c>
      <c r="AK104" s="135">
        <v>348</v>
      </c>
      <c r="AL104" s="135">
        <v>0</v>
      </c>
      <c r="AM104" s="135">
        <v>327</v>
      </c>
      <c r="AN104" s="136">
        <f t="shared" si="65"/>
        <v>675</v>
      </c>
      <c r="AO104" s="135">
        <v>394</v>
      </c>
      <c r="AP104" s="135">
        <v>0</v>
      </c>
      <c r="AQ104" s="135">
        <v>329</v>
      </c>
      <c r="AR104" s="136">
        <f t="shared" si="66"/>
        <v>723</v>
      </c>
      <c r="AS104" s="135">
        <v>403</v>
      </c>
      <c r="AT104" s="135">
        <v>0</v>
      </c>
      <c r="AU104" s="135">
        <v>401</v>
      </c>
      <c r="AV104" s="136">
        <f t="shared" si="67"/>
        <v>804</v>
      </c>
      <c r="AW104" s="135">
        <v>434</v>
      </c>
      <c r="AX104" s="135">
        <v>0</v>
      </c>
      <c r="AY104" s="135">
        <v>446</v>
      </c>
      <c r="AZ104" s="136">
        <f t="shared" si="68"/>
        <v>880</v>
      </c>
      <c r="BA104" s="135">
        <v>398</v>
      </c>
      <c r="BB104" s="135">
        <v>0</v>
      </c>
      <c r="BC104" s="135">
        <v>397</v>
      </c>
      <c r="BD104" s="136">
        <f t="shared" si="69"/>
        <v>795</v>
      </c>
      <c r="BE104" s="135">
        <v>315</v>
      </c>
      <c r="BF104" s="135">
        <v>0</v>
      </c>
      <c r="BG104" s="135">
        <v>338</v>
      </c>
      <c r="BH104" s="136">
        <f t="shared" si="70"/>
        <v>653</v>
      </c>
      <c r="BI104" s="135">
        <v>232</v>
      </c>
      <c r="BJ104" s="135">
        <v>0</v>
      </c>
      <c r="BK104" s="135">
        <v>300</v>
      </c>
      <c r="BL104" s="136">
        <f t="shared" si="71"/>
        <v>532</v>
      </c>
      <c r="BM104" s="135">
        <v>213</v>
      </c>
      <c r="BN104" s="135">
        <v>0</v>
      </c>
      <c r="BO104" s="135">
        <v>226</v>
      </c>
      <c r="BP104" s="136">
        <f t="shared" si="72"/>
        <v>439</v>
      </c>
      <c r="BQ104" s="135">
        <v>137</v>
      </c>
      <c r="BR104" s="135">
        <v>0</v>
      </c>
      <c r="BS104" s="135">
        <v>142</v>
      </c>
      <c r="BT104" s="136">
        <f t="shared" si="73"/>
        <v>279</v>
      </c>
      <c r="BU104" s="135">
        <v>203</v>
      </c>
      <c r="BV104" s="135">
        <v>0</v>
      </c>
      <c r="BW104" s="135">
        <v>142</v>
      </c>
      <c r="BX104" s="136">
        <f t="shared" si="74"/>
        <v>345</v>
      </c>
      <c r="BY104" s="135">
        <v>2</v>
      </c>
      <c r="BZ104" s="135">
        <v>0</v>
      </c>
      <c r="CA104" s="135">
        <v>1</v>
      </c>
      <c r="CB104" s="136">
        <f t="shared" si="75"/>
        <v>3</v>
      </c>
      <c r="CC104" s="137"/>
      <c r="CD104" s="138">
        <f t="shared" si="79"/>
        <v>5785</v>
      </c>
      <c r="CE104" s="138">
        <f t="shared" si="79"/>
        <v>0</v>
      </c>
      <c r="CF104" s="138">
        <f t="shared" si="79"/>
        <v>5783</v>
      </c>
      <c r="CG104" s="139">
        <f t="shared" si="76"/>
        <v>11568</v>
      </c>
    </row>
    <row r="105" spans="1:85" ht="14.1" customHeight="1">
      <c r="A105" s="45"/>
      <c r="B105" s="1059"/>
      <c r="C105" s="1060"/>
      <c r="D105" s="134" t="s">
        <v>588</v>
      </c>
      <c r="E105" s="135">
        <v>411</v>
      </c>
      <c r="F105" s="135">
        <v>0</v>
      </c>
      <c r="G105" s="135">
        <v>382</v>
      </c>
      <c r="H105" s="136">
        <f t="shared" si="57"/>
        <v>793</v>
      </c>
      <c r="I105" s="135">
        <v>314</v>
      </c>
      <c r="J105" s="135">
        <v>0</v>
      </c>
      <c r="K105" s="135">
        <v>304</v>
      </c>
      <c r="L105" s="136">
        <f t="shared" si="58"/>
        <v>618</v>
      </c>
      <c r="M105" s="135">
        <v>782</v>
      </c>
      <c r="N105" s="135">
        <v>0</v>
      </c>
      <c r="O105" s="135">
        <v>792</v>
      </c>
      <c r="P105" s="136">
        <f t="shared" si="59"/>
        <v>1574</v>
      </c>
      <c r="Q105" s="135">
        <v>700</v>
      </c>
      <c r="R105" s="135">
        <v>0</v>
      </c>
      <c r="S105" s="135">
        <v>788</v>
      </c>
      <c r="T105" s="136">
        <f t="shared" si="60"/>
        <v>1488</v>
      </c>
      <c r="U105" s="135">
        <v>828</v>
      </c>
      <c r="V105" s="135">
        <v>0</v>
      </c>
      <c r="W105" s="135">
        <v>813</v>
      </c>
      <c r="X105" s="136">
        <f t="shared" si="61"/>
        <v>1641</v>
      </c>
      <c r="Y105" s="135">
        <v>813</v>
      </c>
      <c r="Z105" s="135">
        <v>0</v>
      </c>
      <c r="AA105" s="135">
        <v>791</v>
      </c>
      <c r="AB105" s="136">
        <f t="shared" si="62"/>
        <v>1604</v>
      </c>
      <c r="AC105" s="135">
        <v>835</v>
      </c>
      <c r="AD105" s="135">
        <v>0</v>
      </c>
      <c r="AE105" s="135">
        <v>768</v>
      </c>
      <c r="AF105" s="136">
        <f t="shared" si="63"/>
        <v>1603</v>
      </c>
      <c r="AG105" s="135">
        <v>685</v>
      </c>
      <c r="AH105" s="135">
        <v>0</v>
      </c>
      <c r="AI105" s="135">
        <v>635</v>
      </c>
      <c r="AJ105" s="136">
        <f t="shared" si="64"/>
        <v>1320</v>
      </c>
      <c r="AK105" s="135">
        <v>724</v>
      </c>
      <c r="AL105" s="135">
        <v>0</v>
      </c>
      <c r="AM105" s="135">
        <v>696</v>
      </c>
      <c r="AN105" s="136">
        <f t="shared" si="65"/>
        <v>1420</v>
      </c>
      <c r="AO105" s="135">
        <v>757</v>
      </c>
      <c r="AP105" s="135">
        <v>0</v>
      </c>
      <c r="AQ105" s="135">
        <v>677</v>
      </c>
      <c r="AR105" s="136">
        <f t="shared" si="66"/>
        <v>1434</v>
      </c>
      <c r="AS105" s="135">
        <v>717</v>
      </c>
      <c r="AT105" s="135">
        <v>0</v>
      </c>
      <c r="AU105" s="135">
        <v>698</v>
      </c>
      <c r="AV105" s="136">
        <f t="shared" si="67"/>
        <v>1415</v>
      </c>
      <c r="AW105" s="135">
        <v>791</v>
      </c>
      <c r="AX105" s="135">
        <v>0</v>
      </c>
      <c r="AY105" s="135">
        <v>699</v>
      </c>
      <c r="AZ105" s="136">
        <f t="shared" si="68"/>
        <v>1490</v>
      </c>
      <c r="BA105" s="135">
        <v>725</v>
      </c>
      <c r="BB105" s="135">
        <v>0</v>
      </c>
      <c r="BC105" s="135">
        <v>675</v>
      </c>
      <c r="BD105" s="136">
        <f t="shared" si="69"/>
        <v>1400</v>
      </c>
      <c r="BE105" s="135">
        <v>538</v>
      </c>
      <c r="BF105" s="135">
        <v>0</v>
      </c>
      <c r="BG105" s="135">
        <v>583</v>
      </c>
      <c r="BH105" s="136">
        <f t="shared" si="70"/>
        <v>1121</v>
      </c>
      <c r="BI105" s="135">
        <v>405</v>
      </c>
      <c r="BJ105" s="135">
        <v>0</v>
      </c>
      <c r="BK105" s="135">
        <v>427</v>
      </c>
      <c r="BL105" s="136">
        <f t="shared" si="71"/>
        <v>832</v>
      </c>
      <c r="BM105" s="135">
        <v>354</v>
      </c>
      <c r="BN105" s="135">
        <v>0</v>
      </c>
      <c r="BO105" s="135">
        <v>292</v>
      </c>
      <c r="BP105" s="136">
        <f t="shared" si="72"/>
        <v>646</v>
      </c>
      <c r="BQ105" s="135">
        <v>221</v>
      </c>
      <c r="BR105" s="135">
        <v>0</v>
      </c>
      <c r="BS105" s="135">
        <v>248</v>
      </c>
      <c r="BT105" s="136">
        <f t="shared" si="73"/>
        <v>469</v>
      </c>
      <c r="BU105" s="135">
        <v>275</v>
      </c>
      <c r="BV105" s="135">
        <v>0</v>
      </c>
      <c r="BW105" s="135">
        <v>205</v>
      </c>
      <c r="BX105" s="136">
        <f t="shared" si="74"/>
        <v>480</v>
      </c>
      <c r="BY105" s="135">
        <v>1</v>
      </c>
      <c r="BZ105" s="135">
        <v>0</v>
      </c>
      <c r="CA105" s="135">
        <v>3</v>
      </c>
      <c r="CB105" s="136">
        <f t="shared" si="75"/>
        <v>4</v>
      </c>
      <c r="CC105" s="137"/>
      <c r="CD105" s="138">
        <f t="shared" si="79"/>
        <v>10876</v>
      </c>
      <c r="CE105" s="138">
        <f t="shared" si="79"/>
        <v>0</v>
      </c>
      <c r="CF105" s="138">
        <f t="shared" si="79"/>
        <v>10476</v>
      </c>
      <c r="CG105" s="139">
        <f t="shared" si="76"/>
        <v>21352</v>
      </c>
    </row>
    <row r="106" spans="1:85" ht="14.1" customHeight="1">
      <c r="A106" s="45"/>
      <c r="B106" s="1059"/>
      <c r="C106" s="1060"/>
      <c r="D106" s="134" t="s">
        <v>589</v>
      </c>
      <c r="E106" s="135">
        <v>203</v>
      </c>
      <c r="F106" s="135">
        <v>0</v>
      </c>
      <c r="G106" s="135">
        <v>194</v>
      </c>
      <c r="H106" s="136">
        <f t="shared" si="57"/>
        <v>397</v>
      </c>
      <c r="I106" s="135">
        <v>174</v>
      </c>
      <c r="J106" s="135">
        <v>0</v>
      </c>
      <c r="K106" s="135">
        <v>158</v>
      </c>
      <c r="L106" s="136">
        <f t="shared" si="58"/>
        <v>332</v>
      </c>
      <c r="M106" s="135">
        <v>378</v>
      </c>
      <c r="N106" s="135">
        <v>0</v>
      </c>
      <c r="O106" s="135">
        <v>425</v>
      </c>
      <c r="P106" s="136">
        <f t="shared" si="59"/>
        <v>803</v>
      </c>
      <c r="Q106" s="135">
        <v>393</v>
      </c>
      <c r="R106" s="135">
        <v>0</v>
      </c>
      <c r="S106" s="135">
        <v>417</v>
      </c>
      <c r="T106" s="136">
        <f t="shared" si="60"/>
        <v>810</v>
      </c>
      <c r="U106" s="135">
        <v>461</v>
      </c>
      <c r="V106" s="135">
        <v>0</v>
      </c>
      <c r="W106" s="135">
        <v>457</v>
      </c>
      <c r="X106" s="136">
        <f t="shared" si="61"/>
        <v>918</v>
      </c>
      <c r="Y106" s="135">
        <v>451</v>
      </c>
      <c r="Z106" s="135">
        <v>0</v>
      </c>
      <c r="AA106" s="135">
        <v>451</v>
      </c>
      <c r="AB106" s="136">
        <f t="shared" si="62"/>
        <v>902</v>
      </c>
      <c r="AC106" s="135">
        <v>487</v>
      </c>
      <c r="AD106" s="135">
        <v>0</v>
      </c>
      <c r="AE106" s="135">
        <v>430</v>
      </c>
      <c r="AF106" s="136">
        <f t="shared" si="63"/>
        <v>917</v>
      </c>
      <c r="AG106" s="135">
        <v>393</v>
      </c>
      <c r="AH106" s="135">
        <v>0</v>
      </c>
      <c r="AI106" s="135">
        <v>370</v>
      </c>
      <c r="AJ106" s="136">
        <f t="shared" si="64"/>
        <v>763</v>
      </c>
      <c r="AK106" s="135">
        <v>406</v>
      </c>
      <c r="AL106" s="135">
        <v>0</v>
      </c>
      <c r="AM106" s="135">
        <v>386</v>
      </c>
      <c r="AN106" s="136">
        <f t="shared" si="65"/>
        <v>792</v>
      </c>
      <c r="AO106" s="135">
        <v>411</v>
      </c>
      <c r="AP106" s="135">
        <v>0</v>
      </c>
      <c r="AQ106" s="135">
        <v>405</v>
      </c>
      <c r="AR106" s="136">
        <f t="shared" si="66"/>
        <v>816</v>
      </c>
      <c r="AS106" s="135">
        <v>417</v>
      </c>
      <c r="AT106" s="135">
        <v>0</v>
      </c>
      <c r="AU106" s="135">
        <v>418</v>
      </c>
      <c r="AV106" s="136">
        <f t="shared" si="67"/>
        <v>835</v>
      </c>
      <c r="AW106" s="135">
        <v>410</v>
      </c>
      <c r="AX106" s="135">
        <v>0</v>
      </c>
      <c r="AY106" s="135">
        <v>408</v>
      </c>
      <c r="AZ106" s="136">
        <f t="shared" si="68"/>
        <v>818</v>
      </c>
      <c r="BA106" s="135">
        <v>382</v>
      </c>
      <c r="BB106" s="135">
        <v>0</v>
      </c>
      <c r="BC106" s="135">
        <v>367</v>
      </c>
      <c r="BD106" s="136">
        <f t="shared" si="69"/>
        <v>749</v>
      </c>
      <c r="BE106" s="135">
        <v>344</v>
      </c>
      <c r="BF106" s="135">
        <v>0</v>
      </c>
      <c r="BG106" s="135">
        <v>338</v>
      </c>
      <c r="BH106" s="136">
        <f t="shared" si="70"/>
        <v>682</v>
      </c>
      <c r="BI106" s="135">
        <v>223</v>
      </c>
      <c r="BJ106" s="135">
        <v>0</v>
      </c>
      <c r="BK106" s="135">
        <v>230</v>
      </c>
      <c r="BL106" s="136">
        <f t="shared" si="71"/>
        <v>453</v>
      </c>
      <c r="BM106" s="135">
        <v>168</v>
      </c>
      <c r="BN106" s="135">
        <v>0</v>
      </c>
      <c r="BO106" s="135">
        <v>148</v>
      </c>
      <c r="BP106" s="136">
        <f t="shared" si="72"/>
        <v>316</v>
      </c>
      <c r="BQ106" s="135">
        <v>111</v>
      </c>
      <c r="BR106" s="135">
        <v>0</v>
      </c>
      <c r="BS106" s="135">
        <v>110</v>
      </c>
      <c r="BT106" s="136">
        <f t="shared" si="73"/>
        <v>221</v>
      </c>
      <c r="BU106" s="135">
        <v>169</v>
      </c>
      <c r="BV106" s="135">
        <v>0</v>
      </c>
      <c r="BW106" s="135">
        <v>101</v>
      </c>
      <c r="BX106" s="136">
        <f t="shared" si="74"/>
        <v>270</v>
      </c>
      <c r="BY106" s="135">
        <v>2</v>
      </c>
      <c r="BZ106" s="135">
        <v>0</v>
      </c>
      <c r="CA106" s="135">
        <v>1</v>
      </c>
      <c r="CB106" s="136">
        <f t="shared" si="75"/>
        <v>3</v>
      </c>
      <c r="CC106" s="137"/>
      <c r="CD106" s="138">
        <f t="shared" si="79"/>
        <v>5983</v>
      </c>
      <c r="CE106" s="138">
        <f t="shared" si="79"/>
        <v>0</v>
      </c>
      <c r="CF106" s="138">
        <f t="shared" si="79"/>
        <v>5814</v>
      </c>
      <c r="CG106" s="139">
        <f t="shared" si="76"/>
        <v>11797</v>
      </c>
    </row>
    <row r="107" spans="1:85" ht="14.1" customHeight="1">
      <c r="A107" s="45"/>
      <c r="B107" s="1059"/>
      <c r="C107" s="1060"/>
      <c r="D107" s="134" t="s">
        <v>590</v>
      </c>
      <c r="E107" s="135">
        <v>159</v>
      </c>
      <c r="F107" s="135">
        <v>0</v>
      </c>
      <c r="G107" s="135">
        <v>135</v>
      </c>
      <c r="H107" s="136">
        <f t="shared" si="57"/>
        <v>294</v>
      </c>
      <c r="I107" s="135">
        <v>146</v>
      </c>
      <c r="J107" s="135">
        <v>0</v>
      </c>
      <c r="K107" s="135">
        <v>162</v>
      </c>
      <c r="L107" s="136">
        <f t="shared" si="58"/>
        <v>308</v>
      </c>
      <c r="M107" s="135">
        <v>404</v>
      </c>
      <c r="N107" s="135">
        <v>0</v>
      </c>
      <c r="O107" s="135">
        <v>401</v>
      </c>
      <c r="P107" s="136">
        <f t="shared" si="59"/>
        <v>805</v>
      </c>
      <c r="Q107" s="135">
        <v>398</v>
      </c>
      <c r="R107" s="135">
        <v>0</v>
      </c>
      <c r="S107" s="135">
        <v>361</v>
      </c>
      <c r="T107" s="136">
        <f t="shared" si="60"/>
        <v>759</v>
      </c>
      <c r="U107" s="135">
        <v>388</v>
      </c>
      <c r="V107" s="135">
        <v>0</v>
      </c>
      <c r="W107" s="135">
        <v>415</v>
      </c>
      <c r="X107" s="136">
        <f t="shared" si="61"/>
        <v>803</v>
      </c>
      <c r="Y107" s="135">
        <v>429</v>
      </c>
      <c r="Z107" s="135">
        <v>1</v>
      </c>
      <c r="AA107" s="135">
        <v>446</v>
      </c>
      <c r="AB107" s="136">
        <f t="shared" si="62"/>
        <v>876</v>
      </c>
      <c r="AC107" s="135">
        <v>469</v>
      </c>
      <c r="AD107" s="135">
        <v>0</v>
      </c>
      <c r="AE107" s="135">
        <v>453</v>
      </c>
      <c r="AF107" s="136">
        <f t="shared" si="63"/>
        <v>922</v>
      </c>
      <c r="AG107" s="135">
        <v>384</v>
      </c>
      <c r="AH107" s="135">
        <v>0</v>
      </c>
      <c r="AI107" s="135">
        <v>344</v>
      </c>
      <c r="AJ107" s="136">
        <f t="shared" si="64"/>
        <v>728</v>
      </c>
      <c r="AK107" s="135">
        <v>377</v>
      </c>
      <c r="AL107" s="135">
        <v>0</v>
      </c>
      <c r="AM107" s="135">
        <v>376</v>
      </c>
      <c r="AN107" s="136">
        <f t="shared" si="65"/>
        <v>753</v>
      </c>
      <c r="AO107" s="135">
        <v>407</v>
      </c>
      <c r="AP107" s="135">
        <v>0</v>
      </c>
      <c r="AQ107" s="135">
        <v>383</v>
      </c>
      <c r="AR107" s="136">
        <f t="shared" si="66"/>
        <v>790</v>
      </c>
      <c r="AS107" s="135">
        <v>412</v>
      </c>
      <c r="AT107" s="135">
        <v>0</v>
      </c>
      <c r="AU107" s="135">
        <v>401</v>
      </c>
      <c r="AV107" s="136">
        <f t="shared" si="67"/>
        <v>813</v>
      </c>
      <c r="AW107" s="135">
        <v>487</v>
      </c>
      <c r="AX107" s="135">
        <v>0</v>
      </c>
      <c r="AY107" s="135">
        <v>491</v>
      </c>
      <c r="AZ107" s="136">
        <f t="shared" si="68"/>
        <v>978</v>
      </c>
      <c r="BA107" s="135">
        <v>418</v>
      </c>
      <c r="BB107" s="135">
        <v>0</v>
      </c>
      <c r="BC107" s="135">
        <v>461</v>
      </c>
      <c r="BD107" s="136">
        <f t="shared" si="69"/>
        <v>879</v>
      </c>
      <c r="BE107" s="135">
        <v>343</v>
      </c>
      <c r="BF107" s="135">
        <v>0</v>
      </c>
      <c r="BG107" s="135">
        <v>325</v>
      </c>
      <c r="BH107" s="136">
        <f t="shared" si="70"/>
        <v>668</v>
      </c>
      <c r="BI107" s="135">
        <v>283</v>
      </c>
      <c r="BJ107" s="135">
        <v>0</v>
      </c>
      <c r="BK107" s="135">
        <v>283</v>
      </c>
      <c r="BL107" s="136">
        <f t="shared" si="71"/>
        <v>566</v>
      </c>
      <c r="BM107" s="135">
        <v>210</v>
      </c>
      <c r="BN107" s="135">
        <v>0</v>
      </c>
      <c r="BO107" s="135">
        <v>210</v>
      </c>
      <c r="BP107" s="136">
        <f t="shared" si="72"/>
        <v>420</v>
      </c>
      <c r="BQ107" s="135">
        <v>162</v>
      </c>
      <c r="BR107" s="135">
        <v>0</v>
      </c>
      <c r="BS107" s="135">
        <v>130</v>
      </c>
      <c r="BT107" s="136">
        <f t="shared" si="73"/>
        <v>292</v>
      </c>
      <c r="BU107" s="135">
        <v>204</v>
      </c>
      <c r="BV107" s="135">
        <v>0</v>
      </c>
      <c r="BW107" s="135">
        <v>152</v>
      </c>
      <c r="BX107" s="136">
        <f t="shared" si="74"/>
        <v>356</v>
      </c>
      <c r="BY107" s="135">
        <v>0</v>
      </c>
      <c r="BZ107" s="135">
        <v>0</v>
      </c>
      <c r="CA107" s="135">
        <v>0</v>
      </c>
      <c r="CB107" s="136">
        <f t="shared" si="75"/>
        <v>0</v>
      </c>
      <c r="CC107" s="137"/>
      <c r="CD107" s="138">
        <f t="shared" si="79"/>
        <v>6080</v>
      </c>
      <c r="CE107" s="138">
        <f t="shared" si="79"/>
        <v>1</v>
      </c>
      <c r="CF107" s="138">
        <f t="shared" si="79"/>
        <v>5929</v>
      </c>
      <c r="CG107" s="139">
        <f t="shared" si="76"/>
        <v>12010</v>
      </c>
    </row>
    <row r="108" spans="1:85" ht="14.1" customHeight="1">
      <c r="A108" s="45"/>
      <c r="B108" s="1059"/>
      <c r="C108" s="1060"/>
      <c r="D108" s="134" t="s">
        <v>591</v>
      </c>
      <c r="E108" s="135">
        <v>253</v>
      </c>
      <c r="F108" s="135">
        <v>0</v>
      </c>
      <c r="G108" s="135">
        <v>268</v>
      </c>
      <c r="H108" s="136">
        <f t="shared" si="57"/>
        <v>521</v>
      </c>
      <c r="I108" s="135">
        <v>206</v>
      </c>
      <c r="J108" s="135">
        <v>0</v>
      </c>
      <c r="K108" s="135">
        <v>203</v>
      </c>
      <c r="L108" s="136">
        <f t="shared" si="58"/>
        <v>409</v>
      </c>
      <c r="M108" s="135">
        <v>501</v>
      </c>
      <c r="N108" s="135">
        <v>0</v>
      </c>
      <c r="O108" s="135">
        <v>557</v>
      </c>
      <c r="P108" s="136">
        <f t="shared" si="59"/>
        <v>1058</v>
      </c>
      <c r="Q108" s="135">
        <v>511</v>
      </c>
      <c r="R108" s="135">
        <v>0</v>
      </c>
      <c r="S108" s="135">
        <v>507</v>
      </c>
      <c r="T108" s="136">
        <f t="shared" si="60"/>
        <v>1018</v>
      </c>
      <c r="U108" s="135">
        <v>564</v>
      </c>
      <c r="V108" s="135">
        <v>0</v>
      </c>
      <c r="W108" s="135">
        <v>567</v>
      </c>
      <c r="X108" s="136">
        <f t="shared" si="61"/>
        <v>1131</v>
      </c>
      <c r="Y108" s="135">
        <v>661</v>
      </c>
      <c r="Z108" s="135">
        <v>0</v>
      </c>
      <c r="AA108" s="135">
        <v>575</v>
      </c>
      <c r="AB108" s="136">
        <f t="shared" si="62"/>
        <v>1236</v>
      </c>
      <c r="AC108" s="135">
        <v>601</v>
      </c>
      <c r="AD108" s="135">
        <v>0</v>
      </c>
      <c r="AE108" s="135">
        <v>526</v>
      </c>
      <c r="AF108" s="136">
        <f t="shared" si="63"/>
        <v>1127</v>
      </c>
      <c r="AG108" s="135">
        <v>534</v>
      </c>
      <c r="AH108" s="135">
        <v>0</v>
      </c>
      <c r="AI108" s="135">
        <v>441</v>
      </c>
      <c r="AJ108" s="136">
        <f t="shared" si="64"/>
        <v>975</v>
      </c>
      <c r="AK108" s="135">
        <v>467</v>
      </c>
      <c r="AL108" s="135">
        <v>0</v>
      </c>
      <c r="AM108" s="135">
        <v>467</v>
      </c>
      <c r="AN108" s="136">
        <f t="shared" si="65"/>
        <v>934</v>
      </c>
      <c r="AO108" s="135">
        <v>568</v>
      </c>
      <c r="AP108" s="135">
        <v>0</v>
      </c>
      <c r="AQ108" s="135">
        <v>500</v>
      </c>
      <c r="AR108" s="136">
        <f t="shared" si="66"/>
        <v>1068</v>
      </c>
      <c r="AS108" s="135">
        <v>627</v>
      </c>
      <c r="AT108" s="135">
        <v>0</v>
      </c>
      <c r="AU108" s="135">
        <v>584</v>
      </c>
      <c r="AV108" s="136">
        <f t="shared" si="67"/>
        <v>1211</v>
      </c>
      <c r="AW108" s="135">
        <v>655</v>
      </c>
      <c r="AX108" s="135">
        <v>0</v>
      </c>
      <c r="AY108" s="135">
        <v>631</v>
      </c>
      <c r="AZ108" s="136">
        <f t="shared" si="68"/>
        <v>1286</v>
      </c>
      <c r="BA108" s="135">
        <v>526</v>
      </c>
      <c r="BB108" s="135">
        <v>0</v>
      </c>
      <c r="BC108" s="135">
        <v>572</v>
      </c>
      <c r="BD108" s="136">
        <f t="shared" si="69"/>
        <v>1098</v>
      </c>
      <c r="BE108" s="135">
        <v>451</v>
      </c>
      <c r="BF108" s="135">
        <v>0</v>
      </c>
      <c r="BG108" s="135">
        <v>540</v>
      </c>
      <c r="BH108" s="136">
        <f t="shared" si="70"/>
        <v>991</v>
      </c>
      <c r="BI108" s="135">
        <v>375</v>
      </c>
      <c r="BJ108" s="135">
        <v>0</v>
      </c>
      <c r="BK108" s="135">
        <v>421</v>
      </c>
      <c r="BL108" s="136">
        <f t="shared" si="71"/>
        <v>796</v>
      </c>
      <c r="BM108" s="135">
        <v>266</v>
      </c>
      <c r="BN108" s="135">
        <v>0</v>
      </c>
      <c r="BO108" s="135">
        <v>303</v>
      </c>
      <c r="BP108" s="136">
        <f t="shared" si="72"/>
        <v>569</v>
      </c>
      <c r="BQ108" s="135">
        <v>183</v>
      </c>
      <c r="BR108" s="135">
        <v>0</v>
      </c>
      <c r="BS108" s="135">
        <v>194</v>
      </c>
      <c r="BT108" s="136">
        <f t="shared" si="73"/>
        <v>377</v>
      </c>
      <c r="BU108" s="135">
        <v>245</v>
      </c>
      <c r="BV108" s="135">
        <v>0</v>
      </c>
      <c r="BW108" s="135">
        <v>245</v>
      </c>
      <c r="BX108" s="136">
        <f t="shared" si="74"/>
        <v>490</v>
      </c>
      <c r="BY108" s="135">
        <v>1</v>
      </c>
      <c r="BZ108" s="135">
        <v>0</v>
      </c>
      <c r="CA108" s="135">
        <v>0</v>
      </c>
      <c r="CB108" s="136">
        <f t="shared" si="75"/>
        <v>1</v>
      </c>
      <c r="CC108" s="137"/>
      <c r="CD108" s="138">
        <f t="shared" si="79"/>
        <v>8195</v>
      </c>
      <c r="CE108" s="138">
        <f t="shared" si="79"/>
        <v>0</v>
      </c>
      <c r="CF108" s="138">
        <f t="shared" si="79"/>
        <v>8101</v>
      </c>
      <c r="CG108" s="139">
        <f t="shared" si="76"/>
        <v>16296</v>
      </c>
    </row>
    <row r="109" spans="1:85" ht="14.1" customHeight="1">
      <c r="A109" s="45"/>
      <c r="B109" s="1059"/>
      <c r="C109" s="1060"/>
      <c r="D109" s="134" t="s">
        <v>592</v>
      </c>
      <c r="E109" s="135">
        <v>202</v>
      </c>
      <c r="F109" s="135">
        <v>0</v>
      </c>
      <c r="G109" s="135">
        <v>219</v>
      </c>
      <c r="H109" s="136">
        <f t="shared" si="57"/>
        <v>421</v>
      </c>
      <c r="I109" s="135">
        <v>146</v>
      </c>
      <c r="J109" s="135">
        <v>0</v>
      </c>
      <c r="K109" s="135">
        <v>128</v>
      </c>
      <c r="L109" s="136">
        <f t="shared" si="58"/>
        <v>274</v>
      </c>
      <c r="M109" s="135">
        <v>379</v>
      </c>
      <c r="N109" s="135">
        <v>0</v>
      </c>
      <c r="O109" s="135">
        <v>380</v>
      </c>
      <c r="P109" s="136">
        <f t="shared" si="59"/>
        <v>759</v>
      </c>
      <c r="Q109" s="135">
        <v>391</v>
      </c>
      <c r="R109" s="135">
        <v>0</v>
      </c>
      <c r="S109" s="135">
        <v>395</v>
      </c>
      <c r="T109" s="136">
        <f t="shared" si="60"/>
        <v>786</v>
      </c>
      <c r="U109" s="135">
        <v>419</v>
      </c>
      <c r="V109" s="135">
        <v>0</v>
      </c>
      <c r="W109" s="135">
        <v>411</v>
      </c>
      <c r="X109" s="136">
        <f t="shared" si="61"/>
        <v>830</v>
      </c>
      <c r="Y109" s="135">
        <v>429</v>
      </c>
      <c r="Z109" s="135">
        <v>0</v>
      </c>
      <c r="AA109" s="135">
        <v>404</v>
      </c>
      <c r="AB109" s="136">
        <f t="shared" si="62"/>
        <v>833</v>
      </c>
      <c r="AC109" s="135">
        <v>467</v>
      </c>
      <c r="AD109" s="135">
        <v>0</v>
      </c>
      <c r="AE109" s="135">
        <v>485</v>
      </c>
      <c r="AF109" s="136">
        <f t="shared" si="63"/>
        <v>952</v>
      </c>
      <c r="AG109" s="135">
        <v>440</v>
      </c>
      <c r="AH109" s="135">
        <v>0</v>
      </c>
      <c r="AI109" s="135">
        <v>395</v>
      </c>
      <c r="AJ109" s="136">
        <f t="shared" si="64"/>
        <v>835</v>
      </c>
      <c r="AK109" s="135">
        <v>423</v>
      </c>
      <c r="AL109" s="135">
        <v>0</v>
      </c>
      <c r="AM109" s="135">
        <v>361</v>
      </c>
      <c r="AN109" s="136">
        <f t="shared" si="65"/>
        <v>784</v>
      </c>
      <c r="AO109" s="135">
        <v>376</v>
      </c>
      <c r="AP109" s="135">
        <v>0</v>
      </c>
      <c r="AQ109" s="135">
        <v>362</v>
      </c>
      <c r="AR109" s="136">
        <f t="shared" si="66"/>
        <v>738</v>
      </c>
      <c r="AS109" s="135">
        <v>426</v>
      </c>
      <c r="AT109" s="135">
        <v>0</v>
      </c>
      <c r="AU109" s="135">
        <v>399</v>
      </c>
      <c r="AV109" s="136">
        <f t="shared" si="67"/>
        <v>825</v>
      </c>
      <c r="AW109" s="135">
        <v>497</v>
      </c>
      <c r="AX109" s="135">
        <v>0</v>
      </c>
      <c r="AY109" s="135">
        <v>430</v>
      </c>
      <c r="AZ109" s="136">
        <f t="shared" si="68"/>
        <v>927</v>
      </c>
      <c r="BA109" s="135">
        <v>410</v>
      </c>
      <c r="BB109" s="135">
        <v>0</v>
      </c>
      <c r="BC109" s="135">
        <v>417</v>
      </c>
      <c r="BD109" s="136">
        <f t="shared" si="69"/>
        <v>827</v>
      </c>
      <c r="BE109" s="135">
        <v>315</v>
      </c>
      <c r="BF109" s="135">
        <v>0</v>
      </c>
      <c r="BG109" s="135">
        <v>344</v>
      </c>
      <c r="BH109" s="136">
        <f t="shared" si="70"/>
        <v>659</v>
      </c>
      <c r="BI109" s="135">
        <v>250</v>
      </c>
      <c r="BJ109" s="135">
        <v>0</v>
      </c>
      <c r="BK109" s="135">
        <v>279</v>
      </c>
      <c r="BL109" s="136">
        <f t="shared" si="71"/>
        <v>529</v>
      </c>
      <c r="BM109" s="135">
        <v>198</v>
      </c>
      <c r="BN109" s="135">
        <v>0</v>
      </c>
      <c r="BO109" s="135">
        <v>207</v>
      </c>
      <c r="BP109" s="136">
        <f t="shared" si="72"/>
        <v>405</v>
      </c>
      <c r="BQ109" s="135">
        <v>125</v>
      </c>
      <c r="BR109" s="135">
        <v>0</v>
      </c>
      <c r="BS109" s="135">
        <v>116</v>
      </c>
      <c r="BT109" s="136">
        <f t="shared" si="73"/>
        <v>241</v>
      </c>
      <c r="BU109" s="135">
        <v>180</v>
      </c>
      <c r="BV109" s="135">
        <v>0</v>
      </c>
      <c r="BW109" s="135">
        <v>140</v>
      </c>
      <c r="BX109" s="136">
        <f t="shared" si="74"/>
        <v>320</v>
      </c>
      <c r="BY109" s="135">
        <v>1</v>
      </c>
      <c r="BZ109" s="135">
        <v>0</v>
      </c>
      <c r="CA109" s="135">
        <v>2</v>
      </c>
      <c r="CB109" s="136">
        <f t="shared" si="75"/>
        <v>3</v>
      </c>
      <c r="CC109" s="137"/>
      <c r="CD109" s="138">
        <f t="shared" si="79"/>
        <v>6074</v>
      </c>
      <c r="CE109" s="138">
        <f t="shared" si="79"/>
        <v>0</v>
      </c>
      <c r="CF109" s="138">
        <f t="shared" si="79"/>
        <v>5874</v>
      </c>
      <c r="CG109" s="139">
        <f t="shared" si="76"/>
        <v>11948</v>
      </c>
    </row>
    <row r="110" spans="1:85" ht="14.1" customHeight="1">
      <c r="A110" s="45"/>
      <c r="B110" s="1059"/>
      <c r="C110" s="1060"/>
      <c r="D110" s="134" t="s">
        <v>593</v>
      </c>
      <c r="E110" s="135">
        <v>1035</v>
      </c>
      <c r="F110" s="135">
        <v>1</v>
      </c>
      <c r="G110" s="135">
        <v>1069</v>
      </c>
      <c r="H110" s="136">
        <f t="shared" si="57"/>
        <v>2105</v>
      </c>
      <c r="I110" s="135">
        <v>719</v>
      </c>
      <c r="J110" s="135">
        <v>0</v>
      </c>
      <c r="K110" s="135">
        <v>778</v>
      </c>
      <c r="L110" s="136">
        <f t="shared" si="58"/>
        <v>1497</v>
      </c>
      <c r="M110" s="135">
        <v>1935</v>
      </c>
      <c r="N110" s="135">
        <v>0</v>
      </c>
      <c r="O110" s="135">
        <v>1987</v>
      </c>
      <c r="P110" s="136">
        <f t="shared" si="59"/>
        <v>3922</v>
      </c>
      <c r="Q110" s="135">
        <v>1757</v>
      </c>
      <c r="R110" s="135">
        <v>0</v>
      </c>
      <c r="S110" s="135">
        <v>1884</v>
      </c>
      <c r="T110" s="136">
        <f t="shared" si="60"/>
        <v>3641</v>
      </c>
      <c r="U110" s="135">
        <v>1908</v>
      </c>
      <c r="V110" s="135">
        <v>0</v>
      </c>
      <c r="W110" s="135">
        <v>1931</v>
      </c>
      <c r="X110" s="136">
        <f t="shared" si="61"/>
        <v>3839</v>
      </c>
      <c r="Y110" s="135">
        <v>2096</v>
      </c>
      <c r="Z110" s="135">
        <v>0</v>
      </c>
      <c r="AA110" s="135">
        <v>1927</v>
      </c>
      <c r="AB110" s="136">
        <f t="shared" si="62"/>
        <v>4023</v>
      </c>
      <c r="AC110" s="135">
        <v>2233</v>
      </c>
      <c r="AD110" s="135">
        <v>0</v>
      </c>
      <c r="AE110" s="135">
        <v>2097</v>
      </c>
      <c r="AF110" s="136">
        <f t="shared" si="63"/>
        <v>4330</v>
      </c>
      <c r="AG110" s="135">
        <v>1914</v>
      </c>
      <c r="AH110" s="135">
        <v>0</v>
      </c>
      <c r="AI110" s="135">
        <v>1726</v>
      </c>
      <c r="AJ110" s="136">
        <f t="shared" si="64"/>
        <v>3640</v>
      </c>
      <c r="AK110" s="135">
        <v>1850</v>
      </c>
      <c r="AL110" s="135">
        <v>0</v>
      </c>
      <c r="AM110" s="135">
        <v>1682</v>
      </c>
      <c r="AN110" s="136">
        <f t="shared" si="65"/>
        <v>3532</v>
      </c>
      <c r="AO110" s="135">
        <v>1764</v>
      </c>
      <c r="AP110" s="135">
        <v>0</v>
      </c>
      <c r="AQ110" s="135">
        <v>1650</v>
      </c>
      <c r="AR110" s="136">
        <f t="shared" si="66"/>
        <v>3414</v>
      </c>
      <c r="AS110" s="135">
        <v>1888</v>
      </c>
      <c r="AT110" s="135">
        <v>0</v>
      </c>
      <c r="AU110" s="135">
        <v>1794</v>
      </c>
      <c r="AV110" s="136">
        <f t="shared" si="67"/>
        <v>3682</v>
      </c>
      <c r="AW110" s="135">
        <v>1999</v>
      </c>
      <c r="AX110" s="135">
        <v>0</v>
      </c>
      <c r="AY110" s="135">
        <v>1769</v>
      </c>
      <c r="AZ110" s="136">
        <f t="shared" si="68"/>
        <v>3768</v>
      </c>
      <c r="BA110" s="135">
        <v>1764</v>
      </c>
      <c r="BB110" s="135">
        <v>0</v>
      </c>
      <c r="BC110" s="135">
        <v>1626</v>
      </c>
      <c r="BD110" s="136">
        <f t="shared" si="69"/>
        <v>3390</v>
      </c>
      <c r="BE110" s="135">
        <v>1310</v>
      </c>
      <c r="BF110" s="135">
        <v>0</v>
      </c>
      <c r="BG110" s="135">
        <v>1314</v>
      </c>
      <c r="BH110" s="136">
        <f t="shared" si="70"/>
        <v>2624</v>
      </c>
      <c r="BI110" s="135">
        <v>1115</v>
      </c>
      <c r="BJ110" s="135">
        <v>0</v>
      </c>
      <c r="BK110" s="135">
        <v>1040</v>
      </c>
      <c r="BL110" s="136">
        <f t="shared" si="71"/>
        <v>2155</v>
      </c>
      <c r="BM110" s="135">
        <v>878</v>
      </c>
      <c r="BN110" s="135">
        <v>0</v>
      </c>
      <c r="BO110" s="135">
        <v>778</v>
      </c>
      <c r="BP110" s="136">
        <f t="shared" si="72"/>
        <v>1656</v>
      </c>
      <c r="BQ110" s="135">
        <v>630</v>
      </c>
      <c r="BR110" s="135">
        <v>0</v>
      </c>
      <c r="BS110" s="135">
        <v>504</v>
      </c>
      <c r="BT110" s="136">
        <f t="shared" si="73"/>
        <v>1134</v>
      </c>
      <c r="BU110" s="135">
        <v>793</v>
      </c>
      <c r="BV110" s="135">
        <v>0</v>
      </c>
      <c r="BW110" s="135">
        <v>543</v>
      </c>
      <c r="BX110" s="136">
        <f t="shared" si="74"/>
        <v>1336</v>
      </c>
      <c r="BY110" s="135">
        <v>2</v>
      </c>
      <c r="BZ110" s="135">
        <v>0</v>
      </c>
      <c r="CA110" s="135">
        <v>3</v>
      </c>
      <c r="CB110" s="136">
        <f t="shared" si="75"/>
        <v>5</v>
      </c>
      <c r="CC110" s="137"/>
      <c r="CD110" s="138">
        <f t="shared" si="79"/>
        <v>27590</v>
      </c>
      <c r="CE110" s="138">
        <f t="shared" si="79"/>
        <v>1</v>
      </c>
      <c r="CF110" s="138">
        <f t="shared" si="79"/>
        <v>26102</v>
      </c>
      <c r="CG110" s="139">
        <f t="shared" si="76"/>
        <v>53693</v>
      </c>
    </row>
    <row r="111" spans="1:85" ht="14.1" customHeight="1">
      <c r="A111" s="45"/>
      <c r="B111" s="1059"/>
      <c r="C111" s="1060"/>
      <c r="D111" s="134" t="s">
        <v>594</v>
      </c>
      <c r="E111" s="135">
        <v>422</v>
      </c>
      <c r="F111" s="135">
        <v>0</v>
      </c>
      <c r="G111" s="135">
        <v>395</v>
      </c>
      <c r="H111" s="136">
        <f t="shared" si="57"/>
        <v>817</v>
      </c>
      <c r="I111" s="135">
        <v>305</v>
      </c>
      <c r="J111" s="135">
        <v>0</v>
      </c>
      <c r="K111" s="135">
        <v>303</v>
      </c>
      <c r="L111" s="136">
        <f t="shared" si="58"/>
        <v>608</v>
      </c>
      <c r="M111" s="135">
        <v>773</v>
      </c>
      <c r="N111" s="135">
        <v>0</v>
      </c>
      <c r="O111" s="135">
        <v>834</v>
      </c>
      <c r="P111" s="136">
        <f t="shared" si="59"/>
        <v>1607</v>
      </c>
      <c r="Q111" s="135">
        <v>723</v>
      </c>
      <c r="R111" s="135">
        <v>0</v>
      </c>
      <c r="S111" s="135">
        <v>797</v>
      </c>
      <c r="T111" s="136">
        <f t="shared" si="60"/>
        <v>1520</v>
      </c>
      <c r="U111" s="135">
        <v>792</v>
      </c>
      <c r="V111" s="135">
        <v>0</v>
      </c>
      <c r="W111" s="135">
        <v>778</v>
      </c>
      <c r="X111" s="136">
        <f t="shared" si="61"/>
        <v>1570</v>
      </c>
      <c r="Y111" s="135">
        <v>958</v>
      </c>
      <c r="Z111" s="135">
        <v>0</v>
      </c>
      <c r="AA111" s="135">
        <v>910</v>
      </c>
      <c r="AB111" s="136">
        <f t="shared" si="62"/>
        <v>1868</v>
      </c>
      <c r="AC111" s="135">
        <v>951</v>
      </c>
      <c r="AD111" s="135">
        <v>0</v>
      </c>
      <c r="AE111" s="135">
        <v>933</v>
      </c>
      <c r="AF111" s="136">
        <f t="shared" si="63"/>
        <v>1884</v>
      </c>
      <c r="AG111" s="135">
        <v>775</v>
      </c>
      <c r="AH111" s="135">
        <v>0</v>
      </c>
      <c r="AI111" s="135">
        <v>744</v>
      </c>
      <c r="AJ111" s="136">
        <f t="shared" si="64"/>
        <v>1519</v>
      </c>
      <c r="AK111" s="135">
        <v>738</v>
      </c>
      <c r="AL111" s="135">
        <v>0</v>
      </c>
      <c r="AM111" s="135">
        <v>756</v>
      </c>
      <c r="AN111" s="136">
        <f t="shared" si="65"/>
        <v>1494</v>
      </c>
      <c r="AO111" s="135">
        <v>845</v>
      </c>
      <c r="AP111" s="135">
        <v>0</v>
      </c>
      <c r="AQ111" s="135">
        <v>806</v>
      </c>
      <c r="AR111" s="136">
        <f t="shared" si="66"/>
        <v>1651</v>
      </c>
      <c r="AS111" s="135">
        <v>863</v>
      </c>
      <c r="AT111" s="135">
        <v>0</v>
      </c>
      <c r="AU111" s="135">
        <v>828</v>
      </c>
      <c r="AV111" s="136">
        <f t="shared" si="67"/>
        <v>1691</v>
      </c>
      <c r="AW111" s="135">
        <v>864</v>
      </c>
      <c r="AX111" s="135">
        <v>0</v>
      </c>
      <c r="AY111" s="135">
        <v>882</v>
      </c>
      <c r="AZ111" s="136">
        <f t="shared" si="68"/>
        <v>1746</v>
      </c>
      <c r="BA111" s="135">
        <v>693</v>
      </c>
      <c r="BB111" s="135">
        <v>0</v>
      </c>
      <c r="BC111" s="135">
        <v>786</v>
      </c>
      <c r="BD111" s="136">
        <f t="shared" si="69"/>
        <v>1479</v>
      </c>
      <c r="BE111" s="135">
        <v>547</v>
      </c>
      <c r="BF111" s="135">
        <v>0</v>
      </c>
      <c r="BG111" s="135">
        <v>579</v>
      </c>
      <c r="BH111" s="136">
        <f t="shared" si="70"/>
        <v>1126</v>
      </c>
      <c r="BI111" s="135">
        <v>425</v>
      </c>
      <c r="BJ111" s="135">
        <v>0</v>
      </c>
      <c r="BK111" s="135">
        <v>415</v>
      </c>
      <c r="BL111" s="136">
        <f t="shared" si="71"/>
        <v>840</v>
      </c>
      <c r="BM111" s="135">
        <v>308</v>
      </c>
      <c r="BN111" s="135">
        <v>0</v>
      </c>
      <c r="BO111" s="135">
        <v>305</v>
      </c>
      <c r="BP111" s="136">
        <f t="shared" si="72"/>
        <v>613</v>
      </c>
      <c r="BQ111" s="135">
        <v>210</v>
      </c>
      <c r="BR111" s="135">
        <v>0</v>
      </c>
      <c r="BS111" s="135">
        <v>218</v>
      </c>
      <c r="BT111" s="136">
        <f t="shared" si="73"/>
        <v>428</v>
      </c>
      <c r="BU111" s="135">
        <v>272</v>
      </c>
      <c r="BV111" s="135">
        <v>0</v>
      </c>
      <c r="BW111" s="135">
        <v>208</v>
      </c>
      <c r="BX111" s="136">
        <f t="shared" si="74"/>
        <v>480</v>
      </c>
      <c r="BY111" s="135">
        <v>2</v>
      </c>
      <c r="BZ111" s="135">
        <v>0</v>
      </c>
      <c r="CA111" s="135">
        <v>1</v>
      </c>
      <c r="CB111" s="136">
        <f t="shared" si="75"/>
        <v>3</v>
      </c>
      <c r="CC111" s="137"/>
      <c r="CD111" s="138">
        <f t="shared" si="79"/>
        <v>11466</v>
      </c>
      <c r="CE111" s="138">
        <f t="shared" si="79"/>
        <v>0</v>
      </c>
      <c r="CF111" s="138">
        <f t="shared" si="79"/>
        <v>11478</v>
      </c>
      <c r="CG111" s="139">
        <f t="shared" si="76"/>
        <v>22944</v>
      </c>
    </row>
    <row r="112" spans="1:85" ht="14.1" customHeight="1">
      <c r="A112" s="45"/>
      <c r="B112" s="1059"/>
      <c r="C112" s="1060"/>
      <c r="D112" s="134" t="s">
        <v>595</v>
      </c>
      <c r="E112" s="135">
        <v>680</v>
      </c>
      <c r="F112" s="135">
        <v>0</v>
      </c>
      <c r="G112" s="135">
        <v>704</v>
      </c>
      <c r="H112" s="136">
        <f t="shared" si="57"/>
        <v>1384</v>
      </c>
      <c r="I112" s="135">
        <v>471</v>
      </c>
      <c r="J112" s="135">
        <v>0</v>
      </c>
      <c r="K112" s="135">
        <v>505</v>
      </c>
      <c r="L112" s="136">
        <f t="shared" si="58"/>
        <v>976</v>
      </c>
      <c r="M112" s="135">
        <v>1209</v>
      </c>
      <c r="N112" s="135">
        <v>0</v>
      </c>
      <c r="O112" s="135">
        <v>1428</v>
      </c>
      <c r="P112" s="136">
        <f t="shared" si="59"/>
        <v>2637</v>
      </c>
      <c r="Q112" s="135">
        <v>1177</v>
      </c>
      <c r="R112" s="135">
        <v>0</v>
      </c>
      <c r="S112" s="135">
        <v>1287</v>
      </c>
      <c r="T112" s="136">
        <f t="shared" si="60"/>
        <v>2464</v>
      </c>
      <c r="U112" s="135">
        <v>1427</v>
      </c>
      <c r="V112" s="135">
        <v>0</v>
      </c>
      <c r="W112" s="135">
        <v>1404</v>
      </c>
      <c r="X112" s="136">
        <f t="shared" si="61"/>
        <v>2831</v>
      </c>
      <c r="Y112" s="135">
        <v>1492</v>
      </c>
      <c r="Z112" s="135">
        <v>0</v>
      </c>
      <c r="AA112" s="135">
        <v>1376</v>
      </c>
      <c r="AB112" s="136">
        <f t="shared" si="62"/>
        <v>2868</v>
      </c>
      <c r="AC112" s="135">
        <v>1576</v>
      </c>
      <c r="AD112" s="135">
        <v>0</v>
      </c>
      <c r="AE112" s="135">
        <v>1390</v>
      </c>
      <c r="AF112" s="136">
        <f t="shared" si="63"/>
        <v>2966</v>
      </c>
      <c r="AG112" s="135">
        <v>1303</v>
      </c>
      <c r="AH112" s="135">
        <v>1</v>
      </c>
      <c r="AI112" s="135">
        <v>1151</v>
      </c>
      <c r="AJ112" s="136">
        <f t="shared" si="64"/>
        <v>2455</v>
      </c>
      <c r="AK112" s="135">
        <v>1370</v>
      </c>
      <c r="AL112" s="135">
        <v>0</v>
      </c>
      <c r="AM112" s="135">
        <v>1177</v>
      </c>
      <c r="AN112" s="136">
        <f t="shared" si="65"/>
        <v>2547</v>
      </c>
      <c r="AO112" s="135">
        <v>1389</v>
      </c>
      <c r="AP112" s="135">
        <v>0</v>
      </c>
      <c r="AQ112" s="135">
        <v>1244</v>
      </c>
      <c r="AR112" s="136">
        <f t="shared" si="66"/>
        <v>2633</v>
      </c>
      <c r="AS112" s="135">
        <v>1394</v>
      </c>
      <c r="AT112" s="135">
        <v>0</v>
      </c>
      <c r="AU112" s="135">
        <v>1332</v>
      </c>
      <c r="AV112" s="136">
        <f t="shared" si="67"/>
        <v>2726</v>
      </c>
      <c r="AW112" s="135">
        <v>1677</v>
      </c>
      <c r="AX112" s="135">
        <v>0</v>
      </c>
      <c r="AY112" s="135">
        <v>1573</v>
      </c>
      <c r="AZ112" s="136">
        <f t="shared" si="68"/>
        <v>3250</v>
      </c>
      <c r="BA112" s="135">
        <v>1435</v>
      </c>
      <c r="BB112" s="135">
        <v>0</v>
      </c>
      <c r="BC112" s="135">
        <v>1345</v>
      </c>
      <c r="BD112" s="136">
        <f t="shared" si="69"/>
        <v>2780</v>
      </c>
      <c r="BE112" s="135">
        <v>1177</v>
      </c>
      <c r="BF112" s="135">
        <v>0</v>
      </c>
      <c r="BG112" s="135">
        <v>1146</v>
      </c>
      <c r="BH112" s="136">
        <f t="shared" si="70"/>
        <v>2323</v>
      </c>
      <c r="BI112" s="135">
        <v>911</v>
      </c>
      <c r="BJ112" s="135">
        <v>0</v>
      </c>
      <c r="BK112" s="135">
        <v>870</v>
      </c>
      <c r="BL112" s="136">
        <f t="shared" si="71"/>
        <v>1781</v>
      </c>
      <c r="BM112" s="135">
        <v>724</v>
      </c>
      <c r="BN112" s="135">
        <v>0</v>
      </c>
      <c r="BO112" s="135">
        <v>725</v>
      </c>
      <c r="BP112" s="136">
        <f t="shared" si="72"/>
        <v>1449</v>
      </c>
      <c r="BQ112" s="135">
        <v>502</v>
      </c>
      <c r="BR112" s="135">
        <v>0</v>
      </c>
      <c r="BS112" s="135">
        <v>510</v>
      </c>
      <c r="BT112" s="136">
        <f t="shared" si="73"/>
        <v>1012</v>
      </c>
      <c r="BU112" s="135">
        <v>747</v>
      </c>
      <c r="BV112" s="135">
        <v>0</v>
      </c>
      <c r="BW112" s="135">
        <v>594</v>
      </c>
      <c r="BX112" s="136">
        <f t="shared" si="74"/>
        <v>1341</v>
      </c>
      <c r="BY112" s="135">
        <v>7</v>
      </c>
      <c r="BZ112" s="135">
        <v>0</v>
      </c>
      <c r="CA112" s="135">
        <v>7</v>
      </c>
      <c r="CB112" s="136">
        <f t="shared" si="75"/>
        <v>14</v>
      </c>
      <c r="CC112" s="137"/>
      <c r="CD112" s="138">
        <f t="shared" si="79"/>
        <v>20668</v>
      </c>
      <c r="CE112" s="138">
        <f t="shared" si="79"/>
        <v>1</v>
      </c>
      <c r="CF112" s="138">
        <f t="shared" si="79"/>
        <v>19768</v>
      </c>
      <c r="CG112" s="139">
        <f t="shared" si="76"/>
        <v>40437</v>
      </c>
    </row>
    <row r="113" spans="1:85" ht="14.1" customHeight="1">
      <c r="A113" s="45"/>
      <c r="B113" s="1059"/>
      <c r="C113" s="1060"/>
      <c r="D113" s="134" t="s">
        <v>596</v>
      </c>
      <c r="E113" s="135">
        <v>224</v>
      </c>
      <c r="F113" s="135">
        <v>0</v>
      </c>
      <c r="G113" s="135">
        <v>240</v>
      </c>
      <c r="H113" s="136">
        <f t="shared" si="57"/>
        <v>464</v>
      </c>
      <c r="I113" s="135">
        <v>144</v>
      </c>
      <c r="J113" s="135">
        <v>0</v>
      </c>
      <c r="K113" s="135">
        <v>158</v>
      </c>
      <c r="L113" s="136">
        <f t="shared" si="58"/>
        <v>302</v>
      </c>
      <c r="M113" s="135">
        <v>399</v>
      </c>
      <c r="N113" s="135">
        <v>0</v>
      </c>
      <c r="O113" s="135">
        <v>400</v>
      </c>
      <c r="P113" s="136">
        <f t="shared" si="59"/>
        <v>799</v>
      </c>
      <c r="Q113" s="135">
        <v>370</v>
      </c>
      <c r="R113" s="135">
        <v>0</v>
      </c>
      <c r="S113" s="135">
        <v>434</v>
      </c>
      <c r="T113" s="136">
        <f t="shared" si="60"/>
        <v>804</v>
      </c>
      <c r="U113" s="135">
        <v>416</v>
      </c>
      <c r="V113" s="135">
        <v>0</v>
      </c>
      <c r="W113" s="135">
        <v>443</v>
      </c>
      <c r="X113" s="136">
        <f t="shared" si="61"/>
        <v>859</v>
      </c>
      <c r="Y113" s="135">
        <v>411</v>
      </c>
      <c r="Z113" s="135">
        <v>0</v>
      </c>
      <c r="AA113" s="135">
        <v>441</v>
      </c>
      <c r="AB113" s="136">
        <f t="shared" si="62"/>
        <v>852</v>
      </c>
      <c r="AC113" s="135">
        <v>570</v>
      </c>
      <c r="AD113" s="135">
        <v>0</v>
      </c>
      <c r="AE113" s="135">
        <v>470</v>
      </c>
      <c r="AF113" s="136">
        <f t="shared" si="63"/>
        <v>1040</v>
      </c>
      <c r="AG113" s="135">
        <v>488</v>
      </c>
      <c r="AH113" s="135">
        <v>0</v>
      </c>
      <c r="AI113" s="135">
        <v>407</v>
      </c>
      <c r="AJ113" s="136">
        <f t="shared" si="64"/>
        <v>895</v>
      </c>
      <c r="AK113" s="135">
        <v>436</v>
      </c>
      <c r="AL113" s="135">
        <v>0</v>
      </c>
      <c r="AM113" s="135">
        <v>368</v>
      </c>
      <c r="AN113" s="136">
        <f t="shared" si="65"/>
        <v>804</v>
      </c>
      <c r="AO113" s="135">
        <v>430</v>
      </c>
      <c r="AP113" s="135">
        <v>0</v>
      </c>
      <c r="AQ113" s="135">
        <v>404</v>
      </c>
      <c r="AR113" s="136">
        <f t="shared" si="66"/>
        <v>834</v>
      </c>
      <c r="AS113" s="135">
        <v>469</v>
      </c>
      <c r="AT113" s="135">
        <v>0</v>
      </c>
      <c r="AU113" s="135">
        <v>441</v>
      </c>
      <c r="AV113" s="136">
        <f t="shared" si="67"/>
        <v>910</v>
      </c>
      <c r="AW113" s="135">
        <v>509</v>
      </c>
      <c r="AX113" s="135">
        <v>0</v>
      </c>
      <c r="AY113" s="135">
        <v>476</v>
      </c>
      <c r="AZ113" s="136">
        <f t="shared" si="68"/>
        <v>985</v>
      </c>
      <c r="BA113" s="135">
        <v>410</v>
      </c>
      <c r="BB113" s="135">
        <v>0</v>
      </c>
      <c r="BC113" s="135">
        <v>459</v>
      </c>
      <c r="BD113" s="136">
        <f t="shared" si="69"/>
        <v>869</v>
      </c>
      <c r="BE113" s="135">
        <v>367</v>
      </c>
      <c r="BF113" s="135">
        <v>1</v>
      </c>
      <c r="BG113" s="135">
        <v>362</v>
      </c>
      <c r="BH113" s="136">
        <f t="shared" si="70"/>
        <v>730</v>
      </c>
      <c r="BI113" s="135">
        <v>226</v>
      </c>
      <c r="BJ113" s="135">
        <v>0</v>
      </c>
      <c r="BK113" s="135">
        <v>279</v>
      </c>
      <c r="BL113" s="136">
        <f t="shared" si="71"/>
        <v>505</v>
      </c>
      <c r="BM113" s="135">
        <v>207</v>
      </c>
      <c r="BN113" s="135">
        <v>0</v>
      </c>
      <c r="BO113" s="135">
        <v>205</v>
      </c>
      <c r="BP113" s="136">
        <f t="shared" si="72"/>
        <v>412</v>
      </c>
      <c r="BQ113" s="135">
        <v>163</v>
      </c>
      <c r="BR113" s="135">
        <v>0</v>
      </c>
      <c r="BS113" s="135">
        <v>142</v>
      </c>
      <c r="BT113" s="136">
        <f t="shared" si="73"/>
        <v>305</v>
      </c>
      <c r="BU113" s="135">
        <v>228</v>
      </c>
      <c r="BV113" s="135">
        <v>0</v>
      </c>
      <c r="BW113" s="135">
        <v>179</v>
      </c>
      <c r="BX113" s="136">
        <f t="shared" si="74"/>
        <v>407</v>
      </c>
      <c r="BY113" s="135">
        <v>1</v>
      </c>
      <c r="BZ113" s="135">
        <v>0</v>
      </c>
      <c r="CA113" s="135">
        <v>1</v>
      </c>
      <c r="CB113" s="136">
        <f t="shared" si="75"/>
        <v>2</v>
      </c>
      <c r="CC113" s="137"/>
      <c r="CD113" s="138">
        <f t="shared" si="79"/>
        <v>6468</v>
      </c>
      <c r="CE113" s="138">
        <f t="shared" si="79"/>
        <v>1</v>
      </c>
      <c r="CF113" s="138">
        <f t="shared" si="79"/>
        <v>6309</v>
      </c>
      <c r="CG113" s="139">
        <f t="shared" si="76"/>
        <v>12778</v>
      </c>
    </row>
    <row r="114" spans="1:85" ht="14.1" customHeight="1">
      <c r="A114" s="45"/>
      <c r="B114" s="1059"/>
      <c r="C114" s="1060"/>
      <c r="D114" s="134" t="s">
        <v>597</v>
      </c>
      <c r="E114" s="135">
        <v>34</v>
      </c>
      <c r="F114" s="135">
        <v>0</v>
      </c>
      <c r="G114" s="135">
        <v>22</v>
      </c>
      <c r="H114" s="136">
        <f t="shared" si="57"/>
        <v>56</v>
      </c>
      <c r="I114" s="135">
        <v>20</v>
      </c>
      <c r="J114" s="135">
        <v>0</v>
      </c>
      <c r="K114" s="135">
        <v>15</v>
      </c>
      <c r="L114" s="136">
        <f t="shared" si="58"/>
        <v>35</v>
      </c>
      <c r="M114" s="135">
        <v>74</v>
      </c>
      <c r="N114" s="135">
        <v>0</v>
      </c>
      <c r="O114" s="135">
        <v>79</v>
      </c>
      <c r="P114" s="136">
        <f t="shared" si="59"/>
        <v>153</v>
      </c>
      <c r="Q114" s="135">
        <v>82</v>
      </c>
      <c r="R114" s="135">
        <v>0</v>
      </c>
      <c r="S114" s="135">
        <v>79</v>
      </c>
      <c r="T114" s="136">
        <f t="shared" si="60"/>
        <v>161</v>
      </c>
      <c r="U114" s="135">
        <v>91</v>
      </c>
      <c r="V114" s="135">
        <v>0</v>
      </c>
      <c r="W114" s="135">
        <v>91</v>
      </c>
      <c r="X114" s="136">
        <f t="shared" si="61"/>
        <v>182</v>
      </c>
      <c r="Y114" s="135">
        <v>78</v>
      </c>
      <c r="Z114" s="135">
        <v>0</v>
      </c>
      <c r="AA114" s="135">
        <v>96</v>
      </c>
      <c r="AB114" s="136">
        <f t="shared" si="62"/>
        <v>174</v>
      </c>
      <c r="AC114" s="135">
        <v>78</v>
      </c>
      <c r="AD114" s="135">
        <v>0</v>
      </c>
      <c r="AE114" s="135">
        <v>81</v>
      </c>
      <c r="AF114" s="136">
        <f t="shared" si="63"/>
        <v>159</v>
      </c>
      <c r="AG114" s="135">
        <v>84</v>
      </c>
      <c r="AH114" s="135">
        <v>0</v>
      </c>
      <c r="AI114" s="135">
        <v>75</v>
      </c>
      <c r="AJ114" s="136">
        <f t="shared" si="64"/>
        <v>159</v>
      </c>
      <c r="AK114" s="135">
        <v>63</v>
      </c>
      <c r="AL114" s="135">
        <v>0</v>
      </c>
      <c r="AM114" s="135">
        <v>64</v>
      </c>
      <c r="AN114" s="136">
        <f t="shared" si="65"/>
        <v>127</v>
      </c>
      <c r="AO114" s="135">
        <v>77</v>
      </c>
      <c r="AP114" s="135">
        <v>0</v>
      </c>
      <c r="AQ114" s="135">
        <v>63</v>
      </c>
      <c r="AR114" s="136">
        <f t="shared" si="66"/>
        <v>140</v>
      </c>
      <c r="AS114" s="135">
        <v>104</v>
      </c>
      <c r="AT114" s="135">
        <v>0</v>
      </c>
      <c r="AU114" s="135">
        <v>76</v>
      </c>
      <c r="AV114" s="136">
        <f t="shared" si="67"/>
        <v>180</v>
      </c>
      <c r="AW114" s="135">
        <v>109</v>
      </c>
      <c r="AX114" s="135">
        <v>0</v>
      </c>
      <c r="AY114" s="135">
        <v>121</v>
      </c>
      <c r="AZ114" s="136">
        <f t="shared" si="68"/>
        <v>230</v>
      </c>
      <c r="BA114" s="135">
        <v>97</v>
      </c>
      <c r="BB114" s="135">
        <v>0</v>
      </c>
      <c r="BC114" s="135">
        <v>104</v>
      </c>
      <c r="BD114" s="136">
        <f t="shared" si="69"/>
        <v>201</v>
      </c>
      <c r="BE114" s="135">
        <v>84</v>
      </c>
      <c r="BF114" s="135">
        <v>0</v>
      </c>
      <c r="BG114" s="135">
        <v>76</v>
      </c>
      <c r="BH114" s="136">
        <f t="shared" si="70"/>
        <v>160</v>
      </c>
      <c r="BI114" s="135">
        <v>59</v>
      </c>
      <c r="BJ114" s="135">
        <v>0</v>
      </c>
      <c r="BK114" s="135">
        <v>83</v>
      </c>
      <c r="BL114" s="136">
        <f t="shared" si="71"/>
        <v>142</v>
      </c>
      <c r="BM114" s="135">
        <v>58</v>
      </c>
      <c r="BN114" s="135">
        <v>0</v>
      </c>
      <c r="BO114" s="135">
        <v>74</v>
      </c>
      <c r="BP114" s="136">
        <f t="shared" si="72"/>
        <v>132</v>
      </c>
      <c r="BQ114" s="135">
        <v>46</v>
      </c>
      <c r="BR114" s="135">
        <v>0</v>
      </c>
      <c r="BS114" s="135">
        <v>50</v>
      </c>
      <c r="BT114" s="136">
        <f t="shared" si="73"/>
        <v>96</v>
      </c>
      <c r="BU114" s="135">
        <v>65</v>
      </c>
      <c r="BV114" s="135">
        <v>0</v>
      </c>
      <c r="BW114" s="135">
        <v>49</v>
      </c>
      <c r="BX114" s="136">
        <f t="shared" si="74"/>
        <v>114</v>
      </c>
      <c r="BY114" s="135">
        <v>1</v>
      </c>
      <c r="BZ114" s="135">
        <v>0</v>
      </c>
      <c r="CA114" s="135">
        <v>1</v>
      </c>
      <c r="CB114" s="136">
        <f t="shared" si="75"/>
        <v>2</v>
      </c>
      <c r="CC114" s="137"/>
      <c r="CD114" s="138">
        <f t="shared" si="79"/>
        <v>1304</v>
      </c>
      <c r="CE114" s="138">
        <f t="shared" si="79"/>
        <v>0</v>
      </c>
      <c r="CF114" s="138">
        <f t="shared" si="79"/>
        <v>1299</v>
      </c>
      <c r="CG114" s="139">
        <f t="shared" si="76"/>
        <v>2603</v>
      </c>
    </row>
    <row r="115" spans="1:85" ht="14.1" customHeight="1">
      <c r="A115" s="45"/>
      <c r="B115" s="1059"/>
      <c r="C115" s="1060"/>
      <c r="D115" s="134" t="s">
        <v>598</v>
      </c>
      <c r="E115" s="135">
        <v>58</v>
      </c>
      <c r="F115" s="135">
        <v>0</v>
      </c>
      <c r="G115" s="135">
        <v>71</v>
      </c>
      <c r="H115" s="136">
        <f t="shared" si="57"/>
        <v>129</v>
      </c>
      <c r="I115" s="135">
        <v>40</v>
      </c>
      <c r="J115" s="135">
        <v>0</v>
      </c>
      <c r="K115" s="135">
        <v>44</v>
      </c>
      <c r="L115" s="136">
        <f t="shared" si="58"/>
        <v>84</v>
      </c>
      <c r="M115" s="135">
        <v>134</v>
      </c>
      <c r="N115" s="135">
        <v>0</v>
      </c>
      <c r="O115" s="135">
        <v>147</v>
      </c>
      <c r="P115" s="136">
        <f t="shared" si="59"/>
        <v>281</v>
      </c>
      <c r="Q115" s="135">
        <v>137</v>
      </c>
      <c r="R115" s="135">
        <v>0</v>
      </c>
      <c r="S115" s="135">
        <v>153</v>
      </c>
      <c r="T115" s="136">
        <f t="shared" si="60"/>
        <v>290</v>
      </c>
      <c r="U115" s="135">
        <v>161</v>
      </c>
      <c r="V115" s="135">
        <v>0</v>
      </c>
      <c r="W115" s="135">
        <v>174</v>
      </c>
      <c r="X115" s="136">
        <f t="shared" si="61"/>
        <v>335</v>
      </c>
      <c r="Y115" s="135">
        <v>160</v>
      </c>
      <c r="Z115" s="135">
        <v>0</v>
      </c>
      <c r="AA115" s="135">
        <v>184</v>
      </c>
      <c r="AB115" s="136">
        <f t="shared" si="62"/>
        <v>344</v>
      </c>
      <c r="AC115" s="135">
        <v>158</v>
      </c>
      <c r="AD115" s="135">
        <v>0</v>
      </c>
      <c r="AE115" s="135">
        <v>149</v>
      </c>
      <c r="AF115" s="136">
        <f t="shared" si="63"/>
        <v>307</v>
      </c>
      <c r="AG115" s="135">
        <v>170</v>
      </c>
      <c r="AH115" s="135">
        <v>0</v>
      </c>
      <c r="AI115" s="135">
        <v>150</v>
      </c>
      <c r="AJ115" s="136">
        <f t="shared" si="64"/>
        <v>320</v>
      </c>
      <c r="AK115" s="135">
        <v>110</v>
      </c>
      <c r="AL115" s="135">
        <v>0</v>
      </c>
      <c r="AM115" s="135">
        <v>111</v>
      </c>
      <c r="AN115" s="136">
        <f t="shared" si="65"/>
        <v>221</v>
      </c>
      <c r="AO115" s="135">
        <v>178</v>
      </c>
      <c r="AP115" s="135">
        <v>0</v>
      </c>
      <c r="AQ115" s="135">
        <v>128</v>
      </c>
      <c r="AR115" s="136">
        <f t="shared" si="66"/>
        <v>306</v>
      </c>
      <c r="AS115" s="135">
        <v>201</v>
      </c>
      <c r="AT115" s="135">
        <v>0</v>
      </c>
      <c r="AU115" s="135">
        <v>152</v>
      </c>
      <c r="AV115" s="136">
        <f t="shared" si="67"/>
        <v>353</v>
      </c>
      <c r="AW115" s="135">
        <v>161</v>
      </c>
      <c r="AX115" s="135">
        <v>0</v>
      </c>
      <c r="AY115" s="135">
        <v>182</v>
      </c>
      <c r="AZ115" s="136">
        <f t="shared" si="68"/>
        <v>343</v>
      </c>
      <c r="BA115" s="135">
        <v>157</v>
      </c>
      <c r="BB115" s="135">
        <v>0</v>
      </c>
      <c r="BC115" s="135">
        <v>185</v>
      </c>
      <c r="BD115" s="136">
        <f t="shared" si="69"/>
        <v>342</v>
      </c>
      <c r="BE115" s="135">
        <v>146</v>
      </c>
      <c r="BF115" s="135">
        <v>0</v>
      </c>
      <c r="BG115" s="135">
        <v>127</v>
      </c>
      <c r="BH115" s="136">
        <f t="shared" si="70"/>
        <v>273</v>
      </c>
      <c r="BI115" s="135">
        <v>103</v>
      </c>
      <c r="BJ115" s="135">
        <v>0</v>
      </c>
      <c r="BK115" s="135">
        <v>123</v>
      </c>
      <c r="BL115" s="136">
        <f t="shared" si="71"/>
        <v>226</v>
      </c>
      <c r="BM115" s="135">
        <v>64</v>
      </c>
      <c r="BN115" s="135">
        <v>0</v>
      </c>
      <c r="BO115" s="135">
        <v>100</v>
      </c>
      <c r="BP115" s="136">
        <f t="shared" si="72"/>
        <v>164</v>
      </c>
      <c r="BQ115" s="135">
        <v>61</v>
      </c>
      <c r="BR115" s="135">
        <v>0</v>
      </c>
      <c r="BS115" s="135">
        <v>66</v>
      </c>
      <c r="BT115" s="136">
        <f t="shared" si="73"/>
        <v>127</v>
      </c>
      <c r="BU115" s="135">
        <v>86</v>
      </c>
      <c r="BV115" s="135">
        <v>0</v>
      </c>
      <c r="BW115" s="135">
        <v>89</v>
      </c>
      <c r="BX115" s="136">
        <f t="shared" si="74"/>
        <v>175</v>
      </c>
      <c r="BY115" s="135">
        <v>0</v>
      </c>
      <c r="BZ115" s="135">
        <v>0</v>
      </c>
      <c r="CA115" s="135">
        <v>1</v>
      </c>
      <c r="CB115" s="136">
        <f t="shared" si="75"/>
        <v>1</v>
      </c>
      <c r="CC115" s="137"/>
      <c r="CD115" s="138">
        <f t="shared" si="79"/>
        <v>2285</v>
      </c>
      <c r="CE115" s="138">
        <f t="shared" si="79"/>
        <v>0</v>
      </c>
      <c r="CF115" s="138">
        <f t="shared" si="79"/>
        <v>2336</v>
      </c>
      <c r="CG115" s="139">
        <f t="shared" si="76"/>
        <v>4621</v>
      </c>
    </row>
    <row r="116" spans="1:85" ht="14.1" customHeight="1">
      <c r="A116" s="45"/>
      <c r="B116" s="1059"/>
      <c r="C116" s="1060"/>
      <c r="D116" s="134" t="s">
        <v>599</v>
      </c>
      <c r="E116" s="135">
        <v>67</v>
      </c>
      <c r="F116" s="135">
        <v>0</v>
      </c>
      <c r="G116" s="135">
        <v>86</v>
      </c>
      <c r="H116" s="136">
        <f t="shared" si="57"/>
        <v>153</v>
      </c>
      <c r="I116" s="135">
        <v>58</v>
      </c>
      <c r="J116" s="135">
        <v>0</v>
      </c>
      <c r="K116" s="135">
        <v>64</v>
      </c>
      <c r="L116" s="136">
        <f t="shared" si="58"/>
        <v>122</v>
      </c>
      <c r="M116" s="135">
        <v>145</v>
      </c>
      <c r="N116" s="135">
        <v>0</v>
      </c>
      <c r="O116" s="135">
        <v>172</v>
      </c>
      <c r="P116" s="136">
        <f t="shared" si="59"/>
        <v>317</v>
      </c>
      <c r="Q116" s="135">
        <v>186</v>
      </c>
      <c r="R116" s="135">
        <v>0</v>
      </c>
      <c r="S116" s="135">
        <v>176</v>
      </c>
      <c r="T116" s="136">
        <f t="shared" si="60"/>
        <v>362</v>
      </c>
      <c r="U116" s="135">
        <v>208</v>
      </c>
      <c r="V116" s="135">
        <v>0</v>
      </c>
      <c r="W116" s="135">
        <v>190</v>
      </c>
      <c r="X116" s="136">
        <f t="shared" si="61"/>
        <v>398</v>
      </c>
      <c r="Y116" s="135">
        <v>238</v>
      </c>
      <c r="Z116" s="135">
        <v>0</v>
      </c>
      <c r="AA116" s="135">
        <v>222</v>
      </c>
      <c r="AB116" s="136">
        <f t="shared" si="62"/>
        <v>460</v>
      </c>
      <c r="AC116" s="135">
        <v>188</v>
      </c>
      <c r="AD116" s="135">
        <v>0</v>
      </c>
      <c r="AE116" s="135">
        <v>243</v>
      </c>
      <c r="AF116" s="136">
        <f t="shared" si="63"/>
        <v>431</v>
      </c>
      <c r="AG116" s="135">
        <v>202</v>
      </c>
      <c r="AH116" s="135">
        <v>0</v>
      </c>
      <c r="AI116" s="135">
        <v>198</v>
      </c>
      <c r="AJ116" s="136">
        <f t="shared" si="64"/>
        <v>400</v>
      </c>
      <c r="AK116" s="135">
        <v>167</v>
      </c>
      <c r="AL116" s="135">
        <v>0</v>
      </c>
      <c r="AM116" s="135">
        <v>177</v>
      </c>
      <c r="AN116" s="136">
        <f t="shared" si="65"/>
        <v>344</v>
      </c>
      <c r="AO116" s="135">
        <v>200</v>
      </c>
      <c r="AP116" s="135">
        <v>0</v>
      </c>
      <c r="AQ116" s="135">
        <v>219</v>
      </c>
      <c r="AR116" s="136">
        <f t="shared" si="66"/>
        <v>419</v>
      </c>
      <c r="AS116" s="135">
        <v>231</v>
      </c>
      <c r="AT116" s="135">
        <v>0</v>
      </c>
      <c r="AU116" s="135">
        <v>217</v>
      </c>
      <c r="AV116" s="136">
        <f t="shared" si="67"/>
        <v>448</v>
      </c>
      <c r="AW116" s="135">
        <v>226</v>
      </c>
      <c r="AX116" s="135">
        <v>0</v>
      </c>
      <c r="AY116" s="135">
        <v>250</v>
      </c>
      <c r="AZ116" s="136">
        <f t="shared" si="68"/>
        <v>476</v>
      </c>
      <c r="BA116" s="135">
        <v>214</v>
      </c>
      <c r="BB116" s="135">
        <v>0</v>
      </c>
      <c r="BC116" s="135">
        <v>233</v>
      </c>
      <c r="BD116" s="136">
        <f t="shared" si="69"/>
        <v>447</v>
      </c>
      <c r="BE116" s="135">
        <v>160</v>
      </c>
      <c r="BF116" s="135">
        <v>0</v>
      </c>
      <c r="BG116" s="135">
        <v>159</v>
      </c>
      <c r="BH116" s="136">
        <f t="shared" si="70"/>
        <v>319</v>
      </c>
      <c r="BI116" s="135">
        <v>163</v>
      </c>
      <c r="BJ116" s="135">
        <v>0</v>
      </c>
      <c r="BK116" s="135">
        <v>154</v>
      </c>
      <c r="BL116" s="136">
        <f t="shared" si="71"/>
        <v>317</v>
      </c>
      <c r="BM116" s="135">
        <v>136</v>
      </c>
      <c r="BN116" s="135">
        <v>0</v>
      </c>
      <c r="BO116" s="135">
        <v>143</v>
      </c>
      <c r="BP116" s="136">
        <f t="shared" si="72"/>
        <v>279</v>
      </c>
      <c r="BQ116" s="135">
        <v>83</v>
      </c>
      <c r="BR116" s="135">
        <v>0</v>
      </c>
      <c r="BS116" s="135">
        <v>109</v>
      </c>
      <c r="BT116" s="136">
        <f t="shared" si="73"/>
        <v>192</v>
      </c>
      <c r="BU116" s="135">
        <v>138</v>
      </c>
      <c r="BV116" s="135">
        <v>0</v>
      </c>
      <c r="BW116" s="135">
        <v>107</v>
      </c>
      <c r="BX116" s="136">
        <f t="shared" si="74"/>
        <v>245</v>
      </c>
      <c r="BY116" s="135">
        <v>0</v>
      </c>
      <c r="BZ116" s="135">
        <v>0</v>
      </c>
      <c r="CA116" s="135">
        <v>1</v>
      </c>
      <c r="CB116" s="136">
        <f t="shared" si="75"/>
        <v>1</v>
      </c>
      <c r="CC116" s="137"/>
      <c r="CD116" s="138">
        <f t="shared" si="79"/>
        <v>3010</v>
      </c>
      <c r="CE116" s="138">
        <f t="shared" si="79"/>
        <v>0</v>
      </c>
      <c r="CF116" s="138">
        <f t="shared" si="79"/>
        <v>3120</v>
      </c>
      <c r="CG116" s="139">
        <f t="shared" si="76"/>
        <v>6130</v>
      </c>
    </row>
    <row r="117" spans="1:85" ht="14.1" customHeight="1">
      <c r="A117" s="45"/>
      <c r="B117" s="1059"/>
      <c r="C117" s="1060"/>
      <c r="D117" s="134" t="s">
        <v>600</v>
      </c>
      <c r="E117" s="135">
        <v>53</v>
      </c>
      <c r="F117" s="135">
        <v>0</v>
      </c>
      <c r="G117" s="135">
        <v>64</v>
      </c>
      <c r="H117" s="136">
        <f t="shared" si="57"/>
        <v>117</v>
      </c>
      <c r="I117" s="135">
        <v>45</v>
      </c>
      <c r="J117" s="135">
        <v>0</v>
      </c>
      <c r="K117" s="135">
        <v>49</v>
      </c>
      <c r="L117" s="136">
        <f t="shared" si="58"/>
        <v>94</v>
      </c>
      <c r="M117" s="135">
        <v>128</v>
      </c>
      <c r="N117" s="135">
        <v>0</v>
      </c>
      <c r="O117" s="135">
        <v>133</v>
      </c>
      <c r="P117" s="136">
        <f t="shared" si="59"/>
        <v>261</v>
      </c>
      <c r="Q117" s="135">
        <v>103</v>
      </c>
      <c r="R117" s="135">
        <v>0</v>
      </c>
      <c r="S117" s="135">
        <v>128</v>
      </c>
      <c r="T117" s="136">
        <f t="shared" si="60"/>
        <v>231</v>
      </c>
      <c r="U117" s="135">
        <v>156</v>
      </c>
      <c r="V117" s="135">
        <v>0</v>
      </c>
      <c r="W117" s="135">
        <v>164</v>
      </c>
      <c r="X117" s="136">
        <f t="shared" si="61"/>
        <v>320</v>
      </c>
      <c r="Y117" s="135">
        <v>128</v>
      </c>
      <c r="Z117" s="135">
        <v>0</v>
      </c>
      <c r="AA117" s="135">
        <v>150</v>
      </c>
      <c r="AB117" s="136">
        <f t="shared" si="62"/>
        <v>278</v>
      </c>
      <c r="AC117" s="135">
        <v>126</v>
      </c>
      <c r="AD117" s="135">
        <v>0</v>
      </c>
      <c r="AE117" s="135">
        <v>138</v>
      </c>
      <c r="AF117" s="136">
        <f t="shared" si="63"/>
        <v>264</v>
      </c>
      <c r="AG117" s="135">
        <v>136</v>
      </c>
      <c r="AH117" s="135">
        <v>0</v>
      </c>
      <c r="AI117" s="135">
        <v>122</v>
      </c>
      <c r="AJ117" s="136">
        <f t="shared" si="64"/>
        <v>258</v>
      </c>
      <c r="AK117" s="135">
        <v>128</v>
      </c>
      <c r="AL117" s="135">
        <v>0</v>
      </c>
      <c r="AM117" s="135">
        <v>116</v>
      </c>
      <c r="AN117" s="136">
        <f t="shared" si="65"/>
        <v>244</v>
      </c>
      <c r="AO117" s="135">
        <v>112</v>
      </c>
      <c r="AP117" s="135">
        <v>0</v>
      </c>
      <c r="AQ117" s="135">
        <v>117</v>
      </c>
      <c r="AR117" s="136">
        <f t="shared" si="66"/>
        <v>229</v>
      </c>
      <c r="AS117" s="135">
        <v>146</v>
      </c>
      <c r="AT117" s="135">
        <v>0</v>
      </c>
      <c r="AU117" s="135">
        <v>127</v>
      </c>
      <c r="AV117" s="136">
        <f t="shared" si="67"/>
        <v>273</v>
      </c>
      <c r="AW117" s="135">
        <v>172</v>
      </c>
      <c r="AX117" s="135">
        <v>0</v>
      </c>
      <c r="AY117" s="135">
        <v>163</v>
      </c>
      <c r="AZ117" s="136">
        <f t="shared" si="68"/>
        <v>335</v>
      </c>
      <c r="BA117" s="135">
        <v>171</v>
      </c>
      <c r="BB117" s="135">
        <v>0</v>
      </c>
      <c r="BC117" s="135">
        <v>189</v>
      </c>
      <c r="BD117" s="136">
        <f t="shared" si="69"/>
        <v>360</v>
      </c>
      <c r="BE117" s="135">
        <v>138</v>
      </c>
      <c r="BF117" s="135">
        <v>0</v>
      </c>
      <c r="BG117" s="135">
        <v>150</v>
      </c>
      <c r="BH117" s="136">
        <f t="shared" si="70"/>
        <v>288</v>
      </c>
      <c r="BI117" s="135">
        <v>98</v>
      </c>
      <c r="BJ117" s="135">
        <v>0</v>
      </c>
      <c r="BK117" s="135">
        <v>137</v>
      </c>
      <c r="BL117" s="136">
        <f t="shared" si="71"/>
        <v>235</v>
      </c>
      <c r="BM117" s="135">
        <v>104</v>
      </c>
      <c r="BN117" s="135">
        <v>0</v>
      </c>
      <c r="BO117" s="135">
        <v>109</v>
      </c>
      <c r="BP117" s="136">
        <f t="shared" si="72"/>
        <v>213</v>
      </c>
      <c r="BQ117" s="135">
        <v>83</v>
      </c>
      <c r="BR117" s="135">
        <v>0</v>
      </c>
      <c r="BS117" s="135">
        <v>80</v>
      </c>
      <c r="BT117" s="136">
        <f t="shared" si="73"/>
        <v>163</v>
      </c>
      <c r="BU117" s="135">
        <v>141</v>
      </c>
      <c r="BV117" s="135">
        <v>0</v>
      </c>
      <c r="BW117" s="135">
        <v>115</v>
      </c>
      <c r="BX117" s="136">
        <f t="shared" si="74"/>
        <v>256</v>
      </c>
      <c r="BY117" s="135">
        <v>0</v>
      </c>
      <c r="BZ117" s="135">
        <v>0</v>
      </c>
      <c r="CA117" s="135">
        <v>1</v>
      </c>
      <c r="CB117" s="136">
        <f t="shared" si="75"/>
        <v>1</v>
      </c>
      <c r="CC117" s="137"/>
      <c r="CD117" s="138">
        <f t="shared" si="79"/>
        <v>2168</v>
      </c>
      <c r="CE117" s="138">
        <f t="shared" si="79"/>
        <v>0</v>
      </c>
      <c r="CF117" s="138">
        <f t="shared" si="79"/>
        <v>2252</v>
      </c>
      <c r="CG117" s="139">
        <f t="shared" si="76"/>
        <v>4420</v>
      </c>
    </row>
    <row r="118" spans="1:85" ht="14.1" customHeight="1">
      <c r="A118" s="45"/>
      <c r="B118" s="1059"/>
      <c r="C118" s="1060"/>
      <c r="D118" s="134" t="s">
        <v>601</v>
      </c>
      <c r="E118" s="135">
        <v>53</v>
      </c>
      <c r="F118" s="135">
        <v>0</v>
      </c>
      <c r="G118" s="135">
        <v>51</v>
      </c>
      <c r="H118" s="136">
        <f t="shared" si="57"/>
        <v>104</v>
      </c>
      <c r="I118" s="135">
        <v>35</v>
      </c>
      <c r="J118" s="135">
        <v>0</v>
      </c>
      <c r="K118" s="135">
        <v>41</v>
      </c>
      <c r="L118" s="136">
        <f t="shared" si="58"/>
        <v>76</v>
      </c>
      <c r="M118" s="135">
        <v>146</v>
      </c>
      <c r="N118" s="135">
        <v>0</v>
      </c>
      <c r="O118" s="135">
        <v>136</v>
      </c>
      <c r="P118" s="136">
        <f t="shared" si="59"/>
        <v>282</v>
      </c>
      <c r="Q118" s="135">
        <v>161</v>
      </c>
      <c r="R118" s="135">
        <v>0</v>
      </c>
      <c r="S118" s="135">
        <v>150</v>
      </c>
      <c r="T118" s="136">
        <f t="shared" si="60"/>
        <v>311</v>
      </c>
      <c r="U118" s="135">
        <v>179</v>
      </c>
      <c r="V118" s="135">
        <v>0</v>
      </c>
      <c r="W118" s="135">
        <v>188</v>
      </c>
      <c r="X118" s="136">
        <f t="shared" si="61"/>
        <v>367</v>
      </c>
      <c r="Y118" s="135">
        <v>193</v>
      </c>
      <c r="Z118" s="135">
        <v>0</v>
      </c>
      <c r="AA118" s="135">
        <v>199</v>
      </c>
      <c r="AB118" s="136">
        <f t="shared" si="62"/>
        <v>392</v>
      </c>
      <c r="AC118" s="135">
        <v>151</v>
      </c>
      <c r="AD118" s="135">
        <v>0</v>
      </c>
      <c r="AE118" s="135">
        <v>167</v>
      </c>
      <c r="AF118" s="136">
        <f t="shared" si="63"/>
        <v>318</v>
      </c>
      <c r="AG118" s="135">
        <v>143</v>
      </c>
      <c r="AH118" s="135">
        <v>0</v>
      </c>
      <c r="AI118" s="135">
        <v>143</v>
      </c>
      <c r="AJ118" s="136">
        <f t="shared" si="64"/>
        <v>286</v>
      </c>
      <c r="AK118" s="135">
        <v>136</v>
      </c>
      <c r="AL118" s="135">
        <v>0</v>
      </c>
      <c r="AM118" s="135">
        <v>175</v>
      </c>
      <c r="AN118" s="136">
        <f t="shared" si="65"/>
        <v>311</v>
      </c>
      <c r="AO118" s="135">
        <v>178</v>
      </c>
      <c r="AP118" s="135">
        <v>0</v>
      </c>
      <c r="AQ118" s="135">
        <v>166</v>
      </c>
      <c r="AR118" s="136">
        <f t="shared" si="66"/>
        <v>344</v>
      </c>
      <c r="AS118" s="135">
        <v>208</v>
      </c>
      <c r="AT118" s="135">
        <v>0</v>
      </c>
      <c r="AU118" s="135">
        <v>214</v>
      </c>
      <c r="AV118" s="136">
        <f t="shared" si="67"/>
        <v>422</v>
      </c>
      <c r="AW118" s="135">
        <v>185</v>
      </c>
      <c r="AX118" s="135">
        <v>0</v>
      </c>
      <c r="AY118" s="135">
        <v>223</v>
      </c>
      <c r="AZ118" s="136">
        <f t="shared" si="68"/>
        <v>408</v>
      </c>
      <c r="BA118" s="135">
        <v>178</v>
      </c>
      <c r="BB118" s="135">
        <v>0</v>
      </c>
      <c r="BC118" s="135">
        <v>199</v>
      </c>
      <c r="BD118" s="136">
        <f t="shared" si="69"/>
        <v>377</v>
      </c>
      <c r="BE118" s="135">
        <v>151</v>
      </c>
      <c r="BF118" s="135">
        <v>0</v>
      </c>
      <c r="BG118" s="135">
        <v>168</v>
      </c>
      <c r="BH118" s="136">
        <f t="shared" si="70"/>
        <v>319</v>
      </c>
      <c r="BI118" s="135">
        <v>127</v>
      </c>
      <c r="BJ118" s="135">
        <v>0</v>
      </c>
      <c r="BK118" s="135">
        <v>141</v>
      </c>
      <c r="BL118" s="136">
        <f t="shared" si="71"/>
        <v>268</v>
      </c>
      <c r="BM118" s="135">
        <v>121</v>
      </c>
      <c r="BN118" s="135">
        <v>0</v>
      </c>
      <c r="BO118" s="135">
        <v>114</v>
      </c>
      <c r="BP118" s="136">
        <f t="shared" si="72"/>
        <v>235</v>
      </c>
      <c r="BQ118" s="135">
        <v>93</v>
      </c>
      <c r="BR118" s="135">
        <v>0</v>
      </c>
      <c r="BS118" s="135">
        <v>110</v>
      </c>
      <c r="BT118" s="136">
        <f t="shared" si="73"/>
        <v>203</v>
      </c>
      <c r="BU118" s="135">
        <v>139</v>
      </c>
      <c r="BV118" s="135">
        <v>0</v>
      </c>
      <c r="BW118" s="135">
        <v>141</v>
      </c>
      <c r="BX118" s="136">
        <f t="shared" si="74"/>
        <v>280</v>
      </c>
      <c r="BY118" s="135">
        <v>1</v>
      </c>
      <c r="BZ118" s="135">
        <v>0</v>
      </c>
      <c r="CA118" s="135">
        <v>0</v>
      </c>
      <c r="CB118" s="136">
        <f t="shared" si="75"/>
        <v>1</v>
      </c>
      <c r="CC118" s="137"/>
      <c r="CD118" s="138">
        <f t="shared" si="79"/>
        <v>2578</v>
      </c>
      <c r="CE118" s="138">
        <f t="shared" si="79"/>
        <v>0</v>
      </c>
      <c r="CF118" s="138">
        <f t="shared" si="79"/>
        <v>2726</v>
      </c>
      <c r="CG118" s="139">
        <f t="shared" si="76"/>
        <v>5304</v>
      </c>
    </row>
    <row r="119" spans="1:85" ht="14.1" customHeight="1">
      <c r="A119" s="45"/>
      <c r="B119" s="1059"/>
      <c r="C119" s="1060"/>
      <c r="D119" s="134" t="s">
        <v>602</v>
      </c>
      <c r="E119" s="135">
        <v>1294</v>
      </c>
      <c r="F119" s="135">
        <v>0</v>
      </c>
      <c r="G119" s="135">
        <v>1305</v>
      </c>
      <c r="H119" s="136">
        <f t="shared" si="57"/>
        <v>2599</v>
      </c>
      <c r="I119" s="135">
        <v>1000</v>
      </c>
      <c r="J119" s="135">
        <v>0</v>
      </c>
      <c r="K119" s="135">
        <v>950</v>
      </c>
      <c r="L119" s="136">
        <f t="shared" si="58"/>
        <v>1950</v>
      </c>
      <c r="M119" s="135">
        <v>2482</v>
      </c>
      <c r="N119" s="135">
        <v>0</v>
      </c>
      <c r="O119" s="135">
        <v>2586</v>
      </c>
      <c r="P119" s="136">
        <f t="shared" si="59"/>
        <v>5068</v>
      </c>
      <c r="Q119" s="135">
        <v>2203</v>
      </c>
      <c r="R119" s="135">
        <v>0</v>
      </c>
      <c r="S119" s="135">
        <v>2478</v>
      </c>
      <c r="T119" s="136">
        <f t="shared" si="60"/>
        <v>4681</v>
      </c>
      <c r="U119" s="135">
        <v>2278</v>
      </c>
      <c r="V119" s="135">
        <v>0</v>
      </c>
      <c r="W119" s="135">
        <v>2480</v>
      </c>
      <c r="X119" s="136">
        <f t="shared" si="61"/>
        <v>4758</v>
      </c>
      <c r="Y119" s="135">
        <v>2574</v>
      </c>
      <c r="Z119" s="135">
        <v>0</v>
      </c>
      <c r="AA119" s="135">
        <v>2414</v>
      </c>
      <c r="AB119" s="136">
        <f t="shared" si="62"/>
        <v>4988</v>
      </c>
      <c r="AC119" s="135">
        <v>2665</v>
      </c>
      <c r="AD119" s="135">
        <v>0</v>
      </c>
      <c r="AE119" s="135">
        <v>2489</v>
      </c>
      <c r="AF119" s="136">
        <f t="shared" si="63"/>
        <v>5154</v>
      </c>
      <c r="AG119" s="135">
        <v>2500</v>
      </c>
      <c r="AH119" s="135">
        <v>0</v>
      </c>
      <c r="AI119" s="135">
        <v>2036</v>
      </c>
      <c r="AJ119" s="136">
        <f t="shared" si="64"/>
        <v>4536</v>
      </c>
      <c r="AK119" s="135">
        <v>2373</v>
      </c>
      <c r="AL119" s="135">
        <v>0</v>
      </c>
      <c r="AM119" s="135">
        <v>1968</v>
      </c>
      <c r="AN119" s="136">
        <f t="shared" si="65"/>
        <v>4341</v>
      </c>
      <c r="AO119" s="135">
        <v>2383</v>
      </c>
      <c r="AP119" s="135">
        <v>0</v>
      </c>
      <c r="AQ119" s="135">
        <v>2023</v>
      </c>
      <c r="AR119" s="136">
        <f t="shared" si="66"/>
        <v>4406</v>
      </c>
      <c r="AS119" s="135">
        <v>2250</v>
      </c>
      <c r="AT119" s="135">
        <v>0</v>
      </c>
      <c r="AU119" s="135">
        <v>2033</v>
      </c>
      <c r="AV119" s="136">
        <f t="shared" si="67"/>
        <v>4283</v>
      </c>
      <c r="AW119" s="135">
        <v>2497</v>
      </c>
      <c r="AX119" s="135">
        <v>0</v>
      </c>
      <c r="AY119" s="135">
        <v>2235</v>
      </c>
      <c r="AZ119" s="136">
        <f t="shared" si="68"/>
        <v>4732</v>
      </c>
      <c r="BA119" s="135">
        <v>2206</v>
      </c>
      <c r="BB119" s="135">
        <v>0</v>
      </c>
      <c r="BC119" s="135">
        <v>1911</v>
      </c>
      <c r="BD119" s="136">
        <f t="shared" si="69"/>
        <v>4117</v>
      </c>
      <c r="BE119" s="135">
        <v>1821</v>
      </c>
      <c r="BF119" s="135">
        <v>0</v>
      </c>
      <c r="BG119" s="135">
        <v>1509</v>
      </c>
      <c r="BH119" s="136">
        <f t="shared" si="70"/>
        <v>3330</v>
      </c>
      <c r="BI119" s="135">
        <v>1363</v>
      </c>
      <c r="BJ119" s="135">
        <v>0</v>
      </c>
      <c r="BK119" s="135">
        <v>1143</v>
      </c>
      <c r="BL119" s="136">
        <f t="shared" si="71"/>
        <v>2506</v>
      </c>
      <c r="BM119" s="135">
        <v>1148</v>
      </c>
      <c r="BN119" s="135">
        <v>0</v>
      </c>
      <c r="BO119" s="135">
        <v>945</v>
      </c>
      <c r="BP119" s="136">
        <f t="shared" si="72"/>
        <v>2093</v>
      </c>
      <c r="BQ119" s="135">
        <v>846</v>
      </c>
      <c r="BR119" s="135">
        <v>0</v>
      </c>
      <c r="BS119" s="135">
        <v>621</v>
      </c>
      <c r="BT119" s="136">
        <f t="shared" si="73"/>
        <v>1467</v>
      </c>
      <c r="BU119" s="135">
        <v>1146</v>
      </c>
      <c r="BV119" s="135">
        <v>0</v>
      </c>
      <c r="BW119" s="135">
        <v>687</v>
      </c>
      <c r="BX119" s="136">
        <f t="shared" si="74"/>
        <v>1833</v>
      </c>
      <c r="BY119" s="135">
        <v>6</v>
      </c>
      <c r="BZ119" s="135">
        <v>0</v>
      </c>
      <c r="CA119" s="135">
        <v>2</v>
      </c>
      <c r="CB119" s="136">
        <f t="shared" si="75"/>
        <v>8</v>
      </c>
      <c r="CC119" s="137"/>
      <c r="CD119" s="138">
        <f t="shared" si="79"/>
        <v>35035</v>
      </c>
      <c r="CE119" s="138">
        <f t="shared" si="79"/>
        <v>0</v>
      </c>
      <c r="CF119" s="138">
        <f t="shared" si="79"/>
        <v>31815</v>
      </c>
      <c r="CG119" s="139">
        <f t="shared" si="76"/>
        <v>66850</v>
      </c>
    </row>
    <row r="120" spans="1:85" ht="14.1" customHeight="1">
      <c r="A120" s="45"/>
      <c r="B120" s="1059"/>
      <c r="C120" s="1060"/>
      <c r="D120" s="134" t="s">
        <v>603</v>
      </c>
      <c r="E120" s="135">
        <v>179</v>
      </c>
      <c r="F120" s="135">
        <v>0</v>
      </c>
      <c r="G120" s="135">
        <v>255</v>
      </c>
      <c r="H120" s="136">
        <f t="shared" si="57"/>
        <v>434</v>
      </c>
      <c r="I120" s="135">
        <v>172</v>
      </c>
      <c r="J120" s="135">
        <v>0</v>
      </c>
      <c r="K120" s="135">
        <v>142</v>
      </c>
      <c r="L120" s="136">
        <f t="shared" si="58"/>
        <v>314</v>
      </c>
      <c r="M120" s="135">
        <v>457</v>
      </c>
      <c r="N120" s="135">
        <v>0</v>
      </c>
      <c r="O120" s="135">
        <v>447</v>
      </c>
      <c r="P120" s="136">
        <f t="shared" si="59"/>
        <v>904</v>
      </c>
      <c r="Q120" s="135">
        <v>433</v>
      </c>
      <c r="R120" s="135">
        <v>0</v>
      </c>
      <c r="S120" s="135">
        <v>460</v>
      </c>
      <c r="T120" s="136">
        <f t="shared" si="60"/>
        <v>893</v>
      </c>
      <c r="U120" s="135">
        <v>449</v>
      </c>
      <c r="V120" s="135">
        <v>0</v>
      </c>
      <c r="W120" s="135">
        <v>472</v>
      </c>
      <c r="X120" s="136">
        <f t="shared" si="61"/>
        <v>921</v>
      </c>
      <c r="Y120" s="135">
        <v>522</v>
      </c>
      <c r="Z120" s="135">
        <v>0</v>
      </c>
      <c r="AA120" s="135">
        <v>468</v>
      </c>
      <c r="AB120" s="136">
        <f t="shared" si="62"/>
        <v>990</v>
      </c>
      <c r="AC120" s="135">
        <v>542</v>
      </c>
      <c r="AD120" s="135">
        <v>0</v>
      </c>
      <c r="AE120" s="135">
        <v>543</v>
      </c>
      <c r="AF120" s="136">
        <f t="shared" si="63"/>
        <v>1085</v>
      </c>
      <c r="AG120" s="135">
        <v>489</v>
      </c>
      <c r="AH120" s="135">
        <v>0</v>
      </c>
      <c r="AI120" s="135">
        <v>505</v>
      </c>
      <c r="AJ120" s="136">
        <f t="shared" si="64"/>
        <v>994</v>
      </c>
      <c r="AK120" s="135">
        <v>480</v>
      </c>
      <c r="AL120" s="135">
        <v>0</v>
      </c>
      <c r="AM120" s="135">
        <v>465</v>
      </c>
      <c r="AN120" s="136">
        <f t="shared" si="65"/>
        <v>945</v>
      </c>
      <c r="AO120" s="135">
        <v>472</v>
      </c>
      <c r="AP120" s="135">
        <v>0</v>
      </c>
      <c r="AQ120" s="135">
        <v>481</v>
      </c>
      <c r="AR120" s="136">
        <f t="shared" si="66"/>
        <v>953</v>
      </c>
      <c r="AS120" s="135">
        <v>497</v>
      </c>
      <c r="AT120" s="135">
        <v>0</v>
      </c>
      <c r="AU120" s="135">
        <v>480</v>
      </c>
      <c r="AV120" s="136">
        <f t="shared" si="67"/>
        <v>977</v>
      </c>
      <c r="AW120" s="135">
        <v>526</v>
      </c>
      <c r="AX120" s="135">
        <v>0</v>
      </c>
      <c r="AY120" s="135">
        <v>512</v>
      </c>
      <c r="AZ120" s="136">
        <f t="shared" si="68"/>
        <v>1038</v>
      </c>
      <c r="BA120" s="135">
        <v>486</v>
      </c>
      <c r="BB120" s="135">
        <v>0</v>
      </c>
      <c r="BC120" s="135">
        <v>488</v>
      </c>
      <c r="BD120" s="136">
        <f t="shared" si="69"/>
        <v>974</v>
      </c>
      <c r="BE120" s="135">
        <v>405</v>
      </c>
      <c r="BF120" s="135">
        <v>0</v>
      </c>
      <c r="BG120" s="135">
        <v>421</v>
      </c>
      <c r="BH120" s="136">
        <f t="shared" si="70"/>
        <v>826</v>
      </c>
      <c r="BI120" s="135">
        <v>318</v>
      </c>
      <c r="BJ120" s="135">
        <v>0</v>
      </c>
      <c r="BK120" s="135">
        <v>335</v>
      </c>
      <c r="BL120" s="136">
        <f t="shared" si="71"/>
        <v>653</v>
      </c>
      <c r="BM120" s="135">
        <v>274</v>
      </c>
      <c r="BN120" s="135">
        <v>0</v>
      </c>
      <c r="BO120" s="135">
        <v>281</v>
      </c>
      <c r="BP120" s="136">
        <f t="shared" si="72"/>
        <v>555</v>
      </c>
      <c r="BQ120" s="135">
        <v>204</v>
      </c>
      <c r="BR120" s="135">
        <v>0</v>
      </c>
      <c r="BS120" s="135">
        <v>172</v>
      </c>
      <c r="BT120" s="136">
        <f t="shared" si="73"/>
        <v>376</v>
      </c>
      <c r="BU120" s="135">
        <v>249</v>
      </c>
      <c r="BV120" s="135">
        <v>0</v>
      </c>
      <c r="BW120" s="135">
        <v>238</v>
      </c>
      <c r="BX120" s="136">
        <f t="shared" si="74"/>
        <v>487</v>
      </c>
      <c r="BY120" s="135">
        <v>1</v>
      </c>
      <c r="BZ120" s="135">
        <v>0</v>
      </c>
      <c r="CA120" s="135">
        <v>1</v>
      </c>
      <c r="CB120" s="136">
        <f t="shared" si="75"/>
        <v>2</v>
      </c>
      <c r="CC120" s="137"/>
      <c r="CD120" s="138">
        <f t="shared" si="79"/>
        <v>7155</v>
      </c>
      <c r="CE120" s="138">
        <f t="shared" si="79"/>
        <v>0</v>
      </c>
      <c r="CF120" s="138">
        <f t="shared" si="79"/>
        <v>7166</v>
      </c>
      <c r="CG120" s="139">
        <f t="shared" si="76"/>
        <v>14321</v>
      </c>
    </row>
    <row r="121" spans="1:85" ht="14.1" customHeight="1">
      <c r="A121" s="45"/>
      <c r="B121" s="1059"/>
      <c r="C121" s="1060"/>
      <c r="D121" s="134" t="s">
        <v>604</v>
      </c>
      <c r="E121" s="135">
        <v>530</v>
      </c>
      <c r="F121" s="135">
        <v>0</v>
      </c>
      <c r="G121" s="135">
        <v>477</v>
      </c>
      <c r="H121" s="136">
        <f t="shared" si="57"/>
        <v>1007</v>
      </c>
      <c r="I121" s="135">
        <v>364</v>
      </c>
      <c r="J121" s="135">
        <v>0</v>
      </c>
      <c r="K121" s="135">
        <v>400</v>
      </c>
      <c r="L121" s="136">
        <f t="shared" si="58"/>
        <v>764</v>
      </c>
      <c r="M121" s="135">
        <v>949</v>
      </c>
      <c r="N121" s="135">
        <v>0</v>
      </c>
      <c r="O121" s="135">
        <v>981</v>
      </c>
      <c r="P121" s="136">
        <f t="shared" si="59"/>
        <v>1930</v>
      </c>
      <c r="Q121" s="135">
        <v>898</v>
      </c>
      <c r="R121" s="135">
        <v>0</v>
      </c>
      <c r="S121" s="135">
        <v>916</v>
      </c>
      <c r="T121" s="136">
        <f t="shared" si="60"/>
        <v>1814</v>
      </c>
      <c r="U121" s="135">
        <v>960</v>
      </c>
      <c r="V121" s="135">
        <v>0</v>
      </c>
      <c r="W121" s="135">
        <v>998</v>
      </c>
      <c r="X121" s="136">
        <f t="shared" si="61"/>
        <v>1958</v>
      </c>
      <c r="Y121" s="135">
        <v>1102</v>
      </c>
      <c r="Z121" s="135">
        <v>0</v>
      </c>
      <c r="AA121" s="135">
        <v>1050</v>
      </c>
      <c r="AB121" s="136">
        <f t="shared" si="62"/>
        <v>2152</v>
      </c>
      <c r="AC121" s="135">
        <v>1027</v>
      </c>
      <c r="AD121" s="135">
        <v>0</v>
      </c>
      <c r="AE121" s="135">
        <v>1029</v>
      </c>
      <c r="AF121" s="136">
        <f t="shared" si="63"/>
        <v>2056</v>
      </c>
      <c r="AG121" s="135">
        <v>944</v>
      </c>
      <c r="AH121" s="135">
        <v>0</v>
      </c>
      <c r="AI121" s="135">
        <v>887</v>
      </c>
      <c r="AJ121" s="136">
        <f t="shared" si="64"/>
        <v>1831</v>
      </c>
      <c r="AK121" s="135">
        <v>897</v>
      </c>
      <c r="AL121" s="135">
        <v>0</v>
      </c>
      <c r="AM121" s="135">
        <v>832</v>
      </c>
      <c r="AN121" s="136">
        <f t="shared" si="65"/>
        <v>1729</v>
      </c>
      <c r="AO121" s="135">
        <v>1092</v>
      </c>
      <c r="AP121" s="135">
        <v>0</v>
      </c>
      <c r="AQ121" s="135">
        <v>966</v>
      </c>
      <c r="AR121" s="136">
        <f t="shared" si="66"/>
        <v>2058</v>
      </c>
      <c r="AS121" s="135">
        <v>970</v>
      </c>
      <c r="AT121" s="135">
        <v>0</v>
      </c>
      <c r="AU121" s="135">
        <v>988</v>
      </c>
      <c r="AV121" s="136">
        <f t="shared" si="67"/>
        <v>1958</v>
      </c>
      <c r="AW121" s="135">
        <v>1103</v>
      </c>
      <c r="AX121" s="135">
        <v>0</v>
      </c>
      <c r="AY121" s="135">
        <v>1139</v>
      </c>
      <c r="AZ121" s="136">
        <f t="shared" si="68"/>
        <v>2242</v>
      </c>
      <c r="BA121" s="135">
        <v>972</v>
      </c>
      <c r="BB121" s="135">
        <v>0</v>
      </c>
      <c r="BC121" s="135">
        <v>1006</v>
      </c>
      <c r="BD121" s="136">
        <f t="shared" si="69"/>
        <v>1978</v>
      </c>
      <c r="BE121" s="135">
        <v>790</v>
      </c>
      <c r="BF121" s="135">
        <v>0</v>
      </c>
      <c r="BG121" s="135">
        <v>747</v>
      </c>
      <c r="BH121" s="136">
        <f t="shared" si="70"/>
        <v>1537</v>
      </c>
      <c r="BI121" s="135">
        <v>579</v>
      </c>
      <c r="BJ121" s="135">
        <v>0</v>
      </c>
      <c r="BK121" s="135">
        <v>623</v>
      </c>
      <c r="BL121" s="136">
        <f t="shared" si="71"/>
        <v>1202</v>
      </c>
      <c r="BM121" s="135">
        <v>496</v>
      </c>
      <c r="BN121" s="135">
        <v>0</v>
      </c>
      <c r="BO121" s="135">
        <v>486</v>
      </c>
      <c r="BP121" s="136">
        <f t="shared" si="72"/>
        <v>982</v>
      </c>
      <c r="BQ121" s="135">
        <v>325</v>
      </c>
      <c r="BR121" s="135">
        <v>0</v>
      </c>
      <c r="BS121" s="135">
        <v>343</v>
      </c>
      <c r="BT121" s="136">
        <f t="shared" si="73"/>
        <v>668</v>
      </c>
      <c r="BU121" s="135">
        <v>425</v>
      </c>
      <c r="BV121" s="135">
        <v>0</v>
      </c>
      <c r="BW121" s="135">
        <v>364</v>
      </c>
      <c r="BX121" s="136">
        <f t="shared" si="74"/>
        <v>789</v>
      </c>
      <c r="BY121" s="135">
        <v>1</v>
      </c>
      <c r="BZ121" s="135">
        <v>0</v>
      </c>
      <c r="CA121" s="135">
        <v>1</v>
      </c>
      <c r="CB121" s="136">
        <f t="shared" si="75"/>
        <v>2</v>
      </c>
      <c r="CC121" s="137"/>
      <c r="CD121" s="138">
        <f t="shared" si="79"/>
        <v>14424</v>
      </c>
      <c r="CE121" s="138">
        <f t="shared" si="79"/>
        <v>0</v>
      </c>
      <c r="CF121" s="138">
        <f t="shared" si="79"/>
        <v>14233</v>
      </c>
      <c r="CG121" s="139">
        <f t="shared" si="76"/>
        <v>28657</v>
      </c>
    </row>
    <row r="122" spans="1:85" ht="14.1" customHeight="1">
      <c r="A122" s="45"/>
      <c r="B122" s="1059"/>
      <c r="C122" s="1060"/>
      <c r="D122" s="134" t="s">
        <v>605</v>
      </c>
      <c r="E122" s="135">
        <v>84</v>
      </c>
      <c r="F122" s="135">
        <v>0</v>
      </c>
      <c r="G122" s="135">
        <v>78</v>
      </c>
      <c r="H122" s="136">
        <f t="shared" si="57"/>
        <v>162</v>
      </c>
      <c r="I122" s="135">
        <v>53</v>
      </c>
      <c r="J122" s="135">
        <v>0</v>
      </c>
      <c r="K122" s="135">
        <v>64</v>
      </c>
      <c r="L122" s="136">
        <f t="shared" si="58"/>
        <v>117</v>
      </c>
      <c r="M122" s="135">
        <v>173</v>
      </c>
      <c r="N122" s="135">
        <v>0</v>
      </c>
      <c r="O122" s="135">
        <v>175</v>
      </c>
      <c r="P122" s="136">
        <f t="shared" si="59"/>
        <v>348</v>
      </c>
      <c r="Q122" s="135">
        <v>172</v>
      </c>
      <c r="R122" s="135">
        <v>0</v>
      </c>
      <c r="S122" s="135">
        <v>160</v>
      </c>
      <c r="T122" s="136">
        <f t="shared" si="60"/>
        <v>332</v>
      </c>
      <c r="U122" s="135">
        <v>175</v>
      </c>
      <c r="V122" s="135">
        <v>0</v>
      </c>
      <c r="W122" s="135">
        <v>208</v>
      </c>
      <c r="X122" s="136">
        <f t="shared" si="61"/>
        <v>383</v>
      </c>
      <c r="Y122" s="135">
        <v>178</v>
      </c>
      <c r="Z122" s="135">
        <v>0</v>
      </c>
      <c r="AA122" s="135">
        <v>198</v>
      </c>
      <c r="AB122" s="136">
        <f t="shared" si="62"/>
        <v>376</v>
      </c>
      <c r="AC122" s="135">
        <v>195</v>
      </c>
      <c r="AD122" s="135">
        <v>0</v>
      </c>
      <c r="AE122" s="135">
        <v>214</v>
      </c>
      <c r="AF122" s="136">
        <f t="shared" si="63"/>
        <v>409</v>
      </c>
      <c r="AG122" s="135">
        <v>174</v>
      </c>
      <c r="AH122" s="135">
        <v>0</v>
      </c>
      <c r="AI122" s="135">
        <v>178</v>
      </c>
      <c r="AJ122" s="136">
        <f t="shared" si="64"/>
        <v>352</v>
      </c>
      <c r="AK122" s="135">
        <v>159</v>
      </c>
      <c r="AL122" s="135">
        <v>0</v>
      </c>
      <c r="AM122" s="135">
        <v>172</v>
      </c>
      <c r="AN122" s="136">
        <f t="shared" si="65"/>
        <v>331</v>
      </c>
      <c r="AO122" s="135">
        <v>195</v>
      </c>
      <c r="AP122" s="135">
        <v>0</v>
      </c>
      <c r="AQ122" s="135">
        <v>207</v>
      </c>
      <c r="AR122" s="136">
        <f t="shared" si="66"/>
        <v>402</v>
      </c>
      <c r="AS122" s="135">
        <v>228</v>
      </c>
      <c r="AT122" s="135">
        <v>0</v>
      </c>
      <c r="AU122" s="135">
        <v>213</v>
      </c>
      <c r="AV122" s="136">
        <f t="shared" si="67"/>
        <v>441</v>
      </c>
      <c r="AW122" s="135">
        <v>195</v>
      </c>
      <c r="AX122" s="135">
        <v>0</v>
      </c>
      <c r="AY122" s="135">
        <v>234</v>
      </c>
      <c r="AZ122" s="136">
        <f t="shared" si="68"/>
        <v>429</v>
      </c>
      <c r="BA122" s="135">
        <v>191</v>
      </c>
      <c r="BB122" s="135">
        <v>0</v>
      </c>
      <c r="BC122" s="135">
        <v>183</v>
      </c>
      <c r="BD122" s="136">
        <f t="shared" si="69"/>
        <v>374</v>
      </c>
      <c r="BE122" s="135">
        <v>166</v>
      </c>
      <c r="BF122" s="135">
        <v>0</v>
      </c>
      <c r="BG122" s="135">
        <v>157</v>
      </c>
      <c r="BH122" s="136">
        <f t="shared" si="70"/>
        <v>323</v>
      </c>
      <c r="BI122" s="135">
        <v>132</v>
      </c>
      <c r="BJ122" s="135">
        <v>0</v>
      </c>
      <c r="BK122" s="135">
        <v>145</v>
      </c>
      <c r="BL122" s="136">
        <f t="shared" si="71"/>
        <v>277</v>
      </c>
      <c r="BM122" s="135">
        <v>130</v>
      </c>
      <c r="BN122" s="135">
        <v>0</v>
      </c>
      <c r="BO122" s="135">
        <v>120</v>
      </c>
      <c r="BP122" s="136">
        <f t="shared" si="72"/>
        <v>250</v>
      </c>
      <c r="BQ122" s="135">
        <v>88</v>
      </c>
      <c r="BR122" s="135">
        <v>0</v>
      </c>
      <c r="BS122" s="135">
        <v>98</v>
      </c>
      <c r="BT122" s="136">
        <f t="shared" si="73"/>
        <v>186</v>
      </c>
      <c r="BU122" s="135">
        <v>140</v>
      </c>
      <c r="BV122" s="135">
        <v>0</v>
      </c>
      <c r="BW122" s="135">
        <v>114</v>
      </c>
      <c r="BX122" s="136">
        <f t="shared" si="74"/>
        <v>254</v>
      </c>
      <c r="BY122" s="135">
        <v>0</v>
      </c>
      <c r="BZ122" s="135">
        <v>0</v>
      </c>
      <c r="CA122" s="135">
        <v>0</v>
      </c>
      <c r="CB122" s="136">
        <f t="shared" si="75"/>
        <v>0</v>
      </c>
      <c r="CC122" s="137"/>
      <c r="CD122" s="138">
        <f t="shared" si="79"/>
        <v>2828</v>
      </c>
      <c r="CE122" s="138">
        <f t="shared" si="79"/>
        <v>0</v>
      </c>
      <c r="CF122" s="138">
        <f t="shared" si="79"/>
        <v>2918</v>
      </c>
      <c r="CG122" s="139">
        <f t="shared" si="76"/>
        <v>5746</v>
      </c>
    </row>
    <row r="123" spans="1:85" ht="14.1" customHeight="1">
      <c r="A123" s="45"/>
      <c r="B123" s="1059"/>
      <c r="C123" s="1060"/>
      <c r="D123" s="134" t="s">
        <v>606</v>
      </c>
      <c r="E123" s="135">
        <v>241</v>
      </c>
      <c r="F123" s="135">
        <v>0</v>
      </c>
      <c r="G123" s="135">
        <v>244</v>
      </c>
      <c r="H123" s="136">
        <f t="shared" si="57"/>
        <v>485</v>
      </c>
      <c r="I123" s="135">
        <v>190</v>
      </c>
      <c r="J123" s="135">
        <v>0</v>
      </c>
      <c r="K123" s="135">
        <v>195</v>
      </c>
      <c r="L123" s="136">
        <f t="shared" si="58"/>
        <v>385</v>
      </c>
      <c r="M123" s="135">
        <v>500</v>
      </c>
      <c r="N123" s="135">
        <v>0</v>
      </c>
      <c r="O123" s="135">
        <v>495</v>
      </c>
      <c r="P123" s="136">
        <f t="shared" si="59"/>
        <v>995</v>
      </c>
      <c r="Q123" s="135">
        <v>482</v>
      </c>
      <c r="R123" s="135">
        <v>0</v>
      </c>
      <c r="S123" s="135">
        <v>473</v>
      </c>
      <c r="T123" s="136">
        <f t="shared" si="60"/>
        <v>955</v>
      </c>
      <c r="U123" s="135">
        <v>517</v>
      </c>
      <c r="V123" s="135">
        <v>0</v>
      </c>
      <c r="W123" s="135">
        <v>535</v>
      </c>
      <c r="X123" s="136">
        <f t="shared" si="61"/>
        <v>1052</v>
      </c>
      <c r="Y123" s="135">
        <v>539</v>
      </c>
      <c r="Z123" s="135">
        <v>0</v>
      </c>
      <c r="AA123" s="135">
        <v>534</v>
      </c>
      <c r="AB123" s="136">
        <f t="shared" si="62"/>
        <v>1073</v>
      </c>
      <c r="AC123" s="135">
        <v>595</v>
      </c>
      <c r="AD123" s="135">
        <v>0</v>
      </c>
      <c r="AE123" s="135">
        <v>539</v>
      </c>
      <c r="AF123" s="136">
        <f t="shared" si="63"/>
        <v>1134</v>
      </c>
      <c r="AG123" s="135">
        <v>471</v>
      </c>
      <c r="AH123" s="135">
        <v>0</v>
      </c>
      <c r="AI123" s="135">
        <v>432</v>
      </c>
      <c r="AJ123" s="136">
        <f t="shared" si="64"/>
        <v>903</v>
      </c>
      <c r="AK123" s="135">
        <v>479</v>
      </c>
      <c r="AL123" s="135">
        <v>0</v>
      </c>
      <c r="AM123" s="135">
        <v>479</v>
      </c>
      <c r="AN123" s="136">
        <f t="shared" si="65"/>
        <v>958</v>
      </c>
      <c r="AO123" s="135">
        <v>508</v>
      </c>
      <c r="AP123" s="135">
        <v>0</v>
      </c>
      <c r="AQ123" s="135">
        <v>490</v>
      </c>
      <c r="AR123" s="136">
        <f t="shared" si="66"/>
        <v>998</v>
      </c>
      <c r="AS123" s="135">
        <v>487</v>
      </c>
      <c r="AT123" s="135">
        <v>0</v>
      </c>
      <c r="AU123" s="135">
        <v>478</v>
      </c>
      <c r="AV123" s="136">
        <f t="shared" si="67"/>
        <v>965</v>
      </c>
      <c r="AW123" s="135">
        <v>634</v>
      </c>
      <c r="AX123" s="135">
        <v>0</v>
      </c>
      <c r="AY123" s="135">
        <v>591</v>
      </c>
      <c r="AZ123" s="136">
        <f t="shared" si="68"/>
        <v>1225</v>
      </c>
      <c r="BA123" s="135">
        <v>465</v>
      </c>
      <c r="BB123" s="135">
        <v>0</v>
      </c>
      <c r="BC123" s="135">
        <v>481</v>
      </c>
      <c r="BD123" s="136">
        <f t="shared" si="69"/>
        <v>946</v>
      </c>
      <c r="BE123" s="135">
        <v>374</v>
      </c>
      <c r="BF123" s="135">
        <v>0</v>
      </c>
      <c r="BG123" s="135">
        <v>406</v>
      </c>
      <c r="BH123" s="136">
        <f t="shared" si="70"/>
        <v>780</v>
      </c>
      <c r="BI123" s="135">
        <v>296</v>
      </c>
      <c r="BJ123" s="135">
        <v>0</v>
      </c>
      <c r="BK123" s="135">
        <v>285</v>
      </c>
      <c r="BL123" s="136">
        <f t="shared" si="71"/>
        <v>581</v>
      </c>
      <c r="BM123" s="135">
        <v>244</v>
      </c>
      <c r="BN123" s="135">
        <v>0</v>
      </c>
      <c r="BO123" s="135">
        <v>247</v>
      </c>
      <c r="BP123" s="136">
        <f t="shared" si="72"/>
        <v>491</v>
      </c>
      <c r="BQ123" s="135">
        <v>183</v>
      </c>
      <c r="BR123" s="135">
        <v>0</v>
      </c>
      <c r="BS123" s="135">
        <v>179</v>
      </c>
      <c r="BT123" s="136">
        <f t="shared" si="73"/>
        <v>362</v>
      </c>
      <c r="BU123" s="135">
        <v>239</v>
      </c>
      <c r="BV123" s="135">
        <v>0</v>
      </c>
      <c r="BW123" s="135">
        <v>175</v>
      </c>
      <c r="BX123" s="136">
        <f t="shared" si="74"/>
        <v>414</v>
      </c>
      <c r="BY123" s="135">
        <v>0</v>
      </c>
      <c r="BZ123" s="135">
        <v>0</v>
      </c>
      <c r="CA123" s="135">
        <v>1</v>
      </c>
      <c r="CB123" s="136">
        <f t="shared" si="75"/>
        <v>1</v>
      </c>
      <c r="CC123" s="137"/>
      <c r="CD123" s="138">
        <f t="shared" si="79"/>
        <v>7444</v>
      </c>
      <c r="CE123" s="138">
        <f t="shared" si="79"/>
        <v>0</v>
      </c>
      <c r="CF123" s="138">
        <f t="shared" si="79"/>
        <v>7259</v>
      </c>
      <c r="CG123" s="139">
        <f t="shared" si="76"/>
        <v>14703</v>
      </c>
    </row>
    <row r="124" spans="1:85" ht="14.1" customHeight="1">
      <c r="A124" s="45"/>
      <c r="B124" s="1059"/>
      <c r="C124" s="1060"/>
      <c r="D124" s="134" t="s">
        <v>607</v>
      </c>
      <c r="E124" s="135">
        <v>135</v>
      </c>
      <c r="F124" s="135">
        <v>0</v>
      </c>
      <c r="G124" s="135">
        <v>177</v>
      </c>
      <c r="H124" s="136">
        <f t="shared" si="57"/>
        <v>312</v>
      </c>
      <c r="I124" s="135">
        <v>137</v>
      </c>
      <c r="J124" s="135">
        <v>0</v>
      </c>
      <c r="K124" s="135">
        <v>116</v>
      </c>
      <c r="L124" s="136">
        <f t="shared" si="58"/>
        <v>253</v>
      </c>
      <c r="M124" s="135">
        <v>356</v>
      </c>
      <c r="N124" s="135">
        <v>0</v>
      </c>
      <c r="O124" s="135">
        <v>331</v>
      </c>
      <c r="P124" s="136">
        <f t="shared" si="59"/>
        <v>687</v>
      </c>
      <c r="Q124" s="135">
        <v>313</v>
      </c>
      <c r="R124" s="135">
        <v>0</v>
      </c>
      <c r="S124" s="135">
        <v>380</v>
      </c>
      <c r="T124" s="136">
        <f t="shared" si="60"/>
        <v>693</v>
      </c>
      <c r="U124" s="135">
        <v>358</v>
      </c>
      <c r="V124" s="135">
        <v>0</v>
      </c>
      <c r="W124" s="135">
        <v>333</v>
      </c>
      <c r="X124" s="136">
        <f t="shared" si="61"/>
        <v>691</v>
      </c>
      <c r="Y124" s="135">
        <v>382</v>
      </c>
      <c r="Z124" s="135">
        <v>0</v>
      </c>
      <c r="AA124" s="135">
        <v>406</v>
      </c>
      <c r="AB124" s="136">
        <f t="shared" si="62"/>
        <v>788</v>
      </c>
      <c r="AC124" s="135">
        <v>440</v>
      </c>
      <c r="AD124" s="135">
        <v>0</v>
      </c>
      <c r="AE124" s="135">
        <v>419</v>
      </c>
      <c r="AF124" s="136">
        <f t="shared" si="63"/>
        <v>859</v>
      </c>
      <c r="AG124" s="135">
        <v>374</v>
      </c>
      <c r="AH124" s="135">
        <v>0</v>
      </c>
      <c r="AI124" s="135">
        <v>347</v>
      </c>
      <c r="AJ124" s="136">
        <f t="shared" si="64"/>
        <v>721</v>
      </c>
      <c r="AK124" s="135">
        <v>345</v>
      </c>
      <c r="AL124" s="135">
        <v>0</v>
      </c>
      <c r="AM124" s="135">
        <v>362</v>
      </c>
      <c r="AN124" s="136">
        <f t="shared" si="65"/>
        <v>707</v>
      </c>
      <c r="AO124" s="135">
        <v>409</v>
      </c>
      <c r="AP124" s="135">
        <v>0</v>
      </c>
      <c r="AQ124" s="135">
        <v>386</v>
      </c>
      <c r="AR124" s="136">
        <f t="shared" si="66"/>
        <v>795</v>
      </c>
      <c r="AS124" s="135">
        <v>432</v>
      </c>
      <c r="AT124" s="135">
        <v>0</v>
      </c>
      <c r="AU124" s="135">
        <v>383</v>
      </c>
      <c r="AV124" s="136">
        <f t="shared" si="67"/>
        <v>815</v>
      </c>
      <c r="AW124" s="135">
        <v>434</v>
      </c>
      <c r="AX124" s="135">
        <v>0</v>
      </c>
      <c r="AY124" s="135">
        <v>432</v>
      </c>
      <c r="AZ124" s="136">
        <f t="shared" si="68"/>
        <v>866</v>
      </c>
      <c r="BA124" s="135">
        <v>347</v>
      </c>
      <c r="BB124" s="135">
        <v>0</v>
      </c>
      <c r="BC124" s="135">
        <v>440</v>
      </c>
      <c r="BD124" s="136">
        <f t="shared" si="69"/>
        <v>787</v>
      </c>
      <c r="BE124" s="135">
        <v>316</v>
      </c>
      <c r="BF124" s="135">
        <v>0</v>
      </c>
      <c r="BG124" s="135">
        <v>331</v>
      </c>
      <c r="BH124" s="136">
        <f t="shared" si="70"/>
        <v>647</v>
      </c>
      <c r="BI124" s="135">
        <v>211</v>
      </c>
      <c r="BJ124" s="135">
        <v>0</v>
      </c>
      <c r="BK124" s="135">
        <v>235</v>
      </c>
      <c r="BL124" s="136">
        <f t="shared" si="71"/>
        <v>446</v>
      </c>
      <c r="BM124" s="135">
        <v>178</v>
      </c>
      <c r="BN124" s="135">
        <v>0</v>
      </c>
      <c r="BO124" s="135">
        <v>207</v>
      </c>
      <c r="BP124" s="136">
        <f t="shared" si="72"/>
        <v>385</v>
      </c>
      <c r="BQ124" s="135">
        <v>128</v>
      </c>
      <c r="BR124" s="135">
        <v>0</v>
      </c>
      <c r="BS124" s="135">
        <v>137</v>
      </c>
      <c r="BT124" s="136">
        <f t="shared" si="73"/>
        <v>265</v>
      </c>
      <c r="BU124" s="135">
        <v>180</v>
      </c>
      <c r="BV124" s="135">
        <v>0</v>
      </c>
      <c r="BW124" s="135">
        <v>158</v>
      </c>
      <c r="BX124" s="136">
        <f t="shared" si="74"/>
        <v>338</v>
      </c>
      <c r="BY124" s="135">
        <v>1</v>
      </c>
      <c r="BZ124" s="135">
        <v>0</v>
      </c>
      <c r="CA124" s="135">
        <v>0</v>
      </c>
      <c r="CB124" s="136">
        <f t="shared" si="75"/>
        <v>1</v>
      </c>
      <c r="CC124" s="137"/>
      <c r="CD124" s="138">
        <f t="shared" si="79"/>
        <v>5476</v>
      </c>
      <c r="CE124" s="138">
        <f t="shared" si="79"/>
        <v>0</v>
      </c>
      <c r="CF124" s="138">
        <f t="shared" si="79"/>
        <v>5580</v>
      </c>
      <c r="CG124" s="139">
        <f t="shared" si="76"/>
        <v>11056</v>
      </c>
    </row>
    <row r="125" spans="1:85" ht="14.1" customHeight="1">
      <c r="A125" s="45"/>
      <c r="B125" s="1059"/>
      <c r="C125" s="1060"/>
      <c r="D125" s="134" t="s">
        <v>608</v>
      </c>
      <c r="E125" s="135">
        <v>149</v>
      </c>
      <c r="F125" s="135">
        <v>0</v>
      </c>
      <c r="G125" s="135">
        <v>146</v>
      </c>
      <c r="H125" s="136">
        <f t="shared" si="57"/>
        <v>295</v>
      </c>
      <c r="I125" s="135">
        <v>122</v>
      </c>
      <c r="J125" s="135">
        <v>0</v>
      </c>
      <c r="K125" s="135">
        <v>104</v>
      </c>
      <c r="L125" s="136">
        <f t="shared" si="58"/>
        <v>226</v>
      </c>
      <c r="M125" s="135">
        <v>293</v>
      </c>
      <c r="N125" s="135">
        <v>0</v>
      </c>
      <c r="O125" s="135">
        <v>282</v>
      </c>
      <c r="P125" s="136">
        <f t="shared" si="59"/>
        <v>575</v>
      </c>
      <c r="Q125" s="135">
        <v>330</v>
      </c>
      <c r="R125" s="135">
        <v>0</v>
      </c>
      <c r="S125" s="135">
        <v>350</v>
      </c>
      <c r="T125" s="136">
        <f t="shared" si="60"/>
        <v>680</v>
      </c>
      <c r="U125" s="135">
        <v>358</v>
      </c>
      <c r="V125" s="135">
        <v>0</v>
      </c>
      <c r="W125" s="135">
        <v>352</v>
      </c>
      <c r="X125" s="136">
        <f t="shared" si="61"/>
        <v>710</v>
      </c>
      <c r="Y125" s="135">
        <v>386</v>
      </c>
      <c r="Z125" s="135">
        <v>0</v>
      </c>
      <c r="AA125" s="135">
        <v>364</v>
      </c>
      <c r="AB125" s="136">
        <f t="shared" si="62"/>
        <v>750</v>
      </c>
      <c r="AC125" s="135">
        <v>371</v>
      </c>
      <c r="AD125" s="135">
        <v>0</v>
      </c>
      <c r="AE125" s="135">
        <v>362</v>
      </c>
      <c r="AF125" s="136">
        <f t="shared" si="63"/>
        <v>733</v>
      </c>
      <c r="AG125" s="135">
        <v>360</v>
      </c>
      <c r="AH125" s="135">
        <v>0</v>
      </c>
      <c r="AI125" s="135">
        <v>325</v>
      </c>
      <c r="AJ125" s="136">
        <f t="shared" si="64"/>
        <v>685</v>
      </c>
      <c r="AK125" s="135">
        <v>300</v>
      </c>
      <c r="AL125" s="135">
        <v>0</v>
      </c>
      <c r="AM125" s="135">
        <v>297</v>
      </c>
      <c r="AN125" s="136">
        <f t="shared" si="65"/>
        <v>597</v>
      </c>
      <c r="AO125" s="135">
        <v>399</v>
      </c>
      <c r="AP125" s="135">
        <v>0</v>
      </c>
      <c r="AQ125" s="135">
        <v>358</v>
      </c>
      <c r="AR125" s="136">
        <f t="shared" si="66"/>
        <v>757</v>
      </c>
      <c r="AS125" s="135">
        <v>363</v>
      </c>
      <c r="AT125" s="135">
        <v>0</v>
      </c>
      <c r="AU125" s="135">
        <v>377</v>
      </c>
      <c r="AV125" s="136">
        <f t="shared" si="67"/>
        <v>740</v>
      </c>
      <c r="AW125" s="135">
        <v>376</v>
      </c>
      <c r="AX125" s="135">
        <v>0</v>
      </c>
      <c r="AY125" s="135">
        <v>407</v>
      </c>
      <c r="AZ125" s="136">
        <f t="shared" si="68"/>
        <v>783</v>
      </c>
      <c r="BA125" s="135">
        <v>315</v>
      </c>
      <c r="BB125" s="135">
        <v>0</v>
      </c>
      <c r="BC125" s="135">
        <v>346</v>
      </c>
      <c r="BD125" s="136">
        <f t="shared" si="69"/>
        <v>661</v>
      </c>
      <c r="BE125" s="135">
        <v>267</v>
      </c>
      <c r="BF125" s="135">
        <v>0</v>
      </c>
      <c r="BG125" s="135">
        <v>262</v>
      </c>
      <c r="BH125" s="136">
        <f t="shared" si="70"/>
        <v>529</v>
      </c>
      <c r="BI125" s="135">
        <v>216</v>
      </c>
      <c r="BJ125" s="135">
        <v>0</v>
      </c>
      <c r="BK125" s="135">
        <v>222</v>
      </c>
      <c r="BL125" s="136">
        <f t="shared" si="71"/>
        <v>438</v>
      </c>
      <c r="BM125" s="135">
        <v>181</v>
      </c>
      <c r="BN125" s="135">
        <v>0</v>
      </c>
      <c r="BO125" s="135">
        <v>191</v>
      </c>
      <c r="BP125" s="136">
        <f t="shared" si="72"/>
        <v>372</v>
      </c>
      <c r="BQ125" s="135">
        <v>128</v>
      </c>
      <c r="BR125" s="135">
        <v>0</v>
      </c>
      <c r="BS125" s="135">
        <v>130</v>
      </c>
      <c r="BT125" s="136">
        <f t="shared" si="73"/>
        <v>258</v>
      </c>
      <c r="BU125" s="135">
        <v>177</v>
      </c>
      <c r="BV125" s="135">
        <v>0</v>
      </c>
      <c r="BW125" s="135">
        <v>165</v>
      </c>
      <c r="BX125" s="136">
        <f t="shared" si="74"/>
        <v>342</v>
      </c>
      <c r="BY125" s="135">
        <v>0</v>
      </c>
      <c r="BZ125" s="135">
        <v>0</v>
      </c>
      <c r="CA125" s="135">
        <v>0</v>
      </c>
      <c r="CB125" s="136">
        <f t="shared" si="75"/>
        <v>0</v>
      </c>
      <c r="CC125" s="137"/>
      <c r="CD125" s="138">
        <f t="shared" si="79"/>
        <v>5091</v>
      </c>
      <c r="CE125" s="138">
        <f t="shared" si="79"/>
        <v>0</v>
      </c>
      <c r="CF125" s="138">
        <f t="shared" si="79"/>
        <v>5040</v>
      </c>
      <c r="CG125" s="139">
        <f t="shared" si="76"/>
        <v>10131</v>
      </c>
    </row>
    <row r="126" spans="1:85" ht="14.1" customHeight="1">
      <c r="A126" s="45"/>
      <c r="B126" s="1059"/>
      <c r="C126" s="1060"/>
      <c r="D126" s="134" t="s">
        <v>609</v>
      </c>
      <c r="E126" s="135">
        <v>119</v>
      </c>
      <c r="F126" s="135">
        <v>0</v>
      </c>
      <c r="G126" s="135">
        <v>122</v>
      </c>
      <c r="H126" s="136">
        <f t="shared" si="57"/>
        <v>241</v>
      </c>
      <c r="I126" s="135">
        <v>73</v>
      </c>
      <c r="J126" s="135">
        <v>0</v>
      </c>
      <c r="K126" s="135">
        <v>85</v>
      </c>
      <c r="L126" s="136">
        <f t="shared" si="58"/>
        <v>158</v>
      </c>
      <c r="M126" s="135">
        <v>228</v>
      </c>
      <c r="N126" s="135">
        <v>0</v>
      </c>
      <c r="O126" s="135">
        <v>237</v>
      </c>
      <c r="P126" s="136">
        <f t="shared" si="59"/>
        <v>465</v>
      </c>
      <c r="Q126" s="135">
        <v>242</v>
      </c>
      <c r="R126" s="135">
        <v>0</v>
      </c>
      <c r="S126" s="135">
        <v>252</v>
      </c>
      <c r="T126" s="136">
        <f t="shared" si="60"/>
        <v>494</v>
      </c>
      <c r="U126" s="135">
        <v>245</v>
      </c>
      <c r="V126" s="135">
        <v>0</v>
      </c>
      <c r="W126" s="135">
        <v>225</v>
      </c>
      <c r="X126" s="136">
        <f t="shared" si="61"/>
        <v>470</v>
      </c>
      <c r="Y126" s="135">
        <v>293</v>
      </c>
      <c r="Z126" s="135">
        <v>0</v>
      </c>
      <c r="AA126" s="135">
        <v>279</v>
      </c>
      <c r="AB126" s="136">
        <f t="shared" si="62"/>
        <v>572</v>
      </c>
      <c r="AC126" s="135">
        <v>279</v>
      </c>
      <c r="AD126" s="135">
        <v>0</v>
      </c>
      <c r="AE126" s="135">
        <v>298</v>
      </c>
      <c r="AF126" s="136">
        <f t="shared" si="63"/>
        <v>577</v>
      </c>
      <c r="AG126" s="135">
        <v>223</v>
      </c>
      <c r="AH126" s="135">
        <v>0</v>
      </c>
      <c r="AI126" s="135">
        <v>220</v>
      </c>
      <c r="AJ126" s="136">
        <f t="shared" si="64"/>
        <v>443</v>
      </c>
      <c r="AK126" s="135">
        <v>264</v>
      </c>
      <c r="AL126" s="135">
        <v>0</v>
      </c>
      <c r="AM126" s="135">
        <v>218</v>
      </c>
      <c r="AN126" s="136">
        <f t="shared" si="65"/>
        <v>482</v>
      </c>
      <c r="AO126" s="135">
        <v>261</v>
      </c>
      <c r="AP126" s="135">
        <v>0</v>
      </c>
      <c r="AQ126" s="135">
        <v>250</v>
      </c>
      <c r="AR126" s="136">
        <f t="shared" si="66"/>
        <v>511</v>
      </c>
      <c r="AS126" s="135">
        <v>269</v>
      </c>
      <c r="AT126" s="135">
        <v>0</v>
      </c>
      <c r="AU126" s="135">
        <v>241</v>
      </c>
      <c r="AV126" s="136">
        <f t="shared" si="67"/>
        <v>510</v>
      </c>
      <c r="AW126" s="135">
        <v>330</v>
      </c>
      <c r="AX126" s="135">
        <v>0</v>
      </c>
      <c r="AY126" s="135">
        <v>311</v>
      </c>
      <c r="AZ126" s="136">
        <f t="shared" si="68"/>
        <v>641</v>
      </c>
      <c r="BA126" s="135">
        <v>249</v>
      </c>
      <c r="BB126" s="135">
        <v>0</v>
      </c>
      <c r="BC126" s="135">
        <v>280</v>
      </c>
      <c r="BD126" s="136">
        <f t="shared" si="69"/>
        <v>529</v>
      </c>
      <c r="BE126" s="135">
        <v>205</v>
      </c>
      <c r="BF126" s="135">
        <v>0</v>
      </c>
      <c r="BG126" s="135">
        <v>200</v>
      </c>
      <c r="BH126" s="136">
        <f t="shared" si="70"/>
        <v>405</v>
      </c>
      <c r="BI126" s="135">
        <v>149</v>
      </c>
      <c r="BJ126" s="135">
        <v>0</v>
      </c>
      <c r="BK126" s="135">
        <v>180</v>
      </c>
      <c r="BL126" s="136">
        <f t="shared" si="71"/>
        <v>329</v>
      </c>
      <c r="BM126" s="135">
        <v>135</v>
      </c>
      <c r="BN126" s="135">
        <v>0</v>
      </c>
      <c r="BO126" s="135">
        <v>98</v>
      </c>
      <c r="BP126" s="136">
        <f t="shared" si="72"/>
        <v>233</v>
      </c>
      <c r="BQ126" s="135">
        <v>94</v>
      </c>
      <c r="BR126" s="135">
        <v>0</v>
      </c>
      <c r="BS126" s="135">
        <v>81</v>
      </c>
      <c r="BT126" s="136">
        <f t="shared" si="73"/>
        <v>175</v>
      </c>
      <c r="BU126" s="135">
        <v>148</v>
      </c>
      <c r="BV126" s="135">
        <v>0</v>
      </c>
      <c r="BW126" s="135">
        <v>110</v>
      </c>
      <c r="BX126" s="136">
        <f t="shared" si="74"/>
        <v>258</v>
      </c>
      <c r="BY126" s="135">
        <v>0</v>
      </c>
      <c r="BZ126" s="135">
        <v>0</v>
      </c>
      <c r="CA126" s="135">
        <v>0</v>
      </c>
      <c r="CB126" s="136">
        <f t="shared" si="75"/>
        <v>0</v>
      </c>
      <c r="CC126" s="137"/>
      <c r="CD126" s="138">
        <f t="shared" si="79"/>
        <v>3806</v>
      </c>
      <c r="CE126" s="138">
        <f t="shared" si="79"/>
        <v>0</v>
      </c>
      <c r="CF126" s="138">
        <f t="shared" si="79"/>
        <v>3687</v>
      </c>
      <c r="CG126" s="139">
        <f t="shared" si="76"/>
        <v>7493</v>
      </c>
    </row>
    <row r="127" spans="1:85" ht="14.1" customHeight="1">
      <c r="A127" s="45"/>
      <c r="B127" s="1059"/>
      <c r="C127" s="1060"/>
      <c r="D127" s="134" t="s">
        <v>610</v>
      </c>
      <c r="E127" s="135">
        <v>23</v>
      </c>
      <c r="F127" s="135">
        <v>0</v>
      </c>
      <c r="G127" s="135">
        <v>31</v>
      </c>
      <c r="H127" s="136">
        <f t="shared" si="57"/>
        <v>54</v>
      </c>
      <c r="I127" s="135">
        <v>19</v>
      </c>
      <c r="J127" s="135">
        <v>0</v>
      </c>
      <c r="K127" s="135">
        <v>27</v>
      </c>
      <c r="L127" s="136">
        <f t="shared" si="58"/>
        <v>46</v>
      </c>
      <c r="M127" s="135">
        <v>67</v>
      </c>
      <c r="N127" s="135">
        <v>0</v>
      </c>
      <c r="O127" s="135">
        <v>66</v>
      </c>
      <c r="P127" s="136">
        <f t="shared" si="59"/>
        <v>133</v>
      </c>
      <c r="Q127" s="135">
        <v>51</v>
      </c>
      <c r="R127" s="135">
        <v>0</v>
      </c>
      <c r="S127" s="135">
        <v>62</v>
      </c>
      <c r="T127" s="136">
        <f t="shared" si="60"/>
        <v>113</v>
      </c>
      <c r="U127" s="135">
        <v>89</v>
      </c>
      <c r="V127" s="135">
        <v>0</v>
      </c>
      <c r="W127" s="135">
        <v>91</v>
      </c>
      <c r="X127" s="136">
        <f t="shared" si="61"/>
        <v>180</v>
      </c>
      <c r="Y127" s="135">
        <v>82</v>
      </c>
      <c r="Z127" s="135">
        <v>0</v>
      </c>
      <c r="AA127" s="135">
        <v>84</v>
      </c>
      <c r="AB127" s="136">
        <f t="shared" si="62"/>
        <v>166</v>
      </c>
      <c r="AC127" s="135">
        <v>81</v>
      </c>
      <c r="AD127" s="135">
        <v>0</v>
      </c>
      <c r="AE127" s="135">
        <v>97</v>
      </c>
      <c r="AF127" s="136">
        <f t="shared" si="63"/>
        <v>178</v>
      </c>
      <c r="AG127" s="135">
        <v>84</v>
      </c>
      <c r="AH127" s="135">
        <v>0</v>
      </c>
      <c r="AI127" s="135">
        <v>95</v>
      </c>
      <c r="AJ127" s="136">
        <f t="shared" si="64"/>
        <v>179</v>
      </c>
      <c r="AK127" s="135">
        <v>69</v>
      </c>
      <c r="AL127" s="135">
        <v>0</v>
      </c>
      <c r="AM127" s="135">
        <v>85</v>
      </c>
      <c r="AN127" s="136">
        <f t="shared" si="65"/>
        <v>154</v>
      </c>
      <c r="AO127" s="135">
        <v>93</v>
      </c>
      <c r="AP127" s="135">
        <v>0</v>
      </c>
      <c r="AQ127" s="135">
        <v>92</v>
      </c>
      <c r="AR127" s="136">
        <f t="shared" si="66"/>
        <v>185</v>
      </c>
      <c r="AS127" s="135">
        <v>90</v>
      </c>
      <c r="AT127" s="135">
        <v>0</v>
      </c>
      <c r="AU127" s="135">
        <v>86</v>
      </c>
      <c r="AV127" s="136">
        <f t="shared" si="67"/>
        <v>176</v>
      </c>
      <c r="AW127" s="135">
        <v>103</v>
      </c>
      <c r="AX127" s="135">
        <v>0</v>
      </c>
      <c r="AY127" s="135">
        <v>110</v>
      </c>
      <c r="AZ127" s="136">
        <f t="shared" si="68"/>
        <v>213</v>
      </c>
      <c r="BA127" s="135">
        <v>106</v>
      </c>
      <c r="BB127" s="135">
        <v>0</v>
      </c>
      <c r="BC127" s="135">
        <v>99</v>
      </c>
      <c r="BD127" s="136">
        <f t="shared" si="69"/>
        <v>205</v>
      </c>
      <c r="BE127" s="135">
        <v>91</v>
      </c>
      <c r="BF127" s="135">
        <v>0</v>
      </c>
      <c r="BG127" s="135">
        <v>93</v>
      </c>
      <c r="BH127" s="136">
        <f t="shared" si="70"/>
        <v>184</v>
      </c>
      <c r="BI127" s="135">
        <v>69</v>
      </c>
      <c r="BJ127" s="135">
        <v>0</v>
      </c>
      <c r="BK127" s="135">
        <v>79</v>
      </c>
      <c r="BL127" s="136">
        <f t="shared" si="71"/>
        <v>148</v>
      </c>
      <c r="BM127" s="135">
        <v>82</v>
      </c>
      <c r="BN127" s="135">
        <v>0</v>
      </c>
      <c r="BO127" s="135">
        <v>62</v>
      </c>
      <c r="BP127" s="136">
        <f t="shared" si="72"/>
        <v>144</v>
      </c>
      <c r="BQ127" s="135">
        <v>53</v>
      </c>
      <c r="BR127" s="135">
        <v>0</v>
      </c>
      <c r="BS127" s="135">
        <v>44</v>
      </c>
      <c r="BT127" s="136">
        <f t="shared" si="73"/>
        <v>97</v>
      </c>
      <c r="BU127" s="135">
        <v>85</v>
      </c>
      <c r="BV127" s="135">
        <v>0</v>
      </c>
      <c r="BW127" s="135">
        <v>69</v>
      </c>
      <c r="BX127" s="136">
        <f t="shared" si="74"/>
        <v>154</v>
      </c>
      <c r="BY127" s="135">
        <v>0</v>
      </c>
      <c r="BZ127" s="135">
        <v>0</v>
      </c>
      <c r="CA127" s="135">
        <v>1</v>
      </c>
      <c r="CB127" s="136">
        <f t="shared" si="75"/>
        <v>1</v>
      </c>
      <c r="CC127" s="137"/>
      <c r="CD127" s="138">
        <f t="shared" si="79"/>
        <v>1337</v>
      </c>
      <c r="CE127" s="138">
        <f t="shared" si="79"/>
        <v>0</v>
      </c>
      <c r="CF127" s="138">
        <f t="shared" si="79"/>
        <v>1373</v>
      </c>
      <c r="CG127" s="139">
        <f t="shared" si="76"/>
        <v>2710</v>
      </c>
    </row>
    <row r="128" spans="1:85" ht="14.1" customHeight="1">
      <c r="A128" s="45"/>
      <c r="B128" s="1059"/>
      <c r="C128" s="1060"/>
      <c r="D128" s="134" t="s">
        <v>611</v>
      </c>
      <c r="E128" s="135">
        <v>580</v>
      </c>
      <c r="F128" s="135">
        <v>0</v>
      </c>
      <c r="G128" s="135">
        <v>605</v>
      </c>
      <c r="H128" s="136">
        <f t="shared" si="57"/>
        <v>1185</v>
      </c>
      <c r="I128" s="135">
        <v>441</v>
      </c>
      <c r="J128" s="135">
        <v>0</v>
      </c>
      <c r="K128" s="135">
        <v>442</v>
      </c>
      <c r="L128" s="136">
        <f t="shared" si="58"/>
        <v>883</v>
      </c>
      <c r="M128" s="135">
        <v>1132</v>
      </c>
      <c r="N128" s="135">
        <v>0</v>
      </c>
      <c r="O128" s="135">
        <v>1154</v>
      </c>
      <c r="P128" s="136">
        <f t="shared" si="59"/>
        <v>2286</v>
      </c>
      <c r="Q128" s="135">
        <v>1069</v>
      </c>
      <c r="R128" s="135">
        <v>0</v>
      </c>
      <c r="S128" s="135">
        <v>1121</v>
      </c>
      <c r="T128" s="136">
        <f t="shared" si="60"/>
        <v>2190</v>
      </c>
      <c r="U128" s="135">
        <v>1221</v>
      </c>
      <c r="V128" s="135">
        <v>0</v>
      </c>
      <c r="W128" s="135">
        <v>1168</v>
      </c>
      <c r="X128" s="136">
        <f t="shared" si="61"/>
        <v>2389</v>
      </c>
      <c r="Y128" s="135">
        <v>1226</v>
      </c>
      <c r="Z128" s="135">
        <v>0</v>
      </c>
      <c r="AA128" s="135">
        <v>1197</v>
      </c>
      <c r="AB128" s="136">
        <f t="shared" si="62"/>
        <v>2423</v>
      </c>
      <c r="AC128" s="135">
        <v>1319</v>
      </c>
      <c r="AD128" s="135">
        <v>0</v>
      </c>
      <c r="AE128" s="135">
        <v>1180</v>
      </c>
      <c r="AF128" s="136">
        <f t="shared" si="63"/>
        <v>2499</v>
      </c>
      <c r="AG128" s="135">
        <v>1227</v>
      </c>
      <c r="AH128" s="135">
        <v>0</v>
      </c>
      <c r="AI128" s="135">
        <v>1053</v>
      </c>
      <c r="AJ128" s="136">
        <f t="shared" si="64"/>
        <v>2280</v>
      </c>
      <c r="AK128" s="135">
        <v>1207</v>
      </c>
      <c r="AL128" s="135">
        <v>0</v>
      </c>
      <c r="AM128" s="135">
        <v>1038</v>
      </c>
      <c r="AN128" s="136">
        <f t="shared" si="65"/>
        <v>2245</v>
      </c>
      <c r="AO128" s="135">
        <v>1223</v>
      </c>
      <c r="AP128" s="135">
        <v>0</v>
      </c>
      <c r="AQ128" s="135">
        <v>1057</v>
      </c>
      <c r="AR128" s="136">
        <f t="shared" si="66"/>
        <v>2280</v>
      </c>
      <c r="AS128" s="135">
        <v>1270</v>
      </c>
      <c r="AT128" s="135">
        <v>0</v>
      </c>
      <c r="AU128" s="135">
        <v>1158</v>
      </c>
      <c r="AV128" s="136">
        <f t="shared" si="67"/>
        <v>2428</v>
      </c>
      <c r="AW128" s="135">
        <v>1234</v>
      </c>
      <c r="AX128" s="135">
        <v>0</v>
      </c>
      <c r="AY128" s="135">
        <v>1199</v>
      </c>
      <c r="AZ128" s="136">
        <f t="shared" si="68"/>
        <v>2433</v>
      </c>
      <c r="BA128" s="135">
        <v>1081</v>
      </c>
      <c r="BB128" s="135">
        <v>0</v>
      </c>
      <c r="BC128" s="135">
        <v>1068</v>
      </c>
      <c r="BD128" s="136">
        <f t="shared" si="69"/>
        <v>2149</v>
      </c>
      <c r="BE128" s="135">
        <v>965</v>
      </c>
      <c r="BF128" s="135">
        <v>0</v>
      </c>
      <c r="BG128" s="135">
        <v>893</v>
      </c>
      <c r="BH128" s="136">
        <f t="shared" si="70"/>
        <v>1858</v>
      </c>
      <c r="BI128" s="135">
        <v>722</v>
      </c>
      <c r="BJ128" s="135">
        <v>0</v>
      </c>
      <c r="BK128" s="135">
        <v>681</v>
      </c>
      <c r="BL128" s="136">
        <f t="shared" si="71"/>
        <v>1403</v>
      </c>
      <c r="BM128" s="135">
        <v>600</v>
      </c>
      <c r="BN128" s="135">
        <v>0</v>
      </c>
      <c r="BO128" s="135">
        <v>529</v>
      </c>
      <c r="BP128" s="136">
        <f t="shared" si="72"/>
        <v>1129</v>
      </c>
      <c r="BQ128" s="135">
        <v>462</v>
      </c>
      <c r="BR128" s="135">
        <v>0</v>
      </c>
      <c r="BS128" s="135">
        <v>381</v>
      </c>
      <c r="BT128" s="136">
        <f t="shared" si="73"/>
        <v>843</v>
      </c>
      <c r="BU128" s="135">
        <v>678</v>
      </c>
      <c r="BV128" s="135">
        <v>0</v>
      </c>
      <c r="BW128" s="135">
        <v>459</v>
      </c>
      <c r="BX128" s="136">
        <f t="shared" si="74"/>
        <v>1137</v>
      </c>
      <c r="BY128" s="135">
        <v>1</v>
      </c>
      <c r="BZ128" s="135">
        <v>0</v>
      </c>
      <c r="CA128" s="135">
        <v>2</v>
      </c>
      <c r="CB128" s="136">
        <f t="shared" si="75"/>
        <v>3</v>
      </c>
      <c r="CC128" s="137"/>
      <c r="CD128" s="138">
        <f t="shared" si="79"/>
        <v>17658</v>
      </c>
      <c r="CE128" s="138">
        <f t="shared" si="79"/>
        <v>0</v>
      </c>
      <c r="CF128" s="138">
        <f t="shared" si="79"/>
        <v>16385</v>
      </c>
      <c r="CG128" s="139">
        <f t="shared" si="76"/>
        <v>34043</v>
      </c>
    </row>
    <row r="129" spans="1:85" ht="14.1" customHeight="1">
      <c r="A129" s="45"/>
      <c r="B129" s="1059"/>
      <c r="C129" s="1057" t="s">
        <v>113</v>
      </c>
      <c r="D129" s="1058"/>
      <c r="E129" s="280">
        <v>13433</v>
      </c>
      <c r="F129" s="280">
        <v>1</v>
      </c>
      <c r="G129" s="280">
        <v>13960</v>
      </c>
      <c r="H129" s="280">
        <f t="shared" ref="H129:BP129" si="82">SUM(H96:H128)</f>
        <v>27394</v>
      </c>
      <c r="I129" s="280">
        <v>10032</v>
      </c>
      <c r="J129" s="280">
        <v>0</v>
      </c>
      <c r="K129" s="280">
        <v>10215</v>
      </c>
      <c r="L129" s="280">
        <f t="shared" si="82"/>
        <v>20247</v>
      </c>
      <c r="M129" s="280">
        <v>25975</v>
      </c>
      <c r="N129" s="280">
        <v>0</v>
      </c>
      <c r="O129" s="280">
        <v>27025</v>
      </c>
      <c r="P129" s="280">
        <f t="shared" si="82"/>
        <v>53000</v>
      </c>
      <c r="Q129" s="280">
        <v>24440</v>
      </c>
      <c r="R129" s="280">
        <v>0</v>
      </c>
      <c r="S129" s="280">
        <v>26036</v>
      </c>
      <c r="T129" s="280">
        <f t="shared" si="82"/>
        <v>50476</v>
      </c>
      <c r="U129" s="280">
        <v>26193</v>
      </c>
      <c r="V129" s="280">
        <v>0</v>
      </c>
      <c r="W129" s="280">
        <v>26556</v>
      </c>
      <c r="X129" s="280">
        <f t="shared" si="82"/>
        <v>52749</v>
      </c>
      <c r="Y129" s="280">
        <v>29034</v>
      </c>
      <c r="Z129" s="280">
        <v>1</v>
      </c>
      <c r="AA129" s="280">
        <v>27719</v>
      </c>
      <c r="AB129" s="280">
        <f t="shared" si="82"/>
        <v>56754</v>
      </c>
      <c r="AC129" s="280">
        <v>30591</v>
      </c>
      <c r="AD129" s="280">
        <v>1</v>
      </c>
      <c r="AE129" s="280">
        <v>28082</v>
      </c>
      <c r="AF129" s="280">
        <f t="shared" si="82"/>
        <v>58674</v>
      </c>
      <c r="AG129" s="280">
        <v>26560</v>
      </c>
      <c r="AH129" s="280">
        <v>2</v>
      </c>
      <c r="AI129" s="280">
        <v>23507</v>
      </c>
      <c r="AJ129" s="280">
        <f t="shared" si="82"/>
        <v>50069</v>
      </c>
      <c r="AK129" s="280">
        <v>25549</v>
      </c>
      <c r="AL129" s="280">
        <v>1</v>
      </c>
      <c r="AM129" s="280">
        <v>23222</v>
      </c>
      <c r="AN129" s="280">
        <f t="shared" si="82"/>
        <v>48772</v>
      </c>
      <c r="AO129" s="280">
        <v>26296</v>
      </c>
      <c r="AP129" s="280">
        <v>0</v>
      </c>
      <c r="AQ129" s="280">
        <v>23741</v>
      </c>
      <c r="AR129" s="280">
        <f t="shared" si="82"/>
        <v>50037</v>
      </c>
      <c r="AS129" s="280">
        <v>26564</v>
      </c>
      <c r="AT129" s="280">
        <v>0</v>
      </c>
      <c r="AU129" s="280">
        <v>24767</v>
      </c>
      <c r="AV129" s="280">
        <f t="shared" si="82"/>
        <v>51331</v>
      </c>
      <c r="AW129" s="280">
        <v>28103</v>
      </c>
      <c r="AX129" s="280">
        <v>0</v>
      </c>
      <c r="AY129" s="280">
        <v>26549</v>
      </c>
      <c r="AZ129" s="280">
        <f t="shared" si="82"/>
        <v>54652</v>
      </c>
      <c r="BA129" s="280">
        <v>24773</v>
      </c>
      <c r="BB129" s="280">
        <v>0</v>
      </c>
      <c r="BC129" s="280">
        <v>23896</v>
      </c>
      <c r="BD129" s="280">
        <f t="shared" si="82"/>
        <v>48669</v>
      </c>
      <c r="BE129" s="280">
        <v>20348</v>
      </c>
      <c r="BF129" s="280">
        <v>1</v>
      </c>
      <c r="BG129" s="280">
        <v>19277</v>
      </c>
      <c r="BH129" s="280">
        <f t="shared" si="82"/>
        <v>39626</v>
      </c>
      <c r="BI129" s="280">
        <v>15436</v>
      </c>
      <c r="BJ129" s="280">
        <v>0</v>
      </c>
      <c r="BK129" s="280">
        <v>14669</v>
      </c>
      <c r="BL129" s="280">
        <f t="shared" si="82"/>
        <v>30105</v>
      </c>
      <c r="BM129" s="280">
        <v>12620</v>
      </c>
      <c r="BN129" s="280">
        <v>0</v>
      </c>
      <c r="BO129" s="280">
        <v>11351</v>
      </c>
      <c r="BP129" s="280">
        <f t="shared" si="82"/>
        <v>23971</v>
      </c>
      <c r="BQ129" s="280">
        <v>9115</v>
      </c>
      <c r="BR129" s="280">
        <v>0</v>
      </c>
      <c r="BS129" s="280">
        <v>7798</v>
      </c>
      <c r="BT129" s="280">
        <f t="shared" ref="BT129:CB129" si="83">SUM(BT96:BT128)</f>
        <v>16913</v>
      </c>
      <c r="BU129" s="280">
        <v>12536</v>
      </c>
      <c r="BV129" s="280">
        <v>0</v>
      </c>
      <c r="BW129" s="280">
        <v>8844</v>
      </c>
      <c r="BX129" s="280">
        <f t="shared" si="83"/>
        <v>21380</v>
      </c>
      <c r="BY129" s="280">
        <v>46</v>
      </c>
      <c r="BZ129" s="280">
        <v>0</v>
      </c>
      <c r="CA129" s="280">
        <v>76</v>
      </c>
      <c r="CB129" s="280">
        <f t="shared" si="83"/>
        <v>122</v>
      </c>
      <c r="CC129" s="133"/>
      <c r="CD129" s="283">
        <f t="shared" si="79"/>
        <v>387644</v>
      </c>
      <c r="CE129" s="283">
        <f t="shared" si="79"/>
        <v>7</v>
      </c>
      <c r="CF129" s="283">
        <f t="shared" si="79"/>
        <v>367290</v>
      </c>
      <c r="CG129" s="284">
        <f t="shared" si="76"/>
        <v>754941</v>
      </c>
    </row>
    <row r="130" spans="1:85" ht="14.1" customHeight="1">
      <c r="A130" s="45"/>
      <c r="B130" s="1059" t="s">
        <v>612</v>
      </c>
      <c r="C130" s="1060" t="s">
        <v>613</v>
      </c>
      <c r="D130" s="134" t="s">
        <v>614</v>
      </c>
      <c r="E130" s="135">
        <v>3654</v>
      </c>
      <c r="F130" s="135">
        <v>1</v>
      </c>
      <c r="G130" s="135">
        <v>3669</v>
      </c>
      <c r="H130" s="136">
        <f t="shared" si="57"/>
        <v>7324</v>
      </c>
      <c r="I130" s="135">
        <v>2623</v>
      </c>
      <c r="J130" s="135">
        <v>0</v>
      </c>
      <c r="K130" s="135">
        <v>2791</v>
      </c>
      <c r="L130" s="136">
        <f t="shared" si="58"/>
        <v>5414</v>
      </c>
      <c r="M130" s="135">
        <v>6725</v>
      </c>
      <c r="N130" s="135">
        <v>0</v>
      </c>
      <c r="O130" s="135">
        <v>7228</v>
      </c>
      <c r="P130" s="136">
        <f t="shared" si="59"/>
        <v>13953</v>
      </c>
      <c r="Q130" s="135">
        <v>6425</v>
      </c>
      <c r="R130" s="135">
        <v>0</v>
      </c>
      <c r="S130" s="135">
        <v>6799</v>
      </c>
      <c r="T130" s="136">
        <f t="shared" si="60"/>
        <v>13224</v>
      </c>
      <c r="U130" s="135">
        <v>7066</v>
      </c>
      <c r="V130" s="135">
        <v>0</v>
      </c>
      <c r="W130" s="135">
        <v>7212</v>
      </c>
      <c r="X130" s="136">
        <f t="shared" si="61"/>
        <v>14278</v>
      </c>
      <c r="Y130" s="135">
        <v>7712</v>
      </c>
      <c r="Z130" s="135">
        <v>0</v>
      </c>
      <c r="AA130" s="135">
        <v>7090</v>
      </c>
      <c r="AB130" s="136">
        <f t="shared" si="62"/>
        <v>14802</v>
      </c>
      <c r="AC130" s="135">
        <v>8530</v>
      </c>
      <c r="AD130" s="135">
        <v>0</v>
      </c>
      <c r="AE130" s="135">
        <v>7035</v>
      </c>
      <c r="AF130" s="136">
        <f t="shared" si="63"/>
        <v>15565</v>
      </c>
      <c r="AG130" s="135">
        <v>7167</v>
      </c>
      <c r="AH130" s="135">
        <v>0</v>
      </c>
      <c r="AI130" s="135">
        <v>5696</v>
      </c>
      <c r="AJ130" s="136">
        <f t="shared" si="64"/>
        <v>12863</v>
      </c>
      <c r="AK130" s="135">
        <v>6895</v>
      </c>
      <c r="AL130" s="135">
        <v>1</v>
      </c>
      <c r="AM130" s="135">
        <v>5683</v>
      </c>
      <c r="AN130" s="136">
        <f t="shared" si="65"/>
        <v>12579</v>
      </c>
      <c r="AO130" s="135">
        <v>7027</v>
      </c>
      <c r="AP130" s="135">
        <v>0</v>
      </c>
      <c r="AQ130" s="135">
        <v>5756</v>
      </c>
      <c r="AR130" s="136">
        <f t="shared" si="66"/>
        <v>12783</v>
      </c>
      <c r="AS130" s="135">
        <v>6897</v>
      </c>
      <c r="AT130" s="135">
        <v>0</v>
      </c>
      <c r="AU130" s="135">
        <v>5842</v>
      </c>
      <c r="AV130" s="136">
        <f t="shared" si="67"/>
        <v>12739</v>
      </c>
      <c r="AW130" s="135">
        <v>7429</v>
      </c>
      <c r="AX130" s="135">
        <v>0</v>
      </c>
      <c r="AY130" s="135">
        <v>6183</v>
      </c>
      <c r="AZ130" s="136">
        <f t="shared" si="68"/>
        <v>13612</v>
      </c>
      <c r="BA130" s="135">
        <v>6674</v>
      </c>
      <c r="BB130" s="135">
        <v>0</v>
      </c>
      <c r="BC130" s="135">
        <v>5694</v>
      </c>
      <c r="BD130" s="136">
        <f t="shared" si="69"/>
        <v>12368</v>
      </c>
      <c r="BE130" s="135">
        <v>5827</v>
      </c>
      <c r="BF130" s="135">
        <v>0</v>
      </c>
      <c r="BG130" s="135">
        <v>4836</v>
      </c>
      <c r="BH130" s="136">
        <f t="shared" si="70"/>
        <v>10663</v>
      </c>
      <c r="BI130" s="135">
        <v>4683</v>
      </c>
      <c r="BJ130" s="135">
        <v>0</v>
      </c>
      <c r="BK130" s="135">
        <v>3963</v>
      </c>
      <c r="BL130" s="136">
        <f t="shared" si="71"/>
        <v>8646</v>
      </c>
      <c r="BM130" s="135">
        <v>3937</v>
      </c>
      <c r="BN130" s="135">
        <v>0</v>
      </c>
      <c r="BO130" s="135">
        <v>3037</v>
      </c>
      <c r="BP130" s="136">
        <f t="shared" si="72"/>
        <v>6974</v>
      </c>
      <c r="BQ130" s="135">
        <v>2744</v>
      </c>
      <c r="BR130" s="135">
        <v>0</v>
      </c>
      <c r="BS130" s="135">
        <v>2102</v>
      </c>
      <c r="BT130" s="136">
        <f t="shared" si="73"/>
        <v>4846</v>
      </c>
      <c r="BU130" s="135">
        <v>3649</v>
      </c>
      <c r="BV130" s="135">
        <v>0</v>
      </c>
      <c r="BW130" s="135">
        <v>2087</v>
      </c>
      <c r="BX130" s="136">
        <f t="shared" si="74"/>
        <v>5736</v>
      </c>
      <c r="BY130" s="135">
        <v>9</v>
      </c>
      <c r="BZ130" s="135">
        <v>0</v>
      </c>
      <c r="CA130" s="135">
        <v>10</v>
      </c>
      <c r="CB130" s="136">
        <f t="shared" si="75"/>
        <v>19</v>
      </c>
      <c r="CC130" s="137"/>
      <c r="CD130" s="138">
        <f t="shared" si="79"/>
        <v>105673</v>
      </c>
      <c r="CE130" s="138">
        <f t="shared" si="79"/>
        <v>2</v>
      </c>
      <c r="CF130" s="138">
        <f t="shared" si="79"/>
        <v>92713</v>
      </c>
      <c r="CG130" s="139">
        <f t="shared" si="76"/>
        <v>198388</v>
      </c>
    </row>
    <row r="131" spans="1:85" ht="14.1" customHeight="1">
      <c r="A131" s="45"/>
      <c r="B131" s="1059"/>
      <c r="C131" s="1060"/>
      <c r="D131" s="134" t="s">
        <v>615</v>
      </c>
      <c r="E131" s="135">
        <v>848</v>
      </c>
      <c r="F131" s="135">
        <v>0</v>
      </c>
      <c r="G131" s="135">
        <v>919</v>
      </c>
      <c r="H131" s="136">
        <f t="shared" si="57"/>
        <v>1767</v>
      </c>
      <c r="I131" s="135">
        <v>635</v>
      </c>
      <c r="J131" s="135">
        <v>0</v>
      </c>
      <c r="K131" s="135">
        <v>656</v>
      </c>
      <c r="L131" s="136">
        <f t="shared" si="58"/>
        <v>1291</v>
      </c>
      <c r="M131" s="135">
        <v>1531</v>
      </c>
      <c r="N131" s="135">
        <v>0</v>
      </c>
      <c r="O131" s="135">
        <v>1616</v>
      </c>
      <c r="P131" s="136">
        <f t="shared" si="59"/>
        <v>3147</v>
      </c>
      <c r="Q131" s="135">
        <v>1559</v>
      </c>
      <c r="R131" s="135">
        <v>0</v>
      </c>
      <c r="S131" s="135">
        <v>1591</v>
      </c>
      <c r="T131" s="136">
        <f t="shared" si="60"/>
        <v>3150</v>
      </c>
      <c r="U131" s="135">
        <v>1673</v>
      </c>
      <c r="V131" s="135">
        <v>0</v>
      </c>
      <c r="W131" s="135">
        <v>1753</v>
      </c>
      <c r="X131" s="136">
        <f t="shared" si="61"/>
        <v>3426</v>
      </c>
      <c r="Y131" s="135">
        <v>1811</v>
      </c>
      <c r="Z131" s="135">
        <v>0</v>
      </c>
      <c r="AA131" s="135">
        <v>1592</v>
      </c>
      <c r="AB131" s="136">
        <f t="shared" si="62"/>
        <v>3403</v>
      </c>
      <c r="AC131" s="135">
        <v>1833</v>
      </c>
      <c r="AD131" s="135">
        <v>0</v>
      </c>
      <c r="AE131" s="135">
        <v>1543</v>
      </c>
      <c r="AF131" s="136">
        <f t="shared" si="63"/>
        <v>3376</v>
      </c>
      <c r="AG131" s="135">
        <v>1508</v>
      </c>
      <c r="AH131" s="135">
        <v>0</v>
      </c>
      <c r="AI131" s="135">
        <v>1208</v>
      </c>
      <c r="AJ131" s="136">
        <f t="shared" si="64"/>
        <v>2716</v>
      </c>
      <c r="AK131" s="135">
        <v>1555</v>
      </c>
      <c r="AL131" s="135">
        <v>0</v>
      </c>
      <c r="AM131" s="135">
        <v>1271</v>
      </c>
      <c r="AN131" s="136">
        <f t="shared" si="65"/>
        <v>2826</v>
      </c>
      <c r="AO131" s="135">
        <v>1580</v>
      </c>
      <c r="AP131" s="135">
        <v>0</v>
      </c>
      <c r="AQ131" s="135">
        <v>1402</v>
      </c>
      <c r="AR131" s="136">
        <f t="shared" si="66"/>
        <v>2982</v>
      </c>
      <c r="AS131" s="135">
        <v>1529</v>
      </c>
      <c r="AT131" s="135">
        <v>0</v>
      </c>
      <c r="AU131" s="135">
        <v>1344</v>
      </c>
      <c r="AV131" s="136">
        <f t="shared" si="67"/>
        <v>2873</v>
      </c>
      <c r="AW131" s="135">
        <v>1613</v>
      </c>
      <c r="AX131" s="135">
        <v>0</v>
      </c>
      <c r="AY131" s="135">
        <v>1539</v>
      </c>
      <c r="AZ131" s="136">
        <f t="shared" si="68"/>
        <v>3152</v>
      </c>
      <c r="BA131" s="135">
        <v>1313</v>
      </c>
      <c r="BB131" s="135">
        <v>0</v>
      </c>
      <c r="BC131" s="135">
        <v>1298</v>
      </c>
      <c r="BD131" s="136">
        <f t="shared" si="69"/>
        <v>2611</v>
      </c>
      <c r="BE131" s="135">
        <v>1099</v>
      </c>
      <c r="BF131" s="135">
        <v>0</v>
      </c>
      <c r="BG131" s="135">
        <v>1078</v>
      </c>
      <c r="BH131" s="136">
        <f t="shared" si="70"/>
        <v>2177</v>
      </c>
      <c r="BI131" s="135">
        <v>749</v>
      </c>
      <c r="BJ131" s="135">
        <v>0</v>
      </c>
      <c r="BK131" s="135">
        <v>862</v>
      </c>
      <c r="BL131" s="136">
        <f t="shared" si="71"/>
        <v>1611</v>
      </c>
      <c r="BM131" s="135">
        <v>596</v>
      </c>
      <c r="BN131" s="135">
        <v>0</v>
      </c>
      <c r="BO131" s="135">
        <v>614</v>
      </c>
      <c r="BP131" s="136">
        <f t="shared" si="72"/>
        <v>1210</v>
      </c>
      <c r="BQ131" s="135">
        <v>433</v>
      </c>
      <c r="BR131" s="135">
        <v>0</v>
      </c>
      <c r="BS131" s="135">
        <v>370</v>
      </c>
      <c r="BT131" s="136">
        <f t="shared" si="73"/>
        <v>803</v>
      </c>
      <c r="BU131" s="135">
        <v>538</v>
      </c>
      <c r="BV131" s="135">
        <v>0</v>
      </c>
      <c r="BW131" s="135">
        <v>386</v>
      </c>
      <c r="BX131" s="136">
        <f t="shared" si="74"/>
        <v>924</v>
      </c>
      <c r="BY131" s="135">
        <v>1</v>
      </c>
      <c r="BZ131" s="135">
        <v>0</v>
      </c>
      <c r="CA131" s="135">
        <v>2</v>
      </c>
      <c r="CB131" s="136">
        <f t="shared" si="75"/>
        <v>3</v>
      </c>
      <c r="CC131" s="137"/>
      <c r="CD131" s="138">
        <f t="shared" si="79"/>
        <v>22404</v>
      </c>
      <c r="CE131" s="138">
        <f t="shared" si="79"/>
        <v>0</v>
      </c>
      <c r="CF131" s="138">
        <f t="shared" si="79"/>
        <v>21044</v>
      </c>
      <c r="CG131" s="139">
        <f t="shared" si="76"/>
        <v>43448</v>
      </c>
    </row>
    <row r="132" spans="1:85" ht="14.1" customHeight="1">
      <c r="A132" s="45"/>
      <c r="B132" s="1059"/>
      <c r="C132" s="1060"/>
      <c r="D132" s="134" t="s">
        <v>616</v>
      </c>
      <c r="E132" s="135">
        <v>85</v>
      </c>
      <c r="F132" s="135">
        <v>0</v>
      </c>
      <c r="G132" s="135">
        <v>85</v>
      </c>
      <c r="H132" s="136">
        <f t="shared" si="57"/>
        <v>170</v>
      </c>
      <c r="I132" s="135">
        <v>53</v>
      </c>
      <c r="J132" s="135">
        <v>0</v>
      </c>
      <c r="K132" s="135">
        <v>61</v>
      </c>
      <c r="L132" s="136">
        <f t="shared" si="58"/>
        <v>114</v>
      </c>
      <c r="M132" s="135">
        <v>170</v>
      </c>
      <c r="N132" s="135">
        <v>0</v>
      </c>
      <c r="O132" s="135">
        <v>190</v>
      </c>
      <c r="P132" s="136">
        <f t="shared" si="59"/>
        <v>360</v>
      </c>
      <c r="Q132" s="135">
        <v>168</v>
      </c>
      <c r="R132" s="135">
        <v>0</v>
      </c>
      <c r="S132" s="135">
        <v>209</v>
      </c>
      <c r="T132" s="136">
        <f t="shared" si="60"/>
        <v>377</v>
      </c>
      <c r="U132" s="135">
        <v>207</v>
      </c>
      <c r="V132" s="135">
        <v>0</v>
      </c>
      <c r="W132" s="135">
        <v>250</v>
      </c>
      <c r="X132" s="136">
        <f t="shared" si="61"/>
        <v>457</v>
      </c>
      <c r="Y132" s="135">
        <v>241</v>
      </c>
      <c r="Z132" s="135">
        <v>0</v>
      </c>
      <c r="AA132" s="135">
        <v>216</v>
      </c>
      <c r="AB132" s="136">
        <f t="shared" si="62"/>
        <v>457</v>
      </c>
      <c r="AC132" s="135">
        <v>267</v>
      </c>
      <c r="AD132" s="135">
        <v>0</v>
      </c>
      <c r="AE132" s="135">
        <v>222</v>
      </c>
      <c r="AF132" s="136">
        <f t="shared" si="63"/>
        <v>489</v>
      </c>
      <c r="AG132" s="135">
        <v>193</v>
      </c>
      <c r="AH132" s="135">
        <v>0</v>
      </c>
      <c r="AI132" s="135">
        <v>221</v>
      </c>
      <c r="AJ132" s="136">
        <f t="shared" si="64"/>
        <v>414</v>
      </c>
      <c r="AK132" s="135">
        <v>220</v>
      </c>
      <c r="AL132" s="135">
        <v>0</v>
      </c>
      <c r="AM132" s="135">
        <v>167</v>
      </c>
      <c r="AN132" s="136">
        <f t="shared" si="65"/>
        <v>387</v>
      </c>
      <c r="AO132" s="135">
        <v>230</v>
      </c>
      <c r="AP132" s="135">
        <v>0</v>
      </c>
      <c r="AQ132" s="135">
        <v>221</v>
      </c>
      <c r="AR132" s="136">
        <f t="shared" si="66"/>
        <v>451</v>
      </c>
      <c r="AS132" s="135">
        <v>235</v>
      </c>
      <c r="AT132" s="135">
        <v>0</v>
      </c>
      <c r="AU132" s="135">
        <v>299</v>
      </c>
      <c r="AV132" s="136">
        <f t="shared" si="67"/>
        <v>534</v>
      </c>
      <c r="AW132" s="135">
        <v>286</v>
      </c>
      <c r="AX132" s="135">
        <v>0</v>
      </c>
      <c r="AY132" s="135">
        <v>329</v>
      </c>
      <c r="AZ132" s="136">
        <f t="shared" si="68"/>
        <v>615</v>
      </c>
      <c r="BA132" s="135">
        <v>275</v>
      </c>
      <c r="BB132" s="135">
        <v>0</v>
      </c>
      <c r="BC132" s="135">
        <v>306</v>
      </c>
      <c r="BD132" s="136">
        <f t="shared" si="69"/>
        <v>581</v>
      </c>
      <c r="BE132" s="135">
        <v>258</v>
      </c>
      <c r="BF132" s="135">
        <v>0</v>
      </c>
      <c r="BG132" s="135">
        <v>291</v>
      </c>
      <c r="BH132" s="136">
        <f t="shared" si="70"/>
        <v>549</v>
      </c>
      <c r="BI132" s="135">
        <v>199</v>
      </c>
      <c r="BJ132" s="135">
        <v>0</v>
      </c>
      <c r="BK132" s="135">
        <v>224</v>
      </c>
      <c r="BL132" s="136">
        <f t="shared" si="71"/>
        <v>423</v>
      </c>
      <c r="BM132" s="135">
        <v>157</v>
      </c>
      <c r="BN132" s="135">
        <v>0</v>
      </c>
      <c r="BO132" s="135">
        <v>199</v>
      </c>
      <c r="BP132" s="136">
        <f t="shared" si="72"/>
        <v>356</v>
      </c>
      <c r="BQ132" s="135">
        <v>170</v>
      </c>
      <c r="BR132" s="135">
        <v>0</v>
      </c>
      <c r="BS132" s="135">
        <v>165</v>
      </c>
      <c r="BT132" s="136">
        <f t="shared" si="73"/>
        <v>335</v>
      </c>
      <c r="BU132" s="135">
        <v>224</v>
      </c>
      <c r="BV132" s="135">
        <v>0</v>
      </c>
      <c r="BW132" s="135">
        <v>194</v>
      </c>
      <c r="BX132" s="136">
        <f t="shared" si="74"/>
        <v>418</v>
      </c>
      <c r="BY132" s="135">
        <v>0</v>
      </c>
      <c r="BZ132" s="135">
        <v>0</v>
      </c>
      <c r="CA132" s="135">
        <v>0</v>
      </c>
      <c r="CB132" s="136">
        <f t="shared" si="75"/>
        <v>0</v>
      </c>
      <c r="CC132" s="137"/>
      <c r="CD132" s="138">
        <f t="shared" si="79"/>
        <v>3638</v>
      </c>
      <c r="CE132" s="138">
        <f t="shared" si="79"/>
        <v>0</v>
      </c>
      <c r="CF132" s="138">
        <f t="shared" si="79"/>
        <v>3849</v>
      </c>
      <c r="CG132" s="139">
        <f t="shared" si="76"/>
        <v>7487</v>
      </c>
    </row>
    <row r="133" spans="1:85" ht="14.1" customHeight="1">
      <c r="A133" s="45"/>
      <c r="B133" s="1059"/>
      <c r="C133" s="1060"/>
      <c r="D133" s="134" t="s">
        <v>617</v>
      </c>
      <c r="E133" s="135">
        <v>31</v>
      </c>
      <c r="F133" s="135">
        <v>0</v>
      </c>
      <c r="G133" s="135">
        <v>51</v>
      </c>
      <c r="H133" s="136">
        <f t="shared" si="57"/>
        <v>82</v>
      </c>
      <c r="I133" s="135">
        <v>23</v>
      </c>
      <c r="J133" s="135">
        <v>0</v>
      </c>
      <c r="K133" s="135">
        <v>25</v>
      </c>
      <c r="L133" s="136">
        <f t="shared" si="58"/>
        <v>48</v>
      </c>
      <c r="M133" s="135">
        <v>107</v>
      </c>
      <c r="N133" s="135">
        <v>0</v>
      </c>
      <c r="O133" s="135">
        <v>95</v>
      </c>
      <c r="P133" s="136">
        <f t="shared" si="59"/>
        <v>202</v>
      </c>
      <c r="Q133" s="135">
        <v>100</v>
      </c>
      <c r="R133" s="135">
        <v>0</v>
      </c>
      <c r="S133" s="135">
        <v>124</v>
      </c>
      <c r="T133" s="136">
        <f t="shared" si="60"/>
        <v>224</v>
      </c>
      <c r="U133" s="135">
        <v>115</v>
      </c>
      <c r="V133" s="135">
        <v>0</v>
      </c>
      <c r="W133" s="135">
        <v>114</v>
      </c>
      <c r="X133" s="136">
        <f t="shared" si="61"/>
        <v>229</v>
      </c>
      <c r="Y133" s="135">
        <v>119</v>
      </c>
      <c r="Z133" s="135">
        <v>0</v>
      </c>
      <c r="AA133" s="135">
        <v>108</v>
      </c>
      <c r="AB133" s="136">
        <f t="shared" si="62"/>
        <v>227</v>
      </c>
      <c r="AC133" s="135">
        <v>134</v>
      </c>
      <c r="AD133" s="135">
        <v>0</v>
      </c>
      <c r="AE133" s="135">
        <v>125</v>
      </c>
      <c r="AF133" s="136">
        <f t="shared" si="63"/>
        <v>259</v>
      </c>
      <c r="AG133" s="135">
        <v>123</v>
      </c>
      <c r="AH133" s="135">
        <v>0</v>
      </c>
      <c r="AI133" s="135">
        <v>108</v>
      </c>
      <c r="AJ133" s="136">
        <f t="shared" si="64"/>
        <v>231</v>
      </c>
      <c r="AK133" s="135">
        <v>117</v>
      </c>
      <c r="AL133" s="135">
        <v>0</v>
      </c>
      <c r="AM133" s="135">
        <v>101</v>
      </c>
      <c r="AN133" s="136">
        <f t="shared" si="65"/>
        <v>218</v>
      </c>
      <c r="AO133" s="135">
        <v>116</v>
      </c>
      <c r="AP133" s="135">
        <v>0</v>
      </c>
      <c r="AQ133" s="135">
        <v>115</v>
      </c>
      <c r="AR133" s="136">
        <f t="shared" si="66"/>
        <v>231</v>
      </c>
      <c r="AS133" s="135">
        <v>132</v>
      </c>
      <c r="AT133" s="135">
        <v>0</v>
      </c>
      <c r="AU133" s="135">
        <v>114</v>
      </c>
      <c r="AV133" s="136">
        <f t="shared" si="67"/>
        <v>246</v>
      </c>
      <c r="AW133" s="135">
        <v>100</v>
      </c>
      <c r="AX133" s="135">
        <v>0</v>
      </c>
      <c r="AY133" s="135">
        <v>86</v>
      </c>
      <c r="AZ133" s="136">
        <f t="shared" si="68"/>
        <v>186</v>
      </c>
      <c r="BA133" s="135">
        <v>84</v>
      </c>
      <c r="BB133" s="135">
        <v>0</v>
      </c>
      <c r="BC133" s="135">
        <v>110</v>
      </c>
      <c r="BD133" s="136">
        <f t="shared" si="69"/>
        <v>194</v>
      </c>
      <c r="BE133" s="135">
        <v>70</v>
      </c>
      <c r="BF133" s="135">
        <v>0</v>
      </c>
      <c r="BG133" s="135">
        <v>98</v>
      </c>
      <c r="BH133" s="136">
        <f t="shared" si="70"/>
        <v>168</v>
      </c>
      <c r="BI133" s="135">
        <v>59</v>
      </c>
      <c r="BJ133" s="135">
        <v>0</v>
      </c>
      <c r="BK133" s="135">
        <v>83</v>
      </c>
      <c r="BL133" s="136">
        <f t="shared" si="71"/>
        <v>142</v>
      </c>
      <c r="BM133" s="135">
        <v>50</v>
      </c>
      <c r="BN133" s="135">
        <v>0</v>
      </c>
      <c r="BO133" s="135">
        <v>56</v>
      </c>
      <c r="BP133" s="136">
        <f t="shared" si="72"/>
        <v>106</v>
      </c>
      <c r="BQ133" s="135">
        <v>41</v>
      </c>
      <c r="BR133" s="135">
        <v>0</v>
      </c>
      <c r="BS133" s="135">
        <v>44</v>
      </c>
      <c r="BT133" s="136">
        <f t="shared" si="73"/>
        <v>85</v>
      </c>
      <c r="BU133" s="135">
        <v>56</v>
      </c>
      <c r="BV133" s="135">
        <v>0</v>
      </c>
      <c r="BW133" s="135">
        <v>50</v>
      </c>
      <c r="BX133" s="136">
        <f t="shared" si="74"/>
        <v>106</v>
      </c>
      <c r="BY133" s="135">
        <v>0</v>
      </c>
      <c r="BZ133" s="135">
        <v>0</v>
      </c>
      <c r="CA133" s="135">
        <v>0</v>
      </c>
      <c r="CB133" s="136">
        <f t="shared" si="75"/>
        <v>0</v>
      </c>
      <c r="CC133" s="137"/>
      <c r="CD133" s="138">
        <f t="shared" si="79"/>
        <v>1577</v>
      </c>
      <c r="CE133" s="138">
        <f t="shared" si="79"/>
        <v>0</v>
      </c>
      <c r="CF133" s="138">
        <f t="shared" si="79"/>
        <v>1607</v>
      </c>
      <c r="CG133" s="139">
        <f t="shared" si="76"/>
        <v>3184</v>
      </c>
    </row>
    <row r="134" spans="1:85" ht="14.1" customHeight="1">
      <c r="A134" s="45"/>
      <c r="B134" s="1059"/>
      <c r="C134" s="1060"/>
      <c r="D134" s="134" t="s">
        <v>613</v>
      </c>
      <c r="E134" s="135">
        <v>731</v>
      </c>
      <c r="F134" s="135">
        <v>0</v>
      </c>
      <c r="G134" s="135">
        <v>748</v>
      </c>
      <c r="H134" s="136">
        <f t="shared" si="57"/>
        <v>1479</v>
      </c>
      <c r="I134" s="135">
        <v>432</v>
      </c>
      <c r="J134" s="135">
        <v>0</v>
      </c>
      <c r="K134" s="135">
        <v>442</v>
      </c>
      <c r="L134" s="136">
        <f t="shared" si="58"/>
        <v>874</v>
      </c>
      <c r="M134" s="135">
        <v>945</v>
      </c>
      <c r="N134" s="135">
        <v>0</v>
      </c>
      <c r="O134" s="135">
        <v>992</v>
      </c>
      <c r="P134" s="136">
        <f t="shared" si="59"/>
        <v>1937</v>
      </c>
      <c r="Q134" s="135">
        <v>764</v>
      </c>
      <c r="R134" s="135">
        <v>0</v>
      </c>
      <c r="S134" s="135">
        <v>883</v>
      </c>
      <c r="T134" s="136">
        <f t="shared" si="60"/>
        <v>1647</v>
      </c>
      <c r="U134" s="135">
        <v>796</v>
      </c>
      <c r="V134" s="135">
        <v>0</v>
      </c>
      <c r="W134" s="135">
        <v>830</v>
      </c>
      <c r="X134" s="136">
        <f t="shared" si="61"/>
        <v>1626</v>
      </c>
      <c r="Y134" s="135">
        <v>897</v>
      </c>
      <c r="Z134" s="135">
        <v>0</v>
      </c>
      <c r="AA134" s="135">
        <v>835</v>
      </c>
      <c r="AB134" s="136">
        <f t="shared" si="62"/>
        <v>1732</v>
      </c>
      <c r="AC134" s="135">
        <v>1010</v>
      </c>
      <c r="AD134" s="135">
        <v>0</v>
      </c>
      <c r="AE134" s="135">
        <v>802</v>
      </c>
      <c r="AF134" s="136">
        <f t="shared" si="63"/>
        <v>1812</v>
      </c>
      <c r="AG134" s="135">
        <v>1015</v>
      </c>
      <c r="AH134" s="135">
        <v>0</v>
      </c>
      <c r="AI134" s="135">
        <v>666</v>
      </c>
      <c r="AJ134" s="136">
        <f t="shared" si="64"/>
        <v>1681</v>
      </c>
      <c r="AK134" s="135">
        <v>956</v>
      </c>
      <c r="AL134" s="135">
        <v>0</v>
      </c>
      <c r="AM134" s="135">
        <v>603</v>
      </c>
      <c r="AN134" s="136">
        <f t="shared" si="65"/>
        <v>1559</v>
      </c>
      <c r="AO134" s="135">
        <v>810</v>
      </c>
      <c r="AP134" s="135">
        <v>0</v>
      </c>
      <c r="AQ134" s="135">
        <v>631</v>
      </c>
      <c r="AR134" s="136">
        <f t="shared" si="66"/>
        <v>1441</v>
      </c>
      <c r="AS134" s="135">
        <v>813</v>
      </c>
      <c r="AT134" s="135">
        <v>0</v>
      </c>
      <c r="AU134" s="135">
        <v>633</v>
      </c>
      <c r="AV134" s="136">
        <f t="shared" si="67"/>
        <v>1446</v>
      </c>
      <c r="AW134" s="135">
        <v>749</v>
      </c>
      <c r="AX134" s="135">
        <v>0</v>
      </c>
      <c r="AY134" s="135">
        <v>651</v>
      </c>
      <c r="AZ134" s="136">
        <f t="shared" si="68"/>
        <v>1400</v>
      </c>
      <c r="BA134" s="135">
        <v>584</v>
      </c>
      <c r="BB134" s="135">
        <v>0</v>
      </c>
      <c r="BC134" s="135">
        <v>560</v>
      </c>
      <c r="BD134" s="136">
        <f t="shared" si="69"/>
        <v>1144</v>
      </c>
      <c r="BE134" s="135">
        <v>416</v>
      </c>
      <c r="BF134" s="135">
        <v>0</v>
      </c>
      <c r="BG134" s="135">
        <v>463</v>
      </c>
      <c r="BH134" s="136">
        <f t="shared" si="70"/>
        <v>879</v>
      </c>
      <c r="BI134" s="135">
        <v>318</v>
      </c>
      <c r="BJ134" s="135">
        <v>0</v>
      </c>
      <c r="BK134" s="135">
        <v>331</v>
      </c>
      <c r="BL134" s="136">
        <f t="shared" si="71"/>
        <v>649</v>
      </c>
      <c r="BM134" s="135">
        <v>215</v>
      </c>
      <c r="BN134" s="135">
        <v>0</v>
      </c>
      <c r="BO134" s="135">
        <v>242</v>
      </c>
      <c r="BP134" s="136">
        <f t="shared" si="72"/>
        <v>457</v>
      </c>
      <c r="BQ134" s="135">
        <v>167</v>
      </c>
      <c r="BR134" s="135">
        <v>0</v>
      </c>
      <c r="BS134" s="135">
        <v>164</v>
      </c>
      <c r="BT134" s="136">
        <f t="shared" si="73"/>
        <v>331</v>
      </c>
      <c r="BU134" s="135">
        <v>225</v>
      </c>
      <c r="BV134" s="135">
        <v>0</v>
      </c>
      <c r="BW134" s="135">
        <v>167</v>
      </c>
      <c r="BX134" s="136">
        <f t="shared" si="74"/>
        <v>392</v>
      </c>
      <c r="BY134" s="135">
        <v>0</v>
      </c>
      <c r="BZ134" s="135">
        <v>0</v>
      </c>
      <c r="CA134" s="135">
        <v>0</v>
      </c>
      <c r="CB134" s="136">
        <f t="shared" si="75"/>
        <v>0</v>
      </c>
      <c r="CC134" s="137"/>
      <c r="CD134" s="138">
        <f t="shared" si="79"/>
        <v>11843</v>
      </c>
      <c r="CE134" s="138">
        <f t="shared" si="79"/>
        <v>0</v>
      </c>
      <c r="CF134" s="138">
        <f t="shared" si="79"/>
        <v>10643</v>
      </c>
      <c r="CG134" s="139">
        <f t="shared" si="76"/>
        <v>22486</v>
      </c>
    </row>
    <row r="135" spans="1:85" ht="14.1" customHeight="1">
      <c r="A135" s="45"/>
      <c r="B135" s="1059"/>
      <c r="C135" s="1060"/>
      <c r="D135" s="134" t="s">
        <v>618</v>
      </c>
      <c r="E135" s="135">
        <v>100</v>
      </c>
      <c r="F135" s="135">
        <v>0</v>
      </c>
      <c r="G135" s="135">
        <v>122</v>
      </c>
      <c r="H135" s="136">
        <f t="shared" ref="H135:H218" si="84">SUM(E135:G135)</f>
        <v>222</v>
      </c>
      <c r="I135" s="135">
        <v>89</v>
      </c>
      <c r="J135" s="135">
        <v>0</v>
      </c>
      <c r="K135" s="135">
        <v>94</v>
      </c>
      <c r="L135" s="136">
        <f t="shared" ref="L135:L218" si="85">SUM(I135:K135)</f>
        <v>183</v>
      </c>
      <c r="M135" s="135">
        <v>239</v>
      </c>
      <c r="N135" s="135">
        <v>0</v>
      </c>
      <c r="O135" s="135">
        <v>272</v>
      </c>
      <c r="P135" s="136">
        <f t="shared" ref="P135:P218" si="86">SUM(M135:O135)</f>
        <v>511</v>
      </c>
      <c r="Q135" s="135">
        <v>232</v>
      </c>
      <c r="R135" s="135">
        <v>0</v>
      </c>
      <c r="S135" s="135">
        <v>251</v>
      </c>
      <c r="T135" s="136">
        <f t="shared" ref="T135:T218" si="87">SUM(Q135:S135)</f>
        <v>483</v>
      </c>
      <c r="U135" s="135">
        <v>252</v>
      </c>
      <c r="V135" s="135">
        <v>0</v>
      </c>
      <c r="W135" s="135">
        <v>278</v>
      </c>
      <c r="X135" s="136">
        <f t="shared" ref="X135:X218" si="88">SUM(U135:W135)</f>
        <v>530</v>
      </c>
      <c r="Y135" s="135">
        <v>283</v>
      </c>
      <c r="Z135" s="135">
        <v>0</v>
      </c>
      <c r="AA135" s="135">
        <v>249</v>
      </c>
      <c r="AB135" s="136">
        <f t="shared" ref="AB135:AB218" si="89">SUM(Y135:AA135)</f>
        <v>532</v>
      </c>
      <c r="AC135" s="135">
        <v>314</v>
      </c>
      <c r="AD135" s="135">
        <v>0</v>
      </c>
      <c r="AE135" s="135">
        <v>251</v>
      </c>
      <c r="AF135" s="136">
        <f t="shared" ref="AF135:AF218" si="90">SUM(AC135:AE135)</f>
        <v>565</v>
      </c>
      <c r="AG135" s="135">
        <v>253</v>
      </c>
      <c r="AH135" s="135">
        <v>0</v>
      </c>
      <c r="AI135" s="135">
        <v>209</v>
      </c>
      <c r="AJ135" s="136">
        <f t="shared" ref="AJ135:AJ218" si="91">SUM(AG135:AI135)</f>
        <v>462</v>
      </c>
      <c r="AK135" s="135">
        <v>214</v>
      </c>
      <c r="AL135" s="135">
        <v>0</v>
      </c>
      <c r="AM135" s="135">
        <v>183</v>
      </c>
      <c r="AN135" s="136">
        <f t="shared" ref="AN135:AN218" si="92">SUM(AK135:AM135)</f>
        <v>397</v>
      </c>
      <c r="AO135" s="135">
        <v>264</v>
      </c>
      <c r="AP135" s="135">
        <v>0</v>
      </c>
      <c r="AQ135" s="135">
        <v>215</v>
      </c>
      <c r="AR135" s="136">
        <f t="shared" ref="AR135:AR218" si="93">SUM(AO135:AQ135)</f>
        <v>479</v>
      </c>
      <c r="AS135" s="135">
        <v>267</v>
      </c>
      <c r="AT135" s="135">
        <v>0</v>
      </c>
      <c r="AU135" s="135">
        <v>222</v>
      </c>
      <c r="AV135" s="136">
        <f t="shared" ref="AV135:AV218" si="94">SUM(AS135:AU135)</f>
        <v>489</v>
      </c>
      <c r="AW135" s="135">
        <v>279</v>
      </c>
      <c r="AX135" s="135">
        <v>0</v>
      </c>
      <c r="AY135" s="135">
        <v>292</v>
      </c>
      <c r="AZ135" s="136">
        <f t="shared" ref="AZ135:AZ218" si="95">SUM(AW135:AY135)</f>
        <v>571</v>
      </c>
      <c r="BA135" s="135">
        <v>217</v>
      </c>
      <c r="BB135" s="135">
        <v>0</v>
      </c>
      <c r="BC135" s="135">
        <v>239</v>
      </c>
      <c r="BD135" s="136">
        <f t="shared" ref="BD135:BD218" si="96">SUM(BA135:BC135)</f>
        <v>456</v>
      </c>
      <c r="BE135" s="135">
        <v>202</v>
      </c>
      <c r="BF135" s="135">
        <v>0</v>
      </c>
      <c r="BG135" s="135">
        <v>204</v>
      </c>
      <c r="BH135" s="136">
        <f t="shared" ref="BH135:BH218" si="97">SUM(BE135:BG135)</f>
        <v>406</v>
      </c>
      <c r="BI135" s="135">
        <v>147</v>
      </c>
      <c r="BJ135" s="135">
        <v>0</v>
      </c>
      <c r="BK135" s="135">
        <v>158</v>
      </c>
      <c r="BL135" s="136">
        <f t="shared" ref="BL135:BL218" si="98">SUM(BI135:BK135)</f>
        <v>305</v>
      </c>
      <c r="BM135" s="135">
        <v>132</v>
      </c>
      <c r="BN135" s="135">
        <v>0</v>
      </c>
      <c r="BO135" s="135">
        <v>162</v>
      </c>
      <c r="BP135" s="136">
        <f t="shared" ref="BP135:BP218" si="99">SUM(BM135:BO135)</f>
        <v>294</v>
      </c>
      <c r="BQ135" s="135">
        <v>103</v>
      </c>
      <c r="BR135" s="135">
        <v>0</v>
      </c>
      <c r="BS135" s="135">
        <v>98</v>
      </c>
      <c r="BT135" s="136">
        <f t="shared" ref="BT135:BT218" si="100">SUM(BQ135:BS135)</f>
        <v>201</v>
      </c>
      <c r="BU135" s="135">
        <v>136</v>
      </c>
      <c r="BV135" s="135">
        <v>0</v>
      </c>
      <c r="BW135" s="135">
        <v>128</v>
      </c>
      <c r="BX135" s="136">
        <f t="shared" ref="BX135:BX218" si="101">SUM(BU135:BW135)</f>
        <v>264</v>
      </c>
      <c r="BY135" s="135">
        <v>0</v>
      </c>
      <c r="BZ135" s="135">
        <v>0</v>
      </c>
      <c r="CA135" s="135">
        <v>0</v>
      </c>
      <c r="CB135" s="136">
        <f t="shared" ref="CB135:CB218" si="102">SUM(BY135:CA135)</f>
        <v>0</v>
      </c>
      <c r="CC135" s="137"/>
      <c r="CD135" s="138">
        <f t="shared" si="79"/>
        <v>3723</v>
      </c>
      <c r="CE135" s="138">
        <f t="shared" si="79"/>
        <v>0</v>
      </c>
      <c r="CF135" s="138">
        <f t="shared" si="79"/>
        <v>3627</v>
      </c>
      <c r="CG135" s="139">
        <f t="shared" ref="CG135:CG219" si="103">SUM(CD135:CF135)</f>
        <v>7350</v>
      </c>
    </row>
    <row r="136" spans="1:85" ht="14.1" customHeight="1">
      <c r="A136" s="45"/>
      <c r="B136" s="1059"/>
      <c r="C136" s="1060"/>
      <c r="D136" s="134" t="s">
        <v>619</v>
      </c>
      <c r="E136" s="135">
        <v>108</v>
      </c>
      <c r="F136" s="135">
        <v>0</v>
      </c>
      <c r="G136" s="135">
        <v>103</v>
      </c>
      <c r="H136" s="136">
        <f t="shared" si="84"/>
        <v>211</v>
      </c>
      <c r="I136" s="135">
        <v>78</v>
      </c>
      <c r="J136" s="135">
        <v>0</v>
      </c>
      <c r="K136" s="135">
        <v>71</v>
      </c>
      <c r="L136" s="136">
        <f t="shared" si="85"/>
        <v>149</v>
      </c>
      <c r="M136" s="135">
        <v>191</v>
      </c>
      <c r="N136" s="135">
        <v>0</v>
      </c>
      <c r="O136" s="135">
        <v>258</v>
      </c>
      <c r="P136" s="136">
        <f t="shared" si="86"/>
        <v>449</v>
      </c>
      <c r="Q136" s="135">
        <v>231</v>
      </c>
      <c r="R136" s="135">
        <v>0</v>
      </c>
      <c r="S136" s="135">
        <v>228</v>
      </c>
      <c r="T136" s="136">
        <f t="shared" si="87"/>
        <v>459</v>
      </c>
      <c r="U136" s="135">
        <v>237</v>
      </c>
      <c r="V136" s="135">
        <v>0</v>
      </c>
      <c r="W136" s="135">
        <v>255</v>
      </c>
      <c r="X136" s="136">
        <f t="shared" si="88"/>
        <v>492</v>
      </c>
      <c r="Y136" s="135">
        <v>273</v>
      </c>
      <c r="Z136" s="135">
        <v>0</v>
      </c>
      <c r="AA136" s="135">
        <v>246</v>
      </c>
      <c r="AB136" s="136">
        <f t="shared" si="89"/>
        <v>519</v>
      </c>
      <c r="AC136" s="135">
        <v>262</v>
      </c>
      <c r="AD136" s="135">
        <v>0</v>
      </c>
      <c r="AE136" s="135">
        <v>229</v>
      </c>
      <c r="AF136" s="136">
        <f t="shared" si="90"/>
        <v>491</v>
      </c>
      <c r="AG136" s="135">
        <v>238</v>
      </c>
      <c r="AH136" s="135">
        <v>0</v>
      </c>
      <c r="AI136" s="135">
        <v>190</v>
      </c>
      <c r="AJ136" s="136">
        <f t="shared" si="91"/>
        <v>428</v>
      </c>
      <c r="AK136" s="135">
        <v>226</v>
      </c>
      <c r="AL136" s="135">
        <v>0</v>
      </c>
      <c r="AM136" s="135">
        <v>211</v>
      </c>
      <c r="AN136" s="136">
        <f t="shared" si="92"/>
        <v>437</v>
      </c>
      <c r="AO136" s="135">
        <v>247</v>
      </c>
      <c r="AP136" s="135">
        <v>0</v>
      </c>
      <c r="AQ136" s="135">
        <v>252</v>
      </c>
      <c r="AR136" s="136">
        <f t="shared" si="93"/>
        <v>499</v>
      </c>
      <c r="AS136" s="135">
        <v>276</v>
      </c>
      <c r="AT136" s="135">
        <v>0</v>
      </c>
      <c r="AU136" s="135">
        <v>254</v>
      </c>
      <c r="AV136" s="136">
        <f t="shared" si="94"/>
        <v>530</v>
      </c>
      <c r="AW136" s="135">
        <v>263</v>
      </c>
      <c r="AX136" s="135">
        <v>0</v>
      </c>
      <c r="AY136" s="135">
        <v>288</v>
      </c>
      <c r="AZ136" s="136">
        <f t="shared" si="95"/>
        <v>551</v>
      </c>
      <c r="BA136" s="135">
        <v>227</v>
      </c>
      <c r="BB136" s="135">
        <v>0</v>
      </c>
      <c r="BC136" s="135">
        <v>265</v>
      </c>
      <c r="BD136" s="136">
        <f t="shared" si="96"/>
        <v>492</v>
      </c>
      <c r="BE136" s="135">
        <v>160</v>
      </c>
      <c r="BF136" s="135">
        <v>0</v>
      </c>
      <c r="BG136" s="135">
        <v>236</v>
      </c>
      <c r="BH136" s="136">
        <f t="shared" si="97"/>
        <v>396</v>
      </c>
      <c r="BI136" s="135">
        <v>172</v>
      </c>
      <c r="BJ136" s="135">
        <v>0</v>
      </c>
      <c r="BK136" s="135">
        <v>186</v>
      </c>
      <c r="BL136" s="136">
        <f t="shared" si="98"/>
        <v>358</v>
      </c>
      <c r="BM136" s="135">
        <v>119</v>
      </c>
      <c r="BN136" s="135">
        <v>0</v>
      </c>
      <c r="BO136" s="135">
        <v>150</v>
      </c>
      <c r="BP136" s="136">
        <f t="shared" si="99"/>
        <v>269</v>
      </c>
      <c r="BQ136" s="135">
        <v>103</v>
      </c>
      <c r="BR136" s="135">
        <v>0</v>
      </c>
      <c r="BS136" s="135">
        <v>114</v>
      </c>
      <c r="BT136" s="136">
        <f t="shared" si="100"/>
        <v>217</v>
      </c>
      <c r="BU136" s="135">
        <v>154</v>
      </c>
      <c r="BV136" s="135">
        <v>0</v>
      </c>
      <c r="BW136" s="135">
        <v>131</v>
      </c>
      <c r="BX136" s="136">
        <f t="shared" si="101"/>
        <v>285</v>
      </c>
      <c r="BY136" s="135">
        <v>1</v>
      </c>
      <c r="BZ136" s="135">
        <v>0</v>
      </c>
      <c r="CA136" s="135">
        <v>0</v>
      </c>
      <c r="CB136" s="136">
        <f t="shared" si="102"/>
        <v>1</v>
      </c>
      <c r="CC136" s="137"/>
      <c r="CD136" s="138">
        <f t="shared" si="79"/>
        <v>3566</v>
      </c>
      <c r="CE136" s="138">
        <f t="shared" si="79"/>
        <v>0</v>
      </c>
      <c r="CF136" s="138">
        <f t="shared" si="79"/>
        <v>3667</v>
      </c>
      <c r="CG136" s="139">
        <f t="shared" si="103"/>
        <v>7233</v>
      </c>
    </row>
    <row r="137" spans="1:85" ht="14.1" customHeight="1">
      <c r="A137" s="45"/>
      <c r="B137" s="1059"/>
      <c r="C137" s="1060"/>
      <c r="D137" s="134" t="s">
        <v>620</v>
      </c>
      <c r="E137" s="135">
        <v>154</v>
      </c>
      <c r="F137" s="135">
        <v>0</v>
      </c>
      <c r="G137" s="135">
        <v>161</v>
      </c>
      <c r="H137" s="136">
        <f t="shared" si="84"/>
        <v>315</v>
      </c>
      <c r="I137" s="135">
        <v>123</v>
      </c>
      <c r="J137" s="135">
        <v>0</v>
      </c>
      <c r="K137" s="135">
        <v>133</v>
      </c>
      <c r="L137" s="136">
        <f t="shared" si="85"/>
        <v>256</v>
      </c>
      <c r="M137" s="135">
        <v>366</v>
      </c>
      <c r="N137" s="135">
        <v>0</v>
      </c>
      <c r="O137" s="135">
        <v>379</v>
      </c>
      <c r="P137" s="136">
        <f t="shared" si="86"/>
        <v>745</v>
      </c>
      <c r="Q137" s="135">
        <v>350</v>
      </c>
      <c r="R137" s="135">
        <v>0</v>
      </c>
      <c r="S137" s="135">
        <v>335</v>
      </c>
      <c r="T137" s="136">
        <f t="shared" si="87"/>
        <v>685</v>
      </c>
      <c r="U137" s="135">
        <v>339</v>
      </c>
      <c r="V137" s="135">
        <v>0</v>
      </c>
      <c r="W137" s="135">
        <v>366</v>
      </c>
      <c r="X137" s="136">
        <f t="shared" si="88"/>
        <v>705</v>
      </c>
      <c r="Y137" s="135">
        <v>427</v>
      </c>
      <c r="Z137" s="135">
        <v>0</v>
      </c>
      <c r="AA137" s="135">
        <v>376</v>
      </c>
      <c r="AB137" s="136">
        <f t="shared" si="89"/>
        <v>803</v>
      </c>
      <c r="AC137" s="135">
        <v>401</v>
      </c>
      <c r="AD137" s="135">
        <v>0</v>
      </c>
      <c r="AE137" s="135">
        <v>363</v>
      </c>
      <c r="AF137" s="136">
        <f t="shared" si="90"/>
        <v>764</v>
      </c>
      <c r="AG137" s="135">
        <v>330</v>
      </c>
      <c r="AH137" s="135">
        <v>0</v>
      </c>
      <c r="AI137" s="135">
        <v>308</v>
      </c>
      <c r="AJ137" s="136">
        <f t="shared" si="91"/>
        <v>638</v>
      </c>
      <c r="AK137" s="135">
        <v>311</v>
      </c>
      <c r="AL137" s="135">
        <v>0</v>
      </c>
      <c r="AM137" s="135">
        <v>284</v>
      </c>
      <c r="AN137" s="136">
        <f t="shared" si="92"/>
        <v>595</v>
      </c>
      <c r="AO137" s="135">
        <v>375</v>
      </c>
      <c r="AP137" s="135">
        <v>0</v>
      </c>
      <c r="AQ137" s="135">
        <v>331</v>
      </c>
      <c r="AR137" s="136">
        <f t="shared" si="93"/>
        <v>706</v>
      </c>
      <c r="AS137" s="135">
        <v>407</v>
      </c>
      <c r="AT137" s="135">
        <v>0</v>
      </c>
      <c r="AU137" s="135">
        <v>325</v>
      </c>
      <c r="AV137" s="136">
        <f t="shared" si="94"/>
        <v>732</v>
      </c>
      <c r="AW137" s="135">
        <v>401</v>
      </c>
      <c r="AX137" s="135">
        <v>0</v>
      </c>
      <c r="AY137" s="135">
        <v>420</v>
      </c>
      <c r="AZ137" s="136">
        <f t="shared" si="95"/>
        <v>821</v>
      </c>
      <c r="BA137" s="135">
        <v>309</v>
      </c>
      <c r="BB137" s="135">
        <v>0</v>
      </c>
      <c r="BC137" s="135">
        <v>357</v>
      </c>
      <c r="BD137" s="136">
        <f t="shared" si="96"/>
        <v>666</v>
      </c>
      <c r="BE137" s="135">
        <v>275</v>
      </c>
      <c r="BF137" s="135">
        <v>0</v>
      </c>
      <c r="BG137" s="135">
        <v>310</v>
      </c>
      <c r="BH137" s="136">
        <f t="shared" si="97"/>
        <v>585</v>
      </c>
      <c r="BI137" s="135">
        <v>206</v>
      </c>
      <c r="BJ137" s="135">
        <v>0</v>
      </c>
      <c r="BK137" s="135">
        <v>256</v>
      </c>
      <c r="BL137" s="136">
        <f t="shared" si="98"/>
        <v>462</v>
      </c>
      <c r="BM137" s="135">
        <v>172</v>
      </c>
      <c r="BN137" s="135">
        <v>0</v>
      </c>
      <c r="BO137" s="135">
        <v>201</v>
      </c>
      <c r="BP137" s="136">
        <f t="shared" si="99"/>
        <v>373</v>
      </c>
      <c r="BQ137" s="135">
        <v>139</v>
      </c>
      <c r="BR137" s="135">
        <v>0</v>
      </c>
      <c r="BS137" s="135">
        <v>147</v>
      </c>
      <c r="BT137" s="136">
        <f t="shared" si="100"/>
        <v>286</v>
      </c>
      <c r="BU137" s="135">
        <v>142</v>
      </c>
      <c r="BV137" s="135">
        <v>0</v>
      </c>
      <c r="BW137" s="135">
        <v>135</v>
      </c>
      <c r="BX137" s="136">
        <f t="shared" si="101"/>
        <v>277</v>
      </c>
      <c r="BY137" s="135">
        <v>0</v>
      </c>
      <c r="BZ137" s="135">
        <v>0</v>
      </c>
      <c r="CA137" s="135">
        <v>0</v>
      </c>
      <c r="CB137" s="136">
        <f t="shared" si="102"/>
        <v>0</v>
      </c>
      <c r="CC137" s="137"/>
      <c r="CD137" s="138">
        <f t="shared" si="79"/>
        <v>5227</v>
      </c>
      <c r="CE137" s="138">
        <f t="shared" si="79"/>
        <v>0</v>
      </c>
      <c r="CF137" s="138">
        <f t="shared" si="79"/>
        <v>5187</v>
      </c>
      <c r="CG137" s="139">
        <f t="shared" si="103"/>
        <v>10414</v>
      </c>
    </row>
    <row r="138" spans="1:85" ht="14.1" customHeight="1">
      <c r="A138" s="45"/>
      <c r="B138" s="1059"/>
      <c r="C138" s="1060"/>
      <c r="D138" s="134" t="s">
        <v>621</v>
      </c>
      <c r="E138" s="135">
        <v>659</v>
      </c>
      <c r="F138" s="135">
        <v>0</v>
      </c>
      <c r="G138" s="135">
        <v>706</v>
      </c>
      <c r="H138" s="136">
        <f t="shared" si="84"/>
        <v>1365</v>
      </c>
      <c r="I138" s="135">
        <v>513</v>
      </c>
      <c r="J138" s="135">
        <v>0</v>
      </c>
      <c r="K138" s="135">
        <v>532</v>
      </c>
      <c r="L138" s="136">
        <f t="shared" si="85"/>
        <v>1045</v>
      </c>
      <c r="M138" s="135">
        <v>1354</v>
      </c>
      <c r="N138" s="135">
        <v>0</v>
      </c>
      <c r="O138" s="135">
        <v>1362</v>
      </c>
      <c r="P138" s="136">
        <f t="shared" si="86"/>
        <v>2716</v>
      </c>
      <c r="Q138" s="135">
        <v>1227</v>
      </c>
      <c r="R138" s="135">
        <v>0</v>
      </c>
      <c r="S138" s="135">
        <v>1314</v>
      </c>
      <c r="T138" s="136">
        <f t="shared" si="87"/>
        <v>2541</v>
      </c>
      <c r="U138" s="135">
        <v>1383</v>
      </c>
      <c r="V138" s="135">
        <v>0</v>
      </c>
      <c r="W138" s="135">
        <v>1348</v>
      </c>
      <c r="X138" s="136">
        <f t="shared" si="88"/>
        <v>2731</v>
      </c>
      <c r="Y138" s="135">
        <v>1437</v>
      </c>
      <c r="Z138" s="135">
        <v>0</v>
      </c>
      <c r="AA138" s="135">
        <v>1421</v>
      </c>
      <c r="AB138" s="136">
        <f t="shared" si="89"/>
        <v>2858</v>
      </c>
      <c r="AC138" s="135">
        <v>1513</v>
      </c>
      <c r="AD138" s="135">
        <v>0</v>
      </c>
      <c r="AE138" s="135">
        <v>1282</v>
      </c>
      <c r="AF138" s="136">
        <f t="shared" si="90"/>
        <v>2795</v>
      </c>
      <c r="AG138" s="135">
        <v>1279</v>
      </c>
      <c r="AH138" s="135">
        <v>0</v>
      </c>
      <c r="AI138" s="135">
        <v>1057</v>
      </c>
      <c r="AJ138" s="136">
        <f t="shared" si="91"/>
        <v>2336</v>
      </c>
      <c r="AK138" s="135">
        <v>1226</v>
      </c>
      <c r="AL138" s="135">
        <v>0</v>
      </c>
      <c r="AM138" s="135">
        <v>964</v>
      </c>
      <c r="AN138" s="136">
        <f t="shared" si="92"/>
        <v>2190</v>
      </c>
      <c r="AO138" s="135">
        <v>1305</v>
      </c>
      <c r="AP138" s="135">
        <v>0</v>
      </c>
      <c r="AQ138" s="135">
        <v>1224</v>
      </c>
      <c r="AR138" s="136">
        <f t="shared" si="93"/>
        <v>2529</v>
      </c>
      <c r="AS138" s="135">
        <v>1415</v>
      </c>
      <c r="AT138" s="135">
        <v>0</v>
      </c>
      <c r="AU138" s="135">
        <v>1256</v>
      </c>
      <c r="AV138" s="136">
        <f t="shared" si="94"/>
        <v>2671</v>
      </c>
      <c r="AW138" s="135">
        <v>1344</v>
      </c>
      <c r="AX138" s="135">
        <v>0</v>
      </c>
      <c r="AY138" s="135">
        <v>1357</v>
      </c>
      <c r="AZ138" s="136">
        <f t="shared" si="95"/>
        <v>2701</v>
      </c>
      <c r="BA138" s="135">
        <v>1117</v>
      </c>
      <c r="BB138" s="135">
        <v>0</v>
      </c>
      <c r="BC138" s="135">
        <v>1207</v>
      </c>
      <c r="BD138" s="136">
        <f t="shared" si="96"/>
        <v>2324</v>
      </c>
      <c r="BE138" s="135">
        <v>945</v>
      </c>
      <c r="BF138" s="135">
        <v>0</v>
      </c>
      <c r="BG138" s="135">
        <v>1034</v>
      </c>
      <c r="BH138" s="136">
        <f t="shared" si="97"/>
        <v>1979</v>
      </c>
      <c r="BI138" s="135">
        <v>737</v>
      </c>
      <c r="BJ138" s="135">
        <v>0</v>
      </c>
      <c r="BK138" s="135">
        <v>853</v>
      </c>
      <c r="BL138" s="136">
        <f t="shared" si="98"/>
        <v>1590</v>
      </c>
      <c r="BM138" s="135">
        <v>574</v>
      </c>
      <c r="BN138" s="135">
        <v>0</v>
      </c>
      <c r="BO138" s="135">
        <v>694</v>
      </c>
      <c r="BP138" s="136">
        <f t="shared" si="99"/>
        <v>1268</v>
      </c>
      <c r="BQ138" s="135">
        <v>408</v>
      </c>
      <c r="BR138" s="135">
        <v>0</v>
      </c>
      <c r="BS138" s="135">
        <v>462</v>
      </c>
      <c r="BT138" s="136">
        <f t="shared" si="100"/>
        <v>870</v>
      </c>
      <c r="BU138" s="135">
        <v>510</v>
      </c>
      <c r="BV138" s="135">
        <v>0</v>
      </c>
      <c r="BW138" s="135">
        <v>480</v>
      </c>
      <c r="BX138" s="136">
        <f t="shared" si="101"/>
        <v>990</v>
      </c>
      <c r="BY138" s="135">
        <v>1</v>
      </c>
      <c r="BZ138" s="135">
        <v>0</v>
      </c>
      <c r="CA138" s="135">
        <v>2</v>
      </c>
      <c r="CB138" s="136">
        <f t="shared" si="102"/>
        <v>3</v>
      </c>
      <c r="CC138" s="137"/>
      <c r="CD138" s="138">
        <f t="shared" si="79"/>
        <v>18947</v>
      </c>
      <c r="CE138" s="138">
        <f t="shared" si="79"/>
        <v>0</v>
      </c>
      <c r="CF138" s="138">
        <f t="shared" si="79"/>
        <v>18555</v>
      </c>
      <c r="CG138" s="139">
        <f t="shared" si="103"/>
        <v>37502</v>
      </c>
    </row>
    <row r="139" spans="1:85" ht="14.1" customHeight="1">
      <c r="A139" s="45"/>
      <c r="B139" s="1059"/>
      <c r="C139" s="1060"/>
      <c r="D139" s="134" t="s">
        <v>622</v>
      </c>
      <c r="E139" s="135">
        <v>153</v>
      </c>
      <c r="F139" s="135">
        <v>0</v>
      </c>
      <c r="G139" s="135">
        <v>154</v>
      </c>
      <c r="H139" s="136">
        <f t="shared" si="84"/>
        <v>307</v>
      </c>
      <c r="I139" s="135">
        <v>101</v>
      </c>
      <c r="J139" s="135">
        <v>0</v>
      </c>
      <c r="K139" s="135">
        <v>101</v>
      </c>
      <c r="L139" s="136">
        <f t="shared" si="85"/>
        <v>202</v>
      </c>
      <c r="M139" s="135">
        <v>268</v>
      </c>
      <c r="N139" s="135">
        <v>0</v>
      </c>
      <c r="O139" s="135">
        <v>283</v>
      </c>
      <c r="P139" s="136">
        <f t="shared" si="86"/>
        <v>551</v>
      </c>
      <c r="Q139" s="135">
        <v>253</v>
      </c>
      <c r="R139" s="135">
        <v>0</v>
      </c>
      <c r="S139" s="135">
        <v>278</v>
      </c>
      <c r="T139" s="136">
        <f t="shared" si="87"/>
        <v>531</v>
      </c>
      <c r="U139" s="135">
        <v>280</v>
      </c>
      <c r="V139" s="135">
        <v>0</v>
      </c>
      <c r="W139" s="135">
        <v>253</v>
      </c>
      <c r="X139" s="136">
        <f t="shared" si="88"/>
        <v>533</v>
      </c>
      <c r="Y139" s="135">
        <v>295</v>
      </c>
      <c r="Z139" s="135">
        <v>0</v>
      </c>
      <c r="AA139" s="135">
        <v>248</v>
      </c>
      <c r="AB139" s="136">
        <f t="shared" si="89"/>
        <v>543</v>
      </c>
      <c r="AC139" s="135">
        <v>286</v>
      </c>
      <c r="AD139" s="135">
        <v>0</v>
      </c>
      <c r="AE139" s="135">
        <v>231</v>
      </c>
      <c r="AF139" s="136">
        <f t="shared" si="90"/>
        <v>517</v>
      </c>
      <c r="AG139" s="135">
        <v>262</v>
      </c>
      <c r="AH139" s="135">
        <v>0</v>
      </c>
      <c r="AI139" s="135">
        <v>189</v>
      </c>
      <c r="AJ139" s="136">
        <f t="shared" si="91"/>
        <v>451</v>
      </c>
      <c r="AK139" s="135">
        <v>228</v>
      </c>
      <c r="AL139" s="135">
        <v>0</v>
      </c>
      <c r="AM139" s="135">
        <v>162</v>
      </c>
      <c r="AN139" s="136">
        <f t="shared" si="92"/>
        <v>390</v>
      </c>
      <c r="AO139" s="135">
        <v>242</v>
      </c>
      <c r="AP139" s="135">
        <v>0</v>
      </c>
      <c r="AQ139" s="135">
        <v>194</v>
      </c>
      <c r="AR139" s="136">
        <f t="shared" si="93"/>
        <v>436</v>
      </c>
      <c r="AS139" s="135">
        <v>252</v>
      </c>
      <c r="AT139" s="135">
        <v>0</v>
      </c>
      <c r="AU139" s="135">
        <v>210</v>
      </c>
      <c r="AV139" s="136">
        <f t="shared" si="94"/>
        <v>462</v>
      </c>
      <c r="AW139" s="135">
        <v>247</v>
      </c>
      <c r="AX139" s="135">
        <v>0</v>
      </c>
      <c r="AY139" s="135">
        <v>189</v>
      </c>
      <c r="AZ139" s="136">
        <f t="shared" si="95"/>
        <v>436</v>
      </c>
      <c r="BA139" s="135">
        <v>185</v>
      </c>
      <c r="BB139" s="135">
        <v>0</v>
      </c>
      <c r="BC139" s="135">
        <v>170</v>
      </c>
      <c r="BD139" s="136">
        <f t="shared" si="96"/>
        <v>355</v>
      </c>
      <c r="BE139" s="135">
        <v>146</v>
      </c>
      <c r="BF139" s="135">
        <v>0</v>
      </c>
      <c r="BG139" s="135">
        <v>136</v>
      </c>
      <c r="BH139" s="136">
        <f t="shared" si="97"/>
        <v>282</v>
      </c>
      <c r="BI139" s="135">
        <v>134</v>
      </c>
      <c r="BJ139" s="135">
        <v>0</v>
      </c>
      <c r="BK139" s="135">
        <v>114</v>
      </c>
      <c r="BL139" s="136">
        <f t="shared" si="98"/>
        <v>248</v>
      </c>
      <c r="BM139" s="135">
        <v>87</v>
      </c>
      <c r="BN139" s="135">
        <v>0</v>
      </c>
      <c r="BO139" s="135">
        <v>98</v>
      </c>
      <c r="BP139" s="136">
        <f t="shared" si="99"/>
        <v>185</v>
      </c>
      <c r="BQ139" s="135">
        <v>63</v>
      </c>
      <c r="BR139" s="135">
        <v>0</v>
      </c>
      <c r="BS139" s="135">
        <v>65</v>
      </c>
      <c r="BT139" s="136">
        <f t="shared" si="100"/>
        <v>128</v>
      </c>
      <c r="BU139" s="135">
        <v>59</v>
      </c>
      <c r="BV139" s="135">
        <v>0</v>
      </c>
      <c r="BW139" s="135">
        <v>55</v>
      </c>
      <c r="BX139" s="136">
        <f t="shared" si="101"/>
        <v>114</v>
      </c>
      <c r="BY139" s="135">
        <v>0</v>
      </c>
      <c r="BZ139" s="135">
        <v>0</v>
      </c>
      <c r="CA139" s="135">
        <v>2</v>
      </c>
      <c r="CB139" s="136">
        <f t="shared" si="102"/>
        <v>2</v>
      </c>
      <c r="CC139" s="137"/>
      <c r="CD139" s="138">
        <f t="shared" si="79"/>
        <v>3541</v>
      </c>
      <c r="CE139" s="138">
        <f t="shared" si="79"/>
        <v>0</v>
      </c>
      <c r="CF139" s="138">
        <f t="shared" si="79"/>
        <v>3132</v>
      </c>
      <c r="CG139" s="139">
        <f t="shared" si="103"/>
        <v>6673</v>
      </c>
    </row>
    <row r="140" spans="1:85" ht="14.1" customHeight="1">
      <c r="A140" s="45"/>
      <c r="B140" s="1059"/>
      <c r="C140" s="1060"/>
      <c r="D140" s="134" t="s">
        <v>623</v>
      </c>
      <c r="E140" s="135">
        <v>678</v>
      </c>
      <c r="F140" s="135">
        <v>0</v>
      </c>
      <c r="G140" s="135">
        <v>688</v>
      </c>
      <c r="H140" s="136">
        <f t="shared" si="84"/>
        <v>1366</v>
      </c>
      <c r="I140" s="135">
        <v>486</v>
      </c>
      <c r="J140" s="135">
        <v>0</v>
      </c>
      <c r="K140" s="135">
        <v>507</v>
      </c>
      <c r="L140" s="136">
        <f t="shared" si="85"/>
        <v>993</v>
      </c>
      <c r="M140" s="135">
        <v>1260</v>
      </c>
      <c r="N140" s="135">
        <v>0</v>
      </c>
      <c r="O140" s="135">
        <v>1250</v>
      </c>
      <c r="P140" s="136">
        <f t="shared" si="86"/>
        <v>2510</v>
      </c>
      <c r="Q140" s="135">
        <v>1229</v>
      </c>
      <c r="R140" s="135">
        <v>0</v>
      </c>
      <c r="S140" s="135">
        <v>1261</v>
      </c>
      <c r="T140" s="136">
        <f t="shared" si="87"/>
        <v>2490</v>
      </c>
      <c r="U140" s="135">
        <v>1347</v>
      </c>
      <c r="V140" s="135">
        <v>0</v>
      </c>
      <c r="W140" s="135">
        <v>1349</v>
      </c>
      <c r="X140" s="136">
        <f t="shared" si="88"/>
        <v>2696</v>
      </c>
      <c r="Y140" s="135">
        <v>1489</v>
      </c>
      <c r="Z140" s="135">
        <v>0</v>
      </c>
      <c r="AA140" s="135">
        <v>1196</v>
      </c>
      <c r="AB140" s="136">
        <f t="shared" si="89"/>
        <v>2685</v>
      </c>
      <c r="AC140" s="135">
        <v>1449</v>
      </c>
      <c r="AD140" s="135">
        <v>0</v>
      </c>
      <c r="AE140" s="135">
        <v>1121</v>
      </c>
      <c r="AF140" s="136">
        <f t="shared" si="90"/>
        <v>2570</v>
      </c>
      <c r="AG140" s="135">
        <v>1230</v>
      </c>
      <c r="AH140" s="135">
        <v>0</v>
      </c>
      <c r="AI140" s="135">
        <v>968</v>
      </c>
      <c r="AJ140" s="136">
        <f t="shared" si="91"/>
        <v>2198</v>
      </c>
      <c r="AK140" s="135">
        <v>1314</v>
      </c>
      <c r="AL140" s="135">
        <v>0</v>
      </c>
      <c r="AM140" s="135">
        <v>1036</v>
      </c>
      <c r="AN140" s="136">
        <f t="shared" si="92"/>
        <v>2350</v>
      </c>
      <c r="AO140" s="135">
        <v>1285</v>
      </c>
      <c r="AP140" s="135">
        <v>0</v>
      </c>
      <c r="AQ140" s="135">
        <v>1195</v>
      </c>
      <c r="AR140" s="136">
        <f t="shared" si="93"/>
        <v>2480</v>
      </c>
      <c r="AS140" s="135">
        <v>1383</v>
      </c>
      <c r="AT140" s="135">
        <v>0</v>
      </c>
      <c r="AU140" s="135">
        <v>1207</v>
      </c>
      <c r="AV140" s="136">
        <f t="shared" si="94"/>
        <v>2590</v>
      </c>
      <c r="AW140" s="135">
        <v>1447</v>
      </c>
      <c r="AX140" s="135">
        <v>0</v>
      </c>
      <c r="AY140" s="135">
        <v>1368</v>
      </c>
      <c r="AZ140" s="136">
        <f t="shared" si="95"/>
        <v>2815</v>
      </c>
      <c r="BA140" s="135">
        <v>1325</v>
      </c>
      <c r="BB140" s="135">
        <v>0</v>
      </c>
      <c r="BC140" s="135">
        <v>1261</v>
      </c>
      <c r="BD140" s="136">
        <f t="shared" si="96"/>
        <v>2586</v>
      </c>
      <c r="BE140" s="135">
        <v>1152</v>
      </c>
      <c r="BF140" s="135">
        <v>0</v>
      </c>
      <c r="BG140" s="135">
        <v>1050</v>
      </c>
      <c r="BH140" s="136">
        <f t="shared" si="97"/>
        <v>2202</v>
      </c>
      <c r="BI140" s="135">
        <v>992</v>
      </c>
      <c r="BJ140" s="135">
        <v>0</v>
      </c>
      <c r="BK140" s="135">
        <v>784</v>
      </c>
      <c r="BL140" s="136">
        <f t="shared" si="98"/>
        <v>1776</v>
      </c>
      <c r="BM140" s="135">
        <v>844</v>
      </c>
      <c r="BN140" s="135">
        <v>0</v>
      </c>
      <c r="BO140" s="135">
        <v>672</v>
      </c>
      <c r="BP140" s="136">
        <f t="shared" si="99"/>
        <v>1516</v>
      </c>
      <c r="BQ140" s="135">
        <v>711</v>
      </c>
      <c r="BR140" s="135">
        <v>0</v>
      </c>
      <c r="BS140" s="135">
        <v>584</v>
      </c>
      <c r="BT140" s="136">
        <f t="shared" si="100"/>
        <v>1295</v>
      </c>
      <c r="BU140" s="135">
        <v>1111</v>
      </c>
      <c r="BV140" s="135">
        <v>0</v>
      </c>
      <c r="BW140" s="135">
        <v>713</v>
      </c>
      <c r="BX140" s="136">
        <f t="shared" si="101"/>
        <v>1824</v>
      </c>
      <c r="BY140" s="135">
        <v>1</v>
      </c>
      <c r="BZ140" s="135">
        <v>0</v>
      </c>
      <c r="CA140" s="135">
        <v>3</v>
      </c>
      <c r="CB140" s="136">
        <f t="shared" si="102"/>
        <v>4</v>
      </c>
      <c r="CC140" s="137"/>
      <c r="CD140" s="138">
        <f t="shared" ref="CD140:CF219" si="104">+E140+I140+M140+Q140+U140+Y140+AC140+AG140+AK140+AO140+AS140+AW140+BA140+BE140+BI140+BM140+BQ140+BU140+BY140</f>
        <v>20733</v>
      </c>
      <c r="CE140" s="138">
        <f t="shared" si="104"/>
        <v>0</v>
      </c>
      <c r="CF140" s="138">
        <f t="shared" si="104"/>
        <v>18213</v>
      </c>
      <c r="CG140" s="139">
        <f t="shared" si="103"/>
        <v>38946</v>
      </c>
    </row>
    <row r="141" spans="1:85" ht="14.1" customHeight="1">
      <c r="A141" s="45"/>
      <c r="B141" s="1059"/>
      <c r="C141" s="1060"/>
      <c r="D141" s="134" t="s">
        <v>624</v>
      </c>
      <c r="E141" s="135">
        <v>133</v>
      </c>
      <c r="F141" s="135">
        <v>0</v>
      </c>
      <c r="G141" s="135">
        <v>104</v>
      </c>
      <c r="H141" s="136">
        <f t="shared" si="84"/>
        <v>237</v>
      </c>
      <c r="I141" s="135">
        <v>107</v>
      </c>
      <c r="J141" s="135">
        <v>0</v>
      </c>
      <c r="K141" s="135">
        <v>101</v>
      </c>
      <c r="L141" s="136">
        <f t="shared" si="85"/>
        <v>208</v>
      </c>
      <c r="M141" s="135">
        <v>211</v>
      </c>
      <c r="N141" s="135">
        <v>0</v>
      </c>
      <c r="O141" s="135">
        <v>208</v>
      </c>
      <c r="P141" s="136">
        <f t="shared" si="86"/>
        <v>419</v>
      </c>
      <c r="Q141" s="135">
        <v>218</v>
      </c>
      <c r="R141" s="135">
        <v>0</v>
      </c>
      <c r="S141" s="135">
        <v>255</v>
      </c>
      <c r="T141" s="136">
        <f t="shared" si="87"/>
        <v>473</v>
      </c>
      <c r="U141" s="135">
        <v>246</v>
      </c>
      <c r="V141" s="135">
        <v>0</v>
      </c>
      <c r="W141" s="135">
        <v>264</v>
      </c>
      <c r="X141" s="136">
        <f t="shared" si="88"/>
        <v>510</v>
      </c>
      <c r="Y141" s="135">
        <v>263</v>
      </c>
      <c r="Z141" s="135">
        <v>0</v>
      </c>
      <c r="AA141" s="135">
        <v>216</v>
      </c>
      <c r="AB141" s="136">
        <f t="shared" si="89"/>
        <v>479</v>
      </c>
      <c r="AC141" s="135">
        <v>293</v>
      </c>
      <c r="AD141" s="135">
        <v>0</v>
      </c>
      <c r="AE141" s="135">
        <v>252</v>
      </c>
      <c r="AF141" s="136">
        <f t="shared" si="90"/>
        <v>545</v>
      </c>
      <c r="AG141" s="135">
        <v>239</v>
      </c>
      <c r="AH141" s="135">
        <v>0</v>
      </c>
      <c r="AI141" s="135">
        <v>235</v>
      </c>
      <c r="AJ141" s="136">
        <f t="shared" si="91"/>
        <v>474</v>
      </c>
      <c r="AK141" s="135">
        <v>235</v>
      </c>
      <c r="AL141" s="135">
        <v>0</v>
      </c>
      <c r="AM141" s="135">
        <v>204</v>
      </c>
      <c r="AN141" s="136">
        <f t="shared" si="92"/>
        <v>439</v>
      </c>
      <c r="AO141" s="135">
        <v>265</v>
      </c>
      <c r="AP141" s="135">
        <v>0</v>
      </c>
      <c r="AQ141" s="135">
        <v>228</v>
      </c>
      <c r="AR141" s="136">
        <f t="shared" si="93"/>
        <v>493</v>
      </c>
      <c r="AS141" s="135">
        <v>263</v>
      </c>
      <c r="AT141" s="135">
        <v>0</v>
      </c>
      <c r="AU141" s="135">
        <v>285</v>
      </c>
      <c r="AV141" s="136">
        <f t="shared" si="94"/>
        <v>548</v>
      </c>
      <c r="AW141" s="135">
        <v>313</v>
      </c>
      <c r="AX141" s="135">
        <v>0</v>
      </c>
      <c r="AY141" s="135">
        <v>302</v>
      </c>
      <c r="AZ141" s="136">
        <f t="shared" si="95"/>
        <v>615</v>
      </c>
      <c r="BA141" s="135">
        <v>262</v>
      </c>
      <c r="BB141" s="135">
        <v>0</v>
      </c>
      <c r="BC141" s="135">
        <v>307</v>
      </c>
      <c r="BD141" s="136">
        <f t="shared" si="96"/>
        <v>569</v>
      </c>
      <c r="BE141" s="135">
        <v>211</v>
      </c>
      <c r="BF141" s="135">
        <v>0</v>
      </c>
      <c r="BG141" s="135">
        <v>250</v>
      </c>
      <c r="BH141" s="136">
        <f t="shared" si="97"/>
        <v>461</v>
      </c>
      <c r="BI141" s="135">
        <v>191</v>
      </c>
      <c r="BJ141" s="135">
        <v>0</v>
      </c>
      <c r="BK141" s="135">
        <v>174</v>
      </c>
      <c r="BL141" s="136">
        <f t="shared" si="98"/>
        <v>365</v>
      </c>
      <c r="BM141" s="135">
        <v>152</v>
      </c>
      <c r="BN141" s="135">
        <v>0</v>
      </c>
      <c r="BO141" s="135">
        <v>164</v>
      </c>
      <c r="BP141" s="136">
        <f t="shared" si="99"/>
        <v>316</v>
      </c>
      <c r="BQ141" s="135">
        <v>138</v>
      </c>
      <c r="BR141" s="135">
        <v>0</v>
      </c>
      <c r="BS141" s="135">
        <v>117</v>
      </c>
      <c r="BT141" s="136">
        <f t="shared" si="100"/>
        <v>255</v>
      </c>
      <c r="BU141" s="135">
        <v>175</v>
      </c>
      <c r="BV141" s="135">
        <v>0</v>
      </c>
      <c r="BW141" s="135">
        <v>136</v>
      </c>
      <c r="BX141" s="136">
        <f t="shared" si="101"/>
        <v>311</v>
      </c>
      <c r="BY141" s="135">
        <v>1</v>
      </c>
      <c r="BZ141" s="135">
        <v>0</v>
      </c>
      <c r="CA141" s="135">
        <v>0</v>
      </c>
      <c r="CB141" s="136">
        <f t="shared" si="102"/>
        <v>1</v>
      </c>
      <c r="CC141" s="137"/>
      <c r="CD141" s="138">
        <f t="shared" si="104"/>
        <v>3916</v>
      </c>
      <c r="CE141" s="138">
        <f t="shared" si="104"/>
        <v>0</v>
      </c>
      <c r="CF141" s="138">
        <f t="shared" si="104"/>
        <v>3802</v>
      </c>
      <c r="CG141" s="139">
        <f t="shared" si="103"/>
        <v>7718</v>
      </c>
    </row>
    <row r="142" spans="1:85" ht="14.1" customHeight="1">
      <c r="A142" s="45"/>
      <c r="B142" s="1059"/>
      <c r="C142" s="1060"/>
      <c r="D142" s="134" t="s">
        <v>625</v>
      </c>
      <c r="E142" s="135">
        <v>85</v>
      </c>
      <c r="F142" s="135">
        <v>0</v>
      </c>
      <c r="G142" s="135">
        <v>100</v>
      </c>
      <c r="H142" s="136">
        <f t="shared" si="84"/>
        <v>185</v>
      </c>
      <c r="I142" s="135">
        <v>76</v>
      </c>
      <c r="J142" s="135">
        <v>0</v>
      </c>
      <c r="K142" s="135">
        <v>79</v>
      </c>
      <c r="L142" s="136">
        <f t="shared" si="85"/>
        <v>155</v>
      </c>
      <c r="M142" s="135">
        <v>215</v>
      </c>
      <c r="N142" s="135">
        <v>0</v>
      </c>
      <c r="O142" s="135">
        <v>222</v>
      </c>
      <c r="P142" s="136">
        <f t="shared" si="86"/>
        <v>437</v>
      </c>
      <c r="Q142" s="135">
        <v>217</v>
      </c>
      <c r="R142" s="135">
        <v>0</v>
      </c>
      <c r="S142" s="135">
        <v>212</v>
      </c>
      <c r="T142" s="136">
        <f t="shared" si="87"/>
        <v>429</v>
      </c>
      <c r="U142" s="135">
        <v>212</v>
      </c>
      <c r="V142" s="135">
        <v>0</v>
      </c>
      <c r="W142" s="135">
        <v>216</v>
      </c>
      <c r="X142" s="136">
        <f t="shared" si="88"/>
        <v>428</v>
      </c>
      <c r="Y142" s="135">
        <v>224</v>
      </c>
      <c r="Z142" s="135">
        <v>0</v>
      </c>
      <c r="AA142" s="135">
        <v>213</v>
      </c>
      <c r="AB142" s="136">
        <f t="shared" si="89"/>
        <v>437</v>
      </c>
      <c r="AC142" s="135">
        <v>231</v>
      </c>
      <c r="AD142" s="135">
        <v>0</v>
      </c>
      <c r="AE142" s="135">
        <v>177</v>
      </c>
      <c r="AF142" s="136">
        <f t="shared" si="90"/>
        <v>408</v>
      </c>
      <c r="AG142" s="135">
        <v>209</v>
      </c>
      <c r="AH142" s="135">
        <v>0</v>
      </c>
      <c r="AI142" s="135">
        <v>171</v>
      </c>
      <c r="AJ142" s="136">
        <f t="shared" si="91"/>
        <v>380</v>
      </c>
      <c r="AK142" s="135">
        <v>195</v>
      </c>
      <c r="AL142" s="135">
        <v>0</v>
      </c>
      <c r="AM142" s="135">
        <v>171</v>
      </c>
      <c r="AN142" s="136">
        <f t="shared" si="92"/>
        <v>366</v>
      </c>
      <c r="AO142" s="135">
        <v>192</v>
      </c>
      <c r="AP142" s="135">
        <v>0</v>
      </c>
      <c r="AQ142" s="135">
        <v>182</v>
      </c>
      <c r="AR142" s="136">
        <f t="shared" si="93"/>
        <v>374</v>
      </c>
      <c r="AS142" s="135">
        <v>204</v>
      </c>
      <c r="AT142" s="135">
        <v>0</v>
      </c>
      <c r="AU142" s="135">
        <v>176</v>
      </c>
      <c r="AV142" s="136">
        <f t="shared" si="94"/>
        <v>380</v>
      </c>
      <c r="AW142" s="135">
        <v>219</v>
      </c>
      <c r="AX142" s="135">
        <v>0</v>
      </c>
      <c r="AY142" s="135">
        <v>202</v>
      </c>
      <c r="AZ142" s="136">
        <f t="shared" si="95"/>
        <v>421</v>
      </c>
      <c r="BA142" s="135">
        <v>155</v>
      </c>
      <c r="BB142" s="135">
        <v>0</v>
      </c>
      <c r="BC142" s="135">
        <v>183</v>
      </c>
      <c r="BD142" s="136">
        <f t="shared" si="96"/>
        <v>338</v>
      </c>
      <c r="BE142" s="135">
        <v>145</v>
      </c>
      <c r="BF142" s="135">
        <v>0</v>
      </c>
      <c r="BG142" s="135">
        <v>161</v>
      </c>
      <c r="BH142" s="136">
        <f t="shared" si="97"/>
        <v>306</v>
      </c>
      <c r="BI142" s="135">
        <v>135</v>
      </c>
      <c r="BJ142" s="135">
        <v>0</v>
      </c>
      <c r="BK142" s="135">
        <v>124</v>
      </c>
      <c r="BL142" s="136">
        <f t="shared" si="98"/>
        <v>259</v>
      </c>
      <c r="BM142" s="135">
        <v>114</v>
      </c>
      <c r="BN142" s="135">
        <v>0</v>
      </c>
      <c r="BO142" s="135">
        <v>116</v>
      </c>
      <c r="BP142" s="136">
        <f t="shared" si="99"/>
        <v>230</v>
      </c>
      <c r="BQ142" s="135">
        <v>93</v>
      </c>
      <c r="BR142" s="135">
        <v>0</v>
      </c>
      <c r="BS142" s="135">
        <v>91</v>
      </c>
      <c r="BT142" s="136">
        <f t="shared" si="100"/>
        <v>184</v>
      </c>
      <c r="BU142" s="135">
        <v>107</v>
      </c>
      <c r="BV142" s="135">
        <v>0</v>
      </c>
      <c r="BW142" s="135">
        <v>100</v>
      </c>
      <c r="BX142" s="136">
        <f t="shared" si="101"/>
        <v>207</v>
      </c>
      <c r="BY142" s="135">
        <v>0</v>
      </c>
      <c r="BZ142" s="135">
        <v>0</v>
      </c>
      <c r="CA142" s="135">
        <v>0</v>
      </c>
      <c r="CB142" s="136">
        <f t="shared" si="102"/>
        <v>0</v>
      </c>
      <c r="CC142" s="137"/>
      <c r="CD142" s="138">
        <f t="shared" si="104"/>
        <v>3028</v>
      </c>
      <c r="CE142" s="138">
        <f t="shared" si="104"/>
        <v>0</v>
      </c>
      <c r="CF142" s="138">
        <f t="shared" si="104"/>
        <v>2896</v>
      </c>
      <c r="CG142" s="139">
        <f t="shared" si="103"/>
        <v>5924</v>
      </c>
    </row>
    <row r="143" spans="1:85" ht="14.1" customHeight="1">
      <c r="A143" s="45"/>
      <c r="B143" s="1059"/>
      <c r="C143" s="1060"/>
      <c r="D143" s="134" t="s">
        <v>626</v>
      </c>
      <c r="E143" s="135">
        <v>2447</v>
      </c>
      <c r="F143" s="135">
        <v>0</v>
      </c>
      <c r="G143" s="135">
        <v>2408</v>
      </c>
      <c r="H143" s="136">
        <f t="shared" si="84"/>
        <v>4855</v>
      </c>
      <c r="I143" s="135">
        <v>1792</v>
      </c>
      <c r="J143" s="135">
        <v>0</v>
      </c>
      <c r="K143" s="135">
        <v>1873</v>
      </c>
      <c r="L143" s="136">
        <f t="shared" si="85"/>
        <v>3665</v>
      </c>
      <c r="M143" s="135">
        <v>4688</v>
      </c>
      <c r="N143" s="135">
        <v>0</v>
      </c>
      <c r="O143" s="135">
        <v>4681</v>
      </c>
      <c r="P143" s="136">
        <f t="shared" si="86"/>
        <v>9369</v>
      </c>
      <c r="Q143" s="135">
        <v>4258</v>
      </c>
      <c r="R143" s="135">
        <v>0</v>
      </c>
      <c r="S143" s="135">
        <v>4603</v>
      </c>
      <c r="T143" s="136">
        <f t="shared" si="87"/>
        <v>8861</v>
      </c>
      <c r="U143" s="135">
        <v>4349</v>
      </c>
      <c r="V143" s="135">
        <v>0</v>
      </c>
      <c r="W143" s="135">
        <v>4444</v>
      </c>
      <c r="X143" s="136">
        <f t="shared" si="88"/>
        <v>8793</v>
      </c>
      <c r="Y143" s="135">
        <v>4938</v>
      </c>
      <c r="Z143" s="135">
        <v>0</v>
      </c>
      <c r="AA143" s="135">
        <v>4590</v>
      </c>
      <c r="AB143" s="136">
        <f t="shared" si="89"/>
        <v>9528</v>
      </c>
      <c r="AC143" s="135">
        <v>5747</v>
      </c>
      <c r="AD143" s="135">
        <v>0</v>
      </c>
      <c r="AE143" s="135">
        <v>4866</v>
      </c>
      <c r="AF143" s="136">
        <f t="shared" si="90"/>
        <v>10613</v>
      </c>
      <c r="AG143" s="135">
        <v>4974</v>
      </c>
      <c r="AH143" s="135">
        <v>0</v>
      </c>
      <c r="AI143" s="135">
        <v>4064</v>
      </c>
      <c r="AJ143" s="136">
        <f t="shared" si="91"/>
        <v>9038</v>
      </c>
      <c r="AK143" s="135">
        <v>5012</v>
      </c>
      <c r="AL143" s="135">
        <v>0</v>
      </c>
      <c r="AM143" s="135">
        <v>4339</v>
      </c>
      <c r="AN143" s="136">
        <f t="shared" si="92"/>
        <v>9351</v>
      </c>
      <c r="AO143" s="135">
        <v>5005</v>
      </c>
      <c r="AP143" s="135">
        <v>0</v>
      </c>
      <c r="AQ143" s="135">
        <v>4487</v>
      </c>
      <c r="AR143" s="136">
        <f t="shared" si="93"/>
        <v>9492</v>
      </c>
      <c r="AS143" s="135">
        <v>4718</v>
      </c>
      <c r="AT143" s="135">
        <v>0</v>
      </c>
      <c r="AU143" s="135">
        <v>4168</v>
      </c>
      <c r="AV143" s="136">
        <f t="shared" si="94"/>
        <v>8886</v>
      </c>
      <c r="AW143" s="135">
        <v>5189</v>
      </c>
      <c r="AX143" s="135">
        <v>0</v>
      </c>
      <c r="AY143" s="135">
        <v>4389</v>
      </c>
      <c r="AZ143" s="136">
        <f t="shared" si="95"/>
        <v>9578</v>
      </c>
      <c r="BA143" s="135">
        <v>4578</v>
      </c>
      <c r="BB143" s="135">
        <v>0</v>
      </c>
      <c r="BC143" s="135">
        <v>3966</v>
      </c>
      <c r="BD143" s="136">
        <f t="shared" si="96"/>
        <v>8544</v>
      </c>
      <c r="BE143" s="135">
        <v>3720</v>
      </c>
      <c r="BF143" s="135">
        <v>0</v>
      </c>
      <c r="BG143" s="135">
        <v>3167</v>
      </c>
      <c r="BH143" s="136">
        <f t="shared" si="97"/>
        <v>6887</v>
      </c>
      <c r="BI143" s="135">
        <v>2896</v>
      </c>
      <c r="BJ143" s="135">
        <v>0</v>
      </c>
      <c r="BK143" s="135">
        <v>2517</v>
      </c>
      <c r="BL143" s="136">
        <f t="shared" si="98"/>
        <v>5413</v>
      </c>
      <c r="BM143" s="135">
        <v>2187</v>
      </c>
      <c r="BN143" s="135">
        <v>0</v>
      </c>
      <c r="BO143" s="135">
        <v>1789</v>
      </c>
      <c r="BP143" s="136">
        <f t="shared" si="99"/>
        <v>3976</v>
      </c>
      <c r="BQ143" s="135">
        <v>1594</v>
      </c>
      <c r="BR143" s="135">
        <v>0</v>
      </c>
      <c r="BS143" s="135">
        <v>1271</v>
      </c>
      <c r="BT143" s="136">
        <f t="shared" si="100"/>
        <v>2865</v>
      </c>
      <c r="BU143" s="135">
        <v>2075</v>
      </c>
      <c r="BV143" s="135">
        <v>0</v>
      </c>
      <c r="BW143" s="135">
        <v>1246</v>
      </c>
      <c r="BX143" s="136">
        <f t="shared" si="101"/>
        <v>3321</v>
      </c>
      <c r="BY143" s="135">
        <v>6</v>
      </c>
      <c r="BZ143" s="135">
        <v>0</v>
      </c>
      <c r="CA143" s="135">
        <v>17</v>
      </c>
      <c r="CB143" s="136">
        <f t="shared" si="102"/>
        <v>23</v>
      </c>
      <c r="CC143" s="137"/>
      <c r="CD143" s="138">
        <f t="shared" si="104"/>
        <v>70173</v>
      </c>
      <c r="CE143" s="138">
        <f t="shared" si="104"/>
        <v>0</v>
      </c>
      <c r="CF143" s="138">
        <f t="shared" si="104"/>
        <v>62885</v>
      </c>
      <c r="CG143" s="139">
        <f t="shared" si="103"/>
        <v>133058</v>
      </c>
    </row>
    <row r="144" spans="1:85" ht="14.1" customHeight="1">
      <c r="A144" s="45"/>
      <c r="B144" s="1059"/>
      <c r="C144" s="1060"/>
      <c r="D144" s="134" t="s">
        <v>627</v>
      </c>
      <c r="E144" s="135">
        <v>87</v>
      </c>
      <c r="F144" s="135">
        <v>0</v>
      </c>
      <c r="G144" s="135">
        <v>96</v>
      </c>
      <c r="H144" s="136">
        <f t="shared" si="84"/>
        <v>183</v>
      </c>
      <c r="I144" s="135">
        <v>73</v>
      </c>
      <c r="J144" s="135">
        <v>0</v>
      </c>
      <c r="K144" s="135">
        <v>84</v>
      </c>
      <c r="L144" s="136">
        <f t="shared" si="85"/>
        <v>157</v>
      </c>
      <c r="M144" s="135">
        <v>186</v>
      </c>
      <c r="N144" s="135">
        <v>0</v>
      </c>
      <c r="O144" s="135">
        <v>194</v>
      </c>
      <c r="P144" s="136">
        <f t="shared" si="86"/>
        <v>380</v>
      </c>
      <c r="Q144" s="135">
        <v>222</v>
      </c>
      <c r="R144" s="135">
        <v>0</v>
      </c>
      <c r="S144" s="135">
        <v>210</v>
      </c>
      <c r="T144" s="136">
        <f t="shared" si="87"/>
        <v>432</v>
      </c>
      <c r="U144" s="135">
        <v>243</v>
      </c>
      <c r="V144" s="135">
        <v>0</v>
      </c>
      <c r="W144" s="135">
        <v>274</v>
      </c>
      <c r="X144" s="136">
        <f t="shared" si="88"/>
        <v>517</v>
      </c>
      <c r="Y144" s="135">
        <v>293</v>
      </c>
      <c r="Z144" s="135">
        <v>0</v>
      </c>
      <c r="AA144" s="135">
        <v>267</v>
      </c>
      <c r="AB144" s="136">
        <f t="shared" si="89"/>
        <v>560</v>
      </c>
      <c r="AC144" s="135">
        <v>277</v>
      </c>
      <c r="AD144" s="135">
        <v>0</v>
      </c>
      <c r="AE144" s="135">
        <v>241</v>
      </c>
      <c r="AF144" s="136">
        <f t="shared" si="90"/>
        <v>518</v>
      </c>
      <c r="AG144" s="135">
        <v>215</v>
      </c>
      <c r="AH144" s="135">
        <v>0</v>
      </c>
      <c r="AI144" s="135">
        <v>174</v>
      </c>
      <c r="AJ144" s="136">
        <f t="shared" si="91"/>
        <v>389</v>
      </c>
      <c r="AK144" s="135">
        <v>210</v>
      </c>
      <c r="AL144" s="135">
        <v>0</v>
      </c>
      <c r="AM144" s="135">
        <v>183</v>
      </c>
      <c r="AN144" s="136">
        <f t="shared" si="92"/>
        <v>393</v>
      </c>
      <c r="AO144" s="135">
        <v>248</v>
      </c>
      <c r="AP144" s="135">
        <v>0</v>
      </c>
      <c r="AQ144" s="135">
        <v>212</v>
      </c>
      <c r="AR144" s="136">
        <f t="shared" si="93"/>
        <v>460</v>
      </c>
      <c r="AS144" s="135">
        <v>266</v>
      </c>
      <c r="AT144" s="135">
        <v>0</v>
      </c>
      <c r="AU144" s="135">
        <v>263</v>
      </c>
      <c r="AV144" s="136">
        <f t="shared" si="94"/>
        <v>529</v>
      </c>
      <c r="AW144" s="135">
        <v>302</v>
      </c>
      <c r="AX144" s="135">
        <v>0</v>
      </c>
      <c r="AY144" s="135">
        <v>294</v>
      </c>
      <c r="AZ144" s="136">
        <f t="shared" si="95"/>
        <v>596</v>
      </c>
      <c r="BA144" s="135">
        <v>289</v>
      </c>
      <c r="BB144" s="135">
        <v>0</v>
      </c>
      <c r="BC144" s="135">
        <v>291</v>
      </c>
      <c r="BD144" s="136">
        <f t="shared" si="96"/>
        <v>580</v>
      </c>
      <c r="BE144" s="135">
        <v>256</v>
      </c>
      <c r="BF144" s="135">
        <v>0</v>
      </c>
      <c r="BG144" s="135">
        <v>285</v>
      </c>
      <c r="BH144" s="136">
        <f t="shared" si="97"/>
        <v>541</v>
      </c>
      <c r="BI144" s="135">
        <v>184</v>
      </c>
      <c r="BJ144" s="135">
        <v>0</v>
      </c>
      <c r="BK144" s="135">
        <v>224</v>
      </c>
      <c r="BL144" s="136">
        <f t="shared" si="98"/>
        <v>408</v>
      </c>
      <c r="BM144" s="135">
        <v>140</v>
      </c>
      <c r="BN144" s="135">
        <v>0</v>
      </c>
      <c r="BO144" s="135">
        <v>171</v>
      </c>
      <c r="BP144" s="136">
        <f t="shared" si="99"/>
        <v>311</v>
      </c>
      <c r="BQ144" s="135">
        <v>118</v>
      </c>
      <c r="BR144" s="135">
        <v>0</v>
      </c>
      <c r="BS144" s="135">
        <v>115</v>
      </c>
      <c r="BT144" s="136">
        <f t="shared" si="100"/>
        <v>233</v>
      </c>
      <c r="BU144" s="135">
        <v>172</v>
      </c>
      <c r="BV144" s="135">
        <v>0</v>
      </c>
      <c r="BW144" s="135">
        <v>154</v>
      </c>
      <c r="BX144" s="136">
        <f t="shared" si="101"/>
        <v>326</v>
      </c>
      <c r="BY144" s="135">
        <v>0</v>
      </c>
      <c r="BZ144" s="135">
        <v>0</v>
      </c>
      <c r="CA144" s="135">
        <v>0</v>
      </c>
      <c r="CB144" s="136">
        <f t="shared" si="102"/>
        <v>0</v>
      </c>
      <c r="CC144" s="137"/>
      <c r="CD144" s="138">
        <f t="shared" si="104"/>
        <v>3781</v>
      </c>
      <c r="CE144" s="138">
        <f t="shared" si="104"/>
        <v>0</v>
      </c>
      <c r="CF144" s="138">
        <f t="shared" si="104"/>
        <v>3732</v>
      </c>
      <c r="CG144" s="139">
        <f t="shared" si="103"/>
        <v>7513</v>
      </c>
    </row>
    <row r="145" spans="1:85" ht="14.1" customHeight="1">
      <c r="A145" s="45"/>
      <c r="B145" s="1059"/>
      <c r="C145" s="1060"/>
      <c r="D145" s="134" t="s">
        <v>628</v>
      </c>
      <c r="E145" s="135">
        <v>70</v>
      </c>
      <c r="F145" s="135">
        <v>0</v>
      </c>
      <c r="G145" s="135">
        <v>67</v>
      </c>
      <c r="H145" s="136">
        <f t="shared" si="84"/>
        <v>137</v>
      </c>
      <c r="I145" s="135">
        <v>52</v>
      </c>
      <c r="J145" s="135">
        <v>0</v>
      </c>
      <c r="K145" s="135">
        <v>47</v>
      </c>
      <c r="L145" s="136">
        <f t="shared" si="85"/>
        <v>99</v>
      </c>
      <c r="M145" s="135">
        <v>158</v>
      </c>
      <c r="N145" s="135">
        <v>0</v>
      </c>
      <c r="O145" s="135">
        <v>139</v>
      </c>
      <c r="P145" s="136">
        <f t="shared" si="86"/>
        <v>297</v>
      </c>
      <c r="Q145" s="135">
        <v>140</v>
      </c>
      <c r="R145" s="135">
        <v>0</v>
      </c>
      <c r="S145" s="135">
        <v>180</v>
      </c>
      <c r="T145" s="136">
        <f t="shared" si="87"/>
        <v>320</v>
      </c>
      <c r="U145" s="135">
        <v>185</v>
      </c>
      <c r="V145" s="135">
        <v>0</v>
      </c>
      <c r="W145" s="135">
        <v>190</v>
      </c>
      <c r="X145" s="136">
        <f t="shared" si="88"/>
        <v>375</v>
      </c>
      <c r="Y145" s="135">
        <v>186</v>
      </c>
      <c r="Z145" s="135">
        <v>0</v>
      </c>
      <c r="AA145" s="135">
        <v>199</v>
      </c>
      <c r="AB145" s="136">
        <f t="shared" si="89"/>
        <v>385</v>
      </c>
      <c r="AC145" s="135">
        <v>195</v>
      </c>
      <c r="AD145" s="135">
        <v>0</v>
      </c>
      <c r="AE145" s="135">
        <v>171</v>
      </c>
      <c r="AF145" s="136">
        <f t="shared" si="90"/>
        <v>366</v>
      </c>
      <c r="AG145" s="135">
        <v>192</v>
      </c>
      <c r="AH145" s="135">
        <v>0</v>
      </c>
      <c r="AI145" s="135">
        <v>142</v>
      </c>
      <c r="AJ145" s="136">
        <f t="shared" si="91"/>
        <v>334</v>
      </c>
      <c r="AK145" s="135">
        <v>160</v>
      </c>
      <c r="AL145" s="135">
        <v>0</v>
      </c>
      <c r="AM145" s="135">
        <v>152</v>
      </c>
      <c r="AN145" s="136">
        <f t="shared" si="92"/>
        <v>312</v>
      </c>
      <c r="AO145" s="135">
        <v>158</v>
      </c>
      <c r="AP145" s="135">
        <v>0</v>
      </c>
      <c r="AQ145" s="135">
        <v>166</v>
      </c>
      <c r="AR145" s="136">
        <f t="shared" si="93"/>
        <v>324</v>
      </c>
      <c r="AS145" s="135">
        <v>188</v>
      </c>
      <c r="AT145" s="135">
        <v>0</v>
      </c>
      <c r="AU145" s="135">
        <v>168</v>
      </c>
      <c r="AV145" s="136">
        <f t="shared" si="94"/>
        <v>356</v>
      </c>
      <c r="AW145" s="135">
        <v>202</v>
      </c>
      <c r="AX145" s="135">
        <v>0</v>
      </c>
      <c r="AY145" s="135">
        <v>217</v>
      </c>
      <c r="AZ145" s="136">
        <f t="shared" si="95"/>
        <v>419</v>
      </c>
      <c r="BA145" s="135">
        <v>170</v>
      </c>
      <c r="BB145" s="135">
        <v>0</v>
      </c>
      <c r="BC145" s="135">
        <v>171</v>
      </c>
      <c r="BD145" s="136">
        <f t="shared" si="96"/>
        <v>341</v>
      </c>
      <c r="BE145" s="135">
        <v>167</v>
      </c>
      <c r="BF145" s="135">
        <v>0</v>
      </c>
      <c r="BG145" s="135">
        <v>168</v>
      </c>
      <c r="BH145" s="136">
        <f t="shared" si="97"/>
        <v>335</v>
      </c>
      <c r="BI145" s="135">
        <v>113</v>
      </c>
      <c r="BJ145" s="135">
        <v>0</v>
      </c>
      <c r="BK145" s="135">
        <v>113</v>
      </c>
      <c r="BL145" s="136">
        <f t="shared" si="98"/>
        <v>226</v>
      </c>
      <c r="BM145" s="135">
        <v>85</v>
      </c>
      <c r="BN145" s="135">
        <v>0</v>
      </c>
      <c r="BO145" s="135">
        <v>101</v>
      </c>
      <c r="BP145" s="136">
        <f t="shared" si="99"/>
        <v>186</v>
      </c>
      <c r="BQ145" s="135">
        <v>65</v>
      </c>
      <c r="BR145" s="135">
        <v>0</v>
      </c>
      <c r="BS145" s="135">
        <v>73</v>
      </c>
      <c r="BT145" s="136">
        <f t="shared" si="100"/>
        <v>138</v>
      </c>
      <c r="BU145" s="135">
        <v>113</v>
      </c>
      <c r="BV145" s="135">
        <v>0</v>
      </c>
      <c r="BW145" s="135">
        <v>77</v>
      </c>
      <c r="BX145" s="136">
        <f t="shared" si="101"/>
        <v>190</v>
      </c>
      <c r="BY145" s="135">
        <v>0</v>
      </c>
      <c r="BZ145" s="135">
        <v>0</v>
      </c>
      <c r="CA145" s="135">
        <v>0</v>
      </c>
      <c r="CB145" s="136">
        <f t="shared" si="102"/>
        <v>0</v>
      </c>
      <c r="CC145" s="137"/>
      <c r="CD145" s="138">
        <f t="shared" si="104"/>
        <v>2599</v>
      </c>
      <c r="CE145" s="138">
        <f t="shared" si="104"/>
        <v>0</v>
      </c>
      <c r="CF145" s="138">
        <f t="shared" si="104"/>
        <v>2541</v>
      </c>
      <c r="CG145" s="139">
        <f t="shared" si="103"/>
        <v>5140</v>
      </c>
    </row>
    <row r="146" spans="1:85" ht="14.1" customHeight="1">
      <c r="A146" s="45"/>
      <c r="B146" s="1059"/>
      <c r="C146" s="1060"/>
      <c r="D146" s="134" t="s">
        <v>629</v>
      </c>
      <c r="E146" s="135">
        <v>623</v>
      </c>
      <c r="F146" s="135">
        <v>0</v>
      </c>
      <c r="G146" s="135">
        <v>631</v>
      </c>
      <c r="H146" s="136">
        <f t="shared" si="84"/>
        <v>1254</v>
      </c>
      <c r="I146" s="135">
        <v>479</v>
      </c>
      <c r="J146" s="135">
        <v>0</v>
      </c>
      <c r="K146" s="135">
        <v>499</v>
      </c>
      <c r="L146" s="136">
        <f t="shared" si="85"/>
        <v>978</v>
      </c>
      <c r="M146" s="135">
        <v>1169</v>
      </c>
      <c r="N146" s="135">
        <v>0</v>
      </c>
      <c r="O146" s="135">
        <v>1304</v>
      </c>
      <c r="P146" s="136">
        <f t="shared" si="86"/>
        <v>2473</v>
      </c>
      <c r="Q146" s="135">
        <v>1096</v>
      </c>
      <c r="R146" s="135">
        <v>0</v>
      </c>
      <c r="S146" s="135">
        <v>1188</v>
      </c>
      <c r="T146" s="136">
        <f t="shared" si="87"/>
        <v>2284</v>
      </c>
      <c r="U146" s="135">
        <v>1171</v>
      </c>
      <c r="V146" s="135">
        <v>0</v>
      </c>
      <c r="W146" s="135">
        <v>1219</v>
      </c>
      <c r="X146" s="136">
        <f t="shared" si="88"/>
        <v>2390</v>
      </c>
      <c r="Y146" s="135">
        <v>1248</v>
      </c>
      <c r="Z146" s="135">
        <v>0</v>
      </c>
      <c r="AA146" s="135">
        <v>1183</v>
      </c>
      <c r="AB146" s="136">
        <f t="shared" si="89"/>
        <v>2431</v>
      </c>
      <c r="AC146" s="135">
        <v>1432</v>
      </c>
      <c r="AD146" s="135">
        <v>0</v>
      </c>
      <c r="AE146" s="135">
        <v>1171</v>
      </c>
      <c r="AF146" s="136">
        <f t="shared" si="90"/>
        <v>2603</v>
      </c>
      <c r="AG146" s="135">
        <v>1302</v>
      </c>
      <c r="AH146" s="135">
        <v>0</v>
      </c>
      <c r="AI146" s="135">
        <v>1024</v>
      </c>
      <c r="AJ146" s="136">
        <f t="shared" si="91"/>
        <v>2326</v>
      </c>
      <c r="AK146" s="135">
        <v>1294</v>
      </c>
      <c r="AL146" s="135">
        <v>0</v>
      </c>
      <c r="AM146" s="135">
        <v>1037</v>
      </c>
      <c r="AN146" s="136">
        <f t="shared" si="92"/>
        <v>2331</v>
      </c>
      <c r="AO146" s="135">
        <v>1288</v>
      </c>
      <c r="AP146" s="135">
        <v>0</v>
      </c>
      <c r="AQ146" s="135">
        <v>1117</v>
      </c>
      <c r="AR146" s="136">
        <f t="shared" si="93"/>
        <v>2405</v>
      </c>
      <c r="AS146" s="135">
        <v>1186</v>
      </c>
      <c r="AT146" s="135">
        <v>0</v>
      </c>
      <c r="AU146" s="135">
        <v>1069</v>
      </c>
      <c r="AV146" s="136">
        <f t="shared" si="94"/>
        <v>2255</v>
      </c>
      <c r="AW146" s="135">
        <v>1437</v>
      </c>
      <c r="AX146" s="135">
        <v>0</v>
      </c>
      <c r="AY146" s="135">
        <v>1328</v>
      </c>
      <c r="AZ146" s="136">
        <f t="shared" si="95"/>
        <v>2765</v>
      </c>
      <c r="BA146" s="135">
        <v>1145</v>
      </c>
      <c r="BB146" s="135">
        <v>0</v>
      </c>
      <c r="BC146" s="135">
        <v>1225</v>
      </c>
      <c r="BD146" s="136">
        <f t="shared" si="96"/>
        <v>2370</v>
      </c>
      <c r="BE146" s="135">
        <v>1039</v>
      </c>
      <c r="BF146" s="135">
        <v>0</v>
      </c>
      <c r="BG146" s="135">
        <v>1010</v>
      </c>
      <c r="BH146" s="136">
        <f t="shared" si="97"/>
        <v>2049</v>
      </c>
      <c r="BI146" s="135">
        <v>832</v>
      </c>
      <c r="BJ146" s="135">
        <v>0</v>
      </c>
      <c r="BK146" s="135">
        <v>751</v>
      </c>
      <c r="BL146" s="136">
        <f t="shared" si="98"/>
        <v>1583</v>
      </c>
      <c r="BM146" s="135">
        <v>615</v>
      </c>
      <c r="BN146" s="135">
        <v>0</v>
      </c>
      <c r="BO146" s="135">
        <v>646</v>
      </c>
      <c r="BP146" s="136">
        <f t="shared" si="99"/>
        <v>1261</v>
      </c>
      <c r="BQ146" s="135">
        <v>459</v>
      </c>
      <c r="BR146" s="135">
        <v>0</v>
      </c>
      <c r="BS146" s="135">
        <v>414</v>
      </c>
      <c r="BT146" s="136">
        <f t="shared" si="100"/>
        <v>873</v>
      </c>
      <c r="BU146" s="135">
        <v>556</v>
      </c>
      <c r="BV146" s="135">
        <v>0</v>
      </c>
      <c r="BW146" s="135">
        <v>419</v>
      </c>
      <c r="BX146" s="136">
        <f t="shared" si="101"/>
        <v>975</v>
      </c>
      <c r="BY146" s="135">
        <v>1</v>
      </c>
      <c r="BZ146" s="135">
        <v>0</v>
      </c>
      <c r="CA146" s="135">
        <v>1</v>
      </c>
      <c r="CB146" s="136">
        <f t="shared" si="102"/>
        <v>2</v>
      </c>
      <c r="CC146" s="137"/>
      <c r="CD146" s="138">
        <f t="shared" si="104"/>
        <v>18372</v>
      </c>
      <c r="CE146" s="138">
        <f t="shared" si="104"/>
        <v>0</v>
      </c>
      <c r="CF146" s="138">
        <f t="shared" si="104"/>
        <v>17236</v>
      </c>
      <c r="CG146" s="139">
        <f t="shared" si="103"/>
        <v>35608</v>
      </c>
    </row>
    <row r="147" spans="1:85" ht="14.1" customHeight="1">
      <c r="A147" s="45"/>
      <c r="B147" s="1059"/>
      <c r="C147" s="1060"/>
      <c r="D147" s="134" t="s">
        <v>630</v>
      </c>
      <c r="E147" s="135">
        <v>126</v>
      </c>
      <c r="F147" s="135">
        <v>0</v>
      </c>
      <c r="G147" s="135">
        <v>154</v>
      </c>
      <c r="H147" s="136">
        <f t="shared" si="84"/>
        <v>280</v>
      </c>
      <c r="I147" s="135">
        <v>82</v>
      </c>
      <c r="J147" s="135">
        <v>0</v>
      </c>
      <c r="K147" s="135">
        <v>110</v>
      </c>
      <c r="L147" s="136">
        <f t="shared" si="85"/>
        <v>192</v>
      </c>
      <c r="M147" s="135">
        <v>243</v>
      </c>
      <c r="N147" s="135">
        <v>0</v>
      </c>
      <c r="O147" s="135">
        <v>279</v>
      </c>
      <c r="P147" s="136">
        <f t="shared" si="86"/>
        <v>522</v>
      </c>
      <c r="Q147" s="135">
        <v>259</v>
      </c>
      <c r="R147" s="135">
        <v>0</v>
      </c>
      <c r="S147" s="135">
        <v>289</v>
      </c>
      <c r="T147" s="136">
        <f t="shared" si="87"/>
        <v>548</v>
      </c>
      <c r="U147" s="135">
        <v>276</v>
      </c>
      <c r="V147" s="135">
        <v>0</v>
      </c>
      <c r="W147" s="135">
        <v>289</v>
      </c>
      <c r="X147" s="136">
        <f t="shared" si="88"/>
        <v>565</v>
      </c>
      <c r="Y147" s="135">
        <v>317</v>
      </c>
      <c r="Z147" s="135">
        <v>0</v>
      </c>
      <c r="AA147" s="135">
        <v>277</v>
      </c>
      <c r="AB147" s="136">
        <f t="shared" si="89"/>
        <v>594</v>
      </c>
      <c r="AC147" s="135">
        <v>303</v>
      </c>
      <c r="AD147" s="135">
        <v>0</v>
      </c>
      <c r="AE147" s="135">
        <v>295</v>
      </c>
      <c r="AF147" s="136">
        <f t="shared" si="90"/>
        <v>598</v>
      </c>
      <c r="AG147" s="135">
        <v>261</v>
      </c>
      <c r="AH147" s="135">
        <v>0</v>
      </c>
      <c r="AI147" s="135">
        <v>230</v>
      </c>
      <c r="AJ147" s="136">
        <f t="shared" si="91"/>
        <v>491</v>
      </c>
      <c r="AK147" s="135">
        <v>267</v>
      </c>
      <c r="AL147" s="135">
        <v>0</v>
      </c>
      <c r="AM147" s="135">
        <v>205</v>
      </c>
      <c r="AN147" s="136">
        <f t="shared" si="92"/>
        <v>472</v>
      </c>
      <c r="AO147" s="135">
        <v>302</v>
      </c>
      <c r="AP147" s="135">
        <v>0</v>
      </c>
      <c r="AQ147" s="135">
        <v>239</v>
      </c>
      <c r="AR147" s="136">
        <f t="shared" si="93"/>
        <v>541</v>
      </c>
      <c r="AS147" s="135">
        <v>302</v>
      </c>
      <c r="AT147" s="135">
        <v>0</v>
      </c>
      <c r="AU147" s="135">
        <v>269</v>
      </c>
      <c r="AV147" s="136">
        <f t="shared" si="94"/>
        <v>571</v>
      </c>
      <c r="AW147" s="135">
        <v>290</v>
      </c>
      <c r="AX147" s="135">
        <v>0</v>
      </c>
      <c r="AY147" s="135">
        <v>336</v>
      </c>
      <c r="AZ147" s="136">
        <f t="shared" si="95"/>
        <v>626</v>
      </c>
      <c r="BA147" s="135">
        <v>255</v>
      </c>
      <c r="BB147" s="135">
        <v>0</v>
      </c>
      <c r="BC147" s="135">
        <v>270</v>
      </c>
      <c r="BD147" s="136">
        <f t="shared" si="96"/>
        <v>525</v>
      </c>
      <c r="BE147" s="135">
        <v>207</v>
      </c>
      <c r="BF147" s="135">
        <v>0</v>
      </c>
      <c r="BG147" s="135">
        <v>243</v>
      </c>
      <c r="BH147" s="136">
        <f t="shared" si="97"/>
        <v>450</v>
      </c>
      <c r="BI147" s="135">
        <v>178</v>
      </c>
      <c r="BJ147" s="135">
        <v>0</v>
      </c>
      <c r="BK147" s="135">
        <v>175</v>
      </c>
      <c r="BL147" s="136">
        <f t="shared" si="98"/>
        <v>353</v>
      </c>
      <c r="BM147" s="135">
        <v>134</v>
      </c>
      <c r="BN147" s="135">
        <v>0</v>
      </c>
      <c r="BO147" s="135">
        <v>146</v>
      </c>
      <c r="BP147" s="136">
        <f t="shared" si="99"/>
        <v>280</v>
      </c>
      <c r="BQ147" s="135">
        <v>128</v>
      </c>
      <c r="BR147" s="135">
        <v>0</v>
      </c>
      <c r="BS147" s="135">
        <v>109</v>
      </c>
      <c r="BT147" s="136">
        <f t="shared" si="100"/>
        <v>237</v>
      </c>
      <c r="BU147" s="135">
        <v>138</v>
      </c>
      <c r="BV147" s="135">
        <v>0</v>
      </c>
      <c r="BW147" s="135">
        <v>110</v>
      </c>
      <c r="BX147" s="136">
        <f t="shared" si="101"/>
        <v>248</v>
      </c>
      <c r="BY147" s="135">
        <v>2</v>
      </c>
      <c r="BZ147" s="135">
        <v>0</v>
      </c>
      <c r="CA147" s="135">
        <v>0</v>
      </c>
      <c r="CB147" s="136">
        <f t="shared" si="102"/>
        <v>2</v>
      </c>
      <c r="CC147" s="137"/>
      <c r="CD147" s="138">
        <f t="shared" si="104"/>
        <v>4070</v>
      </c>
      <c r="CE147" s="138">
        <f t="shared" si="104"/>
        <v>0</v>
      </c>
      <c r="CF147" s="138">
        <f t="shared" si="104"/>
        <v>4025</v>
      </c>
      <c r="CG147" s="139">
        <f t="shared" si="103"/>
        <v>8095</v>
      </c>
    </row>
    <row r="148" spans="1:85" ht="14.1" customHeight="1">
      <c r="A148" s="45"/>
      <c r="B148" s="1059"/>
      <c r="C148" s="1060"/>
      <c r="D148" s="134" t="s">
        <v>631</v>
      </c>
      <c r="E148" s="135">
        <v>236</v>
      </c>
      <c r="F148" s="135">
        <v>0</v>
      </c>
      <c r="G148" s="135">
        <v>213</v>
      </c>
      <c r="H148" s="136">
        <f t="shared" si="84"/>
        <v>449</v>
      </c>
      <c r="I148" s="135">
        <v>150</v>
      </c>
      <c r="J148" s="135">
        <v>0</v>
      </c>
      <c r="K148" s="135">
        <v>160</v>
      </c>
      <c r="L148" s="136">
        <f t="shared" si="85"/>
        <v>310</v>
      </c>
      <c r="M148" s="135">
        <v>436</v>
      </c>
      <c r="N148" s="135">
        <v>0</v>
      </c>
      <c r="O148" s="135">
        <v>433</v>
      </c>
      <c r="P148" s="136">
        <f t="shared" si="86"/>
        <v>869</v>
      </c>
      <c r="Q148" s="135">
        <v>379</v>
      </c>
      <c r="R148" s="135">
        <v>0</v>
      </c>
      <c r="S148" s="135">
        <v>427</v>
      </c>
      <c r="T148" s="136">
        <f t="shared" si="87"/>
        <v>806</v>
      </c>
      <c r="U148" s="135">
        <v>420</v>
      </c>
      <c r="V148" s="135">
        <v>0</v>
      </c>
      <c r="W148" s="135">
        <v>425</v>
      </c>
      <c r="X148" s="136">
        <f t="shared" si="88"/>
        <v>845</v>
      </c>
      <c r="Y148" s="135">
        <v>480</v>
      </c>
      <c r="Z148" s="135">
        <v>0</v>
      </c>
      <c r="AA148" s="135">
        <v>420</v>
      </c>
      <c r="AB148" s="136">
        <f t="shared" si="89"/>
        <v>900</v>
      </c>
      <c r="AC148" s="135">
        <v>514</v>
      </c>
      <c r="AD148" s="135">
        <v>0</v>
      </c>
      <c r="AE148" s="135">
        <v>459</v>
      </c>
      <c r="AF148" s="136">
        <f t="shared" si="90"/>
        <v>973</v>
      </c>
      <c r="AG148" s="135">
        <v>451</v>
      </c>
      <c r="AH148" s="135">
        <v>0</v>
      </c>
      <c r="AI148" s="135">
        <v>416</v>
      </c>
      <c r="AJ148" s="136">
        <f t="shared" si="91"/>
        <v>867</v>
      </c>
      <c r="AK148" s="135">
        <v>431</v>
      </c>
      <c r="AL148" s="135">
        <v>0</v>
      </c>
      <c r="AM148" s="135">
        <v>312</v>
      </c>
      <c r="AN148" s="136">
        <f t="shared" si="92"/>
        <v>743</v>
      </c>
      <c r="AO148" s="135">
        <v>465</v>
      </c>
      <c r="AP148" s="135">
        <v>0</v>
      </c>
      <c r="AQ148" s="135">
        <v>401</v>
      </c>
      <c r="AR148" s="136">
        <f t="shared" si="93"/>
        <v>866</v>
      </c>
      <c r="AS148" s="135">
        <v>431</v>
      </c>
      <c r="AT148" s="135">
        <v>0</v>
      </c>
      <c r="AU148" s="135">
        <v>420</v>
      </c>
      <c r="AV148" s="136">
        <f t="shared" si="94"/>
        <v>851</v>
      </c>
      <c r="AW148" s="135">
        <v>462</v>
      </c>
      <c r="AX148" s="135">
        <v>0</v>
      </c>
      <c r="AY148" s="135">
        <v>466</v>
      </c>
      <c r="AZ148" s="136">
        <f t="shared" si="95"/>
        <v>928</v>
      </c>
      <c r="BA148" s="135">
        <v>389</v>
      </c>
      <c r="BB148" s="135">
        <v>0</v>
      </c>
      <c r="BC148" s="135">
        <v>407</v>
      </c>
      <c r="BD148" s="136">
        <f t="shared" si="96"/>
        <v>796</v>
      </c>
      <c r="BE148" s="135">
        <v>313</v>
      </c>
      <c r="BF148" s="135">
        <v>0</v>
      </c>
      <c r="BG148" s="135">
        <v>311</v>
      </c>
      <c r="BH148" s="136">
        <f t="shared" si="97"/>
        <v>624</v>
      </c>
      <c r="BI148" s="135">
        <v>247</v>
      </c>
      <c r="BJ148" s="135">
        <v>0</v>
      </c>
      <c r="BK148" s="135">
        <v>260</v>
      </c>
      <c r="BL148" s="136">
        <f t="shared" si="98"/>
        <v>507</v>
      </c>
      <c r="BM148" s="135">
        <v>196</v>
      </c>
      <c r="BN148" s="135">
        <v>0</v>
      </c>
      <c r="BO148" s="135">
        <v>179</v>
      </c>
      <c r="BP148" s="136">
        <f t="shared" si="99"/>
        <v>375</v>
      </c>
      <c r="BQ148" s="135">
        <v>130</v>
      </c>
      <c r="BR148" s="135">
        <v>0</v>
      </c>
      <c r="BS148" s="135">
        <v>144</v>
      </c>
      <c r="BT148" s="136">
        <f t="shared" si="100"/>
        <v>274</v>
      </c>
      <c r="BU148" s="135">
        <v>152</v>
      </c>
      <c r="BV148" s="135">
        <v>0</v>
      </c>
      <c r="BW148" s="135">
        <v>143</v>
      </c>
      <c r="BX148" s="136">
        <f t="shared" si="101"/>
        <v>295</v>
      </c>
      <c r="BY148" s="135">
        <v>0</v>
      </c>
      <c r="BZ148" s="135">
        <v>0</v>
      </c>
      <c r="CA148" s="135">
        <v>0</v>
      </c>
      <c r="CB148" s="136">
        <f t="shared" si="102"/>
        <v>0</v>
      </c>
      <c r="CC148" s="137"/>
      <c r="CD148" s="138">
        <f t="shared" si="104"/>
        <v>6282</v>
      </c>
      <c r="CE148" s="138">
        <f t="shared" si="104"/>
        <v>0</v>
      </c>
      <c r="CF148" s="138">
        <f t="shared" si="104"/>
        <v>5996</v>
      </c>
      <c r="CG148" s="139">
        <f t="shared" si="103"/>
        <v>12278</v>
      </c>
    </row>
    <row r="149" spans="1:85" ht="14.1" customHeight="1">
      <c r="A149" s="45"/>
      <c r="B149" s="1059"/>
      <c r="C149" s="1060"/>
      <c r="D149" s="134" t="s">
        <v>632</v>
      </c>
      <c r="E149" s="135">
        <v>212</v>
      </c>
      <c r="F149" s="135">
        <v>0</v>
      </c>
      <c r="G149" s="135">
        <v>201</v>
      </c>
      <c r="H149" s="136">
        <f t="shared" si="84"/>
        <v>413</v>
      </c>
      <c r="I149" s="135">
        <v>177</v>
      </c>
      <c r="J149" s="135">
        <v>0</v>
      </c>
      <c r="K149" s="135">
        <v>159</v>
      </c>
      <c r="L149" s="136">
        <f t="shared" si="85"/>
        <v>336</v>
      </c>
      <c r="M149" s="135">
        <v>440</v>
      </c>
      <c r="N149" s="135">
        <v>0</v>
      </c>
      <c r="O149" s="135">
        <v>469</v>
      </c>
      <c r="P149" s="136">
        <f t="shared" si="86"/>
        <v>909</v>
      </c>
      <c r="Q149" s="135">
        <v>462</v>
      </c>
      <c r="R149" s="135">
        <v>0</v>
      </c>
      <c r="S149" s="135">
        <v>496</v>
      </c>
      <c r="T149" s="136">
        <f t="shared" si="87"/>
        <v>958</v>
      </c>
      <c r="U149" s="135">
        <v>491</v>
      </c>
      <c r="V149" s="135">
        <v>0</v>
      </c>
      <c r="W149" s="135">
        <v>477</v>
      </c>
      <c r="X149" s="136">
        <f t="shared" si="88"/>
        <v>968</v>
      </c>
      <c r="Y149" s="135">
        <v>559</v>
      </c>
      <c r="Z149" s="135">
        <v>0</v>
      </c>
      <c r="AA149" s="135">
        <v>500</v>
      </c>
      <c r="AB149" s="136">
        <f t="shared" si="89"/>
        <v>1059</v>
      </c>
      <c r="AC149" s="135">
        <v>595</v>
      </c>
      <c r="AD149" s="135">
        <v>0</v>
      </c>
      <c r="AE149" s="135">
        <v>527</v>
      </c>
      <c r="AF149" s="136">
        <f t="shared" si="90"/>
        <v>1122</v>
      </c>
      <c r="AG149" s="135">
        <v>522</v>
      </c>
      <c r="AH149" s="135">
        <v>0</v>
      </c>
      <c r="AI149" s="135">
        <v>468</v>
      </c>
      <c r="AJ149" s="136">
        <f t="shared" si="91"/>
        <v>990</v>
      </c>
      <c r="AK149" s="135">
        <v>512</v>
      </c>
      <c r="AL149" s="135">
        <v>0</v>
      </c>
      <c r="AM149" s="135">
        <v>477</v>
      </c>
      <c r="AN149" s="136">
        <f t="shared" si="92"/>
        <v>989</v>
      </c>
      <c r="AO149" s="135">
        <v>522</v>
      </c>
      <c r="AP149" s="135">
        <v>0</v>
      </c>
      <c r="AQ149" s="135">
        <v>445</v>
      </c>
      <c r="AR149" s="136">
        <f t="shared" si="93"/>
        <v>967</v>
      </c>
      <c r="AS149" s="135">
        <v>548</v>
      </c>
      <c r="AT149" s="135">
        <v>0</v>
      </c>
      <c r="AU149" s="135">
        <v>506</v>
      </c>
      <c r="AV149" s="136">
        <f t="shared" si="94"/>
        <v>1054</v>
      </c>
      <c r="AW149" s="135">
        <v>574</v>
      </c>
      <c r="AX149" s="135">
        <v>0</v>
      </c>
      <c r="AY149" s="135">
        <v>633</v>
      </c>
      <c r="AZ149" s="136">
        <f t="shared" si="95"/>
        <v>1207</v>
      </c>
      <c r="BA149" s="135">
        <v>471</v>
      </c>
      <c r="BB149" s="135">
        <v>0</v>
      </c>
      <c r="BC149" s="135">
        <v>528</v>
      </c>
      <c r="BD149" s="136">
        <f t="shared" si="96"/>
        <v>999</v>
      </c>
      <c r="BE149" s="135">
        <v>447</v>
      </c>
      <c r="BF149" s="135">
        <v>0</v>
      </c>
      <c r="BG149" s="135">
        <v>479</v>
      </c>
      <c r="BH149" s="136">
        <f t="shared" si="97"/>
        <v>926</v>
      </c>
      <c r="BI149" s="135">
        <v>305</v>
      </c>
      <c r="BJ149" s="135">
        <v>0</v>
      </c>
      <c r="BK149" s="135">
        <v>369</v>
      </c>
      <c r="BL149" s="136">
        <f t="shared" si="98"/>
        <v>674</v>
      </c>
      <c r="BM149" s="135">
        <v>224</v>
      </c>
      <c r="BN149" s="135">
        <v>0</v>
      </c>
      <c r="BO149" s="135">
        <v>280</v>
      </c>
      <c r="BP149" s="136">
        <f t="shared" si="99"/>
        <v>504</v>
      </c>
      <c r="BQ149" s="135">
        <v>172</v>
      </c>
      <c r="BR149" s="135">
        <v>0</v>
      </c>
      <c r="BS149" s="135">
        <v>161</v>
      </c>
      <c r="BT149" s="136">
        <f t="shared" si="100"/>
        <v>333</v>
      </c>
      <c r="BU149" s="135">
        <v>208</v>
      </c>
      <c r="BV149" s="135">
        <v>0</v>
      </c>
      <c r="BW149" s="135">
        <v>197</v>
      </c>
      <c r="BX149" s="136">
        <f t="shared" si="101"/>
        <v>405</v>
      </c>
      <c r="BY149" s="135">
        <v>1</v>
      </c>
      <c r="BZ149" s="135">
        <v>0</v>
      </c>
      <c r="CA149" s="135">
        <v>1</v>
      </c>
      <c r="CB149" s="136">
        <f t="shared" si="102"/>
        <v>2</v>
      </c>
      <c r="CC149" s="137"/>
      <c r="CD149" s="138">
        <f t="shared" si="104"/>
        <v>7442</v>
      </c>
      <c r="CE149" s="138">
        <f t="shared" si="104"/>
        <v>0</v>
      </c>
      <c r="CF149" s="138">
        <f t="shared" si="104"/>
        <v>7373</v>
      </c>
      <c r="CG149" s="139">
        <f t="shared" si="103"/>
        <v>14815</v>
      </c>
    </row>
    <row r="150" spans="1:85" ht="14.1" customHeight="1">
      <c r="A150" s="45"/>
      <c r="B150" s="1059"/>
      <c r="C150" s="1060"/>
      <c r="D150" s="134" t="s">
        <v>633</v>
      </c>
      <c r="E150" s="135">
        <v>355</v>
      </c>
      <c r="F150" s="135">
        <v>0</v>
      </c>
      <c r="G150" s="135">
        <v>376</v>
      </c>
      <c r="H150" s="136">
        <f t="shared" si="84"/>
        <v>731</v>
      </c>
      <c r="I150" s="135">
        <v>271</v>
      </c>
      <c r="J150" s="135">
        <v>0</v>
      </c>
      <c r="K150" s="135">
        <v>256</v>
      </c>
      <c r="L150" s="136">
        <f t="shared" si="85"/>
        <v>527</v>
      </c>
      <c r="M150" s="135">
        <v>722</v>
      </c>
      <c r="N150" s="135">
        <v>0</v>
      </c>
      <c r="O150" s="135">
        <v>757</v>
      </c>
      <c r="P150" s="136">
        <f t="shared" si="86"/>
        <v>1479</v>
      </c>
      <c r="Q150" s="135">
        <v>711</v>
      </c>
      <c r="R150" s="135">
        <v>0</v>
      </c>
      <c r="S150" s="135">
        <v>747</v>
      </c>
      <c r="T150" s="136">
        <f t="shared" si="87"/>
        <v>1458</v>
      </c>
      <c r="U150" s="135">
        <v>762</v>
      </c>
      <c r="V150" s="135">
        <v>0</v>
      </c>
      <c r="W150" s="135">
        <v>747</v>
      </c>
      <c r="X150" s="136">
        <f t="shared" si="88"/>
        <v>1509</v>
      </c>
      <c r="Y150" s="135">
        <v>910</v>
      </c>
      <c r="Z150" s="135">
        <v>0</v>
      </c>
      <c r="AA150" s="135">
        <v>845</v>
      </c>
      <c r="AB150" s="136">
        <f t="shared" si="89"/>
        <v>1755</v>
      </c>
      <c r="AC150" s="135">
        <v>946</v>
      </c>
      <c r="AD150" s="135">
        <v>0</v>
      </c>
      <c r="AE150" s="135">
        <v>826</v>
      </c>
      <c r="AF150" s="136">
        <f t="shared" si="90"/>
        <v>1772</v>
      </c>
      <c r="AG150" s="135">
        <v>786</v>
      </c>
      <c r="AH150" s="135">
        <v>0</v>
      </c>
      <c r="AI150" s="135">
        <v>707</v>
      </c>
      <c r="AJ150" s="136">
        <f t="shared" si="91"/>
        <v>1493</v>
      </c>
      <c r="AK150" s="135">
        <v>717</v>
      </c>
      <c r="AL150" s="135">
        <v>0</v>
      </c>
      <c r="AM150" s="135">
        <v>589</v>
      </c>
      <c r="AN150" s="136">
        <f t="shared" si="92"/>
        <v>1306</v>
      </c>
      <c r="AO150" s="135">
        <v>769</v>
      </c>
      <c r="AP150" s="135">
        <v>0</v>
      </c>
      <c r="AQ150" s="135">
        <v>650</v>
      </c>
      <c r="AR150" s="136">
        <f t="shared" si="93"/>
        <v>1419</v>
      </c>
      <c r="AS150" s="135">
        <v>834</v>
      </c>
      <c r="AT150" s="135">
        <v>0</v>
      </c>
      <c r="AU150" s="135">
        <v>768</v>
      </c>
      <c r="AV150" s="136">
        <f t="shared" si="94"/>
        <v>1602</v>
      </c>
      <c r="AW150" s="135">
        <v>894</v>
      </c>
      <c r="AX150" s="135">
        <v>0</v>
      </c>
      <c r="AY150" s="135">
        <v>981</v>
      </c>
      <c r="AZ150" s="136">
        <f t="shared" si="95"/>
        <v>1875</v>
      </c>
      <c r="BA150" s="135">
        <v>742</v>
      </c>
      <c r="BB150" s="135">
        <v>0</v>
      </c>
      <c r="BC150" s="135">
        <v>812</v>
      </c>
      <c r="BD150" s="136">
        <f t="shared" si="96"/>
        <v>1554</v>
      </c>
      <c r="BE150" s="135">
        <v>608</v>
      </c>
      <c r="BF150" s="135">
        <v>0</v>
      </c>
      <c r="BG150" s="135">
        <v>651</v>
      </c>
      <c r="BH150" s="136">
        <f t="shared" si="97"/>
        <v>1259</v>
      </c>
      <c r="BI150" s="135">
        <v>436</v>
      </c>
      <c r="BJ150" s="135">
        <v>0</v>
      </c>
      <c r="BK150" s="135">
        <v>515</v>
      </c>
      <c r="BL150" s="136">
        <f t="shared" si="98"/>
        <v>951</v>
      </c>
      <c r="BM150" s="135">
        <v>348</v>
      </c>
      <c r="BN150" s="135">
        <v>0</v>
      </c>
      <c r="BO150" s="135">
        <v>367</v>
      </c>
      <c r="BP150" s="136">
        <f t="shared" si="99"/>
        <v>715</v>
      </c>
      <c r="BQ150" s="135">
        <v>280</v>
      </c>
      <c r="BR150" s="135">
        <v>0</v>
      </c>
      <c r="BS150" s="135">
        <v>268</v>
      </c>
      <c r="BT150" s="136">
        <f t="shared" si="100"/>
        <v>548</v>
      </c>
      <c r="BU150" s="135">
        <v>352</v>
      </c>
      <c r="BV150" s="135">
        <v>0</v>
      </c>
      <c r="BW150" s="135">
        <v>296</v>
      </c>
      <c r="BX150" s="136">
        <f t="shared" si="101"/>
        <v>648</v>
      </c>
      <c r="BY150" s="135">
        <v>2</v>
      </c>
      <c r="BZ150" s="135">
        <v>0</v>
      </c>
      <c r="CA150" s="135">
        <v>1</v>
      </c>
      <c r="CB150" s="136">
        <f t="shared" si="102"/>
        <v>3</v>
      </c>
      <c r="CC150" s="137"/>
      <c r="CD150" s="138">
        <f t="shared" si="104"/>
        <v>11445</v>
      </c>
      <c r="CE150" s="138">
        <f t="shared" si="104"/>
        <v>0</v>
      </c>
      <c r="CF150" s="138">
        <f t="shared" si="104"/>
        <v>11159</v>
      </c>
      <c r="CG150" s="139">
        <f t="shared" si="103"/>
        <v>22604</v>
      </c>
    </row>
    <row r="151" spans="1:85" ht="14.1" customHeight="1">
      <c r="A151" s="45"/>
      <c r="B151" s="1059"/>
      <c r="C151" s="1060"/>
      <c r="D151" s="134" t="s">
        <v>634</v>
      </c>
      <c r="E151" s="135">
        <v>39</v>
      </c>
      <c r="F151" s="135">
        <v>0</v>
      </c>
      <c r="G151" s="135">
        <v>27</v>
      </c>
      <c r="H151" s="136">
        <f t="shared" si="84"/>
        <v>66</v>
      </c>
      <c r="I151" s="135">
        <v>25</v>
      </c>
      <c r="J151" s="135">
        <v>0</v>
      </c>
      <c r="K151" s="135">
        <v>31</v>
      </c>
      <c r="L151" s="136">
        <f t="shared" si="85"/>
        <v>56</v>
      </c>
      <c r="M151" s="135">
        <v>101</v>
      </c>
      <c r="N151" s="135">
        <v>0</v>
      </c>
      <c r="O151" s="135">
        <v>107</v>
      </c>
      <c r="P151" s="136">
        <f t="shared" si="86"/>
        <v>208</v>
      </c>
      <c r="Q151" s="135">
        <v>110</v>
      </c>
      <c r="R151" s="135">
        <v>0</v>
      </c>
      <c r="S151" s="135">
        <v>104</v>
      </c>
      <c r="T151" s="136">
        <f t="shared" si="87"/>
        <v>214</v>
      </c>
      <c r="U151" s="135">
        <v>134</v>
      </c>
      <c r="V151" s="135">
        <v>0</v>
      </c>
      <c r="W151" s="135">
        <v>127</v>
      </c>
      <c r="X151" s="136">
        <f t="shared" si="88"/>
        <v>261</v>
      </c>
      <c r="Y151" s="135">
        <v>127</v>
      </c>
      <c r="Z151" s="135">
        <v>0</v>
      </c>
      <c r="AA151" s="135">
        <v>132</v>
      </c>
      <c r="AB151" s="136">
        <f t="shared" si="89"/>
        <v>259</v>
      </c>
      <c r="AC151" s="135">
        <v>129</v>
      </c>
      <c r="AD151" s="135">
        <v>0</v>
      </c>
      <c r="AE151" s="135">
        <v>108</v>
      </c>
      <c r="AF151" s="136">
        <f t="shared" si="90"/>
        <v>237</v>
      </c>
      <c r="AG151" s="135">
        <v>92</v>
      </c>
      <c r="AH151" s="135">
        <v>0</v>
      </c>
      <c r="AI151" s="135">
        <v>95</v>
      </c>
      <c r="AJ151" s="136">
        <f t="shared" si="91"/>
        <v>187</v>
      </c>
      <c r="AK151" s="135">
        <v>101</v>
      </c>
      <c r="AL151" s="135">
        <v>0</v>
      </c>
      <c r="AM151" s="135">
        <v>71</v>
      </c>
      <c r="AN151" s="136">
        <f t="shared" si="92"/>
        <v>172</v>
      </c>
      <c r="AO151" s="135">
        <v>120</v>
      </c>
      <c r="AP151" s="135">
        <v>0</v>
      </c>
      <c r="AQ151" s="135">
        <v>120</v>
      </c>
      <c r="AR151" s="136">
        <f t="shared" si="93"/>
        <v>240</v>
      </c>
      <c r="AS151" s="135">
        <v>142</v>
      </c>
      <c r="AT151" s="135">
        <v>0</v>
      </c>
      <c r="AU151" s="135">
        <v>132</v>
      </c>
      <c r="AV151" s="136">
        <f t="shared" si="94"/>
        <v>274</v>
      </c>
      <c r="AW151" s="135">
        <v>147</v>
      </c>
      <c r="AX151" s="135">
        <v>0</v>
      </c>
      <c r="AY151" s="135">
        <v>161</v>
      </c>
      <c r="AZ151" s="136">
        <f t="shared" si="95"/>
        <v>308</v>
      </c>
      <c r="BA151" s="135">
        <v>128</v>
      </c>
      <c r="BB151" s="135">
        <v>0</v>
      </c>
      <c r="BC151" s="135">
        <v>129</v>
      </c>
      <c r="BD151" s="136">
        <f t="shared" si="96"/>
        <v>257</v>
      </c>
      <c r="BE151" s="135">
        <v>94</v>
      </c>
      <c r="BF151" s="135">
        <v>0</v>
      </c>
      <c r="BG151" s="135">
        <v>108</v>
      </c>
      <c r="BH151" s="136">
        <f t="shared" si="97"/>
        <v>202</v>
      </c>
      <c r="BI151" s="135">
        <v>77</v>
      </c>
      <c r="BJ151" s="135">
        <v>0</v>
      </c>
      <c r="BK151" s="135">
        <v>108</v>
      </c>
      <c r="BL151" s="136">
        <f t="shared" si="98"/>
        <v>185</v>
      </c>
      <c r="BM151" s="135">
        <v>83</v>
      </c>
      <c r="BN151" s="135">
        <v>0</v>
      </c>
      <c r="BO151" s="135">
        <v>86</v>
      </c>
      <c r="BP151" s="136">
        <f t="shared" si="99"/>
        <v>169</v>
      </c>
      <c r="BQ151" s="135">
        <v>56</v>
      </c>
      <c r="BR151" s="135">
        <v>0</v>
      </c>
      <c r="BS151" s="135">
        <v>68</v>
      </c>
      <c r="BT151" s="136">
        <f t="shared" si="100"/>
        <v>124</v>
      </c>
      <c r="BU151" s="135">
        <v>91</v>
      </c>
      <c r="BV151" s="135">
        <v>0</v>
      </c>
      <c r="BW151" s="135">
        <v>68</v>
      </c>
      <c r="BX151" s="136">
        <f t="shared" si="101"/>
        <v>159</v>
      </c>
      <c r="BY151" s="135">
        <v>0</v>
      </c>
      <c r="BZ151" s="135">
        <v>0</v>
      </c>
      <c r="CA151" s="135">
        <v>0</v>
      </c>
      <c r="CB151" s="136">
        <f t="shared" si="102"/>
        <v>0</v>
      </c>
      <c r="CC151" s="137"/>
      <c r="CD151" s="138">
        <f t="shared" si="104"/>
        <v>1796</v>
      </c>
      <c r="CE151" s="138">
        <f t="shared" si="104"/>
        <v>0</v>
      </c>
      <c r="CF151" s="138">
        <f t="shared" si="104"/>
        <v>1782</v>
      </c>
      <c r="CG151" s="139">
        <f t="shared" si="103"/>
        <v>3578</v>
      </c>
    </row>
    <row r="152" spans="1:85" ht="14.1" customHeight="1">
      <c r="A152" s="45"/>
      <c r="B152" s="1059"/>
      <c r="C152" s="1060"/>
      <c r="D152" s="134" t="s">
        <v>635</v>
      </c>
      <c r="E152" s="135">
        <v>1566</v>
      </c>
      <c r="F152" s="135">
        <v>0</v>
      </c>
      <c r="G152" s="135">
        <v>1630</v>
      </c>
      <c r="H152" s="136">
        <f t="shared" si="84"/>
        <v>3196</v>
      </c>
      <c r="I152" s="135">
        <v>1127</v>
      </c>
      <c r="J152" s="135">
        <v>0</v>
      </c>
      <c r="K152" s="135">
        <v>1233</v>
      </c>
      <c r="L152" s="136">
        <f t="shared" si="85"/>
        <v>2360</v>
      </c>
      <c r="M152" s="135">
        <v>2875</v>
      </c>
      <c r="N152" s="135">
        <v>0</v>
      </c>
      <c r="O152" s="135">
        <v>3094</v>
      </c>
      <c r="P152" s="136">
        <f t="shared" si="86"/>
        <v>5969</v>
      </c>
      <c r="Q152" s="135">
        <v>2710</v>
      </c>
      <c r="R152" s="135">
        <v>0</v>
      </c>
      <c r="S152" s="135">
        <v>2811</v>
      </c>
      <c r="T152" s="136">
        <f t="shared" si="87"/>
        <v>5521</v>
      </c>
      <c r="U152" s="135">
        <v>2825</v>
      </c>
      <c r="V152" s="135">
        <v>0</v>
      </c>
      <c r="W152" s="135">
        <v>2898</v>
      </c>
      <c r="X152" s="136">
        <f t="shared" si="88"/>
        <v>5723</v>
      </c>
      <c r="Y152" s="135">
        <v>3147</v>
      </c>
      <c r="Z152" s="135">
        <v>0</v>
      </c>
      <c r="AA152" s="135">
        <v>2921</v>
      </c>
      <c r="AB152" s="136">
        <f t="shared" si="89"/>
        <v>6068</v>
      </c>
      <c r="AC152" s="135">
        <v>3489</v>
      </c>
      <c r="AD152" s="135">
        <v>0</v>
      </c>
      <c r="AE152" s="135">
        <v>2886</v>
      </c>
      <c r="AF152" s="136">
        <f t="shared" si="90"/>
        <v>6375</v>
      </c>
      <c r="AG152" s="135">
        <v>3037</v>
      </c>
      <c r="AH152" s="135">
        <v>0</v>
      </c>
      <c r="AI152" s="135">
        <v>2468</v>
      </c>
      <c r="AJ152" s="136">
        <f t="shared" si="91"/>
        <v>5505</v>
      </c>
      <c r="AK152" s="135">
        <v>3125</v>
      </c>
      <c r="AL152" s="135">
        <v>0</v>
      </c>
      <c r="AM152" s="135">
        <v>2407</v>
      </c>
      <c r="AN152" s="136">
        <f t="shared" si="92"/>
        <v>5532</v>
      </c>
      <c r="AO152" s="135">
        <v>2814</v>
      </c>
      <c r="AP152" s="135">
        <v>0</v>
      </c>
      <c r="AQ152" s="135">
        <v>2398</v>
      </c>
      <c r="AR152" s="136">
        <f t="shared" si="93"/>
        <v>5212</v>
      </c>
      <c r="AS152" s="135">
        <v>2961</v>
      </c>
      <c r="AT152" s="135">
        <v>0</v>
      </c>
      <c r="AU152" s="135">
        <v>2445</v>
      </c>
      <c r="AV152" s="136">
        <f t="shared" si="94"/>
        <v>5406</v>
      </c>
      <c r="AW152" s="135">
        <v>3279</v>
      </c>
      <c r="AX152" s="135">
        <v>0</v>
      </c>
      <c r="AY152" s="135">
        <v>2939</v>
      </c>
      <c r="AZ152" s="136">
        <f t="shared" si="95"/>
        <v>6218</v>
      </c>
      <c r="BA152" s="135">
        <v>2910</v>
      </c>
      <c r="BB152" s="135">
        <v>0</v>
      </c>
      <c r="BC152" s="135">
        <v>2610</v>
      </c>
      <c r="BD152" s="136">
        <f t="shared" si="96"/>
        <v>5520</v>
      </c>
      <c r="BE152" s="135">
        <v>2418</v>
      </c>
      <c r="BF152" s="135">
        <v>0</v>
      </c>
      <c r="BG152" s="135">
        <v>1945</v>
      </c>
      <c r="BH152" s="136">
        <f t="shared" si="97"/>
        <v>4363</v>
      </c>
      <c r="BI152" s="135">
        <v>1934</v>
      </c>
      <c r="BJ152" s="135">
        <v>0</v>
      </c>
      <c r="BK152" s="135">
        <v>1624</v>
      </c>
      <c r="BL152" s="136">
        <f t="shared" si="98"/>
        <v>3558</v>
      </c>
      <c r="BM152" s="135">
        <v>1519</v>
      </c>
      <c r="BN152" s="135">
        <v>0</v>
      </c>
      <c r="BO152" s="135">
        <v>1260</v>
      </c>
      <c r="BP152" s="136">
        <f t="shared" si="99"/>
        <v>2779</v>
      </c>
      <c r="BQ152" s="135">
        <v>1213</v>
      </c>
      <c r="BR152" s="135">
        <v>0</v>
      </c>
      <c r="BS152" s="135">
        <v>895</v>
      </c>
      <c r="BT152" s="136">
        <f t="shared" si="100"/>
        <v>2108</v>
      </c>
      <c r="BU152" s="135">
        <v>1600</v>
      </c>
      <c r="BV152" s="135">
        <v>0</v>
      </c>
      <c r="BW152" s="135">
        <v>1049</v>
      </c>
      <c r="BX152" s="136">
        <f t="shared" si="101"/>
        <v>2649</v>
      </c>
      <c r="BY152" s="135">
        <v>4</v>
      </c>
      <c r="BZ152" s="135">
        <v>0</v>
      </c>
      <c r="CA152" s="135">
        <v>6</v>
      </c>
      <c r="CB152" s="136">
        <f t="shared" si="102"/>
        <v>10</v>
      </c>
      <c r="CC152" s="137"/>
      <c r="CD152" s="138">
        <f t="shared" si="104"/>
        <v>44553</v>
      </c>
      <c r="CE152" s="138">
        <f t="shared" si="104"/>
        <v>0</v>
      </c>
      <c r="CF152" s="138">
        <f t="shared" si="104"/>
        <v>39519</v>
      </c>
      <c r="CG152" s="139">
        <f t="shared" si="103"/>
        <v>84072</v>
      </c>
    </row>
    <row r="153" spans="1:85" ht="14.1" customHeight="1">
      <c r="A153" s="45"/>
      <c r="B153" s="1059"/>
      <c r="C153" s="1060"/>
      <c r="D153" s="134" t="s">
        <v>636</v>
      </c>
      <c r="E153" s="135">
        <v>303</v>
      </c>
      <c r="F153" s="135">
        <v>0</v>
      </c>
      <c r="G153" s="135">
        <v>333</v>
      </c>
      <c r="H153" s="136">
        <f t="shared" si="84"/>
        <v>636</v>
      </c>
      <c r="I153" s="135">
        <v>187</v>
      </c>
      <c r="J153" s="135">
        <v>0</v>
      </c>
      <c r="K153" s="135">
        <v>236</v>
      </c>
      <c r="L153" s="136">
        <f t="shared" si="85"/>
        <v>423</v>
      </c>
      <c r="M153" s="135">
        <v>628</v>
      </c>
      <c r="N153" s="135">
        <v>0</v>
      </c>
      <c r="O153" s="135">
        <v>688</v>
      </c>
      <c r="P153" s="136">
        <f t="shared" si="86"/>
        <v>1316</v>
      </c>
      <c r="Q153" s="135">
        <v>659</v>
      </c>
      <c r="R153" s="135">
        <v>0</v>
      </c>
      <c r="S153" s="135">
        <v>648</v>
      </c>
      <c r="T153" s="136">
        <f t="shared" si="87"/>
        <v>1307</v>
      </c>
      <c r="U153" s="135">
        <v>628</v>
      </c>
      <c r="V153" s="135">
        <v>0</v>
      </c>
      <c r="W153" s="135">
        <v>649</v>
      </c>
      <c r="X153" s="136">
        <f t="shared" si="88"/>
        <v>1277</v>
      </c>
      <c r="Y153" s="135">
        <v>709</v>
      </c>
      <c r="Z153" s="135">
        <v>0</v>
      </c>
      <c r="AA153" s="135">
        <v>707</v>
      </c>
      <c r="AB153" s="136">
        <f t="shared" si="89"/>
        <v>1416</v>
      </c>
      <c r="AC153" s="135">
        <v>680</v>
      </c>
      <c r="AD153" s="135">
        <v>0</v>
      </c>
      <c r="AE153" s="135">
        <v>636</v>
      </c>
      <c r="AF153" s="136">
        <f t="shared" si="90"/>
        <v>1316</v>
      </c>
      <c r="AG153" s="135">
        <v>637</v>
      </c>
      <c r="AH153" s="135">
        <v>0</v>
      </c>
      <c r="AI153" s="135">
        <v>483</v>
      </c>
      <c r="AJ153" s="136">
        <f t="shared" si="91"/>
        <v>1120</v>
      </c>
      <c r="AK153" s="135">
        <v>658</v>
      </c>
      <c r="AL153" s="135">
        <v>0</v>
      </c>
      <c r="AM153" s="135">
        <v>531</v>
      </c>
      <c r="AN153" s="136">
        <f t="shared" si="92"/>
        <v>1189</v>
      </c>
      <c r="AO153" s="135">
        <v>624</v>
      </c>
      <c r="AP153" s="135">
        <v>0</v>
      </c>
      <c r="AQ153" s="135">
        <v>523</v>
      </c>
      <c r="AR153" s="136">
        <f t="shared" si="93"/>
        <v>1147</v>
      </c>
      <c r="AS153" s="135">
        <v>611</v>
      </c>
      <c r="AT153" s="135">
        <v>0</v>
      </c>
      <c r="AU153" s="135">
        <v>536</v>
      </c>
      <c r="AV153" s="136">
        <f t="shared" si="94"/>
        <v>1147</v>
      </c>
      <c r="AW153" s="135">
        <v>605</v>
      </c>
      <c r="AX153" s="135">
        <v>0</v>
      </c>
      <c r="AY153" s="135">
        <v>584</v>
      </c>
      <c r="AZ153" s="136">
        <f t="shared" si="95"/>
        <v>1189</v>
      </c>
      <c r="BA153" s="135">
        <v>548</v>
      </c>
      <c r="BB153" s="135">
        <v>0</v>
      </c>
      <c r="BC153" s="135">
        <v>536</v>
      </c>
      <c r="BD153" s="136">
        <f t="shared" si="96"/>
        <v>1084</v>
      </c>
      <c r="BE153" s="135">
        <v>466</v>
      </c>
      <c r="BF153" s="135">
        <v>0</v>
      </c>
      <c r="BG153" s="135">
        <v>467</v>
      </c>
      <c r="BH153" s="136">
        <f t="shared" si="97"/>
        <v>933</v>
      </c>
      <c r="BI153" s="135">
        <v>360</v>
      </c>
      <c r="BJ153" s="135">
        <v>0</v>
      </c>
      <c r="BK153" s="135">
        <v>417</v>
      </c>
      <c r="BL153" s="136">
        <f t="shared" si="98"/>
        <v>777</v>
      </c>
      <c r="BM153" s="135">
        <v>284</v>
      </c>
      <c r="BN153" s="135">
        <v>0</v>
      </c>
      <c r="BO153" s="135">
        <v>295</v>
      </c>
      <c r="BP153" s="136">
        <f t="shared" si="99"/>
        <v>579</v>
      </c>
      <c r="BQ153" s="135">
        <v>190</v>
      </c>
      <c r="BR153" s="135">
        <v>0</v>
      </c>
      <c r="BS153" s="135">
        <v>220</v>
      </c>
      <c r="BT153" s="136">
        <f t="shared" si="100"/>
        <v>410</v>
      </c>
      <c r="BU153" s="135">
        <v>243</v>
      </c>
      <c r="BV153" s="135">
        <v>0</v>
      </c>
      <c r="BW153" s="135">
        <v>203</v>
      </c>
      <c r="BX153" s="136">
        <f t="shared" si="101"/>
        <v>446</v>
      </c>
      <c r="BY153" s="135">
        <v>0</v>
      </c>
      <c r="BZ153" s="135">
        <v>0</v>
      </c>
      <c r="CA153" s="135">
        <v>1</v>
      </c>
      <c r="CB153" s="136">
        <f t="shared" si="102"/>
        <v>1</v>
      </c>
      <c r="CC153" s="137"/>
      <c r="CD153" s="138">
        <f t="shared" si="104"/>
        <v>9020</v>
      </c>
      <c r="CE153" s="138">
        <f t="shared" si="104"/>
        <v>0</v>
      </c>
      <c r="CF153" s="138">
        <f t="shared" si="104"/>
        <v>8693</v>
      </c>
      <c r="CG153" s="139">
        <f t="shared" si="103"/>
        <v>17713</v>
      </c>
    </row>
    <row r="154" spans="1:85" ht="14.1" customHeight="1">
      <c r="A154" s="45"/>
      <c r="B154" s="1059"/>
      <c r="C154" s="1060"/>
      <c r="D154" s="134" t="s">
        <v>637</v>
      </c>
      <c r="E154" s="135">
        <v>463</v>
      </c>
      <c r="F154" s="135">
        <v>0</v>
      </c>
      <c r="G154" s="135">
        <v>461</v>
      </c>
      <c r="H154" s="136">
        <f t="shared" si="84"/>
        <v>924</v>
      </c>
      <c r="I154" s="135">
        <v>281</v>
      </c>
      <c r="J154" s="135">
        <v>0</v>
      </c>
      <c r="K154" s="135">
        <v>319</v>
      </c>
      <c r="L154" s="136">
        <f t="shared" si="85"/>
        <v>600</v>
      </c>
      <c r="M154" s="135">
        <v>828</v>
      </c>
      <c r="N154" s="135">
        <v>0</v>
      </c>
      <c r="O154" s="135">
        <v>825</v>
      </c>
      <c r="P154" s="136">
        <f t="shared" si="86"/>
        <v>1653</v>
      </c>
      <c r="Q154" s="135">
        <v>823</v>
      </c>
      <c r="R154" s="135">
        <v>0</v>
      </c>
      <c r="S154" s="135">
        <v>934</v>
      </c>
      <c r="T154" s="136">
        <f t="shared" si="87"/>
        <v>1757</v>
      </c>
      <c r="U154" s="135">
        <v>908</v>
      </c>
      <c r="V154" s="135">
        <v>0</v>
      </c>
      <c r="W154" s="135">
        <v>888</v>
      </c>
      <c r="X154" s="136">
        <f t="shared" si="88"/>
        <v>1796</v>
      </c>
      <c r="Y154" s="135">
        <v>970</v>
      </c>
      <c r="Z154" s="135">
        <v>0</v>
      </c>
      <c r="AA154" s="135">
        <v>957</v>
      </c>
      <c r="AB154" s="136">
        <f t="shared" si="89"/>
        <v>1927</v>
      </c>
      <c r="AC154" s="135">
        <v>1079</v>
      </c>
      <c r="AD154" s="135">
        <v>0</v>
      </c>
      <c r="AE154" s="135">
        <v>977</v>
      </c>
      <c r="AF154" s="136">
        <f t="shared" si="90"/>
        <v>2056</v>
      </c>
      <c r="AG154" s="135">
        <v>893</v>
      </c>
      <c r="AH154" s="135">
        <v>0</v>
      </c>
      <c r="AI154" s="135">
        <v>845</v>
      </c>
      <c r="AJ154" s="136">
        <f t="shared" si="91"/>
        <v>1738</v>
      </c>
      <c r="AK154" s="135">
        <v>862</v>
      </c>
      <c r="AL154" s="135">
        <v>0</v>
      </c>
      <c r="AM154" s="135">
        <v>787</v>
      </c>
      <c r="AN154" s="136">
        <f t="shared" si="92"/>
        <v>1649</v>
      </c>
      <c r="AO154" s="135">
        <v>921</v>
      </c>
      <c r="AP154" s="135">
        <v>0</v>
      </c>
      <c r="AQ154" s="135">
        <v>809</v>
      </c>
      <c r="AR154" s="136">
        <f t="shared" si="93"/>
        <v>1730</v>
      </c>
      <c r="AS154" s="135">
        <v>918</v>
      </c>
      <c r="AT154" s="135">
        <v>0</v>
      </c>
      <c r="AU154" s="135">
        <v>875</v>
      </c>
      <c r="AV154" s="136">
        <f t="shared" si="94"/>
        <v>1793</v>
      </c>
      <c r="AW154" s="135">
        <v>1020</v>
      </c>
      <c r="AX154" s="135">
        <v>0</v>
      </c>
      <c r="AY154" s="135">
        <v>1004</v>
      </c>
      <c r="AZ154" s="136">
        <f t="shared" si="95"/>
        <v>2024</v>
      </c>
      <c r="BA154" s="135">
        <v>851</v>
      </c>
      <c r="BB154" s="135">
        <v>0</v>
      </c>
      <c r="BC154" s="135">
        <v>939</v>
      </c>
      <c r="BD154" s="136">
        <f t="shared" si="96"/>
        <v>1790</v>
      </c>
      <c r="BE154" s="135">
        <v>658</v>
      </c>
      <c r="BF154" s="135">
        <v>0</v>
      </c>
      <c r="BG154" s="135">
        <v>782</v>
      </c>
      <c r="BH154" s="136">
        <f t="shared" si="97"/>
        <v>1440</v>
      </c>
      <c r="BI154" s="135">
        <v>507</v>
      </c>
      <c r="BJ154" s="135">
        <v>0</v>
      </c>
      <c r="BK154" s="135">
        <v>549</v>
      </c>
      <c r="BL154" s="136">
        <f t="shared" si="98"/>
        <v>1056</v>
      </c>
      <c r="BM154" s="135">
        <v>443</v>
      </c>
      <c r="BN154" s="135">
        <v>0</v>
      </c>
      <c r="BO154" s="135">
        <v>479</v>
      </c>
      <c r="BP154" s="136">
        <f t="shared" si="99"/>
        <v>922</v>
      </c>
      <c r="BQ154" s="135">
        <v>274</v>
      </c>
      <c r="BR154" s="135">
        <v>0</v>
      </c>
      <c r="BS154" s="135">
        <v>329</v>
      </c>
      <c r="BT154" s="136">
        <f t="shared" si="100"/>
        <v>603</v>
      </c>
      <c r="BU154" s="135">
        <v>357</v>
      </c>
      <c r="BV154" s="135">
        <v>0</v>
      </c>
      <c r="BW154" s="135">
        <v>329</v>
      </c>
      <c r="BX154" s="136">
        <f t="shared" si="101"/>
        <v>686</v>
      </c>
      <c r="BY154" s="135">
        <v>0</v>
      </c>
      <c r="BZ154" s="135">
        <v>0</v>
      </c>
      <c r="CA154" s="135">
        <v>1</v>
      </c>
      <c r="CB154" s="136">
        <f t="shared" si="102"/>
        <v>1</v>
      </c>
      <c r="CC154" s="137"/>
      <c r="CD154" s="138">
        <f t="shared" si="104"/>
        <v>13056</v>
      </c>
      <c r="CE154" s="138">
        <f t="shared" si="104"/>
        <v>0</v>
      </c>
      <c r="CF154" s="138">
        <f t="shared" si="104"/>
        <v>13089</v>
      </c>
      <c r="CG154" s="139">
        <f t="shared" si="103"/>
        <v>26145</v>
      </c>
    </row>
    <row r="155" spans="1:85" ht="14.1" customHeight="1">
      <c r="A155" s="45"/>
      <c r="B155" s="1059"/>
      <c r="C155" s="1060"/>
      <c r="D155" s="134" t="s">
        <v>638</v>
      </c>
      <c r="E155" s="135">
        <v>656</v>
      </c>
      <c r="F155" s="135">
        <v>0</v>
      </c>
      <c r="G155" s="135">
        <v>622</v>
      </c>
      <c r="H155" s="136">
        <f t="shared" si="84"/>
        <v>1278</v>
      </c>
      <c r="I155" s="135">
        <v>512</v>
      </c>
      <c r="J155" s="135">
        <v>0</v>
      </c>
      <c r="K155" s="135">
        <v>594</v>
      </c>
      <c r="L155" s="136">
        <f t="shared" si="85"/>
        <v>1106</v>
      </c>
      <c r="M155" s="135">
        <v>1387</v>
      </c>
      <c r="N155" s="135">
        <v>0</v>
      </c>
      <c r="O155" s="135">
        <v>1474</v>
      </c>
      <c r="P155" s="136">
        <f t="shared" si="86"/>
        <v>2861</v>
      </c>
      <c r="Q155" s="135">
        <v>1240</v>
      </c>
      <c r="R155" s="135">
        <v>0</v>
      </c>
      <c r="S155" s="135">
        <v>1256</v>
      </c>
      <c r="T155" s="136">
        <f t="shared" si="87"/>
        <v>2496</v>
      </c>
      <c r="U155" s="135">
        <v>1287</v>
      </c>
      <c r="V155" s="135">
        <v>0</v>
      </c>
      <c r="W155" s="135">
        <v>1340</v>
      </c>
      <c r="X155" s="136">
        <f t="shared" si="88"/>
        <v>2627</v>
      </c>
      <c r="Y155" s="135">
        <v>1482</v>
      </c>
      <c r="Z155" s="135">
        <v>0</v>
      </c>
      <c r="AA155" s="135">
        <v>1330</v>
      </c>
      <c r="AB155" s="136">
        <f t="shared" si="89"/>
        <v>2812</v>
      </c>
      <c r="AC155" s="135">
        <v>1553</v>
      </c>
      <c r="AD155" s="135">
        <v>0</v>
      </c>
      <c r="AE155" s="135">
        <v>1295</v>
      </c>
      <c r="AF155" s="136">
        <f t="shared" si="90"/>
        <v>2848</v>
      </c>
      <c r="AG155" s="135">
        <v>1320</v>
      </c>
      <c r="AH155" s="135">
        <v>0</v>
      </c>
      <c r="AI155" s="135">
        <v>1045</v>
      </c>
      <c r="AJ155" s="136">
        <f t="shared" si="91"/>
        <v>2365</v>
      </c>
      <c r="AK155" s="135">
        <v>1307</v>
      </c>
      <c r="AL155" s="135">
        <v>0</v>
      </c>
      <c r="AM155" s="135">
        <v>1004</v>
      </c>
      <c r="AN155" s="136">
        <f t="shared" si="92"/>
        <v>2311</v>
      </c>
      <c r="AO155" s="135">
        <v>1294</v>
      </c>
      <c r="AP155" s="135">
        <v>0</v>
      </c>
      <c r="AQ155" s="135">
        <v>1065</v>
      </c>
      <c r="AR155" s="136">
        <f t="shared" si="93"/>
        <v>2359</v>
      </c>
      <c r="AS155" s="135">
        <v>1535</v>
      </c>
      <c r="AT155" s="135">
        <v>0</v>
      </c>
      <c r="AU155" s="135">
        <v>1222</v>
      </c>
      <c r="AV155" s="136">
        <f t="shared" si="94"/>
        <v>2757</v>
      </c>
      <c r="AW155" s="135">
        <v>1461</v>
      </c>
      <c r="AX155" s="135">
        <v>0</v>
      </c>
      <c r="AY155" s="135">
        <v>1446</v>
      </c>
      <c r="AZ155" s="136">
        <f t="shared" si="95"/>
        <v>2907</v>
      </c>
      <c r="BA155" s="135">
        <v>1259</v>
      </c>
      <c r="BB155" s="135">
        <v>0</v>
      </c>
      <c r="BC155" s="135">
        <v>1265</v>
      </c>
      <c r="BD155" s="136">
        <f t="shared" si="96"/>
        <v>2524</v>
      </c>
      <c r="BE155" s="135">
        <v>1072</v>
      </c>
      <c r="BF155" s="135">
        <v>0</v>
      </c>
      <c r="BG155" s="135">
        <v>1066</v>
      </c>
      <c r="BH155" s="136">
        <f t="shared" si="97"/>
        <v>2138</v>
      </c>
      <c r="BI155" s="135">
        <v>826</v>
      </c>
      <c r="BJ155" s="135">
        <v>0</v>
      </c>
      <c r="BK155" s="135">
        <v>892</v>
      </c>
      <c r="BL155" s="136">
        <f t="shared" si="98"/>
        <v>1718</v>
      </c>
      <c r="BM155" s="135">
        <v>751</v>
      </c>
      <c r="BN155" s="135">
        <v>0</v>
      </c>
      <c r="BO155" s="135">
        <v>668</v>
      </c>
      <c r="BP155" s="136">
        <f t="shared" si="99"/>
        <v>1419</v>
      </c>
      <c r="BQ155" s="135">
        <v>610</v>
      </c>
      <c r="BR155" s="135">
        <v>0</v>
      </c>
      <c r="BS155" s="135">
        <v>497</v>
      </c>
      <c r="BT155" s="136">
        <f t="shared" si="100"/>
        <v>1107</v>
      </c>
      <c r="BU155" s="135">
        <v>819</v>
      </c>
      <c r="BV155" s="135">
        <v>0</v>
      </c>
      <c r="BW155" s="135">
        <v>528</v>
      </c>
      <c r="BX155" s="136">
        <f t="shared" si="101"/>
        <v>1347</v>
      </c>
      <c r="BY155" s="135">
        <v>3</v>
      </c>
      <c r="BZ155" s="135">
        <v>0</v>
      </c>
      <c r="CA155" s="135">
        <v>2</v>
      </c>
      <c r="CB155" s="136">
        <f t="shared" si="102"/>
        <v>5</v>
      </c>
      <c r="CC155" s="137"/>
      <c r="CD155" s="138">
        <f t="shared" si="104"/>
        <v>20374</v>
      </c>
      <c r="CE155" s="138">
        <f t="shared" si="104"/>
        <v>0</v>
      </c>
      <c r="CF155" s="138">
        <f t="shared" si="104"/>
        <v>18611</v>
      </c>
      <c r="CG155" s="139">
        <f t="shared" si="103"/>
        <v>38985</v>
      </c>
    </row>
    <row r="156" spans="1:85" ht="14.1" customHeight="1">
      <c r="A156" s="45"/>
      <c r="B156" s="1059"/>
      <c r="C156" s="1060"/>
      <c r="D156" s="134" t="s">
        <v>639</v>
      </c>
      <c r="E156" s="135">
        <v>263</v>
      </c>
      <c r="F156" s="135">
        <v>0</v>
      </c>
      <c r="G156" s="135">
        <v>269</v>
      </c>
      <c r="H156" s="136">
        <f t="shared" si="84"/>
        <v>532</v>
      </c>
      <c r="I156" s="135">
        <v>180</v>
      </c>
      <c r="J156" s="135">
        <v>0</v>
      </c>
      <c r="K156" s="135">
        <v>204</v>
      </c>
      <c r="L156" s="136">
        <f t="shared" si="85"/>
        <v>384</v>
      </c>
      <c r="M156" s="135">
        <v>474</v>
      </c>
      <c r="N156" s="135">
        <v>0</v>
      </c>
      <c r="O156" s="135">
        <v>507</v>
      </c>
      <c r="P156" s="136">
        <f t="shared" si="86"/>
        <v>981</v>
      </c>
      <c r="Q156" s="135">
        <v>491</v>
      </c>
      <c r="R156" s="135">
        <v>0</v>
      </c>
      <c r="S156" s="135">
        <v>516</v>
      </c>
      <c r="T156" s="136">
        <f t="shared" si="87"/>
        <v>1007</v>
      </c>
      <c r="U156" s="135">
        <v>575</v>
      </c>
      <c r="V156" s="135">
        <v>0</v>
      </c>
      <c r="W156" s="135">
        <v>589</v>
      </c>
      <c r="X156" s="136">
        <f t="shared" si="88"/>
        <v>1164</v>
      </c>
      <c r="Y156" s="135">
        <v>652</v>
      </c>
      <c r="Z156" s="135">
        <v>0</v>
      </c>
      <c r="AA156" s="135">
        <v>564</v>
      </c>
      <c r="AB156" s="136">
        <f t="shared" si="89"/>
        <v>1216</v>
      </c>
      <c r="AC156" s="135">
        <v>603</v>
      </c>
      <c r="AD156" s="135">
        <v>0</v>
      </c>
      <c r="AE156" s="135">
        <v>509</v>
      </c>
      <c r="AF156" s="136">
        <f t="shared" si="90"/>
        <v>1112</v>
      </c>
      <c r="AG156" s="135">
        <v>488</v>
      </c>
      <c r="AH156" s="135">
        <v>0</v>
      </c>
      <c r="AI156" s="135">
        <v>440</v>
      </c>
      <c r="AJ156" s="136">
        <f t="shared" si="91"/>
        <v>928</v>
      </c>
      <c r="AK156" s="135">
        <v>467</v>
      </c>
      <c r="AL156" s="135">
        <v>0</v>
      </c>
      <c r="AM156" s="135">
        <v>364</v>
      </c>
      <c r="AN156" s="136">
        <f t="shared" si="92"/>
        <v>831</v>
      </c>
      <c r="AO156" s="135">
        <v>523</v>
      </c>
      <c r="AP156" s="135">
        <v>0</v>
      </c>
      <c r="AQ156" s="135">
        <v>435</v>
      </c>
      <c r="AR156" s="136">
        <f t="shared" si="93"/>
        <v>958</v>
      </c>
      <c r="AS156" s="135">
        <v>600</v>
      </c>
      <c r="AT156" s="135">
        <v>0</v>
      </c>
      <c r="AU156" s="135">
        <v>568</v>
      </c>
      <c r="AV156" s="136">
        <f t="shared" si="94"/>
        <v>1168</v>
      </c>
      <c r="AW156" s="135">
        <v>615</v>
      </c>
      <c r="AX156" s="135">
        <v>0</v>
      </c>
      <c r="AY156" s="135">
        <v>606</v>
      </c>
      <c r="AZ156" s="136">
        <f t="shared" si="95"/>
        <v>1221</v>
      </c>
      <c r="BA156" s="135">
        <v>519</v>
      </c>
      <c r="BB156" s="135">
        <v>0</v>
      </c>
      <c r="BC156" s="135">
        <v>553</v>
      </c>
      <c r="BD156" s="136">
        <f t="shared" si="96"/>
        <v>1072</v>
      </c>
      <c r="BE156" s="135">
        <v>438</v>
      </c>
      <c r="BF156" s="135">
        <v>0</v>
      </c>
      <c r="BG156" s="135">
        <v>416</v>
      </c>
      <c r="BH156" s="136">
        <f t="shared" si="97"/>
        <v>854</v>
      </c>
      <c r="BI156" s="135">
        <v>340</v>
      </c>
      <c r="BJ156" s="135">
        <v>0</v>
      </c>
      <c r="BK156" s="135">
        <v>382</v>
      </c>
      <c r="BL156" s="136">
        <f t="shared" si="98"/>
        <v>722</v>
      </c>
      <c r="BM156" s="135">
        <v>240</v>
      </c>
      <c r="BN156" s="135">
        <v>0</v>
      </c>
      <c r="BO156" s="135">
        <v>262</v>
      </c>
      <c r="BP156" s="136">
        <f t="shared" si="99"/>
        <v>502</v>
      </c>
      <c r="BQ156" s="135">
        <v>195</v>
      </c>
      <c r="BR156" s="135">
        <v>0</v>
      </c>
      <c r="BS156" s="135">
        <v>195</v>
      </c>
      <c r="BT156" s="136">
        <f t="shared" si="100"/>
        <v>390</v>
      </c>
      <c r="BU156" s="135">
        <v>263</v>
      </c>
      <c r="BV156" s="135">
        <v>0</v>
      </c>
      <c r="BW156" s="135">
        <v>206</v>
      </c>
      <c r="BX156" s="136">
        <f t="shared" si="101"/>
        <v>469</v>
      </c>
      <c r="BY156" s="135">
        <v>0</v>
      </c>
      <c r="BZ156" s="135">
        <v>0</v>
      </c>
      <c r="CA156" s="135">
        <v>0</v>
      </c>
      <c r="CB156" s="136">
        <f t="shared" si="102"/>
        <v>0</v>
      </c>
      <c r="CC156" s="137"/>
      <c r="CD156" s="138">
        <f t="shared" si="104"/>
        <v>7926</v>
      </c>
      <c r="CE156" s="138">
        <f t="shared" si="104"/>
        <v>0</v>
      </c>
      <c r="CF156" s="138">
        <f t="shared" si="104"/>
        <v>7585</v>
      </c>
      <c r="CG156" s="139">
        <f t="shared" si="103"/>
        <v>15511</v>
      </c>
    </row>
    <row r="157" spans="1:85" ht="14.1" customHeight="1">
      <c r="A157" s="45"/>
      <c r="B157" s="1059"/>
      <c r="C157" s="1060"/>
      <c r="D157" s="134" t="s">
        <v>640</v>
      </c>
      <c r="E157" s="135">
        <v>584</v>
      </c>
      <c r="F157" s="135">
        <v>0</v>
      </c>
      <c r="G157" s="135">
        <v>565</v>
      </c>
      <c r="H157" s="136">
        <f t="shared" si="84"/>
        <v>1149</v>
      </c>
      <c r="I157" s="135">
        <v>537</v>
      </c>
      <c r="J157" s="135">
        <v>0</v>
      </c>
      <c r="K157" s="135">
        <v>540</v>
      </c>
      <c r="L157" s="136">
        <f t="shared" si="85"/>
        <v>1077</v>
      </c>
      <c r="M157" s="135">
        <v>1303</v>
      </c>
      <c r="N157" s="135">
        <v>0</v>
      </c>
      <c r="O157" s="135">
        <v>1328</v>
      </c>
      <c r="P157" s="136">
        <f t="shared" si="86"/>
        <v>2631</v>
      </c>
      <c r="Q157" s="135">
        <v>1281</v>
      </c>
      <c r="R157" s="135">
        <v>0</v>
      </c>
      <c r="S157" s="135">
        <v>1292</v>
      </c>
      <c r="T157" s="136">
        <f t="shared" si="87"/>
        <v>2573</v>
      </c>
      <c r="U157" s="135">
        <v>1318</v>
      </c>
      <c r="V157" s="135">
        <v>0</v>
      </c>
      <c r="W157" s="135">
        <v>1395</v>
      </c>
      <c r="X157" s="136">
        <f t="shared" si="88"/>
        <v>2713</v>
      </c>
      <c r="Y157" s="135">
        <v>1478</v>
      </c>
      <c r="Z157" s="135">
        <v>0</v>
      </c>
      <c r="AA157" s="135">
        <v>1326</v>
      </c>
      <c r="AB157" s="136">
        <f t="shared" si="89"/>
        <v>2804</v>
      </c>
      <c r="AC157" s="135">
        <v>1484</v>
      </c>
      <c r="AD157" s="135">
        <v>0</v>
      </c>
      <c r="AE157" s="135">
        <v>1209</v>
      </c>
      <c r="AF157" s="136">
        <f t="shared" si="90"/>
        <v>2693</v>
      </c>
      <c r="AG157" s="135">
        <v>1350</v>
      </c>
      <c r="AH157" s="135">
        <v>0</v>
      </c>
      <c r="AI157" s="135">
        <v>1003</v>
      </c>
      <c r="AJ157" s="136">
        <f t="shared" si="91"/>
        <v>2353</v>
      </c>
      <c r="AK157" s="135">
        <v>1171</v>
      </c>
      <c r="AL157" s="135">
        <v>0</v>
      </c>
      <c r="AM157" s="135">
        <v>973</v>
      </c>
      <c r="AN157" s="136">
        <f t="shared" si="92"/>
        <v>2144</v>
      </c>
      <c r="AO157" s="135">
        <v>1235</v>
      </c>
      <c r="AP157" s="135">
        <v>0</v>
      </c>
      <c r="AQ157" s="135">
        <v>1091</v>
      </c>
      <c r="AR157" s="136">
        <f t="shared" si="93"/>
        <v>2326</v>
      </c>
      <c r="AS157" s="135">
        <v>1387</v>
      </c>
      <c r="AT157" s="135">
        <v>0</v>
      </c>
      <c r="AU157" s="135">
        <v>1231</v>
      </c>
      <c r="AV157" s="136">
        <f t="shared" si="94"/>
        <v>2618</v>
      </c>
      <c r="AW157" s="135">
        <v>1367</v>
      </c>
      <c r="AX157" s="135">
        <v>0</v>
      </c>
      <c r="AY157" s="135">
        <v>1381</v>
      </c>
      <c r="AZ157" s="136">
        <f t="shared" si="95"/>
        <v>2748</v>
      </c>
      <c r="BA157" s="135">
        <v>1190</v>
      </c>
      <c r="BB157" s="135">
        <v>0</v>
      </c>
      <c r="BC157" s="135">
        <v>1166</v>
      </c>
      <c r="BD157" s="136">
        <f t="shared" si="96"/>
        <v>2356</v>
      </c>
      <c r="BE157" s="135">
        <v>976</v>
      </c>
      <c r="BF157" s="135">
        <v>0</v>
      </c>
      <c r="BG157" s="135">
        <v>905</v>
      </c>
      <c r="BH157" s="136">
        <f t="shared" si="97"/>
        <v>1881</v>
      </c>
      <c r="BI157" s="135">
        <v>804</v>
      </c>
      <c r="BJ157" s="135">
        <v>0</v>
      </c>
      <c r="BK157" s="135">
        <v>812</v>
      </c>
      <c r="BL157" s="136">
        <f t="shared" si="98"/>
        <v>1616</v>
      </c>
      <c r="BM157" s="135">
        <v>677</v>
      </c>
      <c r="BN157" s="135">
        <v>0</v>
      </c>
      <c r="BO157" s="135">
        <v>666</v>
      </c>
      <c r="BP157" s="136">
        <f t="shared" si="99"/>
        <v>1343</v>
      </c>
      <c r="BQ157" s="135">
        <v>507</v>
      </c>
      <c r="BR157" s="135">
        <v>0</v>
      </c>
      <c r="BS157" s="135">
        <v>427</v>
      </c>
      <c r="BT157" s="136">
        <f t="shared" si="100"/>
        <v>934</v>
      </c>
      <c r="BU157" s="135">
        <v>673</v>
      </c>
      <c r="BV157" s="135">
        <v>0</v>
      </c>
      <c r="BW157" s="135">
        <v>421</v>
      </c>
      <c r="BX157" s="136">
        <f t="shared" si="101"/>
        <v>1094</v>
      </c>
      <c r="BY157" s="135">
        <v>0</v>
      </c>
      <c r="BZ157" s="135">
        <v>0</v>
      </c>
      <c r="CA157" s="135">
        <v>1</v>
      </c>
      <c r="CB157" s="136">
        <f t="shared" si="102"/>
        <v>1</v>
      </c>
      <c r="CC157" s="137"/>
      <c r="CD157" s="138">
        <f t="shared" si="104"/>
        <v>19322</v>
      </c>
      <c r="CE157" s="138">
        <f t="shared" si="104"/>
        <v>0</v>
      </c>
      <c r="CF157" s="138">
        <f t="shared" si="104"/>
        <v>17732</v>
      </c>
      <c r="CG157" s="139">
        <f t="shared" si="103"/>
        <v>37054</v>
      </c>
    </row>
    <row r="158" spans="1:85" ht="14.1" customHeight="1">
      <c r="A158" s="45"/>
      <c r="B158" s="1059"/>
      <c r="C158" s="1060"/>
      <c r="D158" s="134" t="s">
        <v>641</v>
      </c>
      <c r="E158" s="135">
        <v>191</v>
      </c>
      <c r="F158" s="135">
        <v>0</v>
      </c>
      <c r="G158" s="135">
        <v>210</v>
      </c>
      <c r="H158" s="136">
        <f t="shared" si="84"/>
        <v>401</v>
      </c>
      <c r="I158" s="135">
        <v>126</v>
      </c>
      <c r="J158" s="135">
        <v>0</v>
      </c>
      <c r="K158" s="135">
        <v>178</v>
      </c>
      <c r="L158" s="136">
        <f t="shared" si="85"/>
        <v>304</v>
      </c>
      <c r="M158" s="135">
        <v>467</v>
      </c>
      <c r="N158" s="135">
        <v>0</v>
      </c>
      <c r="O158" s="135">
        <v>462</v>
      </c>
      <c r="P158" s="136">
        <f t="shared" si="86"/>
        <v>929</v>
      </c>
      <c r="Q158" s="135">
        <v>468</v>
      </c>
      <c r="R158" s="135">
        <v>0</v>
      </c>
      <c r="S158" s="135">
        <v>457</v>
      </c>
      <c r="T158" s="136">
        <f t="shared" si="87"/>
        <v>925</v>
      </c>
      <c r="U158" s="135">
        <v>441</v>
      </c>
      <c r="V158" s="135">
        <v>0</v>
      </c>
      <c r="W158" s="135">
        <v>469</v>
      </c>
      <c r="X158" s="136">
        <f t="shared" si="88"/>
        <v>910</v>
      </c>
      <c r="Y158" s="135">
        <v>510</v>
      </c>
      <c r="Z158" s="135">
        <v>0</v>
      </c>
      <c r="AA158" s="135">
        <v>453</v>
      </c>
      <c r="AB158" s="136">
        <f t="shared" si="89"/>
        <v>963</v>
      </c>
      <c r="AC158" s="135">
        <v>505</v>
      </c>
      <c r="AD158" s="135">
        <v>0</v>
      </c>
      <c r="AE158" s="135">
        <v>387</v>
      </c>
      <c r="AF158" s="136">
        <f t="shared" si="90"/>
        <v>892</v>
      </c>
      <c r="AG158" s="135">
        <v>438</v>
      </c>
      <c r="AH158" s="135">
        <v>0</v>
      </c>
      <c r="AI158" s="135">
        <v>378</v>
      </c>
      <c r="AJ158" s="136">
        <f t="shared" si="91"/>
        <v>816</v>
      </c>
      <c r="AK158" s="135">
        <v>425</v>
      </c>
      <c r="AL158" s="135">
        <v>0</v>
      </c>
      <c r="AM158" s="135">
        <v>321</v>
      </c>
      <c r="AN158" s="136">
        <f t="shared" si="92"/>
        <v>746</v>
      </c>
      <c r="AO158" s="135">
        <v>451</v>
      </c>
      <c r="AP158" s="135">
        <v>0</v>
      </c>
      <c r="AQ158" s="135">
        <v>342</v>
      </c>
      <c r="AR158" s="136">
        <f t="shared" si="93"/>
        <v>793</v>
      </c>
      <c r="AS158" s="135">
        <v>469</v>
      </c>
      <c r="AT158" s="135">
        <v>0</v>
      </c>
      <c r="AU158" s="135">
        <v>396</v>
      </c>
      <c r="AV158" s="136">
        <f t="shared" si="94"/>
        <v>865</v>
      </c>
      <c r="AW158" s="135">
        <v>505</v>
      </c>
      <c r="AX158" s="135">
        <v>0</v>
      </c>
      <c r="AY158" s="135">
        <v>407</v>
      </c>
      <c r="AZ158" s="136">
        <f t="shared" si="95"/>
        <v>912</v>
      </c>
      <c r="BA158" s="135">
        <v>418</v>
      </c>
      <c r="BB158" s="135">
        <v>0</v>
      </c>
      <c r="BC158" s="135">
        <v>390</v>
      </c>
      <c r="BD158" s="136">
        <f t="shared" si="96"/>
        <v>808</v>
      </c>
      <c r="BE158" s="135">
        <v>373</v>
      </c>
      <c r="BF158" s="135">
        <v>0</v>
      </c>
      <c r="BG158" s="135">
        <v>364</v>
      </c>
      <c r="BH158" s="136">
        <f t="shared" si="97"/>
        <v>737</v>
      </c>
      <c r="BI158" s="135">
        <v>323</v>
      </c>
      <c r="BJ158" s="135">
        <v>0</v>
      </c>
      <c r="BK158" s="135">
        <v>262</v>
      </c>
      <c r="BL158" s="136">
        <f t="shared" si="98"/>
        <v>585</v>
      </c>
      <c r="BM158" s="135">
        <v>236</v>
      </c>
      <c r="BN158" s="135">
        <v>0</v>
      </c>
      <c r="BO158" s="135">
        <v>272</v>
      </c>
      <c r="BP158" s="136">
        <f t="shared" si="99"/>
        <v>508</v>
      </c>
      <c r="BQ158" s="135">
        <v>198</v>
      </c>
      <c r="BR158" s="135">
        <v>0</v>
      </c>
      <c r="BS158" s="135">
        <v>168</v>
      </c>
      <c r="BT158" s="136">
        <f t="shared" si="100"/>
        <v>366</v>
      </c>
      <c r="BU158" s="135">
        <v>231</v>
      </c>
      <c r="BV158" s="135">
        <v>0</v>
      </c>
      <c r="BW158" s="135">
        <v>175</v>
      </c>
      <c r="BX158" s="136">
        <f t="shared" si="101"/>
        <v>406</v>
      </c>
      <c r="BY158" s="135">
        <v>0</v>
      </c>
      <c r="BZ158" s="135">
        <v>0</v>
      </c>
      <c r="CA158" s="135">
        <v>1</v>
      </c>
      <c r="CB158" s="136">
        <f t="shared" si="102"/>
        <v>1</v>
      </c>
      <c r="CC158" s="137"/>
      <c r="CD158" s="138">
        <f t="shared" si="104"/>
        <v>6775</v>
      </c>
      <c r="CE158" s="138">
        <f t="shared" si="104"/>
        <v>0</v>
      </c>
      <c r="CF158" s="138">
        <f t="shared" si="104"/>
        <v>6092</v>
      </c>
      <c r="CG158" s="139">
        <f t="shared" si="103"/>
        <v>12867</v>
      </c>
    </row>
    <row r="159" spans="1:85" ht="14.1" customHeight="1">
      <c r="A159" s="45"/>
      <c r="B159" s="1059"/>
      <c r="C159" s="1060"/>
      <c r="D159" s="134" t="s">
        <v>642</v>
      </c>
      <c r="E159" s="135">
        <v>241</v>
      </c>
      <c r="F159" s="135">
        <v>0</v>
      </c>
      <c r="G159" s="135">
        <v>231</v>
      </c>
      <c r="H159" s="136">
        <f t="shared" si="84"/>
        <v>472</v>
      </c>
      <c r="I159" s="135">
        <v>183</v>
      </c>
      <c r="J159" s="135">
        <v>0</v>
      </c>
      <c r="K159" s="135">
        <v>187</v>
      </c>
      <c r="L159" s="136">
        <f t="shared" si="85"/>
        <v>370</v>
      </c>
      <c r="M159" s="135">
        <v>568</v>
      </c>
      <c r="N159" s="135">
        <v>0</v>
      </c>
      <c r="O159" s="135">
        <v>576</v>
      </c>
      <c r="P159" s="136">
        <f t="shared" si="86"/>
        <v>1144</v>
      </c>
      <c r="Q159" s="135">
        <v>576</v>
      </c>
      <c r="R159" s="135">
        <v>0</v>
      </c>
      <c r="S159" s="135">
        <v>560</v>
      </c>
      <c r="T159" s="136">
        <f t="shared" si="87"/>
        <v>1136</v>
      </c>
      <c r="U159" s="135">
        <v>536</v>
      </c>
      <c r="V159" s="135">
        <v>0</v>
      </c>
      <c r="W159" s="135">
        <v>599</v>
      </c>
      <c r="X159" s="136">
        <f t="shared" si="88"/>
        <v>1135</v>
      </c>
      <c r="Y159" s="135">
        <v>617</v>
      </c>
      <c r="Z159" s="135">
        <v>0</v>
      </c>
      <c r="AA159" s="135">
        <v>605</v>
      </c>
      <c r="AB159" s="136">
        <f t="shared" si="89"/>
        <v>1222</v>
      </c>
      <c r="AC159" s="135">
        <v>607</v>
      </c>
      <c r="AD159" s="135">
        <v>0</v>
      </c>
      <c r="AE159" s="135">
        <v>619</v>
      </c>
      <c r="AF159" s="136">
        <f t="shared" si="90"/>
        <v>1226</v>
      </c>
      <c r="AG159" s="135">
        <v>567</v>
      </c>
      <c r="AH159" s="135">
        <v>0</v>
      </c>
      <c r="AI159" s="135">
        <v>491</v>
      </c>
      <c r="AJ159" s="136">
        <f t="shared" si="91"/>
        <v>1058</v>
      </c>
      <c r="AK159" s="135">
        <v>562</v>
      </c>
      <c r="AL159" s="135">
        <v>0</v>
      </c>
      <c r="AM159" s="135">
        <v>453</v>
      </c>
      <c r="AN159" s="136">
        <f t="shared" si="92"/>
        <v>1015</v>
      </c>
      <c r="AO159" s="135">
        <v>523</v>
      </c>
      <c r="AP159" s="135">
        <v>0</v>
      </c>
      <c r="AQ159" s="135">
        <v>491</v>
      </c>
      <c r="AR159" s="136">
        <f t="shared" si="93"/>
        <v>1014</v>
      </c>
      <c r="AS159" s="135">
        <v>582</v>
      </c>
      <c r="AT159" s="135">
        <v>0</v>
      </c>
      <c r="AU159" s="135">
        <v>474</v>
      </c>
      <c r="AV159" s="136">
        <f t="shared" si="94"/>
        <v>1056</v>
      </c>
      <c r="AW159" s="135">
        <v>598</v>
      </c>
      <c r="AX159" s="135">
        <v>0</v>
      </c>
      <c r="AY159" s="135">
        <v>561</v>
      </c>
      <c r="AZ159" s="136">
        <f t="shared" si="95"/>
        <v>1159</v>
      </c>
      <c r="BA159" s="135">
        <v>440</v>
      </c>
      <c r="BB159" s="135">
        <v>0</v>
      </c>
      <c r="BC159" s="135">
        <v>492</v>
      </c>
      <c r="BD159" s="136">
        <f t="shared" si="96"/>
        <v>932</v>
      </c>
      <c r="BE159" s="135">
        <v>406</v>
      </c>
      <c r="BF159" s="135">
        <v>0</v>
      </c>
      <c r="BG159" s="135">
        <v>405</v>
      </c>
      <c r="BH159" s="136">
        <f t="shared" si="97"/>
        <v>811</v>
      </c>
      <c r="BI159" s="135">
        <v>301</v>
      </c>
      <c r="BJ159" s="135">
        <v>0</v>
      </c>
      <c r="BK159" s="135">
        <v>324</v>
      </c>
      <c r="BL159" s="136">
        <f t="shared" si="98"/>
        <v>625</v>
      </c>
      <c r="BM159" s="135">
        <v>217</v>
      </c>
      <c r="BN159" s="135">
        <v>0</v>
      </c>
      <c r="BO159" s="135">
        <v>275</v>
      </c>
      <c r="BP159" s="136">
        <f t="shared" si="99"/>
        <v>492</v>
      </c>
      <c r="BQ159" s="135">
        <v>163</v>
      </c>
      <c r="BR159" s="135">
        <v>0</v>
      </c>
      <c r="BS159" s="135">
        <v>162</v>
      </c>
      <c r="BT159" s="136">
        <f t="shared" si="100"/>
        <v>325</v>
      </c>
      <c r="BU159" s="135">
        <v>171</v>
      </c>
      <c r="BV159" s="135">
        <v>0</v>
      </c>
      <c r="BW159" s="135">
        <v>176</v>
      </c>
      <c r="BX159" s="136">
        <f t="shared" si="101"/>
        <v>347</v>
      </c>
      <c r="BY159" s="135">
        <v>1</v>
      </c>
      <c r="BZ159" s="135">
        <v>0</v>
      </c>
      <c r="CA159" s="135">
        <v>1</v>
      </c>
      <c r="CB159" s="136">
        <f t="shared" si="102"/>
        <v>2</v>
      </c>
      <c r="CC159" s="137"/>
      <c r="CD159" s="138">
        <f t="shared" si="104"/>
        <v>7859</v>
      </c>
      <c r="CE159" s="138">
        <f t="shared" si="104"/>
        <v>0</v>
      </c>
      <c r="CF159" s="138">
        <f t="shared" si="104"/>
        <v>7682</v>
      </c>
      <c r="CG159" s="139">
        <f t="shared" si="103"/>
        <v>15541</v>
      </c>
    </row>
    <row r="160" spans="1:85" ht="14.1" customHeight="1">
      <c r="A160" s="45"/>
      <c r="B160" s="1059"/>
      <c r="C160" s="1057" t="s">
        <v>113</v>
      </c>
      <c r="D160" s="1058"/>
      <c r="E160" s="280">
        <v>15881</v>
      </c>
      <c r="F160" s="280">
        <v>1</v>
      </c>
      <c r="G160" s="280">
        <v>16104</v>
      </c>
      <c r="H160" s="280">
        <f t="shared" ref="H160:BP160" si="105">SUM(H130:H159)</f>
        <v>31986</v>
      </c>
      <c r="I160" s="280">
        <v>11573</v>
      </c>
      <c r="J160" s="280">
        <v>0</v>
      </c>
      <c r="K160" s="280">
        <v>12303</v>
      </c>
      <c r="L160" s="280">
        <f t="shared" si="105"/>
        <v>23876</v>
      </c>
      <c r="M160" s="280">
        <v>30255</v>
      </c>
      <c r="N160" s="280">
        <v>0</v>
      </c>
      <c r="O160" s="280">
        <v>31672</v>
      </c>
      <c r="P160" s="280">
        <f t="shared" si="105"/>
        <v>61927</v>
      </c>
      <c r="Q160" s="280">
        <v>28858</v>
      </c>
      <c r="R160" s="280">
        <v>0</v>
      </c>
      <c r="S160" s="280">
        <v>30458</v>
      </c>
      <c r="T160" s="280">
        <f t="shared" si="105"/>
        <v>59316</v>
      </c>
      <c r="U160" s="280">
        <v>30702</v>
      </c>
      <c r="V160" s="280">
        <v>0</v>
      </c>
      <c r="W160" s="280">
        <v>31507</v>
      </c>
      <c r="X160" s="280">
        <f t="shared" si="105"/>
        <v>62209</v>
      </c>
      <c r="Y160" s="280">
        <v>34094</v>
      </c>
      <c r="Z160" s="280">
        <v>0</v>
      </c>
      <c r="AA160" s="280">
        <v>31282</v>
      </c>
      <c r="AB160" s="280">
        <f t="shared" si="105"/>
        <v>65376</v>
      </c>
      <c r="AC160" s="280">
        <v>36661</v>
      </c>
      <c r="AD160" s="280">
        <v>0</v>
      </c>
      <c r="AE160" s="280">
        <v>30815</v>
      </c>
      <c r="AF160" s="280">
        <f t="shared" si="105"/>
        <v>67476</v>
      </c>
      <c r="AG160" s="280">
        <v>31571</v>
      </c>
      <c r="AH160" s="280">
        <v>0</v>
      </c>
      <c r="AI160" s="280">
        <v>25699</v>
      </c>
      <c r="AJ160" s="280">
        <f t="shared" si="105"/>
        <v>57270</v>
      </c>
      <c r="AK160" s="280">
        <v>30973</v>
      </c>
      <c r="AL160" s="280">
        <v>1</v>
      </c>
      <c r="AM160" s="280">
        <v>25245</v>
      </c>
      <c r="AN160" s="280">
        <f t="shared" si="105"/>
        <v>56219</v>
      </c>
      <c r="AO160" s="280">
        <v>31200</v>
      </c>
      <c r="AP160" s="280">
        <v>0</v>
      </c>
      <c r="AQ160" s="280">
        <v>26937</v>
      </c>
      <c r="AR160" s="280">
        <f t="shared" si="105"/>
        <v>58137</v>
      </c>
      <c r="AS160" s="280">
        <v>31751</v>
      </c>
      <c r="AT160" s="280">
        <v>0</v>
      </c>
      <c r="AU160" s="280">
        <v>27677</v>
      </c>
      <c r="AV160" s="280">
        <f t="shared" si="105"/>
        <v>59428</v>
      </c>
      <c r="AW160" s="280">
        <v>33637</v>
      </c>
      <c r="AX160" s="280">
        <v>0</v>
      </c>
      <c r="AY160" s="280">
        <v>30939</v>
      </c>
      <c r="AZ160" s="280">
        <f t="shared" si="105"/>
        <v>64576</v>
      </c>
      <c r="BA160" s="280">
        <v>29029</v>
      </c>
      <c r="BB160" s="280">
        <v>0</v>
      </c>
      <c r="BC160" s="280">
        <v>27707</v>
      </c>
      <c r="BD160" s="280">
        <f t="shared" si="105"/>
        <v>56736</v>
      </c>
      <c r="BE160" s="280">
        <v>24564</v>
      </c>
      <c r="BF160" s="280">
        <v>0</v>
      </c>
      <c r="BG160" s="280">
        <v>22919</v>
      </c>
      <c r="BH160" s="280">
        <f t="shared" si="105"/>
        <v>47483</v>
      </c>
      <c r="BI160" s="280">
        <v>19385</v>
      </c>
      <c r="BJ160" s="280">
        <v>0</v>
      </c>
      <c r="BK160" s="280">
        <v>18406</v>
      </c>
      <c r="BL160" s="280">
        <f t="shared" si="105"/>
        <v>37791</v>
      </c>
      <c r="BM160" s="280">
        <v>15528</v>
      </c>
      <c r="BN160" s="280">
        <v>0</v>
      </c>
      <c r="BO160" s="280">
        <v>14347</v>
      </c>
      <c r="BP160" s="280">
        <f t="shared" si="105"/>
        <v>29875</v>
      </c>
      <c r="BQ160" s="280">
        <v>11665</v>
      </c>
      <c r="BR160" s="280">
        <v>0</v>
      </c>
      <c r="BS160" s="280">
        <v>10039</v>
      </c>
      <c r="BT160" s="280">
        <f t="shared" ref="BT160:CB160" si="106">SUM(BT130:BT159)</f>
        <v>21704</v>
      </c>
      <c r="BU160" s="280">
        <v>15300</v>
      </c>
      <c r="BV160" s="280">
        <v>0</v>
      </c>
      <c r="BW160" s="280">
        <v>10559</v>
      </c>
      <c r="BX160" s="280">
        <f t="shared" si="106"/>
        <v>25859</v>
      </c>
      <c r="BY160" s="280">
        <v>34</v>
      </c>
      <c r="BZ160" s="280">
        <v>0</v>
      </c>
      <c r="CA160" s="280">
        <v>52</v>
      </c>
      <c r="CB160" s="280">
        <f t="shared" si="106"/>
        <v>86</v>
      </c>
      <c r="CC160" s="133"/>
      <c r="CD160" s="283">
        <f t="shared" si="104"/>
        <v>462661</v>
      </c>
      <c r="CE160" s="283">
        <f t="shared" ref="CE160:CE182" si="107">+F160+J160+N160+R160+V160+Z160+AD160+AH160+AL160+AP160+AT160+AX160+BB160+BF160+BJ160+BN160+BR160+BV160+BZ160</f>
        <v>2</v>
      </c>
      <c r="CF160" s="283">
        <f t="shared" si="104"/>
        <v>424667</v>
      </c>
      <c r="CG160" s="284">
        <f t="shared" si="103"/>
        <v>887330</v>
      </c>
    </row>
    <row r="161" spans="1:85" ht="14.1" customHeight="1">
      <c r="A161" s="45"/>
      <c r="B161" s="1049" t="s">
        <v>900</v>
      </c>
      <c r="C161" s="1060" t="s">
        <v>677</v>
      </c>
      <c r="D161" s="134" t="s">
        <v>678</v>
      </c>
      <c r="E161" s="135">
        <v>2961</v>
      </c>
      <c r="F161" s="135">
        <v>0</v>
      </c>
      <c r="G161" s="135">
        <v>3105</v>
      </c>
      <c r="H161" s="136">
        <f t="shared" ref="H161:H181" si="108">SUM(E161:G161)</f>
        <v>6066</v>
      </c>
      <c r="I161" s="135">
        <v>2008</v>
      </c>
      <c r="J161" s="135">
        <v>0</v>
      </c>
      <c r="K161" s="135">
        <v>2239</v>
      </c>
      <c r="L161" s="136">
        <f t="shared" ref="L161:L181" si="109">SUM(I161:K161)</f>
        <v>4247</v>
      </c>
      <c r="M161" s="135">
        <v>5419</v>
      </c>
      <c r="N161" s="135">
        <v>0</v>
      </c>
      <c r="O161" s="135">
        <v>5550</v>
      </c>
      <c r="P161" s="136">
        <f t="shared" ref="P161:P181" si="110">SUM(M161:O161)</f>
        <v>10969</v>
      </c>
      <c r="Q161" s="135">
        <v>5370</v>
      </c>
      <c r="R161" s="135">
        <v>0</v>
      </c>
      <c r="S161" s="135">
        <v>5477</v>
      </c>
      <c r="T161" s="136">
        <f t="shared" ref="T161:T181" si="111">SUM(Q161:S161)</f>
        <v>10847</v>
      </c>
      <c r="U161" s="135">
        <v>5775</v>
      </c>
      <c r="V161" s="135">
        <v>0</v>
      </c>
      <c r="W161" s="135">
        <v>5906</v>
      </c>
      <c r="X161" s="136">
        <f t="shared" ref="X161:X181" si="112">SUM(U161:W161)</f>
        <v>11681</v>
      </c>
      <c r="Y161" s="135">
        <v>6584</v>
      </c>
      <c r="Z161" s="135">
        <v>0</v>
      </c>
      <c r="AA161" s="135">
        <v>5803</v>
      </c>
      <c r="AB161" s="136">
        <f t="shared" ref="AB161:AB181" si="113">SUM(Y161:AA161)</f>
        <v>12387</v>
      </c>
      <c r="AC161" s="135">
        <v>7076</v>
      </c>
      <c r="AD161" s="135">
        <v>0</v>
      </c>
      <c r="AE161" s="135">
        <v>5875</v>
      </c>
      <c r="AF161" s="136">
        <f t="shared" ref="AF161:AF181" si="114">SUM(AC161:AE161)</f>
        <v>12951</v>
      </c>
      <c r="AG161" s="135">
        <v>6208</v>
      </c>
      <c r="AH161" s="135">
        <v>0</v>
      </c>
      <c r="AI161" s="135">
        <v>4946</v>
      </c>
      <c r="AJ161" s="136">
        <f t="shared" ref="AJ161:AJ181" si="115">SUM(AG161:AI161)</f>
        <v>11154</v>
      </c>
      <c r="AK161" s="135">
        <v>6081</v>
      </c>
      <c r="AL161" s="135">
        <v>0</v>
      </c>
      <c r="AM161" s="135">
        <v>4783</v>
      </c>
      <c r="AN161" s="136">
        <f t="shared" ref="AN161:AN181" si="116">SUM(AK161:AM161)</f>
        <v>10864</v>
      </c>
      <c r="AO161" s="135">
        <v>5824</v>
      </c>
      <c r="AP161" s="135">
        <v>0</v>
      </c>
      <c r="AQ161" s="135">
        <v>4910</v>
      </c>
      <c r="AR161" s="136">
        <f t="shared" ref="AR161:AR181" si="117">SUM(AO161:AQ161)</f>
        <v>10734</v>
      </c>
      <c r="AS161" s="135">
        <v>6508</v>
      </c>
      <c r="AT161" s="135">
        <v>0</v>
      </c>
      <c r="AU161" s="135">
        <v>5552</v>
      </c>
      <c r="AV161" s="136">
        <f t="shared" ref="AV161:AV181" si="118">SUM(AS161:AU161)</f>
        <v>12060</v>
      </c>
      <c r="AW161" s="135">
        <v>6488</v>
      </c>
      <c r="AX161" s="135">
        <v>0</v>
      </c>
      <c r="AY161" s="135">
        <v>5615</v>
      </c>
      <c r="AZ161" s="136">
        <f t="shared" ref="AZ161:AZ181" si="119">SUM(AW161:AY161)</f>
        <v>12103</v>
      </c>
      <c r="BA161" s="135">
        <v>5825</v>
      </c>
      <c r="BB161" s="135">
        <v>0</v>
      </c>
      <c r="BC161" s="135">
        <v>4968</v>
      </c>
      <c r="BD161" s="136">
        <f t="shared" ref="BD161:BD181" si="120">SUM(BA161:BC161)</f>
        <v>10793</v>
      </c>
      <c r="BE161" s="135">
        <v>4818</v>
      </c>
      <c r="BF161" s="135">
        <v>0</v>
      </c>
      <c r="BG161" s="135">
        <v>4056</v>
      </c>
      <c r="BH161" s="136">
        <f t="shared" ref="BH161:BH181" si="121">SUM(BE161:BG161)</f>
        <v>8874</v>
      </c>
      <c r="BI161" s="135">
        <v>3946</v>
      </c>
      <c r="BJ161" s="135">
        <v>0</v>
      </c>
      <c r="BK161" s="135">
        <v>3128</v>
      </c>
      <c r="BL161" s="136">
        <f t="shared" ref="BL161:BL181" si="122">SUM(BI161:BK161)</f>
        <v>7074</v>
      </c>
      <c r="BM161" s="135">
        <v>3341</v>
      </c>
      <c r="BN161" s="135">
        <v>0</v>
      </c>
      <c r="BO161" s="135">
        <v>2580</v>
      </c>
      <c r="BP161" s="136">
        <f t="shared" ref="BP161:BP181" si="123">SUM(BM161:BO161)</f>
        <v>5921</v>
      </c>
      <c r="BQ161" s="135">
        <v>2622</v>
      </c>
      <c r="BR161" s="135">
        <v>0</v>
      </c>
      <c r="BS161" s="135">
        <v>1799</v>
      </c>
      <c r="BT161" s="136">
        <f t="shared" ref="BT161:BT181" si="124">SUM(BQ161:BS161)</f>
        <v>4421</v>
      </c>
      <c r="BU161" s="135">
        <v>3361</v>
      </c>
      <c r="BV161" s="135">
        <v>0</v>
      </c>
      <c r="BW161" s="135">
        <v>1783</v>
      </c>
      <c r="BX161" s="136">
        <f t="shared" ref="BX161:BX181" si="125">SUM(BU161:BW161)</f>
        <v>5144</v>
      </c>
      <c r="BY161" s="135">
        <v>9</v>
      </c>
      <c r="BZ161" s="135">
        <v>0</v>
      </c>
      <c r="CA161" s="135">
        <v>12</v>
      </c>
      <c r="CB161" s="136">
        <f t="shared" ref="CB161:CB181" si="126">SUM(BY161:CA161)</f>
        <v>21</v>
      </c>
      <c r="CC161" s="137"/>
      <c r="CD161" s="138">
        <f t="shared" ref="CD161:CD182" si="127">+E161+I161+M161+Q161+U161+Y161+AC161+AG161+AK161+AO161+AS161+AW161+BA161+BE161+BI161+BM161+BQ161+BU161+BY161</f>
        <v>90224</v>
      </c>
      <c r="CE161" s="138">
        <f t="shared" si="107"/>
        <v>0</v>
      </c>
      <c r="CF161" s="138">
        <f t="shared" ref="CF161:CF182" si="128">+G161+K161+O161+S161+W161+AA161+AE161+AI161+AM161+AQ161+AU161+AY161+BC161+BG161+BK161+BO161+BS161+BW161+CA161</f>
        <v>78087</v>
      </c>
      <c r="CG161" s="139">
        <f t="shared" ref="CG161:CG182" si="129">SUM(CD161:CF161)</f>
        <v>168311</v>
      </c>
    </row>
    <row r="162" spans="1:85" ht="14.1" customHeight="1">
      <c r="A162" s="45"/>
      <c r="B162" s="1050"/>
      <c r="C162" s="1060"/>
      <c r="D162" s="134" t="s">
        <v>679</v>
      </c>
      <c r="E162" s="135">
        <v>317</v>
      </c>
      <c r="F162" s="135">
        <v>0</v>
      </c>
      <c r="G162" s="135">
        <v>306</v>
      </c>
      <c r="H162" s="136">
        <f t="shared" si="108"/>
        <v>623</v>
      </c>
      <c r="I162" s="135">
        <v>299</v>
      </c>
      <c r="J162" s="135">
        <v>0</v>
      </c>
      <c r="K162" s="135">
        <v>261</v>
      </c>
      <c r="L162" s="136">
        <f t="shared" si="109"/>
        <v>560</v>
      </c>
      <c r="M162" s="135">
        <v>607</v>
      </c>
      <c r="N162" s="135">
        <v>0</v>
      </c>
      <c r="O162" s="135">
        <v>595</v>
      </c>
      <c r="P162" s="136">
        <f t="shared" si="110"/>
        <v>1202</v>
      </c>
      <c r="Q162" s="135">
        <v>565</v>
      </c>
      <c r="R162" s="135">
        <v>0</v>
      </c>
      <c r="S162" s="135">
        <v>649</v>
      </c>
      <c r="T162" s="136">
        <f t="shared" si="111"/>
        <v>1214</v>
      </c>
      <c r="U162" s="135">
        <v>614</v>
      </c>
      <c r="V162" s="135">
        <v>0</v>
      </c>
      <c r="W162" s="135">
        <v>683</v>
      </c>
      <c r="X162" s="136">
        <f t="shared" si="112"/>
        <v>1297</v>
      </c>
      <c r="Y162" s="135">
        <v>735</v>
      </c>
      <c r="Z162" s="135">
        <v>0</v>
      </c>
      <c r="AA162" s="135">
        <v>666</v>
      </c>
      <c r="AB162" s="136">
        <f t="shared" si="113"/>
        <v>1401</v>
      </c>
      <c r="AC162" s="135">
        <v>753</v>
      </c>
      <c r="AD162" s="135">
        <v>0</v>
      </c>
      <c r="AE162" s="135">
        <v>656</v>
      </c>
      <c r="AF162" s="136">
        <f t="shared" si="114"/>
        <v>1409</v>
      </c>
      <c r="AG162" s="135">
        <v>623</v>
      </c>
      <c r="AH162" s="135">
        <v>0</v>
      </c>
      <c r="AI162" s="135">
        <v>508</v>
      </c>
      <c r="AJ162" s="136">
        <f t="shared" si="115"/>
        <v>1131</v>
      </c>
      <c r="AK162" s="135">
        <v>586</v>
      </c>
      <c r="AL162" s="135">
        <v>0</v>
      </c>
      <c r="AM162" s="135">
        <v>510</v>
      </c>
      <c r="AN162" s="136">
        <f t="shared" si="116"/>
        <v>1096</v>
      </c>
      <c r="AO162" s="135">
        <v>662</v>
      </c>
      <c r="AP162" s="135">
        <v>0</v>
      </c>
      <c r="AQ162" s="135">
        <v>514</v>
      </c>
      <c r="AR162" s="136">
        <f t="shared" si="117"/>
        <v>1176</v>
      </c>
      <c r="AS162" s="135">
        <v>731</v>
      </c>
      <c r="AT162" s="135">
        <v>0</v>
      </c>
      <c r="AU162" s="135">
        <v>631</v>
      </c>
      <c r="AV162" s="136">
        <f t="shared" si="118"/>
        <v>1362</v>
      </c>
      <c r="AW162" s="135">
        <v>718</v>
      </c>
      <c r="AX162" s="135">
        <v>0</v>
      </c>
      <c r="AY162" s="135">
        <v>736</v>
      </c>
      <c r="AZ162" s="136">
        <f t="shared" si="119"/>
        <v>1454</v>
      </c>
      <c r="BA162" s="135">
        <v>662</v>
      </c>
      <c r="BB162" s="135">
        <v>0</v>
      </c>
      <c r="BC162" s="135">
        <v>677</v>
      </c>
      <c r="BD162" s="136">
        <f t="shared" si="120"/>
        <v>1339</v>
      </c>
      <c r="BE162" s="135">
        <v>529</v>
      </c>
      <c r="BF162" s="135">
        <v>0</v>
      </c>
      <c r="BG162" s="135">
        <v>536</v>
      </c>
      <c r="BH162" s="136">
        <f t="shared" si="121"/>
        <v>1065</v>
      </c>
      <c r="BI162" s="135">
        <v>434</v>
      </c>
      <c r="BJ162" s="135">
        <v>0</v>
      </c>
      <c r="BK162" s="135">
        <v>408</v>
      </c>
      <c r="BL162" s="136">
        <f t="shared" si="122"/>
        <v>842</v>
      </c>
      <c r="BM162" s="135">
        <v>374</v>
      </c>
      <c r="BN162" s="135">
        <v>0</v>
      </c>
      <c r="BO162" s="135">
        <v>323</v>
      </c>
      <c r="BP162" s="136">
        <f t="shared" si="123"/>
        <v>697</v>
      </c>
      <c r="BQ162" s="135">
        <v>275</v>
      </c>
      <c r="BR162" s="135">
        <v>0</v>
      </c>
      <c r="BS162" s="135">
        <v>246</v>
      </c>
      <c r="BT162" s="136">
        <f t="shared" si="124"/>
        <v>521</v>
      </c>
      <c r="BU162" s="135">
        <v>362</v>
      </c>
      <c r="BV162" s="135">
        <v>0</v>
      </c>
      <c r="BW162" s="135">
        <v>241</v>
      </c>
      <c r="BX162" s="136">
        <f t="shared" si="125"/>
        <v>603</v>
      </c>
      <c r="BY162" s="135">
        <v>1</v>
      </c>
      <c r="BZ162" s="135">
        <v>0</v>
      </c>
      <c r="CA162" s="135">
        <v>3</v>
      </c>
      <c r="CB162" s="136">
        <f t="shared" si="126"/>
        <v>4</v>
      </c>
      <c r="CC162" s="137"/>
      <c r="CD162" s="138">
        <f t="shared" si="127"/>
        <v>9847</v>
      </c>
      <c r="CE162" s="138">
        <f t="shared" si="107"/>
        <v>0</v>
      </c>
      <c r="CF162" s="138">
        <f t="shared" si="128"/>
        <v>9149</v>
      </c>
      <c r="CG162" s="139">
        <f t="shared" si="129"/>
        <v>18996</v>
      </c>
    </row>
    <row r="163" spans="1:85" ht="14.1" customHeight="1">
      <c r="A163" s="45"/>
      <c r="B163" s="1050"/>
      <c r="C163" s="1060"/>
      <c r="D163" s="134" t="s">
        <v>680</v>
      </c>
      <c r="E163" s="135">
        <v>42</v>
      </c>
      <c r="F163" s="135">
        <v>0</v>
      </c>
      <c r="G163" s="135">
        <v>37</v>
      </c>
      <c r="H163" s="136">
        <f t="shared" si="108"/>
        <v>79</v>
      </c>
      <c r="I163" s="135">
        <v>27</v>
      </c>
      <c r="J163" s="135">
        <v>0</v>
      </c>
      <c r="K163" s="135">
        <v>42</v>
      </c>
      <c r="L163" s="136">
        <f t="shared" si="109"/>
        <v>69</v>
      </c>
      <c r="M163" s="135">
        <v>121</v>
      </c>
      <c r="N163" s="135">
        <v>0</v>
      </c>
      <c r="O163" s="135">
        <v>107</v>
      </c>
      <c r="P163" s="136">
        <f t="shared" si="110"/>
        <v>228</v>
      </c>
      <c r="Q163" s="135">
        <v>110</v>
      </c>
      <c r="R163" s="135">
        <v>0</v>
      </c>
      <c r="S163" s="135">
        <v>124</v>
      </c>
      <c r="T163" s="136">
        <f t="shared" si="111"/>
        <v>234</v>
      </c>
      <c r="U163" s="135">
        <v>139</v>
      </c>
      <c r="V163" s="135">
        <v>0</v>
      </c>
      <c r="W163" s="135">
        <v>141</v>
      </c>
      <c r="X163" s="136">
        <f t="shared" si="112"/>
        <v>280</v>
      </c>
      <c r="Y163" s="135">
        <v>147</v>
      </c>
      <c r="Z163" s="135">
        <v>0</v>
      </c>
      <c r="AA163" s="135">
        <v>131</v>
      </c>
      <c r="AB163" s="136">
        <f t="shared" si="113"/>
        <v>278</v>
      </c>
      <c r="AC163" s="135">
        <v>158</v>
      </c>
      <c r="AD163" s="135">
        <v>0</v>
      </c>
      <c r="AE163" s="135">
        <v>142</v>
      </c>
      <c r="AF163" s="136">
        <f t="shared" si="114"/>
        <v>300</v>
      </c>
      <c r="AG163" s="135">
        <v>124</v>
      </c>
      <c r="AH163" s="135">
        <v>0</v>
      </c>
      <c r="AI163" s="135">
        <v>103</v>
      </c>
      <c r="AJ163" s="136">
        <f t="shared" si="115"/>
        <v>227</v>
      </c>
      <c r="AK163" s="135">
        <v>128</v>
      </c>
      <c r="AL163" s="135">
        <v>0</v>
      </c>
      <c r="AM163" s="135">
        <v>123</v>
      </c>
      <c r="AN163" s="136">
        <f t="shared" si="116"/>
        <v>251</v>
      </c>
      <c r="AO163" s="135">
        <v>141</v>
      </c>
      <c r="AP163" s="135">
        <v>0</v>
      </c>
      <c r="AQ163" s="135">
        <v>121</v>
      </c>
      <c r="AR163" s="136">
        <f t="shared" si="117"/>
        <v>262</v>
      </c>
      <c r="AS163" s="135">
        <v>157</v>
      </c>
      <c r="AT163" s="135">
        <v>0</v>
      </c>
      <c r="AU163" s="135">
        <v>161</v>
      </c>
      <c r="AV163" s="136">
        <f t="shared" si="118"/>
        <v>318</v>
      </c>
      <c r="AW163" s="135">
        <v>167</v>
      </c>
      <c r="AX163" s="135">
        <v>0</v>
      </c>
      <c r="AY163" s="135">
        <v>156</v>
      </c>
      <c r="AZ163" s="136">
        <f t="shared" si="119"/>
        <v>323</v>
      </c>
      <c r="BA163" s="135">
        <v>172</v>
      </c>
      <c r="BB163" s="135">
        <v>0</v>
      </c>
      <c r="BC163" s="135">
        <v>169</v>
      </c>
      <c r="BD163" s="136">
        <f t="shared" si="120"/>
        <v>341</v>
      </c>
      <c r="BE163" s="135">
        <v>133</v>
      </c>
      <c r="BF163" s="135">
        <v>0</v>
      </c>
      <c r="BG163" s="135">
        <v>144</v>
      </c>
      <c r="BH163" s="136">
        <f t="shared" si="121"/>
        <v>277</v>
      </c>
      <c r="BI163" s="135">
        <v>120</v>
      </c>
      <c r="BJ163" s="135">
        <v>0</v>
      </c>
      <c r="BK163" s="135">
        <v>128</v>
      </c>
      <c r="BL163" s="136">
        <f t="shared" si="122"/>
        <v>248</v>
      </c>
      <c r="BM163" s="135">
        <v>86</v>
      </c>
      <c r="BN163" s="135">
        <v>0</v>
      </c>
      <c r="BO163" s="135">
        <v>113</v>
      </c>
      <c r="BP163" s="136">
        <f t="shared" si="123"/>
        <v>199</v>
      </c>
      <c r="BQ163" s="135">
        <v>81</v>
      </c>
      <c r="BR163" s="135">
        <v>0</v>
      </c>
      <c r="BS163" s="135">
        <v>83</v>
      </c>
      <c r="BT163" s="136">
        <f t="shared" si="124"/>
        <v>164</v>
      </c>
      <c r="BU163" s="135">
        <v>104</v>
      </c>
      <c r="BV163" s="135">
        <v>0</v>
      </c>
      <c r="BW163" s="135">
        <v>88</v>
      </c>
      <c r="BX163" s="136">
        <f t="shared" si="125"/>
        <v>192</v>
      </c>
      <c r="BY163" s="135">
        <v>1</v>
      </c>
      <c r="BZ163" s="135">
        <v>0</v>
      </c>
      <c r="CA163" s="135">
        <v>0</v>
      </c>
      <c r="CB163" s="136">
        <f t="shared" si="126"/>
        <v>1</v>
      </c>
      <c r="CC163" s="137"/>
      <c r="CD163" s="138">
        <f t="shared" si="127"/>
        <v>2158</v>
      </c>
      <c r="CE163" s="138">
        <f t="shared" si="107"/>
        <v>0</v>
      </c>
      <c r="CF163" s="138">
        <f t="shared" si="128"/>
        <v>2113</v>
      </c>
      <c r="CG163" s="139">
        <f t="shared" si="129"/>
        <v>4271</v>
      </c>
    </row>
    <row r="164" spans="1:85" ht="14.1" customHeight="1">
      <c r="A164" s="45"/>
      <c r="B164" s="1050"/>
      <c r="C164" s="1060"/>
      <c r="D164" s="134" t="s">
        <v>681</v>
      </c>
      <c r="E164" s="135">
        <v>176</v>
      </c>
      <c r="F164" s="135">
        <v>0</v>
      </c>
      <c r="G164" s="135">
        <v>208</v>
      </c>
      <c r="H164" s="136">
        <f t="shared" si="108"/>
        <v>384</v>
      </c>
      <c r="I164" s="135">
        <v>152</v>
      </c>
      <c r="J164" s="135">
        <v>0</v>
      </c>
      <c r="K164" s="135">
        <v>170</v>
      </c>
      <c r="L164" s="136">
        <f t="shared" si="109"/>
        <v>322</v>
      </c>
      <c r="M164" s="135">
        <v>376</v>
      </c>
      <c r="N164" s="135">
        <v>0</v>
      </c>
      <c r="O164" s="135">
        <v>441</v>
      </c>
      <c r="P164" s="136">
        <f t="shared" si="110"/>
        <v>817</v>
      </c>
      <c r="Q164" s="135">
        <v>382</v>
      </c>
      <c r="R164" s="135">
        <v>0</v>
      </c>
      <c r="S164" s="135">
        <v>442</v>
      </c>
      <c r="T164" s="136">
        <f t="shared" si="111"/>
        <v>824</v>
      </c>
      <c r="U164" s="135">
        <v>392</v>
      </c>
      <c r="V164" s="135">
        <v>0</v>
      </c>
      <c r="W164" s="135">
        <v>401</v>
      </c>
      <c r="X164" s="136">
        <f t="shared" si="112"/>
        <v>793</v>
      </c>
      <c r="Y164" s="135">
        <v>464</v>
      </c>
      <c r="Z164" s="135">
        <v>0</v>
      </c>
      <c r="AA164" s="135">
        <v>435</v>
      </c>
      <c r="AB164" s="136">
        <f t="shared" si="113"/>
        <v>899</v>
      </c>
      <c r="AC164" s="135">
        <v>447</v>
      </c>
      <c r="AD164" s="135">
        <v>0</v>
      </c>
      <c r="AE164" s="135">
        <v>431</v>
      </c>
      <c r="AF164" s="136">
        <f t="shared" si="114"/>
        <v>878</v>
      </c>
      <c r="AG164" s="135">
        <v>402</v>
      </c>
      <c r="AH164" s="135">
        <v>0</v>
      </c>
      <c r="AI164" s="135">
        <v>374</v>
      </c>
      <c r="AJ164" s="136">
        <f t="shared" si="115"/>
        <v>776</v>
      </c>
      <c r="AK164" s="135">
        <v>399</v>
      </c>
      <c r="AL164" s="135">
        <v>0</v>
      </c>
      <c r="AM164" s="135">
        <v>359</v>
      </c>
      <c r="AN164" s="136">
        <f t="shared" si="116"/>
        <v>758</v>
      </c>
      <c r="AO164" s="135">
        <v>425</v>
      </c>
      <c r="AP164" s="135">
        <v>0</v>
      </c>
      <c r="AQ164" s="135">
        <v>405</v>
      </c>
      <c r="AR164" s="136">
        <f t="shared" si="117"/>
        <v>830</v>
      </c>
      <c r="AS164" s="135">
        <v>422</v>
      </c>
      <c r="AT164" s="135">
        <v>0</v>
      </c>
      <c r="AU164" s="135">
        <v>430</v>
      </c>
      <c r="AV164" s="136">
        <f t="shared" si="118"/>
        <v>852</v>
      </c>
      <c r="AW164" s="135">
        <v>476</v>
      </c>
      <c r="AX164" s="135">
        <v>0</v>
      </c>
      <c r="AY164" s="135">
        <v>535</v>
      </c>
      <c r="AZ164" s="136">
        <f t="shared" si="119"/>
        <v>1011</v>
      </c>
      <c r="BA164" s="135">
        <v>458</v>
      </c>
      <c r="BB164" s="135">
        <v>0</v>
      </c>
      <c r="BC164" s="135">
        <v>494</v>
      </c>
      <c r="BD164" s="136">
        <f t="shared" si="120"/>
        <v>952</v>
      </c>
      <c r="BE164" s="135">
        <v>407</v>
      </c>
      <c r="BF164" s="135">
        <v>0</v>
      </c>
      <c r="BG164" s="135">
        <v>399</v>
      </c>
      <c r="BH164" s="136">
        <f t="shared" si="121"/>
        <v>806</v>
      </c>
      <c r="BI164" s="135">
        <v>306</v>
      </c>
      <c r="BJ164" s="135">
        <v>0</v>
      </c>
      <c r="BK164" s="135">
        <v>318</v>
      </c>
      <c r="BL164" s="136">
        <f t="shared" si="122"/>
        <v>624</v>
      </c>
      <c r="BM164" s="135">
        <v>284</v>
      </c>
      <c r="BN164" s="135">
        <v>0</v>
      </c>
      <c r="BO164" s="135">
        <v>248</v>
      </c>
      <c r="BP164" s="136">
        <f t="shared" si="123"/>
        <v>532</v>
      </c>
      <c r="BQ164" s="135">
        <v>172</v>
      </c>
      <c r="BR164" s="135">
        <v>0</v>
      </c>
      <c r="BS164" s="135">
        <v>183</v>
      </c>
      <c r="BT164" s="136">
        <f t="shared" si="124"/>
        <v>355</v>
      </c>
      <c r="BU164" s="135">
        <v>274</v>
      </c>
      <c r="BV164" s="135">
        <v>0</v>
      </c>
      <c r="BW164" s="135">
        <v>198</v>
      </c>
      <c r="BX164" s="136">
        <f t="shared" si="125"/>
        <v>472</v>
      </c>
      <c r="BY164" s="135">
        <v>3</v>
      </c>
      <c r="BZ164" s="135">
        <v>0</v>
      </c>
      <c r="CA164" s="135">
        <v>0</v>
      </c>
      <c r="CB164" s="136">
        <f t="shared" si="126"/>
        <v>3</v>
      </c>
      <c r="CC164" s="137"/>
      <c r="CD164" s="138">
        <f t="shared" si="127"/>
        <v>6417</v>
      </c>
      <c r="CE164" s="138">
        <f t="shared" si="107"/>
        <v>0</v>
      </c>
      <c r="CF164" s="138">
        <f t="shared" si="128"/>
        <v>6471</v>
      </c>
      <c r="CG164" s="139">
        <f t="shared" si="129"/>
        <v>12888</v>
      </c>
    </row>
    <row r="165" spans="1:85" ht="14.1" customHeight="1">
      <c r="A165" s="45"/>
      <c r="B165" s="1050"/>
      <c r="C165" s="1060"/>
      <c r="D165" s="134" t="s">
        <v>682</v>
      </c>
      <c r="E165" s="135">
        <v>1519</v>
      </c>
      <c r="F165" s="135">
        <v>0</v>
      </c>
      <c r="G165" s="135">
        <v>1578</v>
      </c>
      <c r="H165" s="136">
        <f t="shared" si="108"/>
        <v>3097</v>
      </c>
      <c r="I165" s="135">
        <v>1123</v>
      </c>
      <c r="J165" s="135">
        <v>0</v>
      </c>
      <c r="K165" s="135">
        <v>1171</v>
      </c>
      <c r="L165" s="136">
        <f t="shared" si="109"/>
        <v>2294</v>
      </c>
      <c r="M165" s="135">
        <v>2300</v>
      </c>
      <c r="N165" s="135">
        <v>0</v>
      </c>
      <c r="O165" s="135">
        <v>2478</v>
      </c>
      <c r="P165" s="136">
        <f t="shared" si="110"/>
        <v>4778</v>
      </c>
      <c r="Q165" s="135">
        <v>1918</v>
      </c>
      <c r="R165" s="135">
        <v>0</v>
      </c>
      <c r="S165" s="135">
        <v>2048</v>
      </c>
      <c r="T165" s="136">
        <f t="shared" si="111"/>
        <v>3966</v>
      </c>
      <c r="U165" s="135">
        <v>2047</v>
      </c>
      <c r="V165" s="135">
        <v>0</v>
      </c>
      <c r="W165" s="135">
        <v>2063</v>
      </c>
      <c r="X165" s="136">
        <f t="shared" si="112"/>
        <v>4110</v>
      </c>
      <c r="Y165" s="135">
        <v>2810</v>
      </c>
      <c r="Z165" s="135">
        <v>0</v>
      </c>
      <c r="AA165" s="135">
        <v>2259</v>
      </c>
      <c r="AB165" s="136">
        <f t="shared" si="113"/>
        <v>5069</v>
      </c>
      <c r="AC165" s="135">
        <v>3218</v>
      </c>
      <c r="AD165" s="135">
        <v>0</v>
      </c>
      <c r="AE165" s="135">
        <v>2356</v>
      </c>
      <c r="AF165" s="136">
        <f t="shared" si="114"/>
        <v>5574</v>
      </c>
      <c r="AG165" s="135">
        <v>2675</v>
      </c>
      <c r="AH165" s="135">
        <v>0</v>
      </c>
      <c r="AI165" s="135">
        <v>1877</v>
      </c>
      <c r="AJ165" s="136">
        <f t="shared" si="115"/>
        <v>4552</v>
      </c>
      <c r="AK165" s="135">
        <v>2567</v>
      </c>
      <c r="AL165" s="135">
        <v>0</v>
      </c>
      <c r="AM165" s="135">
        <v>1811</v>
      </c>
      <c r="AN165" s="136">
        <f t="shared" si="116"/>
        <v>4378</v>
      </c>
      <c r="AO165" s="135">
        <v>2300</v>
      </c>
      <c r="AP165" s="135">
        <v>0</v>
      </c>
      <c r="AQ165" s="135">
        <v>1879</v>
      </c>
      <c r="AR165" s="136">
        <f t="shared" si="117"/>
        <v>4179</v>
      </c>
      <c r="AS165" s="135">
        <v>2412</v>
      </c>
      <c r="AT165" s="135">
        <v>0</v>
      </c>
      <c r="AU165" s="135">
        <v>2029</v>
      </c>
      <c r="AV165" s="136">
        <f t="shared" si="118"/>
        <v>4441</v>
      </c>
      <c r="AW165" s="135">
        <v>2372</v>
      </c>
      <c r="AX165" s="135">
        <v>0</v>
      </c>
      <c r="AY165" s="135">
        <v>2099</v>
      </c>
      <c r="AZ165" s="136">
        <f t="shared" si="119"/>
        <v>4471</v>
      </c>
      <c r="BA165" s="135">
        <v>1877</v>
      </c>
      <c r="BB165" s="135">
        <v>0</v>
      </c>
      <c r="BC165" s="135">
        <v>1877</v>
      </c>
      <c r="BD165" s="136">
        <f t="shared" si="120"/>
        <v>3754</v>
      </c>
      <c r="BE165" s="135">
        <v>1379</v>
      </c>
      <c r="BF165" s="135">
        <v>0</v>
      </c>
      <c r="BG165" s="135">
        <v>1319</v>
      </c>
      <c r="BH165" s="136">
        <f t="shared" si="121"/>
        <v>2698</v>
      </c>
      <c r="BI165" s="135">
        <v>979</v>
      </c>
      <c r="BJ165" s="135">
        <v>0</v>
      </c>
      <c r="BK165" s="135">
        <v>996</v>
      </c>
      <c r="BL165" s="136">
        <f t="shared" si="122"/>
        <v>1975</v>
      </c>
      <c r="BM165" s="135">
        <v>758</v>
      </c>
      <c r="BN165" s="135">
        <v>0</v>
      </c>
      <c r="BO165" s="135">
        <v>703</v>
      </c>
      <c r="BP165" s="136">
        <f t="shared" si="123"/>
        <v>1461</v>
      </c>
      <c r="BQ165" s="135">
        <v>508</v>
      </c>
      <c r="BR165" s="135">
        <v>0</v>
      </c>
      <c r="BS165" s="135">
        <v>447</v>
      </c>
      <c r="BT165" s="136">
        <f t="shared" si="124"/>
        <v>955</v>
      </c>
      <c r="BU165" s="135">
        <v>626</v>
      </c>
      <c r="BV165" s="135">
        <v>0</v>
      </c>
      <c r="BW165" s="135">
        <v>417</v>
      </c>
      <c r="BX165" s="136">
        <f t="shared" si="125"/>
        <v>1043</v>
      </c>
      <c r="BY165" s="135">
        <v>7</v>
      </c>
      <c r="BZ165" s="135">
        <v>0</v>
      </c>
      <c r="CA165" s="135">
        <v>4</v>
      </c>
      <c r="CB165" s="136">
        <f t="shared" si="126"/>
        <v>11</v>
      </c>
      <c r="CC165" s="137"/>
      <c r="CD165" s="138">
        <f t="shared" si="127"/>
        <v>33395</v>
      </c>
      <c r="CE165" s="138">
        <f t="shared" si="107"/>
        <v>0</v>
      </c>
      <c r="CF165" s="138">
        <f t="shared" si="128"/>
        <v>29411</v>
      </c>
      <c r="CG165" s="139">
        <f t="shared" si="129"/>
        <v>62806</v>
      </c>
    </row>
    <row r="166" spans="1:85" ht="14.1" customHeight="1">
      <c r="A166" s="45"/>
      <c r="B166" s="1050"/>
      <c r="C166" s="1060"/>
      <c r="D166" s="134" t="s">
        <v>683</v>
      </c>
      <c r="E166" s="135">
        <v>409</v>
      </c>
      <c r="F166" s="135">
        <v>0</v>
      </c>
      <c r="G166" s="135">
        <v>400</v>
      </c>
      <c r="H166" s="136">
        <f t="shared" si="108"/>
        <v>809</v>
      </c>
      <c r="I166" s="135">
        <v>302</v>
      </c>
      <c r="J166" s="135">
        <v>0</v>
      </c>
      <c r="K166" s="135">
        <v>287</v>
      </c>
      <c r="L166" s="136">
        <f t="shared" si="109"/>
        <v>589</v>
      </c>
      <c r="M166" s="135">
        <v>773</v>
      </c>
      <c r="N166" s="135">
        <v>0</v>
      </c>
      <c r="O166" s="135">
        <v>833</v>
      </c>
      <c r="P166" s="136">
        <f t="shared" si="110"/>
        <v>1606</v>
      </c>
      <c r="Q166" s="135">
        <v>758</v>
      </c>
      <c r="R166" s="135">
        <v>0</v>
      </c>
      <c r="S166" s="135">
        <v>772</v>
      </c>
      <c r="T166" s="136">
        <f t="shared" si="111"/>
        <v>1530</v>
      </c>
      <c r="U166" s="135">
        <v>810</v>
      </c>
      <c r="V166" s="135">
        <v>0</v>
      </c>
      <c r="W166" s="135">
        <v>788</v>
      </c>
      <c r="X166" s="136">
        <f t="shared" si="112"/>
        <v>1598</v>
      </c>
      <c r="Y166" s="135">
        <v>765</v>
      </c>
      <c r="Z166" s="135">
        <v>0</v>
      </c>
      <c r="AA166" s="135">
        <v>733</v>
      </c>
      <c r="AB166" s="136">
        <f t="shared" si="113"/>
        <v>1498</v>
      </c>
      <c r="AC166" s="135">
        <v>865</v>
      </c>
      <c r="AD166" s="135">
        <v>0</v>
      </c>
      <c r="AE166" s="135">
        <v>634</v>
      </c>
      <c r="AF166" s="136">
        <f t="shared" si="114"/>
        <v>1499</v>
      </c>
      <c r="AG166" s="135">
        <v>771</v>
      </c>
      <c r="AH166" s="135">
        <v>0</v>
      </c>
      <c r="AI166" s="135">
        <v>543</v>
      </c>
      <c r="AJ166" s="136">
        <f t="shared" si="115"/>
        <v>1314</v>
      </c>
      <c r="AK166" s="135">
        <v>713</v>
      </c>
      <c r="AL166" s="135">
        <v>0</v>
      </c>
      <c r="AM166" s="135">
        <v>469</v>
      </c>
      <c r="AN166" s="136">
        <f t="shared" si="116"/>
        <v>1182</v>
      </c>
      <c r="AO166" s="135">
        <v>730</v>
      </c>
      <c r="AP166" s="135">
        <v>0</v>
      </c>
      <c r="AQ166" s="135">
        <v>544</v>
      </c>
      <c r="AR166" s="136">
        <f t="shared" si="117"/>
        <v>1274</v>
      </c>
      <c r="AS166" s="135">
        <v>748</v>
      </c>
      <c r="AT166" s="135">
        <v>0</v>
      </c>
      <c r="AU166" s="135">
        <v>587</v>
      </c>
      <c r="AV166" s="136">
        <f t="shared" si="118"/>
        <v>1335</v>
      </c>
      <c r="AW166" s="135">
        <v>674</v>
      </c>
      <c r="AX166" s="135">
        <v>0</v>
      </c>
      <c r="AY166" s="135">
        <v>538</v>
      </c>
      <c r="AZ166" s="136">
        <f t="shared" si="119"/>
        <v>1212</v>
      </c>
      <c r="BA166" s="135">
        <v>477</v>
      </c>
      <c r="BB166" s="135">
        <v>0</v>
      </c>
      <c r="BC166" s="135">
        <v>427</v>
      </c>
      <c r="BD166" s="136">
        <f t="shared" si="120"/>
        <v>904</v>
      </c>
      <c r="BE166" s="135">
        <v>395</v>
      </c>
      <c r="BF166" s="135">
        <v>0</v>
      </c>
      <c r="BG166" s="135">
        <v>342</v>
      </c>
      <c r="BH166" s="136">
        <f t="shared" si="121"/>
        <v>737</v>
      </c>
      <c r="BI166" s="135">
        <v>287</v>
      </c>
      <c r="BJ166" s="135">
        <v>0</v>
      </c>
      <c r="BK166" s="135">
        <v>243</v>
      </c>
      <c r="BL166" s="136">
        <f t="shared" si="122"/>
        <v>530</v>
      </c>
      <c r="BM166" s="135">
        <v>210</v>
      </c>
      <c r="BN166" s="135">
        <v>0</v>
      </c>
      <c r="BO166" s="135">
        <v>211</v>
      </c>
      <c r="BP166" s="136">
        <f t="shared" si="123"/>
        <v>421</v>
      </c>
      <c r="BQ166" s="135">
        <v>141</v>
      </c>
      <c r="BR166" s="135">
        <v>0</v>
      </c>
      <c r="BS166" s="135">
        <v>99</v>
      </c>
      <c r="BT166" s="136">
        <f t="shared" si="124"/>
        <v>240</v>
      </c>
      <c r="BU166" s="135">
        <v>133</v>
      </c>
      <c r="BV166" s="135">
        <v>0</v>
      </c>
      <c r="BW166" s="135">
        <v>78</v>
      </c>
      <c r="BX166" s="136">
        <f t="shared" si="125"/>
        <v>211</v>
      </c>
      <c r="BY166" s="135">
        <v>1</v>
      </c>
      <c r="BZ166" s="135">
        <v>0</v>
      </c>
      <c r="CA166" s="135">
        <v>1</v>
      </c>
      <c r="CB166" s="136">
        <f t="shared" si="126"/>
        <v>2</v>
      </c>
      <c r="CC166" s="137"/>
      <c r="CD166" s="138">
        <f t="shared" si="127"/>
        <v>9962</v>
      </c>
      <c r="CE166" s="138">
        <f t="shared" si="107"/>
        <v>0</v>
      </c>
      <c r="CF166" s="138">
        <f t="shared" si="128"/>
        <v>8529</v>
      </c>
      <c r="CG166" s="139">
        <f t="shared" si="129"/>
        <v>18491</v>
      </c>
    </row>
    <row r="167" spans="1:85" ht="14.1" customHeight="1">
      <c r="A167" s="45"/>
      <c r="B167" s="1050"/>
      <c r="C167" s="1060"/>
      <c r="D167" s="134" t="s">
        <v>684</v>
      </c>
      <c r="E167" s="135">
        <v>149</v>
      </c>
      <c r="F167" s="135">
        <v>0</v>
      </c>
      <c r="G167" s="135">
        <v>163</v>
      </c>
      <c r="H167" s="136">
        <f t="shared" si="108"/>
        <v>312</v>
      </c>
      <c r="I167" s="135">
        <v>101</v>
      </c>
      <c r="J167" s="135">
        <v>0</v>
      </c>
      <c r="K167" s="135">
        <v>140</v>
      </c>
      <c r="L167" s="136">
        <f t="shared" si="109"/>
        <v>241</v>
      </c>
      <c r="M167" s="135">
        <v>311</v>
      </c>
      <c r="N167" s="135">
        <v>0</v>
      </c>
      <c r="O167" s="135">
        <v>322</v>
      </c>
      <c r="P167" s="136">
        <f t="shared" si="110"/>
        <v>633</v>
      </c>
      <c r="Q167" s="135">
        <v>387</v>
      </c>
      <c r="R167" s="135">
        <v>0</v>
      </c>
      <c r="S167" s="135">
        <v>354</v>
      </c>
      <c r="T167" s="136">
        <f t="shared" si="111"/>
        <v>741</v>
      </c>
      <c r="U167" s="135">
        <v>391</v>
      </c>
      <c r="V167" s="135">
        <v>0</v>
      </c>
      <c r="W167" s="135">
        <v>410</v>
      </c>
      <c r="X167" s="136">
        <f t="shared" si="112"/>
        <v>801</v>
      </c>
      <c r="Y167" s="135">
        <v>415</v>
      </c>
      <c r="Z167" s="135">
        <v>0</v>
      </c>
      <c r="AA167" s="135">
        <v>387</v>
      </c>
      <c r="AB167" s="136">
        <f t="shared" si="113"/>
        <v>802</v>
      </c>
      <c r="AC167" s="135">
        <v>369</v>
      </c>
      <c r="AD167" s="135">
        <v>0</v>
      </c>
      <c r="AE167" s="135">
        <v>390</v>
      </c>
      <c r="AF167" s="136">
        <f t="shared" si="114"/>
        <v>759</v>
      </c>
      <c r="AG167" s="135">
        <v>329</v>
      </c>
      <c r="AH167" s="135">
        <v>0</v>
      </c>
      <c r="AI167" s="135">
        <v>327</v>
      </c>
      <c r="AJ167" s="136">
        <f t="shared" si="115"/>
        <v>656</v>
      </c>
      <c r="AK167" s="135">
        <v>325</v>
      </c>
      <c r="AL167" s="135">
        <v>0</v>
      </c>
      <c r="AM167" s="135">
        <v>318</v>
      </c>
      <c r="AN167" s="136">
        <f t="shared" si="116"/>
        <v>643</v>
      </c>
      <c r="AO167" s="135">
        <v>353</v>
      </c>
      <c r="AP167" s="135">
        <v>0</v>
      </c>
      <c r="AQ167" s="135">
        <v>334</v>
      </c>
      <c r="AR167" s="136">
        <f t="shared" si="117"/>
        <v>687</v>
      </c>
      <c r="AS167" s="135">
        <v>394</v>
      </c>
      <c r="AT167" s="135">
        <v>0</v>
      </c>
      <c r="AU167" s="135">
        <v>416</v>
      </c>
      <c r="AV167" s="136">
        <f t="shared" si="118"/>
        <v>810</v>
      </c>
      <c r="AW167" s="135">
        <v>419</v>
      </c>
      <c r="AX167" s="135">
        <v>0</v>
      </c>
      <c r="AY167" s="135">
        <v>423</v>
      </c>
      <c r="AZ167" s="136">
        <f t="shared" si="119"/>
        <v>842</v>
      </c>
      <c r="BA167" s="135">
        <v>316</v>
      </c>
      <c r="BB167" s="135">
        <v>0</v>
      </c>
      <c r="BC167" s="135">
        <v>355</v>
      </c>
      <c r="BD167" s="136">
        <f t="shared" si="120"/>
        <v>671</v>
      </c>
      <c r="BE167" s="135">
        <v>275</v>
      </c>
      <c r="BF167" s="135">
        <v>0</v>
      </c>
      <c r="BG167" s="135">
        <v>316</v>
      </c>
      <c r="BH167" s="136">
        <f t="shared" si="121"/>
        <v>591</v>
      </c>
      <c r="BI167" s="135">
        <v>237</v>
      </c>
      <c r="BJ167" s="135">
        <v>0</v>
      </c>
      <c r="BK167" s="135">
        <v>255</v>
      </c>
      <c r="BL167" s="136">
        <f t="shared" si="122"/>
        <v>492</v>
      </c>
      <c r="BM167" s="135">
        <v>221</v>
      </c>
      <c r="BN167" s="135">
        <v>0</v>
      </c>
      <c r="BO167" s="135">
        <v>189</v>
      </c>
      <c r="BP167" s="136">
        <f t="shared" si="123"/>
        <v>410</v>
      </c>
      <c r="BQ167" s="135">
        <v>191</v>
      </c>
      <c r="BR167" s="135">
        <v>0</v>
      </c>
      <c r="BS167" s="135">
        <v>167</v>
      </c>
      <c r="BT167" s="136">
        <f t="shared" si="124"/>
        <v>358</v>
      </c>
      <c r="BU167" s="135">
        <v>238</v>
      </c>
      <c r="BV167" s="135">
        <v>0</v>
      </c>
      <c r="BW167" s="135">
        <v>194</v>
      </c>
      <c r="BX167" s="136">
        <f t="shared" si="125"/>
        <v>432</v>
      </c>
      <c r="BY167" s="135">
        <v>0</v>
      </c>
      <c r="BZ167" s="135">
        <v>0</v>
      </c>
      <c r="CA167" s="135">
        <v>0</v>
      </c>
      <c r="CB167" s="136">
        <f t="shared" si="126"/>
        <v>0</v>
      </c>
      <c r="CC167" s="137"/>
      <c r="CD167" s="138">
        <f t="shared" si="127"/>
        <v>5421</v>
      </c>
      <c r="CE167" s="138">
        <f t="shared" si="107"/>
        <v>0</v>
      </c>
      <c r="CF167" s="138">
        <f t="shared" si="128"/>
        <v>5460</v>
      </c>
      <c r="CG167" s="139">
        <f t="shared" si="129"/>
        <v>10881</v>
      </c>
    </row>
    <row r="168" spans="1:85" ht="14.1" customHeight="1">
      <c r="A168" s="45"/>
      <c r="B168" s="1050"/>
      <c r="C168" s="1060"/>
      <c r="D168" s="134" t="s">
        <v>685</v>
      </c>
      <c r="E168" s="135">
        <v>68</v>
      </c>
      <c r="F168" s="135">
        <v>0</v>
      </c>
      <c r="G168" s="135">
        <v>60</v>
      </c>
      <c r="H168" s="136">
        <f t="shared" si="108"/>
        <v>128</v>
      </c>
      <c r="I168" s="135">
        <v>48</v>
      </c>
      <c r="J168" s="135">
        <v>0</v>
      </c>
      <c r="K168" s="135">
        <v>40</v>
      </c>
      <c r="L168" s="136">
        <f t="shared" si="109"/>
        <v>88</v>
      </c>
      <c r="M168" s="135">
        <v>131</v>
      </c>
      <c r="N168" s="135">
        <v>0</v>
      </c>
      <c r="O168" s="135">
        <v>134</v>
      </c>
      <c r="P168" s="136">
        <f t="shared" si="110"/>
        <v>265</v>
      </c>
      <c r="Q168" s="135">
        <v>153</v>
      </c>
      <c r="R168" s="135">
        <v>0</v>
      </c>
      <c r="S168" s="135">
        <v>138</v>
      </c>
      <c r="T168" s="136">
        <f t="shared" si="111"/>
        <v>291</v>
      </c>
      <c r="U168" s="135">
        <v>183</v>
      </c>
      <c r="V168" s="135">
        <v>0</v>
      </c>
      <c r="W168" s="135">
        <v>193</v>
      </c>
      <c r="X168" s="136">
        <f t="shared" si="112"/>
        <v>376</v>
      </c>
      <c r="Y168" s="135">
        <v>155</v>
      </c>
      <c r="Z168" s="135">
        <v>0</v>
      </c>
      <c r="AA168" s="135">
        <v>148</v>
      </c>
      <c r="AB168" s="136">
        <f t="shared" si="113"/>
        <v>303</v>
      </c>
      <c r="AC168" s="135">
        <v>155</v>
      </c>
      <c r="AD168" s="135">
        <v>0</v>
      </c>
      <c r="AE168" s="135">
        <v>140</v>
      </c>
      <c r="AF168" s="136">
        <f t="shared" si="114"/>
        <v>295</v>
      </c>
      <c r="AG168" s="135">
        <v>138</v>
      </c>
      <c r="AH168" s="135">
        <v>0</v>
      </c>
      <c r="AI168" s="135">
        <v>114</v>
      </c>
      <c r="AJ168" s="136">
        <f t="shared" si="115"/>
        <v>252</v>
      </c>
      <c r="AK168" s="135">
        <v>129</v>
      </c>
      <c r="AL168" s="135">
        <v>0</v>
      </c>
      <c r="AM168" s="135">
        <v>102</v>
      </c>
      <c r="AN168" s="136">
        <f t="shared" si="116"/>
        <v>231</v>
      </c>
      <c r="AO168" s="135">
        <v>131</v>
      </c>
      <c r="AP168" s="135">
        <v>0</v>
      </c>
      <c r="AQ168" s="135">
        <v>129</v>
      </c>
      <c r="AR168" s="136">
        <f t="shared" si="117"/>
        <v>260</v>
      </c>
      <c r="AS168" s="135">
        <v>189</v>
      </c>
      <c r="AT168" s="135">
        <v>0</v>
      </c>
      <c r="AU168" s="135">
        <v>129</v>
      </c>
      <c r="AV168" s="136">
        <f t="shared" si="118"/>
        <v>318</v>
      </c>
      <c r="AW168" s="135">
        <v>174</v>
      </c>
      <c r="AX168" s="135">
        <v>0</v>
      </c>
      <c r="AY168" s="135">
        <v>203</v>
      </c>
      <c r="AZ168" s="136">
        <f t="shared" si="119"/>
        <v>377</v>
      </c>
      <c r="BA168" s="135">
        <v>174</v>
      </c>
      <c r="BB168" s="135">
        <v>0</v>
      </c>
      <c r="BC168" s="135">
        <v>161</v>
      </c>
      <c r="BD168" s="136">
        <f t="shared" si="120"/>
        <v>335</v>
      </c>
      <c r="BE168" s="135">
        <v>115</v>
      </c>
      <c r="BF168" s="135">
        <v>0</v>
      </c>
      <c r="BG168" s="135">
        <v>168</v>
      </c>
      <c r="BH168" s="136">
        <f t="shared" si="121"/>
        <v>283</v>
      </c>
      <c r="BI168" s="135">
        <v>104</v>
      </c>
      <c r="BJ168" s="135">
        <v>0</v>
      </c>
      <c r="BK168" s="135">
        <v>140</v>
      </c>
      <c r="BL168" s="136">
        <f t="shared" si="122"/>
        <v>244</v>
      </c>
      <c r="BM168" s="135">
        <v>81</v>
      </c>
      <c r="BN168" s="135">
        <v>0</v>
      </c>
      <c r="BO168" s="135">
        <v>85</v>
      </c>
      <c r="BP168" s="136">
        <f t="shared" si="123"/>
        <v>166</v>
      </c>
      <c r="BQ168" s="135">
        <v>82</v>
      </c>
      <c r="BR168" s="135">
        <v>0</v>
      </c>
      <c r="BS168" s="135">
        <v>99</v>
      </c>
      <c r="BT168" s="136">
        <f t="shared" si="124"/>
        <v>181</v>
      </c>
      <c r="BU168" s="135">
        <v>95</v>
      </c>
      <c r="BV168" s="135">
        <v>0</v>
      </c>
      <c r="BW168" s="135">
        <v>74</v>
      </c>
      <c r="BX168" s="136">
        <f t="shared" si="125"/>
        <v>169</v>
      </c>
      <c r="BY168" s="135">
        <v>0</v>
      </c>
      <c r="BZ168" s="135">
        <v>0</v>
      </c>
      <c r="CA168" s="135">
        <v>1</v>
      </c>
      <c r="CB168" s="136">
        <f t="shared" si="126"/>
        <v>1</v>
      </c>
      <c r="CC168" s="137"/>
      <c r="CD168" s="138">
        <f t="shared" si="127"/>
        <v>2305</v>
      </c>
      <c r="CE168" s="138">
        <f t="shared" si="107"/>
        <v>0</v>
      </c>
      <c r="CF168" s="138">
        <f t="shared" si="128"/>
        <v>2258</v>
      </c>
      <c r="CG168" s="139">
        <f t="shared" si="129"/>
        <v>4563</v>
      </c>
    </row>
    <row r="169" spans="1:85" ht="14.1" customHeight="1">
      <c r="A169" s="45"/>
      <c r="B169" s="1050"/>
      <c r="C169" s="1060"/>
      <c r="D169" s="134" t="s">
        <v>686</v>
      </c>
      <c r="E169" s="135">
        <v>114</v>
      </c>
      <c r="F169" s="135">
        <v>0</v>
      </c>
      <c r="G169" s="135">
        <v>112</v>
      </c>
      <c r="H169" s="136">
        <f t="shared" si="108"/>
        <v>226</v>
      </c>
      <c r="I169" s="135">
        <v>88</v>
      </c>
      <c r="J169" s="135">
        <v>0</v>
      </c>
      <c r="K169" s="135">
        <v>91</v>
      </c>
      <c r="L169" s="136">
        <f t="shared" si="109"/>
        <v>179</v>
      </c>
      <c r="M169" s="135">
        <v>285</v>
      </c>
      <c r="N169" s="135">
        <v>0</v>
      </c>
      <c r="O169" s="135">
        <v>258</v>
      </c>
      <c r="P169" s="136">
        <f t="shared" si="110"/>
        <v>543</v>
      </c>
      <c r="Q169" s="135">
        <v>299</v>
      </c>
      <c r="R169" s="135">
        <v>0</v>
      </c>
      <c r="S169" s="135">
        <v>298</v>
      </c>
      <c r="T169" s="136">
        <f t="shared" si="111"/>
        <v>597</v>
      </c>
      <c r="U169" s="135">
        <v>311</v>
      </c>
      <c r="V169" s="135">
        <v>0</v>
      </c>
      <c r="W169" s="135">
        <v>311</v>
      </c>
      <c r="X169" s="136">
        <f t="shared" si="112"/>
        <v>622</v>
      </c>
      <c r="Y169" s="135">
        <v>281</v>
      </c>
      <c r="Z169" s="135">
        <v>0</v>
      </c>
      <c r="AA169" s="135">
        <v>281</v>
      </c>
      <c r="AB169" s="136">
        <f t="shared" si="113"/>
        <v>562</v>
      </c>
      <c r="AC169" s="135">
        <v>279</v>
      </c>
      <c r="AD169" s="135">
        <v>0</v>
      </c>
      <c r="AE169" s="135">
        <v>256</v>
      </c>
      <c r="AF169" s="136">
        <f t="shared" si="114"/>
        <v>535</v>
      </c>
      <c r="AG169" s="135">
        <v>269</v>
      </c>
      <c r="AH169" s="135">
        <v>0</v>
      </c>
      <c r="AI169" s="135">
        <v>235</v>
      </c>
      <c r="AJ169" s="136">
        <f t="shared" si="115"/>
        <v>504</v>
      </c>
      <c r="AK169" s="135">
        <v>279</v>
      </c>
      <c r="AL169" s="135">
        <v>0</v>
      </c>
      <c r="AM169" s="135">
        <v>209</v>
      </c>
      <c r="AN169" s="136">
        <f t="shared" si="116"/>
        <v>488</v>
      </c>
      <c r="AO169" s="135">
        <v>257</v>
      </c>
      <c r="AP169" s="135">
        <v>0</v>
      </c>
      <c r="AQ169" s="135">
        <v>252</v>
      </c>
      <c r="AR169" s="136">
        <f t="shared" si="117"/>
        <v>509</v>
      </c>
      <c r="AS169" s="135">
        <v>341</v>
      </c>
      <c r="AT169" s="135">
        <v>0</v>
      </c>
      <c r="AU169" s="135">
        <v>284</v>
      </c>
      <c r="AV169" s="136">
        <f t="shared" si="118"/>
        <v>625</v>
      </c>
      <c r="AW169" s="135">
        <v>365</v>
      </c>
      <c r="AX169" s="135">
        <v>0</v>
      </c>
      <c r="AY169" s="135">
        <v>333</v>
      </c>
      <c r="AZ169" s="136">
        <f t="shared" si="119"/>
        <v>698</v>
      </c>
      <c r="BA169" s="135">
        <v>308</v>
      </c>
      <c r="BB169" s="135">
        <v>0</v>
      </c>
      <c r="BC169" s="135">
        <v>344</v>
      </c>
      <c r="BD169" s="136">
        <f t="shared" si="120"/>
        <v>652</v>
      </c>
      <c r="BE169" s="135">
        <v>268</v>
      </c>
      <c r="BF169" s="135">
        <v>0</v>
      </c>
      <c r="BG169" s="135">
        <v>288</v>
      </c>
      <c r="BH169" s="136">
        <f t="shared" si="121"/>
        <v>556</v>
      </c>
      <c r="BI169" s="135">
        <v>206</v>
      </c>
      <c r="BJ169" s="135">
        <v>0</v>
      </c>
      <c r="BK169" s="135">
        <v>236</v>
      </c>
      <c r="BL169" s="136">
        <f t="shared" si="122"/>
        <v>442</v>
      </c>
      <c r="BM169" s="135">
        <v>166</v>
      </c>
      <c r="BN169" s="135">
        <v>0</v>
      </c>
      <c r="BO169" s="135">
        <v>191</v>
      </c>
      <c r="BP169" s="136">
        <f t="shared" si="123"/>
        <v>357</v>
      </c>
      <c r="BQ169" s="135">
        <v>138</v>
      </c>
      <c r="BR169" s="135">
        <v>0</v>
      </c>
      <c r="BS169" s="135">
        <v>132</v>
      </c>
      <c r="BT169" s="136">
        <f t="shared" si="124"/>
        <v>270</v>
      </c>
      <c r="BU169" s="135">
        <v>191</v>
      </c>
      <c r="BV169" s="135">
        <v>0</v>
      </c>
      <c r="BW169" s="135">
        <v>158</v>
      </c>
      <c r="BX169" s="136">
        <f t="shared" si="125"/>
        <v>349</v>
      </c>
      <c r="BY169" s="135">
        <v>0</v>
      </c>
      <c r="BZ169" s="135">
        <v>0</v>
      </c>
      <c r="CA169" s="135">
        <v>0</v>
      </c>
      <c r="CB169" s="136">
        <f t="shared" si="126"/>
        <v>0</v>
      </c>
      <c r="CC169" s="137"/>
      <c r="CD169" s="138">
        <f t="shared" si="127"/>
        <v>4445</v>
      </c>
      <c r="CE169" s="138">
        <f t="shared" si="107"/>
        <v>0</v>
      </c>
      <c r="CF169" s="138">
        <f t="shared" si="128"/>
        <v>4269</v>
      </c>
      <c r="CG169" s="139">
        <f t="shared" si="129"/>
        <v>8714</v>
      </c>
    </row>
    <row r="170" spans="1:85" ht="14.1" customHeight="1">
      <c r="A170" s="45"/>
      <c r="B170" s="1050"/>
      <c r="C170" s="1060"/>
      <c r="D170" s="134" t="s">
        <v>687</v>
      </c>
      <c r="E170" s="135">
        <v>103</v>
      </c>
      <c r="F170" s="135">
        <v>0</v>
      </c>
      <c r="G170" s="135">
        <v>124</v>
      </c>
      <c r="H170" s="136">
        <f t="shared" si="108"/>
        <v>227</v>
      </c>
      <c r="I170" s="135">
        <v>69</v>
      </c>
      <c r="J170" s="135">
        <v>0</v>
      </c>
      <c r="K170" s="135">
        <v>85</v>
      </c>
      <c r="L170" s="136">
        <f t="shared" si="109"/>
        <v>154</v>
      </c>
      <c r="M170" s="135">
        <v>218</v>
      </c>
      <c r="N170" s="135">
        <v>0</v>
      </c>
      <c r="O170" s="135">
        <v>228</v>
      </c>
      <c r="P170" s="136">
        <f t="shared" si="110"/>
        <v>446</v>
      </c>
      <c r="Q170" s="135">
        <v>241</v>
      </c>
      <c r="R170" s="135">
        <v>0</v>
      </c>
      <c r="S170" s="135">
        <v>261</v>
      </c>
      <c r="T170" s="136">
        <f t="shared" si="111"/>
        <v>502</v>
      </c>
      <c r="U170" s="135">
        <v>274</v>
      </c>
      <c r="V170" s="135">
        <v>0</v>
      </c>
      <c r="W170" s="135">
        <v>303</v>
      </c>
      <c r="X170" s="136">
        <f t="shared" si="112"/>
        <v>577</v>
      </c>
      <c r="Y170" s="135">
        <v>322</v>
      </c>
      <c r="Z170" s="135">
        <v>0</v>
      </c>
      <c r="AA170" s="135">
        <v>316</v>
      </c>
      <c r="AB170" s="136">
        <f t="shared" si="113"/>
        <v>638</v>
      </c>
      <c r="AC170" s="135">
        <v>279</v>
      </c>
      <c r="AD170" s="135">
        <v>0</v>
      </c>
      <c r="AE170" s="135">
        <v>234</v>
      </c>
      <c r="AF170" s="136">
        <f t="shared" si="114"/>
        <v>513</v>
      </c>
      <c r="AG170" s="135">
        <v>253</v>
      </c>
      <c r="AH170" s="135">
        <v>0</v>
      </c>
      <c r="AI170" s="135">
        <v>253</v>
      </c>
      <c r="AJ170" s="136">
        <f t="shared" si="115"/>
        <v>506</v>
      </c>
      <c r="AK170" s="135">
        <v>251</v>
      </c>
      <c r="AL170" s="135">
        <v>0</v>
      </c>
      <c r="AM170" s="135">
        <v>208</v>
      </c>
      <c r="AN170" s="136">
        <f t="shared" si="116"/>
        <v>459</v>
      </c>
      <c r="AO170" s="135">
        <v>254</v>
      </c>
      <c r="AP170" s="135">
        <v>0</v>
      </c>
      <c r="AQ170" s="135">
        <v>233</v>
      </c>
      <c r="AR170" s="136">
        <f t="shared" si="117"/>
        <v>487</v>
      </c>
      <c r="AS170" s="135">
        <v>254</v>
      </c>
      <c r="AT170" s="135">
        <v>0</v>
      </c>
      <c r="AU170" s="135">
        <v>269</v>
      </c>
      <c r="AV170" s="136">
        <f t="shared" si="118"/>
        <v>523</v>
      </c>
      <c r="AW170" s="135">
        <v>281</v>
      </c>
      <c r="AX170" s="135">
        <v>0</v>
      </c>
      <c r="AY170" s="135">
        <v>280</v>
      </c>
      <c r="AZ170" s="136">
        <f t="shared" si="119"/>
        <v>561</v>
      </c>
      <c r="BA170" s="135">
        <v>239</v>
      </c>
      <c r="BB170" s="135">
        <v>0</v>
      </c>
      <c r="BC170" s="135">
        <v>283</v>
      </c>
      <c r="BD170" s="136">
        <f t="shared" si="120"/>
        <v>522</v>
      </c>
      <c r="BE170" s="135">
        <v>210</v>
      </c>
      <c r="BF170" s="135">
        <v>0</v>
      </c>
      <c r="BG170" s="135">
        <v>220</v>
      </c>
      <c r="BH170" s="136">
        <f t="shared" si="121"/>
        <v>430</v>
      </c>
      <c r="BI170" s="135">
        <v>149</v>
      </c>
      <c r="BJ170" s="135">
        <v>0</v>
      </c>
      <c r="BK170" s="135">
        <v>152</v>
      </c>
      <c r="BL170" s="136">
        <f t="shared" si="122"/>
        <v>301</v>
      </c>
      <c r="BM170" s="135">
        <v>144</v>
      </c>
      <c r="BN170" s="135">
        <v>0</v>
      </c>
      <c r="BO170" s="135">
        <v>127</v>
      </c>
      <c r="BP170" s="136">
        <f t="shared" si="123"/>
        <v>271</v>
      </c>
      <c r="BQ170" s="135">
        <v>94</v>
      </c>
      <c r="BR170" s="135">
        <v>0</v>
      </c>
      <c r="BS170" s="135">
        <v>116</v>
      </c>
      <c r="BT170" s="136">
        <f t="shared" si="124"/>
        <v>210</v>
      </c>
      <c r="BU170" s="135">
        <v>152</v>
      </c>
      <c r="BV170" s="135">
        <v>0</v>
      </c>
      <c r="BW170" s="135">
        <v>129</v>
      </c>
      <c r="BX170" s="136">
        <f t="shared" si="125"/>
        <v>281</v>
      </c>
      <c r="BY170" s="135">
        <v>0</v>
      </c>
      <c r="BZ170" s="135">
        <v>0</v>
      </c>
      <c r="CA170" s="135">
        <v>0</v>
      </c>
      <c r="CB170" s="136">
        <f t="shared" si="126"/>
        <v>0</v>
      </c>
      <c r="CC170" s="137"/>
      <c r="CD170" s="138">
        <f t="shared" si="127"/>
        <v>3787</v>
      </c>
      <c r="CE170" s="138">
        <f t="shared" si="107"/>
        <v>0</v>
      </c>
      <c r="CF170" s="138">
        <f t="shared" si="128"/>
        <v>3821</v>
      </c>
      <c r="CG170" s="139">
        <f t="shared" si="129"/>
        <v>7608</v>
      </c>
    </row>
    <row r="171" spans="1:85" ht="14.1" customHeight="1">
      <c r="A171" s="45"/>
      <c r="B171" s="1050"/>
      <c r="C171" s="1060"/>
      <c r="D171" s="134" t="s">
        <v>688</v>
      </c>
      <c r="E171" s="135">
        <v>168</v>
      </c>
      <c r="F171" s="135">
        <v>0</v>
      </c>
      <c r="G171" s="135">
        <v>167</v>
      </c>
      <c r="H171" s="136">
        <f t="shared" si="108"/>
        <v>335</v>
      </c>
      <c r="I171" s="135">
        <v>96</v>
      </c>
      <c r="J171" s="135">
        <v>0</v>
      </c>
      <c r="K171" s="135">
        <v>119</v>
      </c>
      <c r="L171" s="136">
        <f t="shared" si="109"/>
        <v>215</v>
      </c>
      <c r="M171" s="135">
        <v>334</v>
      </c>
      <c r="N171" s="135">
        <v>0</v>
      </c>
      <c r="O171" s="135">
        <v>309</v>
      </c>
      <c r="P171" s="136">
        <f t="shared" si="110"/>
        <v>643</v>
      </c>
      <c r="Q171" s="135">
        <v>332</v>
      </c>
      <c r="R171" s="135">
        <v>0</v>
      </c>
      <c r="S171" s="135">
        <v>314</v>
      </c>
      <c r="T171" s="136">
        <f t="shared" si="111"/>
        <v>646</v>
      </c>
      <c r="U171" s="135">
        <v>325</v>
      </c>
      <c r="V171" s="135">
        <v>0</v>
      </c>
      <c r="W171" s="135">
        <v>362</v>
      </c>
      <c r="X171" s="136">
        <f t="shared" si="112"/>
        <v>687</v>
      </c>
      <c r="Y171" s="135">
        <v>381</v>
      </c>
      <c r="Z171" s="135">
        <v>0</v>
      </c>
      <c r="AA171" s="135">
        <v>352</v>
      </c>
      <c r="AB171" s="136">
        <f t="shared" si="113"/>
        <v>733</v>
      </c>
      <c r="AC171" s="135">
        <v>449</v>
      </c>
      <c r="AD171" s="135">
        <v>0</v>
      </c>
      <c r="AE171" s="135">
        <v>335</v>
      </c>
      <c r="AF171" s="136">
        <f t="shared" si="114"/>
        <v>784</v>
      </c>
      <c r="AG171" s="135">
        <v>348</v>
      </c>
      <c r="AH171" s="135">
        <v>0</v>
      </c>
      <c r="AI171" s="135">
        <v>271</v>
      </c>
      <c r="AJ171" s="136">
        <f t="shared" si="115"/>
        <v>619</v>
      </c>
      <c r="AK171" s="135">
        <v>289</v>
      </c>
      <c r="AL171" s="135">
        <v>0</v>
      </c>
      <c r="AM171" s="135">
        <v>259</v>
      </c>
      <c r="AN171" s="136">
        <f t="shared" si="116"/>
        <v>548</v>
      </c>
      <c r="AO171" s="135">
        <v>340</v>
      </c>
      <c r="AP171" s="135">
        <v>0</v>
      </c>
      <c r="AQ171" s="135">
        <v>301</v>
      </c>
      <c r="AR171" s="136">
        <f t="shared" si="117"/>
        <v>641</v>
      </c>
      <c r="AS171" s="135">
        <v>388</v>
      </c>
      <c r="AT171" s="135">
        <v>0</v>
      </c>
      <c r="AU171" s="135">
        <v>358</v>
      </c>
      <c r="AV171" s="136">
        <f t="shared" si="118"/>
        <v>746</v>
      </c>
      <c r="AW171" s="135">
        <v>366</v>
      </c>
      <c r="AX171" s="135">
        <v>0</v>
      </c>
      <c r="AY171" s="135">
        <v>329</v>
      </c>
      <c r="AZ171" s="136">
        <f t="shared" si="119"/>
        <v>695</v>
      </c>
      <c r="BA171" s="135">
        <v>337</v>
      </c>
      <c r="BB171" s="135">
        <v>0</v>
      </c>
      <c r="BC171" s="135">
        <v>339</v>
      </c>
      <c r="BD171" s="136">
        <f t="shared" si="120"/>
        <v>676</v>
      </c>
      <c r="BE171" s="135">
        <v>269</v>
      </c>
      <c r="BF171" s="135">
        <v>0</v>
      </c>
      <c r="BG171" s="135">
        <v>257</v>
      </c>
      <c r="BH171" s="136">
        <f t="shared" si="121"/>
        <v>526</v>
      </c>
      <c r="BI171" s="135">
        <v>224</v>
      </c>
      <c r="BJ171" s="135">
        <v>0</v>
      </c>
      <c r="BK171" s="135">
        <v>226</v>
      </c>
      <c r="BL171" s="136">
        <f t="shared" si="122"/>
        <v>450</v>
      </c>
      <c r="BM171" s="135">
        <v>186</v>
      </c>
      <c r="BN171" s="135">
        <v>0</v>
      </c>
      <c r="BO171" s="135">
        <v>175</v>
      </c>
      <c r="BP171" s="136">
        <f t="shared" si="123"/>
        <v>361</v>
      </c>
      <c r="BQ171" s="135">
        <v>136</v>
      </c>
      <c r="BR171" s="135">
        <v>0</v>
      </c>
      <c r="BS171" s="135">
        <v>147</v>
      </c>
      <c r="BT171" s="136">
        <f t="shared" si="124"/>
        <v>283</v>
      </c>
      <c r="BU171" s="135">
        <v>201</v>
      </c>
      <c r="BV171" s="135">
        <v>0</v>
      </c>
      <c r="BW171" s="135">
        <v>147</v>
      </c>
      <c r="BX171" s="136">
        <f t="shared" si="125"/>
        <v>348</v>
      </c>
      <c r="BY171" s="135">
        <v>0</v>
      </c>
      <c r="BZ171" s="135">
        <v>0</v>
      </c>
      <c r="CA171" s="135">
        <v>0</v>
      </c>
      <c r="CB171" s="136">
        <f t="shared" si="126"/>
        <v>0</v>
      </c>
      <c r="CC171" s="137"/>
      <c r="CD171" s="138">
        <f t="shared" si="127"/>
        <v>5169</v>
      </c>
      <c r="CE171" s="138">
        <f t="shared" si="107"/>
        <v>0</v>
      </c>
      <c r="CF171" s="138">
        <f t="shared" si="128"/>
        <v>4767</v>
      </c>
      <c r="CG171" s="139">
        <f t="shared" si="129"/>
        <v>9936</v>
      </c>
    </row>
    <row r="172" spans="1:85" ht="14.1" customHeight="1">
      <c r="A172" s="45"/>
      <c r="B172" s="1050"/>
      <c r="C172" s="1060"/>
      <c r="D172" s="134" t="s">
        <v>689</v>
      </c>
      <c r="E172" s="135">
        <v>72</v>
      </c>
      <c r="F172" s="135">
        <v>0</v>
      </c>
      <c r="G172" s="135">
        <v>69</v>
      </c>
      <c r="H172" s="136">
        <f t="shared" si="108"/>
        <v>141</v>
      </c>
      <c r="I172" s="135">
        <v>44</v>
      </c>
      <c r="J172" s="135">
        <v>0</v>
      </c>
      <c r="K172" s="135">
        <v>42</v>
      </c>
      <c r="L172" s="136">
        <f t="shared" si="109"/>
        <v>86</v>
      </c>
      <c r="M172" s="135">
        <v>129</v>
      </c>
      <c r="N172" s="135">
        <v>0</v>
      </c>
      <c r="O172" s="135">
        <v>133</v>
      </c>
      <c r="P172" s="136">
        <f t="shared" si="110"/>
        <v>262</v>
      </c>
      <c r="Q172" s="135">
        <v>153</v>
      </c>
      <c r="R172" s="135">
        <v>0</v>
      </c>
      <c r="S172" s="135">
        <v>134</v>
      </c>
      <c r="T172" s="136">
        <f t="shared" si="111"/>
        <v>287</v>
      </c>
      <c r="U172" s="135">
        <v>155</v>
      </c>
      <c r="V172" s="135">
        <v>0</v>
      </c>
      <c r="W172" s="135">
        <v>157</v>
      </c>
      <c r="X172" s="136">
        <f t="shared" si="112"/>
        <v>312</v>
      </c>
      <c r="Y172" s="135">
        <v>171</v>
      </c>
      <c r="Z172" s="135">
        <v>0</v>
      </c>
      <c r="AA172" s="135">
        <v>168</v>
      </c>
      <c r="AB172" s="136">
        <f t="shared" si="113"/>
        <v>339</v>
      </c>
      <c r="AC172" s="135">
        <v>146</v>
      </c>
      <c r="AD172" s="135">
        <v>0</v>
      </c>
      <c r="AE172" s="135">
        <v>142</v>
      </c>
      <c r="AF172" s="136">
        <f t="shared" si="114"/>
        <v>288</v>
      </c>
      <c r="AG172" s="135">
        <v>129</v>
      </c>
      <c r="AH172" s="135">
        <v>0</v>
      </c>
      <c r="AI172" s="135">
        <v>117</v>
      </c>
      <c r="AJ172" s="136">
        <f t="shared" si="115"/>
        <v>246</v>
      </c>
      <c r="AK172" s="135">
        <v>118</v>
      </c>
      <c r="AL172" s="135">
        <v>0</v>
      </c>
      <c r="AM172" s="135">
        <v>106</v>
      </c>
      <c r="AN172" s="136">
        <f t="shared" si="116"/>
        <v>224</v>
      </c>
      <c r="AO172" s="135">
        <v>164</v>
      </c>
      <c r="AP172" s="135">
        <v>0</v>
      </c>
      <c r="AQ172" s="135">
        <v>143</v>
      </c>
      <c r="AR172" s="136">
        <f t="shared" si="117"/>
        <v>307</v>
      </c>
      <c r="AS172" s="135">
        <v>175</v>
      </c>
      <c r="AT172" s="135">
        <v>0</v>
      </c>
      <c r="AU172" s="135">
        <v>183</v>
      </c>
      <c r="AV172" s="136">
        <f t="shared" si="118"/>
        <v>358</v>
      </c>
      <c r="AW172" s="135">
        <v>204</v>
      </c>
      <c r="AX172" s="135">
        <v>0</v>
      </c>
      <c r="AY172" s="135">
        <v>218</v>
      </c>
      <c r="AZ172" s="136">
        <f t="shared" si="119"/>
        <v>422</v>
      </c>
      <c r="BA172" s="135">
        <v>162</v>
      </c>
      <c r="BB172" s="135">
        <v>0</v>
      </c>
      <c r="BC172" s="135">
        <v>205</v>
      </c>
      <c r="BD172" s="136">
        <f t="shared" si="120"/>
        <v>367</v>
      </c>
      <c r="BE172" s="135">
        <v>152</v>
      </c>
      <c r="BF172" s="135">
        <v>0</v>
      </c>
      <c r="BG172" s="135">
        <v>155</v>
      </c>
      <c r="BH172" s="136">
        <f t="shared" si="121"/>
        <v>307</v>
      </c>
      <c r="BI172" s="135">
        <v>128</v>
      </c>
      <c r="BJ172" s="135">
        <v>0</v>
      </c>
      <c r="BK172" s="135">
        <v>120</v>
      </c>
      <c r="BL172" s="136">
        <f t="shared" si="122"/>
        <v>248</v>
      </c>
      <c r="BM172" s="135">
        <v>120</v>
      </c>
      <c r="BN172" s="135">
        <v>0</v>
      </c>
      <c r="BO172" s="135">
        <v>104</v>
      </c>
      <c r="BP172" s="136">
        <f t="shared" si="123"/>
        <v>224</v>
      </c>
      <c r="BQ172" s="135">
        <v>102</v>
      </c>
      <c r="BR172" s="135">
        <v>0</v>
      </c>
      <c r="BS172" s="135">
        <v>86</v>
      </c>
      <c r="BT172" s="136">
        <f t="shared" si="124"/>
        <v>188</v>
      </c>
      <c r="BU172" s="135">
        <v>119</v>
      </c>
      <c r="BV172" s="135">
        <v>0</v>
      </c>
      <c r="BW172" s="135">
        <v>106</v>
      </c>
      <c r="BX172" s="136">
        <f t="shared" si="125"/>
        <v>225</v>
      </c>
      <c r="BY172" s="135">
        <v>0</v>
      </c>
      <c r="BZ172" s="135">
        <v>0</v>
      </c>
      <c r="CA172" s="135">
        <v>0</v>
      </c>
      <c r="CB172" s="136">
        <f t="shared" si="126"/>
        <v>0</v>
      </c>
      <c r="CC172" s="137"/>
      <c r="CD172" s="138">
        <f t="shared" si="127"/>
        <v>2443</v>
      </c>
      <c r="CE172" s="138">
        <f t="shared" si="107"/>
        <v>0</v>
      </c>
      <c r="CF172" s="138">
        <f t="shared" si="128"/>
        <v>2388</v>
      </c>
      <c r="CG172" s="139">
        <f t="shared" si="129"/>
        <v>4831</v>
      </c>
    </row>
    <row r="173" spans="1:85" ht="14.1" customHeight="1">
      <c r="A173" s="45"/>
      <c r="B173" s="1050"/>
      <c r="C173" s="1060"/>
      <c r="D173" s="134" t="s">
        <v>690</v>
      </c>
      <c r="E173" s="135">
        <v>216</v>
      </c>
      <c r="F173" s="135">
        <v>0</v>
      </c>
      <c r="G173" s="135">
        <v>215</v>
      </c>
      <c r="H173" s="136">
        <f t="shared" si="108"/>
        <v>431</v>
      </c>
      <c r="I173" s="135">
        <v>162</v>
      </c>
      <c r="J173" s="135">
        <v>0</v>
      </c>
      <c r="K173" s="135">
        <v>173</v>
      </c>
      <c r="L173" s="136">
        <f t="shared" si="109"/>
        <v>335</v>
      </c>
      <c r="M173" s="135">
        <v>412</v>
      </c>
      <c r="N173" s="135">
        <v>0</v>
      </c>
      <c r="O173" s="135">
        <v>484</v>
      </c>
      <c r="P173" s="136">
        <f t="shared" si="110"/>
        <v>896</v>
      </c>
      <c r="Q173" s="135">
        <v>445</v>
      </c>
      <c r="R173" s="135">
        <v>0</v>
      </c>
      <c r="S173" s="135">
        <v>461</v>
      </c>
      <c r="T173" s="136">
        <f t="shared" si="111"/>
        <v>906</v>
      </c>
      <c r="U173" s="135">
        <v>469</v>
      </c>
      <c r="V173" s="135">
        <v>0</v>
      </c>
      <c r="W173" s="135">
        <v>518</v>
      </c>
      <c r="X173" s="136">
        <f t="shared" si="112"/>
        <v>987</v>
      </c>
      <c r="Y173" s="135">
        <v>517</v>
      </c>
      <c r="Z173" s="135">
        <v>0</v>
      </c>
      <c r="AA173" s="135">
        <v>442</v>
      </c>
      <c r="AB173" s="136">
        <f t="shared" si="113"/>
        <v>959</v>
      </c>
      <c r="AC173" s="135">
        <v>557</v>
      </c>
      <c r="AD173" s="135">
        <v>0</v>
      </c>
      <c r="AE173" s="135">
        <v>463</v>
      </c>
      <c r="AF173" s="136">
        <f t="shared" si="114"/>
        <v>1020</v>
      </c>
      <c r="AG173" s="135">
        <v>445</v>
      </c>
      <c r="AH173" s="135">
        <v>0</v>
      </c>
      <c r="AI173" s="135">
        <v>415</v>
      </c>
      <c r="AJ173" s="136">
        <f t="shared" si="115"/>
        <v>860</v>
      </c>
      <c r="AK173" s="135">
        <v>414</v>
      </c>
      <c r="AL173" s="135">
        <v>0</v>
      </c>
      <c r="AM173" s="135">
        <v>368</v>
      </c>
      <c r="AN173" s="136">
        <f t="shared" si="116"/>
        <v>782</v>
      </c>
      <c r="AO173" s="135">
        <v>479</v>
      </c>
      <c r="AP173" s="135">
        <v>0</v>
      </c>
      <c r="AQ173" s="135">
        <v>385</v>
      </c>
      <c r="AR173" s="136">
        <f t="shared" si="117"/>
        <v>864</v>
      </c>
      <c r="AS173" s="135">
        <v>495</v>
      </c>
      <c r="AT173" s="135">
        <v>0</v>
      </c>
      <c r="AU173" s="135">
        <v>497</v>
      </c>
      <c r="AV173" s="136">
        <f t="shared" si="118"/>
        <v>992</v>
      </c>
      <c r="AW173" s="135">
        <v>513</v>
      </c>
      <c r="AX173" s="135">
        <v>0</v>
      </c>
      <c r="AY173" s="135">
        <v>523</v>
      </c>
      <c r="AZ173" s="136">
        <f t="shared" si="119"/>
        <v>1036</v>
      </c>
      <c r="BA173" s="135">
        <v>457</v>
      </c>
      <c r="BB173" s="135">
        <v>0</v>
      </c>
      <c r="BC173" s="135">
        <v>493</v>
      </c>
      <c r="BD173" s="136">
        <f t="shared" si="120"/>
        <v>950</v>
      </c>
      <c r="BE173" s="135">
        <v>423</v>
      </c>
      <c r="BF173" s="135">
        <v>0</v>
      </c>
      <c r="BG173" s="135">
        <v>384</v>
      </c>
      <c r="BH173" s="136">
        <f t="shared" si="121"/>
        <v>807</v>
      </c>
      <c r="BI173" s="135">
        <v>323</v>
      </c>
      <c r="BJ173" s="135">
        <v>0</v>
      </c>
      <c r="BK173" s="135">
        <v>328</v>
      </c>
      <c r="BL173" s="136">
        <f t="shared" si="122"/>
        <v>651</v>
      </c>
      <c r="BM173" s="135">
        <v>261</v>
      </c>
      <c r="BN173" s="135">
        <v>0</v>
      </c>
      <c r="BO173" s="135">
        <v>269</v>
      </c>
      <c r="BP173" s="136">
        <f t="shared" si="123"/>
        <v>530</v>
      </c>
      <c r="BQ173" s="135">
        <v>222</v>
      </c>
      <c r="BR173" s="135">
        <v>0</v>
      </c>
      <c r="BS173" s="135">
        <v>208</v>
      </c>
      <c r="BT173" s="136">
        <f t="shared" si="124"/>
        <v>430</v>
      </c>
      <c r="BU173" s="135">
        <v>284</v>
      </c>
      <c r="BV173" s="135">
        <v>0</v>
      </c>
      <c r="BW173" s="135">
        <v>198</v>
      </c>
      <c r="BX173" s="136">
        <f t="shared" si="125"/>
        <v>482</v>
      </c>
      <c r="BY173" s="135">
        <v>0</v>
      </c>
      <c r="BZ173" s="135">
        <v>0</v>
      </c>
      <c r="CA173" s="135">
        <v>0</v>
      </c>
      <c r="CB173" s="136">
        <f t="shared" si="126"/>
        <v>0</v>
      </c>
      <c r="CC173" s="137"/>
      <c r="CD173" s="138">
        <f t="shared" si="127"/>
        <v>7094</v>
      </c>
      <c r="CE173" s="138">
        <f t="shared" si="107"/>
        <v>0</v>
      </c>
      <c r="CF173" s="138">
        <f t="shared" si="128"/>
        <v>6824</v>
      </c>
      <c r="CG173" s="139">
        <f t="shared" si="129"/>
        <v>13918</v>
      </c>
    </row>
    <row r="174" spans="1:85" ht="14.1" customHeight="1">
      <c r="A174" s="45"/>
      <c r="B174" s="1050"/>
      <c r="C174" s="1060"/>
      <c r="D174" s="134" t="s">
        <v>691</v>
      </c>
      <c r="E174" s="135">
        <v>162</v>
      </c>
      <c r="F174" s="135">
        <v>0</v>
      </c>
      <c r="G174" s="135">
        <v>142</v>
      </c>
      <c r="H174" s="136">
        <f t="shared" si="108"/>
        <v>304</v>
      </c>
      <c r="I174" s="135">
        <v>124</v>
      </c>
      <c r="J174" s="135">
        <v>0</v>
      </c>
      <c r="K174" s="135">
        <v>113</v>
      </c>
      <c r="L174" s="136">
        <f t="shared" si="109"/>
        <v>237</v>
      </c>
      <c r="M174" s="135">
        <v>310</v>
      </c>
      <c r="N174" s="135">
        <v>0</v>
      </c>
      <c r="O174" s="135">
        <v>291</v>
      </c>
      <c r="P174" s="136">
        <f t="shared" si="110"/>
        <v>601</v>
      </c>
      <c r="Q174" s="135">
        <v>292</v>
      </c>
      <c r="R174" s="135">
        <v>0</v>
      </c>
      <c r="S174" s="135">
        <v>308</v>
      </c>
      <c r="T174" s="136">
        <f t="shared" si="111"/>
        <v>600</v>
      </c>
      <c r="U174" s="135">
        <v>275</v>
      </c>
      <c r="V174" s="135">
        <v>0</v>
      </c>
      <c r="W174" s="135">
        <v>306</v>
      </c>
      <c r="X174" s="136">
        <f t="shared" si="112"/>
        <v>581</v>
      </c>
      <c r="Y174" s="135">
        <v>303</v>
      </c>
      <c r="Z174" s="135">
        <v>0</v>
      </c>
      <c r="AA174" s="135">
        <v>247</v>
      </c>
      <c r="AB174" s="136">
        <f t="shared" si="113"/>
        <v>550</v>
      </c>
      <c r="AC174" s="135">
        <v>349</v>
      </c>
      <c r="AD174" s="135">
        <v>0</v>
      </c>
      <c r="AE174" s="135">
        <v>323</v>
      </c>
      <c r="AF174" s="136">
        <f t="shared" si="114"/>
        <v>672</v>
      </c>
      <c r="AG174" s="135">
        <v>319</v>
      </c>
      <c r="AH174" s="135">
        <v>0</v>
      </c>
      <c r="AI174" s="135">
        <v>269</v>
      </c>
      <c r="AJ174" s="136">
        <f t="shared" si="115"/>
        <v>588</v>
      </c>
      <c r="AK174" s="135">
        <v>298</v>
      </c>
      <c r="AL174" s="135">
        <v>0</v>
      </c>
      <c r="AM174" s="135">
        <v>270</v>
      </c>
      <c r="AN174" s="136">
        <f t="shared" si="116"/>
        <v>568</v>
      </c>
      <c r="AO174" s="135">
        <v>307</v>
      </c>
      <c r="AP174" s="135">
        <v>0</v>
      </c>
      <c r="AQ174" s="135">
        <v>286</v>
      </c>
      <c r="AR174" s="136">
        <f t="shared" si="117"/>
        <v>593</v>
      </c>
      <c r="AS174" s="135">
        <v>326</v>
      </c>
      <c r="AT174" s="135">
        <v>0</v>
      </c>
      <c r="AU174" s="135">
        <v>361</v>
      </c>
      <c r="AV174" s="136">
        <f t="shared" si="118"/>
        <v>687</v>
      </c>
      <c r="AW174" s="135">
        <v>322</v>
      </c>
      <c r="AX174" s="135">
        <v>0</v>
      </c>
      <c r="AY174" s="135">
        <v>375</v>
      </c>
      <c r="AZ174" s="136">
        <f t="shared" si="119"/>
        <v>697</v>
      </c>
      <c r="BA174" s="135">
        <v>322</v>
      </c>
      <c r="BB174" s="135">
        <v>0</v>
      </c>
      <c r="BC174" s="135">
        <v>328</v>
      </c>
      <c r="BD174" s="136">
        <f t="shared" si="120"/>
        <v>650</v>
      </c>
      <c r="BE174" s="135">
        <v>274</v>
      </c>
      <c r="BF174" s="135">
        <v>0</v>
      </c>
      <c r="BG174" s="135">
        <v>286</v>
      </c>
      <c r="BH174" s="136">
        <f t="shared" si="121"/>
        <v>560</v>
      </c>
      <c r="BI174" s="135">
        <v>227</v>
      </c>
      <c r="BJ174" s="135">
        <v>0</v>
      </c>
      <c r="BK174" s="135">
        <v>245</v>
      </c>
      <c r="BL174" s="136">
        <f t="shared" si="122"/>
        <v>472</v>
      </c>
      <c r="BM174" s="135">
        <v>191</v>
      </c>
      <c r="BN174" s="135">
        <v>0</v>
      </c>
      <c r="BO174" s="135">
        <v>194</v>
      </c>
      <c r="BP174" s="136">
        <f t="shared" si="123"/>
        <v>385</v>
      </c>
      <c r="BQ174" s="135">
        <v>169</v>
      </c>
      <c r="BR174" s="135">
        <v>0</v>
      </c>
      <c r="BS174" s="135">
        <v>151</v>
      </c>
      <c r="BT174" s="136">
        <f t="shared" si="124"/>
        <v>320</v>
      </c>
      <c r="BU174" s="135">
        <v>210</v>
      </c>
      <c r="BV174" s="135">
        <v>0</v>
      </c>
      <c r="BW174" s="135">
        <v>156</v>
      </c>
      <c r="BX174" s="136">
        <f t="shared" si="125"/>
        <v>366</v>
      </c>
      <c r="BY174" s="135">
        <v>0</v>
      </c>
      <c r="BZ174" s="135">
        <v>0</v>
      </c>
      <c r="CA174" s="135">
        <v>0</v>
      </c>
      <c r="CB174" s="136">
        <f t="shared" si="126"/>
        <v>0</v>
      </c>
      <c r="CC174" s="137"/>
      <c r="CD174" s="138">
        <f t="shared" si="127"/>
        <v>4780</v>
      </c>
      <c r="CE174" s="138">
        <f t="shared" si="107"/>
        <v>0</v>
      </c>
      <c r="CF174" s="138">
        <f t="shared" si="128"/>
        <v>4651</v>
      </c>
      <c r="CG174" s="139">
        <f t="shared" si="129"/>
        <v>9431</v>
      </c>
    </row>
    <row r="175" spans="1:85" ht="14.1" customHeight="1">
      <c r="A175" s="45"/>
      <c r="B175" s="1050"/>
      <c r="C175" s="1060"/>
      <c r="D175" s="134" t="s">
        <v>692</v>
      </c>
      <c r="E175" s="135">
        <v>69</v>
      </c>
      <c r="F175" s="135">
        <v>0</v>
      </c>
      <c r="G175" s="135">
        <v>65</v>
      </c>
      <c r="H175" s="136">
        <f t="shared" si="108"/>
        <v>134</v>
      </c>
      <c r="I175" s="135">
        <v>51</v>
      </c>
      <c r="J175" s="135">
        <v>0</v>
      </c>
      <c r="K175" s="135">
        <v>48</v>
      </c>
      <c r="L175" s="136">
        <f t="shared" si="109"/>
        <v>99</v>
      </c>
      <c r="M175" s="135">
        <v>137</v>
      </c>
      <c r="N175" s="135">
        <v>0</v>
      </c>
      <c r="O175" s="135">
        <v>154</v>
      </c>
      <c r="P175" s="136">
        <f t="shared" si="110"/>
        <v>291</v>
      </c>
      <c r="Q175" s="135">
        <v>159</v>
      </c>
      <c r="R175" s="135">
        <v>0</v>
      </c>
      <c r="S175" s="135">
        <v>142</v>
      </c>
      <c r="T175" s="136">
        <f t="shared" si="111"/>
        <v>301</v>
      </c>
      <c r="U175" s="135">
        <v>147</v>
      </c>
      <c r="V175" s="135">
        <v>0</v>
      </c>
      <c r="W175" s="135">
        <v>159</v>
      </c>
      <c r="X175" s="136">
        <f t="shared" si="112"/>
        <v>306</v>
      </c>
      <c r="Y175" s="135">
        <v>159</v>
      </c>
      <c r="Z175" s="135">
        <v>0</v>
      </c>
      <c r="AA175" s="135">
        <v>157</v>
      </c>
      <c r="AB175" s="136">
        <f t="shared" si="113"/>
        <v>316</v>
      </c>
      <c r="AC175" s="135">
        <v>152</v>
      </c>
      <c r="AD175" s="135">
        <v>0</v>
      </c>
      <c r="AE175" s="135">
        <v>130</v>
      </c>
      <c r="AF175" s="136">
        <f t="shared" si="114"/>
        <v>282</v>
      </c>
      <c r="AG175" s="135">
        <v>135</v>
      </c>
      <c r="AH175" s="135">
        <v>0</v>
      </c>
      <c r="AI175" s="135">
        <v>124</v>
      </c>
      <c r="AJ175" s="136">
        <f t="shared" si="115"/>
        <v>259</v>
      </c>
      <c r="AK175" s="135">
        <v>136</v>
      </c>
      <c r="AL175" s="135">
        <v>0</v>
      </c>
      <c r="AM175" s="135">
        <v>117</v>
      </c>
      <c r="AN175" s="136">
        <f t="shared" si="116"/>
        <v>253</v>
      </c>
      <c r="AO175" s="135">
        <v>150</v>
      </c>
      <c r="AP175" s="135">
        <v>0</v>
      </c>
      <c r="AQ175" s="135">
        <v>122</v>
      </c>
      <c r="AR175" s="136">
        <f t="shared" si="117"/>
        <v>272</v>
      </c>
      <c r="AS175" s="135">
        <v>161</v>
      </c>
      <c r="AT175" s="135">
        <v>0</v>
      </c>
      <c r="AU175" s="135">
        <v>157</v>
      </c>
      <c r="AV175" s="136">
        <f t="shared" si="118"/>
        <v>318</v>
      </c>
      <c r="AW175" s="135">
        <v>180</v>
      </c>
      <c r="AX175" s="135">
        <v>0</v>
      </c>
      <c r="AY175" s="135">
        <v>176</v>
      </c>
      <c r="AZ175" s="136">
        <f t="shared" si="119"/>
        <v>356</v>
      </c>
      <c r="BA175" s="135">
        <v>182</v>
      </c>
      <c r="BB175" s="135">
        <v>0</v>
      </c>
      <c r="BC175" s="135">
        <v>180</v>
      </c>
      <c r="BD175" s="136">
        <f t="shared" si="120"/>
        <v>362</v>
      </c>
      <c r="BE175" s="135">
        <v>147</v>
      </c>
      <c r="BF175" s="135">
        <v>0</v>
      </c>
      <c r="BG175" s="135">
        <v>126</v>
      </c>
      <c r="BH175" s="136">
        <f t="shared" si="121"/>
        <v>273</v>
      </c>
      <c r="BI175" s="135">
        <v>110</v>
      </c>
      <c r="BJ175" s="135">
        <v>0</v>
      </c>
      <c r="BK175" s="135">
        <v>112</v>
      </c>
      <c r="BL175" s="136">
        <f t="shared" si="122"/>
        <v>222</v>
      </c>
      <c r="BM175" s="135">
        <v>96</v>
      </c>
      <c r="BN175" s="135">
        <v>0</v>
      </c>
      <c r="BO175" s="135">
        <v>100</v>
      </c>
      <c r="BP175" s="136">
        <f t="shared" si="123"/>
        <v>196</v>
      </c>
      <c r="BQ175" s="135">
        <v>89</v>
      </c>
      <c r="BR175" s="135">
        <v>0</v>
      </c>
      <c r="BS175" s="135">
        <v>76</v>
      </c>
      <c r="BT175" s="136">
        <f t="shared" si="124"/>
        <v>165</v>
      </c>
      <c r="BU175" s="135">
        <v>112</v>
      </c>
      <c r="BV175" s="135">
        <v>0</v>
      </c>
      <c r="BW175" s="135">
        <v>70</v>
      </c>
      <c r="BX175" s="136">
        <f t="shared" si="125"/>
        <v>182</v>
      </c>
      <c r="BY175" s="135">
        <v>0</v>
      </c>
      <c r="BZ175" s="135">
        <v>0</v>
      </c>
      <c r="CA175" s="135">
        <v>1</v>
      </c>
      <c r="CB175" s="136">
        <f t="shared" si="126"/>
        <v>1</v>
      </c>
      <c r="CC175" s="137"/>
      <c r="CD175" s="138">
        <f t="shared" si="127"/>
        <v>2372</v>
      </c>
      <c r="CE175" s="138">
        <f t="shared" si="107"/>
        <v>0</v>
      </c>
      <c r="CF175" s="138">
        <f t="shared" si="128"/>
        <v>2216</v>
      </c>
      <c r="CG175" s="139">
        <f t="shared" si="129"/>
        <v>4588</v>
      </c>
    </row>
    <row r="176" spans="1:85" ht="14.1" customHeight="1">
      <c r="A176" s="45"/>
      <c r="B176" s="1050"/>
      <c r="C176" s="1060"/>
      <c r="D176" s="134" t="s">
        <v>693</v>
      </c>
      <c r="E176" s="135">
        <v>829</v>
      </c>
      <c r="F176" s="135">
        <v>0</v>
      </c>
      <c r="G176" s="135">
        <v>824</v>
      </c>
      <c r="H176" s="136">
        <f t="shared" si="108"/>
        <v>1653</v>
      </c>
      <c r="I176" s="135">
        <v>599</v>
      </c>
      <c r="J176" s="135">
        <v>0</v>
      </c>
      <c r="K176" s="135">
        <v>619</v>
      </c>
      <c r="L176" s="136">
        <f t="shared" si="109"/>
        <v>1218</v>
      </c>
      <c r="M176" s="135">
        <v>1573</v>
      </c>
      <c r="N176" s="135">
        <v>0</v>
      </c>
      <c r="O176" s="135">
        <v>1592</v>
      </c>
      <c r="P176" s="136">
        <f t="shared" si="110"/>
        <v>3165</v>
      </c>
      <c r="Q176" s="135">
        <v>1566</v>
      </c>
      <c r="R176" s="135">
        <v>0</v>
      </c>
      <c r="S176" s="135">
        <v>1660</v>
      </c>
      <c r="T176" s="136">
        <f t="shared" si="111"/>
        <v>3226</v>
      </c>
      <c r="U176" s="135">
        <v>1692</v>
      </c>
      <c r="V176" s="135">
        <v>0</v>
      </c>
      <c r="W176" s="135">
        <v>1768</v>
      </c>
      <c r="X176" s="136">
        <f t="shared" si="112"/>
        <v>3460</v>
      </c>
      <c r="Y176" s="135">
        <v>1962</v>
      </c>
      <c r="Z176" s="135">
        <v>0</v>
      </c>
      <c r="AA176" s="135">
        <v>1771</v>
      </c>
      <c r="AB176" s="136">
        <f t="shared" si="113"/>
        <v>3733</v>
      </c>
      <c r="AC176" s="135">
        <v>2021</v>
      </c>
      <c r="AD176" s="135">
        <v>0</v>
      </c>
      <c r="AE176" s="135">
        <v>1724</v>
      </c>
      <c r="AF176" s="136">
        <f t="shared" si="114"/>
        <v>3745</v>
      </c>
      <c r="AG176" s="135">
        <v>1659</v>
      </c>
      <c r="AH176" s="135">
        <v>0</v>
      </c>
      <c r="AI176" s="135">
        <v>1350</v>
      </c>
      <c r="AJ176" s="136">
        <f t="shared" si="115"/>
        <v>3009</v>
      </c>
      <c r="AK176" s="135">
        <v>1525</v>
      </c>
      <c r="AL176" s="135">
        <v>0</v>
      </c>
      <c r="AM176" s="135">
        <v>1328</v>
      </c>
      <c r="AN176" s="136">
        <f t="shared" si="116"/>
        <v>2853</v>
      </c>
      <c r="AO176" s="135">
        <v>1667</v>
      </c>
      <c r="AP176" s="135">
        <v>0</v>
      </c>
      <c r="AQ176" s="135">
        <v>1377</v>
      </c>
      <c r="AR176" s="136">
        <f t="shared" si="117"/>
        <v>3044</v>
      </c>
      <c r="AS176" s="135">
        <v>1877</v>
      </c>
      <c r="AT176" s="135">
        <v>0</v>
      </c>
      <c r="AU176" s="135">
        <v>1724</v>
      </c>
      <c r="AV176" s="136">
        <f t="shared" si="118"/>
        <v>3601</v>
      </c>
      <c r="AW176" s="135">
        <v>1987</v>
      </c>
      <c r="AX176" s="135">
        <v>0</v>
      </c>
      <c r="AY176" s="135">
        <v>1848</v>
      </c>
      <c r="AZ176" s="136">
        <f t="shared" si="119"/>
        <v>3835</v>
      </c>
      <c r="BA176" s="135">
        <v>1752</v>
      </c>
      <c r="BB176" s="135">
        <v>0</v>
      </c>
      <c r="BC176" s="135">
        <v>1659</v>
      </c>
      <c r="BD176" s="136">
        <f t="shared" si="120"/>
        <v>3411</v>
      </c>
      <c r="BE176" s="135">
        <v>1363</v>
      </c>
      <c r="BF176" s="135">
        <v>0</v>
      </c>
      <c r="BG176" s="135">
        <v>1341</v>
      </c>
      <c r="BH176" s="136">
        <f t="shared" si="121"/>
        <v>2704</v>
      </c>
      <c r="BI176" s="135">
        <v>1147</v>
      </c>
      <c r="BJ176" s="135">
        <v>0</v>
      </c>
      <c r="BK176" s="135">
        <v>1086</v>
      </c>
      <c r="BL176" s="136">
        <f t="shared" si="122"/>
        <v>2233</v>
      </c>
      <c r="BM176" s="135">
        <v>1019</v>
      </c>
      <c r="BN176" s="135">
        <v>0</v>
      </c>
      <c r="BO176" s="135">
        <v>912</v>
      </c>
      <c r="BP176" s="136">
        <f t="shared" si="123"/>
        <v>1931</v>
      </c>
      <c r="BQ176" s="135">
        <v>785</v>
      </c>
      <c r="BR176" s="135">
        <v>0</v>
      </c>
      <c r="BS176" s="135">
        <v>639</v>
      </c>
      <c r="BT176" s="136">
        <f t="shared" si="124"/>
        <v>1424</v>
      </c>
      <c r="BU176" s="135">
        <v>1040</v>
      </c>
      <c r="BV176" s="135">
        <v>0</v>
      </c>
      <c r="BW176" s="135">
        <v>751</v>
      </c>
      <c r="BX176" s="136">
        <f t="shared" si="125"/>
        <v>1791</v>
      </c>
      <c r="BY176" s="135">
        <v>0</v>
      </c>
      <c r="BZ176" s="135">
        <v>0</v>
      </c>
      <c r="CA176" s="135">
        <v>2</v>
      </c>
      <c r="CB176" s="136">
        <f t="shared" si="126"/>
        <v>2</v>
      </c>
      <c r="CC176" s="137"/>
      <c r="CD176" s="138">
        <f t="shared" si="127"/>
        <v>26063</v>
      </c>
      <c r="CE176" s="138">
        <f t="shared" si="107"/>
        <v>0</v>
      </c>
      <c r="CF176" s="138">
        <f t="shared" si="128"/>
        <v>23975</v>
      </c>
      <c r="CG176" s="139">
        <f t="shared" si="129"/>
        <v>50038</v>
      </c>
    </row>
    <row r="177" spans="1:85" ht="14.1" customHeight="1">
      <c r="A177" s="45"/>
      <c r="B177" s="1050"/>
      <c r="C177" s="1060"/>
      <c r="D177" s="134" t="s">
        <v>694</v>
      </c>
      <c r="E177" s="135">
        <v>55</v>
      </c>
      <c r="F177" s="135">
        <v>0</v>
      </c>
      <c r="G177" s="135">
        <v>55</v>
      </c>
      <c r="H177" s="136">
        <f t="shared" si="108"/>
        <v>110</v>
      </c>
      <c r="I177" s="135">
        <v>53</v>
      </c>
      <c r="J177" s="135">
        <v>0</v>
      </c>
      <c r="K177" s="135">
        <v>35</v>
      </c>
      <c r="L177" s="136">
        <f t="shared" si="109"/>
        <v>88</v>
      </c>
      <c r="M177" s="135">
        <v>129</v>
      </c>
      <c r="N177" s="135">
        <v>0</v>
      </c>
      <c r="O177" s="135">
        <v>121</v>
      </c>
      <c r="P177" s="136">
        <f t="shared" si="110"/>
        <v>250</v>
      </c>
      <c r="Q177" s="135">
        <v>112</v>
      </c>
      <c r="R177" s="135">
        <v>0</v>
      </c>
      <c r="S177" s="135">
        <v>125</v>
      </c>
      <c r="T177" s="136">
        <f t="shared" si="111"/>
        <v>237</v>
      </c>
      <c r="U177" s="135">
        <v>119</v>
      </c>
      <c r="V177" s="135">
        <v>0</v>
      </c>
      <c r="W177" s="135">
        <v>162</v>
      </c>
      <c r="X177" s="136">
        <f t="shared" si="112"/>
        <v>281</v>
      </c>
      <c r="Y177" s="135">
        <v>140</v>
      </c>
      <c r="Z177" s="135">
        <v>0</v>
      </c>
      <c r="AA177" s="135">
        <v>144</v>
      </c>
      <c r="AB177" s="136">
        <f t="shared" si="113"/>
        <v>284</v>
      </c>
      <c r="AC177" s="135">
        <v>149</v>
      </c>
      <c r="AD177" s="135">
        <v>0</v>
      </c>
      <c r="AE177" s="135">
        <v>133</v>
      </c>
      <c r="AF177" s="136">
        <f t="shared" si="114"/>
        <v>282</v>
      </c>
      <c r="AG177" s="135">
        <v>129</v>
      </c>
      <c r="AH177" s="135">
        <v>0</v>
      </c>
      <c r="AI177" s="135">
        <v>86</v>
      </c>
      <c r="AJ177" s="136">
        <f t="shared" si="115"/>
        <v>215</v>
      </c>
      <c r="AK177" s="135">
        <v>123</v>
      </c>
      <c r="AL177" s="135">
        <v>0</v>
      </c>
      <c r="AM177" s="135">
        <v>108</v>
      </c>
      <c r="AN177" s="136">
        <f t="shared" si="116"/>
        <v>231</v>
      </c>
      <c r="AO177" s="135">
        <v>114</v>
      </c>
      <c r="AP177" s="135">
        <v>0</v>
      </c>
      <c r="AQ177" s="135">
        <v>99</v>
      </c>
      <c r="AR177" s="136">
        <f t="shared" si="117"/>
        <v>213</v>
      </c>
      <c r="AS177" s="135">
        <v>131</v>
      </c>
      <c r="AT177" s="135">
        <v>0</v>
      </c>
      <c r="AU177" s="135">
        <v>122</v>
      </c>
      <c r="AV177" s="136">
        <f t="shared" si="118"/>
        <v>253</v>
      </c>
      <c r="AW177" s="135">
        <v>126</v>
      </c>
      <c r="AX177" s="135">
        <v>0</v>
      </c>
      <c r="AY177" s="135">
        <v>132</v>
      </c>
      <c r="AZ177" s="136">
        <f t="shared" si="119"/>
        <v>258</v>
      </c>
      <c r="BA177" s="135">
        <v>90</v>
      </c>
      <c r="BB177" s="135">
        <v>0</v>
      </c>
      <c r="BC177" s="135">
        <v>115</v>
      </c>
      <c r="BD177" s="136">
        <f t="shared" si="120"/>
        <v>205</v>
      </c>
      <c r="BE177" s="135">
        <v>96</v>
      </c>
      <c r="BF177" s="135">
        <v>0</v>
      </c>
      <c r="BG177" s="135">
        <v>102</v>
      </c>
      <c r="BH177" s="136">
        <f t="shared" si="121"/>
        <v>198</v>
      </c>
      <c r="BI177" s="135">
        <v>87</v>
      </c>
      <c r="BJ177" s="135">
        <v>0</v>
      </c>
      <c r="BK177" s="135">
        <v>87</v>
      </c>
      <c r="BL177" s="136">
        <f t="shared" si="122"/>
        <v>174</v>
      </c>
      <c r="BM177" s="135">
        <v>70</v>
      </c>
      <c r="BN177" s="135">
        <v>0</v>
      </c>
      <c r="BO177" s="135">
        <v>81</v>
      </c>
      <c r="BP177" s="136">
        <f t="shared" si="123"/>
        <v>151</v>
      </c>
      <c r="BQ177" s="135">
        <v>60</v>
      </c>
      <c r="BR177" s="135">
        <v>0</v>
      </c>
      <c r="BS177" s="135">
        <v>58</v>
      </c>
      <c r="BT177" s="136">
        <f t="shared" si="124"/>
        <v>118</v>
      </c>
      <c r="BU177" s="135">
        <v>83</v>
      </c>
      <c r="BV177" s="135">
        <v>0</v>
      </c>
      <c r="BW177" s="135">
        <v>69</v>
      </c>
      <c r="BX177" s="136">
        <f t="shared" si="125"/>
        <v>152</v>
      </c>
      <c r="BY177" s="135">
        <v>1</v>
      </c>
      <c r="BZ177" s="135">
        <v>0</v>
      </c>
      <c r="CA177" s="135">
        <v>0</v>
      </c>
      <c r="CB177" s="136">
        <f t="shared" si="126"/>
        <v>1</v>
      </c>
      <c r="CC177" s="137"/>
      <c r="CD177" s="138">
        <f t="shared" si="127"/>
        <v>1867</v>
      </c>
      <c r="CE177" s="138">
        <f t="shared" si="107"/>
        <v>0</v>
      </c>
      <c r="CF177" s="138">
        <f t="shared" si="128"/>
        <v>1834</v>
      </c>
      <c r="CG177" s="139">
        <f t="shared" si="129"/>
        <v>3701</v>
      </c>
    </row>
    <row r="178" spans="1:85" ht="14.1" customHeight="1">
      <c r="A178" s="45"/>
      <c r="B178" s="1050"/>
      <c r="C178" s="1060"/>
      <c r="D178" s="134" t="s">
        <v>695</v>
      </c>
      <c r="E178" s="135">
        <v>191</v>
      </c>
      <c r="F178" s="135">
        <v>0</v>
      </c>
      <c r="G178" s="135">
        <v>181</v>
      </c>
      <c r="H178" s="136">
        <f t="shared" si="108"/>
        <v>372</v>
      </c>
      <c r="I178" s="135">
        <v>133</v>
      </c>
      <c r="J178" s="135">
        <v>0</v>
      </c>
      <c r="K178" s="135">
        <v>134</v>
      </c>
      <c r="L178" s="136">
        <f t="shared" si="109"/>
        <v>267</v>
      </c>
      <c r="M178" s="135">
        <v>411</v>
      </c>
      <c r="N178" s="135">
        <v>0</v>
      </c>
      <c r="O178" s="135">
        <v>435</v>
      </c>
      <c r="P178" s="136">
        <f t="shared" si="110"/>
        <v>846</v>
      </c>
      <c r="Q178" s="135">
        <v>456</v>
      </c>
      <c r="R178" s="135">
        <v>0</v>
      </c>
      <c r="S178" s="135">
        <v>452</v>
      </c>
      <c r="T178" s="136">
        <f t="shared" si="111"/>
        <v>908</v>
      </c>
      <c r="U178" s="135">
        <v>511</v>
      </c>
      <c r="V178" s="135">
        <v>0</v>
      </c>
      <c r="W178" s="135">
        <v>509</v>
      </c>
      <c r="X178" s="136">
        <f t="shared" si="112"/>
        <v>1020</v>
      </c>
      <c r="Y178" s="135">
        <v>530</v>
      </c>
      <c r="Z178" s="135">
        <v>0</v>
      </c>
      <c r="AA178" s="135">
        <v>501</v>
      </c>
      <c r="AB178" s="136">
        <f t="shared" si="113"/>
        <v>1031</v>
      </c>
      <c r="AC178" s="135">
        <v>506</v>
      </c>
      <c r="AD178" s="135">
        <v>0</v>
      </c>
      <c r="AE178" s="135">
        <v>512</v>
      </c>
      <c r="AF178" s="136">
        <f t="shared" si="114"/>
        <v>1018</v>
      </c>
      <c r="AG178" s="135">
        <v>433</v>
      </c>
      <c r="AH178" s="135">
        <v>0</v>
      </c>
      <c r="AI178" s="135">
        <v>389</v>
      </c>
      <c r="AJ178" s="136">
        <f t="shared" si="115"/>
        <v>822</v>
      </c>
      <c r="AK178" s="135">
        <v>440</v>
      </c>
      <c r="AL178" s="135">
        <v>0</v>
      </c>
      <c r="AM178" s="135">
        <v>342</v>
      </c>
      <c r="AN178" s="136">
        <f t="shared" si="116"/>
        <v>782</v>
      </c>
      <c r="AO178" s="135">
        <v>464</v>
      </c>
      <c r="AP178" s="135">
        <v>0</v>
      </c>
      <c r="AQ178" s="135">
        <v>373</v>
      </c>
      <c r="AR178" s="136">
        <f t="shared" si="117"/>
        <v>837</v>
      </c>
      <c r="AS178" s="135">
        <v>559</v>
      </c>
      <c r="AT178" s="135">
        <v>0</v>
      </c>
      <c r="AU178" s="135">
        <v>448</v>
      </c>
      <c r="AV178" s="136">
        <f t="shared" si="118"/>
        <v>1007</v>
      </c>
      <c r="AW178" s="135">
        <v>552</v>
      </c>
      <c r="AX178" s="135">
        <v>0</v>
      </c>
      <c r="AY178" s="135">
        <v>519</v>
      </c>
      <c r="AZ178" s="136">
        <f t="shared" si="119"/>
        <v>1071</v>
      </c>
      <c r="BA178" s="135">
        <v>462</v>
      </c>
      <c r="BB178" s="135">
        <v>0</v>
      </c>
      <c r="BC178" s="135">
        <v>532</v>
      </c>
      <c r="BD178" s="136">
        <f t="shared" si="120"/>
        <v>994</v>
      </c>
      <c r="BE178" s="135">
        <v>438</v>
      </c>
      <c r="BF178" s="135">
        <v>0</v>
      </c>
      <c r="BG178" s="135">
        <v>435</v>
      </c>
      <c r="BH178" s="136">
        <f t="shared" si="121"/>
        <v>873</v>
      </c>
      <c r="BI178" s="135">
        <v>296</v>
      </c>
      <c r="BJ178" s="135">
        <v>0</v>
      </c>
      <c r="BK178" s="135">
        <v>311</v>
      </c>
      <c r="BL178" s="136">
        <f t="shared" si="122"/>
        <v>607</v>
      </c>
      <c r="BM178" s="135">
        <v>241</v>
      </c>
      <c r="BN178" s="135">
        <v>0</v>
      </c>
      <c r="BO178" s="135">
        <v>260</v>
      </c>
      <c r="BP178" s="136">
        <f t="shared" si="123"/>
        <v>501</v>
      </c>
      <c r="BQ178" s="135">
        <v>186</v>
      </c>
      <c r="BR178" s="135">
        <v>0</v>
      </c>
      <c r="BS178" s="135">
        <v>167</v>
      </c>
      <c r="BT178" s="136">
        <f t="shared" si="124"/>
        <v>353</v>
      </c>
      <c r="BU178" s="135">
        <v>275</v>
      </c>
      <c r="BV178" s="135">
        <v>0</v>
      </c>
      <c r="BW178" s="135">
        <v>236</v>
      </c>
      <c r="BX178" s="136">
        <f t="shared" si="125"/>
        <v>511</v>
      </c>
      <c r="BY178" s="135">
        <v>0</v>
      </c>
      <c r="BZ178" s="135">
        <v>0</v>
      </c>
      <c r="CA178" s="135">
        <v>0</v>
      </c>
      <c r="CB178" s="136">
        <f t="shared" si="126"/>
        <v>0</v>
      </c>
      <c r="CC178" s="137"/>
      <c r="CD178" s="138">
        <f t="shared" si="127"/>
        <v>7084</v>
      </c>
      <c r="CE178" s="138">
        <f t="shared" si="107"/>
        <v>0</v>
      </c>
      <c r="CF178" s="138">
        <f t="shared" si="128"/>
        <v>6736</v>
      </c>
      <c r="CG178" s="139">
        <f t="shared" si="129"/>
        <v>13820</v>
      </c>
    </row>
    <row r="179" spans="1:85" ht="14.1" customHeight="1">
      <c r="A179" s="45"/>
      <c r="B179" s="1050"/>
      <c r="C179" s="1060"/>
      <c r="D179" s="134" t="s">
        <v>696</v>
      </c>
      <c r="E179" s="135">
        <v>106</v>
      </c>
      <c r="F179" s="135">
        <v>0</v>
      </c>
      <c r="G179" s="135">
        <v>128</v>
      </c>
      <c r="H179" s="136">
        <f t="shared" si="108"/>
        <v>234</v>
      </c>
      <c r="I179" s="135">
        <v>90</v>
      </c>
      <c r="J179" s="135">
        <v>0</v>
      </c>
      <c r="K179" s="135">
        <v>84</v>
      </c>
      <c r="L179" s="136">
        <f t="shared" si="109"/>
        <v>174</v>
      </c>
      <c r="M179" s="135">
        <v>261</v>
      </c>
      <c r="N179" s="135">
        <v>0</v>
      </c>
      <c r="O179" s="135">
        <v>276</v>
      </c>
      <c r="P179" s="136">
        <f t="shared" si="110"/>
        <v>537</v>
      </c>
      <c r="Q179" s="135">
        <v>261</v>
      </c>
      <c r="R179" s="135">
        <v>0</v>
      </c>
      <c r="S179" s="135">
        <v>301</v>
      </c>
      <c r="T179" s="136">
        <f t="shared" si="111"/>
        <v>562</v>
      </c>
      <c r="U179" s="135">
        <v>289</v>
      </c>
      <c r="V179" s="135">
        <v>0</v>
      </c>
      <c r="W179" s="135">
        <v>301</v>
      </c>
      <c r="X179" s="136">
        <f t="shared" si="112"/>
        <v>590</v>
      </c>
      <c r="Y179" s="135">
        <v>301</v>
      </c>
      <c r="Z179" s="135">
        <v>0</v>
      </c>
      <c r="AA179" s="135">
        <v>296</v>
      </c>
      <c r="AB179" s="136">
        <f t="shared" si="113"/>
        <v>597</v>
      </c>
      <c r="AC179" s="135">
        <v>280</v>
      </c>
      <c r="AD179" s="135">
        <v>0</v>
      </c>
      <c r="AE179" s="135">
        <v>275</v>
      </c>
      <c r="AF179" s="136">
        <f t="shared" si="114"/>
        <v>555</v>
      </c>
      <c r="AG179" s="135">
        <v>277</v>
      </c>
      <c r="AH179" s="135">
        <v>0</v>
      </c>
      <c r="AI179" s="135">
        <v>228</v>
      </c>
      <c r="AJ179" s="136">
        <f t="shared" si="115"/>
        <v>505</v>
      </c>
      <c r="AK179" s="135">
        <v>286</v>
      </c>
      <c r="AL179" s="135">
        <v>0</v>
      </c>
      <c r="AM179" s="135">
        <v>207</v>
      </c>
      <c r="AN179" s="136">
        <f t="shared" si="116"/>
        <v>493</v>
      </c>
      <c r="AO179" s="135">
        <v>291</v>
      </c>
      <c r="AP179" s="135">
        <v>0</v>
      </c>
      <c r="AQ179" s="135">
        <v>252</v>
      </c>
      <c r="AR179" s="136">
        <f t="shared" si="117"/>
        <v>543</v>
      </c>
      <c r="AS179" s="135">
        <v>315</v>
      </c>
      <c r="AT179" s="135">
        <v>0</v>
      </c>
      <c r="AU179" s="135">
        <v>287</v>
      </c>
      <c r="AV179" s="136">
        <f t="shared" si="118"/>
        <v>602</v>
      </c>
      <c r="AW179" s="135">
        <v>281</v>
      </c>
      <c r="AX179" s="135">
        <v>0</v>
      </c>
      <c r="AY179" s="135">
        <v>322</v>
      </c>
      <c r="AZ179" s="136">
        <f t="shared" si="119"/>
        <v>603</v>
      </c>
      <c r="BA179" s="135">
        <v>266</v>
      </c>
      <c r="BB179" s="135">
        <v>0</v>
      </c>
      <c r="BC179" s="135">
        <v>265</v>
      </c>
      <c r="BD179" s="136">
        <f t="shared" si="120"/>
        <v>531</v>
      </c>
      <c r="BE179" s="135">
        <v>217</v>
      </c>
      <c r="BF179" s="135">
        <v>0</v>
      </c>
      <c r="BG179" s="135">
        <v>232</v>
      </c>
      <c r="BH179" s="136">
        <f t="shared" si="121"/>
        <v>449</v>
      </c>
      <c r="BI179" s="135">
        <v>175</v>
      </c>
      <c r="BJ179" s="135">
        <v>0</v>
      </c>
      <c r="BK179" s="135">
        <v>187</v>
      </c>
      <c r="BL179" s="136">
        <f t="shared" si="122"/>
        <v>362</v>
      </c>
      <c r="BM179" s="135">
        <v>150</v>
      </c>
      <c r="BN179" s="135">
        <v>0</v>
      </c>
      <c r="BO179" s="135">
        <v>170</v>
      </c>
      <c r="BP179" s="136">
        <f t="shared" si="123"/>
        <v>320</v>
      </c>
      <c r="BQ179" s="135">
        <v>103</v>
      </c>
      <c r="BR179" s="135">
        <v>0</v>
      </c>
      <c r="BS179" s="135">
        <v>103</v>
      </c>
      <c r="BT179" s="136">
        <f t="shared" si="124"/>
        <v>206</v>
      </c>
      <c r="BU179" s="135">
        <v>135</v>
      </c>
      <c r="BV179" s="135">
        <v>0</v>
      </c>
      <c r="BW179" s="135">
        <v>108</v>
      </c>
      <c r="BX179" s="136">
        <f t="shared" si="125"/>
        <v>243</v>
      </c>
      <c r="BY179" s="135">
        <v>0</v>
      </c>
      <c r="BZ179" s="135">
        <v>0</v>
      </c>
      <c r="CA179" s="135">
        <v>2</v>
      </c>
      <c r="CB179" s="136">
        <f t="shared" si="126"/>
        <v>2</v>
      </c>
      <c r="CC179" s="137"/>
      <c r="CD179" s="138">
        <f t="shared" si="127"/>
        <v>4084</v>
      </c>
      <c r="CE179" s="138">
        <f t="shared" si="107"/>
        <v>0</v>
      </c>
      <c r="CF179" s="138">
        <f t="shared" si="128"/>
        <v>4024</v>
      </c>
      <c r="CG179" s="139">
        <f t="shared" si="129"/>
        <v>8108</v>
      </c>
    </row>
    <row r="180" spans="1:85" ht="14.1" customHeight="1">
      <c r="A180" s="45"/>
      <c r="B180" s="1050"/>
      <c r="C180" s="1060"/>
      <c r="D180" s="134" t="s">
        <v>697</v>
      </c>
      <c r="E180" s="135">
        <v>45</v>
      </c>
      <c r="F180" s="135">
        <v>0</v>
      </c>
      <c r="G180" s="135">
        <v>55</v>
      </c>
      <c r="H180" s="136">
        <f t="shared" si="108"/>
        <v>100</v>
      </c>
      <c r="I180" s="135">
        <v>40</v>
      </c>
      <c r="J180" s="135">
        <v>0</v>
      </c>
      <c r="K180" s="135">
        <v>39</v>
      </c>
      <c r="L180" s="136">
        <f t="shared" si="109"/>
        <v>79</v>
      </c>
      <c r="M180" s="135">
        <v>112</v>
      </c>
      <c r="N180" s="135">
        <v>0</v>
      </c>
      <c r="O180" s="135">
        <v>114</v>
      </c>
      <c r="P180" s="136">
        <f t="shared" si="110"/>
        <v>226</v>
      </c>
      <c r="Q180" s="135">
        <v>159</v>
      </c>
      <c r="R180" s="135">
        <v>0</v>
      </c>
      <c r="S180" s="135">
        <v>148</v>
      </c>
      <c r="T180" s="136">
        <f t="shared" si="111"/>
        <v>307</v>
      </c>
      <c r="U180" s="135">
        <v>152</v>
      </c>
      <c r="V180" s="135">
        <v>0</v>
      </c>
      <c r="W180" s="135">
        <v>173</v>
      </c>
      <c r="X180" s="136">
        <f t="shared" si="112"/>
        <v>325</v>
      </c>
      <c r="Y180" s="135">
        <v>167</v>
      </c>
      <c r="Z180" s="135">
        <v>0</v>
      </c>
      <c r="AA180" s="135">
        <v>162</v>
      </c>
      <c r="AB180" s="136">
        <f t="shared" si="113"/>
        <v>329</v>
      </c>
      <c r="AC180" s="135">
        <v>154</v>
      </c>
      <c r="AD180" s="135">
        <v>0</v>
      </c>
      <c r="AE180" s="135">
        <v>137</v>
      </c>
      <c r="AF180" s="136">
        <f t="shared" si="114"/>
        <v>291</v>
      </c>
      <c r="AG180" s="135">
        <v>144</v>
      </c>
      <c r="AH180" s="135">
        <v>0</v>
      </c>
      <c r="AI180" s="135">
        <v>121</v>
      </c>
      <c r="AJ180" s="136">
        <f t="shared" si="115"/>
        <v>265</v>
      </c>
      <c r="AK180" s="135">
        <v>153</v>
      </c>
      <c r="AL180" s="135">
        <v>0</v>
      </c>
      <c r="AM180" s="135">
        <v>97</v>
      </c>
      <c r="AN180" s="136">
        <f t="shared" si="116"/>
        <v>250</v>
      </c>
      <c r="AO180" s="135">
        <v>164</v>
      </c>
      <c r="AP180" s="135">
        <v>0</v>
      </c>
      <c r="AQ180" s="135">
        <v>153</v>
      </c>
      <c r="AR180" s="136">
        <f t="shared" si="117"/>
        <v>317</v>
      </c>
      <c r="AS180" s="135">
        <v>171</v>
      </c>
      <c r="AT180" s="135">
        <v>0</v>
      </c>
      <c r="AU180" s="135">
        <v>178</v>
      </c>
      <c r="AV180" s="136">
        <f t="shared" si="118"/>
        <v>349</v>
      </c>
      <c r="AW180" s="135">
        <v>155</v>
      </c>
      <c r="AX180" s="135">
        <v>0</v>
      </c>
      <c r="AY180" s="135">
        <v>170</v>
      </c>
      <c r="AZ180" s="136">
        <f t="shared" si="119"/>
        <v>325</v>
      </c>
      <c r="BA180" s="135">
        <v>150</v>
      </c>
      <c r="BB180" s="135">
        <v>0</v>
      </c>
      <c r="BC180" s="135">
        <v>152</v>
      </c>
      <c r="BD180" s="136">
        <f t="shared" si="120"/>
        <v>302</v>
      </c>
      <c r="BE180" s="135">
        <v>128</v>
      </c>
      <c r="BF180" s="135">
        <v>0</v>
      </c>
      <c r="BG180" s="135">
        <v>124</v>
      </c>
      <c r="BH180" s="136">
        <f t="shared" si="121"/>
        <v>252</v>
      </c>
      <c r="BI180" s="135">
        <v>85</v>
      </c>
      <c r="BJ180" s="135">
        <v>0</v>
      </c>
      <c r="BK180" s="135">
        <v>113</v>
      </c>
      <c r="BL180" s="136">
        <f t="shared" si="122"/>
        <v>198</v>
      </c>
      <c r="BM180" s="135">
        <v>70</v>
      </c>
      <c r="BN180" s="135">
        <v>0</v>
      </c>
      <c r="BO180" s="135">
        <v>97</v>
      </c>
      <c r="BP180" s="136">
        <f t="shared" si="123"/>
        <v>167</v>
      </c>
      <c r="BQ180" s="135">
        <v>64</v>
      </c>
      <c r="BR180" s="135">
        <v>0</v>
      </c>
      <c r="BS180" s="135">
        <v>67</v>
      </c>
      <c r="BT180" s="136">
        <f t="shared" si="124"/>
        <v>131</v>
      </c>
      <c r="BU180" s="135">
        <v>59</v>
      </c>
      <c r="BV180" s="135">
        <v>0</v>
      </c>
      <c r="BW180" s="135">
        <v>54</v>
      </c>
      <c r="BX180" s="136">
        <f t="shared" si="125"/>
        <v>113</v>
      </c>
      <c r="BY180" s="135">
        <v>0</v>
      </c>
      <c r="BZ180" s="135">
        <v>0</v>
      </c>
      <c r="CA180" s="135">
        <v>1</v>
      </c>
      <c r="CB180" s="136">
        <f t="shared" si="126"/>
        <v>1</v>
      </c>
      <c r="CC180" s="137"/>
      <c r="CD180" s="138">
        <f t="shared" si="127"/>
        <v>2172</v>
      </c>
      <c r="CE180" s="138">
        <f t="shared" si="107"/>
        <v>0</v>
      </c>
      <c r="CF180" s="138">
        <f t="shared" si="128"/>
        <v>2155</v>
      </c>
      <c r="CG180" s="139">
        <f t="shared" si="129"/>
        <v>4327</v>
      </c>
    </row>
    <row r="181" spans="1:85" ht="14.1" customHeight="1">
      <c r="A181" s="45"/>
      <c r="B181" s="1050"/>
      <c r="C181" s="1060"/>
      <c r="D181" s="134" t="s">
        <v>698</v>
      </c>
      <c r="E181" s="135">
        <v>192</v>
      </c>
      <c r="F181" s="135">
        <v>0</v>
      </c>
      <c r="G181" s="135">
        <v>175</v>
      </c>
      <c r="H181" s="136">
        <f t="shared" si="108"/>
        <v>367</v>
      </c>
      <c r="I181" s="135">
        <v>150</v>
      </c>
      <c r="J181" s="135">
        <v>0</v>
      </c>
      <c r="K181" s="135">
        <v>159</v>
      </c>
      <c r="L181" s="136">
        <f t="shared" si="109"/>
        <v>309</v>
      </c>
      <c r="M181" s="135">
        <v>413</v>
      </c>
      <c r="N181" s="135">
        <v>0</v>
      </c>
      <c r="O181" s="135">
        <v>452</v>
      </c>
      <c r="P181" s="136">
        <f t="shared" si="110"/>
        <v>865</v>
      </c>
      <c r="Q181" s="135">
        <v>427</v>
      </c>
      <c r="R181" s="135">
        <v>0</v>
      </c>
      <c r="S181" s="135">
        <v>478</v>
      </c>
      <c r="T181" s="136">
        <f t="shared" si="111"/>
        <v>905</v>
      </c>
      <c r="U181" s="135">
        <v>443</v>
      </c>
      <c r="V181" s="135">
        <v>0</v>
      </c>
      <c r="W181" s="135">
        <v>429</v>
      </c>
      <c r="X181" s="136">
        <f t="shared" si="112"/>
        <v>872</v>
      </c>
      <c r="Y181" s="135">
        <v>487</v>
      </c>
      <c r="Z181" s="135">
        <v>0</v>
      </c>
      <c r="AA181" s="135">
        <v>446</v>
      </c>
      <c r="AB181" s="136">
        <f t="shared" si="113"/>
        <v>933</v>
      </c>
      <c r="AC181" s="135">
        <v>583</v>
      </c>
      <c r="AD181" s="135">
        <v>0</v>
      </c>
      <c r="AE181" s="135">
        <v>458</v>
      </c>
      <c r="AF181" s="136">
        <f t="shared" si="114"/>
        <v>1041</v>
      </c>
      <c r="AG181" s="135">
        <v>406</v>
      </c>
      <c r="AH181" s="135">
        <v>0</v>
      </c>
      <c r="AI181" s="135">
        <v>388</v>
      </c>
      <c r="AJ181" s="136">
        <f t="shared" si="115"/>
        <v>794</v>
      </c>
      <c r="AK181" s="135">
        <v>435</v>
      </c>
      <c r="AL181" s="135">
        <v>0</v>
      </c>
      <c r="AM181" s="135">
        <v>384</v>
      </c>
      <c r="AN181" s="136">
        <f t="shared" si="116"/>
        <v>819</v>
      </c>
      <c r="AO181" s="135">
        <v>463</v>
      </c>
      <c r="AP181" s="135">
        <v>0</v>
      </c>
      <c r="AQ181" s="135">
        <v>443</v>
      </c>
      <c r="AR181" s="136">
        <f t="shared" si="117"/>
        <v>906</v>
      </c>
      <c r="AS181" s="135">
        <v>545</v>
      </c>
      <c r="AT181" s="135">
        <v>0</v>
      </c>
      <c r="AU181" s="135">
        <v>516</v>
      </c>
      <c r="AV181" s="136">
        <f t="shared" si="118"/>
        <v>1061</v>
      </c>
      <c r="AW181" s="135">
        <v>526</v>
      </c>
      <c r="AX181" s="135">
        <v>0</v>
      </c>
      <c r="AY181" s="135">
        <v>533</v>
      </c>
      <c r="AZ181" s="136">
        <f t="shared" si="119"/>
        <v>1059</v>
      </c>
      <c r="BA181" s="135">
        <v>426</v>
      </c>
      <c r="BB181" s="135">
        <v>0</v>
      </c>
      <c r="BC181" s="135">
        <v>472</v>
      </c>
      <c r="BD181" s="136">
        <f t="shared" si="120"/>
        <v>898</v>
      </c>
      <c r="BE181" s="135">
        <v>405</v>
      </c>
      <c r="BF181" s="135">
        <v>0</v>
      </c>
      <c r="BG181" s="135">
        <v>366</v>
      </c>
      <c r="BH181" s="136">
        <f t="shared" si="121"/>
        <v>771</v>
      </c>
      <c r="BI181" s="135">
        <v>291</v>
      </c>
      <c r="BJ181" s="135">
        <v>0</v>
      </c>
      <c r="BK181" s="135">
        <v>316</v>
      </c>
      <c r="BL181" s="136">
        <f t="shared" si="122"/>
        <v>607</v>
      </c>
      <c r="BM181" s="135">
        <v>269</v>
      </c>
      <c r="BN181" s="135">
        <v>0</v>
      </c>
      <c r="BO181" s="135">
        <v>265</v>
      </c>
      <c r="BP181" s="136">
        <f t="shared" si="123"/>
        <v>534</v>
      </c>
      <c r="BQ181" s="135">
        <v>223</v>
      </c>
      <c r="BR181" s="135">
        <v>0</v>
      </c>
      <c r="BS181" s="135">
        <v>206</v>
      </c>
      <c r="BT181" s="136">
        <f t="shared" si="124"/>
        <v>429</v>
      </c>
      <c r="BU181" s="135">
        <v>314</v>
      </c>
      <c r="BV181" s="135">
        <v>0</v>
      </c>
      <c r="BW181" s="135">
        <v>252</v>
      </c>
      <c r="BX181" s="136">
        <f t="shared" si="125"/>
        <v>566</v>
      </c>
      <c r="BY181" s="135">
        <v>0</v>
      </c>
      <c r="BZ181" s="135">
        <v>0</v>
      </c>
      <c r="CA181" s="135">
        <v>0</v>
      </c>
      <c r="CB181" s="136">
        <f t="shared" si="126"/>
        <v>0</v>
      </c>
      <c r="CC181" s="137"/>
      <c r="CD181" s="138">
        <f t="shared" si="127"/>
        <v>6998</v>
      </c>
      <c r="CE181" s="138">
        <f t="shared" si="107"/>
        <v>0</v>
      </c>
      <c r="CF181" s="138">
        <f t="shared" si="128"/>
        <v>6738</v>
      </c>
      <c r="CG181" s="139">
        <f t="shared" si="129"/>
        <v>13736</v>
      </c>
    </row>
    <row r="182" spans="1:85" ht="14.1" customHeight="1">
      <c r="A182" s="45"/>
      <c r="B182" s="1050"/>
      <c r="C182" s="281" t="s">
        <v>113</v>
      </c>
      <c r="D182" s="282" t="s">
        <v>856</v>
      </c>
      <c r="E182" s="280">
        <v>7963</v>
      </c>
      <c r="F182" s="280">
        <v>0</v>
      </c>
      <c r="G182" s="280">
        <v>8169</v>
      </c>
      <c r="H182" s="280">
        <f t="shared" ref="H182:BP182" si="130">SUM(H161:H181)</f>
        <v>16132</v>
      </c>
      <c r="I182" s="280">
        <v>5759</v>
      </c>
      <c r="J182" s="280">
        <v>0</v>
      </c>
      <c r="K182" s="280">
        <v>6091</v>
      </c>
      <c r="L182" s="280">
        <f t="shared" si="130"/>
        <v>11850</v>
      </c>
      <c r="M182" s="280">
        <v>14762</v>
      </c>
      <c r="N182" s="280">
        <v>0</v>
      </c>
      <c r="O182" s="280">
        <v>15307</v>
      </c>
      <c r="P182" s="280">
        <f t="shared" si="130"/>
        <v>30069</v>
      </c>
      <c r="Q182" s="280">
        <v>14545</v>
      </c>
      <c r="R182" s="280">
        <v>0</v>
      </c>
      <c r="S182" s="280">
        <v>15086</v>
      </c>
      <c r="T182" s="280">
        <f t="shared" si="130"/>
        <v>29631</v>
      </c>
      <c r="U182" s="280">
        <v>15513</v>
      </c>
      <c r="V182" s="280">
        <v>0</v>
      </c>
      <c r="W182" s="280">
        <v>16043</v>
      </c>
      <c r="X182" s="280">
        <f t="shared" si="130"/>
        <v>31556</v>
      </c>
      <c r="Y182" s="280">
        <v>17796</v>
      </c>
      <c r="Z182" s="280">
        <v>0</v>
      </c>
      <c r="AA182" s="280">
        <v>15845</v>
      </c>
      <c r="AB182" s="280">
        <f t="shared" si="130"/>
        <v>33641</v>
      </c>
      <c r="AC182" s="280">
        <v>18945</v>
      </c>
      <c r="AD182" s="280">
        <v>0</v>
      </c>
      <c r="AE182" s="280">
        <v>15746</v>
      </c>
      <c r="AF182" s="280">
        <f t="shared" si="130"/>
        <v>34691</v>
      </c>
      <c r="AG182" s="280">
        <v>16216</v>
      </c>
      <c r="AH182" s="280">
        <v>0</v>
      </c>
      <c r="AI182" s="280">
        <v>13038</v>
      </c>
      <c r="AJ182" s="280">
        <f t="shared" si="130"/>
        <v>29254</v>
      </c>
      <c r="AK182" s="280">
        <v>15675</v>
      </c>
      <c r="AL182" s="280">
        <v>0</v>
      </c>
      <c r="AM182" s="280">
        <v>12478</v>
      </c>
      <c r="AN182" s="280">
        <f t="shared" si="130"/>
        <v>28153</v>
      </c>
      <c r="AO182" s="280">
        <v>15680</v>
      </c>
      <c r="AP182" s="280">
        <v>0</v>
      </c>
      <c r="AQ182" s="280">
        <v>13255</v>
      </c>
      <c r="AR182" s="280">
        <f t="shared" si="130"/>
        <v>28935</v>
      </c>
      <c r="AS182" s="280">
        <v>17299</v>
      </c>
      <c r="AT182" s="280">
        <v>0</v>
      </c>
      <c r="AU182" s="280">
        <v>15319</v>
      </c>
      <c r="AV182" s="280">
        <f t="shared" si="130"/>
        <v>32618</v>
      </c>
      <c r="AW182" s="280">
        <v>17346</v>
      </c>
      <c r="AX182" s="280">
        <v>0</v>
      </c>
      <c r="AY182" s="280">
        <v>16063</v>
      </c>
      <c r="AZ182" s="280">
        <f t="shared" si="130"/>
        <v>33409</v>
      </c>
      <c r="BA182" s="280">
        <v>15114</v>
      </c>
      <c r="BB182" s="280">
        <v>0</v>
      </c>
      <c r="BC182" s="280">
        <v>14495</v>
      </c>
      <c r="BD182" s="280">
        <f t="shared" si="130"/>
        <v>29609</v>
      </c>
      <c r="BE182" s="280">
        <v>12441</v>
      </c>
      <c r="BF182" s="280">
        <v>0</v>
      </c>
      <c r="BG182" s="280">
        <v>11596</v>
      </c>
      <c r="BH182" s="280">
        <f t="shared" si="130"/>
        <v>24037</v>
      </c>
      <c r="BI182" s="280">
        <v>9861</v>
      </c>
      <c r="BJ182" s="280">
        <v>0</v>
      </c>
      <c r="BK182" s="280">
        <v>9135</v>
      </c>
      <c r="BL182" s="280">
        <f t="shared" si="130"/>
        <v>18996</v>
      </c>
      <c r="BM182" s="280">
        <v>8338</v>
      </c>
      <c r="BN182" s="280">
        <v>0</v>
      </c>
      <c r="BO182" s="280">
        <v>7397</v>
      </c>
      <c r="BP182" s="280">
        <f t="shared" si="130"/>
        <v>15735</v>
      </c>
      <c r="BQ182" s="280">
        <v>6443</v>
      </c>
      <c r="BR182" s="280">
        <v>0</v>
      </c>
      <c r="BS182" s="280">
        <v>5279</v>
      </c>
      <c r="BT182" s="280">
        <f t="shared" ref="BT182:CB182" si="131">SUM(BT161:BT181)</f>
        <v>11722</v>
      </c>
      <c r="BU182" s="280">
        <v>8368</v>
      </c>
      <c r="BV182" s="280">
        <v>0</v>
      </c>
      <c r="BW182" s="280">
        <v>5507</v>
      </c>
      <c r="BX182" s="280">
        <f t="shared" si="131"/>
        <v>13875</v>
      </c>
      <c r="BY182" s="280">
        <v>23</v>
      </c>
      <c r="BZ182" s="280">
        <v>0</v>
      </c>
      <c r="CA182" s="280">
        <v>27</v>
      </c>
      <c r="CB182" s="280">
        <f t="shared" si="131"/>
        <v>50</v>
      </c>
      <c r="CC182" s="133"/>
      <c r="CD182" s="283">
        <f t="shared" si="127"/>
        <v>238087</v>
      </c>
      <c r="CE182" s="283">
        <f t="shared" si="107"/>
        <v>0</v>
      </c>
      <c r="CF182" s="283">
        <f t="shared" si="128"/>
        <v>215876</v>
      </c>
      <c r="CG182" s="284">
        <f t="shared" si="129"/>
        <v>453963</v>
      </c>
    </row>
    <row r="183" spans="1:85" ht="14.1" customHeight="1">
      <c r="A183" s="45"/>
      <c r="B183" s="1050"/>
      <c r="C183" s="1060" t="s">
        <v>643</v>
      </c>
      <c r="D183" s="134" t="s">
        <v>643</v>
      </c>
      <c r="E183" s="135">
        <v>2546</v>
      </c>
      <c r="F183" s="135">
        <v>0</v>
      </c>
      <c r="G183" s="135">
        <v>2625</v>
      </c>
      <c r="H183" s="136">
        <f t="shared" si="84"/>
        <v>5171</v>
      </c>
      <c r="I183" s="135">
        <v>1940</v>
      </c>
      <c r="J183" s="135">
        <v>0</v>
      </c>
      <c r="K183" s="135">
        <v>2029</v>
      </c>
      <c r="L183" s="136">
        <f t="shared" si="85"/>
        <v>3969</v>
      </c>
      <c r="M183" s="135">
        <v>4990</v>
      </c>
      <c r="N183" s="135">
        <v>0</v>
      </c>
      <c r="O183" s="135">
        <v>5319</v>
      </c>
      <c r="P183" s="136">
        <f t="shared" si="86"/>
        <v>10309</v>
      </c>
      <c r="Q183" s="135">
        <v>4918</v>
      </c>
      <c r="R183" s="135">
        <v>0</v>
      </c>
      <c r="S183" s="135">
        <v>5125</v>
      </c>
      <c r="T183" s="136">
        <f t="shared" si="87"/>
        <v>10043</v>
      </c>
      <c r="U183" s="135">
        <v>5592</v>
      </c>
      <c r="V183" s="135">
        <v>1</v>
      </c>
      <c r="W183" s="135">
        <v>5579</v>
      </c>
      <c r="X183" s="136">
        <f t="shared" si="88"/>
        <v>11172</v>
      </c>
      <c r="Y183" s="135">
        <v>6721</v>
      </c>
      <c r="Z183" s="135">
        <v>0</v>
      </c>
      <c r="AA183" s="135">
        <v>6430</v>
      </c>
      <c r="AB183" s="136">
        <f t="shared" si="89"/>
        <v>13151</v>
      </c>
      <c r="AC183" s="135">
        <v>8179</v>
      </c>
      <c r="AD183" s="135">
        <v>1</v>
      </c>
      <c r="AE183" s="135">
        <v>7242</v>
      </c>
      <c r="AF183" s="136">
        <f t="shared" si="90"/>
        <v>15422</v>
      </c>
      <c r="AG183" s="135">
        <v>6640</v>
      </c>
      <c r="AH183" s="135">
        <v>0</v>
      </c>
      <c r="AI183" s="135">
        <v>5911</v>
      </c>
      <c r="AJ183" s="136">
        <f t="shared" si="91"/>
        <v>12551</v>
      </c>
      <c r="AK183" s="135">
        <v>6271</v>
      </c>
      <c r="AL183" s="135">
        <v>1</v>
      </c>
      <c r="AM183" s="135">
        <v>5508</v>
      </c>
      <c r="AN183" s="136">
        <f t="shared" si="92"/>
        <v>11780</v>
      </c>
      <c r="AO183" s="135">
        <v>5895</v>
      </c>
      <c r="AP183" s="135">
        <v>0</v>
      </c>
      <c r="AQ183" s="135">
        <v>5370</v>
      </c>
      <c r="AR183" s="136">
        <f t="shared" si="93"/>
        <v>11265</v>
      </c>
      <c r="AS183" s="135">
        <v>6478</v>
      </c>
      <c r="AT183" s="135">
        <v>0</v>
      </c>
      <c r="AU183" s="135">
        <v>6018</v>
      </c>
      <c r="AV183" s="136">
        <f t="shared" si="94"/>
        <v>12496</v>
      </c>
      <c r="AW183" s="135">
        <v>7310</v>
      </c>
      <c r="AX183" s="135">
        <v>0</v>
      </c>
      <c r="AY183" s="135">
        <v>6417</v>
      </c>
      <c r="AZ183" s="136">
        <f t="shared" si="95"/>
        <v>13727</v>
      </c>
      <c r="BA183" s="135">
        <v>6978</v>
      </c>
      <c r="BB183" s="135">
        <v>0</v>
      </c>
      <c r="BC183" s="135">
        <v>6099</v>
      </c>
      <c r="BD183" s="136">
        <f t="shared" si="96"/>
        <v>13077</v>
      </c>
      <c r="BE183" s="135">
        <v>6280</v>
      </c>
      <c r="BF183" s="135">
        <v>0</v>
      </c>
      <c r="BG183" s="135">
        <v>5137</v>
      </c>
      <c r="BH183" s="136">
        <f t="shared" si="97"/>
        <v>11417</v>
      </c>
      <c r="BI183" s="135">
        <v>5274</v>
      </c>
      <c r="BJ183" s="135">
        <v>0</v>
      </c>
      <c r="BK183" s="135">
        <v>4246</v>
      </c>
      <c r="BL183" s="136">
        <f t="shared" si="98"/>
        <v>9520</v>
      </c>
      <c r="BM183" s="135">
        <v>4592</v>
      </c>
      <c r="BN183" s="135">
        <v>0</v>
      </c>
      <c r="BO183" s="135">
        <v>3410</v>
      </c>
      <c r="BP183" s="136">
        <f t="shared" si="99"/>
        <v>8002</v>
      </c>
      <c r="BQ183" s="135">
        <v>3778</v>
      </c>
      <c r="BR183" s="135">
        <v>0</v>
      </c>
      <c r="BS183" s="135">
        <v>2231</v>
      </c>
      <c r="BT183" s="136">
        <f t="shared" si="100"/>
        <v>6009</v>
      </c>
      <c r="BU183" s="135">
        <v>5498</v>
      </c>
      <c r="BV183" s="135">
        <v>0</v>
      </c>
      <c r="BW183" s="135">
        <v>2621</v>
      </c>
      <c r="BX183" s="136">
        <f t="shared" si="101"/>
        <v>8119</v>
      </c>
      <c r="BY183" s="135">
        <v>14</v>
      </c>
      <c r="BZ183" s="135">
        <v>0</v>
      </c>
      <c r="CA183" s="135">
        <v>16</v>
      </c>
      <c r="CB183" s="136">
        <f t="shared" si="102"/>
        <v>30</v>
      </c>
      <c r="CC183" s="137"/>
      <c r="CD183" s="138">
        <f t="shared" si="104"/>
        <v>99894</v>
      </c>
      <c r="CE183" s="138">
        <f t="shared" si="104"/>
        <v>3</v>
      </c>
      <c r="CF183" s="138">
        <f t="shared" si="104"/>
        <v>87333</v>
      </c>
      <c r="CG183" s="139">
        <f t="shared" si="103"/>
        <v>187230</v>
      </c>
    </row>
    <row r="184" spans="1:85" ht="14.1" customHeight="1">
      <c r="A184" s="45"/>
      <c r="B184" s="1050"/>
      <c r="C184" s="1060"/>
      <c r="D184" s="134" t="s">
        <v>644</v>
      </c>
      <c r="E184" s="135">
        <v>1914</v>
      </c>
      <c r="F184" s="135">
        <v>0</v>
      </c>
      <c r="G184" s="135">
        <v>1953</v>
      </c>
      <c r="H184" s="136">
        <f t="shared" si="84"/>
        <v>3867</v>
      </c>
      <c r="I184" s="135">
        <v>1477</v>
      </c>
      <c r="J184" s="135">
        <v>0</v>
      </c>
      <c r="K184" s="135">
        <v>1450</v>
      </c>
      <c r="L184" s="136">
        <f t="shared" si="85"/>
        <v>2927</v>
      </c>
      <c r="M184" s="135">
        <v>3547</v>
      </c>
      <c r="N184" s="135">
        <v>0</v>
      </c>
      <c r="O184" s="135">
        <v>3705</v>
      </c>
      <c r="P184" s="136">
        <f t="shared" si="86"/>
        <v>7252</v>
      </c>
      <c r="Q184" s="135">
        <v>3351</v>
      </c>
      <c r="R184" s="135">
        <v>0</v>
      </c>
      <c r="S184" s="135">
        <v>3534</v>
      </c>
      <c r="T184" s="136">
        <f t="shared" si="87"/>
        <v>6885</v>
      </c>
      <c r="U184" s="135">
        <v>3441</v>
      </c>
      <c r="V184" s="135">
        <v>0</v>
      </c>
      <c r="W184" s="135">
        <v>3535</v>
      </c>
      <c r="X184" s="136">
        <f t="shared" si="88"/>
        <v>6976</v>
      </c>
      <c r="Y184" s="135">
        <v>3730</v>
      </c>
      <c r="Z184" s="135">
        <v>0</v>
      </c>
      <c r="AA184" s="135">
        <v>3503</v>
      </c>
      <c r="AB184" s="136">
        <f t="shared" si="89"/>
        <v>7233</v>
      </c>
      <c r="AC184" s="135">
        <v>4234</v>
      </c>
      <c r="AD184" s="135">
        <v>0</v>
      </c>
      <c r="AE184" s="135">
        <v>3616</v>
      </c>
      <c r="AF184" s="136">
        <f t="shared" si="90"/>
        <v>7850</v>
      </c>
      <c r="AG184" s="135">
        <v>3607</v>
      </c>
      <c r="AH184" s="135">
        <v>0</v>
      </c>
      <c r="AI184" s="135">
        <v>2821</v>
      </c>
      <c r="AJ184" s="136">
        <f t="shared" si="91"/>
        <v>6428</v>
      </c>
      <c r="AK184" s="135">
        <v>3292</v>
      </c>
      <c r="AL184" s="135">
        <v>0</v>
      </c>
      <c r="AM184" s="135">
        <v>2637</v>
      </c>
      <c r="AN184" s="136">
        <f t="shared" si="92"/>
        <v>5929</v>
      </c>
      <c r="AO184" s="135">
        <v>3227</v>
      </c>
      <c r="AP184" s="135">
        <v>0</v>
      </c>
      <c r="AQ184" s="135">
        <v>2649</v>
      </c>
      <c r="AR184" s="136">
        <f t="shared" si="93"/>
        <v>5876</v>
      </c>
      <c r="AS184" s="135">
        <v>3623</v>
      </c>
      <c r="AT184" s="135">
        <v>0</v>
      </c>
      <c r="AU184" s="135">
        <v>3096</v>
      </c>
      <c r="AV184" s="136">
        <f t="shared" si="94"/>
        <v>6719</v>
      </c>
      <c r="AW184" s="135">
        <v>3877</v>
      </c>
      <c r="AX184" s="135">
        <v>0</v>
      </c>
      <c r="AY184" s="135">
        <v>3584</v>
      </c>
      <c r="AZ184" s="136">
        <f t="shared" si="95"/>
        <v>7461</v>
      </c>
      <c r="BA184" s="135">
        <v>3409</v>
      </c>
      <c r="BB184" s="135">
        <v>0</v>
      </c>
      <c r="BC184" s="135">
        <v>3240</v>
      </c>
      <c r="BD184" s="136">
        <f t="shared" si="96"/>
        <v>6649</v>
      </c>
      <c r="BE184" s="135">
        <v>2635</v>
      </c>
      <c r="BF184" s="135">
        <v>0</v>
      </c>
      <c r="BG184" s="135">
        <v>2452</v>
      </c>
      <c r="BH184" s="136">
        <f t="shared" si="97"/>
        <v>5087</v>
      </c>
      <c r="BI184" s="135">
        <v>1973</v>
      </c>
      <c r="BJ184" s="135">
        <v>0</v>
      </c>
      <c r="BK184" s="135">
        <v>1706</v>
      </c>
      <c r="BL184" s="136">
        <f t="shared" si="98"/>
        <v>3679</v>
      </c>
      <c r="BM184" s="135">
        <v>1559</v>
      </c>
      <c r="BN184" s="135">
        <v>0</v>
      </c>
      <c r="BO184" s="135">
        <v>1209</v>
      </c>
      <c r="BP184" s="136">
        <f t="shared" si="99"/>
        <v>2768</v>
      </c>
      <c r="BQ184" s="135">
        <v>1146</v>
      </c>
      <c r="BR184" s="135">
        <v>0</v>
      </c>
      <c r="BS184" s="135">
        <v>813</v>
      </c>
      <c r="BT184" s="136">
        <f t="shared" si="100"/>
        <v>1959</v>
      </c>
      <c r="BU184" s="135">
        <v>1458</v>
      </c>
      <c r="BV184" s="135">
        <v>0</v>
      </c>
      <c r="BW184" s="135">
        <v>906</v>
      </c>
      <c r="BX184" s="136">
        <f t="shared" si="101"/>
        <v>2364</v>
      </c>
      <c r="BY184" s="135">
        <v>8</v>
      </c>
      <c r="BZ184" s="135">
        <v>0</v>
      </c>
      <c r="CA184" s="135">
        <v>12</v>
      </c>
      <c r="CB184" s="136">
        <f t="shared" si="102"/>
        <v>20</v>
      </c>
      <c r="CC184" s="137"/>
      <c r="CD184" s="138">
        <f t="shared" si="104"/>
        <v>51508</v>
      </c>
      <c r="CE184" s="138">
        <f t="shared" si="104"/>
        <v>0</v>
      </c>
      <c r="CF184" s="138">
        <f t="shared" si="104"/>
        <v>46421</v>
      </c>
      <c r="CG184" s="139">
        <f t="shared" si="103"/>
        <v>97929</v>
      </c>
    </row>
    <row r="185" spans="1:85" ht="14.1" customHeight="1">
      <c r="A185" s="45"/>
      <c r="B185" s="1050"/>
      <c r="C185" s="1060"/>
      <c r="D185" s="134" t="s">
        <v>645</v>
      </c>
      <c r="E185" s="135">
        <v>1078</v>
      </c>
      <c r="F185" s="135">
        <v>0</v>
      </c>
      <c r="G185" s="135">
        <v>1194</v>
      </c>
      <c r="H185" s="136">
        <f t="shared" si="84"/>
        <v>2272</v>
      </c>
      <c r="I185" s="135">
        <v>777</v>
      </c>
      <c r="J185" s="135">
        <v>0</v>
      </c>
      <c r="K185" s="135">
        <v>803</v>
      </c>
      <c r="L185" s="136">
        <f t="shared" si="85"/>
        <v>1580</v>
      </c>
      <c r="M185" s="135">
        <v>2073</v>
      </c>
      <c r="N185" s="135">
        <v>0</v>
      </c>
      <c r="O185" s="135">
        <v>2216</v>
      </c>
      <c r="P185" s="136">
        <f t="shared" si="86"/>
        <v>4289</v>
      </c>
      <c r="Q185" s="135">
        <v>1966</v>
      </c>
      <c r="R185" s="135">
        <v>0</v>
      </c>
      <c r="S185" s="135">
        <v>2083</v>
      </c>
      <c r="T185" s="136">
        <f t="shared" si="87"/>
        <v>4049</v>
      </c>
      <c r="U185" s="135">
        <v>2234</v>
      </c>
      <c r="V185" s="135">
        <v>0</v>
      </c>
      <c r="W185" s="135">
        <v>2116</v>
      </c>
      <c r="X185" s="136">
        <f t="shared" si="88"/>
        <v>4350</v>
      </c>
      <c r="Y185" s="135">
        <v>2546</v>
      </c>
      <c r="Z185" s="135">
        <v>0</v>
      </c>
      <c r="AA185" s="135">
        <v>2354</v>
      </c>
      <c r="AB185" s="136">
        <f t="shared" si="89"/>
        <v>4900</v>
      </c>
      <c r="AC185" s="135">
        <v>2746</v>
      </c>
      <c r="AD185" s="135">
        <v>0</v>
      </c>
      <c r="AE185" s="135">
        <v>2322</v>
      </c>
      <c r="AF185" s="136">
        <f t="shared" si="90"/>
        <v>5068</v>
      </c>
      <c r="AG185" s="135">
        <v>2096</v>
      </c>
      <c r="AH185" s="135">
        <v>0</v>
      </c>
      <c r="AI185" s="135">
        <v>1644</v>
      </c>
      <c r="AJ185" s="136">
        <f t="shared" si="91"/>
        <v>3740</v>
      </c>
      <c r="AK185" s="135">
        <v>2054</v>
      </c>
      <c r="AL185" s="135">
        <v>0</v>
      </c>
      <c r="AM185" s="135">
        <v>1537</v>
      </c>
      <c r="AN185" s="136">
        <f t="shared" si="92"/>
        <v>3591</v>
      </c>
      <c r="AO185" s="135">
        <v>1948</v>
      </c>
      <c r="AP185" s="135">
        <v>0</v>
      </c>
      <c r="AQ185" s="135">
        <v>1493</v>
      </c>
      <c r="AR185" s="136">
        <f t="shared" si="93"/>
        <v>3441</v>
      </c>
      <c r="AS185" s="135">
        <v>2377</v>
      </c>
      <c r="AT185" s="135">
        <v>0</v>
      </c>
      <c r="AU185" s="135">
        <v>1816</v>
      </c>
      <c r="AV185" s="136">
        <f t="shared" si="94"/>
        <v>4193</v>
      </c>
      <c r="AW185" s="135">
        <v>2500</v>
      </c>
      <c r="AX185" s="135">
        <v>0</v>
      </c>
      <c r="AY185" s="135">
        <v>1980</v>
      </c>
      <c r="AZ185" s="136">
        <f t="shared" si="95"/>
        <v>4480</v>
      </c>
      <c r="BA185" s="135">
        <v>2104</v>
      </c>
      <c r="BB185" s="135">
        <v>0</v>
      </c>
      <c r="BC185" s="135">
        <v>1674</v>
      </c>
      <c r="BD185" s="136">
        <f t="shared" si="96"/>
        <v>3778</v>
      </c>
      <c r="BE185" s="135">
        <v>1671</v>
      </c>
      <c r="BF185" s="135">
        <v>0</v>
      </c>
      <c r="BG185" s="135">
        <v>1380</v>
      </c>
      <c r="BH185" s="136">
        <f t="shared" si="97"/>
        <v>3051</v>
      </c>
      <c r="BI185" s="135">
        <v>1324</v>
      </c>
      <c r="BJ185" s="135">
        <v>0</v>
      </c>
      <c r="BK185" s="135">
        <v>1066</v>
      </c>
      <c r="BL185" s="136">
        <f t="shared" si="98"/>
        <v>2390</v>
      </c>
      <c r="BM185" s="135">
        <v>937</v>
      </c>
      <c r="BN185" s="135">
        <v>0</v>
      </c>
      <c r="BO185" s="135">
        <v>709</v>
      </c>
      <c r="BP185" s="136">
        <f t="shared" si="99"/>
        <v>1646</v>
      </c>
      <c r="BQ185" s="135">
        <v>608</v>
      </c>
      <c r="BR185" s="135">
        <v>0</v>
      </c>
      <c r="BS185" s="135">
        <v>444</v>
      </c>
      <c r="BT185" s="136">
        <f t="shared" si="100"/>
        <v>1052</v>
      </c>
      <c r="BU185" s="135">
        <v>609</v>
      </c>
      <c r="BV185" s="135">
        <v>0</v>
      </c>
      <c r="BW185" s="135">
        <v>338</v>
      </c>
      <c r="BX185" s="136">
        <f t="shared" si="101"/>
        <v>947</v>
      </c>
      <c r="BY185" s="135">
        <v>4</v>
      </c>
      <c r="BZ185" s="135">
        <v>0</v>
      </c>
      <c r="CA185" s="135">
        <v>6</v>
      </c>
      <c r="CB185" s="136">
        <f t="shared" si="102"/>
        <v>10</v>
      </c>
      <c r="CC185" s="137"/>
      <c r="CD185" s="138">
        <f t="shared" si="104"/>
        <v>31652</v>
      </c>
      <c r="CE185" s="138">
        <f t="shared" si="104"/>
        <v>0</v>
      </c>
      <c r="CF185" s="138">
        <f t="shared" si="104"/>
        <v>27175</v>
      </c>
      <c r="CG185" s="139">
        <f t="shared" si="103"/>
        <v>58827</v>
      </c>
    </row>
    <row r="186" spans="1:85" ht="14.1" customHeight="1">
      <c r="A186" s="45"/>
      <c r="B186" s="1050"/>
      <c r="C186" s="1060"/>
      <c r="D186" s="134" t="s">
        <v>646</v>
      </c>
      <c r="E186" s="135">
        <v>117</v>
      </c>
      <c r="F186" s="135">
        <v>0</v>
      </c>
      <c r="G186" s="135">
        <v>117</v>
      </c>
      <c r="H186" s="136">
        <f t="shared" si="84"/>
        <v>234</v>
      </c>
      <c r="I186" s="135">
        <v>88</v>
      </c>
      <c r="J186" s="135">
        <v>0</v>
      </c>
      <c r="K186" s="135">
        <v>91</v>
      </c>
      <c r="L186" s="136">
        <f t="shared" si="85"/>
        <v>179</v>
      </c>
      <c r="M186" s="135">
        <v>271</v>
      </c>
      <c r="N186" s="135">
        <v>0</v>
      </c>
      <c r="O186" s="135">
        <v>287</v>
      </c>
      <c r="P186" s="136">
        <f t="shared" si="86"/>
        <v>558</v>
      </c>
      <c r="Q186" s="135">
        <v>275</v>
      </c>
      <c r="R186" s="135">
        <v>0</v>
      </c>
      <c r="S186" s="135">
        <v>293</v>
      </c>
      <c r="T186" s="136">
        <f t="shared" si="87"/>
        <v>568</v>
      </c>
      <c r="U186" s="135">
        <v>280</v>
      </c>
      <c r="V186" s="135">
        <v>0</v>
      </c>
      <c r="W186" s="135">
        <v>291</v>
      </c>
      <c r="X186" s="136">
        <f t="shared" si="88"/>
        <v>571</v>
      </c>
      <c r="Y186" s="135">
        <v>278</v>
      </c>
      <c r="Z186" s="135">
        <v>0</v>
      </c>
      <c r="AA186" s="135">
        <v>299</v>
      </c>
      <c r="AB186" s="136">
        <f t="shared" si="89"/>
        <v>577</v>
      </c>
      <c r="AC186" s="135">
        <v>346</v>
      </c>
      <c r="AD186" s="135">
        <v>0</v>
      </c>
      <c r="AE186" s="135">
        <v>281</v>
      </c>
      <c r="AF186" s="136">
        <f t="shared" si="90"/>
        <v>627</v>
      </c>
      <c r="AG186" s="135">
        <v>293</v>
      </c>
      <c r="AH186" s="135">
        <v>0</v>
      </c>
      <c r="AI186" s="135">
        <v>245</v>
      </c>
      <c r="AJ186" s="136">
        <f t="shared" si="91"/>
        <v>538</v>
      </c>
      <c r="AK186" s="135">
        <v>255</v>
      </c>
      <c r="AL186" s="135">
        <v>0</v>
      </c>
      <c r="AM186" s="135">
        <v>220</v>
      </c>
      <c r="AN186" s="136">
        <f t="shared" si="92"/>
        <v>475</v>
      </c>
      <c r="AO186" s="135">
        <v>292</v>
      </c>
      <c r="AP186" s="135">
        <v>0</v>
      </c>
      <c r="AQ186" s="135">
        <v>247</v>
      </c>
      <c r="AR186" s="136">
        <f t="shared" si="93"/>
        <v>539</v>
      </c>
      <c r="AS186" s="135">
        <v>343</v>
      </c>
      <c r="AT186" s="135">
        <v>0</v>
      </c>
      <c r="AU186" s="135">
        <v>353</v>
      </c>
      <c r="AV186" s="136">
        <f t="shared" si="94"/>
        <v>696</v>
      </c>
      <c r="AW186" s="135">
        <v>363</v>
      </c>
      <c r="AX186" s="135">
        <v>0</v>
      </c>
      <c r="AY186" s="135">
        <v>345</v>
      </c>
      <c r="AZ186" s="136">
        <f t="shared" si="95"/>
        <v>708</v>
      </c>
      <c r="BA186" s="135">
        <v>323</v>
      </c>
      <c r="BB186" s="135">
        <v>0</v>
      </c>
      <c r="BC186" s="135">
        <v>341</v>
      </c>
      <c r="BD186" s="136">
        <f t="shared" si="96"/>
        <v>664</v>
      </c>
      <c r="BE186" s="135">
        <v>251</v>
      </c>
      <c r="BF186" s="135">
        <v>0</v>
      </c>
      <c r="BG186" s="135">
        <v>278</v>
      </c>
      <c r="BH186" s="136">
        <f t="shared" si="97"/>
        <v>529</v>
      </c>
      <c r="BI186" s="135">
        <v>201</v>
      </c>
      <c r="BJ186" s="135">
        <v>0</v>
      </c>
      <c r="BK186" s="135">
        <v>219</v>
      </c>
      <c r="BL186" s="136">
        <f t="shared" si="98"/>
        <v>420</v>
      </c>
      <c r="BM186" s="135">
        <v>166</v>
      </c>
      <c r="BN186" s="135">
        <v>0</v>
      </c>
      <c r="BO186" s="135">
        <v>197</v>
      </c>
      <c r="BP186" s="136">
        <f t="shared" si="99"/>
        <v>363</v>
      </c>
      <c r="BQ186" s="135">
        <v>151</v>
      </c>
      <c r="BR186" s="135">
        <v>0</v>
      </c>
      <c r="BS186" s="135">
        <v>143</v>
      </c>
      <c r="BT186" s="136">
        <f t="shared" si="100"/>
        <v>294</v>
      </c>
      <c r="BU186" s="135">
        <v>206</v>
      </c>
      <c r="BV186" s="135">
        <v>0</v>
      </c>
      <c r="BW186" s="135">
        <v>146</v>
      </c>
      <c r="BX186" s="136">
        <f t="shared" si="101"/>
        <v>352</v>
      </c>
      <c r="BY186" s="135">
        <v>1</v>
      </c>
      <c r="BZ186" s="135">
        <v>0</v>
      </c>
      <c r="CA186" s="135">
        <v>0</v>
      </c>
      <c r="CB186" s="136">
        <f t="shared" si="102"/>
        <v>1</v>
      </c>
      <c r="CC186" s="137"/>
      <c r="CD186" s="138">
        <f t="shared" si="104"/>
        <v>4500</v>
      </c>
      <c r="CE186" s="138">
        <f t="shared" si="104"/>
        <v>0</v>
      </c>
      <c r="CF186" s="138">
        <f t="shared" si="104"/>
        <v>4393</v>
      </c>
      <c r="CG186" s="139">
        <f t="shared" si="103"/>
        <v>8893</v>
      </c>
    </row>
    <row r="187" spans="1:85" ht="14.1" customHeight="1">
      <c r="A187" s="45"/>
      <c r="B187" s="1050"/>
      <c r="C187" s="1060"/>
      <c r="D187" s="134" t="s">
        <v>647</v>
      </c>
      <c r="E187" s="135">
        <v>390</v>
      </c>
      <c r="F187" s="135">
        <v>0</v>
      </c>
      <c r="G187" s="135">
        <v>396</v>
      </c>
      <c r="H187" s="136">
        <f t="shared" si="84"/>
        <v>786</v>
      </c>
      <c r="I187" s="135">
        <v>294</v>
      </c>
      <c r="J187" s="135">
        <v>0</v>
      </c>
      <c r="K187" s="135">
        <v>298</v>
      </c>
      <c r="L187" s="136">
        <f t="shared" si="85"/>
        <v>592</v>
      </c>
      <c r="M187" s="135">
        <v>782</v>
      </c>
      <c r="N187" s="135">
        <v>0</v>
      </c>
      <c r="O187" s="135">
        <v>859</v>
      </c>
      <c r="P187" s="136">
        <f t="shared" si="86"/>
        <v>1641</v>
      </c>
      <c r="Q187" s="135">
        <v>682</v>
      </c>
      <c r="R187" s="135">
        <v>0</v>
      </c>
      <c r="S187" s="135">
        <v>740</v>
      </c>
      <c r="T187" s="136">
        <f t="shared" si="87"/>
        <v>1422</v>
      </c>
      <c r="U187" s="135">
        <v>738</v>
      </c>
      <c r="V187" s="135">
        <v>0</v>
      </c>
      <c r="W187" s="135">
        <v>754</v>
      </c>
      <c r="X187" s="136">
        <f t="shared" si="88"/>
        <v>1492</v>
      </c>
      <c r="Y187" s="135">
        <v>788</v>
      </c>
      <c r="Z187" s="135">
        <v>0</v>
      </c>
      <c r="AA187" s="135">
        <v>763</v>
      </c>
      <c r="AB187" s="136">
        <f t="shared" si="89"/>
        <v>1551</v>
      </c>
      <c r="AC187" s="135">
        <v>854</v>
      </c>
      <c r="AD187" s="135">
        <v>1</v>
      </c>
      <c r="AE187" s="135">
        <v>763</v>
      </c>
      <c r="AF187" s="136">
        <f t="shared" si="90"/>
        <v>1618</v>
      </c>
      <c r="AG187" s="135">
        <v>757</v>
      </c>
      <c r="AH187" s="135">
        <v>0</v>
      </c>
      <c r="AI187" s="135">
        <v>587</v>
      </c>
      <c r="AJ187" s="136">
        <f t="shared" si="91"/>
        <v>1344</v>
      </c>
      <c r="AK187" s="135">
        <v>744</v>
      </c>
      <c r="AL187" s="135">
        <v>0</v>
      </c>
      <c r="AM187" s="135">
        <v>606</v>
      </c>
      <c r="AN187" s="136">
        <f t="shared" si="92"/>
        <v>1350</v>
      </c>
      <c r="AO187" s="135">
        <v>671</v>
      </c>
      <c r="AP187" s="135">
        <v>0</v>
      </c>
      <c r="AQ187" s="135">
        <v>546</v>
      </c>
      <c r="AR187" s="136">
        <f t="shared" si="93"/>
        <v>1217</v>
      </c>
      <c r="AS187" s="135">
        <v>782</v>
      </c>
      <c r="AT187" s="135">
        <v>0</v>
      </c>
      <c r="AU187" s="135">
        <v>616</v>
      </c>
      <c r="AV187" s="136">
        <f t="shared" si="94"/>
        <v>1398</v>
      </c>
      <c r="AW187" s="135">
        <v>743</v>
      </c>
      <c r="AX187" s="135">
        <v>0</v>
      </c>
      <c r="AY187" s="135">
        <v>730</v>
      </c>
      <c r="AZ187" s="136">
        <f t="shared" si="95"/>
        <v>1473</v>
      </c>
      <c r="BA187" s="135">
        <v>635</v>
      </c>
      <c r="BB187" s="135">
        <v>0</v>
      </c>
      <c r="BC187" s="135">
        <v>602</v>
      </c>
      <c r="BD187" s="136">
        <f t="shared" si="96"/>
        <v>1237</v>
      </c>
      <c r="BE187" s="135">
        <v>501</v>
      </c>
      <c r="BF187" s="135">
        <v>0</v>
      </c>
      <c r="BG187" s="135">
        <v>468</v>
      </c>
      <c r="BH187" s="136">
        <f t="shared" si="97"/>
        <v>969</v>
      </c>
      <c r="BI187" s="135">
        <v>366</v>
      </c>
      <c r="BJ187" s="135">
        <v>0</v>
      </c>
      <c r="BK187" s="135">
        <v>318</v>
      </c>
      <c r="BL187" s="136">
        <f t="shared" si="98"/>
        <v>684</v>
      </c>
      <c r="BM187" s="135">
        <v>311</v>
      </c>
      <c r="BN187" s="135">
        <v>0</v>
      </c>
      <c r="BO187" s="135">
        <v>281</v>
      </c>
      <c r="BP187" s="136">
        <f t="shared" si="99"/>
        <v>592</v>
      </c>
      <c r="BQ187" s="135">
        <v>241</v>
      </c>
      <c r="BR187" s="135">
        <v>0</v>
      </c>
      <c r="BS187" s="135">
        <v>162</v>
      </c>
      <c r="BT187" s="136">
        <f t="shared" si="100"/>
        <v>403</v>
      </c>
      <c r="BU187" s="135">
        <v>302</v>
      </c>
      <c r="BV187" s="135">
        <v>0</v>
      </c>
      <c r="BW187" s="135">
        <v>190</v>
      </c>
      <c r="BX187" s="136">
        <f t="shared" si="101"/>
        <v>492</v>
      </c>
      <c r="BY187" s="135">
        <v>1</v>
      </c>
      <c r="BZ187" s="135">
        <v>0</v>
      </c>
      <c r="CA187" s="135">
        <v>0</v>
      </c>
      <c r="CB187" s="136">
        <f t="shared" si="102"/>
        <v>1</v>
      </c>
      <c r="CC187" s="137"/>
      <c r="CD187" s="138">
        <f t="shared" si="104"/>
        <v>10582</v>
      </c>
      <c r="CE187" s="138">
        <f t="shared" si="104"/>
        <v>1</v>
      </c>
      <c r="CF187" s="138">
        <f t="shared" si="104"/>
        <v>9679</v>
      </c>
      <c r="CG187" s="139">
        <f t="shared" si="103"/>
        <v>20262</v>
      </c>
    </row>
    <row r="188" spans="1:85" ht="14.1" customHeight="1">
      <c r="A188" s="45"/>
      <c r="B188" s="1050"/>
      <c r="C188" s="1060"/>
      <c r="D188" s="134" t="s">
        <v>648</v>
      </c>
      <c r="E188" s="135">
        <v>745</v>
      </c>
      <c r="F188" s="135">
        <v>0</v>
      </c>
      <c r="G188" s="135">
        <v>788</v>
      </c>
      <c r="H188" s="136">
        <f t="shared" si="84"/>
        <v>1533</v>
      </c>
      <c r="I188" s="135">
        <v>583</v>
      </c>
      <c r="J188" s="135">
        <v>0</v>
      </c>
      <c r="K188" s="135">
        <v>591</v>
      </c>
      <c r="L188" s="136">
        <f t="shared" si="85"/>
        <v>1174</v>
      </c>
      <c r="M188" s="135">
        <v>1582</v>
      </c>
      <c r="N188" s="135">
        <v>0</v>
      </c>
      <c r="O188" s="135">
        <v>1579</v>
      </c>
      <c r="P188" s="136">
        <f t="shared" si="86"/>
        <v>3161</v>
      </c>
      <c r="Q188" s="135">
        <v>1565</v>
      </c>
      <c r="R188" s="135">
        <v>0</v>
      </c>
      <c r="S188" s="135">
        <v>1595</v>
      </c>
      <c r="T188" s="136">
        <f t="shared" si="87"/>
        <v>3160</v>
      </c>
      <c r="U188" s="135">
        <v>1570</v>
      </c>
      <c r="V188" s="135">
        <v>0</v>
      </c>
      <c r="W188" s="135">
        <v>1594</v>
      </c>
      <c r="X188" s="136">
        <f t="shared" si="88"/>
        <v>3164</v>
      </c>
      <c r="Y188" s="135">
        <v>1761</v>
      </c>
      <c r="Z188" s="135">
        <v>0</v>
      </c>
      <c r="AA188" s="135">
        <v>1581</v>
      </c>
      <c r="AB188" s="136">
        <f t="shared" si="89"/>
        <v>3342</v>
      </c>
      <c r="AC188" s="135">
        <v>1893</v>
      </c>
      <c r="AD188" s="135">
        <v>0</v>
      </c>
      <c r="AE188" s="135">
        <v>1727</v>
      </c>
      <c r="AF188" s="136">
        <f t="shared" si="90"/>
        <v>3620</v>
      </c>
      <c r="AG188" s="135">
        <v>1464</v>
      </c>
      <c r="AH188" s="135">
        <v>0</v>
      </c>
      <c r="AI188" s="135">
        <v>1283</v>
      </c>
      <c r="AJ188" s="136">
        <f t="shared" si="91"/>
        <v>2747</v>
      </c>
      <c r="AK188" s="135">
        <v>1424</v>
      </c>
      <c r="AL188" s="135">
        <v>0</v>
      </c>
      <c r="AM188" s="135">
        <v>1265</v>
      </c>
      <c r="AN188" s="136">
        <f t="shared" si="92"/>
        <v>2689</v>
      </c>
      <c r="AO188" s="135">
        <v>1495</v>
      </c>
      <c r="AP188" s="135">
        <v>0</v>
      </c>
      <c r="AQ188" s="135">
        <v>1341</v>
      </c>
      <c r="AR188" s="136">
        <f t="shared" si="93"/>
        <v>2836</v>
      </c>
      <c r="AS188" s="135">
        <v>1754</v>
      </c>
      <c r="AT188" s="135">
        <v>0</v>
      </c>
      <c r="AU188" s="135">
        <v>1675</v>
      </c>
      <c r="AV188" s="136">
        <f t="shared" si="94"/>
        <v>3429</v>
      </c>
      <c r="AW188" s="135">
        <v>1875</v>
      </c>
      <c r="AX188" s="135">
        <v>0</v>
      </c>
      <c r="AY188" s="135">
        <v>1709</v>
      </c>
      <c r="AZ188" s="136">
        <f t="shared" si="95"/>
        <v>3584</v>
      </c>
      <c r="BA188" s="135">
        <v>1660</v>
      </c>
      <c r="BB188" s="135">
        <v>0</v>
      </c>
      <c r="BC188" s="135">
        <v>1577</v>
      </c>
      <c r="BD188" s="136">
        <f t="shared" si="96"/>
        <v>3237</v>
      </c>
      <c r="BE188" s="135">
        <v>1406</v>
      </c>
      <c r="BF188" s="135">
        <v>0</v>
      </c>
      <c r="BG188" s="135">
        <v>1237</v>
      </c>
      <c r="BH188" s="136">
        <f t="shared" si="97"/>
        <v>2643</v>
      </c>
      <c r="BI188" s="135">
        <v>1031</v>
      </c>
      <c r="BJ188" s="135">
        <v>0</v>
      </c>
      <c r="BK188" s="135">
        <v>966</v>
      </c>
      <c r="BL188" s="136">
        <f t="shared" si="98"/>
        <v>1997</v>
      </c>
      <c r="BM188" s="135">
        <v>882</v>
      </c>
      <c r="BN188" s="135">
        <v>0</v>
      </c>
      <c r="BO188" s="135">
        <v>742</v>
      </c>
      <c r="BP188" s="136">
        <f t="shared" si="99"/>
        <v>1624</v>
      </c>
      <c r="BQ188" s="135">
        <v>704</v>
      </c>
      <c r="BR188" s="135">
        <v>0</v>
      </c>
      <c r="BS188" s="135">
        <v>474</v>
      </c>
      <c r="BT188" s="136">
        <f t="shared" si="100"/>
        <v>1178</v>
      </c>
      <c r="BU188" s="135">
        <v>803</v>
      </c>
      <c r="BV188" s="135">
        <v>0</v>
      </c>
      <c r="BW188" s="135">
        <v>468</v>
      </c>
      <c r="BX188" s="136">
        <f t="shared" si="101"/>
        <v>1271</v>
      </c>
      <c r="BY188" s="135">
        <v>1</v>
      </c>
      <c r="BZ188" s="135">
        <v>0</v>
      </c>
      <c r="CA188" s="135">
        <v>1</v>
      </c>
      <c r="CB188" s="136">
        <f t="shared" si="102"/>
        <v>2</v>
      </c>
      <c r="CC188" s="137"/>
      <c r="CD188" s="138">
        <f t="shared" si="104"/>
        <v>24198</v>
      </c>
      <c r="CE188" s="138">
        <f t="shared" si="104"/>
        <v>0</v>
      </c>
      <c r="CF188" s="138">
        <f t="shared" si="104"/>
        <v>22193</v>
      </c>
      <c r="CG188" s="139">
        <f t="shared" si="103"/>
        <v>46391</v>
      </c>
    </row>
    <row r="189" spans="1:85" ht="14.1" customHeight="1">
      <c r="A189" s="45"/>
      <c r="B189" s="1050"/>
      <c r="C189" s="1060"/>
      <c r="D189" s="134" t="s">
        <v>649</v>
      </c>
      <c r="E189" s="135">
        <v>1571</v>
      </c>
      <c r="F189" s="135">
        <v>0</v>
      </c>
      <c r="G189" s="135">
        <v>1824</v>
      </c>
      <c r="H189" s="136">
        <f t="shared" si="84"/>
        <v>3395</v>
      </c>
      <c r="I189" s="135">
        <v>1291</v>
      </c>
      <c r="J189" s="135">
        <v>0</v>
      </c>
      <c r="K189" s="135">
        <v>1332</v>
      </c>
      <c r="L189" s="136">
        <f t="shared" si="85"/>
        <v>2623</v>
      </c>
      <c r="M189" s="135">
        <v>3141</v>
      </c>
      <c r="N189" s="135">
        <v>0</v>
      </c>
      <c r="O189" s="135">
        <v>3138</v>
      </c>
      <c r="P189" s="136">
        <f t="shared" si="86"/>
        <v>6279</v>
      </c>
      <c r="Q189" s="135">
        <v>2789</v>
      </c>
      <c r="R189" s="135">
        <v>0</v>
      </c>
      <c r="S189" s="135">
        <v>2882</v>
      </c>
      <c r="T189" s="136">
        <f t="shared" si="87"/>
        <v>5671</v>
      </c>
      <c r="U189" s="135">
        <v>2740</v>
      </c>
      <c r="V189" s="135">
        <v>0</v>
      </c>
      <c r="W189" s="135">
        <v>2900</v>
      </c>
      <c r="X189" s="136">
        <f t="shared" si="88"/>
        <v>5640</v>
      </c>
      <c r="Y189" s="135">
        <v>2982</v>
      </c>
      <c r="Z189" s="135">
        <v>0</v>
      </c>
      <c r="AA189" s="135">
        <v>2729</v>
      </c>
      <c r="AB189" s="136">
        <f t="shared" si="89"/>
        <v>5711</v>
      </c>
      <c r="AC189" s="135">
        <v>3284</v>
      </c>
      <c r="AD189" s="135">
        <v>0</v>
      </c>
      <c r="AE189" s="135">
        <v>2627</v>
      </c>
      <c r="AF189" s="136">
        <f t="shared" si="90"/>
        <v>5911</v>
      </c>
      <c r="AG189" s="135">
        <v>3089</v>
      </c>
      <c r="AH189" s="135">
        <v>0</v>
      </c>
      <c r="AI189" s="135">
        <v>2255</v>
      </c>
      <c r="AJ189" s="136">
        <f t="shared" si="91"/>
        <v>5344</v>
      </c>
      <c r="AK189" s="135">
        <v>3030</v>
      </c>
      <c r="AL189" s="135">
        <v>0</v>
      </c>
      <c r="AM189" s="135">
        <v>2206</v>
      </c>
      <c r="AN189" s="136">
        <f t="shared" si="92"/>
        <v>5236</v>
      </c>
      <c r="AO189" s="135">
        <v>2838</v>
      </c>
      <c r="AP189" s="135">
        <v>0</v>
      </c>
      <c r="AQ189" s="135">
        <v>2219</v>
      </c>
      <c r="AR189" s="136">
        <f t="shared" si="93"/>
        <v>5057</v>
      </c>
      <c r="AS189" s="135">
        <v>2525</v>
      </c>
      <c r="AT189" s="135">
        <v>0</v>
      </c>
      <c r="AU189" s="135">
        <v>2018</v>
      </c>
      <c r="AV189" s="136">
        <f t="shared" si="94"/>
        <v>4543</v>
      </c>
      <c r="AW189" s="135">
        <v>2404</v>
      </c>
      <c r="AX189" s="135">
        <v>0</v>
      </c>
      <c r="AY189" s="135">
        <v>1910</v>
      </c>
      <c r="AZ189" s="136">
        <f t="shared" si="95"/>
        <v>4314</v>
      </c>
      <c r="BA189" s="135">
        <v>2077</v>
      </c>
      <c r="BB189" s="135">
        <v>0</v>
      </c>
      <c r="BC189" s="135">
        <v>1550</v>
      </c>
      <c r="BD189" s="136">
        <f t="shared" si="96"/>
        <v>3627</v>
      </c>
      <c r="BE189" s="135">
        <v>1837</v>
      </c>
      <c r="BF189" s="135">
        <v>0</v>
      </c>
      <c r="BG189" s="135">
        <v>1249</v>
      </c>
      <c r="BH189" s="136">
        <f t="shared" si="97"/>
        <v>3086</v>
      </c>
      <c r="BI189" s="135">
        <v>1302</v>
      </c>
      <c r="BJ189" s="135">
        <v>0</v>
      </c>
      <c r="BK189" s="135">
        <v>1060</v>
      </c>
      <c r="BL189" s="136">
        <f t="shared" si="98"/>
        <v>2362</v>
      </c>
      <c r="BM189" s="135">
        <v>917</v>
      </c>
      <c r="BN189" s="135">
        <v>0</v>
      </c>
      <c r="BO189" s="135">
        <v>691</v>
      </c>
      <c r="BP189" s="136">
        <f t="shared" si="99"/>
        <v>1608</v>
      </c>
      <c r="BQ189" s="135">
        <v>604</v>
      </c>
      <c r="BR189" s="135">
        <v>0</v>
      </c>
      <c r="BS189" s="135">
        <v>408</v>
      </c>
      <c r="BT189" s="136">
        <f t="shared" si="100"/>
        <v>1012</v>
      </c>
      <c r="BU189" s="135">
        <v>585</v>
      </c>
      <c r="BV189" s="135">
        <v>0</v>
      </c>
      <c r="BW189" s="135">
        <v>322</v>
      </c>
      <c r="BX189" s="136">
        <f t="shared" si="101"/>
        <v>907</v>
      </c>
      <c r="BY189" s="135">
        <v>3</v>
      </c>
      <c r="BZ189" s="135">
        <v>0</v>
      </c>
      <c r="CA189" s="135">
        <v>6</v>
      </c>
      <c r="CB189" s="136">
        <f t="shared" si="102"/>
        <v>9</v>
      </c>
      <c r="CC189" s="137"/>
      <c r="CD189" s="138">
        <f t="shared" si="104"/>
        <v>39009</v>
      </c>
      <c r="CE189" s="138">
        <f t="shared" si="104"/>
        <v>0</v>
      </c>
      <c r="CF189" s="138">
        <f t="shared" si="104"/>
        <v>33326</v>
      </c>
      <c r="CG189" s="139">
        <f t="shared" si="103"/>
        <v>72335</v>
      </c>
    </row>
    <row r="190" spans="1:85" ht="14.1" customHeight="1">
      <c r="A190" s="45"/>
      <c r="B190" s="1050"/>
      <c r="C190" s="1060"/>
      <c r="D190" s="134" t="s">
        <v>650</v>
      </c>
      <c r="E190" s="135">
        <v>207</v>
      </c>
      <c r="F190" s="135">
        <v>0</v>
      </c>
      <c r="G190" s="135">
        <v>215</v>
      </c>
      <c r="H190" s="136">
        <f t="shared" si="84"/>
        <v>422</v>
      </c>
      <c r="I190" s="135">
        <v>160</v>
      </c>
      <c r="J190" s="135">
        <v>0</v>
      </c>
      <c r="K190" s="135">
        <v>144</v>
      </c>
      <c r="L190" s="136">
        <f t="shared" si="85"/>
        <v>304</v>
      </c>
      <c r="M190" s="135">
        <v>397</v>
      </c>
      <c r="N190" s="135">
        <v>0</v>
      </c>
      <c r="O190" s="135">
        <v>429</v>
      </c>
      <c r="P190" s="136">
        <f t="shared" si="86"/>
        <v>826</v>
      </c>
      <c r="Q190" s="135">
        <v>362</v>
      </c>
      <c r="R190" s="135">
        <v>0</v>
      </c>
      <c r="S190" s="135">
        <v>372</v>
      </c>
      <c r="T190" s="136">
        <f t="shared" si="87"/>
        <v>734</v>
      </c>
      <c r="U190" s="135">
        <v>378</v>
      </c>
      <c r="V190" s="135">
        <v>0</v>
      </c>
      <c r="W190" s="135">
        <v>404</v>
      </c>
      <c r="X190" s="136">
        <f t="shared" si="88"/>
        <v>782</v>
      </c>
      <c r="Y190" s="135">
        <v>474</v>
      </c>
      <c r="Z190" s="135">
        <v>0</v>
      </c>
      <c r="AA190" s="135">
        <v>421</v>
      </c>
      <c r="AB190" s="136">
        <f t="shared" si="89"/>
        <v>895</v>
      </c>
      <c r="AC190" s="135">
        <v>474</v>
      </c>
      <c r="AD190" s="135">
        <v>0</v>
      </c>
      <c r="AE190" s="135">
        <v>407</v>
      </c>
      <c r="AF190" s="136">
        <f t="shared" si="90"/>
        <v>881</v>
      </c>
      <c r="AG190" s="135">
        <v>374</v>
      </c>
      <c r="AH190" s="135">
        <v>0</v>
      </c>
      <c r="AI190" s="135">
        <v>350</v>
      </c>
      <c r="AJ190" s="136">
        <f t="shared" si="91"/>
        <v>724</v>
      </c>
      <c r="AK190" s="135">
        <v>361</v>
      </c>
      <c r="AL190" s="135">
        <v>0</v>
      </c>
      <c r="AM190" s="135">
        <v>283</v>
      </c>
      <c r="AN190" s="136">
        <f t="shared" si="92"/>
        <v>644</v>
      </c>
      <c r="AO190" s="135">
        <v>393</v>
      </c>
      <c r="AP190" s="135">
        <v>0</v>
      </c>
      <c r="AQ190" s="135">
        <v>332</v>
      </c>
      <c r="AR190" s="136">
        <f t="shared" si="93"/>
        <v>725</v>
      </c>
      <c r="AS190" s="135">
        <v>439</v>
      </c>
      <c r="AT190" s="135">
        <v>0</v>
      </c>
      <c r="AU190" s="135">
        <v>404</v>
      </c>
      <c r="AV190" s="136">
        <f t="shared" si="94"/>
        <v>843</v>
      </c>
      <c r="AW190" s="135">
        <v>445</v>
      </c>
      <c r="AX190" s="135">
        <v>0</v>
      </c>
      <c r="AY190" s="135">
        <v>449</v>
      </c>
      <c r="AZ190" s="136">
        <f t="shared" si="95"/>
        <v>894</v>
      </c>
      <c r="BA190" s="135">
        <v>385</v>
      </c>
      <c r="BB190" s="135">
        <v>0</v>
      </c>
      <c r="BC190" s="135">
        <v>367</v>
      </c>
      <c r="BD190" s="136">
        <f t="shared" si="96"/>
        <v>752</v>
      </c>
      <c r="BE190" s="135">
        <v>302</v>
      </c>
      <c r="BF190" s="135">
        <v>0</v>
      </c>
      <c r="BG190" s="135">
        <v>331</v>
      </c>
      <c r="BH190" s="136">
        <f t="shared" si="97"/>
        <v>633</v>
      </c>
      <c r="BI190" s="135">
        <v>242</v>
      </c>
      <c r="BJ190" s="135">
        <v>0</v>
      </c>
      <c r="BK190" s="135">
        <v>248</v>
      </c>
      <c r="BL190" s="136">
        <f t="shared" si="98"/>
        <v>490</v>
      </c>
      <c r="BM190" s="135">
        <v>220</v>
      </c>
      <c r="BN190" s="135">
        <v>0</v>
      </c>
      <c r="BO190" s="135">
        <v>231</v>
      </c>
      <c r="BP190" s="136">
        <f t="shared" si="99"/>
        <v>451</v>
      </c>
      <c r="BQ190" s="135">
        <v>167</v>
      </c>
      <c r="BR190" s="135">
        <v>0</v>
      </c>
      <c r="BS190" s="135">
        <v>178</v>
      </c>
      <c r="BT190" s="136">
        <f t="shared" si="100"/>
        <v>345</v>
      </c>
      <c r="BU190" s="135">
        <v>243</v>
      </c>
      <c r="BV190" s="135">
        <v>0</v>
      </c>
      <c r="BW190" s="135">
        <v>160</v>
      </c>
      <c r="BX190" s="136">
        <f t="shared" si="101"/>
        <v>403</v>
      </c>
      <c r="BY190" s="135">
        <v>0</v>
      </c>
      <c r="BZ190" s="135">
        <v>0</v>
      </c>
      <c r="CA190" s="135">
        <v>0</v>
      </c>
      <c r="CB190" s="136">
        <f t="shared" si="102"/>
        <v>0</v>
      </c>
      <c r="CC190" s="137"/>
      <c r="CD190" s="138">
        <f t="shared" si="104"/>
        <v>6023</v>
      </c>
      <c r="CE190" s="138">
        <f t="shared" si="104"/>
        <v>0</v>
      </c>
      <c r="CF190" s="138">
        <f t="shared" si="104"/>
        <v>5725</v>
      </c>
      <c r="CG190" s="139">
        <f t="shared" si="103"/>
        <v>11748</v>
      </c>
    </row>
    <row r="191" spans="1:85" ht="14.1" customHeight="1">
      <c r="A191" s="45"/>
      <c r="B191" s="1050"/>
      <c r="C191" s="281" t="s">
        <v>113</v>
      </c>
      <c r="D191" s="282" t="s">
        <v>856</v>
      </c>
      <c r="E191" s="280">
        <v>8568</v>
      </c>
      <c r="F191" s="280">
        <v>0</v>
      </c>
      <c r="G191" s="280">
        <v>9112</v>
      </c>
      <c r="H191" s="280">
        <f t="shared" ref="H191:BP191" si="132">SUM(H183:H190)</f>
        <v>17680</v>
      </c>
      <c r="I191" s="280">
        <v>6610</v>
      </c>
      <c r="J191" s="280">
        <v>0</v>
      </c>
      <c r="K191" s="280">
        <v>6738</v>
      </c>
      <c r="L191" s="280">
        <f t="shared" si="132"/>
        <v>13348</v>
      </c>
      <c r="M191" s="280">
        <v>16783</v>
      </c>
      <c r="N191" s="280">
        <v>0</v>
      </c>
      <c r="O191" s="280">
        <v>17532</v>
      </c>
      <c r="P191" s="280">
        <f t="shared" si="132"/>
        <v>34315</v>
      </c>
      <c r="Q191" s="280">
        <v>15908</v>
      </c>
      <c r="R191" s="280">
        <v>0</v>
      </c>
      <c r="S191" s="280">
        <v>16624</v>
      </c>
      <c r="T191" s="280">
        <f t="shared" si="132"/>
        <v>32532</v>
      </c>
      <c r="U191" s="280">
        <v>16973</v>
      </c>
      <c r="V191" s="280">
        <v>1</v>
      </c>
      <c r="W191" s="280">
        <v>17173</v>
      </c>
      <c r="X191" s="280">
        <f t="shared" si="132"/>
        <v>34147</v>
      </c>
      <c r="Y191" s="280">
        <v>19280</v>
      </c>
      <c r="Z191" s="280">
        <v>0</v>
      </c>
      <c r="AA191" s="280">
        <v>18080</v>
      </c>
      <c r="AB191" s="280">
        <f t="shared" si="132"/>
        <v>37360</v>
      </c>
      <c r="AC191" s="280">
        <v>22010</v>
      </c>
      <c r="AD191" s="280">
        <v>2</v>
      </c>
      <c r="AE191" s="280">
        <v>18985</v>
      </c>
      <c r="AF191" s="280">
        <f t="shared" si="132"/>
        <v>40997</v>
      </c>
      <c r="AG191" s="280">
        <v>18320</v>
      </c>
      <c r="AH191" s="280">
        <v>0</v>
      </c>
      <c r="AI191" s="280">
        <v>15096</v>
      </c>
      <c r="AJ191" s="280">
        <f t="shared" si="132"/>
        <v>33416</v>
      </c>
      <c r="AK191" s="280">
        <v>17431</v>
      </c>
      <c r="AL191" s="280">
        <v>1</v>
      </c>
      <c r="AM191" s="280">
        <v>14262</v>
      </c>
      <c r="AN191" s="280">
        <f t="shared" si="132"/>
        <v>31694</v>
      </c>
      <c r="AO191" s="280">
        <v>16759</v>
      </c>
      <c r="AP191" s="280">
        <v>0</v>
      </c>
      <c r="AQ191" s="280">
        <v>14197</v>
      </c>
      <c r="AR191" s="280">
        <f t="shared" si="132"/>
        <v>30956</v>
      </c>
      <c r="AS191" s="280">
        <v>18321</v>
      </c>
      <c r="AT191" s="280">
        <v>0</v>
      </c>
      <c r="AU191" s="280">
        <v>15996</v>
      </c>
      <c r="AV191" s="280">
        <f t="shared" si="132"/>
        <v>34317</v>
      </c>
      <c r="AW191" s="280">
        <v>19517</v>
      </c>
      <c r="AX191" s="280">
        <v>0</v>
      </c>
      <c r="AY191" s="280">
        <v>17124</v>
      </c>
      <c r="AZ191" s="280">
        <f t="shared" si="132"/>
        <v>36641</v>
      </c>
      <c r="BA191" s="280">
        <v>17571</v>
      </c>
      <c r="BB191" s="280">
        <v>0</v>
      </c>
      <c r="BC191" s="280">
        <v>15450</v>
      </c>
      <c r="BD191" s="280">
        <f t="shared" si="132"/>
        <v>33021</v>
      </c>
      <c r="BE191" s="280">
        <v>14883</v>
      </c>
      <c r="BF191" s="280">
        <v>0</v>
      </c>
      <c r="BG191" s="280">
        <v>12532</v>
      </c>
      <c r="BH191" s="280">
        <f t="shared" si="132"/>
        <v>27415</v>
      </c>
      <c r="BI191" s="280">
        <v>11713</v>
      </c>
      <c r="BJ191" s="280">
        <v>0</v>
      </c>
      <c r="BK191" s="280">
        <v>9829</v>
      </c>
      <c r="BL191" s="280">
        <f t="shared" si="132"/>
        <v>21542</v>
      </c>
      <c r="BM191" s="280">
        <v>9584</v>
      </c>
      <c r="BN191" s="280">
        <v>0</v>
      </c>
      <c r="BO191" s="280">
        <v>7470</v>
      </c>
      <c r="BP191" s="280">
        <f t="shared" si="132"/>
        <v>17054</v>
      </c>
      <c r="BQ191" s="280">
        <v>7399</v>
      </c>
      <c r="BR191" s="280">
        <v>0</v>
      </c>
      <c r="BS191" s="280">
        <v>4853</v>
      </c>
      <c r="BT191" s="280">
        <f t="shared" ref="BT191:CB191" si="133">SUM(BT183:BT190)</f>
        <v>12252</v>
      </c>
      <c r="BU191" s="280">
        <v>9704</v>
      </c>
      <c r="BV191" s="280">
        <v>0</v>
      </c>
      <c r="BW191" s="280">
        <v>5151</v>
      </c>
      <c r="BX191" s="280">
        <f t="shared" si="133"/>
        <v>14855</v>
      </c>
      <c r="BY191" s="280">
        <v>32</v>
      </c>
      <c r="BZ191" s="280">
        <v>0</v>
      </c>
      <c r="CA191" s="280">
        <v>41</v>
      </c>
      <c r="CB191" s="280">
        <f t="shared" si="133"/>
        <v>73</v>
      </c>
      <c r="CC191" s="133"/>
      <c r="CD191" s="283">
        <f t="shared" si="104"/>
        <v>267366</v>
      </c>
      <c r="CE191" s="283">
        <f>+F191+J191+N191+R191+V191+Z191+AD191+AH191+AL191+AP191+AT191+AX191+BB191+BF191+BJ191+BN191+BR191+BV191+BZ191</f>
        <v>4</v>
      </c>
      <c r="CF191" s="283">
        <f t="shared" si="104"/>
        <v>236245</v>
      </c>
      <c r="CG191" s="284">
        <f t="shared" si="103"/>
        <v>503615</v>
      </c>
    </row>
    <row r="192" spans="1:85" ht="14.1" customHeight="1">
      <c r="A192" s="45"/>
      <c r="B192" s="1050"/>
      <c r="C192" s="1060" t="s">
        <v>651</v>
      </c>
      <c r="D192" s="134" t="s">
        <v>652</v>
      </c>
      <c r="E192" s="135">
        <v>733</v>
      </c>
      <c r="F192" s="135">
        <v>0</v>
      </c>
      <c r="G192" s="135">
        <v>724</v>
      </c>
      <c r="H192" s="136">
        <f t="shared" si="84"/>
        <v>1457</v>
      </c>
      <c r="I192" s="135">
        <v>510</v>
      </c>
      <c r="J192" s="135">
        <v>0</v>
      </c>
      <c r="K192" s="135">
        <v>567</v>
      </c>
      <c r="L192" s="136">
        <f t="shared" si="85"/>
        <v>1077</v>
      </c>
      <c r="M192" s="135">
        <v>1414</v>
      </c>
      <c r="N192" s="135">
        <v>0</v>
      </c>
      <c r="O192" s="135">
        <v>1466</v>
      </c>
      <c r="P192" s="136">
        <f t="shared" si="86"/>
        <v>2880</v>
      </c>
      <c r="Q192" s="135">
        <v>1280</v>
      </c>
      <c r="R192" s="135">
        <v>0</v>
      </c>
      <c r="S192" s="135">
        <v>1394</v>
      </c>
      <c r="T192" s="136">
        <f t="shared" si="87"/>
        <v>2674</v>
      </c>
      <c r="U192" s="135">
        <v>1464</v>
      </c>
      <c r="V192" s="135">
        <v>0</v>
      </c>
      <c r="W192" s="135">
        <v>1479</v>
      </c>
      <c r="X192" s="136">
        <f t="shared" si="88"/>
        <v>2943</v>
      </c>
      <c r="Y192" s="135">
        <v>1566</v>
      </c>
      <c r="Z192" s="135">
        <v>0</v>
      </c>
      <c r="AA192" s="135">
        <v>1464</v>
      </c>
      <c r="AB192" s="136">
        <f t="shared" si="89"/>
        <v>3030</v>
      </c>
      <c r="AC192" s="135">
        <v>1719</v>
      </c>
      <c r="AD192" s="135">
        <v>0</v>
      </c>
      <c r="AE192" s="135">
        <v>1503</v>
      </c>
      <c r="AF192" s="136">
        <f t="shared" si="90"/>
        <v>3222</v>
      </c>
      <c r="AG192" s="135">
        <v>1540</v>
      </c>
      <c r="AH192" s="135">
        <v>0</v>
      </c>
      <c r="AI192" s="135">
        <v>1293</v>
      </c>
      <c r="AJ192" s="136">
        <f t="shared" si="91"/>
        <v>2833</v>
      </c>
      <c r="AK192" s="135">
        <v>1430</v>
      </c>
      <c r="AL192" s="135">
        <v>0</v>
      </c>
      <c r="AM192" s="135">
        <v>1121</v>
      </c>
      <c r="AN192" s="136">
        <f t="shared" si="92"/>
        <v>2551</v>
      </c>
      <c r="AO192" s="135">
        <v>1476</v>
      </c>
      <c r="AP192" s="135">
        <v>0</v>
      </c>
      <c r="AQ192" s="135">
        <v>1228</v>
      </c>
      <c r="AR192" s="136">
        <f t="shared" si="93"/>
        <v>2704</v>
      </c>
      <c r="AS192" s="135">
        <v>1538</v>
      </c>
      <c r="AT192" s="135">
        <v>0</v>
      </c>
      <c r="AU192" s="135">
        <v>1335</v>
      </c>
      <c r="AV192" s="136">
        <f t="shared" si="94"/>
        <v>2873</v>
      </c>
      <c r="AW192" s="135">
        <v>1741</v>
      </c>
      <c r="AX192" s="135">
        <v>0</v>
      </c>
      <c r="AY192" s="135">
        <v>1543</v>
      </c>
      <c r="AZ192" s="136">
        <f t="shared" si="95"/>
        <v>3284</v>
      </c>
      <c r="BA192" s="135">
        <v>1547</v>
      </c>
      <c r="BB192" s="135">
        <v>0</v>
      </c>
      <c r="BC192" s="135">
        <v>1391</v>
      </c>
      <c r="BD192" s="136">
        <f t="shared" si="96"/>
        <v>2938</v>
      </c>
      <c r="BE192" s="135">
        <v>1298</v>
      </c>
      <c r="BF192" s="135">
        <v>0</v>
      </c>
      <c r="BG192" s="135">
        <v>1143</v>
      </c>
      <c r="BH192" s="136">
        <f t="shared" si="97"/>
        <v>2441</v>
      </c>
      <c r="BI192" s="135">
        <v>1058</v>
      </c>
      <c r="BJ192" s="135">
        <v>0</v>
      </c>
      <c r="BK192" s="135">
        <v>926</v>
      </c>
      <c r="BL192" s="136">
        <f t="shared" si="98"/>
        <v>1984</v>
      </c>
      <c r="BM192" s="135">
        <v>862</v>
      </c>
      <c r="BN192" s="135">
        <v>0</v>
      </c>
      <c r="BO192" s="135">
        <v>682</v>
      </c>
      <c r="BP192" s="136">
        <f t="shared" si="99"/>
        <v>1544</v>
      </c>
      <c r="BQ192" s="135">
        <v>643</v>
      </c>
      <c r="BR192" s="135">
        <v>0</v>
      </c>
      <c r="BS192" s="135">
        <v>448</v>
      </c>
      <c r="BT192" s="136">
        <f t="shared" si="100"/>
        <v>1091</v>
      </c>
      <c r="BU192" s="135">
        <v>725</v>
      </c>
      <c r="BV192" s="135">
        <v>0</v>
      </c>
      <c r="BW192" s="135">
        <v>366</v>
      </c>
      <c r="BX192" s="136">
        <f t="shared" si="101"/>
        <v>1091</v>
      </c>
      <c r="BY192" s="135">
        <v>1</v>
      </c>
      <c r="BZ192" s="135">
        <v>0</v>
      </c>
      <c r="CA192" s="135">
        <v>3</v>
      </c>
      <c r="CB192" s="136">
        <f t="shared" si="102"/>
        <v>4</v>
      </c>
      <c r="CC192" s="137"/>
      <c r="CD192" s="138">
        <f t="shared" si="104"/>
        <v>22545</v>
      </c>
      <c r="CE192" s="138">
        <f t="shared" si="104"/>
        <v>0</v>
      </c>
      <c r="CF192" s="138">
        <f t="shared" si="104"/>
        <v>20076</v>
      </c>
      <c r="CG192" s="139">
        <f t="shared" si="103"/>
        <v>42621</v>
      </c>
    </row>
    <row r="193" spans="1:85" ht="14.1" customHeight="1">
      <c r="A193" s="45"/>
      <c r="B193" s="1050"/>
      <c r="C193" s="1060"/>
      <c r="D193" s="134" t="s">
        <v>651</v>
      </c>
      <c r="E193" s="135">
        <v>2037</v>
      </c>
      <c r="F193" s="135">
        <v>0</v>
      </c>
      <c r="G193" s="135">
        <v>2117</v>
      </c>
      <c r="H193" s="136">
        <f t="shared" si="84"/>
        <v>4154</v>
      </c>
      <c r="I193" s="135">
        <v>1643</v>
      </c>
      <c r="J193" s="135">
        <v>0</v>
      </c>
      <c r="K193" s="135">
        <v>1686</v>
      </c>
      <c r="L193" s="136">
        <f t="shared" si="85"/>
        <v>3329</v>
      </c>
      <c r="M193" s="135">
        <v>4639</v>
      </c>
      <c r="N193" s="135">
        <v>0</v>
      </c>
      <c r="O193" s="135">
        <v>4791</v>
      </c>
      <c r="P193" s="136">
        <f t="shared" si="86"/>
        <v>9430</v>
      </c>
      <c r="Q193" s="135">
        <v>4640</v>
      </c>
      <c r="R193" s="135">
        <v>0</v>
      </c>
      <c r="S193" s="135">
        <v>4987</v>
      </c>
      <c r="T193" s="136">
        <f t="shared" si="87"/>
        <v>9627</v>
      </c>
      <c r="U193" s="135">
        <v>5343</v>
      </c>
      <c r="V193" s="135">
        <v>1</v>
      </c>
      <c r="W193" s="135">
        <v>5312</v>
      </c>
      <c r="X193" s="136">
        <f t="shared" si="88"/>
        <v>10656</v>
      </c>
      <c r="Y193" s="135">
        <v>5727</v>
      </c>
      <c r="Z193" s="135">
        <v>0</v>
      </c>
      <c r="AA193" s="135">
        <v>5624</v>
      </c>
      <c r="AB193" s="136">
        <f t="shared" si="89"/>
        <v>11351</v>
      </c>
      <c r="AC193" s="135">
        <v>6537</v>
      </c>
      <c r="AD193" s="135">
        <v>0</v>
      </c>
      <c r="AE193" s="135">
        <v>6029</v>
      </c>
      <c r="AF193" s="136">
        <f t="shared" si="90"/>
        <v>12566</v>
      </c>
      <c r="AG193" s="135">
        <v>5261</v>
      </c>
      <c r="AH193" s="135">
        <v>0</v>
      </c>
      <c r="AI193" s="135">
        <v>4821</v>
      </c>
      <c r="AJ193" s="136">
        <f t="shared" si="91"/>
        <v>10082</v>
      </c>
      <c r="AK193" s="135">
        <v>5193</v>
      </c>
      <c r="AL193" s="135">
        <v>0</v>
      </c>
      <c r="AM193" s="135">
        <v>4500</v>
      </c>
      <c r="AN193" s="136">
        <f t="shared" si="92"/>
        <v>9693</v>
      </c>
      <c r="AO193" s="135">
        <v>5329</v>
      </c>
      <c r="AP193" s="135">
        <v>0</v>
      </c>
      <c r="AQ193" s="135">
        <v>4545</v>
      </c>
      <c r="AR193" s="136">
        <f t="shared" si="93"/>
        <v>9874</v>
      </c>
      <c r="AS193" s="135">
        <v>5767</v>
      </c>
      <c r="AT193" s="135">
        <v>0</v>
      </c>
      <c r="AU193" s="135">
        <v>5185</v>
      </c>
      <c r="AV193" s="136">
        <f t="shared" si="94"/>
        <v>10952</v>
      </c>
      <c r="AW193" s="135">
        <v>6840</v>
      </c>
      <c r="AX193" s="135">
        <v>0</v>
      </c>
      <c r="AY193" s="135">
        <v>6129</v>
      </c>
      <c r="AZ193" s="136">
        <f t="shared" si="95"/>
        <v>12969</v>
      </c>
      <c r="BA193" s="135">
        <v>6493</v>
      </c>
      <c r="BB193" s="135">
        <v>0</v>
      </c>
      <c r="BC193" s="135">
        <v>5808</v>
      </c>
      <c r="BD193" s="136">
        <f t="shared" si="96"/>
        <v>12301</v>
      </c>
      <c r="BE193" s="135">
        <v>5945</v>
      </c>
      <c r="BF193" s="135">
        <v>0</v>
      </c>
      <c r="BG193" s="135">
        <v>4832</v>
      </c>
      <c r="BH193" s="136">
        <f t="shared" si="97"/>
        <v>10777</v>
      </c>
      <c r="BI193" s="135">
        <v>4480</v>
      </c>
      <c r="BJ193" s="135">
        <v>0</v>
      </c>
      <c r="BK193" s="135">
        <v>3804</v>
      </c>
      <c r="BL193" s="136">
        <f t="shared" si="98"/>
        <v>8284</v>
      </c>
      <c r="BM193" s="135">
        <v>3926</v>
      </c>
      <c r="BN193" s="135">
        <v>0</v>
      </c>
      <c r="BO193" s="135">
        <v>2910</v>
      </c>
      <c r="BP193" s="136">
        <f t="shared" si="99"/>
        <v>6836</v>
      </c>
      <c r="BQ193" s="135">
        <v>3076</v>
      </c>
      <c r="BR193" s="135">
        <v>0</v>
      </c>
      <c r="BS193" s="135">
        <v>2016</v>
      </c>
      <c r="BT193" s="136">
        <f t="shared" si="100"/>
        <v>5092</v>
      </c>
      <c r="BU193" s="135">
        <v>3906</v>
      </c>
      <c r="BV193" s="135">
        <v>0</v>
      </c>
      <c r="BW193" s="135">
        <v>2073</v>
      </c>
      <c r="BX193" s="136">
        <f t="shared" si="101"/>
        <v>5979</v>
      </c>
      <c r="BY193" s="135">
        <v>9</v>
      </c>
      <c r="BZ193" s="135">
        <v>0</v>
      </c>
      <c r="CA193" s="135">
        <v>16</v>
      </c>
      <c r="CB193" s="136">
        <f t="shared" si="102"/>
        <v>25</v>
      </c>
      <c r="CC193" s="137"/>
      <c r="CD193" s="138">
        <f t="shared" si="104"/>
        <v>86791</v>
      </c>
      <c r="CE193" s="138">
        <f t="shared" si="104"/>
        <v>1</v>
      </c>
      <c r="CF193" s="138">
        <f t="shared" si="104"/>
        <v>77185</v>
      </c>
      <c r="CG193" s="139">
        <f t="shared" si="103"/>
        <v>163977</v>
      </c>
    </row>
    <row r="194" spans="1:85" ht="14.1" customHeight="1">
      <c r="A194" s="45"/>
      <c r="B194" s="1050"/>
      <c r="C194" s="1060"/>
      <c r="D194" s="134" t="s">
        <v>653</v>
      </c>
      <c r="E194" s="135">
        <v>845</v>
      </c>
      <c r="F194" s="135">
        <v>0</v>
      </c>
      <c r="G194" s="135">
        <v>839</v>
      </c>
      <c r="H194" s="136">
        <f t="shared" si="84"/>
        <v>1684</v>
      </c>
      <c r="I194" s="135">
        <v>673</v>
      </c>
      <c r="J194" s="135">
        <v>0</v>
      </c>
      <c r="K194" s="135">
        <v>647</v>
      </c>
      <c r="L194" s="136">
        <f t="shared" si="85"/>
        <v>1320</v>
      </c>
      <c r="M194" s="135">
        <v>1565</v>
      </c>
      <c r="N194" s="135">
        <v>0</v>
      </c>
      <c r="O194" s="135">
        <v>1668</v>
      </c>
      <c r="P194" s="136">
        <f t="shared" si="86"/>
        <v>3233</v>
      </c>
      <c r="Q194" s="135">
        <v>1556</v>
      </c>
      <c r="R194" s="135">
        <v>0</v>
      </c>
      <c r="S194" s="135">
        <v>1595</v>
      </c>
      <c r="T194" s="136">
        <f t="shared" si="87"/>
        <v>3151</v>
      </c>
      <c r="U194" s="135">
        <v>1690</v>
      </c>
      <c r="V194" s="135">
        <v>0</v>
      </c>
      <c r="W194" s="135">
        <v>1795</v>
      </c>
      <c r="X194" s="136">
        <f t="shared" si="88"/>
        <v>3485</v>
      </c>
      <c r="Y194" s="135">
        <v>1868</v>
      </c>
      <c r="Z194" s="135">
        <v>0</v>
      </c>
      <c r="AA194" s="135">
        <v>1747</v>
      </c>
      <c r="AB194" s="136">
        <f t="shared" si="89"/>
        <v>3615</v>
      </c>
      <c r="AC194" s="135">
        <v>2133</v>
      </c>
      <c r="AD194" s="135">
        <v>0</v>
      </c>
      <c r="AE194" s="135">
        <v>1705</v>
      </c>
      <c r="AF194" s="136">
        <f t="shared" si="90"/>
        <v>3838</v>
      </c>
      <c r="AG194" s="135">
        <v>1712</v>
      </c>
      <c r="AH194" s="135">
        <v>0</v>
      </c>
      <c r="AI194" s="135">
        <v>1407</v>
      </c>
      <c r="AJ194" s="136">
        <f t="shared" si="91"/>
        <v>3119</v>
      </c>
      <c r="AK194" s="135">
        <v>1816</v>
      </c>
      <c r="AL194" s="135">
        <v>0</v>
      </c>
      <c r="AM194" s="135">
        <v>1368</v>
      </c>
      <c r="AN194" s="136">
        <f t="shared" si="92"/>
        <v>3184</v>
      </c>
      <c r="AO194" s="135">
        <v>1699</v>
      </c>
      <c r="AP194" s="135">
        <v>0</v>
      </c>
      <c r="AQ194" s="135">
        <v>1417</v>
      </c>
      <c r="AR194" s="136">
        <f t="shared" si="93"/>
        <v>3116</v>
      </c>
      <c r="AS194" s="135">
        <v>1967</v>
      </c>
      <c r="AT194" s="135">
        <v>0</v>
      </c>
      <c r="AU194" s="135">
        <v>1723</v>
      </c>
      <c r="AV194" s="136">
        <f t="shared" si="94"/>
        <v>3690</v>
      </c>
      <c r="AW194" s="135">
        <v>1993</v>
      </c>
      <c r="AX194" s="135">
        <v>0</v>
      </c>
      <c r="AY194" s="135">
        <v>1700</v>
      </c>
      <c r="AZ194" s="136">
        <f t="shared" si="95"/>
        <v>3693</v>
      </c>
      <c r="BA194" s="135">
        <v>1840</v>
      </c>
      <c r="BB194" s="135">
        <v>0</v>
      </c>
      <c r="BC194" s="135">
        <v>1675</v>
      </c>
      <c r="BD194" s="136">
        <f t="shared" si="96"/>
        <v>3515</v>
      </c>
      <c r="BE194" s="135">
        <v>1529</v>
      </c>
      <c r="BF194" s="135">
        <v>0</v>
      </c>
      <c r="BG194" s="135">
        <v>1270</v>
      </c>
      <c r="BH194" s="136">
        <f t="shared" si="97"/>
        <v>2799</v>
      </c>
      <c r="BI194" s="135">
        <v>1312</v>
      </c>
      <c r="BJ194" s="135">
        <v>0</v>
      </c>
      <c r="BK194" s="135">
        <v>978</v>
      </c>
      <c r="BL194" s="136">
        <f t="shared" si="98"/>
        <v>2290</v>
      </c>
      <c r="BM194" s="135">
        <v>1192</v>
      </c>
      <c r="BN194" s="135">
        <v>0</v>
      </c>
      <c r="BO194" s="135">
        <v>869</v>
      </c>
      <c r="BP194" s="136">
        <f t="shared" si="99"/>
        <v>2061</v>
      </c>
      <c r="BQ194" s="135">
        <v>913</v>
      </c>
      <c r="BR194" s="135">
        <v>0</v>
      </c>
      <c r="BS194" s="135">
        <v>631</v>
      </c>
      <c r="BT194" s="136">
        <f t="shared" si="100"/>
        <v>1544</v>
      </c>
      <c r="BU194" s="135">
        <v>1236</v>
      </c>
      <c r="BV194" s="135">
        <v>0</v>
      </c>
      <c r="BW194" s="135">
        <v>721</v>
      </c>
      <c r="BX194" s="136">
        <f t="shared" si="101"/>
        <v>1957</v>
      </c>
      <c r="BY194" s="135">
        <v>4</v>
      </c>
      <c r="BZ194" s="135">
        <v>0</v>
      </c>
      <c r="CA194" s="135">
        <v>3</v>
      </c>
      <c r="CB194" s="136">
        <f t="shared" si="102"/>
        <v>7</v>
      </c>
      <c r="CC194" s="137"/>
      <c r="CD194" s="138">
        <f t="shared" si="104"/>
        <v>27543</v>
      </c>
      <c r="CE194" s="138">
        <f t="shared" si="104"/>
        <v>0</v>
      </c>
      <c r="CF194" s="138">
        <f t="shared" si="104"/>
        <v>23758</v>
      </c>
      <c r="CG194" s="139">
        <f t="shared" si="103"/>
        <v>51301</v>
      </c>
    </row>
    <row r="195" spans="1:85" ht="14.1" customHeight="1">
      <c r="A195" s="45"/>
      <c r="B195" s="1050"/>
      <c r="C195" s="1060"/>
      <c r="D195" s="134" t="s">
        <v>654</v>
      </c>
      <c r="E195" s="135">
        <v>240</v>
      </c>
      <c r="F195" s="135">
        <v>0</v>
      </c>
      <c r="G195" s="135">
        <v>210</v>
      </c>
      <c r="H195" s="136">
        <f t="shared" si="84"/>
        <v>450</v>
      </c>
      <c r="I195" s="135">
        <v>140</v>
      </c>
      <c r="J195" s="135">
        <v>0</v>
      </c>
      <c r="K195" s="135">
        <v>161</v>
      </c>
      <c r="L195" s="136">
        <f t="shared" si="85"/>
        <v>301</v>
      </c>
      <c r="M195" s="135">
        <v>597</v>
      </c>
      <c r="N195" s="135">
        <v>0</v>
      </c>
      <c r="O195" s="135">
        <v>645</v>
      </c>
      <c r="P195" s="136">
        <f t="shared" si="86"/>
        <v>1242</v>
      </c>
      <c r="Q195" s="135">
        <v>487</v>
      </c>
      <c r="R195" s="135">
        <v>0</v>
      </c>
      <c r="S195" s="135">
        <v>540</v>
      </c>
      <c r="T195" s="136">
        <f t="shared" si="87"/>
        <v>1027</v>
      </c>
      <c r="U195" s="135">
        <v>449</v>
      </c>
      <c r="V195" s="135">
        <v>0</v>
      </c>
      <c r="W195" s="135">
        <v>487</v>
      </c>
      <c r="X195" s="136">
        <f t="shared" si="88"/>
        <v>936</v>
      </c>
      <c r="Y195" s="135">
        <v>406</v>
      </c>
      <c r="Z195" s="135">
        <v>0</v>
      </c>
      <c r="AA195" s="135">
        <v>482</v>
      </c>
      <c r="AB195" s="136">
        <f t="shared" si="89"/>
        <v>888</v>
      </c>
      <c r="AC195" s="135">
        <v>373</v>
      </c>
      <c r="AD195" s="135">
        <v>0</v>
      </c>
      <c r="AE195" s="135">
        <v>343</v>
      </c>
      <c r="AF195" s="136">
        <f t="shared" si="90"/>
        <v>716</v>
      </c>
      <c r="AG195" s="135">
        <v>292</v>
      </c>
      <c r="AH195" s="135">
        <v>0</v>
      </c>
      <c r="AI195" s="135">
        <v>174</v>
      </c>
      <c r="AJ195" s="136">
        <f t="shared" si="91"/>
        <v>466</v>
      </c>
      <c r="AK195" s="135">
        <v>305</v>
      </c>
      <c r="AL195" s="135">
        <v>0</v>
      </c>
      <c r="AM195" s="135">
        <v>153</v>
      </c>
      <c r="AN195" s="136">
        <f t="shared" si="92"/>
        <v>458</v>
      </c>
      <c r="AO195" s="135">
        <v>290</v>
      </c>
      <c r="AP195" s="135">
        <v>0</v>
      </c>
      <c r="AQ195" s="135">
        <v>147</v>
      </c>
      <c r="AR195" s="136">
        <f t="shared" si="93"/>
        <v>437</v>
      </c>
      <c r="AS195" s="135">
        <v>309</v>
      </c>
      <c r="AT195" s="135">
        <v>0</v>
      </c>
      <c r="AU195" s="135">
        <v>140</v>
      </c>
      <c r="AV195" s="136">
        <f t="shared" si="94"/>
        <v>449</v>
      </c>
      <c r="AW195" s="135">
        <v>284</v>
      </c>
      <c r="AX195" s="135">
        <v>0</v>
      </c>
      <c r="AY195" s="135">
        <v>142</v>
      </c>
      <c r="AZ195" s="136">
        <f t="shared" si="95"/>
        <v>426</v>
      </c>
      <c r="BA195" s="135">
        <v>229</v>
      </c>
      <c r="BB195" s="135">
        <v>0</v>
      </c>
      <c r="BC195" s="135">
        <v>131</v>
      </c>
      <c r="BD195" s="136">
        <f t="shared" si="96"/>
        <v>360</v>
      </c>
      <c r="BE195" s="135">
        <v>156</v>
      </c>
      <c r="BF195" s="135">
        <v>0</v>
      </c>
      <c r="BG195" s="135">
        <v>96</v>
      </c>
      <c r="BH195" s="136">
        <f t="shared" si="97"/>
        <v>252</v>
      </c>
      <c r="BI195" s="135">
        <v>78</v>
      </c>
      <c r="BJ195" s="135">
        <v>0</v>
      </c>
      <c r="BK195" s="135">
        <v>47</v>
      </c>
      <c r="BL195" s="136">
        <f t="shared" si="98"/>
        <v>125</v>
      </c>
      <c r="BM195" s="135">
        <v>57</v>
      </c>
      <c r="BN195" s="135">
        <v>0</v>
      </c>
      <c r="BO195" s="135">
        <v>43</v>
      </c>
      <c r="BP195" s="136">
        <f t="shared" si="99"/>
        <v>100</v>
      </c>
      <c r="BQ195" s="135">
        <v>48</v>
      </c>
      <c r="BR195" s="135">
        <v>0</v>
      </c>
      <c r="BS195" s="135">
        <v>18</v>
      </c>
      <c r="BT195" s="136">
        <f t="shared" si="100"/>
        <v>66</v>
      </c>
      <c r="BU195" s="135">
        <v>55</v>
      </c>
      <c r="BV195" s="135">
        <v>0</v>
      </c>
      <c r="BW195" s="135">
        <v>35</v>
      </c>
      <c r="BX195" s="136">
        <f t="shared" si="101"/>
        <v>90</v>
      </c>
      <c r="BY195" s="135">
        <v>0</v>
      </c>
      <c r="BZ195" s="135">
        <v>0</v>
      </c>
      <c r="CA195" s="135">
        <v>2</v>
      </c>
      <c r="CB195" s="136">
        <f t="shared" si="102"/>
        <v>2</v>
      </c>
      <c r="CC195" s="137"/>
      <c r="CD195" s="138">
        <f t="shared" si="104"/>
        <v>4795</v>
      </c>
      <c r="CE195" s="138">
        <f t="shared" si="104"/>
        <v>0</v>
      </c>
      <c r="CF195" s="138">
        <f t="shared" si="104"/>
        <v>3996</v>
      </c>
      <c r="CG195" s="139">
        <f t="shared" si="103"/>
        <v>8791</v>
      </c>
    </row>
    <row r="196" spans="1:85" ht="14.1" customHeight="1">
      <c r="A196" s="45"/>
      <c r="B196" s="1050"/>
      <c r="C196" s="281" t="s">
        <v>113</v>
      </c>
      <c r="D196" s="282" t="s">
        <v>856</v>
      </c>
      <c r="E196" s="280">
        <v>3855</v>
      </c>
      <c r="F196" s="280">
        <v>0</v>
      </c>
      <c r="G196" s="280">
        <v>3890</v>
      </c>
      <c r="H196" s="280">
        <f t="shared" ref="H196:BP196" si="134">SUM(H192:H195)</f>
        <v>7745</v>
      </c>
      <c r="I196" s="280">
        <v>2966</v>
      </c>
      <c r="J196" s="280">
        <v>0</v>
      </c>
      <c r="K196" s="280">
        <v>3061</v>
      </c>
      <c r="L196" s="280">
        <f t="shared" si="134"/>
        <v>6027</v>
      </c>
      <c r="M196" s="280">
        <v>8215</v>
      </c>
      <c r="N196" s="280">
        <v>0</v>
      </c>
      <c r="O196" s="280">
        <v>8570</v>
      </c>
      <c r="P196" s="280">
        <f t="shared" si="134"/>
        <v>16785</v>
      </c>
      <c r="Q196" s="280">
        <v>7963</v>
      </c>
      <c r="R196" s="280">
        <v>0</v>
      </c>
      <c r="S196" s="280">
        <v>8516</v>
      </c>
      <c r="T196" s="280">
        <f t="shared" si="134"/>
        <v>16479</v>
      </c>
      <c r="U196" s="280">
        <v>8946</v>
      </c>
      <c r="V196" s="280">
        <v>1</v>
      </c>
      <c r="W196" s="280">
        <v>9073</v>
      </c>
      <c r="X196" s="280">
        <f t="shared" si="134"/>
        <v>18020</v>
      </c>
      <c r="Y196" s="280">
        <v>9567</v>
      </c>
      <c r="Z196" s="280">
        <v>0</v>
      </c>
      <c r="AA196" s="280">
        <v>9317</v>
      </c>
      <c r="AB196" s="280">
        <f t="shared" si="134"/>
        <v>18884</v>
      </c>
      <c r="AC196" s="280">
        <v>10762</v>
      </c>
      <c r="AD196" s="280">
        <v>0</v>
      </c>
      <c r="AE196" s="280">
        <v>9580</v>
      </c>
      <c r="AF196" s="280">
        <f t="shared" si="134"/>
        <v>20342</v>
      </c>
      <c r="AG196" s="280">
        <v>8805</v>
      </c>
      <c r="AH196" s="280">
        <v>0</v>
      </c>
      <c r="AI196" s="280">
        <v>7695</v>
      </c>
      <c r="AJ196" s="280">
        <f t="shared" si="134"/>
        <v>16500</v>
      </c>
      <c r="AK196" s="280">
        <v>8744</v>
      </c>
      <c r="AL196" s="280">
        <v>0</v>
      </c>
      <c r="AM196" s="280">
        <v>7142</v>
      </c>
      <c r="AN196" s="280">
        <f t="shared" si="134"/>
        <v>15886</v>
      </c>
      <c r="AO196" s="280">
        <v>8794</v>
      </c>
      <c r="AP196" s="280">
        <v>0</v>
      </c>
      <c r="AQ196" s="280">
        <v>7337</v>
      </c>
      <c r="AR196" s="280">
        <f t="shared" si="134"/>
        <v>16131</v>
      </c>
      <c r="AS196" s="280">
        <v>9581</v>
      </c>
      <c r="AT196" s="280">
        <v>0</v>
      </c>
      <c r="AU196" s="280">
        <v>8383</v>
      </c>
      <c r="AV196" s="280">
        <f t="shared" si="134"/>
        <v>17964</v>
      </c>
      <c r="AW196" s="280">
        <v>10858</v>
      </c>
      <c r="AX196" s="280">
        <v>0</v>
      </c>
      <c r="AY196" s="280">
        <v>9514</v>
      </c>
      <c r="AZ196" s="280">
        <f t="shared" si="134"/>
        <v>20372</v>
      </c>
      <c r="BA196" s="280">
        <v>10109</v>
      </c>
      <c r="BB196" s="280">
        <v>0</v>
      </c>
      <c r="BC196" s="280">
        <v>9005</v>
      </c>
      <c r="BD196" s="280">
        <f t="shared" si="134"/>
        <v>19114</v>
      </c>
      <c r="BE196" s="280">
        <v>8928</v>
      </c>
      <c r="BF196" s="280">
        <v>0</v>
      </c>
      <c r="BG196" s="280">
        <v>7341</v>
      </c>
      <c r="BH196" s="280">
        <f t="shared" si="134"/>
        <v>16269</v>
      </c>
      <c r="BI196" s="280">
        <v>6928</v>
      </c>
      <c r="BJ196" s="280">
        <v>0</v>
      </c>
      <c r="BK196" s="280">
        <v>5755</v>
      </c>
      <c r="BL196" s="280">
        <f t="shared" si="134"/>
        <v>12683</v>
      </c>
      <c r="BM196" s="280">
        <v>6037</v>
      </c>
      <c r="BN196" s="280">
        <v>0</v>
      </c>
      <c r="BO196" s="280">
        <v>4504</v>
      </c>
      <c r="BP196" s="280">
        <f t="shared" si="134"/>
        <v>10541</v>
      </c>
      <c r="BQ196" s="280">
        <v>4680</v>
      </c>
      <c r="BR196" s="280">
        <v>0</v>
      </c>
      <c r="BS196" s="280">
        <v>3113</v>
      </c>
      <c r="BT196" s="280">
        <f t="shared" ref="BT196:CB196" si="135">SUM(BT192:BT195)</f>
        <v>7793</v>
      </c>
      <c r="BU196" s="280">
        <v>5922</v>
      </c>
      <c r="BV196" s="280">
        <v>0</v>
      </c>
      <c r="BW196" s="280">
        <v>3195</v>
      </c>
      <c r="BX196" s="280">
        <f t="shared" si="135"/>
        <v>9117</v>
      </c>
      <c r="BY196" s="280">
        <v>14</v>
      </c>
      <c r="BZ196" s="280">
        <v>0</v>
      </c>
      <c r="CA196" s="280">
        <v>24</v>
      </c>
      <c r="CB196" s="280">
        <f t="shared" si="135"/>
        <v>38</v>
      </c>
      <c r="CC196" s="133"/>
      <c r="CD196" s="283">
        <f t="shared" si="104"/>
        <v>141674</v>
      </c>
      <c r="CE196" s="283">
        <f t="shared" ref="CE196:CE211" si="136">+F196+J196+N196+R196+V196+Z196+AD196+AH196+AL196+AP196+AT196+AX196+BB196+BF196+BJ196+BN196+BR196+BV196+BZ196</f>
        <v>1</v>
      </c>
      <c r="CF196" s="283">
        <f t="shared" si="104"/>
        <v>125015</v>
      </c>
      <c r="CG196" s="284">
        <f t="shared" si="103"/>
        <v>266690</v>
      </c>
    </row>
    <row r="197" spans="1:85" ht="14.1" customHeight="1">
      <c r="A197" s="45"/>
      <c r="B197" s="1050"/>
      <c r="C197" s="1060" t="s">
        <v>662</v>
      </c>
      <c r="D197" s="134" t="s">
        <v>663</v>
      </c>
      <c r="E197" s="135">
        <v>3362</v>
      </c>
      <c r="F197" s="135">
        <v>0</v>
      </c>
      <c r="G197" s="135">
        <v>3478</v>
      </c>
      <c r="H197" s="136">
        <f t="shared" ref="H197:H210" si="137">SUM(E197:G197)</f>
        <v>6840</v>
      </c>
      <c r="I197" s="135">
        <v>2341</v>
      </c>
      <c r="J197" s="135">
        <v>0</v>
      </c>
      <c r="K197" s="135">
        <v>2561</v>
      </c>
      <c r="L197" s="136">
        <f t="shared" ref="L197:L210" si="138">SUM(I197:K197)</f>
        <v>4902</v>
      </c>
      <c r="M197" s="135">
        <v>6398</v>
      </c>
      <c r="N197" s="135">
        <v>0</v>
      </c>
      <c r="O197" s="135">
        <v>6588</v>
      </c>
      <c r="P197" s="136">
        <f t="shared" ref="P197:P210" si="139">SUM(M197:O197)</f>
        <v>12986</v>
      </c>
      <c r="Q197" s="135">
        <v>6173</v>
      </c>
      <c r="R197" s="135">
        <v>0</v>
      </c>
      <c r="S197" s="135">
        <v>6515</v>
      </c>
      <c r="T197" s="136">
        <f t="shared" ref="T197:T210" si="140">SUM(Q197:S197)</f>
        <v>12688</v>
      </c>
      <c r="U197" s="135">
        <v>6345</v>
      </c>
      <c r="V197" s="135">
        <v>1</v>
      </c>
      <c r="W197" s="135">
        <v>6448</v>
      </c>
      <c r="X197" s="136">
        <f t="shared" ref="X197:X210" si="141">SUM(U197:W197)</f>
        <v>12794</v>
      </c>
      <c r="Y197" s="135">
        <v>7039</v>
      </c>
      <c r="Z197" s="135">
        <v>1</v>
      </c>
      <c r="AA197" s="135">
        <v>6483</v>
      </c>
      <c r="AB197" s="136">
        <f t="shared" ref="AB197:AB210" si="142">SUM(Y197:AA197)</f>
        <v>13523</v>
      </c>
      <c r="AC197" s="135">
        <v>7519</v>
      </c>
      <c r="AD197" s="135">
        <v>0</v>
      </c>
      <c r="AE197" s="135">
        <v>6261</v>
      </c>
      <c r="AF197" s="136">
        <f t="shared" ref="AF197:AF210" si="143">SUM(AC197:AE197)</f>
        <v>13780</v>
      </c>
      <c r="AG197" s="135">
        <v>6207</v>
      </c>
      <c r="AH197" s="135">
        <v>0</v>
      </c>
      <c r="AI197" s="135">
        <v>5166</v>
      </c>
      <c r="AJ197" s="136">
        <f t="shared" ref="AJ197:AJ210" si="144">SUM(AG197:AI197)</f>
        <v>11373</v>
      </c>
      <c r="AK197" s="135">
        <v>6227</v>
      </c>
      <c r="AL197" s="135">
        <v>0</v>
      </c>
      <c r="AM197" s="135">
        <v>5142</v>
      </c>
      <c r="AN197" s="136">
        <f t="shared" ref="AN197:AN210" si="145">SUM(AK197:AM197)</f>
        <v>11369</v>
      </c>
      <c r="AO197" s="135">
        <v>6256</v>
      </c>
      <c r="AP197" s="135">
        <v>0</v>
      </c>
      <c r="AQ197" s="135">
        <v>5320</v>
      </c>
      <c r="AR197" s="136">
        <f t="shared" ref="AR197:AR210" si="146">SUM(AO197:AQ197)</f>
        <v>11576</v>
      </c>
      <c r="AS197" s="135">
        <v>6646</v>
      </c>
      <c r="AT197" s="135">
        <v>0</v>
      </c>
      <c r="AU197" s="135">
        <v>5764</v>
      </c>
      <c r="AV197" s="136">
        <f t="shared" ref="AV197:AV210" si="147">SUM(AS197:AU197)</f>
        <v>12410</v>
      </c>
      <c r="AW197" s="135">
        <v>6277</v>
      </c>
      <c r="AX197" s="135">
        <v>0</v>
      </c>
      <c r="AY197" s="135">
        <v>5712</v>
      </c>
      <c r="AZ197" s="136">
        <f t="shared" ref="AZ197:AZ210" si="148">SUM(AW197:AY197)</f>
        <v>11989</v>
      </c>
      <c r="BA197" s="135">
        <v>5416</v>
      </c>
      <c r="BB197" s="135">
        <v>0</v>
      </c>
      <c r="BC197" s="135">
        <v>4969</v>
      </c>
      <c r="BD197" s="136">
        <f t="shared" ref="BD197:BD210" si="149">SUM(BA197:BC197)</f>
        <v>10385</v>
      </c>
      <c r="BE197" s="135">
        <v>4301</v>
      </c>
      <c r="BF197" s="135">
        <v>0</v>
      </c>
      <c r="BG197" s="135">
        <v>3940</v>
      </c>
      <c r="BH197" s="136">
        <f t="shared" ref="BH197:BH210" si="150">SUM(BE197:BG197)</f>
        <v>8241</v>
      </c>
      <c r="BI197" s="135">
        <v>3407</v>
      </c>
      <c r="BJ197" s="135">
        <v>0</v>
      </c>
      <c r="BK197" s="135">
        <v>3008</v>
      </c>
      <c r="BL197" s="136">
        <f t="shared" ref="BL197:BL210" si="151">SUM(BI197:BK197)</f>
        <v>6415</v>
      </c>
      <c r="BM197" s="135">
        <v>2951</v>
      </c>
      <c r="BN197" s="135">
        <v>0</v>
      </c>
      <c r="BO197" s="135">
        <v>2515</v>
      </c>
      <c r="BP197" s="136">
        <f t="shared" ref="BP197:BP210" si="152">SUM(BM197:BO197)</f>
        <v>5466</v>
      </c>
      <c r="BQ197" s="135">
        <v>2160</v>
      </c>
      <c r="BR197" s="135">
        <v>0</v>
      </c>
      <c r="BS197" s="135">
        <v>1731</v>
      </c>
      <c r="BT197" s="136">
        <f t="shared" ref="BT197:BT210" si="153">SUM(BQ197:BS197)</f>
        <v>3891</v>
      </c>
      <c r="BU197" s="135">
        <v>2925</v>
      </c>
      <c r="BV197" s="135">
        <v>0</v>
      </c>
      <c r="BW197" s="135">
        <v>1876</v>
      </c>
      <c r="BX197" s="136">
        <f t="shared" ref="BX197:BX210" si="154">SUM(BU197:BW197)</f>
        <v>4801</v>
      </c>
      <c r="BY197" s="135">
        <v>6</v>
      </c>
      <c r="BZ197" s="135">
        <v>0</v>
      </c>
      <c r="CA197" s="135">
        <v>8</v>
      </c>
      <c r="CB197" s="136">
        <f t="shared" ref="CB197:CB210" si="155">SUM(BY197:CA197)</f>
        <v>14</v>
      </c>
      <c r="CC197" s="137"/>
      <c r="CD197" s="138">
        <f t="shared" ref="CD197:CD211" si="156">+E197+I197+M197+Q197+U197+Y197+AC197+AG197+AK197+AO197+AS197+AW197+BA197+BE197+BI197+BM197+BQ197+BU197+BY197</f>
        <v>91956</v>
      </c>
      <c r="CE197" s="138">
        <f t="shared" si="136"/>
        <v>2</v>
      </c>
      <c r="CF197" s="138">
        <f t="shared" ref="CF197:CF211" si="157">+G197+K197+O197+S197+W197+AA197+AE197+AI197+AM197+AQ197+AU197+AY197+BC197+BG197+BK197+BO197+BS197+BW197+CA197</f>
        <v>83485</v>
      </c>
      <c r="CG197" s="139">
        <f t="shared" ref="CG197:CG211" si="158">SUM(CD197:CF197)</f>
        <v>175443</v>
      </c>
    </row>
    <row r="198" spans="1:85" ht="14.1" customHeight="1">
      <c r="A198" s="45"/>
      <c r="B198" s="1050"/>
      <c r="C198" s="1060"/>
      <c r="D198" s="134" t="s">
        <v>664</v>
      </c>
      <c r="E198" s="135">
        <v>50</v>
      </c>
      <c r="F198" s="135">
        <v>0</v>
      </c>
      <c r="G198" s="135">
        <v>67</v>
      </c>
      <c r="H198" s="136">
        <f t="shared" si="137"/>
        <v>117</v>
      </c>
      <c r="I198" s="135">
        <v>36</v>
      </c>
      <c r="J198" s="135">
        <v>0</v>
      </c>
      <c r="K198" s="135">
        <v>46</v>
      </c>
      <c r="L198" s="136">
        <f t="shared" si="138"/>
        <v>82</v>
      </c>
      <c r="M198" s="135">
        <v>113</v>
      </c>
      <c r="N198" s="135">
        <v>0</v>
      </c>
      <c r="O198" s="135">
        <v>109</v>
      </c>
      <c r="P198" s="136">
        <f t="shared" si="139"/>
        <v>222</v>
      </c>
      <c r="Q198" s="135">
        <v>143</v>
      </c>
      <c r="R198" s="135">
        <v>0</v>
      </c>
      <c r="S198" s="135">
        <v>147</v>
      </c>
      <c r="T198" s="136">
        <f t="shared" si="140"/>
        <v>290</v>
      </c>
      <c r="U198" s="135">
        <v>149</v>
      </c>
      <c r="V198" s="135">
        <v>0</v>
      </c>
      <c r="W198" s="135">
        <v>153</v>
      </c>
      <c r="X198" s="136">
        <f t="shared" si="141"/>
        <v>302</v>
      </c>
      <c r="Y198" s="135">
        <v>145</v>
      </c>
      <c r="Z198" s="135">
        <v>0</v>
      </c>
      <c r="AA198" s="135">
        <v>136</v>
      </c>
      <c r="AB198" s="136">
        <f t="shared" si="142"/>
        <v>281</v>
      </c>
      <c r="AC198" s="135">
        <v>146</v>
      </c>
      <c r="AD198" s="135">
        <v>0</v>
      </c>
      <c r="AE198" s="135">
        <v>126</v>
      </c>
      <c r="AF198" s="136">
        <f t="shared" si="143"/>
        <v>272</v>
      </c>
      <c r="AG198" s="135">
        <v>134</v>
      </c>
      <c r="AH198" s="135">
        <v>0</v>
      </c>
      <c r="AI198" s="135">
        <v>129</v>
      </c>
      <c r="AJ198" s="136">
        <f t="shared" si="144"/>
        <v>263</v>
      </c>
      <c r="AK198" s="135">
        <v>161</v>
      </c>
      <c r="AL198" s="135">
        <v>0</v>
      </c>
      <c r="AM198" s="135">
        <v>160</v>
      </c>
      <c r="AN198" s="136">
        <f t="shared" si="145"/>
        <v>321</v>
      </c>
      <c r="AO198" s="135">
        <v>136</v>
      </c>
      <c r="AP198" s="135">
        <v>0</v>
      </c>
      <c r="AQ198" s="135">
        <v>95</v>
      </c>
      <c r="AR198" s="136">
        <f t="shared" si="146"/>
        <v>231</v>
      </c>
      <c r="AS198" s="135">
        <v>149</v>
      </c>
      <c r="AT198" s="135">
        <v>0</v>
      </c>
      <c r="AU198" s="135">
        <v>139</v>
      </c>
      <c r="AV198" s="136">
        <f t="shared" si="147"/>
        <v>288</v>
      </c>
      <c r="AW198" s="135">
        <v>175</v>
      </c>
      <c r="AX198" s="135">
        <v>0</v>
      </c>
      <c r="AY198" s="135">
        <v>167</v>
      </c>
      <c r="AZ198" s="136">
        <f t="shared" si="148"/>
        <v>342</v>
      </c>
      <c r="BA198" s="135">
        <v>148</v>
      </c>
      <c r="BB198" s="135">
        <v>0</v>
      </c>
      <c r="BC198" s="135">
        <v>120</v>
      </c>
      <c r="BD198" s="136">
        <f t="shared" si="149"/>
        <v>268</v>
      </c>
      <c r="BE198" s="135">
        <v>131</v>
      </c>
      <c r="BF198" s="135">
        <v>0</v>
      </c>
      <c r="BG198" s="135">
        <v>117</v>
      </c>
      <c r="BH198" s="136">
        <f t="shared" si="150"/>
        <v>248</v>
      </c>
      <c r="BI198" s="135">
        <v>113</v>
      </c>
      <c r="BJ198" s="135">
        <v>0</v>
      </c>
      <c r="BK198" s="135">
        <v>85</v>
      </c>
      <c r="BL198" s="136">
        <f t="shared" si="151"/>
        <v>198</v>
      </c>
      <c r="BM198" s="135">
        <v>101</v>
      </c>
      <c r="BN198" s="135">
        <v>0</v>
      </c>
      <c r="BO198" s="135">
        <v>78</v>
      </c>
      <c r="BP198" s="136">
        <f t="shared" si="152"/>
        <v>179</v>
      </c>
      <c r="BQ198" s="135">
        <v>88</v>
      </c>
      <c r="BR198" s="135">
        <v>0</v>
      </c>
      <c r="BS198" s="135">
        <v>70</v>
      </c>
      <c r="BT198" s="136">
        <f t="shared" si="153"/>
        <v>158</v>
      </c>
      <c r="BU198" s="135">
        <v>126</v>
      </c>
      <c r="BV198" s="135">
        <v>0</v>
      </c>
      <c r="BW198" s="135">
        <v>84</v>
      </c>
      <c r="BX198" s="136">
        <f t="shared" si="154"/>
        <v>210</v>
      </c>
      <c r="BY198" s="135">
        <v>0</v>
      </c>
      <c r="BZ198" s="135">
        <v>0</v>
      </c>
      <c r="CA198" s="135">
        <v>0</v>
      </c>
      <c r="CB198" s="136">
        <f t="shared" si="155"/>
        <v>0</v>
      </c>
      <c r="CC198" s="137"/>
      <c r="CD198" s="138">
        <f t="shared" si="156"/>
        <v>2244</v>
      </c>
      <c r="CE198" s="138">
        <f t="shared" si="136"/>
        <v>0</v>
      </c>
      <c r="CF198" s="138">
        <f t="shared" si="157"/>
        <v>2028</v>
      </c>
      <c r="CG198" s="139">
        <f t="shared" si="158"/>
        <v>4272</v>
      </c>
    </row>
    <row r="199" spans="1:85" ht="14.1" customHeight="1">
      <c r="A199" s="45"/>
      <c r="B199" s="1050"/>
      <c r="C199" s="1060"/>
      <c r="D199" s="134" t="s">
        <v>665</v>
      </c>
      <c r="E199" s="135">
        <v>412</v>
      </c>
      <c r="F199" s="135">
        <v>0</v>
      </c>
      <c r="G199" s="135">
        <v>446</v>
      </c>
      <c r="H199" s="136">
        <f t="shared" si="137"/>
        <v>858</v>
      </c>
      <c r="I199" s="135">
        <v>285</v>
      </c>
      <c r="J199" s="135">
        <v>0</v>
      </c>
      <c r="K199" s="135">
        <v>347</v>
      </c>
      <c r="L199" s="136">
        <f t="shared" si="138"/>
        <v>632</v>
      </c>
      <c r="M199" s="135">
        <v>801</v>
      </c>
      <c r="N199" s="135">
        <v>0</v>
      </c>
      <c r="O199" s="135">
        <v>846</v>
      </c>
      <c r="P199" s="136">
        <f t="shared" si="139"/>
        <v>1647</v>
      </c>
      <c r="Q199" s="135">
        <v>923</v>
      </c>
      <c r="R199" s="135">
        <v>0</v>
      </c>
      <c r="S199" s="135">
        <v>978</v>
      </c>
      <c r="T199" s="136">
        <f t="shared" si="140"/>
        <v>1901</v>
      </c>
      <c r="U199" s="135">
        <v>984</v>
      </c>
      <c r="V199" s="135">
        <v>0</v>
      </c>
      <c r="W199" s="135">
        <v>979</v>
      </c>
      <c r="X199" s="136">
        <f t="shared" si="141"/>
        <v>1963</v>
      </c>
      <c r="Y199" s="135">
        <v>1017</v>
      </c>
      <c r="Z199" s="135">
        <v>0</v>
      </c>
      <c r="AA199" s="135">
        <v>985</v>
      </c>
      <c r="AB199" s="136">
        <f t="shared" si="142"/>
        <v>2002</v>
      </c>
      <c r="AC199" s="135">
        <v>1034</v>
      </c>
      <c r="AD199" s="135">
        <v>0</v>
      </c>
      <c r="AE199" s="135">
        <v>886</v>
      </c>
      <c r="AF199" s="136">
        <f t="shared" si="143"/>
        <v>1920</v>
      </c>
      <c r="AG199" s="135">
        <v>857</v>
      </c>
      <c r="AH199" s="135">
        <v>0</v>
      </c>
      <c r="AI199" s="135">
        <v>729</v>
      </c>
      <c r="AJ199" s="136">
        <f t="shared" si="144"/>
        <v>1586</v>
      </c>
      <c r="AK199" s="135">
        <v>914</v>
      </c>
      <c r="AL199" s="135">
        <v>0</v>
      </c>
      <c r="AM199" s="135">
        <v>768</v>
      </c>
      <c r="AN199" s="136">
        <f t="shared" si="145"/>
        <v>1682</v>
      </c>
      <c r="AO199" s="135">
        <v>926</v>
      </c>
      <c r="AP199" s="135">
        <v>0</v>
      </c>
      <c r="AQ199" s="135">
        <v>861</v>
      </c>
      <c r="AR199" s="136">
        <f t="shared" si="146"/>
        <v>1787</v>
      </c>
      <c r="AS199" s="135">
        <v>1039</v>
      </c>
      <c r="AT199" s="135">
        <v>0</v>
      </c>
      <c r="AU199" s="135">
        <v>957</v>
      </c>
      <c r="AV199" s="136">
        <f t="shared" si="147"/>
        <v>1996</v>
      </c>
      <c r="AW199" s="135">
        <v>940</v>
      </c>
      <c r="AX199" s="135">
        <v>0</v>
      </c>
      <c r="AY199" s="135">
        <v>993</v>
      </c>
      <c r="AZ199" s="136">
        <f t="shared" si="148"/>
        <v>1933</v>
      </c>
      <c r="BA199" s="135">
        <v>741</v>
      </c>
      <c r="BB199" s="135">
        <v>0</v>
      </c>
      <c r="BC199" s="135">
        <v>831</v>
      </c>
      <c r="BD199" s="136">
        <f t="shared" si="149"/>
        <v>1572</v>
      </c>
      <c r="BE199" s="135">
        <v>587</v>
      </c>
      <c r="BF199" s="135">
        <v>0</v>
      </c>
      <c r="BG199" s="135">
        <v>639</v>
      </c>
      <c r="BH199" s="136">
        <f t="shared" si="150"/>
        <v>1226</v>
      </c>
      <c r="BI199" s="135">
        <v>434</v>
      </c>
      <c r="BJ199" s="135">
        <v>0</v>
      </c>
      <c r="BK199" s="135">
        <v>508</v>
      </c>
      <c r="BL199" s="136">
        <f t="shared" si="151"/>
        <v>942</v>
      </c>
      <c r="BM199" s="135">
        <v>438</v>
      </c>
      <c r="BN199" s="135">
        <v>0</v>
      </c>
      <c r="BO199" s="135">
        <v>382</v>
      </c>
      <c r="BP199" s="136">
        <f t="shared" si="152"/>
        <v>820</v>
      </c>
      <c r="BQ199" s="135">
        <v>303</v>
      </c>
      <c r="BR199" s="135">
        <v>0</v>
      </c>
      <c r="BS199" s="135">
        <v>260</v>
      </c>
      <c r="BT199" s="136">
        <f t="shared" si="153"/>
        <v>563</v>
      </c>
      <c r="BU199" s="135">
        <v>372</v>
      </c>
      <c r="BV199" s="135">
        <v>0</v>
      </c>
      <c r="BW199" s="135">
        <v>290</v>
      </c>
      <c r="BX199" s="136">
        <f t="shared" si="154"/>
        <v>662</v>
      </c>
      <c r="BY199" s="135">
        <v>1</v>
      </c>
      <c r="BZ199" s="135">
        <v>0</v>
      </c>
      <c r="CA199" s="135">
        <v>3</v>
      </c>
      <c r="CB199" s="136">
        <f t="shared" si="155"/>
        <v>4</v>
      </c>
      <c r="CC199" s="137"/>
      <c r="CD199" s="138">
        <f t="shared" si="156"/>
        <v>13008</v>
      </c>
      <c r="CE199" s="138">
        <f t="shared" si="136"/>
        <v>0</v>
      </c>
      <c r="CF199" s="138">
        <f t="shared" si="157"/>
        <v>12688</v>
      </c>
      <c r="CG199" s="139">
        <f t="shared" si="158"/>
        <v>25696</v>
      </c>
    </row>
    <row r="200" spans="1:85" ht="14.1" customHeight="1">
      <c r="A200" s="45"/>
      <c r="B200" s="1050"/>
      <c r="C200" s="1060"/>
      <c r="D200" s="134" t="s">
        <v>666</v>
      </c>
      <c r="E200" s="135">
        <v>260</v>
      </c>
      <c r="F200" s="135">
        <v>0</v>
      </c>
      <c r="G200" s="135">
        <v>263</v>
      </c>
      <c r="H200" s="136">
        <f t="shared" si="137"/>
        <v>523</v>
      </c>
      <c r="I200" s="135">
        <v>246</v>
      </c>
      <c r="J200" s="135">
        <v>0</v>
      </c>
      <c r="K200" s="135">
        <v>280</v>
      </c>
      <c r="L200" s="136">
        <f t="shared" si="138"/>
        <v>526</v>
      </c>
      <c r="M200" s="135">
        <v>680</v>
      </c>
      <c r="N200" s="135">
        <v>0</v>
      </c>
      <c r="O200" s="135">
        <v>681</v>
      </c>
      <c r="P200" s="136">
        <f t="shared" si="139"/>
        <v>1361</v>
      </c>
      <c r="Q200" s="135">
        <v>658</v>
      </c>
      <c r="R200" s="135">
        <v>0</v>
      </c>
      <c r="S200" s="135">
        <v>653</v>
      </c>
      <c r="T200" s="136">
        <f t="shared" si="140"/>
        <v>1311</v>
      </c>
      <c r="U200" s="135">
        <v>765</v>
      </c>
      <c r="V200" s="135">
        <v>0</v>
      </c>
      <c r="W200" s="135">
        <v>729</v>
      </c>
      <c r="X200" s="136">
        <f t="shared" si="141"/>
        <v>1494</v>
      </c>
      <c r="Y200" s="135">
        <v>743</v>
      </c>
      <c r="Z200" s="135">
        <v>0</v>
      </c>
      <c r="AA200" s="135">
        <v>765</v>
      </c>
      <c r="AB200" s="136">
        <f t="shared" si="142"/>
        <v>1508</v>
      </c>
      <c r="AC200" s="135">
        <v>789</v>
      </c>
      <c r="AD200" s="135">
        <v>0</v>
      </c>
      <c r="AE200" s="135">
        <v>694</v>
      </c>
      <c r="AF200" s="136">
        <f t="shared" si="143"/>
        <v>1483</v>
      </c>
      <c r="AG200" s="135">
        <v>619</v>
      </c>
      <c r="AH200" s="135">
        <v>0</v>
      </c>
      <c r="AI200" s="135">
        <v>477</v>
      </c>
      <c r="AJ200" s="136">
        <f t="shared" si="144"/>
        <v>1096</v>
      </c>
      <c r="AK200" s="135">
        <v>698</v>
      </c>
      <c r="AL200" s="135">
        <v>0</v>
      </c>
      <c r="AM200" s="135">
        <v>555</v>
      </c>
      <c r="AN200" s="136">
        <f t="shared" si="145"/>
        <v>1253</v>
      </c>
      <c r="AO200" s="135">
        <v>650</v>
      </c>
      <c r="AP200" s="135">
        <v>0</v>
      </c>
      <c r="AQ200" s="135">
        <v>545</v>
      </c>
      <c r="AR200" s="136">
        <f t="shared" si="146"/>
        <v>1195</v>
      </c>
      <c r="AS200" s="135">
        <v>748</v>
      </c>
      <c r="AT200" s="135">
        <v>0</v>
      </c>
      <c r="AU200" s="135">
        <v>671</v>
      </c>
      <c r="AV200" s="136">
        <f t="shared" si="147"/>
        <v>1419</v>
      </c>
      <c r="AW200" s="135">
        <v>763</v>
      </c>
      <c r="AX200" s="135">
        <v>0</v>
      </c>
      <c r="AY200" s="135">
        <v>724</v>
      </c>
      <c r="AZ200" s="136">
        <f t="shared" si="148"/>
        <v>1487</v>
      </c>
      <c r="BA200" s="135">
        <v>654</v>
      </c>
      <c r="BB200" s="135">
        <v>0</v>
      </c>
      <c r="BC200" s="135">
        <v>666</v>
      </c>
      <c r="BD200" s="136">
        <f t="shared" si="149"/>
        <v>1320</v>
      </c>
      <c r="BE200" s="135">
        <v>603</v>
      </c>
      <c r="BF200" s="135">
        <v>0</v>
      </c>
      <c r="BG200" s="135">
        <v>521</v>
      </c>
      <c r="BH200" s="136">
        <f t="shared" si="150"/>
        <v>1124</v>
      </c>
      <c r="BI200" s="135">
        <v>500</v>
      </c>
      <c r="BJ200" s="135">
        <v>0</v>
      </c>
      <c r="BK200" s="135">
        <v>432</v>
      </c>
      <c r="BL200" s="136">
        <f t="shared" si="151"/>
        <v>932</v>
      </c>
      <c r="BM200" s="135">
        <v>423</v>
      </c>
      <c r="BN200" s="135">
        <v>0</v>
      </c>
      <c r="BO200" s="135">
        <v>406</v>
      </c>
      <c r="BP200" s="136">
        <f t="shared" si="152"/>
        <v>829</v>
      </c>
      <c r="BQ200" s="135">
        <v>316</v>
      </c>
      <c r="BR200" s="135">
        <v>0</v>
      </c>
      <c r="BS200" s="135">
        <v>288</v>
      </c>
      <c r="BT200" s="136">
        <f t="shared" si="153"/>
        <v>604</v>
      </c>
      <c r="BU200" s="135">
        <v>353</v>
      </c>
      <c r="BV200" s="135">
        <v>0</v>
      </c>
      <c r="BW200" s="135">
        <v>269</v>
      </c>
      <c r="BX200" s="136">
        <f t="shared" si="154"/>
        <v>622</v>
      </c>
      <c r="BY200" s="135">
        <v>1</v>
      </c>
      <c r="BZ200" s="135">
        <v>0</v>
      </c>
      <c r="CA200" s="135">
        <v>0</v>
      </c>
      <c r="CB200" s="136">
        <f t="shared" si="155"/>
        <v>1</v>
      </c>
      <c r="CC200" s="137"/>
      <c r="CD200" s="138">
        <f t="shared" si="156"/>
        <v>10469</v>
      </c>
      <c r="CE200" s="138">
        <f t="shared" si="136"/>
        <v>0</v>
      </c>
      <c r="CF200" s="138">
        <f t="shared" si="157"/>
        <v>9619</v>
      </c>
      <c r="CG200" s="139">
        <f t="shared" si="158"/>
        <v>20088</v>
      </c>
    </row>
    <row r="201" spans="1:85" ht="14.1" customHeight="1">
      <c r="A201" s="45"/>
      <c r="B201" s="1050"/>
      <c r="C201" s="1060"/>
      <c r="D201" s="134" t="s">
        <v>667</v>
      </c>
      <c r="E201" s="135">
        <v>423</v>
      </c>
      <c r="F201" s="135">
        <v>0</v>
      </c>
      <c r="G201" s="135">
        <v>424</v>
      </c>
      <c r="H201" s="136">
        <f t="shared" si="137"/>
        <v>847</v>
      </c>
      <c r="I201" s="135">
        <v>353</v>
      </c>
      <c r="J201" s="135">
        <v>0</v>
      </c>
      <c r="K201" s="135">
        <v>369</v>
      </c>
      <c r="L201" s="136">
        <f t="shared" si="138"/>
        <v>722</v>
      </c>
      <c r="M201" s="135">
        <v>1010</v>
      </c>
      <c r="N201" s="135">
        <v>0</v>
      </c>
      <c r="O201" s="135">
        <v>961</v>
      </c>
      <c r="P201" s="136">
        <f t="shared" si="139"/>
        <v>1971</v>
      </c>
      <c r="Q201" s="135">
        <v>958</v>
      </c>
      <c r="R201" s="135">
        <v>0</v>
      </c>
      <c r="S201" s="135">
        <v>958</v>
      </c>
      <c r="T201" s="136">
        <f t="shared" si="140"/>
        <v>1916</v>
      </c>
      <c r="U201" s="135">
        <v>1010</v>
      </c>
      <c r="V201" s="135">
        <v>0</v>
      </c>
      <c r="W201" s="135">
        <v>1027</v>
      </c>
      <c r="X201" s="136">
        <f t="shared" si="141"/>
        <v>2037</v>
      </c>
      <c r="Y201" s="135">
        <v>1053</v>
      </c>
      <c r="Z201" s="135">
        <v>0</v>
      </c>
      <c r="AA201" s="135">
        <v>997</v>
      </c>
      <c r="AB201" s="136">
        <f t="shared" si="142"/>
        <v>2050</v>
      </c>
      <c r="AC201" s="135">
        <v>1096</v>
      </c>
      <c r="AD201" s="135">
        <v>0</v>
      </c>
      <c r="AE201" s="135">
        <v>980</v>
      </c>
      <c r="AF201" s="136">
        <f t="shared" si="143"/>
        <v>2076</v>
      </c>
      <c r="AG201" s="135">
        <v>943</v>
      </c>
      <c r="AH201" s="135">
        <v>0</v>
      </c>
      <c r="AI201" s="135">
        <v>804</v>
      </c>
      <c r="AJ201" s="136">
        <f t="shared" si="144"/>
        <v>1747</v>
      </c>
      <c r="AK201" s="135">
        <v>875</v>
      </c>
      <c r="AL201" s="135">
        <v>0</v>
      </c>
      <c r="AM201" s="135">
        <v>823</v>
      </c>
      <c r="AN201" s="136">
        <f t="shared" si="145"/>
        <v>1698</v>
      </c>
      <c r="AO201" s="135">
        <v>865</v>
      </c>
      <c r="AP201" s="135">
        <v>0</v>
      </c>
      <c r="AQ201" s="135">
        <v>784</v>
      </c>
      <c r="AR201" s="136">
        <f t="shared" si="146"/>
        <v>1649</v>
      </c>
      <c r="AS201" s="135">
        <v>956</v>
      </c>
      <c r="AT201" s="135">
        <v>0</v>
      </c>
      <c r="AU201" s="135">
        <v>868</v>
      </c>
      <c r="AV201" s="136">
        <f t="shared" si="147"/>
        <v>1824</v>
      </c>
      <c r="AW201" s="135">
        <v>960</v>
      </c>
      <c r="AX201" s="135">
        <v>0</v>
      </c>
      <c r="AY201" s="135">
        <v>955</v>
      </c>
      <c r="AZ201" s="136">
        <f t="shared" si="148"/>
        <v>1915</v>
      </c>
      <c r="BA201" s="135">
        <v>820</v>
      </c>
      <c r="BB201" s="135">
        <v>0</v>
      </c>
      <c r="BC201" s="135">
        <v>815</v>
      </c>
      <c r="BD201" s="136">
        <f t="shared" si="149"/>
        <v>1635</v>
      </c>
      <c r="BE201" s="135">
        <v>754</v>
      </c>
      <c r="BF201" s="135">
        <v>0</v>
      </c>
      <c r="BG201" s="135">
        <v>701</v>
      </c>
      <c r="BH201" s="136">
        <f t="shared" si="150"/>
        <v>1455</v>
      </c>
      <c r="BI201" s="135">
        <v>565</v>
      </c>
      <c r="BJ201" s="135">
        <v>0</v>
      </c>
      <c r="BK201" s="135">
        <v>529</v>
      </c>
      <c r="BL201" s="136">
        <f t="shared" si="151"/>
        <v>1094</v>
      </c>
      <c r="BM201" s="135">
        <v>472</v>
      </c>
      <c r="BN201" s="135">
        <v>0</v>
      </c>
      <c r="BO201" s="135">
        <v>483</v>
      </c>
      <c r="BP201" s="136">
        <f t="shared" si="152"/>
        <v>955</v>
      </c>
      <c r="BQ201" s="135">
        <v>413</v>
      </c>
      <c r="BR201" s="135">
        <v>0</v>
      </c>
      <c r="BS201" s="135">
        <v>307</v>
      </c>
      <c r="BT201" s="136">
        <f t="shared" si="153"/>
        <v>720</v>
      </c>
      <c r="BU201" s="135">
        <v>579</v>
      </c>
      <c r="BV201" s="135">
        <v>0</v>
      </c>
      <c r="BW201" s="135">
        <v>367</v>
      </c>
      <c r="BX201" s="136">
        <f t="shared" si="154"/>
        <v>946</v>
      </c>
      <c r="BY201" s="135">
        <v>0</v>
      </c>
      <c r="BZ201" s="135">
        <v>0</v>
      </c>
      <c r="CA201" s="135">
        <v>1</v>
      </c>
      <c r="CB201" s="136">
        <f t="shared" si="155"/>
        <v>1</v>
      </c>
      <c r="CC201" s="137"/>
      <c r="CD201" s="138">
        <f t="shared" si="156"/>
        <v>14105</v>
      </c>
      <c r="CE201" s="138">
        <f t="shared" si="136"/>
        <v>0</v>
      </c>
      <c r="CF201" s="138">
        <f t="shared" si="157"/>
        <v>13153</v>
      </c>
      <c r="CG201" s="139">
        <f t="shared" si="158"/>
        <v>27258</v>
      </c>
    </row>
    <row r="202" spans="1:85" ht="14.1" customHeight="1">
      <c r="A202" s="45"/>
      <c r="B202" s="1050"/>
      <c r="C202" s="1060"/>
      <c r="D202" s="134" t="s">
        <v>668</v>
      </c>
      <c r="E202" s="135">
        <v>388</v>
      </c>
      <c r="F202" s="135">
        <v>0</v>
      </c>
      <c r="G202" s="135">
        <v>383</v>
      </c>
      <c r="H202" s="136">
        <f t="shared" si="137"/>
        <v>771</v>
      </c>
      <c r="I202" s="135">
        <v>314</v>
      </c>
      <c r="J202" s="135">
        <v>0</v>
      </c>
      <c r="K202" s="135">
        <v>259</v>
      </c>
      <c r="L202" s="136">
        <f t="shared" si="138"/>
        <v>573</v>
      </c>
      <c r="M202" s="135">
        <v>802</v>
      </c>
      <c r="N202" s="135">
        <v>0</v>
      </c>
      <c r="O202" s="135">
        <v>822</v>
      </c>
      <c r="P202" s="136">
        <f t="shared" si="139"/>
        <v>1624</v>
      </c>
      <c r="Q202" s="135">
        <v>841</v>
      </c>
      <c r="R202" s="135">
        <v>0</v>
      </c>
      <c r="S202" s="135">
        <v>943</v>
      </c>
      <c r="T202" s="136">
        <f t="shared" si="140"/>
        <v>1784</v>
      </c>
      <c r="U202" s="135">
        <v>913</v>
      </c>
      <c r="V202" s="135">
        <v>0</v>
      </c>
      <c r="W202" s="135">
        <v>917</v>
      </c>
      <c r="X202" s="136">
        <f t="shared" si="141"/>
        <v>1830</v>
      </c>
      <c r="Y202" s="135">
        <v>955</v>
      </c>
      <c r="Z202" s="135">
        <v>0</v>
      </c>
      <c r="AA202" s="135">
        <v>974</v>
      </c>
      <c r="AB202" s="136">
        <f t="shared" si="142"/>
        <v>1929</v>
      </c>
      <c r="AC202" s="135">
        <v>1036</v>
      </c>
      <c r="AD202" s="135">
        <v>0</v>
      </c>
      <c r="AE202" s="135">
        <v>934</v>
      </c>
      <c r="AF202" s="136">
        <f t="shared" si="143"/>
        <v>1970</v>
      </c>
      <c r="AG202" s="135">
        <v>804</v>
      </c>
      <c r="AH202" s="135">
        <v>0</v>
      </c>
      <c r="AI202" s="135">
        <v>750</v>
      </c>
      <c r="AJ202" s="136">
        <f t="shared" si="144"/>
        <v>1554</v>
      </c>
      <c r="AK202" s="135">
        <v>898</v>
      </c>
      <c r="AL202" s="135">
        <v>0</v>
      </c>
      <c r="AM202" s="135">
        <v>725</v>
      </c>
      <c r="AN202" s="136">
        <f t="shared" si="145"/>
        <v>1623</v>
      </c>
      <c r="AO202" s="135">
        <v>884</v>
      </c>
      <c r="AP202" s="135">
        <v>0</v>
      </c>
      <c r="AQ202" s="135">
        <v>763</v>
      </c>
      <c r="AR202" s="136">
        <f t="shared" si="146"/>
        <v>1647</v>
      </c>
      <c r="AS202" s="135">
        <v>869</v>
      </c>
      <c r="AT202" s="135">
        <v>0</v>
      </c>
      <c r="AU202" s="135">
        <v>847</v>
      </c>
      <c r="AV202" s="136">
        <f t="shared" si="147"/>
        <v>1716</v>
      </c>
      <c r="AW202" s="135">
        <v>871</v>
      </c>
      <c r="AX202" s="135">
        <v>0</v>
      </c>
      <c r="AY202" s="135">
        <v>920</v>
      </c>
      <c r="AZ202" s="136">
        <f t="shared" si="148"/>
        <v>1791</v>
      </c>
      <c r="BA202" s="135">
        <v>814</v>
      </c>
      <c r="BB202" s="135">
        <v>0</v>
      </c>
      <c r="BC202" s="135">
        <v>865</v>
      </c>
      <c r="BD202" s="136">
        <f t="shared" si="149"/>
        <v>1679</v>
      </c>
      <c r="BE202" s="135">
        <v>631</v>
      </c>
      <c r="BF202" s="135">
        <v>0</v>
      </c>
      <c r="BG202" s="135">
        <v>721</v>
      </c>
      <c r="BH202" s="136">
        <f t="shared" si="150"/>
        <v>1352</v>
      </c>
      <c r="BI202" s="135">
        <v>464</v>
      </c>
      <c r="BJ202" s="135">
        <v>0</v>
      </c>
      <c r="BK202" s="135">
        <v>475</v>
      </c>
      <c r="BL202" s="136">
        <f t="shared" si="151"/>
        <v>939</v>
      </c>
      <c r="BM202" s="135">
        <v>401</v>
      </c>
      <c r="BN202" s="135">
        <v>0</v>
      </c>
      <c r="BO202" s="135">
        <v>434</v>
      </c>
      <c r="BP202" s="136">
        <f t="shared" si="152"/>
        <v>835</v>
      </c>
      <c r="BQ202" s="135">
        <v>329</v>
      </c>
      <c r="BR202" s="135">
        <v>0</v>
      </c>
      <c r="BS202" s="135">
        <v>284</v>
      </c>
      <c r="BT202" s="136">
        <f t="shared" si="153"/>
        <v>613</v>
      </c>
      <c r="BU202" s="135">
        <v>458</v>
      </c>
      <c r="BV202" s="135">
        <v>0</v>
      </c>
      <c r="BW202" s="135">
        <v>339</v>
      </c>
      <c r="BX202" s="136">
        <f t="shared" si="154"/>
        <v>797</v>
      </c>
      <c r="BY202" s="135">
        <v>1</v>
      </c>
      <c r="BZ202" s="135">
        <v>0</v>
      </c>
      <c r="CA202" s="135">
        <v>1</v>
      </c>
      <c r="CB202" s="136">
        <f t="shared" si="155"/>
        <v>2</v>
      </c>
      <c r="CC202" s="137"/>
      <c r="CD202" s="138">
        <f t="shared" si="156"/>
        <v>12673</v>
      </c>
      <c r="CE202" s="138">
        <f t="shared" si="136"/>
        <v>0</v>
      </c>
      <c r="CF202" s="138">
        <f t="shared" si="157"/>
        <v>12356</v>
      </c>
      <c r="CG202" s="139">
        <f t="shared" si="158"/>
        <v>25029</v>
      </c>
    </row>
    <row r="203" spans="1:85" ht="14.1" customHeight="1">
      <c r="A203" s="45"/>
      <c r="B203" s="1050"/>
      <c r="C203" s="1060"/>
      <c r="D203" s="134" t="s">
        <v>669</v>
      </c>
      <c r="E203" s="135">
        <v>168</v>
      </c>
      <c r="F203" s="135">
        <v>0</v>
      </c>
      <c r="G203" s="135">
        <v>162</v>
      </c>
      <c r="H203" s="136">
        <f t="shared" si="137"/>
        <v>330</v>
      </c>
      <c r="I203" s="135">
        <v>116</v>
      </c>
      <c r="J203" s="135">
        <v>0</v>
      </c>
      <c r="K203" s="135">
        <v>117</v>
      </c>
      <c r="L203" s="136">
        <f t="shared" si="138"/>
        <v>233</v>
      </c>
      <c r="M203" s="135">
        <v>300</v>
      </c>
      <c r="N203" s="135">
        <v>0</v>
      </c>
      <c r="O203" s="135">
        <v>335</v>
      </c>
      <c r="P203" s="136">
        <f t="shared" si="139"/>
        <v>635</v>
      </c>
      <c r="Q203" s="135">
        <v>339</v>
      </c>
      <c r="R203" s="135">
        <v>0</v>
      </c>
      <c r="S203" s="135">
        <v>337</v>
      </c>
      <c r="T203" s="136">
        <f t="shared" si="140"/>
        <v>676</v>
      </c>
      <c r="U203" s="135">
        <v>288</v>
      </c>
      <c r="V203" s="135">
        <v>0</v>
      </c>
      <c r="W203" s="135">
        <v>286</v>
      </c>
      <c r="X203" s="136">
        <f t="shared" si="141"/>
        <v>574</v>
      </c>
      <c r="Y203" s="135">
        <v>344</v>
      </c>
      <c r="Z203" s="135">
        <v>0</v>
      </c>
      <c r="AA203" s="135">
        <v>302</v>
      </c>
      <c r="AB203" s="136">
        <f t="shared" si="142"/>
        <v>646</v>
      </c>
      <c r="AC203" s="135">
        <v>380</v>
      </c>
      <c r="AD203" s="135">
        <v>0</v>
      </c>
      <c r="AE203" s="135">
        <v>354</v>
      </c>
      <c r="AF203" s="136">
        <f t="shared" si="143"/>
        <v>734</v>
      </c>
      <c r="AG203" s="135">
        <v>295</v>
      </c>
      <c r="AH203" s="135">
        <v>0</v>
      </c>
      <c r="AI203" s="135">
        <v>244</v>
      </c>
      <c r="AJ203" s="136">
        <f t="shared" si="144"/>
        <v>539</v>
      </c>
      <c r="AK203" s="135">
        <v>289</v>
      </c>
      <c r="AL203" s="135">
        <v>0</v>
      </c>
      <c r="AM203" s="135">
        <v>247</v>
      </c>
      <c r="AN203" s="136">
        <f t="shared" si="145"/>
        <v>536</v>
      </c>
      <c r="AO203" s="135">
        <v>327</v>
      </c>
      <c r="AP203" s="135">
        <v>0</v>
      </c>
      <c r="AQ203" s="135">
        <v>273</v>
      </c>
      <c r="AR203" s="136">
        <f t="shared" si="146"/>
        <v>600</v>
      </c>
      <c r="AS203" s="135">
        <v>316</v>
      </c>
      <c r="AT203" s="135">
        <v>0</v>
      </c>
      <c r="AU203" s="135">
        <v>303</v>
      </c>
      <c r="AV203" s="136">
        <f t="shared" si="147"/>
        <v>619</v>
      </c>
      <c r="AW203" s="135">
        <v>329</v>
      </c>
      <c r="AX203" s="135">
        <v>0</v>
      </c>
      <c r="AY203" s="135">
        <v>333</v>
      </c>
      <c r="AZ203" s="136">
        <f t="shared" si="148"/>
        <v>662</v>
      </c>
      <c r="BA203" s="135">
        <v>274</v>
      </c>
      <c r="BB203" s="135">
        <v>0</v>
      </c>
      <c r="BC203" s="135">
        <v>305</v>
      </c>
      <c r="BD203" s="136">
        <f t="shared" si="149"/>
        <v>579</v>
      </c>
      <c r="BE203" s="135">
        <v>219</v>
      </c>
      <c r="BF203" s="135">
        <v>0</v>
      </c>
      <c r="BG203" s="135">
        <v>245</v>
      </c>
      <c r="BH203" s="136">
        <f t="shared" si="150"/>
        <v>464</v>
      </c>
      <c r="BI203" s="135">
        <v>169</v>
      </c>
      <c r="BJ203" s="135">
        <v>0</v>
      </c>
      <c r="BK203" s="135">
        <v>165</v>
      </c>
      <c r="BL203" s="136">
        <f t="shared" si="151"/>
        <v>334</v>
      </c>
      <c r="BM203" s="135">
        <v>162</v>
      </c>
      <c r="BN203" s="135">
        <v>0</v>
      </c>
      <c r="BO203" s="135">
        <v>147</v>
      </c>
      <c r="BP203" s="136">
        <f t="shared" si="152"/>
        <v>309</v>
      </c>
      <c r="BQ203" s="135">
        <v>129</v>
      </c>
      <c r="BR203" s="135">
        <v>0</v>
      </c>
      <c r="BS203" s="135">
        <v>111</v>
      </c>
      <c r="BT203" s="136">
        <f t="shared" si="153"/>
        <v>240</v>
      </c>
      <c r="BU203" s="135">
        <v>207</v>
      </c>
      <c r="BV203" s="135">
        <v>0</v>
      </c>
      <c r="BW203" s="135">
        <v>126</v>
      </c>
      <c r="BX203" s="136">
        <f t="shared" si="154"/>
        <v>333</v>
      </c>
      <c r="BY203" s="135">
        <v>1</v>
      </c>
      <c r="BZ203" s="135">
        <v>0</v>
      </c>
      <c r="CA203" s="135">
        <v>1</v>
      </c>
      <c r="CB203" s="136">
        <f t="shared" si="155"/>
        <v>2</v>
      </c>
      <c r="CC203" s="137"/>
      <c r="CD203" s="138">
        <f t="shared" si="156"/>
        <v>4652</v>
      </c>
      <c r="CE203" s="138">
        <f t="shared" si="136"/>
        <v>0</v>
      </c>
      <c r="CF203" s="138">
        <f t="shared" si="157"/>
        <v>4393</v>
      </c>
      <c r="CG203" s="139">
        <f t="shared" si="158"/>
        <v>9045</v>
      </c>
    </row>
    <row r="204" spans="1:85" ht="14.1" customHeight="1">
      <c r="A204" s="45"/>
      <c r="B204" s="1050"/>
      <c r="C204" s="1060"/>
      <c r="D204" s="134" t="s">
        <v>670</v>
      </c>
      <c r="E204" s="135">
        <v>41</v>
      </c>
      <c r="F204" s="135">
        <v>0</v>
      </c>
      <c r="G204" s="135">
        <v>50</v>
      </c>
      <c r="H204" s="136">
        <f t="shared" si="137"/>
        <v>91</v>
      </c>
      <c r="I204" s="135">
        <v>31</v>
      </c>
      <c r="J204" s="135">
        <v>0</v>
      </c>
      <c r="K204" s="135">
        <v>31</v>
      </c>
      <c r="L204" s="136">
        <f t="shared" si="138"/>
        <v>62</v>
      </c>
      <c r="M204" s="135">
        <v>79</v>
      </c>
      <c r="N204" s="135">
        <v>0</v>
      </c>
      <c r="O204" s="135">
        <v>90</v>
      </c>
      <c r="P204" s="136">
        <f t="shared" si="139"/>
        <v>169</v>
      </c>
      <c r="Q204" s="135">
        <v>76</v>
      </c>
      <c r="R204" s="135">
        <v>0</v>
      </c>
      <c r="S204" s="135">
        <v>74</v>
      </c>
      <c r="T204" s="136">
        <f t="shared" si="140"/>
        <v>150</v>
      </c>
      <c r="U204" s="135">
        <v>91</v>
      </c>
      <c r="V204" s="135">
        <v>0</v>
      </c>
      <c r="W204" s="135">
        <v>119</v>
      </c>
      <c r="X204" s="136">
        <f t="shared" si="141"/>
        <v>210</v>
      </c>
      <c r="Y204" s="135">
        <v>116</v>
      </c>
      <c r="Z204" s="135">
        <v>0</v>
      </c>
      <c r="AA204" s="135">
        <v>110</v>
      </c>
      <c r="AB204" s="136">
        <f t="shared" si="142"/>
        <v>226</v>
      </c>
      <c r="AC204" s="135">
        <v>142</v>
      </c>
      <c r="AD204" s="135">
        <v>0</v>
      </c>
      <c r="AE204" s="135">
        <v>132</v>
      </c>
      <c r="AF204" s="136">
        <f t="shared" si="143"/>
        <v>274</v>
      </c>
      <c r="AG204" s="135">
        <v>108</v>
      </c>
      <c r="AH204" s="135">
        <v>0</v>
      </c>
      <c r="AI204" s="135">
        <v>103</v>
      </c>
      <c r="AJ204" s="136">
        <f t="shared" si="144"/>
        <v>211</v>
      </c>
      <c r="AK204" s="135">
        <v>99</v>
      </c>
      <c r="AL204" s="135">
        <v>0</v>
      </c>
      <c r="AM204" s="135">
        <v>111</v>
      </c>
      <c r="AN204" s="136">
        <f t="shared" si="145"/>
        <v>210</v>
      </c>
      <c r="AO204" s="135">
        <v>94</v>
      </c>
      <c r="AP204" s="135">
        <v>0</v>
      </c>
      <c r="AQ204" s="135">
        <v>91</v>
      </c>
      <c r="AR204" s="136">
        <f t="shared" si="146"/>
        <v>185</v>
      </c>
      <c r="AS204" s="135">
        <v>123</v>
      </c>
      <c r="AT204" s="135">
        <v>0</v>
      </c>
      <c r="AU204" s="135">
        <v>105</v>
      </c>
      <c r="AV204" s="136">
        <f t="shared" si="147"/>
        <v>228</v>
      </c>
      <c r="AW204" s="135">
        <v>126</v>
      </c>
      <c r="AX204" s="135">
        <v>0</v>
      </c>
      <c r="AY204" s="135">
        <v>121</v>
      </c>
      <c r="AZ204" s="136">
        <f t="shared" si="148"/>
        <v>247</v>
      </c>
      <c r="BA204" s="135">
        <v>136</v>
      </c>
      <c r="BB204" s="135">
        <v>0</v>
      </c>
      <c r="BC204" s="135">
        <v>106</v>
      </c>
      <c r="BD204" s="136">
        <f t="shared" si="149"/>
        <v>242</v>
      </c>
      <c r="BE204" s="135">
        <v>115</v>
      </c>
      <c r="BF204" s="135">
        <v>0</v>
      </c>
      <c r="BG204" s="135">
        <v>100</v>
      </c>
      <c r="BH204" s="136">
        <f t="shared" si="150"/>
        <v>215</v>
      </c>
      <c r="BI204" s="135">
        <v>100</v>
      </c>
      <c r="BJ204" s="135">
        <v>0</v>
      </c>
      <c r="BK204" s="135">
        <v>103</v>
      </c>
      <c r="BL204" s="136">
        <f t="shared" si="151"/>
        <v>203</v>
      </c>
      <c r="BM204" s="135">
        <v>88</v>
      </c>
      <c r="BN204" s="135">
        <v>0</v>
      </c>
      <c r="BO204" s="135">
        <v>69</v>
      </c>
      <c r="BP204" s="136">
        <f t="shared" si="152"/>
        <v>157</v>
      </c>
      <c r="BQ204" s="135">
        <v>66</v>
      </c>
      <c r="BR204" s="135">
        <v>0</v>
      </c>
      <c r="BS204" s="135">
        <v>63</v>
      </c>
      <c r="BT204" s="136">
        <f t="shared" si="153"/>
        <v>129</v>
      </c>
      <c r="BU204" s="135">
        <v>96</v>
      </c>
      <c r="BV204" s="135">
        <v>0</v>
      </c>
      <c r="BW204" s="135">
        <v>86</v>
      </c>
      <c r="BX204" s="136">
        <f t="shared" si="154"/>
        <v>182</v>
      </c>
      <c r="BY204" s="135">
        <v>1</v>
      </c>
      <c r="BZ204" s="135">
        <v>0</v>
      </c>
      <c r="CA204" s="135">
        <v>0</v>
      </c>
      <c r="CB204" s="136">
        <f t="shared" si="155"/>
        <v>1</v>
      </c>
      <c r="CC204" s="137"/>
      <c r="CD204" s="138">
        <f t="shared" si="156"/>
        <v>1728</v>
      </c>
      <c r="CE204" s="138">
        <f t="shared" si="136"/>
        <v>0</v>
      </c>
      <c r="CF204" s="138">
        <f t="shared" si="157"/>
        <v>1664</v>
      </c>
      <c r="CG204" s="139">
        <f t="shared" si="158"/>
        <v>3392</v>
      </c>
    </row>
    <row r="205" spans="1:85" ht="14.1" customHeight="1">
      <c r="A205" s="45"/>
      <c r="B205" s="1050"/>
      <c r="C205" s="1060"/>
      <c r="D205" s="134" t="s">
        <v>671</v>
      </c>
      <c r="E205" s="135">
        <v>113</v>
      </c>
      <c r="F205" s="135">
        <v>0</v>
      </c>
      <c r="G205" s="135">
        <v>97</v>
      </c>
      <c r="H205" s="136">
        <f t="shared" si="137"/>
        <v>210</v>
      </c>
      <c r="I205" s="135">
        <v>77</v>
      </c>
      <c r="J205" s="135">
        <v>0</v>
      </c>
      <c r="K205" s="135">
        <v>98</v>
      </c>
      <c r="L205" s="136">
        <f t="shared" si="138"/>
        <v>175</v>
      </c>
      <c r="M205" s="135">
        <v>245</v>
      </c>
      <c r="N205" s="135">
        <v>0</v>
      </c>
      <c r="O205" s="135">
        <v>278</v>
      </c>
      <c r="P205" s="136">
        <f t="shared" si="139"/>
        <v>523</v>
      </c>
      <c r="Q205" s="135">
        <v>278</v>
      </c>
      <c r="R205" s="135">
        <v>0</v>
      </c>
      <c r="S205" s="135">
        <v>295</v>
      </c>
      <c r="T205" s="136">
        <f t="shared" si="140"/>
        <v>573</v>
      </c>
      <c r="U205" s="135">
        <v>305</v>
      </c>
      <c r="V205" s="135">
        <v>0</v>
      </c>
      <c r="W205" s="135">
        <v>321</v>
      </c>
      <c r="X205" s="136">
        <f t="shared" si="141"/>
        <v>626</v>
      </c>
      <c r="Y205" s="135">
        <v>329</v>
      </c>
      <c r="Z205" s="135">
        <v>0</v>
      </c>
      <c r="AA205" s="135">
        <v>329</v>
      </c>
      <c r="AB205" s="136">
        <f t="shared" si="142"/>
        <v>658</v>
      </c>
      <c r="AC205" s="135">
        <v>321</v>
      </c>
      <c r="AD205" s="135">
        <v>0</v>
      </c>
      <c r="AE205" s="135">
        <v>301</v>
      </c>
      <c r="AF205" s="136">
        <f t="shared" si="143"/>
        <v>622</v>
      </c>
      <c r="AG205" s="135">
        <v>239</v>
      </c>
      <c r="AH205" s="135">
        <v>0</v>
      </c>
      <c r="AI205" s="135">
        <v>232</v>
      </c>
      <c r="AJ205" s="136">
        <f t="shared" si="144"/>
        <v>471</v>
      </c>
      <c r="AK205" s="135">
        <v>251</v>
      </c>
      <c r="AL205" s="135">
        <v>0</v>
      </c>
      <c r="AM205" s="135">
        <v>219</v>
      </c>
      <c r="AN205" s="136">
        <f t="shared" si="145"/>
        <v>470</v>
      </c>
      <c r="AO205" s="135">
        <v>287</v>
      </c>
      <c r="AP205" s="135">
        <v>0</v>
      </c>
      <c r="AQ205" s="135">
        <v>240</v>
      </c>
      <c r="AR205" s="136">
        <f t="shared" si="146"/>
        <v>527</v>
      </c>
      <c r="AS205" s="135">
        <v>341</v>
      </c>
      <c r="AT205" s="135">
        <v>0</v>
      </c>
      <c r="AU205" s="135">
        <v>290</v>
      </c>
      <c r="AV205" s="136">
        <f t="shared" si="147"/>
        <v>631</v>
      </c>
      <c r="AW205" s="135">
        <v>271</v>
      </c>
      <c r="AX205" s="135">
        <v>0</v>
      </c>
      <c r="AY205" s="135">
        <v>300</v>
      </c>
      <c r="AZ205" s="136">
        <f t="shared" si="148"/>
        <v>571</v>
      </c>
      <c r="BA205" s="135">
        <v>271</v>
      </c>
      <c r="BB205" s="135">
        <v>0</v>
      </c>
      <c r="BC205" s="135">
        <v>250</v>
      </c>
      <c r="BD205" s="136">
        <f t="shared" si="149"/>
        <v>521</v>
      </c>
      <c r="BE205" s="135">
        <v>230</v>
      </c>
      <c r="BF205" s="135">
        <v>0</v>
      </c>
      <c r="BG205" s="135">
        <v>205</v>
      </c>
      <c r="BH205" s="136">
        <f t="shared" si="150"/>
        <v>435</v>
      </c>
      <c r="BI205" s="135">
        <v>202</v>
      </c>
      <c r="BJ205" s="135">
        <v>0</v>
      </c>
      <c r="BK205" s="135">
        <v>209</v>
      </c>
      <c r="BL205" s="136">
        <f t="shared" si="151"/>
        <v>411</v>
      </c>
      <c r="BM205" s="135">
        <v>186</v>
      </c>
      <c r="BN205" s="135">
        <v>0</v>
      </c>
      <c r="BO205" s="135">
        <v>204</v>
      </c>
      <c r="BP205" s="136">
        <f t="shared" si="152"/>
        <v>390</v>
      </c>
      <c r="BQ205" s="135">
        <v>156</v>
      </c>
      <c r="BR205" s="135">
        <v>0</v>
      </c>
      <c r="BS205" s="135">
        <v>151</v>
      </c>
      <c r="BT205" s="136">
        <f t="shared" si="153"/>
        <v>307</v>
      </c>
      <c r="BU205" s="135">
        <v>192</v>
      </c>
      <c r="BV205" s="135">
        <v>0</v>
      </c>
      <c r="BW205" s="135">
        <v>192</v>
      </c>
      <c r="BX205" s="136">
        <f t="shared" si="154"/>
        <v>384</v>
      </c>
      <c r="BY205" s="135">
        <v>0</v>
      </c>
      <c r="BZ205" s="135">
        <v>0</v>
      </c>
      <c r="CA205" s="135">
        <v>1</v>
      </c>
      <c r="CB205" s="136">
        <f t="shared" si="155"/>
        <v>1</v>
      </c>
      <c r="CC205" s="137"/>
      <c r="CD205" s="138">
        <f t="shared" si="156"/>
        <v>4294</v>
      </c>
      <c r="CE205" s="138">
        <f t="shared" si="136"/>
        <v>0</v>
      </c>
      <c r="CF205" s="138">
        <f t="shared" si="157"/>
        <v>4212</v>
      </c>
      <c r="CG205" s="139">
        <f t="shared" si="158"/>
        <v>8506</v>
      </c>
    </row>
    <row r="206" spans="1:85" ht="14.1" customHeight="1">
      <c r="A206" s="45"/>
      <c r="B206" s="1050"/>
      <c r="C206" s="1060"/>
      <c r="D206" s="134" t="s">
        <v>672</v>
      </c>
      <c r="E206" s="135">
        <v>43</v>
      </c>
      <c r="F206" s="135">
        <v>0</v>
      </c>
      <c r="G206" s="135">
        <v>51</v>
      </c>
      <c r="H206" s="136">
        <f t="shared" si="137"/>
        <v>94</v>
      </c>
      <c r="I206" s="135">
        <v>26</v>
      </c>
      <c r="J206" s="135">
        <v>0</v>
      </c>
      <c r="K206" s="135">
        <v>32</v>
      </c>
      <c r="L206" s="136">
        <f t="shared" si="138"/>
        <v>58</v>
      </c>
      <c r="M206" s="135">
        <v>98</v>
      </c>
      <c r="N206" s="135">
        <v>0</v>
      </c>
      <c r="O206" s="135">
        <v>105</v>
      </c>
      <c r="P206" s="136">
        <f t="shared" si="139"/>
        <v>203</v>
      </c>
      <c r="Q206" s="135">
        <v>108</v>
      </c>
      <c r="R206" s="135">
        <v>0</v>
      </c>
      <c r="S206" s="135">
        <v>135</v>
      </c>
      <c r="T206" s="136">
        <f t="shared" si="140"/>
        <v>243</v>
      </c>
      <c r="U206" s="135">
        <v>114</v>
      </c>
      <c r="V206" s="135">
        <v>0</v>
      </c>
      <c r="W206" s="135">
        <v>146</v>
      </c>
      <c r="X206" s="136">
        <f t="shared" si="141"/>
        <v>260</v>
      </c>
      <c r="Y206" s="135">
        <v>131</v>
      </c>
      <c r="Z206" s="135">
        <v>0</v>
      </c>
      <c r="AA206" s="135">
        <v>123</v>
      </c>
      <c r="AB206" s="136">
        <f t="shared" si="142"/>
        <v>254</v>
      </c>
      <c r="AC206" s="135">
        <v>134</v>
      </c>
      <c r="AD206" s="135">
        <v>0</v>
      </c>
      <c r="AE206" s="135">
        <v>124</v>
      </c>
      <c r="AF206" s="136">
        <f t="shared" si="143"/>
        <v>258</v>
      </c>
      <c r="AG206" s="135">
        <v>86</v>
      </c>
      <c r="AH206" s="135">
        <v>0</v>
      </c>
      <c r="AI206" s="135">
        <v>88</v>
      </c>
      <c r="AJ206" s="136">
        <f t="shared" si="144"/>
        <v>174</v>
      </c>
      <c r="AK206" s="135">
        <v>98</v>
      </c>
      <c r="AL206" s="135">
        <v>0</v>
      </c>
      <c r="AM206" s="135">
        <v>62</v>
      </c>
      <c r="AN206" s="136">
        <f t="shared" si="145"/>
        <v>160</v>
      </c>
      <c r="AO206" s="135">
        <v>115</v>
      </c>
      <c r="AP206" s="135">
        <v>0</v>
      </c>
      <c r="AQ206" s="135">
        <v>107</v>
      </c>
      <c r="AR206" s="136">
        <f t="shared" si="146"/>
        <v>222</v>
      </c>
      <c r="AS206" s="135">
        <v>124</v>
      </c>
      <c r="AT206" s="135">
        <v>0</v>
      </c>
      <c r="AU206" s="135">
        <v>95</v>
      </c>
      <c r="AV206" s="136">
        <f t="shared" si="147"/>
        <v>219</v>
      </c>
      <c r="AW206" s="135">
        <v>127</v>
      </c>
      <c r="AX206" s="135">
        <v>0</v>
      </c>
      <c r="AY206" s="135">
        <v>111</v>
      </c>
      <c r="AZ206" s="136">
        <f t="shared" si="148"/>
        <v>238</v>
      </c>
      <c r="BA206" s="135">
        <v>127</v>
      </c>
      <c r="BB206" s="135">
        <v>0</v>
      </c>
      <c r="BC206" s="135">
        <v>110</v>
      </c>
      <c r="BD206" s="136">
        <f t="shared" si="149"/>
        <v>237</v>
      </c>
      <c r="BE206" s="135">
        <v>108</v>
      </c>
      <c r="BF206" s="135">
        <v>0</v>
      </c>
      <c r="BG206" s="135">
        <v>85</v>
      </c>
      <c r="BH206" s="136">
        <f t="shared" si="150"/>
        <v>193</v>
      </c>
      <c r="BI206" s="135">
        <v>67</v>
      </c>
      <c r="BJ206" s="135">
        <v>0</v>
      </c>
      <c r="BK206" s="135">
        <v>87</v>
      </c>
      <c r="BL206" s="136">
        <f t="shared" si="151"/>
        <v>154</v>
      </c>
      <c r="BM206" s="135">
        <v>86</v>
      </c>
      <c r="BN206" s="135">
        <v>0</v>
      </c>
      <c r="BO206" s="135">
        <v>78</v>
      </c>
      <c r="BP206" s="136">
        <f t="shared" si="152"/>
        <v>164</v>
      </c>
      <c r="BQ206" s="135">
        <v>64</v>
      </c>
      <c r="BR206" s="135">
        <v>0</v>
      </c>
      <c r="BS206" s="135">
        <v>60</v>
      </c>
      <c r="BT206" s="136">
        <f t="shared" si="153"/>
        <v>124</v>
      </c>
      <c r="BU206" s="135">
        <v>62</v>
      </c>
      <c r="BV206" s="135">
        <v>0</v>
      </c>
      <c r="BW206" s="135">
        <v>48</v>
      </c>
      <c r="BX206" s="136">
        <f t="shared" si="154"/>
        <v>110</v>
      </c>
      <c r="BY206" s="135">
        <v>0</v>
      </c>
      <c r="BZ206" s="135">
        <v>0</v>
      </c>
      <c r="CA206" s="135">
        <v>3</v>
      </c>
      <c r="CB206" s="136">
        <f t="shared" si="155"/>
        <v>3</v>
      </c>
      <c r="CC206" s="137"/>
      <c r="CD206" s="138">
        <f t="shared" si="156"/>
        <v>1718</v>
      </c>
      <c r="CE206" s="138">
        <f t="shared" si="136"/>
        <v>0</v>
      </c>
      <c r="CF206" s="138">
        <f t="shared" si="157"/>
        <v>1650</v>
      </c>
      <c r="CG206" s="139">
        <f t="shared" si="158"/>
        <v>3368</v>
      </c>
    </row>
    <row r="207" spans="1:85" ht="14.1" customHeight="1">
      <c r="A207" s="45"/>
      <c r="B207" s="1050"/>
      <c r="C207" s="1060"/>
      <c r="D207" s="134" t="s">
        <v>673</v>
      </c>
      <c r="E207" s="135">
        <v>221</v>
      </c>
      <c r="F207" s="135">
        <v>0</v>
      </c>
      <c r="G207" s="135">
        <v>244</v>
      </c>
      <c r="H207" s="136">
        <f t="shared" si="137"/>
        <v>465</v>
      </c>
      <c r="I207" s="135">
        <v>170</v>
      </c>
      <c r="J207" s="135">
        <v>0</v>
      </c>
      <c r="K207" s="135">
        <v>170</v>
      </c>
      <c r="L207" s="136">
        <f t="shared" si="138"/>
        <v>340</v>
      </c>
      <c r="M207" s="135">
        <v>492</v>
      </c>
      <c r="N207" s="135">
        <v>0</v>
      </c>
      <c r="O207" s="135">
        <v>511</v>
      </c>
      <c r="P207" s="136">
        <f t="shared" si="139"/>
        <v>1003</v>
      </c>
      <c r="Q207" s="135">
        <v>529</v>
      </c>
      <c r="R207" s="135">
        <v>0</v>
      </c>
      <c r="S207" s="135">
        <v>477</v>
      </c>
      <c r="T207" s="136">
        <f t="shared" si="140"/>
        <v>1006</v>
      </c>
      <c r="U207" s="135">
        <v>508</v>
      </c>
      <c r="V207" s="135">
        <v>0</v>
      </c>
      <c r="W207" s="135">
        <v>553</v>
      </c>
      <c r="X207" s="136">
        <f t="shared" si="141"/>
        <v>1061</v>
      </c>
      <c r="Y207" s="135">
        <v>622</v>
      </c>
      <c r="Z207" s="135">
        <v>0</v>
      </c>
      <c r="AA207" s="135">
        <v>551</v>
      </c>
      <c r="AB207" s="136">
        <f t="shared" si="142"/>
        <v>1173</v>
      </c>
      <c r="AC207" s="135">
        <v>591</v>
      </c>
      <c r="AD207" s="135">
        <v>0</v>
      </c>
      <c r="AE207" s="135">
        <v>589</v>
      </c>
      <c r="AF207" s="136">
        <f t="shared" si="143"/>
        <v>1180</v>
      </c>
      <c r="AG207" s="135">
        <v>526</v>
      </c>
      <c r="AH207" s="135">
        <v>0</v>
      </c>
      <c r="AI207" s="135">
        <v>449</v>
      </c>
      <c r="AJ207" s="136">
        <f t="shared" si="144"/>
        <v>975</v>
      </c>
      <c r="AK207" s="135">
        <v>516</v>
      </c>
      <c r="AL207" s="135">
        <v>0</v>
      </c>
      <c r="AM207" s="135">
        <v>455</v>
      </c>
      <c r="AN207" s="136">
        <f t="shared" si="145"/>
        <v>971</v>
      </c>
      <c r="AO207" s="135">
        <v>470</v>
      </c>
      <c r="AP207" s="135">
        <v>0</v>
      </c>
      <c r="AQ207" s="135">
        <v>436</v>
      </c>
      <c r="AR207" s="136">
        <f t="shared" si="146"/>
        <v>906</v>
      </c>
      <c r="AS207" s="135">
        <v>496</v>
      </c>
      <c r="AT207" s="135">
        <v>0</v>
      </c>
      <c r="AU207" s="135">
        <v>427</v>
      </c>
      <c r="AV207" s="136">
        <f t="shared" si="147"/>
        <v>923</v>
      </c>
      <c r="AW207" s="135">
        <v>509</v>
      </c>
      <c r="AX207" s="135">
        <v>0</v>
      </c>
      <c r="AY207" s="135">
        <v>502</v>
      </c>
      <c r="AZ207" s="136">
        <f t="shared" si="148"/>
        <v>1011</v>
      </c>
      <c r="BA207" s="135">
        <v>491</v>
      </c>
      <c r="BB207" s="135">
        <v>0</v>
      </c>
      <c r="BC207" s="135">
        <v>487</v>
      </c>
      <c r="BD207" s="136">
        <f t="shared" si="149"/>
        <v>978</v>
      </c>
      <c r="BE207" s="135">
        <v>385</v>
      </c>
      <c r="BF207" s="135">
        <v>0</v>
      </c>
      <c r="BG207" s="135">
        <v>401</v>
      </c>
      <c r="BH207" s="136">
        <f t="shared" si="150"/>
        <v>786</v>
      </c>
      <c r="BI207" s="135">
        <v>328</v>
      </c>
      <c r="BJ207" s="135">
        <v>0</v>
      </c>
      <c r="BK207" s="135">
        <v>320</v>
      </c>
      <c r="BL207" s="136">
        <f t="shared" si="151"/>
        <v>648</v>
      </c>
      <c r="BM207" s="135">
        <v>282</v>
      </c>
      <c r="BN207" s="135">
        <v>0</v>
      </c>
      <c r="BO207" s="135">
        <v>248</v>
      </c>
      <c r="BP207" s="136">
        <f t="shared" si="152"/>
        <v>530</v>
      </c>
      <c r="BQ207" s="135">
        <v>205</v>
      </c>
      <c r="BR207" s="135">
        <v>0</v>
      </c>
      <c r="BS207" s="135">
        <v>208</v>
      </c>
      <c r="BT207" s="136">
        <f t="shared" si="153"/>
        <v>413</v>
      </c>
      <c r="BU207" s="135">
        <v>275</v>
      </c>
      <c r="BV207" s="135">
        <v>0</v>
      </c>
      <c r="BW207" s="135">
        <v>245</v>
      </c>
      <c r="BX207" s="136">
        <f t="shared" si="154"/>
        <v>520</v>
      </c>
      <c r="BY207" s="135">
        <v>1</v>
      </c>
      <c r="BZ207" s="135">
        <v>0</v>
      </c>
      <c r="CA207" s="135">
        <v>0</v>
      </c>
      <c r="CB207" s="136">
        <f t="shared" si="155"/>
        <v>1</v>
      </c>
      <c r="CC207" s="137"/>
      <c r="CD207" s="138">
        <f t="shared" si="156"/>
        <v>7617</v>
      </c>
      <c r="CE207" s="138">
        <f t="shared" si="136"/>
        <v>0</v>
      </c>
      <c r="CF207" s="138">
        <f t="shared" si="157"/>
        <v>7273</v>
      </c>
      <c r="CG207" s="139">
        <f t="shared" si="158"/>
        <v>14890</v>
      </c>
    </row>
    <row r="208" spans="1:85" ht="14.1" customHeight="1">
      <c r="A208" s="45"/>
      <c r="B208" s="1050"/>
      <c r="C208" s="1060"/>
      <c r="D208" s="134" t="s">
        <v>674</v>
      </c>
      <c r="E208" s="135">
        <v>202</v>
      </c>
      <c r="F208" s="135">
        <v>0</v>
      </c>
      <c r="G208" s="135">
        <v>196</v>
      </c>
      <c r="H208" s="136">
        <f t="shared" si="137"/>
        <v>398</v>
      </c>
      <c r="I208" s="135">
        <v>157</v>
      </c>
      <c r="J208" s="135">
        <v>0</v>
      </c>
      <c r="K208" s="135">
        <v>151</v>
      </c>
      <c r="L208" s="136">
        <f t="shared" si="138"/>
        <v>308</v>
      </c>
      <c r="M208" s="135">
        <v>395</v>
      </c>
      <c r="N208" s="135">
        <v>0</v>
      </c>
      <c r="O208" s="135">
        <v>430</v>
      </c>
      <c r="P208" s="136">
        <f t="shared" si="139"/>
        <v>825</v>
      </c>
      <c r="Q208" s="135">
        <v>422</v>
      </c>
      <c r="R208" s="135">
        <v>0</v>
      </c>
      <c r="S208" s="135">
        <v>461</v>
      </c>
      <c r="T208" s="136">
        <f t="shared" si="140"/>
        <v>883</v>
      </c>
      <c r="U208" s="135">
        <v>462</v>
      </c>
      <c r="V208" s="135">
        <v>0</v>
      </c>
      <c r="W208" s="135">
        <v>446</v>
      </c>
      <c r="X208" s="136">
        <f t="shared" si="141"/>
        <v>908</v>
      </c>
      <c r="Y208" s="135">
        <v>480</v>
      </c>
      <c r="Z208" s="135">
        <v>0</v>
      </c>
      <c r="AA208" s="135">
        <v>436</v>
      </c>
      <c r="AB208" s="136">
        <f t="shared" si="142"/>
        <v>916</v>
      </c>
      <c r="AC208" s="135">
        <v>474</v>
      </c>
      <c r="AD208" s="135">
        <v>0</v>
      </c>
      <c r="AE208" s="135">
        <v>387</v>
      </c>
      <c r="AF208" s="136">
        <f t="shared" si="143"/>
        <v>861</v>
      </c>
      <c r="AG208" s="135">
        <v>394</v>
      </c>
      <c r="AH208" s="135">
        <v>0</v>
      </c>
      <c r="AI208" s="135">
        <v>341</v>
      </c>
      <c r="AJ208" s="136">
        <f t="shared" si="144"/>
        <v>735</v>
      </c>
      <c r="AK208" s="135">
        <v>409</v>
      </c>
      <c r="AL208" s="135">
        <v>0</v>
      </c>
      <c r="AM208" s="135">
        <v>322</v>
      </c>
      <c r="AN208" s="136">
        <f t="shared" si="145"/>
        <v>731</v>
      </c>
      <c r="AO208" s="135">
        <v>383</v>
      </c>
      <c r="AP208" s="135">
        <v>0</v>
      </c>
      <c r="AQ208" s="135">
        <v>342</v>
      </c>
      <c r="AR208" s="136">
        <f t="shared" si="146"/>
        <v>725</v>
      </c>
      <c r="AS208" s="135">
        <v>470</v>
      </c>
      <c r="AT208" s="135">
        <v>0</v>
      </c>
      <c r="AU208" s="135">
        <v>371</v>
      </c>
      <c r="AV208" s="136">
        <f t="shared" si="147"/>
        <v>841</v>
      </c>
      <c r="AW208" s="135">
        <v>413</v>
      </c>
      <c r="AX208" s="135">
        <v>0</v>
      </c>
      <c r="AY208" s="135">
        <v>448</v>
      </c>
      <c r="AZ208" s="136">
        <f t="shared" si="148"/>
        <v>861</v>
      </c>
      <c r="BA208" s="135">
        <v>377</v>
      </c>
      <c r="BB208" s="135">
        <v>0</v>
      </c>
      <c r="BC208" s="135">
        <v>393</v>
      </c>
      <c r="BD208" s="136">
        <f t="shared" si="149"/>
        <v>770</v>
      </c>
      <c r="BE208" s="135">
        <v>328</v>
      </c>
      <c r="BF208" s="135">
        <v>0</v>
      </c>
      <c r="BG208" s="135">
        <v>300</v>
      </c>
      <c r="BH208" s="136">
        <f t="shared" si="150"/>
        <v>628</v>
      </c>
      <c r="BI208" s="135">
        <v>256</v>
      </c>
      <c r="BJ208" s="135">
        <v>0</v>
      </c>
      <c r="BK208" s="135">
        <v>277</v>
      </c>
      <c r="BL208" s="136">
        <f t="shared" si="151"/>
        <v>533</v>
      </c>
      <c r="BM208" s="135">
        <v>243</v>
      </c>
      <c r="BN208" s="135">
        <v>0</v>
      </c>
      <c r="BO208" s="135">
        <v>195</v>
      </c>
      <c r="BP208" s="136">
        <f t="shared" si="152"/>
        <v>438</v>
      </c>
      <c r="BQ208" s="135">
        <v>179</v>
      </c>
      <c r="BR208" s="135">
        <v>0</v>
      </c>
      <c r="BS208" s="135">
        <v>166</v>
      </c>
      <c r="BT208" s="136">
        <f t="shared" si="153"/>
        <v>345</v>
      </c>
      <c r="BU208" s="135">
        <v>248</v>
      </c>
      <c r="BV208" s="135">
        <v>0</v>
      </c>
      <c r="BW208" s="135">
        <v>186</v>
      </c>
      <c r="BX208" s="136">
        <f t="shared" si="154"/>
        <v>434</v>
      </c>
      <c r="BY208" s="135">
        <v>1</v>
      </c>
      <c r="BZ208" s="135">
        <v>0</v>
      </c>
      <c r="CA208" s="135">
        <v>0</v>
      </c>
      <c r="CB208" s="136">
        <f t="shared" si="155"/>
        <v>1</v>
      </c>
      <c r="CC208" s="137"/>
      <c r="CD208" s="138">
        <f t="shared" si="156"/>
        <v>6293</v>
      </c>
      <c r="CE208" s="138">
        <f t="shared" si="136"/>
        <v>0</v>
      </c>
      <c r="CF208" s="138">
        <f t="shared" si="157"/>
        <v>5848</v>
      </c>
      <c r="CG208" s="139">
        <f t="shared" si="158"/>
        <v>12141</v>
      </c>
    </row>
    <row r="209" spans="1:85" ht="14.1" customHeight="1">
      <c r="A209" s="45"/>
      <c r="B209" s="1050"/>
      <c r="C209" s="1060"/>
      <c r="D209" s="134" t="s">
        <v>675</v>
      </c>
      <c r="E209" s="135">
        <v>227</v>
      </c>
      <c r="F209" s="135">
        <v>0</v>
      </c>
      <c r="G209" s="135">
        <v>216</v>
      </c>
      <c r="H209" s="136">
        <f t="shared" si="137"/>
        <v>443</v>
      </c>
      <c r="I209" s="135">
        <v>145</v>
      </c>
      <c r="J209" s="135">
        <v>0</v>
      </c>
      <c r="K209" s="135">
        <v>183</v>
      </c>
      <c r="L209" s="136">
        <f t="shared" si="138"/>
        <v>328</v>
      </c>
      <c r="M209" s="135">
        <v>508</v>
      </c>
      <c r="N209" s="135">
        <v>0</v>
      </c>
      <c r="O209" s="135">
        <v>521</v>
      </c>
      <c r="P209" s="136">
        <f t="shared" si="139"/>
        <v>1029</v>
      </c>
      <c r="Q209" s="135">
        <v>525</v>
      </c>
      <c r="R209" s="135">
        <v>0</v>
      </c>
      <c r="S209" s="135">
        <v>570</v>
      </c>
      <c r="T209" s="136">
        <f t="shared" si="140"/>
        <v>1095</v>
      </c>
      <c r="U209" s="135">
        <v>568</v>
      </c>
      <c r="V209" s="135">
        <v>0</v>
      </c>
      <c r="W209" s="135">
        <v>592</v>
      </c>
      <c r="X209" s="136">
        <f t="shared" si="141"/>
        <v>1160</v>
      </c>
      <c r="Y209" s="135">
        <v>597</v>
      </c>
      <c r="Z209" s="135">
        <v>0</v>
      </c>
      <c r="AA209" s="135">
        <v>593</v>
      </c>
      <c r="AB209" s="136">
        <f t="shared" si="142"/>
        <v>1190</v>
      </c>
      <c r="AC209" s="135">
        <v>589</v>
      </c>
      <c r="AD209" s="135">
        <v>0</v>
      </c>
      <c r="AE209" s="135">
        <v>532</v>
      </c>
      <c r="AF209" s="136">
        <f t="shared" si="143"/>
        <v>1121</v>
      </c>
      <c r="AG209" s="135">
        <v>549</v>
      </c>
      <c r="AH209" s="135">
        <v>0</v>
      </c>
      <c r="AI209" s="135">
        <v>467</v>
      </c>
      <c r="AJ209" s="136">
        <f t="shared" si="144"/>
        <v>1016</v>
      </c>
      <c r="AK209" s="135">
        <v>574</v>
      </c>
      <c r="AL209" s="135">
        <v>0</v>
      </c>
      <c r="AM209" s="135">
        <v>499</v>
      </c>
      <c r="AN209" s="136">
        <f t="shared" si="145"/>
        <v>1073</v>
      </c>
      <c r="AO209" s="135">
        <v>564</v>
      </c>
      <c r="AP209" s="135">
        <v>0</v>
      </c>
      <c r="AQ209" s="135">
        <v>513</v>
      </c>
      <c r="AR209" s="136">
        <f t="shared" si="146"/>
        <v>1077</v>
      </c>
      <c r="AS209" s="135">
        <v>689</v>
      </c>
      <c r="AT209" s="135">
        <v>0</v>
      </c>
      <c r="AU209" s="135">
        <v>542</v>
      </c>
      <c r="AV209" s="136">
        <f t="shared" si="147"/>
        <v>1231</v>
      </c>
      <c r="AW209" s="135">
        <v>676</v>
      </c>
      <c r="AX209" s="135">
        <v>0</v>
      </c>
      <c r="AY209" s="135">
        <v>650</v>
      </c>
      <c r="AZ209" s="136">
        <f t="shared" si="148"/>
        <v>1326</v>
      </c>
      <c r="BA209" s="135">
        <v>567</v>
      </c>
      <c r="BB209" s="135">
        <v>0</v>
      </c>
      <c r="BC209" s="135">
        <v>645</v>
      </c>
      <c r="BD209" s="136">
        <f t="shared" si="149"/>
        <v>1212</v>
      </c>
      <c r="BE209" s="135">
        <v>523</v>
      </c>
      <c r="BF209" s="135">
        <v>0</v>
      </c>
      <c r="BG209" s="135">
        <v>533</v>
      </c>
      <c r="BH209" s="136">
        <f t="shared" si="150"/>
        <v>1056</v>
      </c>
      <c r="BI209" s="135">
        <v>403</v>
      </c>
      <c r="BJ209" s="135">
        <v>0</v>
      </c>
      <c r="BK209" s="135">
        <v>427</v>
      </c>
      <c r="BL209" s="136">
        <f t="shared" si="151"/>
        <v>830</v>
      </c>
      <c r="BM209" s="135">
        <v>399</v>
      </c>
      <c r="BN209" s="135">
        <v>0</v>
      </c>
      <c r="BO209" s="135">
        <v>336</v>
      </c>
      <c r="BP209" s="136">
        <f t="shared" si="152"/>
        <v>735</v>
      </c>
      <c r="BQ209" s="135">
        <v>320</v>
      </c>
      <c r="BR209" s="135">
        <v>0</v>
      </c>
      <c r="BS209" s="135">
        <v>288</v>
      </c>
      <c r="BT209" s="136">
        <f t="shared" si="153"/>
        <v>608</v>
      </c>
      <c r="BU209" s="135">
        <v>442</v>
      </c>
      <c r="BV209" s="135">
        <v>0</v>
      </c>
      <c r="BW209" s="135">
        <v>307</v>
      </c>
      <c r="BX209" s="136">
        <f t="shared" si="154"/>
        <v>749</v>
      </c>
      <c r="BY209" s="135">
        <v>0</v>
      </c>
      <c r="BZ209" s="135">
        <v>0</v>
      </c>
      <c r="CA209" s="135">
        <v>2</v>
      </c>
      <c r="CB209" s="136">
        <f t="shared" si="155"/>
        <v>2</v>
      </c>
      <c r="CC209" s="137"/>
      <c r="CD209" s="138">
        <f t="shared" si="156"/>
        <v>8865</v>
      </c>
      <c r="CE209" s="138">
        <f t="shared" si="136"/>
        <v>0</v>
      </c>
      <c r="CF209" s="138">
        <f t="shared" si="157"/>
        <v>8416</v>
      </c>
      <c r="CG209" s="139">
        <f t="shared" si="158"/>
        <v>17281</v>
      </c>
    </row>
    <row r="210" spans="1:85" ht="14.1" customHeight="1">
      <c r="A210" s="45"/>
      <c r="B210" s="1050"/>
      <c r="C210" s="1060"/>
      <c r="D210" s="134" t="s">
        <v>676</v>
      </c>
      <c r="E210" s="135">
        <v>89</v>
      </c>
      <c r="F210" s="135">
        <v>0</v>
      </c>
      <c r="G210" s="135">
        <v>114</v>
      </c>
      <c r="H210" s="136">
        <f t="shared" si="137"/>
        <v>203</v>
      </c>
      <c r="I210" s="135">
        <v>79</v>
      </c>
      <c r="J210" s="135">
        <v>0</v>
      </c>
      <c r="K210" s="135">
        <v>53</v>
      </c>
      <c r="L210" s="136">
        <f t="shared" si="138"/>
        <v>132</v>
      </c>
      <c r="M210" s="135">
        <v>233</v>
      </c>
      <c r="N210" s="135">
        <v>0</v>
      </c>
      <c r="O210" s="135">
        <v>221</v>
      </c>
      <c r="P210" s="136">
        <f t="shared" si="139"/>
        <v>454</v>
      </c>
      <c r="Q210" s="135">
        <v>248</v>
      </c>
      <c r="R210" s="135">
        <v>0</v>
      </c>
      <c r="S210" s="135">
        <v>243</v>
      </c>
      <c r="T210" s="136">
        <f t="shared" si="140"/>
        <v>491</v>
      </c>
      <c r="U210" s="135">
        <v>205</v>
      </c>
      <c r="V210" s="135">
        <v>0</v>
      </c>
      <c r="W210" s="135">
        <v>187</v>
      </c>
      <c r="X210" s="136">
        <f t="shared" si="141"/>
        <v>392</v>
      </c>
      <c r="Y210" s="135">
        <v>179</v>
      </c>
      <c r="Z210" s="135">
        <v>0</v>
      </c>
      <c r="AA210" s="135">
        <v>175</v>
      </c>
      <c r="AB210" s="136">
        <f t="shared" si="142"/>
        <v>354</v>
      </c>
      <c r="AC210" s="135">
        <v>160</v>
      </c>
      <c r="AD210" s="135">
        <v>0</v>
      </c>
      <c r="AE210" s="135">
        <v>158</v>
      </c>
      <c r="AF210" s="136">
        <f t="shared" si="143"/>
        <v>318</v>
      </c>
      <c r="AG210" s="135">
        <v>145</v>
      </c>
      <c r="AH210" s="135">
        <v>0</v>
      </c>
      <c r="AI210" s="135">
        <v>143</v>
      </c>
      <c r="AJ210" s="136">
        <f t="shared" si="144"/>
        <v>288</v>
      </c>
      <c r="AK210" s="135">
        <v>138</v>
      </c>
      <c r="AL210" s="135">
        <v>0</v>
      </c>
      <c r="AM210" s="135">
        <v>126</v>
      </c>
      <c r="AN210" s="136">
        <f t="shared" si="145"/>
        <v>264</v>
      </c>
      <c r="AO210" s="135">
        <v>120</v>
      </c>
      <c r="AP210" s="135">
        <v>0</v>
      </c>
      <c r="AQ210" s="135">
        <v>82</v>
      </c>
      <c r="AR210" s="136">
        <f t="shared" si="146"/>
        <v>202</v>
      </c>
      <c r="AS210" s="135">
        <v>137</v>
      </c>
      <c r="AT210" s="135">
        <v>0</v>
      </c>
      <c r="AU210" s="135">
        <v>83</v>
      </c>
      <c r="AV210" s="136">
        <f t="shared" si="147"/>
        <v>220</v>
      </c>
      <c r="AW210" s="135">
        <v>94</v>
      </c>
      <c r="AX210" s="135">
        <v>0</v>
      </c>
      <c r="AY210" s="135">
        <v>67</v>
      </c>
      <c r="AZ210" s="136">
        <f t="shared" si="148"/>
        <v>161</v>
      </c>
      <c r="BA210" s="135">
        <v>62</v>
      </c>
      <c r="BB210" s="135">
        <v>0</v>
      </c>
      <c r="BC210" s="135">
        <v>58</v>
      </c>
      <c r="BD210" s="136">
        <f t="shared" si="149"/>
        <v>120</v>
      </c>
      <c r="BE210" s="135">
        <v>66</v>
      </c>
      <c r="BF210" s="135">
        <v>0</v>
      </c>
      <c r="BG210" s="135">
        <v>48</v>
      </c>
      <c r="BH210" s="136">
        <f t="shared" si="150"/>
        <v>114</v>
      </c>
      <c r="BI210" s="135">
        <v>44</v>
      </c>
      <c r="BJ210" s="135">
        <v>0</v>
      </c>
      <c r="BK210" s="135">
        <v>42</v>
      </c>
      <c r="BL210" s="136">
        <f t="shared" si="151"/>
        <v>86</v>
      </c>
      <c r="BM210" s="135">
        <v>32</v>
      </c>
      <c r="BN210" s="135">
        <v>0</v>
      </c>
      <c r="BO210" s="135">
        <v>27</v>
      </c>
      <c r="BP210" s="136">
        <f t="shared" si="152"/>
        <v>59</v>
      </c>
      <c r="BQ210" s="135">
        <v>24</v>
      </c>
      <c r="BR210" s="135">
        <v>0</v>
      </c>
      <c r="BS210" s="135">
        <v>23</v>
      </c>
      <c r="BT210" s="136">
        <f t="shared" si="153"/>
        <v>47</v>
      </c>
      <c r="BU210" s="135">
        <v>23</v>
      </c>
      <c r="BV210" s="135">
        <v>0</v>
      </c>
      <c r="BW210" s="135">
        <v>10</v>
      </c>
      <c r="BX210" s="136">
        <f t="shared" si="154"/>
        <v>33</v>
      </c>
      <c r="BY210" s="135">
        <v>0</v>
      </c>
      <c r="BZ210" s="135">
        <v>0</v>
      </c>
      <c r="CA210" s="135">
        <v>0</v>
      </c>
      <c r="CB210" s="136">
        <f t="shared" si="155"/>
        <v>0</v>
      </c>
      <c r="CC210" s="137"/>
      <c r="CD210" s="138">
        <f t="shared" si="156"/>
        <v>2078</v>
      </c>
      <c r="CE210" s="138">
        <f t="shared" si="136"/>
        <v>0</v>
      </c>
      <c r="CF210" s="138">
        <f t="shared" si="157"/>
        <v>1860</v>
      </c>
      <c r="CG210" s="139">
        <f t="shared" si="158"/>
        <v>3938</v>
      </c>
    </row>
    <row r="211" spans="1:85" ht="14.1" customHeight="1">
      <c r="A211" s="45"/>
      <c r="B211" s="1050"/>
      <c r="C211" s="281" t="s">
        <v>113</v>
      </c>
      <c r="D211" s="282" t="s">
        <v>856</v>
      </c>
      <c r="E211" s="280">
        <v>5999</v>
      </c>
      <c r="F211" s="280">
        <v>0</v>
      </c>
      <c r="G211" s="280">
        <v>6191</v>
      </c>
      <c r="H211" s="280">
        <f t="shared" ref="H211:BP211" si="159">SUM(H197:H210)</f>
        <v>12190</v>
      </c>
      <c r="I211" s="280">
        <v>4376</v>
      </c>
      <c r="J211" s="280">
        <v>0</v>
      </c>
      <c r="K211" s="280">
        <v>4697</v>
      </c>
      <c r="L211" s="280">
        <f t="shared" si="159"/>
        <v>9073</v>
      </c>
      <c r="M211" s="280">
        <v>12154</v>
      </c>
      <c r="N211" s="280">
        <v>0</v>
      </c>
      <c r="O211" s="280">
        <v>12498</v>
      </c>
      <c r="P211" s="280">
        <f t="shared" si="159"/>
        <v>24652</v>
      </c>
      <c r="Q211" s="280">
        <v>12221</v>
      </c>
      <c r="R211" s="280">
        <v>0</v>
      </c>
      <c r="S211" s="280">
        <v>12786</v>
      </c>
      <c r="T211" s="280">
        <f t="shared" si="159"/>
        <v>25007</v>
      </c>
      <c r="U211" s="280">
        <v>12707</v>
      </c>
      <c r="V211" s="280">
        <v>1</v>
      </c>
      <c r="W211" s="280">
        <v>12903</v>
      </c>
      <c r="X211" s="280">
        <f t="shared" si="159"/>
        <v>25611</v>
      </c>
      <c r="Y211" s="280">
        <v>13750</v>
      </c>
      <c r="Z211" s="280">
        <v>1</v>
      </c>
      <c r="AA211" s="280">
        <v>12959</v>
      </c>
      <c r="AB211" s="280">
        <f t="shared" si="159"/>
        <v>26710</v>
      </c>
      <c r="AC211" s="280">
        <v>14411</v>
      </c>
      <c r="AD211" s="280">
        <v>0</v>
      </c>
      <c r="AE211" s="280">
        <v>12458</v>
      </c>
      <c r="AF211" s="280">
        <f t="shared" si="159"/>
        <v>26869</v>
      </c>
      <c r="AG211" s="280">
        <v>11906</v>
      </c>
      <c r="AH211" s="280">
        <v>0</v>
      </c>
      <c r="AI211" s="280">
        <v>10122</v>
      </c>
      <c r="AJ211" s="280">
        <f t="shared" si="159"/>
        <v>22028</v>
      </c>
      <c r="AK211" s="280">
        <v>12147</v>
      </c>
      <c r="AL211" s="280">
        <v>0</v>
      </c>
      <c r="AM211" s="280">
        <v>10214</v>
      </c>
      <c r="AN211" s="280">
        <f t="shared" si="159"/>
        <v>22361</v>
      </c>
      <c r="AO211" s="280">
        <v>12077</v>
      </c>
      <c r="AP211" s="280">
        <v>0</v>
      </c>
      <c r="AQ211" s="280">
        <v>10452</v>
      </c>
      <c r="AR211" s="280">
        <f t="shared" si="159"/>
        <v>22529</v>
      </c>
      <c r="AS211" s="280">
        <v>13103</v>
      </c>
      <c r="AT211" s="280">
        <v>0</v>
      </c>
      <c r="AU211" s="280">
        <v>11462</v>
      </c>
      <c r="AV211" s="280">
        <f t="shared" si="159"/>
        <v>24565</v>
      </c>
      <c r="AW211" s="280">
        <v>12531</v>
      </c>
      <c r="AX211" s="280">
        <v>0</v>
      </c>
      <c r="AY211" s="280">
        <v>12003</v>
      </c>
      <c r="AZ211" s="280">
        <f t="shared" si="159"/>
        <v>24534</v>
      </c>
      <c r="BA211" s="280">
        <v>10898</v>
      </c>
      <c r="BB211" s="280">
        <v>0</v>
      </c>
      <c r="BC211" s="280">
        <v>10620</v>
      </c>
      <c r="BD211" s="280">
        <f t="shared" si="159"/>
        <v>21518</v>
      </c>
      <c r="BE211" s="280">
        <v>8981</v>
      </c>
      <c r="BF211" s="280">
        <v>0</v>
      </c>
      <c r="BG211" s="280">
        <v>8556</v>
      </c>
      <c r="BH211" s="280">
        <f t="shared" si="159"/>
        <v>17537</v>
      </c>
      <c r="BI211" s="280">
        <v>7052</v>
      </c>
      <c r="BJ211" s="280">
        <v>0</v>
      </c>
      <c r="BK211" s="280">
        <v>6667</v>
      </c>
      <c r="BL211" s="280">
        <f t="shared" si="159"/>
        <v>13719</v>
      </c>
      <c r="BM211" s="280">
        <v>6264</v>
      </c>
      <c r="BN211" s="280">
        <v>0</v>
      </c>
      <c r="BO211" s="280">
        <v>5602</v>
      </c>
      <c r="BP211" s="280">
        <f t="shared" si="159"/>
        <v>11866</v>
      </c>
      <c r="BQ211" s="280">
        <v>4752</v>
      </c>
      <c r="BR211" s="280">
        <v>0</v>
      </c>
      <c r="BS211" s="280">
        <v>4010</v>
      </c>
      <c r="BT211" s="280">
        <f t="shared" ref="BT211:CB211" si="160">SUM(BT197:BT210)</f>
        <v>8762</v>
      </c>
      <c r="BU211" s="280">
        <v>6358</v>
      </c>
      <c r="BV211" s="280">
        <v>0</v>
      </c>
      <c r="BW211" s="280">
        <v>4425</v>
      </c>
      <c r="BX211" s="280">
        <f t="shared" si="160"/>
        <v>10783</v>
      </c>
      <c r="BY211" s="280">
        <v>13</v>
      </c>
      <c r="BZ211" s="280">
        <v>0</v>
      </c>
      <c r="CA211" s="280">
        <v>20</v>
      </c>
      <c r="CB211" s="280">
        <f t="shared" si="160"/>
        <v>33</v>
      </c>
      <c r="CC211" s="133"/>
      <c r="CD211" s="283">
        <f t="shared" si="156"/>
        <v>181700</v>
      </c>
      <c r="CE211" s="283">
        <f t="shared" si="136"/>
        <v>2</v>
      </c>
      <c r="CF211" s="283">
        <f t="shared" si="157"/>
        <v>168645</v>
      </c>
      <c r="CG211" s="284">
        <f t="shared" si="158"/>
        <v>350347</v>
      </c>
    </row>
    <row r="212" spans="1:85" ht="14.1" customHeight="1">
      <c r="A212" s="45"/>
      <c r="B212" s="1050"/>
      <c r="C212" s="1060" t="s">
        <v>655</v>
      </c>
      <c r="D212" s="134" t="s">
        <v>656</v>
      </c>
      <c r="E212" s="135">
        <v>431</v>
      </c>
      <c r="F212" s="135">
        <v>0</v>
      </c>
      <c r="G212" s="135">
        <v>450</v>
      </c>
      <c r="H212" s="136">
        <f t="shared" si="84"/>
        <v>881</v>
      </c>
      <c r="I212" s="135">
        <v>337</v>
      </c>
      <c r="J212" s="135">
        <v>0</v>
      </c>
      <c r="K212" s="135">
        <v>325</v>
      </c>
      <c r="L212" s="136">
        <f t="shared" si="85"/>
        <v>662</v>
      </c>
      <c r="M212" s="135">
        <v>861</v>
      </c>
      <c r="N212" s="135">
        <v>0</v>
      </c>
      <c r="O212" s="135">
        <v>914</v>
      </c>
      <c r="P212" s="136">
        <f t="shared" si="86"/>
        <v>1775</v>
      </c>
      <c r="Q212" s="135">
        <v>874</v>
      </c>
      <c r="R212" s="135">
        <v>0</v>
      </c>
      <c r="S212" s="135">
        <v>858</v>
      </c>
      <c r="T212" s="136">
        <f t="shared" si="87"/>
        <v>1732</v>
      </c>
      <c r="U212" s="135">
        <v>952</v>
      </c>
      <c r="V212" s="135">
        <v>0</v>
      </c>
      <c r="W212" s="135">
        <v>965</v>
      </c>
      <c r="X212" s="136">
        <f t="shared" si="88"/>
        <v>1917</v>
      </c>
      <c r="Y212" s="135">
        <v>914</v>
      </c>
      <c r="Z212" s="135">
        <v>0</v>
      </c>
      <c r="AA212" s="135">
        <v>778</v>
      </c>
      <c r="AB212" s="136">
        <f t="shared" si="89"/>
        <v>1692</v>
      </c>
      <c r="AC212" s="135">
        <v>1026</v>
      </c>
      <c r="AD212" s="135">
        <v>0</v>
      </c>
      <c r="AE212" s="135">
        <v>797</v>
      </c>
      <c r="AF212" s="136">
        <f t="shared" si="90"/>
        <v>1823</v>
      </c>
      <c r="AG212" s="135">
        <v>852</v>
      </c>
      <c r="AH212" s="135">
        <v>0</v>
      </c>
      <c r="AI212" s="135">
        <v>720</v>
      </c>
      <c r="AJ212" s="136">
        <f t="shared" si="91"/>
        <v>1572</v>
      </c>
      <c r="AK212" s="135">
        <v>866</v>
      </c>
      <c r="AL212" s="135">
        <v>0</v>
      </c>
      <c r="AM212" s="135">
        <v>752</v>
      </c>
      <c r="AN212" s="136">
        <f t="shared" si="92"/>
        <v>1618</v>
      </c>
      <c r="AO212" s="135">
        <v>883</v>
      </c>
      <c r="AP212" s="135">
        <v>0</v>
      </c>
      <c r="AQ212" s="135">
        <v>777</v>
      </c>
      <c r="AR212" s="136">
        <f t="shared" si="93"/>
        <v>1660</v>
      </c>
      <c r="AS212" s="135">
        <v>896</v>
      </c>
      <c r="AT212" s="135">
        <v>0</v>
      </c>
      <c r="AU212" s="135">
        <v>772</v>
      </c>
      <c r="AV212" s="136">
        <f t="shared" si="94"/>
        <v>1668</v>
      </c>
      <c r="AW212" s="135">
        <v>821</v>
      </c>
      <c r="AX212" s="135">
        <v>0</v>
      </c>
      <c r="AY212" s="135">
        <v>822</v>
      </c>
      <c r="AZ212" s="136">
        <f t="shared" si="95"/>
        <v>1643</v>
      </c>
      <c r="BA212" s="135">
        <v>759</v>
      </c>
      <c r="BB212" s="135">
        <v>0</v>
      </c>
      <c r="BC212" s="135">
        <v>677</v>
      </c>
      <c r="BD212" s="136">
        <f t="shared" si="96"/>
        <v>1436</v>
      </c>
      <c r="BE212" s="135">
        <v>669</v>
      </c>
      <c r="BF212" s="135">
        <v>0</v>
      </c>
      <c r="BG212" s="135">
        <v>606</v>
      </c>
      <c r="BH212" s="136">
        <f t="shared" si="97"/>
        <v>1275</v>
      </c>
      <c r="BI212" s="135">
        <v>539</v>
      </c>
      <c r="BJ212" s="135">
        <v>0</v>
      </c>
      <c r="BK212" s="135">
        <v>439</v>
      </c>
      <c r="BL212" s="136">
        <f t="shared" si="98"/>
        <v>978</v>
      </c>
      <c r="BM212" s="135">
        <v>370</v>
      </c>
      <c r="BN212" s="135">
        <v>0</v>
      </c>
      <c r="BO212" s="135">
        <v>360</v>
      </c>
      <c r="BP212" s="136">
        <f t="shared" si="99"/>
        <v>730</v>
      </c>
      <c r="BQ212" s="135">
        <v>271</v>
      </c>
      <c r="BR212" s="135">
        <v>0</v>
      </c>
      <c r="BS212" s="135">
        <v>248</v>
      </c>
      <c r="BT212" s="136">
        <f t="shared" si="100"/>
        <v>519</v>
      </c>
      <c r="BU212" s="135">
        <v>358</v>
      </c>
      <c r="BV212" s="135">
        <v>0</v>
      </c>
      <c r="BW212" s="135">
        <v>308</v>
      </c>
      <c r="BX212" s="136">
        <f t="shared" si="101"/>
        <v>666</v>
      </c>
      <c r="BY212" s="135">
        <v>1</v>
      </c>
      <c r="BZ212" s="135">
        <v>0</v>
      </c>
      <c r="CA212" s="135">
        <v>0</v>
      </c>
      <c r="CB212" s="136">
        <f t="shared" si="102"/>
        <v>1</v>
      </c>
      <c r="CC212" s="137"/>
      <c r="CD212" s="138">
        <f t="shared" si="104"/>
        <v>12680</v>
      </c>
      <c r="CE212" s="138">
        <f t="shared" si="104"/>
        <v>0</v>
      </c>
      <c r="CF212" s="138">
        <f t="shared" si="104"/>
        <v>11568</v>
      </c>
      <c r="CG212" s="139">
        <f t="shared" si="103"/>
        <v>24248</v>
      </c>
    </row>
    <row r="213" spans="1:85" ht="14.1" customHeight="1">
      <c r="A213" s="45"/>
      <c r="B213" s="1050"/>
      <c r="C213" s="1060"/>
      <c r="D213" s="134" t="s">
        <v>655</v>
      </c>
      <c r="E213" s="135">
        <v>524</v>
      </c>
      <c r="F213" s="135">
        <v>0</v>
      </c>
      <c r="G213" s="135">
        <v>527</v>
      </c>
      <c r="H213" s="136">
        <f t="shared" si="84"/>
        <v>1051</v>
      </c>
      <c r="I213" s="135">
        <v>464</v>
      </c>
      <c r="J213" s="135">
        <v>0</v>
      </c>
      <c r="K213" s="135">
        <v>450</v>
      </c>
      <c r="L213" s="136">
        <f t="shared" si="85"/>
        <v>914</v>
      </c>
      <c r="M213" s="135">
        <v>1124</v>
      </c>
      <c r="N213" s="135">
        <v>0</v>
      </c>
      <c r="O213" s="135">
        <v>1160</v>
      </c>
      <c r="P213" s="136">
        <f t="shared" si="86"/>
        <v>2284</v>
      </c>
      <c r="Q213" s="135">
        <v>1077</v>
      </c>
      <c r="R213" s="135">
        <v>0</v>
      </c>
      <c r="S213" s="135">
        <v>1200</v>
      </c>
      <c r="T213" s="136">
        <f t="shared" si="87"/>
        <v>2277</v>
      </c>
      <c r="U213" s="135">
        <v>1166</v>
      </c>
      <c r="V213" s="135">
        <v>0</v>
      </c>
      <c r="W213" s="135">
        <v>1302</v>
      </c>
      <c r="X213" s="136">
        <f t="shared" si="88"/>
        <v>2468</v>
      </c>
      <c r="Y213" s="135">
        <v>1206</v>
      </c>
      <c r="Z213" s="135">
        <v>0</v>
      </c>
      <c r="AA213" s="135">
        <v>1125</v>
      </c>
      <c r="AB213" s="136">
        <f t="shared" si="89"/>
        <v>2331</v>
      </c>
      <c r="AC213" s="135">
        <v>1350</v>
      </c>
      <c r="AD213" s="135">
        <v>0</v>
      </c>
      <c r="AE213" s="135">
        <v>1230</v>
      </c>
      <c r="AF213" s="136">
        <f t="shared" si="90"/>
        <v>2580</v>
      </c>
      <c r="AG213" s="135">
        <v>1150</v>
      </c>
      <c r="AH213" s="135">
        <v>0</v>
      </c>
      <c r="AI213" s="135">
        <v>998</v>
      </c>
      <c r="AJ213" s="136">
        <f t="shared" si="91"/>
        <v>2148</v>
      </c>
      <c r="AK213" s="135">
        <v>1090</v>
      </c>
      <c r="AL213" s="135">
        <v>0</v>
      </c>
      <c r="AM213" s="135">
        <v>965</v>
      </c>
      <c r="AN213" s="136">
        <f t="shared" si="92"/>
        <v>2055</v>
      </c>
      <c r="AO213" s="135">
        <v>1126</v>
      </c>
      <c r="AP213" s="135">
        <v>0</v>
      </c>
      <c r="AQ213" s="135">
        <v>979</v>
      </c>
      <c r="AR213" s="136">
        <f t="shared" si="93"/>
        <v>2105</v>
      </c>
      <c r="AS213" s="135">
        <v>1207</v>
      </c>
      <c r="AT213" s="135">
        <v>0</v>
      </c>
      <c r="AU213" s="135">
        <v>1056</v>
      </c>
      <c r="AV213" s="136">
        <f t="shared" si="94"/>
        <v>2263</v>
      </c>
      <c r="AW213" s="135">
        <v>1202</v>
      </c>
      <c r="AX213" s="135">
        <v>0</v>
      </c>
      <c r="AY213" s="135">
        <v>1157</v>
      </c>
      <c r="AZ213" s="136">
        <f t="shared" si="95"/>
        <v>2359</v>
      </c>
      <c r="BA213" s="135">
        <v>1000</v>
      </c>
      <c r="BB213" s="135">
        <v>0</v>
      </c>
      <c r="BC213" s="135">
        <v>954</v>
      </c>
      <c r="BD213" s="136">
        <f t="shared" si="96"/>
        <v>1954</v>
      </c>
      <c r="BE213" s="135">
        <v>823</v>
      </c>
      <c r="BF213" s="135">
        <v>0</v>
      </c>
      <c r="BG213" s="135">
        <v>757</v>
      </c>
      <c r="BH213" s="136">
        <f t="shared" si="97"/>
        <v>1580</v>
      </c>
      <c r="BI213" s="135">
        <v>634</v>
      </c>
      <c r="BJ213" s="135">
        <v>0</v>
      </c>
      <c r="BK213" s="135">
        <v>587</v>
      </c>
      <c r="BL213" s="136">
        <f t="shared" si="98"/>
        <v>1221</v>
      </c>
      <c r="BM213" s="135">
        <v>467</v>
      </c>
      <c r="BN213" s="135">
        <v>0</v>
      </c>
      <c r="BO213" s="135">
        <v>469</v>
      </c>
      <c r="BP213" s="136">
        <f t="shared" si="99"/>
        <v>936</v>
      </c>
      <c r="BQ213" s="135">
        <v>344</v>
      </c>
      <c r="BR213" s="135">
        <v>0</v>
      </c>
      <c r="BS213" s="135">
        <v>333</v>
      </c>
      <c r="BT213" s="136">
        <f t="shared" si="100"/>
        <v>677</v>
      </c>
      <c r="BU213" s="135">
        <v>516</v>
      </c>
      <c r="BV213" s="135">
        <v>0</v>
      </c>
      <c r="BW213" s="135">
        <v>349</v>
      </c>
      <c r="BX213" s="136">
        <f t="shared" si="101"/>
        <v>865</v>
      </c>
      <c r="BY213" s="135">
        <v>2</v>
      </c>
      <c r="BZ213" s="135">
        <v>0</v>
      </c>
      <c r="CA213" s="135">
        <v>3</v>
      </c>
      <c r="CB213" s="136">
        <f t="shared" si="102"/>
        <v>5</v>
      </c>
      <c r="CC213" s="137"/>
      <c r="CD213" s="138">
        <f t="shared" si="104"/>
        <v>16472</v>
      </c>
      <c r="CE213" s="138">
        <f t="shared" si="104"/>
        <v>0</v>
      </c>
      <c r="CF213" s="138">
        <f t="shared" si="104"/>
        <v>15601</v>
      </c>
      <c r="CG213" s="139">
        <f t="shared" si="103"/>
        <v>32073</v>
      </c>
    </row>
    <row r="214" spans="1:85" ht="14.1" customHeight="1">
      <c r="A214" s="45"/>
      <c r="B214" s="1050"/>
      <c r="C214" s="1060"/>
      <c r="D214" s="134" t="s">
        <v>657</v>
      </c>
      <c r="E214" s="135">
        <v>618</v>
      </c>
      <c r="F214" s="135">
        <v>0</v>
      </c>
      <c r="G214" s="135">
        <v>640</v>
      </c>
      <c r="H214" s="136">
        <f t="shared" si="84"/>
        <v>1258</v>
      </c>
      <c r="I214" s="135">
        <v>478</v>
      </c>
      <c r="J214" s="135">
        <v>0</v>
      </c>
      <c r="K214" s="135">
        <v>443</v>
      </c>
      <c r="L214" s="136">
        <f t="shared" si="85"/>
        <v>921</v>
      </c>
      <c r="M214" s="135">
        <v>1227</v>
      </c>
      <c r="N214" s="135">
        <v>0</v>
      </c>
      <c r="O214" s="135">
        <v>1310</v>
      </c>
      <c r="P214" s="136">
        <f t="shared" si="86"/>
        <v>2537</v>
      </c>
      <c r="Q214" s="135">
        <v>1204</v>
      </c>
      <c r="R214" s="135">
        <v>0</v>
      </c>
      <c r="S214" s="135">
        <v>1279</v>
      </c>
      <c r="T214" s="136">
        <f t="shared" si="87"/>
        <v>2483</v>
      </c>
      <c r="U214" s="135">
        <v>1258</v>
      </c>
      <c r="V214" s="135">
        <v>0</v>
      </c>
      <c r="W214" s="135">
        <v>1240</v>
      </c>
      <c r="X214" s="136">
        <f t="shared" si="88"/>
        <v>2498</v>
      </c>
      <c r="Y214" s="135">
        <v>1340</v>
      </c>
      <c r="Z214" s="135">
        <v>0</v>
      </c>
      <c r="AA214" s="135">
        <v>1257</v>
      </c>
      <c r="AB214" s="136">
        <f t="shared" si="89"/>
        <v>2597</v>
      </c>
      <c r="AC214" s="135">
        <v>1348</v>
      </c>
      <c r="AD214" s="135">
        <v>0</v>
      </c>
      <c r="AE214" s="135">
        <v>1232</v>
      </c>
      <c r="AF214" s="136">
        <f t="shared" si="90"/>
        <v>2580</v>
      </c>
      <c r="AG214" s="135">
        <v>1165</v>
      </c>
      <c r="AH214" s="135">
        <v>0</v>
      </c>
      <c r="AI214" s="135">
        <v>999</v>
      </c>
      <c r="AJ214" s="136">
        <f t="shared" si="91"/>
        <v>2164</v>
      </c>
      <c r="AK214" s="135">
        <v>1172</v>
      </c>
      <c r="AL214" s="135">
        <v>0</v>
      </c>
      <c r="AM214" s="135">
        <v>1052</v>
      </c>
      <c r="AN214" s="136">
        <f t="shared" si="92"/>
        <v>2224</v>
      </c>
      <c r="AO214" s="135">
        <v>1190</v>
      </c>
      <c r="AP214" s="135">
        <v>0</v>
      </c>
      <c r="AQ214" s="135">
        <v>1011</v>
      </c>
      <c r="AR214" s="136">
        <f t="shared" si="93"/>
        <v>2201</v>
      </c>
      <c r="AS214" s="135">
        <v>1183</v>
      </c>
      <c r="AT214" s="135">
        <v>0</v>
      </c>
      <c r="AU214" s="135">
        <v>1106</v>
      </c>
      <c r="AV214" s="136">
        <f t="shared" si="94"/>
        <v>2289</v>
      </c>
      <c r="AW214" s="135">
        <v>1173</v>
      </c>
      <c r="AX214" s="135">
        <v>0</v>
      </c>
      <c r="AY214" s="135">
        <v>1016</v>
      </c>
      <c r="AZ214" s="136">
        <f t="shared" si="95"/>
        <v>2189</v>
      </c>
      <c r="BA214" s="135">
        <v>895</v>
      </c>
      <c r="BB214" s="135">
        <v>0</v>
      </c>
      <c r="BC214" s="135">
        <v>972</v>
      </c>
      <c r="BD214" s="136">
        <f t="shared" si="96"/>
        <v>1867</v>
      </c>
      <c r="BE214" s="135">
        <v>814</v>
      </c>
      <c r="BF214" s="135">
        <v>0</v>
      </c>
      <c r="BG214" s="135">
        <v>816</v>
      </c>
      <c r="BH214" s="136">
        <f t="shared" si="97"/>
        <v>1630</v>
      </c>
      <c r="BI214" s="135">
        <v>609</v>
      </c>
      <c r="BJ214" s="135">
        <v>0</v>
      </c>
      <c r="BK214" s="135">
        <v>636</v>
      </c>
      <c r="BL214" s="136">
        <f t="shared" si="98"/>
        <v>1245</v>
      </c>
      <c r="BM214" s="135">
        <v>581</v>
      </c>
      <c r="BN214" s="135">
        <v>0</v>
      </c>
      <c r="BO214" s="135">
        <v>464</v>
      </c>
      <c r="BP214" s="136">
        <f t="shared" si="99"/>
        <v>1045</v>
      </c>
      <c r="BQ214" s="135">
        <v>408</v>
      </c>
      <c r="BR214" s="135">
        <v>0</v>
      </c>
      <c r="BS214" s="135">
        <v>353</v>
      </c>
      <c r="BT214" s="136">
        <f t="shared" si="100"/>
        <v>761</v>
      </c>
      <c r="BU214" s="135">
        <v>518</v>
      </c>
      <c r="BV214" s="135">
        <v>0</v>
      </c>
      <c r="BW214" s="135">
        <v>394</v>
      </c>
      <c r="BX214" s="136">
        <f t="shared" si="101"/>
        <v>912</v>
      </c>
      <c r="BY214" s="135">
        <v>0</v>
      </c>
      <c r="BZ214" s="135">
        <v>0</v>
      </c>
      <c r="CA214" s="135">
        <v>0</v>
      </c>
      <c r="CB214" s="136">
        <f t="shared" si="102"/>
        <v>0</v>
      </c>
      <c r="CC214" s="137"/>
      <c r="CD214" s="138">
        <f t="shared" si="104"/>
        <v>17181</v>
      </c>
      <c r="CE214" s="138">
        <f t="shared" si="104"/>
        <v>0</v>
      </c>
      <c r="CF214" s="138">
        <f t="shared" si="104"/>
        <v>16220</v>
      </c>
      <c r="CG214" s="139">
        <f t="shared" si="103"/>
        <v>33401</v>
      </c>
    </row>
    <row r="215" spans="1:85" ht="14.1" customHeight="1">
      <c r="A215" s="45"/>
      <c r="B215" s="1050"/>
      <c r="C215" s="1060"/>
      <c r="D215" s="134" t="s">
        <v>658</v>
      </c>
      <c r="E215" s="135">
        <v>74</v>
      </c>
      <c r="F215" s="135">
        <v>0</v>
      </c>
      <c r="G215" s="135">
        <v>82</v>
      </c>
      <c r="H215" s="136">
        <f t="shared" si="84"/>
        <v>156</v>
      </c>
      <c r="I215" s="135">
        <v>74</v>
      </c>
      <c r="J215" s="135">
        <v>0</v>
      </c>
      <c r="K215" s="135">
        <v>70</v>
      </c>
      <c r="L215" s="136">
        <f t="shared" si="85"/>
        <v>144</v>
      </c>
      <c r="M215" s="135">
        <v>169</v>
      </c>
      <c r="N215" s="135">
        <v>0</v>
      </c>
      <c r="O215" s="135">
        <v>177</v>
      </c>
      <c r="P215" s="136">
        <f t="shared" si="86"/>
        <v>346</v>
      </c>
      <c r="Q215" s="135">
        <v>207</v>
      </c>
      <c r="R215" s="135">
        <v>0</v>
      </c>
      <c r="S215" s="135">
        <v>211</v>
      </c>
      <c r="T215" s="136">
        <f t="shared" si="87"/>
        <v>418</v>
      </c>
      <c r="U215" s="135">
        <v>219</v>
      </c>
      <c r="V215" s="135">
        <v>0</v>
      </c>
      <c r="W215" s="135">
        <v>258</v>
      </c>
      <c r="X215" s="136">
        <f t="shared" si="88"/>
        <v>477</v>
      </c>
      <c r="Y215" s="135">
        <v>189</v>
      </c>
      <c r="Z215" s="135">
        <v>0</v>
      </c>
      <c r="AA215" s="135">
        <v>208</v>
      </c>
      <c r="AB215" s="136">
        <f t="shared" si="89"/>
        <v>397</v>
      </c>
      <c r="AC215" s="135">
        <v>200</v>
      </c>
      <c r="AD215" s="135">
        <v>0</v>
      </c>
      <c r="AE215" s="135">
        <v>200</v>
      </c>
      <c r="AF215" s="136">
        <f t="shared" si="90"/>
        <v>400</v>
      </c>
      <c r="AG215" s="135">
        <v>212</v>
      </c>
      <c r="AH215" s="135">
        <v>0</v>
      </c>
      <c r="AI215" s="135">
        <v>163</v>
      </c>
      <c r="AJ215" s="136">
        <f t="shared" si="91"/>
        <v>375</v>
      </c>
      <c r="AK215" s="135">
        <v>192</v>
      </c>
      <c r="AL215" s="135">
        <v>0</v>
      </c>
      <c r="AM215" s="135">
        <v>173</v>
      </c>
      <c r="AN215" s="136">
        <f t="shared" si="92"/>
        <v>365</v>
      </c>
      <c r="AO215" s="135">
        <v>179</v>
      </c>
      <c r="AP215" s="135">
        <v>0</v>
      </c>
      <c r="AQ215" s="135">
        <v>160</v>
      </c>
      <c r="AR215" s="136">
        <f t="shared" si="93"/>
        <v>339</v>
      </c>
      <c r="AS215" s="135">
        <v>200</v>
      </c>
      <c r="AT215" s="135">
        <v>0</v>
      </c>
      <c r="AU215" s="135">
        <v>206</v>
      </c>
      <c r="AV215" s="136">
        <f t="shared" si="94"/>
        <v>406</v>
      </c>
      <c r="AW215" s="135">
        <v>179</v>
      </c>
      <c r="AX215" s="135">
        <v>0</v>
      </c>
      <c r="AY215" s="135">
        <v>223</v>
      </c>
      <c r="AZ215" s="136">
        <f t="shared" si="95"/>
        <v>402</v>
      </c>
      <c r="BA215" s="135">
        <v>189</v>
      </c>
      <c r="BB215" s="135">
        <v>0</v>
      </c>
      <c r="BC215" s="135">
        <v>196</v>
      </c>
      <c r="BD215" s="136">
        <f t="shared" si="96"/>
        <v>385</v>
      </c>
      <c r="BE215" s="135">
        <v>160</v>
      </c>
      <c r="BF215" s="135">
        <v>0</v>
      </c>
      <c r="BG215" s="135">
        <v>167</v>
      </c>
      <c r="BH215" s="136">
        <f t="shared" si="97"/>
        <v>327</v>
      </c>
      <c r="BI215" s="135">
        <v>117</v>
      </c>
      <c r="BJ215" s="135">
        <v>0</v>
      </c>
      <c r="BK215" s="135">
        <v>146</v>
      </c>
      <c r="BL215" s="136">
        <f t="shared" si="98"/>
        <v>263</v>
      </c>
      <c r="BM215" s="135">
        <v>87</v>
      </c>
      <c r="BN215" s="135">
        <v>0</v>
      </c>
      <c r="BO215" s="135">
        <v>106</v>
      </c>
      <c r="BP215" s="136">
        <f t="shared" si="99"/>
        <v>193</v>
      </c>
      <c r="BQ215" s="135">
        <v>97</v>
      </c>
      <c r="BR215" s="135">
        <v>0</v>
      </c>
      <c r="BS215" s="135">
        <v>94</v>
      </c>
      <c r="BT215" s="136">
        <f t="shared" si="100"/>
        <v>191</v>
      </c>
      <c r="BU215" s="135">
        <v>103</v>
      </c>
      <c r="BV215" s="135">
        <v>0</v>
      </c>
      <c r="BW215" s="135">
        <v>102</v>
      </c>
      <c r="BX215" s="136">
        <f t="shared" si="101"/>
        <v>205</v>
      </c>
      <c r="BY215" s="135">
        <v>0</v>
      </c>
      <c r="BZ215" s="135">
        <v>0</v>
      </c>
      <c r="CA215" s="135">
        <v>0</v>
      </c>
      <c r="CB215" s="136">
        <f t="shared" si="102"/>
        <v>0</v>
      </c>
      <c r="CC215" s="137"/>
      <c r="CD215" s="138">
        <f t="shared" si="104"/>
        <v>2847</v>
      </c>
      <c r="CE215" s="138">
        <f t="shared" si="104"/>
        <v>0</v>
      </c>
      <c r="CF215" s="138">
        <f t="shared" si="104"/>
        <v>2942</v>
      </c>
      <c r="CG215" s="139">
        <f t="shared" si="103"/>
        <v>5789</v>
      </c>
    </row>
    <row r="216" spans="1:85" ht="14.1" customHeight="1">
      <c r="A216" s="45"/>
      <c r="B216" s="1050"/>
      <c r="C216" s="1060"/>
      <c r="D216" s="134" t="s">
        <v>659</v>
      </c>
      <c r="E216" s="135">
        <v>561</v>
      </c>
      <c r="F216" s="135">
        <v>0</v>
      </c>
      <c r="G216" s="135">
        <v>574</v>
      </c>
      <c r="H216" s="136">
        <f t="shared" si="84"/>
        <v>1135</v>
      </c>
      <c r="I216" s="135">
        <v>429</v>
      </c>
      <c r="J216" s="135">
        <v>0</v>
      </c>
      <c r="K216" s="135">
        <v>464</v>
      </c>
      <c r="L216" s="136">
        <f t="shared" si="85"/>
        <v>893</v>
      </c>
      <c r="M216" s="135">
        <v>1173</v>
      </c>
      <c r="N216" s="135">
        <v>0</v>
      </c>
      <c r="O216" s="135">
        <v>1202</v>
      </c>
      <c r="P216" s="136">
        <f t="shared" si="86"/>
        <v>2375</v>
      </c>
      <c r="Q216" s="135">
        <v>1076</v>
      </c>
      <c r="R216" s="135">
        <v>0</v>
      </c>
      <c r="S216" s="135">
        <v>1142</v>
      </c>
      <c r="T216" s="136">
        <f t="shared" si="87"/>
        <v>2218</v>
      </c>
      <c r="U216" s="135">
        <v>1217</v>
      </c>
      <c r="V216" s="135">
        <v>0</v>
      </c>
      <c r="W216" s="135">
        <v>1310</v>
      </c>
      <c r="X216" s="136">
        <f t="shared" si="88"/>
        <v>2527</v>
      </c>
      <c r="Y216" s="135">
        <v>1317</v>
      </c>
      <c r="Z216" s="135">
        <v>0</v>
      </c>
      <c r="AA216" s="135">
        <v>1225</v>
      </c>
      <c r="AB216" s="136">
        <f t="shared" si="89"/>
        <v>2542</v>
      </c>
      <c r="AC216" s="135">
        <v>1321</v>
      </c>
      <c r="AD216" s="135">
        <v>0</v>
      </c>
      <c r="AE216" s="135">
        <v>1225</v>
      </c>
      <c r="AF216" s="136">
        <f t="shared" si="90"/>
        <v>2546</v>
      </c>
      <c r="AG216" s="135">
        <v>1136</v>
      </c>
      <c r="AH216" s="135">
        <v>0</v>
      </c>
      <c r="AI216" s="135">
        <v>1083</v>
      </c>
      <c r="AJ216" s="136">
        <f t="shared" si="91"/>
        <v>2219</v>
      </c>
      <c r="AK216" s="135">
        <v>1198</v>
      </c>
      <c r="AL216" s="135">
        <v>0</v>
      </c>
      <c r="AM216" s="135">
        <v>1185</v>
      </c>
      <c r="AN216" s="136">
        <f t="shared" si="92"/>
        <v>2383</v>
      </c>
      <c r="AO216" s="135">
        <v>1189</v>
      </c>
      <c r="AP216" s="135">
        <v>0</v>
      </c>
      <c r="AQ216" s="135">
        <v>1172</v>
      </c>
      <c r="AR216" s="136">
        <f t="shared" si="93"/>
        <v>2361</v>
      </c>
      <c r="AS216" s="135">
        <v>1174</v>
      </c>
      <c r="AT216" s="135">
        <v>0</v>
      </c>
      <c r="AU216" s="135">
        <v>1103</v>
      </c>
      <c r="AV216" s="136">
        <f t="shared" si="94"/>
        <v>2277</v>
      </c>
      <c r="AW216" s="135">
        <v>1160</v>
      </c>
      <c r="AX216" s="135">
        <v>0</v>
      </c>
      <c r="AY216" s="135">
        <v>1170</v>
      </c>
      <c r="AZ216" s="136">
        <f t="shared" si="95"/>
        <v>2330</v>
      </c>
      <c r="BA216" s="135">
        <v>1045</v>
      </c>
      <c r="BB216" s="135">
        <v>0</v>
      </c>
      <c r="BC216" s="135">
        <v>1082</v>
      </c>
      <c r="BD216" s="136">
        <f t="shared" si="96"/>
        <v>2127</v>
      </c>
      <c r="BE216" s="135">
        <v>907</v>
      </c>
      <c r="BF216" s="135">
        <v>0</v>
      </c>
      <c r="BG216" s="135">
        <v>894</v>
      </c>
      <c r="BH216" s="136">
        <f t="shared" si="97"/>
        <v>1801</v>
      </c>
      <c r="BI216" s="135">
        <v>653</v>
      </c>
      <c r="BJ216" s="135">
        <v>0</v>
      </c>
      <c r="BK216" s="135">
        <v>696</v>
      </c>
      <c r="BL216" s="136">
        <f t="shared" si="98"/>
        <v>1349</v>
      </c>
      <c r="BM216" s="135">
        <v>497</v>
      </c>
      <c r="BN216" s="135">
        <v>0</v>
      </c>
      <c r="BO216" s="135">
        <v>509</v>
      </c>
      <c r="BP216" s="136">
        <f t="shared" si="99"/>
        <v>1006</v>
      </c>
      <c r="BQ216" s="135">
        <v>380</v>
      </c>
      <c r="BR216" s="135">
        <v>0</v>
      </c>
      <c r="BS216" s="135">
        <v>301</v>
      </c>
      <c r="BT216" s="136">
        <f t="shared" si="100"/>
        <v>681</v>
      </c>
      <c r="BU216" s="135">
        <v>504</v>
      </c>
      <c r="BV216" s="135">
        <v>0</v>
      </c>
      <c r="BW216" s="135">
        <v>371</v>
      </c>
      <c r="BX216" s="136">
        <f t="shared" si="101"/>
        <v>875</v>
      </c>
      <c r="BY216" s="135">
        <v>2</v>
      </c>
      <c r="BZ216" s="135">
        <v>0</v>
      </c>
      <c r="CA216" s="135">
        <v>1</v>
      </c>
      <c r="CB216" s="136">
        <f t="shared" si="102"/>
        <v>3</v>
      </c>
      <c r="CC216" s="137"/>
      <c r="CD216" s="138">
        <f t="shared" si="104"/>
        <v>16939</v>
      </c>
      <c r="CE216" s="138">
        <f t="shared" si="104"/>
        <v>0</v>
      </c>
      <c r="CF216" s="138">
        <f t="shared" si="104"/>
        <v>16709</v>
      </c>
      <c r="CG216" s="139">
        <f t="shared" si="103"/>
        <v>33648</v>
      </c>
    </row>
    <row r="217" spans="1:85" ht="14.1" customHeight="1">
      <c r="A217" s="45"/>
      <c r="B217" s="1050"/>
      <c r="C217" s="1060"/>
      <c r="D217" s="134" t="s">
        <v>660</v>
      </c>
      <c r="E217" s="135">
        <v>355</v>
      </c>
      <c r="F217" s="135">
        <v>0</v>
      </c>
      <c r="G217" s="135">
        <v>324</v>
      </c>
      <c r="H217" s="136">
        <f t="shared" si="84"/>
        <v>679</v>
      </c>
      <c r="I217" s="135">
        <v>277</v>
      </c>
      <c r="J217" s="135">
        <v>0</v>
      </c>
      <c r="K217" s="135">
        <v>270</v>
      </c>
      <c r="L217" s="136">
        <f t="shared" si="85"/>
        <v>547</v>
      </c>
      <c r="M217" s="135">
        <v>758</v>
      </c>
      <c r="N217" s="135">
        <v>0</v>
      </c>
      <c r="O217" s="135">
        <v>778</v>
      </c>
      <c r="P217" s="136">
        <f t="shared" si="86"/>
        <v>1536</v>
      </c>
      <c r="Q217" s="135">
        <v>708</v>
      </c>
      <c r="R217" s="135">
        <v>0</v>
      </c>
      <c r="S217" s="135">
        <v>777</v>
      </c>
      <c r="T217" s="136">
        <f t="shared" si="87"/>
        <v>1485</v>
      </c>
      <c r="U217" s="135">
        <v>789</v>
      </c>
      <c r="V217" s="135">
        <v>0</v>
      </c>
      <c r="W217" s="135">
        <v>761</v>
      </c>
      <c r="X217" s="136">
        <f t="shared" si="88"/>
        <v>1550</v>
      </c>
      <c r="Y217" s="135">
        <v>802</v>
      </c>
      <c r="Z217" s="135">
        <v>0</v>
      </c>
      <c r="AA217" s="135">
        <v>671</v>
      </c>
      <c r="AB217" s="136">
        <f t="shared" si="89"/>
        <v>1473</v>
      </c>
      <c r="AC217" s="135">
        <v>741</v>
      </c>
      <c r="AD217" s="135">
        <v>0</v>
      </c>
      <c r="AE217" s="135">
        <v>629</v>
      </c>
      <c r="AF217" s="136">
        <f t="shared" si="90"/>
        <v>1370</v>
      </c>
      <c r="AG217" s="135">
        <v>652</v>
      </c>
      <c r="AH217" s="135">
        <v>0</v>
      </c>
      <c r="AI217" s="135">
        <v>543</v>
      </c>
      <c r="AJ217" s="136">
        <f t="shared" si="91"/>
        <v>1195</v>
      </c>
      <c r="AK217" s="135">
        <v>660</v>
      </c>
      <c r="AL217" s="135">
        <v>0</v>
      </c>
      <c r="AM217" s="135">
        <v>609</v>
      </c>
      <c r="AN217" s="136">
        <f t="shared" si="92"/>
        <v>1269</v>
      </c>
      <c r="AO217" s="135">
        <v>642</v>
      </c>
      <c r="AP217" s="135">
        <v>0</v>
      </c>
      <c r="AQ217" s="135">
        <v>591</v>
      </c>
      <c r="AR217" s="136">
        <f t="shared" si="93"/>
        <v>1233</v>
      </c>
      <c r="AS217" s="135">
        <v>690</v>
      </c>
      <c r="AT217" s="135">
        <v>0</v>
      </c>
      <c r="AU217" s="135">
        <v>637</v>
      </c>
      <c r="AV217" s="136">
        <f t="shared" si="94"/>
        <v>1327</v>
      </c>
      <c r="AW217" s="135">
        <v>610</v>
      </c>
      <c r="AX217" s="135">
        <v>0</v>
      </c>
      <c r="AY217" s="135">
        <v>633</v>
      </c>
      <c r="AZ217" s="136">
        <f t="shared" si="95"/>
        <v>1243</v>
      </c>
      <c r="BA217" s="135">
        <v>569</v>
      </c>
      <c r="BB217" s="135">
        <v>0</v>
      </c>
      <c r="BC217" s="135">
        <v>542</v>
      </c>
      <c r="BD217" s="136">
        <f t="shared" si="96"/>
        <v>1111</v>
      </c>
      <c r="BE217" s="135">
        <v>441</v>
      </c>
      <c r="BF217" s="135">
        <v>0</v>
      </c>
      <c r="BG217" s="135">
        <v>416</v>
      </c>
      <c r="BH217" s="136">
        <f t="shared" si="97"/>
        <v>857</v>
      </c>
      <c r="BI217" s="135">
        <v>315</v>
      </c>
      <c r="BJ217" s="135">
        <v>0</v>
      </c>
      <c r="BK217" s="135">
        <v>321</v>
      </c>
      <c r="BL217" s="136">
        <f t="shared" si="98"/>
        <v>636</v>
      </c>
      <c r="BM217" s="135">
        <v>242</v>
      </c>
      <c r="BN217" s="135">
        <v>0</v>
      </c>
      <c r="BO217" s="135">
        <v>241</v>
      </c>
      <c r="BP217" s="136">
        <f t="shared" si="99"/>
        <v>483</v>
      </c>
      <c r="BQ217" s="135">
        <v>165</v>
      </c>
      <c r="BR217" s="135">
        <v>0</v>
      </c>
      <c r="BS217" s="135">
        <v>178</v>
      </c>
      <c r="BT217" s="136">
        <f t="shared" si="100"/>
        <v>343</v>
      </c>
      <c r="BU217" s="135">
        <v>249</v>
      </c>
      <c r="BV217" s="135">
        <v>0</v>
      </c>
      <c r="BW217" s="135">
        <v>195</v>
      </c>
      <c r="BX217" s="136">
        <f t="shared" si="101"/>
        <v>444</v>
      </c>
      <c r="BY217" s="135">
        <v>2</v>
      </c>
      <c r="BZ217" s="135">
        <v>0</v>
      </c>
      <c r="CA217" s="135">
        <v>1</v>
      </c>
      <c r="CB217" s="136">
        <f t="shared" si="102"/>
        <v>3</v>
      </c>
      <c r="CC217" s="137"/>
      <c r="CD217" s="138">
        <f t="shared" si="104"/>
        <v>9667</v>
      </c>
      <c r="CE217" s="138">
        <f t="shared" si="104"/>
        <v>0</v>
      </c>
      <c r="CF217" s="138">
        <f t="shared" si="104"/>
        <v>9117</v>
      </c>
      <c r="CG217" s="139">
        <f t="shared" si="103"/>
        <v>18784</v>
      </c>
    </row>
    <row r="218" spans="1:85" ht="14.1" customHeight="1">
      <c r="A218" s="45"/>
      <c r="B218" s="1050"/>
      <c r="C218" s="1060"/>
      <c r="D218" s="134" t="s">
        <v>661</v>
      </c>
      <c r="E218" s="135">
        <v>205</v>
      </c>
      <c r="F218" s="135">
        <v>0</v>
      </c>
      <c r="G218" s="135">
        <v>172</v>
      </c>
      <c r="H218" s="136">
        <f t="shared" si="84"/>
        <v>377</v>
      </c>
      <c r="I218" s="135">
        <v>149</v>
      </c>
      <c r="J218" s="135">
        <v>0</v>
      </c>
      <c r="K218" s="135">
        <v>145</v>
      </c>
      <c r="L218" s="136">
        <f t="shared" si="85"/>
        <v>294</v>
      </c>
      <c r="M218" s="135">
        <v>396</v>
      </c>
      <c r="N218" s="135">
        <v>0</v>
      </c>
      <c r="O218" s="135">
        <v>412</v>
      </c>
      <c r="P218" s="136">
        <f t="shared" si="86"/>
        <v>808</v>
      </c>
      <c r="Q218" s="135">
        <v>405</v>
      </c>
      <c r="R218" s="135">
        <v>0</v>
      </c>
      <c r="S218" s="135">
        <v>402</v>
      </c>
      <c r="T218" s="136">
        <f t="shared" si="87"/>
        <v>807</v>
      </c>
      <c r="U218" s="135">
        <v>451</v>
      </c>
      <c r="V218" s="135">
        <v>0</v>
      </c>
      <c r="W218" s="135">
        <v>426</v>
      </c>
      <c r="X218" s="136">
        <f t="shared" si="88"/>
        <v>877</v>
      </c>
      <c r="Y218" s="135">
        <v>474</v>
      </c>
      <c r="Z218" s="135">
        <v>0</v>
      </c>
      <c r="AA218" s="135">
        <v>405</v>
      </c>
      <c r="AB218" s="136">
        <f t="shared" si="89"/>
        <v>879</v>
      </c>
      <c r="AC218" s="135">
        <v>406</v>
      </c>
      <c r="AD218" s="135">
        <v>0</v>
      </c>
      <c r="AE218" s="135">
        <v>388</v>
      </c>
      <c r="AF218" s="136">
        <f t="shared" si="90"/>
        <v>794</v>
      </c>
      <c r="AG218" s="135">
        <v>387</v>
      </c>
      <c r="AH218" s="135">
        <v>0</v>
      </c>
      <c r="AI218" s="135">
        <v>324</v>
      </c>
      <c r="AJ218" s="136">
        <f t="shared" si="91"/>
        <v>711</v>
      </c>
      <c r="AK218" s="135">
        <v>375</v>
      </c>
      <c r="AL218" s="135">
        <v>0</v>
      </c>
      <c r="AM218" s="135">
        <v>326</v>
      </c>
      <c r="AN218" s="136">
        <f t="shared" si="92"/>
        <v>701</v>
      </c>
      <c r="AO218" s="135">
        <v>331</v>
      </c>
      <c r="AP218" s="135">
        <v>0</v>
      </c>
      <c r="AQ218" s="135">
        <v>328</v>
      </c>
      <c r="AR218" s="136">
        <f t="shared" si="93"/>
        <v>659</v>
      </c>
      <c r="AS218" s="135">
        <v>328</v>
      </c>
      <c r="AT218" s="135">
        <v>0</v>
      </c>
      <c r="AU218" s="135">
        <v>306</v>
      </c>
      <c r="AV218" s="136">
        <f t="shared" si="94"/>
        <v>634</v>
      </c>
      <c r="AW218" s="135">
        <v>299</v>
      </c>
      <c r="AX218" s="135">
        <v>0</v>
      </c>
      <c r="AY218" s="135">
        <v>279</v>
      </c>
      <c r="AZ218" s="136">
        <f t="shared" si="95"/>
        <v>578</v>
      </c>
      <c r="BA218" s="135">
        <v>231</v>
      </c>
      <c r="BB218" s="135">
        <v>0</v>
      </c>
      <c r="BC218" s="135">
        <v>270</v>
      </c>
      <c r="BD218" s="136">
        <f t="shared" si="96"/>
        <v>501</v>
      </c>
      <c r="BE218" s="135">
        <v>231</v>
      </c>
      <c r="BF218" s="135">
        <v>0</v>
      </c>
      <c r="BG218" s="135">
        <v>220</v>
      </c>
      <c r="BH218" s="136">
        <f t="shared" si="97"/>
        <v>451</v>
      </c>
      <c r="BI218" s="135">
        <v>151</v>
      </c>
      <c r="BJ218" s="135">
        <v>0</v>
      </c>
      <c r="BK218" s="135">
        <v>160</v>
      </c>
      <c r="BL218" s="136">
        <f t="shared" si="98"/>
        <v>311</v>
      </c>
      <c r="BM218" s="135">
        <v>121</v>
      </c>
      <c r="BN218" s="135">
        <v>0</v>
      </c>
      <c r="BO218" s="135">
        <v>131</v>
      </c>
      <c r="BP218" s="136">
        <f t="shared" si="99"/>
        <v>252</v>
      </c>
      <c r="BQ218" s="135">
        <v>88</v>
      </c>
      <c r="BR218" s="135">
        <v>0</v>
      </c>
      <c r="BS218" s="135">
        <v>106</v>
      </c>
      <c r="BT218" s="136">
        <f t="shared" si="100"/>
        <v>194</v>
      </c>
      <c r="BU218" s="135">
        <v>109</v>
      </c>
      <c r="BV218" s="135">
        <v>0</v>
      </c>
      <c r="BW218" s="135">
        <v>111</v>
      </c>
      <c r="BX218" s="136">
        <f t="shared" si="101"/>
        <v>220</v>
      </c>
      <c r="BY218" s="135">
        <v>0</v>
      </c>
      <c r="BZ218" s="135">
        <v>0</v>
      </c>
      <c r="CA218" s="135">
        <v>0</v>
      </c>
      <c r="CB218" s="136">
        <f t="shared" si="102"/>
        <v>0</v>
      </c>
      <c r="CC218" s="137"/>
      <c r="CD218" s="138">
        <f t="shared" si="104"/>
        <v>5137</v>
      </c>
      <c r="CE218" s="138">
        <f t="shared" si="104"/>
        <v>0</v>
      </c>
      <c r="CF218" s="138">
        <f t="shared" si="104"/>
        <v>4911</v>
      </c>
      <c r="CG218" s="139">
        <f t="shared" si="103"/>
        <v>10048</v>
      </c>
    </row>
    <row r="219" spans="1:85" ht="14.1" customHeight="1">
      <c r="A219" s="45"/>
      <c r="B219" s="1051"/>
      <c r="C219" s="281" t="s">
        <v>113</v>
      </c>
      <c r="D219" s="282" t="s">
        <v>856</v>
      </c>
      <c r="E219" s="280">
        <v>2768</v>
      </c>
      <c r="F219" s="280">
        <v>0</v>
      </c>
      <c r="G219" s="280">
        <v>2769</v>
      </c>
      <c r="H219" s="280">
        <f t="shared" ref="H219:BP219" si="161">SUM(H212:H218)</f>
        <v>5537</v>
      </c>
      <c r="I219" s="280">
        <v>2208</v>
      </c>
      <c r="J219" s="280">
        <v>0</v>
      </c>
      <c r="K219" s="280">
        <v>2167</v>
      </c>
      <c r="L219" s="280">
        <f t="shared" si="161"/>
        <v>4375</v>
      </c>
      <c r="M219" s="280">
        <v>5708</v>
      </c>
      <c r="N219" s="280">
        <v>0</v>
      </c>
      <c r="O219" s="280">
        <v>5953</v>
      </c>
      <c r="P219" s="280">
        <f t="shared" si="161"/>
        <v>11661</v>
      </c>
      <c r="Q219" s="280">
        <v>5551</v>
      </c>
      <c r="R219" s="280">
        <v>0</v>
      </c>
      <c r="S219" s="280">
        <v>5869</v>
      </c>
      <c r="T219" s="280">
        <f t="shared" si="161"/>
        <v>11420</v>
      </c>
      <c r="U219" s="280">
        <v>6052</v>
      </c>
      <c r="V219" s="280">
        <v>0</v>
      </c>
      <c r="W219" s="280">
        <v>6262</v>
      </c>
      <c r="X219" s="280">
        <f t="shared" si="161"/>
        <v>12314</v>
      </c>
      <c r="Y219" s="280">
        <v>6242</v>
      </c>
      <c r="Z219" s="280">
        <v>0</v>
      </c>
      <c r="AA219" s="280">
        <v>5669</v>
      </c>
      <c r="AB219" s="280">
        <f t="shared" si="161"/>
        <v>11911</v>
      </c>
      <c r="AC219" s="280">
        <v>6392</v>
      </c>
      <c r="AD219" s="280">
        <v>0</v>
      </c>
      <c r="AE219" s="280">
        <v>5701</v>
      </c>
      <c r="AF219" s="280">
        <f t="shared" si="161"/>
        <v>12093</v>
      </c>
      <c r="AG219" s="280">
        <v>5554</v>
      </c>
      <c r="AH219" s="280">
        <v>0</v>
      </c>
      <c r="AI219" s="280">
        <v>4830</v>
      </c>
      <c r="AJ219" s="280">
        <f t="shared" si="161"/>
        <v>10384</v>
      </c>
      <c r="AK219" s="280">
        <v>5553</v>
      </c>
      <c r="AL219" s="280">
        <v>0</v>
      </c>
      <c r="AM219" s="280">
        <v>5062</v>
      </c>
      <c r="AN219" s="280">
        <f t="shared" si="161"/>
        <v>10615</v>
      </c>
      <c r="AO219" s="280">
        <v>5540</v>
      </c>
      <c r="AP219" s="280">
        <v>0</v>
      </c>
      <c r="AQ219" s="280">
        <v>5018</v>
      </c>
      <c r="AR219" s="280">
        <f t="shared" si="161"/>
        <v>10558</v>
      </c>
      <c r="AS219" s="280">
        <v>5678</v>
      </c>
      <c r="AT219" s="280">
        <v>0</v>
      </c>
      <c r="AU219" s="280">
        <v>5186</v>
      </c>
      <c r="AV219" s="280">
        <f t="shared" si="161"/>
        <v>10864</v>
      </c>
      <c r="AW219" s="280">
        <v>5444</v>
      </c>
      <c r="AX219" s="280">
        <v>0</v>
      </c>
      <c r="AY219" s="280">
        <v>5300</v>
      </c>
      <c r="AZ219" s="280">
        <f t="shared" si="161"/>
        <v>10744</v>
      </c>
      <c r="BA219" s="280">
        <v>4688</v>
      </c>
      <c r="BB219" s="280">
        <v>0</v>
      </c>
      <c r="BC219" s="280">
        <v>4693</v>
      </c>
      <c r="BD219" s="280">
        <f t="shared" si="161"/>
        <v>9381</v>
      </c>
      <c r="BE219" s="280">
        <v>4045</v>
      </c>
      <c r="BF219" s="280">
        <v>0</v>
      </c>
      <c r="BG219" s="280">
        <v>3876</v>
      </c>
      <c r="BH219" s="280">
        <f t="shared" si="161"/>
        <v>7921</v>
      </c>
      <c r="BI219" s="280">
        <v>3018</v>
      </c>
      <c r="BJ219" s="280">
        <v>0</v>
      </c>
      <c r="BK219" s="280">
        <v>2985</v>
      </c>
      <c r="BL219" s="280">
        <f t="shared" si="161"/>
        <v>6003</v>
      </c>
      <c r="BM219" s="280">
        <v>2365</v>
      </c>
      <c r="BN219" s="280">
        <v>0</v>
      </c>
      <c r="BO219" s="280">
        <v>2280</v>
      </c>
      <c r="BP219" s="280">
        <f t="shared" si="161"/>
        <v>4645</v>
      </c>
      <c r="BQ219" s="280">
        <v>1753</v>
      </c>
      <c r="BR219" s="280">
        <v>0</v>
      </c>
      <c r="BS219" s="280">
        <v>1613</v>
      </c>
      <c r="BT219" s="280">
        <f t="shared" ref="BT219:CB219" si="162">SUM(BT212:BT218)</f>
        <v>3366</v>
      </c>
      <c r="BU219" s="280">
        <v>2357</v>
      </c>
      <c r="BV219" s="280">
        <v>0</v>
      </c>
      <c r="BW219" s="280">
        <v>1830</v>
      </c>
      <c r="BX219" s="280">
        <f t="shared" si="162"/>
        <v>4187</v>
      </c>
      <c r="BY219" s="280">
        <v>7</v>
      </c>
      <c r="BZ219" s="280">
        <v>0</v>
      </c>
      <c r="CA219" s="280">
        <v>5</v>
      </c>
      <c r="CB219" s="280">
        <f t="shared" si="162"/>
        <v>12</v>
      </c>
      <c r="CC219" s="133"/>
      <c r="CD219" s="283">
        <f t="shared" si="104"/>
        <v>80923</v>
      </c>
      <c r="CE219" s="283">
        <f t="shared" ref="CE219:CE231" si="163">+F219+J219+N219+R219+V219+Z219+AD219+AH219+AL219+AP219+AT219+AX219+BB219+BF219+BJ219+BN219+BR219+BV219+BZ219</f>
        <v>0</v>
      </c>
      <c r="CF219" s="283">
        <f t="shared" si="104"/>
        <v>77068</v>
      </c>
      <c r="CG219" s="284">
        <f t="shared" si="103"/>
        <v>157991</v>
      </c>
    </row>
    <row r="220" spans="1:85" ht="14.1" customHeight="1">
      <c r="A220" s="45"/>
      <c r="B220" s="1049" t="s">
        <v>699</v>
      </c>
      <c r="C220" s="1060" t="s">
        <v>722</v>
      </c>
      <c r="D220" s="134" t="s">
        <v>723</v>
      </c>
      <c r="E220" s="135">
        <v>177</v>
      </c>
      <c r="F220" s="135">
        <v>0</v>
      </c>
      <c r="G220" s="135">
        <v>192</v>
      </c>
      <c r="H220" s="136">
        <f t="shared" ref="H220:H230" si="164">SUM(E220:G220)</f>
        <v>369</v>
      </c>
      <c r="I220" s="135">
        <v>109</v>
      </c>
      <c r="J220" s="135">
        <v>0</v>
      </c>
      <c r="K220" s="135">
        <v>113</v>
      </c>
      <c r="L220" s="136">
        <f t="shared" ref="L220:L230" si="165">SUM(I220:K220)</f>
        <v>222</v>
      </c>
      <c r="M220" s="135">
        <v>322</v>
      </c>
      <c r="N220" s="135">
        <v>0</v>
      </c>
      <c r="O220" s="135">
        <v>312</v>
      </c>
      <c r="P220" s="136">
        <f t="shared" ref="P220:P230" si="166">SUM(M220:O220)</f>
        <v>634</v>
      </c>
      <c r="Q220" s="135">
        <v>304</v>
      </c>
      <c r="R220" s="135">
        <v>0</v>
      </c>
      <c r="S220" s="135">
        <v>311</v>
      </c>
      <c r="T220" s="136">
        <f t="shared" ref="T220:T230" si="167">SUM(Q220:S220)</f>
        <v>615</v>
      </c>
      <c r="U220" s="135">
        <v>308</v>
      </c>
      <c r="V220" s="135">
        <v>0</v>
      </c>
      <c r="W220" s="135">
        <v>314</v>
      </c>
      <c r="X220" s="136">
        <f t="shared" ref="X220:X230" si="168">SUM(U220:W220)</f>
        <v>622</v>
      </c>
      <c r="Y220" s="135">
        <v>344</v>
      </c>
      <c r="Z220" s="135">
        <v>0</v>
      </c>
      <c r="AA220" s="135">
        <v>264</v>
      </c>
      <c r="AB220" s="136">
        <f t="shared" ref="AB220:AB230" si="169">SUM(Y220:AA220)</f>
        <v>608</v>
      </c>
      <c r="AC220" s="135">
        <v>412</v>
      </c>
      <c r="AD220" s="135">
        <v>0</v>
      </c>
      <c r="AE220" s="135">
        <v>291</v>
      </c>
      <c r="AF220" s="136">
        <f t="shared" ref="AF220:AF230" si="170">SUM(AC220:AE220)</f>
        <v>703</v>
      </c>
      <c r="AG220" s="135">
        <v>300</v>
      </c>
      <c r="AH220" s="135">
        <v>0</v>
      </c>
      <c r="AI220" s="135">
        <v>220</v>
      </c>
      <c r="AJ220" s="136">
        <f t="shared" ref="AJ220:AJ230" si="171">SUM(AG220:AI220)</f>
        <v>520</v>
      </c>
      <c r="AK220" s="135">
        <v>291</v>
      </c>
      <c r="AL220" s="135">
        <v>0</v>
      </c>
      <c r="AM220" s="135">
        <v>210</v>
      </c>
      <c r="AN220" s="136">
        <f t="shared" ref="AN220:AN230" si="172">SUM(AK220:AM220)</f>
        <v>501</v>
      </c>
      <c r="AO220" s="135">
        <v>302</v>
      </c>
      <c r="AP220" s="135">
        <v>0</v>
      </c>
      <c r="AQ220" s="135">
        <v>227</v>
      </c>
      <c r="AR220" s="136">
        <f t="shared" ref="AR220:AR230" si="173">SUM(AO220:AQ220)</f>
        <v>529</v>
      </c>
      <c r="AS220" s="135">
        <v>289</v>
      </c>
      <c r="AT220" s="135">
        <v>0</v>
      </c>
      <c r="AU220" s="135">
        <v>238</v>
      </c>
      <c r="AV220" s="136">
        <f t="shared" ref="AV220:AV230" si="174">SUM(AS220:AU220)</f>
        <v>527</v>
      </c>
      <c r="AW220" s="135">
        <v>272</v>
      </c>
      <c r="AX220" s="135">
        <v>1</v>
      </c>
      <c r="AY220" s="135">
        <v>262</v>
      </c>
      <c r="AZ220" s="136">
        <f t="shared" ref="AZ220:AZ230" si="175">SUM(AW220:AY220)</f>
        <v>535</v>
      </c>
      <c r="BA220" s="135">
        <v>268</v>
      </c>
      <c r="BB220" s="135">
        <v>0</v>
      </c>
      <c r="BC220" s="135">
        <v>243</v>
      </c>
      <c r="BD220" s="136">
        <f t="shared" ref="BD220:BD230" si="176">SUM(BA220:BC220)</f>
        <v>511</v>
      </c>
      <c r="BE220" s="135">
        <v>225</v>
      </c>
      <c r="BF220" s="135">
        <v>0</v>
      </c>
      <c r="BG220" s="135">
        <v>219</v>
      </c>
      <c r="BH220" s="136">
        <f t="shared" ref="BH220:BH230" si="177">SUM(BE220:BG220)</f>
        <v>444</v>
      </c>
      <c r="BI220" s="135">
        <v>145</v>
      </c>
      <c r="BJ220" s="135">
        <v>0</v>
      </c>
      <c r="BK220" s="135">
        <v>161</v>
      </c>
      <c r="BL220" s="136">
        <f t="shared" ref="BL220:BL230" si="178">SUM(BI220:BK220)</f>
        <v>306</v>
      </c>
      <c r="BM220" s="135">
        <v>140</v>
      </c>
      <c r="BN220" s="135">
        <v>0</v>
      </c>
      <c r="BO220" s="135">
        <v>122</v>
      </c>
      <c r="BP220" s="136">
        <f t="shared" ref="BP220:BP230" si="179">SUM(BM220:BO220)</f>
        <v>262</v>
      </c>
      <c r="BQ220" s="135">
        <v>107</v>
      </c>
      <c r="BR220" s="135">
        <v>0</v>
      </c>
      <c r="BS220" s="135">
        <v>92</v>
      </c>
      <c r="BT220" s="136">
        <f t="shared" ref="BT220:BT230" si="180">SUM(BQ220:BS220)</f>
        <v>199</v>
      </c>
      <c r="BU220" s="135">
        <v>113</v>
      </c>
      <c r="BV220" s="135">
        <v>0</v>
      </c>
      <c r="BW220" s="135">
        <v>83</v>
      </c>
      <c r="BX220" s="136">
        <f t="shared" ref="BX220:BX230" si="181">SUM(BU220:BW220)</f>
        <v>196</v>
      </c>
      <c r="BY220" s="135">
        <v>1</v>
      </c>
      <c r="BZ220" s="135">
        <v>0</v>
      </c>
      <c r="CA220" s="135">
        <v>0</v>
      </c>
      <c r="CB220" s="136">
        <f t="shared" ref="CB220:CB230" si="182">SUM(BY220:CA220)</f>
        <v>1</v>
      </c>
      <c r="CC220" s="137"/>
      <c r="CD220" s="138">
        <f t="shared" ref="CD220:CD231" si="183">+E220+I220+M220+Q220+U220+Y220+AC220+AG220+AK220+AO220+AS220+AW220+BA220+BE220+BI220+BM220+BQ220+BU220+BY220</f>
        <v>4429</v>
      </c>
      <c r="CE220" s="138">
        <f t="shared" si="163"/>
        <v>1</v>
      </c>
      <c r="CF220" s="138">
        <f t="shared" ref="CF220:CF231" si="184">+G220+K220+O220+S220+W220+AA220+AE220+AI220+AM220+AQ220+AU220+AY220+BC220+BG220+BK220+BO220+BS220+BW220+CA220</f>
        <v>3874</v>
      </c>
      <c r="CG220" s="139">
        <f t="shared" ref="CG220:CG231" si="185">SUM(CD220:CF220)</f>
        <v>8304</v>
      </c>
    </row>
    <row r="221" spans="1:85" ht="14.1" customHeight="1">
      <c r="A221" s="45"/>
      <c r="B221" s="1050"/>
      <c r="C221" s="1060"/>
      <c r="D221" s="134" t="s">
        <v>724</v>
      </c>
      <c r="E221" s="135">
        <v>927</v>
      </c>
      <c r="F221" s="135">
        <v>1</v>
      </c>
      <c r="G221" s="135">
        <v>1023</v>
      </c>
      <c r="H221" s="136">
        <f t="shared" si="164"/>
        <v>1951</v>
      </c>
      <c r="I221" s="135">
        <v>700</v>
      </c>
      <c r="J221" s="135">
        <v>0</v>
      </c>
      <c r="K221" s="135">
        <v>709</v>
      </c>
      <c r="L221" s="136">
        <f t="shared" si="165"/>
        <v>1409</v>
      </c>
      <c r="M221" s="135">
        <v>1584</v>
      </c>
      <c r="N221" s="135">
        <v>0</v>
      </c>
      <c r="O221" s="135">
        <v>1753</v>
      </c>
      <c r="P221" s="136">
        <f t="shared" si="166"/>
        <v>3337</v>
      </c>
      <c r="Q221" s="135">
        <v>1614</v>
      </c>
      <c r="R221" s="135">
        <v>0</v>
      </c>
      <c r="S221" s="135">
        <v>1715</v>
      </c>
      <c r="T221" s="136">
        <f t="shared" si="167"/>
        <v>3329</v>
      </c>
      <c r="U221" s="135">
        <v>1724</v>
      </c>
      <c r="V221" s="135">
        <v>0</v>
      </c>
      <c r="W221" s="135">
        <v>1760</v>
      </c>
      <c r="X221" s="136">
        <f t="shared" si="168"/>
        <v>3484</v>
      </c>
      <c r="Y221" s="135">
        <v>1971</v>
      </c>
      <c r="Z221" s="135">
        <v>0</v>
      </c>
      <c r="AA221" s="135">
        <v>1728</v>
      </c>
      <c r="AB221" s="136">
        <f t="shared" si="169"/>
        <v>3699</v>
      </c>
      <c r="AC221" s="135">
        <v>2120</v>
      </c>
      <c r="AD221" s="135">
        <v>0</v>
      </c>
      <c r="AE221" s="135">
        <v>1782</v>
      </c>
      <c r="AF221" s="136">
        <f t="shared" si="170"/>
        <v>3902</v>
      </c>
      <c r="AG221" s="135">
        <v>1817</v>
      </c>
      <c r="AH221" s="135">
        <v>0</v>
      </c>
      <c r="AI221" s="135">
        <v>1391</v>
      </c>
      <c r="AJ221" s="136">
        <f t="shared" si="171"/>
        <v>3208</v>
      </c>
      <c r="AK221" s="135">
        <v>1790</v>
      </c>
      <c r="AL221" s="135">
        <v>0</v>
      </c>
      <c r="AM221" s="135">
        <v>1390</v>
      </c>
      <c r="AN221" s="136">
        <f t="shared" si="172"/>
        <v>3180</v>
      </c>
      <c r="AO221" s="135">
        <v>1656</v>
      </c>
      <c r="AP221" s="135">
        <v>0</v>
      </c>
      <c r="AQ221" s="135">
        <v>1432</v>
      </c>
      <c r="AR221" s="136">
        <f t="shared" si="173"/>
        <v>3088</v>
      </c>
      <c r="AS221" s="135">
        <v>1748</v>
      </c>
      <c r="AT221" s="135">
        <v>0</v>
      </c>
      <c r="AU221" s="135">
        <v>1455</v>
      </c>
      <c r="AV221" s="136">
        <f t="shared" si="174"/>
        <v>3203</v>
      </c>
      <c r="AW221" s="135">
        <v>1753</v>
      </c>
      <c r="AX221" s="135">
        <v>0</v>
      </c>
      <c r="AY221" s="135">
        <v>1529</v>
      </c>
      <c r="AZ221" s="136">
        <f t="shared" si="175"/>
        <v>3282</v>
      </c>
      <c r="BA221" s="135">
        <v>1533</v>
      </c>
      <c r="BB221" s="135">
        <v>0</v>
      </c>
      <c r="BC221" s="135">
        <v>1408</v>
      </c>
      <c r="BD221" s="136">
        <f t="shared" si="176"/>
        <v>2941</v>
      </c>
      <c r="BE221" s="135">
        <v>1321</v>
      </c>
      <c r="BF221" s="135">
        <v>0</v>
      </c>
      <c r="BG221" s="135">
        <v>1176</v>
      </c>
      <c r="BH221" s="136">
        <f t="shared" si="177"/>
        <v>2497</v>
      </c>
      <c r="BI221" s="135">
        <v>1075</v>
      </c>
      <c r="BJ221" s="135">
        <v>0</v>
      </c>
      <c r="BK221" s="135">
        <v>893</v>
      </c>
      <c r="BL221" s="136">
        <f t="shared" si="178"/>
        <v>1968</v>
      </c>
      <c r="BM221" s="135">
        <v>904</v>
      </c>
      <c r="BN221" s="135">
        <v>0</v>
      </c>
      <c r="BO221" s="135">
        <v>723</v>
      </c>
      <c r="BP221" s="136">
        <f t="shared" si="179"/>
        <v>1627</v>
      </c>
      <c r="BQ221" s="135">
        <v>681</v>
      </c>
      <c r="BR221" s="135">
        <v>0</v>
      </c>
      <c r="BS221" s="135">
        <v>566</v>
      </c>
      <c r="BT221" s="136">
        <f t="shared" si="180"/>
        <v>1247</v>
      </c>
      <c r="BU221" s="135">
        <v>1041</v>
      </c>
      <c r="BV221" s="135">
        <v>0</v>
      </c>
      <c r="BW221" s="135">
        <v>639</v>
      </c>
      <c r="BX221" s="136">
        <f t="shared" si="181"/>
        <v>1680</v>
      </c>
      <c r="BY221" s="135">
        <v>2</v>
      </c>
      <c r="BZ221" s="135">
        <v>0</v>
      </c>
      <c r="CA221" s="135">
        <v>5</v>
      </c>
      <c r="CB221" s="136">
        <f t="shared" si="182"/>
        <v>7</v>
      </c>
      <c r="CC221" s="137"/>
      <c r="CD221" s="138">
        <f t="shared" si="183"/>
        <v>25961</v>
      </c>
      <c r="CE221" s="138">
        <f t="shared" si="163"/>
        <v>1</v>
      </c>
      <c r="CF221" s="138">
        <f t="shared" si="184"/>
        <v>23077</v>
      </c>
      <c r="CG221" s="139">
        <f t="shared" si="185"/>
        <v>49039</v>
      </c>
    </row>
    <row r="222" spans="1:85" ht="14.1" customHeight="1">
      <c r="A222" s="45"/>
      <c r="B222" s="1050"/>
      <c r="C222" s="1060"/>
      <c r="D222" s="134" t="s">
        <v>725</v>
      </c>
      <c r="E222" s="135">
        <v>371</v>
      </c>
      <c r="F222" s="135">
        <v>0</v>
      </c>
      <c r="G222" s="135">
        <v>391</v>
      </c>
      <c r="H222" s="136">
        <f t="shared" si="164"/>
        <v>762</v>
      </c>
      <c r="I222" s="135">
        <v>309</v>
      </c>
      <c r="J222" s="135">
        <v>0</v>
      </c>
      <c r="K222" s="135">
        <v>329</v>
      </c>
      <c r="L222" s="136">
        <f t="shared" si="165"/>
        <v>638</v>
      </c>
      <c r="M222" s="135">
        <v>720</v>
      </c>
      <c r="N222" s="135">
        <v>0</v>
      </c>
      <c r="O222" s="135">
        <v>730</v>
      </c>
      <c r="P222" s="136">
        <f t="shared" si="166"/>
        <v>1450</v>
      </c>
      <c r="Q222" s="135">
        <v>687</v>
      </c>
      <c r="R222" s="135">
        <v>0</v>
      </c>
      <c r="S222" s="135">
        <v>781</v>
      </c>
      <c r="T222" s="136">
        <f t="shared" si="167"/>
        <v>1468</v>
      </c>
      <c r="U222" s="135">
        <v>744</v>
      </c>
      <c r="V222" s="135">
        <v>0</v>
      </c>
      <c r="W222" s="135">
        <v>696</v>
      </c>
      <c r="X222" s="136">
        <f t="shared" si="168"/>
        <v>1440</v>
      </c>
      <c r="Y222" s="135">
        <v>755</v>
      </c>
      <c r="Z222" s="135">
        <v>0</v>
      </c>
      <c r="AA222" s="135">
        <v>686</v>
      </c>
      <c r="AB222" s="136">
        <f t="shared" si="169"/>
        <v>1441</v>
      </c>
      <c r="AC222" s="135">
        <v>815</v>
      </c>
      <c r="AD222" s="135">
        <v>0</v>
      </c>
      <c r="AE222" s="135">
        <v>716</v>
      </c>
      <c r="AF222" s="136">
        <f t="shared" si="170"/>
        <v>1531</v>
      </c>
      <c r="AG222" s="135">
        <v>715</v>
      </c>
      <c r="AH222" s="135">
        <v>0</v>
      </c>
      <c r="AI222" s="135">
        <v>601</v>
      </c>
      <c r="AJ222" s="136">
        <f t="shared" si="171"/>
        <v>1316</v>
      </c>
      <c r="AK222" s="135">
        <v>614</v>
      </c>
      <c r="AL222" s="135">
        <v>0</v>
      </c>
      <c r="AM222" s="135">
        <v>544</v>
      </c>
      <c r="AN222" s="136">
        <f t="shared" si="172"/>
        <v>1158</v>
      </c>
      <c r="AO222" s="135">
        <v>633</v>
      </c>
      <c r="AP222" s="135">
        <v>0</v>
      </c>
      <c r="AQ222" s="135">
        <v>575</v>
      </c>
      <c r="AR222" s="136">
        <f t="shared" si="173"/>
        <v>1208</v>
      </c>
      <c r="AS222" s="135">
        <v>705</v>
      </c>
      <c r="AT222" s="135">
        <v>0</v>
      </c>
      <c r="AU222" s="135">
        <v>623</v>
      </c>
      <c r="AV222" s="136">
        <f t="shared" si="174"/>
        <v>1328</v>
      </c>
      <c r="AW222" s="135">
        <v>706</v>
      </c>
      <c r="AX222" s="135">
        <v>0</v>
      </c>
      <c r="AY222" s="135">
        <v>732</v>
      </c>
      <c r="AZ222" s="136">
        <f t="shared" si="175"/>
        <v>1438</v>
      </c>
      <c r="BA222" s="135">
        <v>632</v>
      </c>
      <c r="BB222" s="135">
        <v>0</v>
      </c>
      <c r="BC222" s="135">
        <v>663</v>
      </c>
      <c r="BD222" s="136">
        <f t="shared" si="176"/>
        <v>1295</v>
      </c>
      <c r="BE222" s="135">
        <v>527</v>
      </c>
      <c r="BF222" s="135">
        <v>0</v>
      </c>
      <c r="BG222" s="135">
        <v>527</v>
      </c>
      <c r="BH222" s="136">
        <f t="shared" si="177"/>
        <v>1054</v>
      </c>
      <c r="BI222" s="135">
        <v>420</v>
      </c>
      <c r="BJ222" s="135">
        <v>0</v>
      </c>
      <c r="BK222" s="135">
        <v>420</v>
      </c>
      <c r="BL222" s="136">
        <f t="shared" si="178"/>
        <v>840</v>
      </c>
      <c r="BM222" s="135">
        <v>316</v>
      </c>
      <c r="BN222" s="135">
        <v>0</v>
      </c>
      <c r="BO222" s="135">
        <v>323</v>
      </c>
      <c r="BP222" s="136">
        <f t="shared" si="179"/>
        <v>639</v>
      </c>
      <c r="BQ222" s="135">
        <v>263</v>
      </c>
      <c r="BR222" s="135">
        <v>0</v>
      </c>
      <c r="BS222" s="135">
        <v>261</v>
      </c>
      <c r="BT222" s="136">
        <f t="shared" si="180"/>
        <v>524</v>
      </c>
      <c r="BU222" s="135">
        <v>325</v>
      </c>
      <c r="BV222" s="135">
        <v>0</v>
      </c>
      <c r="BW222" s="135">
        <v>280</v>
      </c>
      <c r="BX222" s="136">
        <f t="shared" si="181"/>
        <v>605</v>
      </c>
      <c r="BY222" s="135">
        <v>0</v>
      </c>
      <c r="BZ222" s="135">
        <v>0</v>
      </c>
      <c r="CA222" s="135">
        <v>0</v>
      </c>
      <c r="CB222" s="136">
        <f t="shared" si="182"/>
        <v>0</v>
      </c>
      <c r="CC222" s="137"/>
      <c r="CD222" s="138">
        <f t="shared" si="183"/>
        <v>10257</v>
      </c>
      <c r="CE222" s="138">
        <f t="shared" si="163"/>
        <v>0</v>
      </c>
      <c r="CF222" s="138">
        <f t="shared" si="184"/>
        <v>9878</v>
      </c>
      <c r="CG222" s="139">
        <f t="shared" si="185"/>
        <v>20135</v>
      </c>
    </row>
    <row r="223" spans="1:85" ht="14.1" customHeight="1">
      <c r="A223" s="45"/>
      <c r="B223" s="1050"/>
      <c r="C223" s="1060"/>
      <c r="D223" s="134" t="s">
        <v>726</v>
      </c>
      <c r="E223" s="135">
        <v>252</v>
      </c>
      <c r="F223" s="135">
        <v>0</v>
      </c>
      <c r="G223" s="135">
        <v>275</v>
      </c>
      <c r="H223" s="136">
        <f t="shared" si="164"/>
        <v>527</v>
      </c>
      <c r="I223" s="135">
        <v>167</v>
      </c>
      <c r="J223" s="135">
        <v>0</v>
      </c>
      <c r="K223" s="135">
        <v>211</v>
      </c>
      <c r="L223" s="136">
        <f t="shared" si="165"/>
        <v>378</v>
      </c>
      <c r="M223" s="135">
        <v>414</v>
      </c>
      <c r="N223" s="135">
        <v>0</v>
      </c>
      <c r="O223" s="135">
        <v>466</v>
      </c>
      <c r="P223" s="136">
        <f t="shared" si="166"/>
        <v>880</v>
      </c>
      <c r="Q223" s="135">
        <v>459</v>
      </c>
      <c r="R223" s="135">
        <v>0</v>
      </c>
      <c r="S223" s="135">
        <v>487</v>
      </c>
      <c r="T223" s="136">
        <f t="shared" si="167"/>
        <v>946</v>
      </c>
      <c r="U223" s="135">
        <v>489</v>
      </c>
      <c r="V223" s="135">
        <v>0</v>
      </c>
      <c r="W223" s="135">
        <v>516</v>
      </c>
      <c r="X223" s="136">
        <f t="shared" si="168"/>
        <v>1005</v>
      </c>
      <c r="Y223" s="135">
        <v>498</v>
      </c>
      <c r="Z223" s="135">
        <v>0</v>
      </c>
      <c r="AA223" s="135">
        <v>471</v>
      </c>
      <c r="AB223" s="136">
        <f t="shared" si="169"/>
        <v>969</v>
      </c>
      <c r="AC223" s="135">
        <v>550</v>
      </c>
      <c r="AD223" s="135">
        <v>0</v>
      </c>
      <c r="AE223" s="135">
        <v>489</v>
      </c>
      <c r="AF223" s="136">
        <f t="shared" si="170"/>
        <v>1039</v>
      </c>
      <c r="AG223" s="135">
        <v>481</v>
      </c>
      <c r="AH223" s="135">
        <v>0</v>
      </c>
      <c r="AI223" s="135">
        <v>343</v>
      </c>
      <c r="AJ223" s="136">
        <f t="shared" si="171"/>
        <v>824</v>
      </c>
      <c r="AK223" s="135">
        <v>484</v>
      </c>
      <c r="AL223" s="135">
        <v>0</v>
      </c>
      <c r="AM223" s="135">
        <v>388</v>
      </c>
      <c r="AN223" s="136">
        <f t="shared" si="172"/>
        <v>872</v>
      </c>
      <c r="AO223" s="135">
        <v>465</v>
      </c>
      <c r="AP223" s="135">
        <v>0</v>
      </c>
      <c r="AQ223" s="135">
        <v>324</v>
      </c>
      <c r="AR223" s="136">
        <f t="shared" si="173"/>
        <v>789</v>
      </c>
      <c r="AS223" s="135">
        <v>558</v>
      </c>
      <c r="AT223" s="135">
        <v>0</v>
      </c>
      <c r="AU223" s="135">
        <v>458</v>
      </c>
      <c r="AV223" s="136">
        <f t="shared" si="174"/>
        <v>1016</v>
      </c>
      <c r="AW223" s="135">
        <v>557</v>
      </c>
      <c r="AX223" s="135">
        <v>0</v>
      </c>
      <c r="AY223" s="135">
        <v>510</v>
      </c>
      <c r="AZ223" s="136">
        <f t="shared" si="175"/>
        <v>1067</v>
      </c>
      <c r="BA223" s="135">
        <v>492</v>
      </c>
      <c r="BB223" s="135">
        <v>0</v>
      </c>
      <c r="BC223" s="135">
        <v>480</v>
      </c>
      <c r="BD223" s="136">
        <f t="shared" si="176"/>
        <v>972</v>
      </c>
      <c r="BE223" s="135">
        <v>445</v>
      </c>
      <c r="BF223" s="135">
        <v>0</v>
      </c>
      <c r="BG223" s="135">
        <v>391</v>
      </c>
      <c r="BH223" s="136">
        <f t="shared" si="177"/>
        <v>836</v>
      </c>
      <c r="BI223" s="135">
        <v>427</v>
      </c>
      <c r="BJ223" s="135">
        <v>0</v>
      </c>
      <c r="BK223" s="135">
        <v>352</v>
      </c>
      <c r="BL223" s="136">
        <f t="shared" si="178"/>
        <v>779</v>
      </c>
      <c r="BM223" s="135">
        <v>364</v>
      </c>
      <c r="BN223" s="135">
        <v>0</v>
      </c>
      <c r="BO223" s="135">
        <v>279</v>
      </c>
      <c r="BP223" s="136">
        <f t="shared" si="179"/>
        <v>643</v>
      </c>
      <c r="BQ223" s="135">
        <v>264</v>
      </c>
      <c r="BR223" s="135">
        <v>0</v>
      </c>
      <c r="BS223" s="135">
        <v>225</v>
      </c>
      <c r="BT223" s="136">
        <f t="shared" si="180"/>
        <v>489</v>
      </c>
      <c r="BU223" s="135">
        <v>357</v>
      </c>
      <c r="BV223" s="135">
        <v>0</v>
      </c>
      <c r="BW223" s="135">
        <v>269</v>
      </c>
      <c r="BX223" s="136">
        <f t="shared" si="181"/>
        <v>626</v>
      </c>
      <c r="BY223" s="135">
        <v>0</v>
      </c>
      <c r="BZ223" s="135">
        <v>0</v>
      </c>
      <c r="CA223" s="135">
        <v>0</v>
      </c>
      <c r="CB223" s="136">
        <f t="shared" si="182"/>
        <v>0</v>
      </c>
      <c r="CC223" s="137"/>
      <c r="CD223" s="138">
        <f t="shared" si="183"/>
        <v>7723</v>
      </c>
      <c r="CE223" s="138">
        <f t="shared" si="163"/>
        <v>0</v>
      </c>
      <c r="CF223" s="138">
        <f t="shared" si="184"/>
        <v>6934</v>
      </c>
      <c r="CG223" s="139">
        <f t="shared" si="185"/>
        <v>14657</v>
      </c>
    </row>
    <row r="224" spans="1:85" ht="14.1" customHeight="1">
      <c r="A224" s="45"/>
      <c r="B224" s="1050"/>
      <c r="C224" s="1060"/>
      <c r="D224" s="134" t="s">
        <v>727</v>
      </c>
      <c r="E224" s="135">
        <v>167</v>
      </c>
      <c r="F224" s="135">
        <v>0</v>
      </c>
      <c r="G224" s="135">
        <v>166</v>
      </c>
      <c r="H224" s="136">
        <f t="shared" si="164"/>
        <v>333</v>
      </c>
      <c r="I224" s="135">
        <v>137</v>
      </c>
      <c r="J224" s="135">
        <v>0</v>
      </c>
      <c r="K224" s="135">
        <v>118</v>
      </c>
      <c r="L224" s="136">
        <f t="shared" si="165"/>
        <v>255</v>
      </c>
      <c r="M224" s="135">
        <v>324</v>
      </c>
      <c r="N224" s="135">
        <v>0</v>
      </c>
      <c r="O224" s="135">
        <v>329</v>
      </c>
      <c r="P224" s="136">
        <f t="shared" si="166"/>
        <v>653</v>
      </c>
      <c r="Q224" s="135">
        <v>306</v>
      </c>
      <c r="R224" s="135">
        <v>0</v>
      </c>
      <c r="S224" s="135">
        <v>321</v>
      </c>
      <c r="T224" s="136">
        <f t="shared" si="167"/>
        <v>627</v>
      </c>
      <c r="U224" s="135">
        <v>305</v>
      </c>
      <c r="V224" s="135">
        <v>0</v>
      </c>
      <c r="W224" s="135">
        <v>331</v>
      </c>
      <c r="X224" s="136">
        <f t="shared" si="168"/>
        <v>636</v>
      </c>
      <c r="Y224" s="135">
        <v>316</v>
      </c>
      <c r="Z224" s="135">
        <v>0</v>
      </c>
      <c r="AA224" s="135">
        <v>285</v>
      </c>
      <c r="AB224" s="136">
        <f t="shared" si="169"/>
        <v>601</v>
      </c>
      <c r="AC224" s="135">
        <v>302</v>
      </c>
      <c r="AD224" s="135">
        <v>0</v>
      </c>
      <c r="AE224" s="135">
        <v>273</v>
      </c>
      <c r="AF224" s="136">
        <f t="shared" si="170"/>
        <v>575</v>
      </c>
      <c r="AG224" s="135">
        <v>267</v>
      </c>
      <c r="AH224" s="135">
        <v>0</v>
      </c>
      <c r="AI224" s="135">
        <v>230</v>
      </c>
      <c r="AJ224" s="136">
        <f t="shared" si="171"/>
        <v>497</v>
      </c>
      <c r="AK224" s="135">
        <v>243</v>
      </c>
      <c r="AL224" s="135">
        <v>0</v>
      </c>
      <c r="AM224" s="135">
        <v>221</v>
      </c>
      <c r="AN224" s="136">
        <f t="shared" si="172"/>
        <v>464</v>
      </c>
      <c r="AO224" s="135">
        <v>249</v>
      </c>
      <c r="AP224" s="135">
        <v>0</v>
      </c>
      <c r="AQ224" s="135">
        <v>214</v>
      </c>
      <c r="AR224" s="136">
        <f t="shared" si="173"/>
        <v>463</v>
      </c>
      <c r="AS224" s="135">
        <v>241</v>
      </c>
      <c r="AT224" s="135">
        <v>0</v>
      </c>
      <c r="AU224" s="135">
        <v>216</v>
      </c>
      <c r="AV224" s="136">
        <f t="shared" si="174"/>
        <v>457</v>
      </c>
      <c r="AW224" s="135">
        <v>225</v>
      </c>
      <c r="AX224" s="135">
        <v>0</v>
      </c>
      <c r="AY224" s="135">
        <v>194</v>
      </c>
      <c r="AZ224" s="136">
        <f t="shared" si="175"/>
        <v>419</v>
      </c>
      <c r="BA224" s="135">
        <v>189</v>
      </c>
      <c r="BB224" s="135">
        <v>0</v>
      </c>
      <c r="BC224" s="135">
        <v>194</v>
      </c>
      <c r="BD224" s="136">
        <f t="shared" si="176"/>
        <v>383</v>
      </c>
      <c r="BE224" s="135">
        <v>178</v>
      </c>
      <c r="BF224" s="135">
        <v>0</v>
      </c>
      <c r="BG224" s="135">
        <v>178</v>
      </c>
      <c r="BH224" s="136">
        <f t="shared" si="177"/>
        <v>356</v>
      </c>
      <c r="BI224" s="135">
        <v>157</v>
      </c>
      <c r="BJ224" s="135">
        <v>0</v>
      </c>
      <c r="BK224" s="135">
        <v>150</v>
      </c>
      <c r="BL224" s="136">
        <f t="shared" si="178"/>
        <v>307</v>
      </c>
      <c r="BM224" s="135">
        <v>127</v>
      </c>
      <c r="BN224" s="135">
        <v>0</v>
      </c>
      <c r="BO224" s="135">
        <v>134</v>
      </c>
      <c r="BP224" s="136">
        <f t="shared" si="179"/>
        <v>261</v>
      </c>
      <c r="BQ224" s="135">
        <v>104</v>
      </c>
      <c r="BR224" s="135">
        <v>0</v>
      </c>
      <c r="BS224" s="135">
        <v>92</v>
      </c>
      <c r="BT224" s="136">
        <f t="shared" si="180"/>
        <v>196</v>
      </c>
      <c r="BU224" s="135">
        <v>130</v>
      </c>
      <c r="BV224" s="135">
        <v>0</v>
      </c>
      <c r="BW224" s="135">
        <v>117</v>
      </c>
      <c r="BX224" s="136">
        <f t="shared" si="181"/>
        <v>247</v>
      </c>
      <c r="BY224" s="135">
        <v>0</v>
      </c>
      <c r="BZ224" s="135">
        <v>0</v>
      </c>
      <c r="CA224" s="135">
        <v>2</v>
      </c>
      <c r="CB224" s="136">
        <f t="shared" si="182"/>
        <v>2</v>
      </c>
      <c r="CC224" s="137"/>
      <c r="CD224" s="138">
        <f t="shared" si="183"/>
        <v>3967</v>
      </c>
      <c r="CE224" s="138">
        <f t="shared" si="163"/>
        <v>0</v>
      </c>
      <c r="CF224" s="138">
        <f t="shared" si="184"/>
        <v>3765</v>
      </c>
      <c r="CG224" s="139">
        <f t="shared" si="185"/>
        <v>7732</v>
      </c>
    </row>
    <row r="225" spans="1:85" ht="14.1" customHeight="1">
      <c r="A225" s="45"/>
      <c r="B225" s="1050"/>
      <c r="C225" s="1060"/>
      <c r="D225" s="134" t="s">
        <v>728</v>
      </c>
      <c r="E225" s="135">
        <v>145</v>
      </c>
      <c r="F225" s="135">
        <v>0</v>
      </c>
      <c r="G225" s="135">
        <v>162</v>
      </c>
      <c r="H225" s="136">
        <f t="shared" si="164"/>
        <v>307</v>
      </c>
      <c r="I225" s="135">
        <v>91</v>
      </c>
      <c r="J225" s="135">
        <v>0</v>
      </c>
      <c r="K225" s="135">
        <v>142</v>
      </c>
      <c r="L225" s="136">
        <f t="shared" si="165"/>
        <v>233</v>
      </c>
      <c r="M225" s="135">
        <v>339</v>
      </c>
      <c r="N225" s="135">
        <v>0</v>
      </c>
      <c r="O225" s="135">
        <v>285</v>
      </c>
      <c r="P225" s="136">
        <f t="shared" si="166"/>
        <v>624</v>
      </c>
      <c r="Q225" s="135">
        <v>302</v>
      </c>
      <c r="R225" s="135">
        <v>0</v>
      </c>
      <c r="S225" s="135">
        <v>327</v>
      </c>
      <c r="T225" s="136">
        <f t="shared" si="167"/>
        <v>629</v>
      </c>
      <c r="U225" s="135">
        <v>396</v>
      </c>
      <c r="V225" s="135">
        <v>0</v>
      </c>
      <c r="W225" s="135">
        <v>342</v>
      </c>
      <c r="X225" s="136">
        <f t="shared" si="168"/>
        <v>738</v>
      </c>
      <c r="Y225" s="135">
        <v>314</v>
      </c>
      <c r="Z225" s="135">
        <v>0</v>
      </c>
      <c r="AA225" s="135">
        <v>345</v>
      </c>
      <c r="AB225" s="136">
        <f t="shared" si="169"/>
        <v>659</v>
      </c>
      <c r="AC225" s="135">
        <v>274</v>
      </c>
      <c r="AD225" s="135">
        <v>0</v>
      </c>
      <c r="AE225" s="135">
        <v>295</v>
      </c>
      <c r="AF225" s="136">
        <f t="shared" si="170"/>
        <v>569</v>
      </c>
      <c r="AG225" s="135">
        <v>253</v>
      </c>
      <c r="AH225" s="135">
        <v>0</v>
      </c>
      <c r="AI225" s="135">
        <v>239</v>
      </c>
      <c r="AJ225" s="136">
        <f t="shared" si="171"/>
        <v>492</v>
      </c>
      <c r="AK225" s="135">
        <v>259</v>
      </c>
      <c r="AL225" s="135">
        <v>0</v>
      </c>
      <c r="AM225" s="135">
        <v>208</v>
      </c>
      <c r="AN225" s="136">
        <f t="shared" si="172"/>
        <v>467</v>
      </c>
      <c r="AO225" s="135">
        <v>268</v>
      </c>
      <c r="AP225" s="135">
        <v>0</v>
      </c>
      <c r="AQ225" s="135">
        <v>297</v>
      </c>
      <c r="AR225" s="136">
        <f t="shared" si="173"/>
        <v>565</v>
      </c>
      <c r="AS225" s="135">
        <v>294</v>
      </c>
      <c r="AT225" s="135">
        <v>0</v>
      </c>
      <c r="AU225" s="135">
        <v>296</v>
      </c>
      <c r="AV225" s="136">
        <f t="shared" si="174"/>
        <v>590</v>
      </c>
      <c r="AW225" s="135">
        <v>306</v>
      </c>
      <c r="AX225" s="135">
        <v>0</v>
      </c>
      <c r="AY225" s="135">
        <v>274</v>
      </c>
      <c r="AZ225" s="136">
        <f t="shared" si="175"/>
        <v>580</v>
      </c>
      <c r="BA225" s="135">
        <v>252</v>
      </c>
      <c r="BB225" s="135">
        <v>0</v>
      </c>
      <c r="BC225" s="135">
        <v>264</v>
      </c>
      <c r="BD225" s="136">
        <f t="shared" si="176"/>
        <v>516</v>
      </c>
      <c r="BE225" s="135">
        <v>219</v>
      </c>
      <c r="BF225" s="135">
        <v>0</v>
      </c>
      <c r="BG225" s="135">
        <v>228</v>
      </c>
      <c r="BH225" s="136">
        <f t="shared" si="177"/>
        <v>447</v>
      </c>
      <c r="BI225" s="135">
        <v>177</v>
      </c>
      <c r="BJ225" s="135">
        <v>0</v>
      </c>
      <c r="BK225" s="135">
        <v>176</v>
      </c>
      <c r="BL225" s="136">
        <f t="shared" si="178"/>
        <v>353</v>
      </c>
      <c r="BM225" s="135">
        <v>167</v>
      </c>
      <c r="BN225" s="135">
        <v>0</v>
      </c>
      <c r="BO225" s="135">
        <v>139</v>
      </c>
      <c r="BP225" s="136">
        <f t="shared" si="179"/>
        <v>306</v>
      </c>
      <c r="BQ225" s="135">
        <v>105</v>
      </c>
      <c r="BR225" s="135">
        <v>0</v>
      </c>
      <c r="BS225" s="135">
        <v>123</v>
      </c>
      <c r="BT225" s="136">
        <f t="shared" si="180"/>
        <v>228</v>
      </c>
      <c r="BU225" s="135">
        <v>180</v>
      </c>
      <c r="BV225" s="135">
        <v>0</v>
      </c>
      <c r="BW225" s="135">
        <v>130</v>
      </c>
      <c r="BX225" s="136">
        <f t="shared" si="181"/>
        <v>310</v>
      </c>
      <c r="BY225" s="135">
        <v>1</v>
      </c>
      <c r="BZ225" s="135">
        <v>0</v>
      </c>
      <c r="CA225" s="135">
        <v>0</v>
      </c>
      <c r="CB225" s="136">
        <f t="shared" si="182"/>
        <v>1</v>
      </c>
      <c r="CC225" s="137"/>
      <c r="CD225" s="138">
        <f t="shared" si="183"/>
        <v>4342</v>
      </c>
      <c r="CE225" s="138">
        <f t="shared" si="163"/>
        <v>0</v>
      </c>
      <c r="CF225" s="138">
        <f t="shared" si="184"/>
        <v>4272</v>
      </c>
      <c r="CG225" s="139">
        <f t="shared" si="185"/>
        <v>8614</v>
      </c>
    </row>
    <row r="226" spans="1:85" ht="14.1" customHeight="1">
      <c r="A226" s="45"/>
      <c r="B226" s="1050"/>
      <c r="C226" s="1060"/>
      <c r="D226" s="134" t="s">
        <v>729</v>
      </c>
      <c r="E226" s="135">
        <v>109</v>
      </c>
      <c r="F226" s="135">
        <v>0</v>
      </c>
      <c r="G226" s="135">
        <v>123</v>
      </c>
      <c r="H226" s="136">
        <f t="shared" si="164"/>
        <v>232</v>
      </c>
      <c r="I226" s="135">
        <v>83</v>
      </c>
      <c r="J226" s="135">
        <v>0</v>
      </c>
      <c r="K226" s="135">
        <v>92</v>
      </c>
      <c r="L226" s="136">
        <f t="shared" si="165"/>
        <v>175</v>
      </c>
      <c r="M226" s="135">
        <v>203</v>
      </c>
      <c r="N226" s="135">
        <v>0</v>
      </c>
      <c r="O226" s="135">
        <v>240</v>
      </c>
      <c r="P226" s="136">
        <f t="shared" si="166"/>
        <v>443</v>
      </c>
      <c r="Q226" s="135">
        <v>230</v>
      </c>
      <c r="R226" s="135">
        <v>0</v>
      </c>
      <c r="S226" s="135">
        <v>217</v>
      </c>
      <c r="T226" s="136">
        <f t="shared" si="167"/>
        <v>447</v>
      </c>
      <c r="U226" s="135">
        <v>250</v>
      </c>
      <c r="V226" s="135">
        <v>0</v>
      </c>
      <c r="W226" s="135">
        <v>277</v>
      </c>
      <c r="X226" s="136">
        <f t="shared" si="168"/>
        <v>527</v>
      </c>
      <c r="Y226" s="135">
        <v>261</v>
      </c>
      <c r="Z226" s="135">
        <v>0</v>
      </c>
      <c r="AA226" s="135">
        <v>224</v>
      </c>
      <c r="AB226" s="136">
        <f t="shared" si="169"/>
        <v>485</v>
      </c>
      <c r="AC226" s="135">
        <v>247</v>
      </c>
      <c r="AD226" s="135">
        <v>0</v>
      </c>
      <c r="AE226" s="135">
        <v>226</v>
      </c>
      <c r="AF226" s="136">
        <f t="shared" si="170"/>
        <v>473</v>
      </c>
      <c r="AG226" s="135">
        <v>241</v>
      </c>
      <c r="AH226" s="135">
        <v>0</v>
      </c>
      <c r="AI226" s="135">
        <v>191</v>
      </c>
      <c r="AJ226" s="136">
        <f t="shared" si="171"/>
        <v>432</v>
      </c>
      <c r="AK226" s="135">
        <v>205</v>
      </c>
      <c r="AL226" s="135">
        <v>0</v>
      </c>
      <c r="AM226" s="135">
        <v>204</v>
      </c>
      <c r="AN226" s="136">
        <f t="shared" si="172"/>
        <v>409</v>
      </c>
      <c r="AO226" s="135">
        <v>217</v>
      </c>
      <c r="AP226" s="135">
        <v>0</v>
      </c>
      <c r="AQ226" s="135">
        <v>184</v>
      </c>
      <c r="AR226" s="136">
        <f t="shared" si="173"/>
        <v>401</v>
      </c>
      <c r="AS226" s="135">
        <v>231</v>
      </c>
      <c r="AT226" s="135">
        <v>0</v>
      </c>
      <c r="AU226" s="135">
        <v>209</v>
      </c>
      <c r="AV226" s="136">
        <f t="shared" si="174"/>
        <v>440</v>
      </c>
      <c r="AW226" s="135">
        <v>223</v>
      </c>
      <c r="AX226" s="135">
        <v>0</v>
      </c>
      <c r="AY226" s="135">
        <v>262</v>
      </c>
      <c r="AZ226" s="136">
        <f t="shared" si="175"/>
        <v>485</v>
      </c>
      <c r="BA226" s="135">
        <v>196</v>
      </c>
      <c r="BB226" s="135">
        <v>0</v>
      </c>
      <c r="BC226" s="135">
        <v>213</v>
      </c>
      <c r="BD226" s="136">
        <f t="shared" si="176"/>
        <v>409</v>
      </c>
      <c r="BE226" s="135">
        <v>192</v>
      </c>
      <c r="BF226" s="135">
        <v>0</v>
      </c>
      <c r="BG226" s="135">
        <v>195</v>
      </c>
      <c r="BH226" s="136">
        <f t="shared" si="177"/>
        <v>387</v>
      </c>
      <c r="BI226" s="135">
        <v>147</v>
      </c>
      <c r="BJ226" s="135">
        <v>0</v>
      </c>
      <c r="BK226" s="135">
        <v>133</v>
      </c>
      <c r="BL226" s="136">
        <f t="shared" si="178"/>
        <v>280</v>
      </c>
      <c r="BM226" s="135">
        <v>128</v>
      </c>
      <c r="BN226" s="135">
        <v>0</v>
      </c>
      <c r="BO226" s="135">
        <v>132</v>
      </c>
      <c r="BP226" s="136">
        <f t="shared" si="179"/>
        <v>260</v>
      </c>
      <c r="BQ226" s="135">
        <v>113</v>
      </c>
      <c r="BR226" s="135">
        <v>0</v>
      </c>
      <c r="BS226" s="135">
        <v>98</v>
      </c>
      <c r="BT226" s="136">
        <f t="shared" si="180"/>
        <v>211</v>
      </c>
      <c r="BU226" s="135">
        <v>155</v>
      </c>
      <c r="BV226" s="135">
        <v>0</v>
      </c>
      <c r="BW226" s="135">
        <v>106</v>
      </c>
      <c r="BX226" s="136">
        <f t="shared" si="181"/>
        <v>261</v>
      </c>
      <c r="BY226" s="135">
        <v>0</v>
      </c>
      <c r="BZ226" s="135">
        <v>0</v>
      </c>
      <c r="CA226" s="135">
        <v>0</v>
      </c>
      <c r="CB226" s="136">
        <f t="shared" si="182"/>
        <v>0</v>
      </c>
      <c r="CC226" s="137"/>
      <c r="CD226" s="138">
        <f t="shared" si="183"/>
        <v>3431</v>
      </c>
      <c r="CE226" s="138">
        <f t="shared" si="163"/>
        <v>0</v>
      </c>
      <c r="CF226" s="138">
        <f t="shared" si="184"/>
        <v>3326</v>
      </c>
      <c r="CG226" s="139">
        <f t="shared" si="185"/>
        <v>6757</v>
      </c>
    </row>
    <row r="227" spans="1:85" ht="14.1" customHeight="1">
      <c r="A227" s="45"/>
      <c r="B227" s="1050"/>
      <c r="C227" s="1060"/>
      <c r="D227" s="134" t="s">
        <v>730</v>
      </c>
      <c r="E227" s="135">
        <v>114</v>
      </c>
      <c r="F227" s="135">
        <v>0</v>
      </c>
      <c r="G227" s="135">
        <v>107</v>
      </c>
      <c r="H227" s="136">
        <f t="shared" si="164"/>
        <v>221</v>
      </c>
      <c r="I227" s="135">
        <v>91</v>
      </c>
      <c r="J227" s="135">
        <v>0</v>
      </c>
      <c r="K227" s="135">
        <v>116</v>
      </c>
      <c r="L227" s="136">
        <f t="shared" si="165"/>
        <v>207</v>
      </c>
      <c r="M227" s="135">
        <v>259</v>
      </c>
      <c r="N227" s="135">
        <v>0</v>
      </c>
      <c r="O227" s="135">
        <v>283</v>
      </c>
      <c r="P227" s="136">
        <f t="shared" si="166"/>
        <v>542</v>
      </c>
      <c r="Q227" s="135">
        <v>333</v>
      </c>
      <c r="R227" s="135">
        <v>0</v>
      </c>
      <c r="S227" s="135">
        <v>353</v>
      </c>
      <c r="T227" s="136">
        <f t="shared" si="167"/>
        <v>686</v>
      </c>
      <c r="U227" s="135">
        <v>325</v>
      </c>
      <c r="V227" s="135">
        <v>0</v>
      </c>
      <c r="W227" s="135">
        <v>323</v>
      </c>
      <c r="X227" s="136">
        <f t="shared" si="168"/>
        <v>648</v>
      </c>
      <c r="Y227" s="135">
        <v>342</v>
      </c>
      <c r="Z227" s="135">
        <v>0</v>
      </c>
      <c r="AA227" s="135">
        <v>327</v>
      </c>
      <c r="AB227" s="136">
        <f t="shared" si="169"/>
        <v>669</v>
      </c>
      <c r="AC227" s="135">
        <v>349</v>
      </c>
      <c r="AD227" s="135">
        <v>0</v>
      </c>
      <c r="AE227" s="135">
        <v>333</v>
      </c>
      <c r="AF227" s="136">
        <f t="shared" si="170"/>
        <v>682</v>
      </c>
      <c r="AG227" s="135">
        <v>323</v>
      </c>
      <c r="AH227" s="135">
        <v>0</v>
      </c>
      <c r="AI227" s="135">
        <v>301</v>
      </c>
      <c r="AJ227" s="136">
        <f t="shared" si="171"/>
        <v>624</v>
      </c>
      <c r="AK227" s="135">
        <v>270</v>
      </c>
      <c r="AL227" s="135">
        <v>0</v>
      </c>
      <c r="AM227" s="135">
        <v>252</v>
      </c>
      <c r="AN227" s="136">
        <f t="shared" si="172"/>
        <v>522</v>
      </c>
      <c r="AO227" s="135">
        <v>283</v>
      </c>
      <c r="AP227" s="135">
        <v>0</v>
      </c>
      <c r="AQ227" s="135">
        <v>297</v>
      </c>
      <c r="AR227" s="136">
        <f t="shared" si="173"/>
        <v>580</v>
      </c>
      <c r="AS227" s="135">
        <v>275</v>
      </c>
      <c r="AT227" s="135">
        <v>0</v>
      </c>
      <c r="AU227" s="135">
        <v>299</v>
      </c>
      <c r="AV227" s="136">
        <f t="shared" si="174"/>
        <v>574</v>
      </c>
      <c r="AW227" s="135">
        <v>324</v>
      </c>
      <c r="AX227" s="135">
        <v>0</v>
      </c>
      <c r="AY227" s="135">
        <v>357</v>
      </c>
      <c r="AZ227" s="136">
        <f t="shared" si="175"/>
        <v>681</v>
      </c>
      <c r="BA227" s="135">
        <v>266</v>
      </c>
      <c r="BB227" s="135">
        <v>0</v>
      </c>
      <c r="BC227" s="135">
        <v>310</v>
      </c>
      <c r="BD227" s="136">
        <f t="shared" si="176"/>
        <v>576</v>
      </c>
      <c r="BE227" s="135">
        <v>203</v>
      </c>
      <c r="BF227" s="135">
        <v>0</v>
      </c>
      <c r="BG227" s="135">
        <v>235</v>
      </c>
      <c r="BH227" s="136">
        <f t="shared" si="177"/>
        <v>438</v>
      </c>
      <c r="BI227" s="135">
        <v>192</v>
      </c>
      <c r="BJ227" s="135">
        <v>0</v>
      </c>
      <c r="BK227" s="135">
        <v>205</v>
      </c>
      <c r="BL227" s="136">
        <f t="shared" si="178"/>
        <v>397</v>
      </c>
      <c r="BM227" s="135">
        <v>159</v>
      </c>
      <c r="BN227" s="135">
        <v>0</v>
      </c>
      <c r="BO227" s="135">
        <v>169</v>
      </c>
      <c r="BP227" s="136">
        <f t="shared" si="179"/>
        <v>328</v>
      </c>
      <c r="BQ227" s="135">
        <v>116</v>
      </c>
      <c r="BR227" s="135">
        <v>0</v>
      </c>
      <c r="BS227" s="135">
        <v>131</v>
      </c>
      <c r="BT227" s="136">
        <f t="shared" si="180"/>
        <v>247</v>
      </c>
      <c r="BU227" s="135">
        <v>187</v>
      </c>
      <c r="BV227" s="135">
        <v>0</v>
      </c>
      <c r="BW227" s="135">
        <v>167</v>
      </c>
      <c r="BX227" s="136">
        <f t="shared" si="181"/>
        <v>354</v>
      </c>
      <c r="BY227" s="135">
        <v>0</v>
      </c>
      <c r="BZ227" s="135">
        <v>0</v>
      </c>
      <c r="CA227" s="135">
        <v>1</v>
      </c>
      <c r="CB227" s="136">
        <f t="shared" si="182"/>
        <v>1</v>
      </c>
      <c r="CC227" s="137"/>
      <c r="CD227" s="138">
        <f t="shared" si="183"/>
        <v>4411</v>
      </c>
      <c r="CE227" s="138">
        <f t="shared" si="163"/>
        <v>0</v>
      </c>
      <c r="CF227" s="138">
        <f t="shared" si="184"/>
        <v>4566</v>
      </c>
      <c r="CG227" s="139">
        <f t="shared" si="185"/>
        <v>8977</v>
      </c>
    </row>
    <row r="228" spans="1:85" ht="14.1" customHeight="1">
      <c r="A228" s="45"/>
      <c r="B228" s="1050"/>
      <c r="C228" s="1060"/>
      <c r="D228" s="134" t="s">
        <v>731</v>
      </c>
      <c r="E228" s="135">
        <v>191</v>
      </c>
      <c r="F228" s="135">
        <v>0</v>
      </c>
      <c r="G228" s="135">
        <v>177</v>
      </c>
      <c r="H228" s="136">
        <f t="shared" si="164"/>
        <v>368</v>
      </c>
      <c r="I228" s="135">
        <v>128</v>
      </c>
      <c r="J228" s="135">
        <v>0</v>
      </c>
      <c r="K228" s="135">
        <v>156</v>
      </c>
      <c r="L228" s="136">
        <f t="shared" si="165"/>
        <v>284</v>
      </c>
      <c r="M228" s="135">
        <v>304</v>
      </c>
      <c r="N228" s="135">
        <v>0</v>
      </c>
      <c r="O228" s="135">
        <v>332</v>
      </c>
      <c r="P228" s="136">
        <f t="shared" si="166"/>
        <v>636</v>
      </c>
      <c r="Q228" s="135">
        <v>338</v>
      </c>
      <c r="R228" s="135">
        <v>0</v>
      </c>
      <c r="S228" s="135">
        <v>308</v>
      </c>
      <c r="T228" s="136">
        <f t="shared" si="167"/>
        <v>646</v>
      </c>
      <c r="U228" s="135">
        <v>317</v>
      </c>
      <c r="V228" s="135">
        <v>0</v>
      </c>
      <c r="W228" s="135">
        <v>331</v>
      </c>
      <c r="X228" s="136">
        <f t="shared" si="168"/>
        <v>648</v>
      </c>
      <c r="Y228" s="135">
        <v>366</v>
      </c>
      <c r="Z228" s="135">
        <v>0</v>
      </c>
      <c r="AA228" s="135">
        <v>345</v>
      </c>
      <c r="AB228" s="136">
        <f t="shared" si="169"/>
        <v>711</v>
      </c>
      <c r="AC228" s="135">
        <v>381</v>
      </c>
      <c r="AD228" s="135">
        <v>0</v>
      </c>
      <c r="AE228" s="135">
        <v>324</v>
      </c>
      <c r="AF228" s="136">
        <f t="shared" si="170"/>
        <v>705</v>
      </c>
      <c r="AG228" s="135">
        <v>293</v>
      </c>
      <c r="AH228" s="135">
        <v>0</v>
      </c>
      <c r="AI228" s="135">
        <v>243</v>
      </c>
      <c r="AJ228" s="136">
        <f t="shared" si="171"/>
        <v>536</v>
      </c>
      <c r="AK228" s="135">
        <v>302</v>
      </c>
      <c r="AL228" s="135">
        <v>0</v>
      </c>
      <c r="AM228" s="135">
        <v>232</v>
      </c>
      <c r="AN228" s="136">
        <f t="shared" si="172"/>
        <v>534</v>
      </c>
      <c r="AO228" s="135">
        <v>290</v>
      </c>
      <c r="AP228" s="135">
        <v>0</v>
      </c>
      <c r="AQ228" s="135">
        <v>247</v>
      </c>
      <c r="AR228" s="136">
        <f t="shared" si="173"/>
        <v>537</v>
      </c>
      <c r="AS228" s="135">
        <v>324</v>
      </c>
      <c r="AT228" s="135">
        <v>0</v>
      </c>
      <c r="AU228" s="135">
        <v>354</v>
      </c>
      <c r="AV228" s="136">
        <f t="shared" si="174"/>
        <v>678</v>
      </c>
      <c r="AW228" s="135">
        <v>361</v>
      </c>
      <c r="AX228" s="135">
        <v>0</v>
      </c>
      <c r="AY228" s="135">
        <v>336</v>
      </c>
      <c r="AZ228" s="136">
        <f t="shared" si="175"/>
        <v>697</v>
      </c>
      <c r="BA228" s="135">
        <v>327</v>
      </c>
      <c r="BB228" s="135">
        <v>0</v>
      </c>
      <c r="BC228" s="135">
        <v>352</v>
      </c>
      <c r="BD228" s="136">
        <f t="shared" si="176"/>
        <v>679</v>
      </c>
      <c r="BE228" s="135">
        <v>292</v>
      </c>
      <c r="BF228" s="135">
        <v>0</v>
      </c>
      <c r="BG228" s="135">
        <v>285</v>
      </c>
      <c r="BH228" s="136">
        <f t="shared" si="177"/>
        <v>577</v>
      </c>
      <c r="BI228" s="135">
        <v>213</v>
      </c>
      <c r="BJ228" s="135">
        <v>0</v>
      </c>
      <c r="BK228" s="135">
        <v>236</v>
      </c>
      <c r="BL228" s="136">
        <f t="shared" si="178"/>
        <v>449</v>
      </c>
      <c r="BM228" s="135">
        <v>183</v>
      </c>
      <c r="BN228" s="135">
        <v>0</v>
      </c>
      <c r="BO228" s="135">
        <v>171</v>
      </c>
      <c r="BP228" s="136">
        <f t="shared" si="179"/>
        <v>354</v>
      </c>
      <c r="BQ228" s="135">
        <v>169</v>
      </c>
      <c r="BR228" s="135">
        <v>0</v>
      </c>
      <c r="BS228" s="135">
        <v>132</v>
      </c>
      <c r="BT228" s="136">
        <f t="shared" si="180"/>
        <v>301</v>
      </c>
      <c r="BU228" s="135">
        <v>224</v>
      </c>
      <c r="BV228" s="135">
        <v>0</v>
      </c>
      <c r="BW228" s="135">
        <v>209</v>
      </c>
      <c r="BX228" s="136">
        <f t="shared" si="181"/>
        <v>433</v>
      </c>
      <c r="BY228" s="135">
        <v>1</v>
      </c>
      <c r="BZ228" s="135">
        <v>0</v>
      </c>
      <c r="CA228" s="135">
        <v>0</v>
      </c>
      <c r="CB228" s="136">
        <f t="shared" si="182"/>
        <v>1</v>
      </c>
      <c r="CC228" s="137"/>
      <c r="CD228" s="138">
        <f t="shared" si="183"/>
        <v>5004</v>
      </c>
      <c r="CE228" s="138">
        <f t="shared" si="163"/>
        <v>0</v>
      </c>
      <c r="CF228" s="138">
        <f t="shared" si="184"/>
        <v>4770</v>
      </c>
      <c r="CG228" s="139">
        <f t="shared" si="185"/>
        <v>9774</v>
      </c>
    </row>
    <row r="229" spans="1:85" ht="14.1" customHeight="1">
      <c r="A229" s="45"/>
      <c r="B229" s="1050"/>
      <c r="C229" s="1060"/>
      <c r="D229" s="134" t="s">
        <v>732</v>
      </c>
      <c r="E229" s="135">
        <v>247</v>
      </c>
      <c r="F229" s="135">
        <v>0</v>
      </c>
      <c r="G229" s="135">
        <v>275</v>
      </c>
      <c r="H229" s="136">
        <f t="shared" si="164"/>
        <v>522</v>
      </c>
      <c r="I229" s="135">
        <v>219</v>
      </c>
      <c r="J229" s="135">
        <v>0</v>
      </c>
      <c r="K229" s="135">
        <v>236</v>
      </c>
      <c r="L229" s="136">
        <f t="shared" si="165"/>
        <v>455</v>
      </c>
      <c r="M229" s="135">
        <v>430</v>
      </c>
      <c r="N229" s="135">
        <v>0</v>
      </c>
      <c r="O229" s="135">
        <v>437</v>
      </c>
      <c r="P229" s="136">
        <f t="shared" si="166"/>
        <v>867</v>
      </c>
      <c r="Q229" s="135">
        <v>541</v>
      </c>
      <c r="R229" s="135">
        <v>0</v>
      </c>
      <c r="S229" s="135">
        <v>555</v>
      </c>
      <c r="T229" s="136">
        <f t="shared" si="167"/>
        <v>1096</v>
      </c>
      <c r="U229" s="135">
        <v>584</v>
      </c>
      <c r="V229" s="135">
        <v>0</v>
      </c>
      <c r="W229" s="135">
        <v>665</v>
      </c>
      <c r="X229" s="136">
        <f t="shared" si="168"/>
        <v>1249</v>
      </c>
      <c r="Y229" s="135">
        <v>610</v>
      </c>
      <c r="Z229" s="135">
        <v>0</v>
      </c>
      <c r="AA229" s="135">
        <v>532</v>
      </c>
      <c r="AB229" s="136">
        <f t="shared" si="169"/>
        <v>1142</v>
      </c>
      <c r="AC229" s="135">
        <v>596</v>
      </c>
      <c r="AD229" s="135">
        <v>0</v>
      </c>
      <c r="AE229" s="135">
        <v>457</v>
      </c>
      <c r="AF229" s="136">
        <f t="shared" si="170"/>
        <v>1053</v>
      </c>
      <c r="AG229" s="135">
        <v>534</v>
      </c>
      <c r="AH229" s="135">
        <v>0</v>
      </c>
      <c r="AI229" s="135">
        <v>419</v>
      </c>
      <c r="AJ229" s="136">
        <f t="shared" si="171"/>
        <v>953</v>
      </c>
      <c r="AK229" s="135">
        <v>534</v>
      </c>
      <c r="AL229" s="135">
        <v>0</v>
      </c>
      <c r="AM229" s="135">
        <v>443</v>
      </c>
      <c r="AN229" s="136">
        <f t="shared" si="172"/>
        <v>977</v>
      </c>
      <c r="AO229" s="135">
        <v>531</v>
      </c>
      <c r="AP229" s="135">
        <v>0</v>
      </c>
      <c r="AQ229" s="135">
        <v>431</v>
      </c>
      <c r="AR229" s="136">
        <f t="shared" si="173"/>
        <v>962</v>
      </c>
      <c r="AS229" s="135">
        <v>562</v>
      </c>
      <c r="AT229" s="135">
        <v>0</v>
      </c>
      <c r="AU229" s="135">
        <v>521</v>
      </c>
      <c r="AV229" s="136">
        <f t="shared" si="174"/>
        <v>1083</v>
      </c>
      <c r="AW229" s="135">
        <v>663</v>
      </c>
      <c r="AX229" s="135">
        <v>0</v>
      </c>
      <c r="AY229" s="135">
        <v>603</v>
      </c>
      <c r="AZ229" s="136">
        <f t="shared" si="175"/>
        <v>1266</v>
      </c>
      <c r="BA229" s="135">
        <v>603</v>
      </c>
      <c r="BB229" s="135">
        <v>0</v>
      </c>
      <c r="BC229" s="135">
        <v>572</v>
      </c>
      <c r="BD229" s="136">
        <f t="shared" si="176"/>
        <v>1175</v>
      </c>
      <c r="BE229" s="135">
        <v>490</v>
      </c>
      <c r="BF229" s="135">
        <v>0</v>
      </c>
      <c r="BG229" s="135">
        <v>444</v>
      </c>
      <c r="BH229" s="136">
        <f t="shared" si="177"/>
        <v>934</v>
      </c>
      <c r="BI229" s="135">
        <v>400</v>
      </c>
      <c r="BJ229" s="135">
        <v>0</v>
      </c>
      <c r="BK229" s="135">
        <v>396</v>
      </c>
      <c r="BL229" s="136">
        <f t="shared" si="178"/>
        <v>796</v>
      </c>
      <c r="BM229" s="135">
        <v>348</v>
      </c>
      <c r="BN229" s="135">
        <v>0</v>
      </c>
      <c r="BO229" s="135">
        <v>293</v>
      </c>
      <c r="BP229" s="136">
        <f t="shared" si="179"/>
        <v>641</v>
      </c>
      <c r="BQ229" s="135">
        <v>272</v>
      </c>
      <c r="BR229" s="135">
        <v>0</v>
      </c>
      <c r="BS229" s="135">
        <v>229</v>
      </c>
      <c r="BT229" s="136">
        <f t="shared" si="180"/>
        <v>501</v>
      </c>
      <c r="BU229" s="135">
        <v>422</v>
      </c>
      <c r="BV229" s="135">
        <v>0</v>
      </c>
      <c r="BW229" s="135">
        <v>260</v>
      </c>
      <c r="BX229" s="136">
        <f t="shared" si="181"/>
        <v>682</v>
      </c>
      <c r="BY229" s="135">
        <v>1</v>
      </c>
      <c r="BZ229" s="135">
        <v>0</v>
      </c>
      <c r="CA229" s="135">
        <v>0</v>
      </c>
      <c r="CB229" s="136">
        <f t="shared" si="182"/>
        <v>1</v>
      </c>
      <c r="CC229" s="137"/>
      <c r="CD229" s="138">
        <f t="shared" si="183"/>
        <v>8587</v>
      </c>
      <c r="CE229" s="138">
        <f t="shared" si="163"/>
        <v>0</v>
      </c>
      <c r="CF229" s="138">
        <f t="shared" si="184"/>
        <v>7768</v>
      </c>
      <c r="CG229" s="139">
        <f t="shared" si="185"/>
        <v>16355</v>
      </c>
    </row>
    <row r="230" spans="1:85" ht="14.1" customHeight="1">
      <c r="A230" s="45"/>
      <c r="B230" s="1050"/>
      <c r="C230" s="1060"/>
      <c r="D230" s="134" t="s">
        <v>733</v>
      </c>
      <c r="E230" s="135">
        <v>643</v>
      </c>
      <c r="F230" s="135">
        <v>0</v>
      </c>
      <c r="G230" s="135">
        <v>683</v>
      </c>
      <c r="H230" s="136">
        <f t="shared" si="164"/>
        <v>1326</v>
      </c>
      <c r="I230" s="135">
        <v>432</v>
      </c>
      <c r="J230" s="135">
        <v>0</v>
      </c>
      <c r="K230" s="135">
        <v>447</v>
      </c>
      <c r="L230" s="136">
        <f t="shared" si="165"/>
        <v>879</v>
      </c>
      <c r="M230" s="135">
        <v>1049</v>
      </c>
      <c r="N230" s="135">
        <v>0</v>
      </c>
      <c r="O230" s="135">
        <v>1084</v>
      </c>
      <c r="P230" s="136">
        <f t="shared" si="166"/>
        <v>2133</v>
      </c>
      <c r="Q230" s="135">
        <v>993</v>
      </c>
      <c r="R230" s="135">
        <v>0</v>
      </c>
      <c r="S230" s="135">
        <v>1020</v>
      </c>
      <c r="T230" s="136">
        <f t="shared" si="167"/>
        <v>2013</v>
      </c>
      <c r="U230" s="135">
        <v>1092</v>
      </c>
      <c r="V230" s="135">
        <v>0</v>
      </c>
      <c r="W230" s="135">
        <v>1182</v>
      </c>
      <c r="X230" s="136">
        <f t="shared" si="168"/>
        <v>2274</v>
      </c>
      <c r="Y230" s="135">
        <v>1363</v>
      </c>
      <c r="Z230" s="135">
        <v>0</v>
      </c>
      <c r="AA230" s="135">
        <v>1196</v>
      </c>
      <c r="AB230" s="136">
        <f t="shared" si="169"/>
        <v>2559</v>
      </c>
      <c r="AC230" s="135">
        <v>1370</v>
      </c>
      <c r="AD230" s="135">
        <v>0</v>
      </c>
      <c r="AE230" s="135">
        <v>1131</v>
      </c>
      <c r="AF230" s="136">
        <f t="shared" si="170"/>
        <v>2501</v>
      </c>
      <c r="AG230" s="135">
        <v>1136</v>
      </c>
      <c r="AH230" s="135">
        <v>0</v>
      </c>
      <c r="AI230" s="135">
        <v>947</v>
      </c>
      <c r="AJ230" s="136">
        <f t="shared" si="171"/>
        <v>2083</v>
      </c>
      <c r="AK230" s="135">
        <v>1049</v>
      </c>
      <c r="AL230" s="135">
        <v>0</v>
      </c>
      <c r="AM230" s="135">
        <v>791</v>
      </c>
      <c r="AN230" s="136">
        <f t="shared" si="172"/>
        <v>1840</v>
      </c>
      <c r="AO230" s="135">
        <v>1052</v>
      </c>
      <c r="AP230" s="135">
        <v>0</v>
      </c>
      <c r="AQ230" s="135">
        <v>872</v>
      </c>
      <c r="AR230" s="136">
        <f t="shared" si="173"/>
        <v>1924</v>
      </c>
      <c r="AS230" s="135">
        <v>1175</v>
      </c>
      <c r="AT230" s="135">
        <v>0</v>
      </c>
      <c r="AU230" s="135">
        <v>992</v>
      </c>
      <c r="AV230" s="136">
        <f t="shared" si="174"/>
        <v>2167</v>
      </c>
      <c r="AW230" s="135">
        <v>1278</v>
      </c>
      <c r="AX230" s="135">
        <v>0</v>
      </c>
      <c r="AY230" s="135">
        <v>1134</v>
      </c>
      <c r="AZ230" s="136">
        <f t="shared" si="175"/>
        <v>2412</v>
      </c>
      <c r="BA230" s="135">
        <v>1043</v>
      </c>
      <c r="BB230" s="135">
        <v>0</v>
      </c>
      <c r="BC230" s="135">
        <v>955</v>
      </c>
      <c r="BD230" s="136">
        <f t="shared" si="176"/>
        <v>1998</v>
      </c>
      <c r="BE230" s="135">
        <v>920</v>
      </c>
      <c r="BF230" s="135">
        <v>0</v>
      </c>
      <c r="BG230" s="135">
        <v>786</v>
      </c>
      <c r="BH230" s="136">
        <f t="shared" si="177"/>
        <v>1706</v>
      </c>
      <c r="BI230" s="135">
        <v>724</v>
      </c>
      <c r="BJ230" s="135">
        <v>0</v>
      </c>
      <c r="BK230" s="135">
        <v>610</v>
      </c>
      <c r="BL230" s="136">
        <f t="shared" si="178"/>
        <v>1334</v>
      </c>
      <c r="BM230" s="135">
        <v>646</v>
      </c>
      <c r="BN230" s="135">
        <v>0</v>
      </c>
      <c r="BO230" s="135">
        <v>524</v>
      </c>
      <c r="BP230" s="136">
        <f t="shared" si="179"/>
        <v>1170</v>
      </c>
      <c r="BQ230" s="135">
        <v>523</v>
      </c>
      <c r="BR230" s="135">
        <v>0</v>
      </c>
      <c r="BS230" s="135">
        <v>389</v>
      </c>
      <c r="BT230" s="136">
        <f t="shared" si="180"/>
        <v>912</v>
      </c>
      <c r="BU230" s="135">
        <v>773</v>
      </c>
      <c r="BV230" s="135">
        <v>0</v>
      </c>
      <c r="BW230" s="135">
        <v>444</v>
      </c>
      <c r="BX230" s="136">
        <f t="shared" si="181"/>
        <v>1217</v>
      </c>
      <c r="BY230" s="135">
        <v>1</v>
      </c>
      <c r="BZ230" s="135">
        <v>0</v>
      </c>
      <c r="CA230" s="135">
        <v>2</v>
      </c>
      <c r="CB230" s="136">
        <f t="shared" si="182"/>
        <v>3</v>
      </c>
      <c r="CC230" s="137"/>
      <c r="CD230" s="138">
        <f t="shared" si="183"/>
        <v>17262</v>
      </c>
      <c r="CE230" s="138">
        <f t="shared" si="163"/>
        <v>0</v>
      </c>
      <c r="CF230" s="138">
        <f t="shared" si="184"/>
        <v>15189</v>
      </c>
      <c r="CG230" s="139">
        <f t="shared" si="185"/>
        <v>32451</v>
      </c>
    </row>
    <row r="231" spans="1:85" ht="14.1" customHeight="1">
      <c r="A231" s="45"/>
      <c r="B231" s="1050"/>
      <c r="C231" s="281" t="s">
        <v>113</v>
      </c>
      <c r="D231" s="282" t="s">
        <v>856</v>
      </c>
      <c r="E231" s="280">
        <v>3343</v>
      </c>
      <c r="F231" s="280">
        <v>1</v>
      </c>
      <c r="G231" s="280">
        <v>3574</v>
      </c>
      <c r="H231" s="280">
        <f t="shared" ref="H231:BP231" si="186">SUM(H220:H230)</f>
        <v>6918</v>
      </c>
      <c r="I231" s="280">
        <v>2466</v>
      </c>
      <c r="J231" s="280">
        <v>0</v>
      </c>
      <c r="K231" s="280">
        <v>2669</v>
      </c>
      <c r="L231" s="280">
        <f t="shared" si="186"/>
        <v>5135</v>
      </c>
      <c r="M231" s="280">
        <v>5948</v>
      </c>
      <c r="N231" s="280">
        <v>0</v>
      </c>
      <c r="O231" s="280">
        <v>6251</v>
      </c>
      <c r="P231" s="280">
        <f t="shared" si="186"/>
        <v>12199</v>
      </c>
      <c r="Q231" s="280">
        <v>6107</v>
      </c>
      <c r="R231" s="280">
        <v>0</v>
      </c>
      <c r="S231" s="280">
        <v>6395</v>
      </c>
      <c r="T231" s="280">
        <f t="shared" si="186"/>
        <v>12502</v>
      </c>
      <c r="U231" s="280">
        <v>6534</v>
      </c>
      <c r="V231" s="280">
        <v>0</v>
      </c>
      <c r="W231" s="280">
        <v>6737</v>
      </c>
      <c r="X231" s="280">
        <f t="shared" si="186"/>
        <v>13271</v>
      </c>
      <c r="Y231" s="280">
        <v>7140</v>
      </c>
      <c r="Z231" s="280">
        <v>0</v>
      </c>
      <c r="AA231" s="280">
        <v>6403</v>
      </c>
      <c r="AB231" s="280">
        <f t="shared" si="186"/>
        <v>13543</v>
      </c>
      <c r="AC231" s="280">
        <v>7416</v>
      </c>
      <c r="AD231" s="280">
        <v>0</v>
      </c>
      <c r="AE231" s="280">
        <v>6317</v>
      </c>
      <c r="AF231" s="280">
        <f t="shared" si="186"/>
        <v>13733</v>
      </c>
      <c r="AG231" s="280">
        <v>6360</v>
      </c>
      <c r="AH231" s="280">
        <v>0</v>
      </c>
      <c r="AI231" s="280">
        <v>5125</v>
      </c>
      <c r="AJ231" s="280">
        <f t="shared" si="186"/>
        <v>11485</v>
      </c>
      <c r="AK231" s="280">
        <v>6041</v>
      </c>
      <c r="AL231" s="280">
        <v>0</v>
      </c>
      <c r="AM231" s="280">
        <v>4883</v>
      </c>
      <c r="AN231" s="280">
        <f t="shared" si="186"/>
        <v>10924</v>
      </c>
      <c r="AO231" s="280">
        <v>5946</v>
      </c>
      <c r="AP231" s="280">
        <v>0</v>
      </c>
      <c r="AQ231" s="280">
        <v>5100</v>
      </c>
      <c r="AR231" s="280">
        <f t="shared" si="186"/>
        <v>11046</v>
      </c>
      <c r="AS231" s="280">
        <v>6402</v>
      </c>
      <c r="AT231" s="280">
        <v>0</v>
      </c>
      <c r="AU231" s="280">
        <v>5661</v>
      </c>
      <c r="AV231" s="280">
        <f t="shared" si="186"/>
        <v>12063</v>
      </c>
      <c r="AW231" s="280">
        <v>6668</v>
      </c>
      <c r="AX231" s="280">
        <v>1</v>
      </c>
      <c r="AY231" s="280">
        <v>6193</v>
      </c>
      <c r="AZ231" s="280">
        <f t="shared" si="186"/>
        <v>12862</v>
      </c>
      <c r="BA231" s="280">
        <v>5801</v>
      </c>
      <c r="BB231" s="280">
        <v>0</v>
      </c>
      <c r="BC231" s="280">
        <v>5654</v>
      </c>
      <c r="BD231" s="280">
        <f t="shared" si="186"/>
        <v>11455</v>
      </c>
      <c r="BE231" s="280">
        <v>5012</v>
      </c>
      <c r="BF231" s="280">
        <v>0</v>
      </c>
      <c r="BG231" s="280">
        <v>4664</v>
      </c>
      <c r="BH231" s="280">
        <f t="shared" si="186"/>
        <v>9676</v>
      </c>
      <c r="BI231" s="280">
        <v>4077</v>
      </c>
      <c r="BJ231" s="280">
        <v>0</v>
      </c>
      <c r="BK231" s="280">
        <v>3732</v>
      </c>
      <c r="BL231" s="280">
        <f t="shared" si="186"/>
        <v>7809</v>
      </c>
      <c r="BM231" s="280">
        <v>3482</v>
      </c>
      <c r="BN231" s="280">
        <v>0</v>
      </c>
      <c r="BO231" s="280">
        <v>3009</v>
      </c>
      <c r="BP231" s="280">
        <f t="shared" si="186"/>
        <v>6491</v>
      </c>
      <c r="BQ231" s="280">
        <v>2717</v>
      </c>
      <c r="BR231" s="280">
        <v>0</v>
      </c>
      <c r="BS231" s="280">
        <v>2338</v>
      </c>
      <c r="BT231" s="280">
        <f t="shared" ref="BT231:CB231" si="187">SUM(BT220:BT230)</f>
        <v>5055</v>
      </c>
      <c r="BU231" s="280">
        <v>3907</v>
      </c>
      <c r="BV231" s="280">
        <v>0</v>
      </c>
      <c r="BW231" s="280">
        <v>2704</v>
      </c>
      <c r="BX231" s="280">
        <f t="shared" si="187"/>
        <v>6611</v>
      </c>
      <c r="BY231" s="280">
        <v>7</v>
      </c>
      <c r="BZ231" s="280">
        <v>0</v>
      </c>
      <c r="CA231" s="280">
        <v>10</v>
      </c>
      <c r="CB231" s="280">
        <f t="shared" si="187"/>
        <v>17</v>
      </c>
      <c r="CC231" s="133"/>
      <c r="CD231" s="283">
        <f t="shared" si="183"/>
        <v>95374</v>
      </c>
      <c r="CE231" s="283">
        <f t="shared" si="163"/>
        <v>2</v>
      </c>
      <c r="CF231" s="283">
        <f t="shared" si="184"/>
        <v>87419</v>
      </c>
      <c r="CG231" s="284">
        <f t="shared" si="185"/>
        <v>182795</v>
      </c>
    </row>
    <row r="232" spans="1:85" ht="14.1" customHeight="1">
      <c r="A232" s="45"/>
      <c r="B232" s="1050"/>
      <c r="C232" s="1060" t="s">
        <v>700</v>
      </c>
      <c r="D232" s="134" t="s">
        <v>701</v>
      </c>
      <c r="E232" s="135">
        <v>4522</v>
      </c>
      <c r="F232" s="135">
        <v>0</v>
      </c>
      <c r="G232" s="135">
        <v>4755</v>
      </c>
      <c r="H232" s="136">
        <f t="shared" ref="H232:H283" si="188">SUM(E232:G232)</f>
        <v>9277</v>
      </c>
      <c r="I232" s="135">
        <v>3373</v>
      </c>
      <c r="J232" s="135">
        <v>0</v>
      </c>
      <c r="K232" s="135">
        <v>3435</v>
      </c>
      <c r="L232" s="136">
        <f t="shared" ref="L232:L283" si="189">SUM(I232:K232)</f>
        <v>6808</v>
      </c>
      <c r="M232" s="135">
        <v>8264</v>
      </c>
      <c r="N232" s="135">
        <v>0</v>
      </c>
      <c r="O232" s="135">
        <v>8575</v>
      </c>
      <c r="P232" s="136">
        <f t="shared" ref="P232:P283" si="190">SUM(M232:O232)</f>
        <v>16839</v>
      </c>
      <c r="Q232" s="135">
        <v>7761</v>
      </c>
      <c r="R232" s="135">
        <v>0</v>
      </c>
      <c r="S232" s="135">
        <v>8100</v>
      </c>
      <c r="T232" s="136">
        <f t="shared" ref="T232:T283" si="191">SUM(Q232:S232)</f>
        <v>15861</v>
      </c>
      <c r="U232" s="135">
        <v>8272</v>
      </c>
      <c r="V232" s="135">
        <v>0</v>
      </c>
      <c r="W232" s="135">
        <v>8613</v>
      </c>
      <c r="X232" s="136">
        <f t="shared" ref="X232:X283" si="192">SUM(U232:W232)</f>
        <v>16885</v>
      </c>
      <c r="Y232" s="135">
        <v>9921</v>
      </c>
      <c r="Z232" s="135">
        <v>0</v>
      </c>
      <c r="AA232" s="135">
        <v>8851</v>
      </c>
      <c r="AB232" s="136">
        <f t="shared" ref="AB232:AB283" si="193">SUM(Y232:AA232)</f>
        <v>18772</v>
      </c>
      <c r="AC232" s="135">
        <v>10919</v>
      </c>
      <c r="AD232" s="135">
        <v>0</v>
      </c>
      <c r="AE232" s="135">
        <v>8968</v>
      </c>
      <c r="AF232" s="136">
        <f t="shared" ref="AF232:AF283" si="194">SUM(AC232:AE232)</f>
        <v>19887</v>
      </c>
      <c r="AG232" s="135">
        <v>9044</v>
      </c>
      <c r="AH232" s="135">
        <v>0</v>
      </c>
      <c r="AI232" s="135">
        <v>7211</v>
      </c>
      <c r="AJ232" s="136">
        <f t="shared" ref="AJ232:AJ283" si="195">SUM(AG232:AI232)</f>
        <v>16255</v>
      </c>
      <c r="AK232" s="135">
        <v>8806</v>
      </c>
      <c r="AL232" s="135">
        <v>0</v>
      </c>
      <c r="AM232" s="135">
        <v>7316</v>
      </c>
      <c r="AN232" s="136">
        <f t="shared" ref="AN232:AN283" si="196">SUM(AK232:AM232)</f>
        <v>16122</v>
      </c>
      <c r="AO232" s="135">
        <v>8898</v>
      </c>
      <c r="AP232" s="135">
        <v>0</v>
      </c>
      <c r="AQ232" s="135">
        <v>7367</v>
      </c>
      <c r="AR232" s="136">
        <f t="shared" ref="AR232:AR283" si="197">SUM(AO232:AQ232)</f>
        <v>16265</v>
      </c>
      <c r="AS232" s="135">
        <v>9002</v>
      </c>
      <c r="AT232" s="135">
        <v>0</v>
      </c>
      <c r="AU232" s="135">
        <v>7870</v>
      </c>
      <c r="AV232" s="136">
        <f t="shared" ref="AV232:AV283" si="198">SUM(AS232:AU232)</f>
        <v>16872</v>
      </c>
      <c r="AW232" s="135">
        <v>8841</v>
      </c>
      <c r="AX232" s="135">
        <v>0</v>
      </c>
      <c r="AY232" s="135">
        <v>7731</v>
      </c>
      <c r="AZ232" s="136">
        <f t="shared" ref="AZ232:AZ283" si="199">SUM(AW232:AY232)</f>
        <v>16572</v>
      </c>
      <c r="BA232" s="135">
        <v>7581</v>
      </c>
      <c r="BB232" s="135">
        <v>0</v>
      </c>
      <c r="BC232" s="135">
        <v>6758</v>
      </c>
      <c r="BD232" s="136">
        <f t="shared" ref="BD232:BD283" si="200">SUM(BA232:BC232)</f>
        <v>14339</v>
      </c>
      <c r="BE232" s="135">
        <v>6554</v>
      </c>
      <c r="BF232" s="135">
        <v>0</v>
      </c>
      <c r="BG232" s="135">
        <v>5512</v>
      </c>
      <c r="BH232" s="136">
        <f t="shared" ref="BH232:BH283" si="201">SUM(BE232:BG232)</f>
        <v>12066</v>
      </c>
      <c r="BI232" s="135">
        <v>5414</v>
      </c>
      <c r="BJ232" s="135">
        <v>0</v>
      </c>
      <c r="BK232" s="135">
        <v>4340</v>
      </c>
      <c r="BL232" s="136">
        <f t="shared" ref="BL232:BL283" si="202">SUM(BI232:BK232)</f>
        <v>9754</v>
      </c>
      <c r="BM232" s="135">
        <v>4724</v>
      </c>
      <c r="BN232" s="135">
        <v>0</v>
      </c>
      <c r="BO232" s="135">
        <v>3477</v>
      </c>
      <c r="BP232" s="136">
        <f t="shared" ref="BP232:BP283" si="203">SUM(BM232:BO232)</f>
        <v>8201</v>
      </c>
      <c r="BQ232" s="135">
        <v>3700</v>
      </c>
      <c r="BR232" s="135">
        <v>0</v>
      </c>
      <c r="BS232" s="135">
        <v>2516</v>
      </c>
      <c r="BT232" s="136">
        <f t="shared" ref="BT232:BT283" si="204">SUM(BQ232:BS232)</f>
        <v>6216</v>
      </c>
      <c r="BU232" s="135">
        <v>5379</v>
      </c>
      <c r="BV232" s="135">
        <v>0</v>
      </c>
      <c r="BW232" s="135">
        <v>2795</v>
      </c>
      <c r="BX232" s="136">
        <f t="shared" ref="BX232:BX283" si="205">SUM(BU232:BW232)</f>
        <v>8174</v>
      </c>
      <c r="BY232" s="135">
        <v>11</v>
      </c>
      <c r="BZ232" s="135">
        <v>0</v>
      </c>
      <c r="CA232" s="135">
        <v>24</v>
      </c>
      <c r="CB232" s="136">
        <f t="shared" ref="CB232:CB283" si="206">SUM(BY232:CA232)</f>
        <v>35</v>
      </c>
      <c r="CC232" s="137"/>
      <c r="CD232" s="138">
        <f t="shared" ref="CD232:CF288" si="207">+E232+I232+M232+Q232+U232+Y232+AC232+AG232+AK232+AO232+AS232+AW232+BA232+BE232+BI232+BM232+BQ232+BU232+BY232</f>
        <v>130986</v>
      </c>
      <c r="CE232" s="138">
        <f t="shared" si="207"/>
        <v>0</v>
      </c>
      <c r="CF232" s="138">
        <f t="shared" si="207"/>
        <v>114214</v>
      </c>
      <c r="CG232" s="139">
        <f t="shared" ref="CG232:CG283" si="208">SUM(CD232:CF232)</f>
        <v>245200</v>
      </c>
    </row>
    <row r="233" spans="1:85" ht="14.1" customHeight="1">
      <c r="A233" s="45"/>
      <c r="B233" s="1050"/>
      <c r="C233" s="1060"/>
      <c r="D233" s="134" t="s">
        <v>702</v>
      </c>
      <c r="E233" s="135">
        <v>364</v>
      </c>
      <c r="F233" s="135">
        <v>0</v>
      </c>
      <c r="G233" s="135">
        <v>343</v>
      </c>
      <c r="H233" s="136">
        <f t="shared" si="188"/>
        <v>707</v>
      </c>
      <c r="I233" s="135">
        <v>232</v>
      </c>
      <c r="J233" s="135">
        <v>0</v>
      </c>
      <c r="K233" s="135">
        <v>266</v>
      </c>
      <c r="L233" s="136">
        <f t="shared" si="189"/>
        <v>498</v>
      </c>
      <c r="M233" s="135">
        <v>621</v>
      </c>
      <c r="N233" s="135">
        <v>0</v>
      </c>
      <c r="O233" s="135">
        <v>680</v>
      </c>
      <c r="P233" s="136">
        <f t="shared" si="190"/>
        <v>1301</v>
      </c>
      <c r="Q233" s="135">
        <v>717</v>
      </c>
      <c r="R233" s="135">
        <v>0</v>
      </c>
      <c r="S233" s="135">
        <v>773</v>
      </c>
      <c r="T233" s="136">
        <f t="shared" si="191"/>
        <v>1490</v>
      </c>
      <c r="U233" s="135">
        <v>768</v>
      </c>
      <c r="V233" s="135">
        <v>0</v>
      </c>
      <c r="W233" s="135">
        <v>850</v>
      </c>
      <c r="X233" s="136">
        <f t="shared" si="192"/>
        <v>1618</v>
      </c>
      <c r="Y233" s="135">
        <v>779</v>
      </c>
      <c r="Z233" s="135">
        <v>0</v>
      </c>
      <c r="AA233" s="135">
        <v>689</v>
      </c>
      <c r="AB233" s="136">
        <f t="shared" si="193"/>
        <v>1468</v>
      </c>
      <c r="AC233" s="135">
        <v>792</v>
      </c>
      <c r="AD233" s="135">
        <v>0</v>
      </c>
      <c r="AE233" s="135">
        <v>733</v>
      </c>
      <c r="AF233" s="136">
        <f t="shared" si="194"/>
        <v>1525</v>
      </c>
      <c r="AG233" s="135">
        <v>745</v>
      </c>
      <c r="AH233" s="135">
        <v>0</v>
      </c>
      <c r="AI233" s="135">
        <v>650</v>
      </c>
      <c r="AJ233" s="136">
        <f t="shared" si="195"/>
        <v>1395</v>
      </c>
      <c r="AK233" s="135">
        <v>647</v>
      </c>
      <c r="AL233" s="135">
        <v>0</v>
      </c>
      <c r="AM233" s="135">
        <v>518</v>
      </c>
      <c r="AN233" s="136">
        <f t="shared" si="196"/>
        <v>1165</v>
      </c>
      <c r="AO233" s="135">
        <v>650</v>
      </c>
      <c r="AP233" s="135">
        <v>0</v>
      </c>
      <c r="AQ233" s="135">
        <v>590</v>
      </c>
      <c r="AR233" s="136">
        <f t="shared" si="197"/>
        <v>1240</v>
      </c>
      <c r="AS233" s="135">
        <v>735</v>
      </c>
      <c r="AT233" s="135">
        <v>0</v>
      </c>
      <c r="AU233" s="135">
        <v>654</v>
      </c>
      <c r="AV233" s="136">
        <f t="shared" si="198"/>
        <v>1389</v>
      </c>
      <c r="AW233" s="135">
        <v>695</v>
      </c>
      <c r="AX233" s="135">
        <v>0</v>
      </c>
      <c r="AY233" s="135">
        <v>753</v>
      </c>
      <c r="AZ233" s="136">
        <f t="shared" si="199"/>
        <v>1448</v>
      </c>
      <c r="BA233" s="135">
        <v>606</v>
      </c>
      <c r="BB233" s="135">
        <v>0</v>
      </c>
      <c r="BC233" s="135">
        <v>664</v>
      </c>
      <c r="BD233" s="136">
        <f t="shared" si="200"/>
        <v>1270</v>
      </c>
      <c r="BE233" s="135">
        <v>576</v>
      </c>
      <c r="BF233" s="135">
        <v>0</v>
      </c>
      <c r="BG233" s="135">
        <v>562</v>
      </c>
      <c r="BH233" s="136">
        <f t="shared" si="201"/>
        <v>1138</v>
      </c>
      <c r="BI233" s="135">
        <v>453</v>
      </c>
      <c r="BJ233" s="135">
        <v>0</v>
      </c>
      <c r="BK233" s="135">
        <v>509</v>
      </c>
      <c r="BL233" s="136">
        <f t="shared" si="202"/>
        <v>962</v>
      </c>
      <c r="BM233" s="135">
        <v>431</v>
      </c>
      <c r="BN233" s="135">
        <v>0</v>
      </c>
      <c r="BO233" s="135">
        <v>404</v>
      </c>
      <c r="BP233" s="136">
        <f t="shared" si="203"/>
        <v>835</v>
      </c>
      <c r="BQ233" s="135">
        <v>356</v>
      </c>
      <c r="BR233" s="135">
        <v>0</v>
      </c>
      <c r="BS233" s="135">
        <v>319</v>
      </c>
      <c r="BT233" s="136">
        <f t="shared" si="204"/>
        <v>675</v>
      </c>
      <c r="BU233" s="135">
        <v>478</v>
      </c>
      <c r="BV233" s="135">
        <v>0</v>
      </c>
      <c r="BW233" s="135">
        <v>324</v>
      </c>
      <c r="BX233" s="136">
        <f t="shared" si="205"/>
        <v>802</v>
      </c>
      <c r="BY233" s="135">
        <v>1</v>
      </c>
      <c r="BZ233" s="135">
        <v>0</v>
      </c>
      <c r="CA233" s="135">
        <v>1</v>
      </c>
      <c r="CB233" s="136">
        <f t="shared" si="206"/>
        <v>2</v>
      </c>
      <c r="CC233" s="137"/>
      <c r="CD233" s="138">
        <f t="shared" si="207"/>
        <v>10646</v>
      </c>
      <c r="CE233" s="138">
        <f t="shared" si="207"/>
        <v>0</v>
      </c>
      <c r="CF233" s="138">
        <f t="shared" si="207"/>
        <v>10282</v>
      </c>
      <c r="CG233" s="139">
        <f t="shared" si="208"/>
        <v>20928</v>
      </c>
    </row>
    <row r="234" spans="1:85" ht="14.1" customHeight="1">
      <c r="A234" s="45"/>
      <c r="B234" s="1050"/>
      <c r="C234" s="1060"/>
      <c r="D234" s="134" t="s">
        <v>703</v>
      </c>
      <c r="E234" s="135">
        <v>226</v>
      </c>
      <c r="F234" s="135">
        <v>0</v>
      </c>
      <c r="G234" s="135">
        <v>243</v>
      </c>
      <c r="H234" s="136">
        <f t="shared" si="188"/>
        <v>469</v>
      </c>
      <c r="I234" s="135">
        <v>163</v>
      </c>
      <c r="J234" s="135">
        <v>0</v>
      </c>
      <c r="K234" s="135">
        <v>170</v>
      </c>
      <c r="L234" s="136">
        <f t="shared" si="189"/>
        <v>333</v>
      </c>
      <c r="M234" s="135">
        <v>440</v>
      </c>
      <c r="N234" s="135">
        <v>0</v>
      </c>
      <c r="O234" s="135">
        <v>460</v>
      </c>
      <c r="P234" s="136">
        <f t="shared" si="190"/>
        <v>900</v>
      </c>
      <c r="Q234" s="135">
        <v>503</v>
      </c>
      <c r="R234" s="135">
        <v>0</v>
      </c>
      <c r="S234" s="135">
        <v>488</v>
      </c>
      <c r="T234" s="136">
        <f t="shared" si="191"/>
        <v>991</v>
      </c>
      <c r="U234" s="135">
        <v>489</v>
      </c>
      <c r="V234" s="135">
        <v>0</v>
      </c>
      <c r="W234" s="135">
        <v>540</v>
      </c>
      <c r="X234" s="136">
        <f t="shared" si="192"/>
        <v>1029</v>
      </c>
      <c r="Y234" s="135">
        <v>564</v>
      </c>
      <c r="Z234" s="135">
        <v>0</v>
      </c>
      <c r="AA234" s="135">
        <v>522</v>
      </c>
      <c r="AB234" s="136">
        <f t="shared" si="193"/>
        <v>1086</v>
      </c>
      <c r="AC234" s="135">
        <v>569</v>
      </c>
      <c r="AD234" s="135">
        <v>0</v>
      </c>
      <c r="AE234" s="135">
        <v>516</v>
      </c>
      <c r="AF234" s="136">
        <f t="shared" si="194"/>
        <v>1085</v>
      </c>
      <c r="AG234" s="135">
        <v>428</v>
      </c>
      <c r="AH234" s="135">
        <v>0</v>
      </c>
      <c r="AI234" s="135">
        <v>410</v>
      </c>
      <c r="AJ234" s="136">
        <f t="shared" si="195"/>
        <v>838</v>
      </c>
      <c r="AK234" s="135">
        <v>410</v>
      </c>
      <c r="AL234" s="135">
        <v>0</v>
      </c>
      <c r="AM234" s="135">
        <v>361</v>
      </c>
      <c r="AN234" s="136">
        <f t="shared" si="196"/>
        <v>771</v>
      </c>
      <c r="AO234" s="135">
        <v>500</v>
      </c>
      <c r="AP234" s="135">
        <v>0</v>
      </c>
      <c r="AQ234" s="135">
        <v>414</v>
      </c>
      <c r="AR234" s="136">
        <f t="shared" si="197"/>
        <v>914</v>
      </c>
      <c r="AS234" s="135">
        <v>546</v>
      </c>
      <c r="AT234" s="135">
        <v>0</v>
      </c>
      <c r="AU234" s="135">
        <v>463</v>
      </c>
      <c r="AV234" s="136">
        <f t="shared" si="198"/>
        <v>1009</v>
      </c>
      <c r="AW234" s="135">
        <v>484</v>
      </c>
      <c r="AX234" s="135">
        <v>0</v>
      </c>
      <c r="AY234" s="135">
        <v>514</v>
      </c>
      <c r="AZ234" s="136">
        <f t="shared" si="199"/>
        <v>998</v>
      </c>
      <c r="BA234" s="135">
        <v>468</v>
      </c>
      <c r="BB234" s="135">
        <v>0</v>
      </c>
      <c r="BC234" s="135">
        <v>523</v>
      </c>
      <c r="BD234" s="136">
        <f t="shared" si="200"/>
        <v>991</v>
      </c>
      <c r="BE234" s="135">
        <v>427</v>
      </c>
      <c r="BF234" s="135">
        <v>0</v>
      </c>
      <c r="BG234" s="135">
        <v>403</v>
      </c>
      <c r="BH234" s="136">
        <f t="shared" si="201"/>
        <v>830</v>
      </c>
      <c r="BI234" s="135">
        <v>364</v>
      </c>
      <c r="BJ234" s="135">
        <v>0</v>
      </c>
      <c r="BK234" s="135">
        <v>326</v>
      </c>
      <c r="BL234" s="136">
        <f t="shared" si="202"/>
        <v>690</v>
      </c>
      <c r="BM234" s="135">
        <v>312</v>
      </c>
      <c r="BN234" s="135">
        <v>0</v>
      </c>
      <c r="BO234" s="135">
        <v>308</v>
      </c>
      <c r="BP234" s="136">
        <f t="shared" si="203"/>
        <v>620</v>
      </c>
      <c r="BQ234" s="135">
        <v>251</v>
      </c>
      <c r="BR234" s="135">
        <v>0</v>
      </c>
      <c r="BS234" s="135">
        <v>238</v>
      </c>
      <c r="BT234" s="136">
        <f t="shared" si="204"/>
        <v>489</v>
      </c>
      <c r="BU234" s="135">
        <v>376</v>
      </c>
      <c r="BV234" s="135">
        <v>0</v>
      </c>
      <c r="BW234" s="135">
        <v>293</v>
      </c>
      <c r="BX234" s="136">
        <f t="shared" si="205"/>
        <v>669</v>
      </c>
      <c r="BY234" s="135">
        <v>0</v>
      </c>
      <c r="BZ234" s="135">
        <v>0</v>
      </c>
      <c r="CA234" s="135">
        <v>0</v>
      </c>
      <c r="CB234" s="136">
        <f t="shared" si="206"/>
        <v>0</v>
      </c>
      <c r="CC234" s="137"/>
      <c r="CD234" s="138">
        <f t="shared" si="207"/>
        <v>7520</v>
      </c>
      <c r="CE234" s="138">
        <f t="shared" si="207"/>
        <v>0</v>
      </c>
      <c r="CF234" s="138">
        <f t="shared" si="207"/>
        <v>7192</v>
      </c>
      <c r="CG234" s="139">
        <f t="shared" si="208"/>
        <v>14712</v>
      </c>
    </row>
    <row r="235" spans="1:85" ht="14.1" customHeight="1">
      <c r="A235" s="45"/>
      <c r="B235" s="1050"/>
      <c r="C235" s="1060"/>
      <c r="D235" s="134" t="s">
        <v>704</v>
      </c>
      <c r="E235" s="135">
        <v>126</v>
      </c>
      <c r="F235" s="135">
        <v>1</v>
      </c>
      <c r="G235" s="135">
        <v>117</v>
      </c>
      <c r="H235" s="136">
        <f t="shared" si="188"/>
        <v>244</v>
      </c>
      <c r="I235" s="135">
        <v>100</v>
      </c>
      <c r="J235" s="135">
        <v>0</v>
      </c>
      <c r="K235" s="135">
        <v>82</v>
      </c>
      <c r="L235" s="136">
        <f t="shared" si="189"/>
        <v>182</v>
      </c>
      <c r="M235" s="135">
        <v>267</v>
      </c>
      <c r="N235" s="135">
        <v>0</v>
      </c>
      <c r="O235" s="135">
        <v>293</v>
      </c>
      <c r="P235" s="136">
        <f t="shared" si="190"/>
        <v>560</v>
      </c>
      <c r="Q235" s="135">
        <v>265</v>
      </c>
      <c r="R235" s="135">
        <v>0</v>
      </c>
      <c r="S235" s="135">
        <v>243</v>
      </c>
      <c r="T235" s="136">
        <f t="shared" si="191"/>
        <v>508</v>
      </c>
      <c r="U235" s="135">
        <v>296</v>
      </c>
      <c r="V235" s="135">
        <v>0</v>
      </c>
      <c r="W235" s="135">
        <v>318</v>
      </c>
      <c r="X235" s="136">
        <f t="shared" si="192"/>
        <v>614</v>
      </c>
      <c r="Y235" s="135">
        <v>307</v>
      </c>
      <c r="Z235" s="135">
        <v>0</v>
      </c>
      <c r="AA235" s="135">
        <v>316</v>
      </c>
      <c r="AB235" s="136">
        <f t="shared" si="193"/>
        <v>623</v>
      </c>
      <c r="AC235" s="135">
        <v>271</v>
      </c>
      <c r="AD235" s="135">
        <v>0</v>
      </c>
      <c r="AE235" s="135">
        <v>260</v>
      </c>
      <c r="AF235" s="136">
        <f t="shared" si="194"/>
        <v>531</v>
      </c>
      <c r="AG235" s="135">
        <v>262</v>
      </c>
      <c r="AH235" s="135">
        <v>0</v>
      </c>
      <c r="AI235" s="135">
        <v>259</v>
      </c>
      <c r="AJ235" s="136">
        <f t="shared" si="195"/>
        <v>521</v>
      </c>
      <c r="AK235" s="135">
        <v>214</v>
      </c>
      <c r="AL235" s="135">
        <v>0</v>
      </c>
      <c r="AM235" s="135">
        <v>200</v>
      </c>
      <c r="AN235" s="136">
        <f t="shared" si="196"/>
        <v>414</v>
      </c>
      <c r="AO235" s="135">
        <v>214</v>
      </c>
      <c r="AP235" s="135">
        <v>0</v>
      </c>
      <c r="AQ235" s="135">
        <v>209</v>
      </c>
      <c r="AR235" s="136">
        <f t="shared" si="197"/>
        <v>423</v>
      </c>
      <c r="AS235" s="135">
        <v>236</v>
      </c>
      <c r="AT235" s="135">
        <v>0</v>
      </c>
      <c r="AU235" s="135">
        <v>227</v>
      </c>
      <c r="AV235" s="136">
        <f t="shared" si="198"/>
        <v>463</v>
      </c>
      <c r="AW235" s="135">
        <v>198</v>
      </c>
      <c r="AX235" s="135">
        <v>0</v>
      </c>
      <c r="AY235" s="135">
        <v>193</v>
      </c>
      <c r="AZ235" s="136">
        <f t="shared" si="199"/>
        <v>391</v>
      </c>
      <c r="BA235" s="135">
        <v>192</v>
      </c>
      <c r="BB235" s="135">
        <v>0</v>
      </c>
      <c r="BC235" s="135">
        <v>166</v>
      </c>
      <c r="BD235" s="136">
        <f t="shared" si="200"/>
        <v>358</v>
      </c>
      <c r="BE235" s="135">
        <v>140</v>
      </c>
      <c r="BF235" s="135">
        <v>0</v>
      </c>
      <c r="BG235" s="135">
        <v>172</v>
      </c>
      <c r="BH235" s="136">
        <f t="shared" si="201"/>
        <v>312</v>
      </c>
      <c r="BI235" s="135">
        <v>153</v>
      </c>
      <c r="BJ235" s="135">
        <v>0</v>
      </c>
      <c r="BK235" s="135">
        <v>128</v>
      </c>
      <c r="BL235" s="136">
        <f t="shared" si="202"/>
        <v>281</v>
      </c>
      <c r="BM235" s="135">
        <v>116</v>
      </c>
      <c r="BN235" s="135">
        <v>0</v>
      </c>
      <c r="BO235" s="135">
        <v>113</v>
      </c>
      <c r="BP235" s="136">
        <f t="shared" si="203"/>
        <v>229</v>
      </c>
      <c r="BQ235" s="135">
        <v>87</v>
      </c>
      <c r="BR235" s="135">
        <v>0</v>
      </c>
      <c r="BS235" s="135">
        <v>100</v>
      </c>
      <c r="BT235" s="136">
        <f t="shared" si="204"/>
        <v>187</v>
      </c>
      <c r="BU235" s="135">
        <v>110</v>
      </c>
      <c r="BV235" s="135">
        <v>0</v>
      </c>
      <c r="BW235" s="135">
        <v>134</v>
      </c>
      <c r="BX235" s="136">
        <f t="shared" si="205"/>
        <v>244</v>
      </c>
      <c r="BY235" s="135">
        <v>0</v>
      </c>
      <c r="BZ235" s="135">
        <v>0</v>
      </c>
      <c r="CA235" s="135">
        <v>0</v>
      </c>
      <c r="CB235" s="136">
        <f t="shared" si="206"/>
        <v>0</v>
      </c>
      <c r="CC235" s="137"/>
      <c r="CD235" s="138">
        <f t="shared" si="207"/>
        <v>3554</v>
      </c>
      <c r="CE235" s="138">
        <f t="shared" si="207"/>
        <v>1</v>
      </c>
      <c r="CF235" s="138">
        <f t="shared" si="207"/>
        <v>3530</v>
      </c>
      <c r="CG235" s="139">
        <f t="shared" si="208"/>
        <v>7085</v>
      </c>
    </row>
    <row r="236" spans="1:85" ht="14.1" customHeight="1">
      <c r="A236" s="45"/>
      <c r="B236" s="1050"/>
      <c r="C236" s="1060"/>
      <c r="D236" s="134" t="s">
        <v>705</v>
      </c>
      <c r="E236" s="135">
        <v>266</v>
      </c>
      <c r="F236" s="135">
        <v>0</v>
      </c>
      <c r="G236" s="135">
        <v>282</v>
      </c>
      <c r="H236" s="136">
        <f t="shared" si="188"/>
        <v>548</v>
      </c>
      <c r="I236" s="135">
        <v>205</v>
      </c>
      <c r="J236" s="135">
        <v>0</v>
      </c>
      <c r="K236" s="135">
        <v>235</v>
      </c>
      <c r="L236" s="136">
        <f t="shared" si="189"/>
        <v>440</v>
      </c>
      <c r="M236" s="135">
        <v>671</v>
      </c>
      <c r="N236" s="135">
        <v>0</v>
      </c>
      <c r="O236" s="135">
        <v>754</v>
      </c>
      <c r="P236" s="136">
        <f t="shared" si="190"/>
        <v>1425</v>
      </c>
      <c r="Q236" s="135">
        <v>715</v>
      </c>
      <c r="R236" s="135">
        <v>0</v>
      </c>
      <c r="S236" s="135">
        <v>732</v>
      </c>
      <c r="T236" s="136">
        <f t="shared" si="191"/>
        <v>1447</v>
      </c>
      <c r="U236" s="135">
        <v>787</v>
      </c>
      <c r="V236" s="135">
        <v>0</v>
      </c>
      <c r="W236" s="135">
        <v>816</v>
      </c>
      <c r="X236" s="136">
        <f t="shared" si="192"/>
        <v>1603</v>
      </c>
      <c r="Y236" s="135">
        <v>813</v>
      </c>
      <c r="Z236" s="135">
        <v>0</v>
      </c>
      <c r="AA236" s="135">
        <v>784</v>
      </c>
      <c r="AB236" s="136">
        <f t="shared" si="193"/>
        <v>1597</v>
      </c>
      <c r="AC236" s="135">
        <v>772</v>
      </c>
      <c r="AD236" s="135">
        <v>0</v>
      </c>
      <c r="AE236" s="135">
        <v>761</v>
      </c>
      <c r="AF236" s="136">
        <f t="shared" si="194"/>
        <v>1533</v>
      </c>
      <c r="AG236" s="135">
        <v>672</v>
      </c>
      <c r="AH236" s="135">
        <v>0</v>
      </c>
      <c r="AI236" s="135">
        <v>594</v>
      </c>
      <c r="AJ236" s="136">
        <f t="shared" si="195"/>
        <v>1266</v>
      </c>
      <c r="AK236" s="135">
        <v>630</v>
      </c>
      <c r="AL236" s="135">
        <v>0</v>
      </c>
      <c r="AM236" s="135">
        <v>549</v>
      </c>
      <c r="AN236" s="136">
        <f t="shared" si="196"/>
        <v>1179</v>
      </c>
      <c r="AO236" s="135">
        <v>704</v>
      </c>
      <c r="AP236" s="135">
        <v>0</v>
      </c>
      <c r="AQ236" s="135">
        <v>655</v>
      </c>
      <c r="AR236" s="136">
        <f t="shared" si="197"/>
        <v>1359</v>
      </c>
      <c r="AS236" s="135">
        <v>826</v>
      </c>
      <c r="AT236" s="135">
        <v>0</v>
      </c>
      <c r="AU236" s="135">
        <v>732</v>
      </c>
      <c r="AV236" s="136">
        <f t="shared" si="198"/>
        <v>1558</v>
      </c>
      <c r="AW236" s="135">
        <v>719</v>
      </c>
      <c r="AX236" s="135">
        <v>0</v>
      </c>
      <c r="AY236" s="135">
        <v>763</v>
      </c>
      <c r="AZ236" s="136">
        <f t="shared" si="199"/>
        <v>1482</v>
      </c>
      <c r="BA236" s="135">
        <v>653</v>
      </c>
      <c r="BB236" s="135">
        <v>0</v>
      </c>
      <c r="BC236" s="135">
        <v>715</v>
      </c>
      <c r="BD236" s="136">
        <f t="shared" si="200"/>
        <v>1368</v>
      </c>
      <c r="BE236" s="135">
        <v>574</v>
      </c>
      <c r="BF236" s="135">
        <v>0</v>
      </c>
      <c r="BG236" s="135">
        <v>590</v>
      </c>
      <c r="BH236" s="136">
        <f t="shared" si="201"/>
        <v>1164</v>
      </c>
      <c r="BI236" s="135">
        <v>454</v>
      </c>
      <c r="BJ236" s="135">
        <v>0</v>
      </c>
      <c r="BK236" s="135">
        <v>476</v>
      </c>
      <c r="BL236" s="136">
        <f t="shared" si="202"/>
        <v>930</v>
      </c>
      <c r="BM236" s="135">
        <v>378</v>
      </c>
      <c r="BN236" s="135">
        <v>0</v>
      </c>
      <c r="BO236" s="135">
        <v>411</v>
      </c>
      <c r="BP236" s="136">
        <f t="shared" si="203"/>
        <v>789</v>
      </c>
      <c r="BQ236" s="135">
        <v>308</v>
      </c>
      <c r="BR236" s="135">
        <v>0</v>
      </c>
      <c r="BS236" s="135">
        <v>270</v>
      </c>
      <c r="BT236" s="136">
        <f t="shared" si="204"/>
        <v>578</v>
      </c>
      <c r="BU236" s="135">
        <v>428</v>
      </c>
      <c r="BV236" s="135">
        <v>0</v>
      </c>
      <c r="BW236" s="135">
        <v>300</v>
      </c>
      <c r="BX236" s="136">
        <f t="shared" si="205"/>
        <v>728</v>
      </c>
      <c r="BY236" s="135">
        <v>2</v>
      </c>
      <c r="BZ236" s="135">
        <v>0</v>
      </c>
      <c r="CA236" s="135">
        <v>4</v>
      </c>
      <c r="CB236" s="136">
        <f t="shared" si="206"/>
        <v>6</v>
      </c>
      <c r="CC236" s="137"/>
      <c r="CD236" s="138">
        <f t="shared" si="207"/>
        <v>10577</v>
      </c>
      <c r="CE236" s="138">
        <f t="shared" si="207"/>
        <v>0</v>
      </c>
      <c r="CF236" s="138">
        <f t="shared" si="207"/>
        <v>10423</v>
      </c>
      <c r="CG236" s="139">
        <f t="shared" si="208"/>
        <v>21000</v>
      </c>
    </row>
    <row r="237" spans="1:85" ht="14.1" customHeight="1">
      <c r="A237" s="45"/>
      <c r="B237" s="1050"/>
      <c r="C237" s="1060"/>
      <c r="D237" s="134" t="s">
        <v>706</v>
      </c>
      <c r="E237" s="135">
        <v>155</v>
      </c>
      <c r="F237" s="135">
        <v>0</v>
      </c>
      <c r="G237" s="135">
        <v>191</v>
      </c>
      <c r="H237" s="136">
        <f t="shared" si="188"/>
        <v>346</v>
      </c>
      <c r="I237" s="135">
        <v>120</v>
      </c>
      <c r="J237" s="135">
        <v>0</v>
      </c>
      <c r="K237" s="135">
        <v>136</v>
      </c>
      <c r="L237" s="136">
        <f t="shared" si="189"/>
        <v>256</v>
      </c>
      <c r="M237" s="135">
        <v>349</v>
      </c>
      <c r="N237" s="135">
        <v>0</v>
      </c>
      <c r="O237" s="135">
        <v>359</v>
      </c>
      <c r="P237" s="136">
        <f t="shared" si="190"/>
        <v>708</v>
      </c>
      <c r="Q237" s="135">
        <v>416</v>
      </c>
      <c r="R237" s="135">
        <v>0</v>
      </c>
      <c r="S237" s="135">
        <v>401</v>
      </c>
      <c r="T237" s="136">
        <f t="shared" si="191"/>
        <v>817</v>
      </c>
      <c r="U237" s="135">
        <v>391</v>
      </c>
      <c r="V237" s="135">
        <v>0</v>
      </c>
      <c r="W237" s="135">
        <v>444</v>
      </c>
      <c r="X237" s="136">
        <f t="shared" si="192"/>
        <v>835</v>
      </c>
      <c r="Y237" s="135">
        <v>410</v>
      </c>
      <c r="Z237" s="135">
        <v>0</v>
      </c>
      <c r="AA237" s="135">
        <v>446</v>
      </c>
      <c r="AB237" s="136">
        <f t="shared" si="193"/>
        <v>856</v>
      </c>
      <c r="AC237" s="135">
        <v>424</v>
      </c>
      <c r="AD237" s="135">
        <v>0</v>
      </c>
      <c r="AE237" s="135">
        <v>430</v>
      </c>
      <c r="AF237" s="136">
        <f t="shared" si="194"/>
        <v>854</v>
      </c>
      <c r="AG237" s="135">
        <v>367</v>
      </c>
      <c r="AH237" s="135">
        <v>0</v>
      </c>
      <c r="AI237" s="135">
        <v>362</v>
      </c>
      <c r="AJ237" s="136">
        <f t="shared" si="195"/>
        <v>729</v>
      </c>
      <c r="AK237" s="135">
        <v>368</v>
      </c>
      <c r="AL237" s="135">
        <v>0</v>
      </c>
      <c r="AM237" s="135">
        <v>311</v>
      </c>
      <c r="AN237" s="136">
        <f t="shared" si="196"/>
        <v>679</v>
      </c>
      <c r="AO237" s="135">
        <v>327</v>
      </c>
      <c r="AP237" s="135">
        <v>0</v>
      </c>
      <c r="AQ237" s="135">
        <v>295</v>
      </c>
      <c r="AR237" s="136">
        <f t="shared" si="197"/>
        <v>622</v>
      </c>
      <c r="AS237" s="135">
        <v>358</v>
      </c>
      <c r="AT237" s="135">
        <v>0</v>
      </c>
      <c r="AU237" s="135">
        <v>357</v>
      </c>
      <c r="AV237" s="136">
        <f t="shared" si="198"/>
        <v>715</v>
      </c>
      <c r="AW237" s="135">
        <v>377</v>
      </c>
      <c r="AX237" s="135">
        <v>0</v>
      </c>
      <c r="AY237" s="135">
        <v>407</v>
      </c>
      <c r="AZ237" s="136">
        <f t="shared" si="199"/>
        <v>784</v>
      </c>
      <c r="BA237" s="135">
        <v>350</v>
      </c>
      <c r="BB237" s="135">
        <v>0</v>
      </c>
      <c r="BC237" s="135">
        <v>383</v>
      </c>
      <c r="BD237" s="136">
        <f t="shared" si="200"/>
        <v>733</v>
      </c>
      <c r="BE237" s="135">
        <v>253</v>
      </c>
      <c r="BF237" s="135">
        <v>0</v>
      </c>
      <c r="BG237" s="135">
        <v>316</v>
      </c>
      <c r="BH237" s="136">
        <f t="shared" si="201"/>
        <v>569</v>
      </c>
      <c r="BI237" s="135">
        <v>208</v>
      </c>
      <c r="BJ237" s="135">
        <v>0</v>
      </c>
      <c r="BK237" s="135">
        <v>232</v>
      </c>
      <c r="BL237" s="136">
        <f t="shared" si="202"/>
        <v>440</v>
      </c>
      <c r="BM237" s="135">
        <v>208</v>
      </c>
      <c r="BN237" s="135">
        <v>0</v>
      </c>
      <c r="BO237" s="135">
        <v>209</v>
      </c>
      <c r="BP237" s="136">
        <f t="shared" si="203"/>
        <v>417</v>
      </c>
      <c r="BQ237" s="135">
        <v>172</v>
      </c>
      <c r="BR237" s="135">
        <v>0</v>
      </c>
      <c r="BS237" s="135">
        <v>149</v>
      </c>
      <c r="BT237" s="136">
        <f t="shared" si="204"/>
        <v>321</v>
      </c>
      <c r="BU237" s="135">
        <v>234</v>
      </c>
      <c r="BV237" s="135">
        <v>0</v>
      </c>
      <c r="BW237" s="135">
        <v>202</v>
      </c>
      <c r="BX237" s="136">
        <f t="shared" si="205"/>
        <v>436</v>
      </c>
      <c r="BY237" s="135">
        <v>2</v>
      </c>
      <c r="BZ237" s="135">
        <v>0</v>
      </c>
      <c r="CA237" s="135">
        <v>3</v>
      </c>
      <c r="CB237" s="136">
        <f t="shared" si="206"/>
        <v>5</v>
      </c>
      <c r="CC237" s="137"/>
      <c r="CD237" s="138">
        <f t="shared" si="207"/>
        <v>5489</v>
      </c>
      <c r="CE237" s="138">
        <f t="shared" si="207"/>
        <v>0</v>
      </c>
      <c r="CF237" s="138">
        <f t="shared" si="207"/>
        <v>5633</v>
      </c>
      <c r="CG237" s="139">
        <f t="shared" si="208"/>
        <v>11122</v>
      </c>
    </row>
    <row r="238" spans="1:85" ht="14.1" customHeight="1">
      <c r="A238" s="45"/>
      <c r="B238" s="1050"/>
      <c r="C238" s="1060"/>
      <c r="D238" s="134" t="s">
        <v>707</v>
      </c>
      <c r="E238" s="135">
        <v>171</v>
      </c>
      <c r="F238" s="135">
        <v>0</v>
      </c>
      <c r="G238" s="135">
        <v>160</v>
      </c>
      <c r="H238" s="136">
        <f t="shared" si="188"/>
        <v>331</v>
      </c>
      <c r="I238" s="135">
        <v>132</v>
      </c>
      <c r="J238" s="135">
        <v>0</v>
      </c>
      <c r="K238" s="135">
        <v>139</v>
      </c>
      <c r="L238" s="136">
        <f t="shared" si="189"/>
        <v>271</v>
      </c>
      <c r="M238" s="135">
        <v>357</v>
      </c>
      <c r="N238" s="135">
        <v>0</v>
      </c>
      <c r="O238" s="135">
        <v>387</v>
      </c>
      <c r="P238" s="136">
        <f t="shared" si="190"/>
        <v>744</v>
      </c>
      <c r="Q238" s="135">
        <v>376</v>
      </c>
      <c r="R238" s="135">
        <v>0</v>
      </c>
      <c r="S238" s="135">
        <v>406</v>
      </c>
      <c r="T238" s="136">
        <f t="shared" si="191"/>
        <v>782</v>
      </c>
      <c r="U238" s="135">
        <v>440</v>
      </c>
      <c r="V238" s="135">
        <v>0</v>
      </c>
      <c r="W238" s="135">
        <v>472</v>
      </c>
      <c r="X238" s="136">
        <f t="shared" si="192"/>
        <v>912</v>
      </c>
      <c r="Y238" s="135">
        <v>497</v>
      </c>
      <c r="Z238" s="135">
        <v>0</v>
      </c>
      <c r="AA238" s="135">
        <v>421</v>
      </c>
      <c r="AB238" s="136">
        <f t="shared" si="193"/>
        <v>918</v>
      </c>
      <c r="AC238" s="135">
        <v>538</v>
      </c>
      <c r="AD238" s="135">
        <v>0</v>
      </c>
      <c r="AE238" s="135">
        <v>429</v>
      </c>
      <c r="AF238" s="136">
        <f t="shared" si="194"/>
        <v>967</v>
      </c>
      <c r="AG238" s="135">
        <v>433</v>
      </c>
      <c r="AH238" s="135">
        <v>0</v>
      </c>
      <c r="AI238" s="135">
        <v>396</v>
      </c>
      <c r="AJ238" s="136">
        <f t="shared" si="195"/>
        <v>829</v>
      </c>
      <c r="AK238" s="135">
        <v>384</v>
      </c>
      <c r="AL238" s="135">
        <v>0</v>
      </c>
      <c r="AM238" s="135">
        <v>344</v>
      </c>
      <c r="AN238" s="136">
        <f t="shared" si="196"/>
        <v>728</v>
      </c>
      <c r="AO238" s="135">
        <v>414</v>
      </c>
      <c r="AP238" s="135">
        <v>0</v>
      </c>
      <c r="AQ238" s="135">
        <v>373</v>
      </c>
      <c r="AR238" s="136">
        <f t="shared" si="197"/>
        <v>787</v>
      </c>
      <c r="AS238" s="135">
        <v>518</v>
      </c>
      <c r="AT238" s="135">
        <v>0</v>
      </c>
      <c r="AU238" s="135">
        <v>446</v>
      </c>
      <c r="AV238" s="136">
        <f t="shared" si="198"/>
        <v>964</v>
      </c>
      <c r="AW238" s="135">
        <v>460</v>
      </c>
      <c r="AX238" s="135">
        <v>0</v>
      </c>
      <c r="AY238" s="135">
        <v>489</v>
      </c>
      <c r="AZ238" s="136">
        <f t="shared" si="199"/>
        <v>949</v>
      </c>
      <c r="BA238" s="135">
        <v>428</v>
      </c>
      <c r="BB238" s="135">
        <v>0</v>
      </c>
      <c r="BC238" s="135">
        <v>450</v>
      </c>
      <c r="BD238" s="136">
        <f t="shared" si="200"/>
        <v>878</v>
      </c>
      <c r="BE238" s="135">
        <v>348</v>
      </c>
      <c r="BF238" s="135">
        <v>0</v>
      </c>
      <c r="BG238" s="135">
        <v>372</v>
      </c>
      <c r="BH238" s="136">
        <f t="shared" si="201"/>
        <v>720</v>
      </c>
      <c r="BI238" s="135">
        <v>316</v>
      </c>
      <c r="BJ238" s="135">
        <v>0</v>
      </c>
      <c r="BK238" s="135">
        <v>299</v>
      </c>
      <c r="BL238" s="136">
        <f t="shared" si="202"/>
        <v>615</v>
      </c>
      <c r="BM238" s="135">
        <v>285</v>
      </c>
      <c r="BN238" s="135">
        <v>0</v>
      </c>
      <c r="BO238" s="135">
        <v>261</v>
      </c>
      <c r="BP238" s="136">
        <f t="shared" si="203"/>
        <v>546</v>
      </c>
      <c r="BQ238" s="135">
        <v>238</v>
      </c>
      <c r="BR238" s="135">
        <v>0</v>
      </c>
      <c r="BS238" s="135">
        <v>195</v>
      </c>
      <c r="BT238" s="136">
        <f t="shared" si="204"/>
        <v>433</v>
      </c>
      <c r="BU238" s="135">
        <v>319</v>
      </c>
      <c r="BV238" s="135">
        <v>0</v>
      </c>
      <c r="BW238" s="135">
        <v>236</v>
      </c>
      <c r="BX238" s="136">
        <f t="shared" si="205"/>
        <v>555</v>
      </c>
      <c r="BY238" s="135">
        <v>0</v>
      </c>
      <c r="BZ238" s="135">
        <v>0</v>
      </c>
      <c r="CA238" s="135">
        <v>0</v>
      </c>
      <c r="CB238" s="136">
        <f t="shared" si="206"/>
        <v>0</v>
      </c>
      <c r="CC238" s="137"/>
      <c r="CD238" s="138">
        <f t="shared" si="207"/>
        <v>6654</v>
      </c>
      <c r="CE238" s="138">
        <f t="shared" si="207"/>
        <v>0</v>
      </c>
      <c r="CF238" s="138">
        <f t="shared" si="207"/>
        <v>6275</v>
      </c>
      <c r="CG238" s="139">
        <f t="shared" si="208"/>
        <v>12929</v>
      </c>
    </row>
    <row r="239" spans="1:85" ht="14.1" customHeight="1">
      <c r="A239" s="45"/>
      <c r="B239" s="1050"/>
      <c r="C239" s="1060"/>
      <c r="D239" s="134" t="s">
        <v>708</v>
      </c>
      <c r="E239" s="135">
        <v>652</v>
      </c>
      <c r="F239" s="135">
        <v>0</v>
      </c>
      <c r="G239" s="135">
        <v>669</v>
      </c>
      <c r="H239" s="136">
        <f t="shared" si="188"/>
        <v>1321</v>
      </c>
      <c r="I239" s="135">
        <v>480</v>
      </c>
      <c r="J239" s="135">
        <v>0</v>
      </c>
      <c r="K239" s="135">
        <v>482</v>
      </c>
      <c r="L239" s="136">
        <f t="shared" si="189"/>
        <v>962</v>
      </c>
      <c r="M239" s="135">
        <v>1306</v>
      </c>
      <c r="N239" s="135">
        <v>0</v>
      </c>
      <c r="O239" s="135">
        <v>1298</v>
      </c>
      <c r="P239" s="136">
        <f t="shared" si="190"/>
        <v>2604</v>
      </c>
      <c r="Q239" s="135">
        <v>1223</v>
      </c>
      <c r="R239" s="135">
        <v>0</v>
      </c>
      <c r="S239" s="135">
        <v>1265</v>
      </c>
      <c r="T239" s="136">
        <f t="shared" si="191"/>
        <v>2488</v>
      </c>
      <c r="U239" s="135">
        <v>1258</v>
      </c>
      <c r="V239" s="135">
        <v>0</v>
      </c>
      <c r="W239" s="135">
        <v>1288</v>
      </c>
      <c r="X239" s="136">
        <f t="shared" si="192"/>
        <v>2546</v>
      </c>
      <c r="Y239" s="135">
        <v>1390</v>
      </c>
      <c r="Z239" s="135">
        <v>0</v>
      </c>
      <c r="AA239" s="135">
        <v>1254</v>
      </c>
      <c r="AB239" s="136">
        <f t="shared" si="193"/>
        <v>2644</v>
      </c>
      <c r="AC239" s="135">
        <v>1381</v>
      </c>
      <c r="AD239" s="135">
        <v>0</v>
      </c>
      <c r="AE239" s="135">
        <v>1148</v>
      </c>
      <c r="AF239" s="136">
        <f t="shared" si="194"/>
        <v>2529</v>
      </c>
      <c r="AG239" s="135">
        <v>1180</v>
      </c>
      <c r="AH239" s="135">
        <v>0</v>
      </c>
      <c r="AI239" s="135">
        <v>966</v>
      </c>
      <c r="AJ239" s="136">
        <f t="shared" si="195"/>
        <v>2146</v>
      </c>
      <c r="AK239" s="135">
        <v>1054</v>
      </c>
      <c r="AL239" s="135">
        <v>0</v>
      </c>
      <c r="AM239" s="135">
        <v>958</v>
      </c>
      <c r="AN239" s="136">
        <f t="shared" si="196"/>
        <v>2012</v>
      </c>
      <c r="AO239" s="135">
        <v>1177</v>
      </c>
      <c r="AP239" s="135">
        <v>0</v>
      </c>
      <c r="AQ239" s="135">
        <v>1030</v>
      </c>
      <c r="AR239" s="136">
        <f t="shared" si="197"/>
        <v>2207</v>
      </c>
      <c r="AS239" s="135">
        <v>1216</v>
      </c>
      <c r="AT239" s="135">
        <v>0</v>
      </c>
      <c r="AU239" s="135">
        <v>1030</v>
      </c>
      <c r="AV239" s="136">
        <f t="shared" si="198"/>
        <v>2246</v>
      </c>
      <c r="AW239" s="135">
        <v>1070</v>
      </c>
      <c r="AX239" s="135">
        <v>0</v>
      </c>
      <c r="AY239" s="135">
        <v>993</v>
      </c>
      <c r="AZ239" s="136">
        <f t="shared" si="199"/>
        <v>2063</v>
      </c>
      <c r="BA239" s="135">
        <v>914</v>
      </c>
      <c r="BB239" s="135">
        <v>0</v>
      </c>
      <c r="BC239" s="135">
        <v>859</v>
      </c>
      <c r="BD239" s="136">
        <f t="shared" si="200"/>
        <v>1773</v>
      </c>
      <c r="BE239" s="135">
        <v>792</v>
      </c>
      <c r="BF239" s="135">
        <v>0</v>
      </c>
      <c r="BG239" s="135">
        <v>725</v>
      </c>
      <c r="BH239" s="136">
        <f t="shared" si="201"/>
        <v>1517</v>
      </c>
      <c r="BI239" s="135">
        <v>588</v>
      </c>
      <c r="BJ239" s="135">
        <v>0</v>
      </c>
      <c r="BK239" s="135">
        <v>562</v>
      </c>
      <c r="BL239" s="136">
        <f t="shared" si="202"/>
        <v>1150</v>
      </c>
      <c r="BM239" s="135">
        <v>597</v>
      </c>
      <c r="BN239" s="135">
        <v>0</v>
      </c>
      <c r="BO239" s="135">
        <v>503</v>
      </c>
      <c r="BP239" s="136">
        <f t="shared" si="203"/>
        <v>1100</v>
      </c>
      <c r="BQ239" s="135">
        <v>438</v>
      </c>
      <c r="BR239" s="135">
        <v>0</v>
      </c>
      <c r="BS239" s="135">
        <v>360</v>
      </c>
      <c r="BT239" s="136">
        <f t="shared" si="204"/>
        <v>798</v>
      </c>
      <c r="BU239" s="135">
        <v>550</v>
      </c>
      <c r="BV239" s="135">
        <v>0</v>
      </c>
      <c r="BW239" s="135">
        <v>391</v>
      </c>
      <c r="BX239" s="136">
        <f t="shared" si="205"/>
        <v>941</v>
      </c>
      <c r="BY239" s="135">
        <v>2</v>
      </c>
      <c r="BZ239" s="135">
        <v>0</v>
      </c>
      <c r="CA239" s="135">
        <v>4</v>
      </c>
      <c r="CB239" s="136">
        <f t="shared" si="206"/>
        <v>6</v>
      </c>
      <c r="CC239" s="137"/>
      <c r="CD239" s="138">
        <f t="shared" si="207"/>
        <v>17268</v>
      </c>
      <c r="CE239" s="138">
        <f t="shared" si="207"/>
        <v>0</v>
      </c>
      <c r="CF239" s="138">
        <f t="shared" si="207"/>
        <v>15785</v>
      </c>
      <c r="CG239" s="139">
        <f t="shared" si="208"/>
        <v>33053</v>
      </c>
    </row>
    <row r="240" spans="1:85" ht="14.1" customHeight="1">
      <c r="A240" s="45"/>
      <c r="B240" s="1050"/>
      <c r="C240" s="1060"/>
      <c r="D240" s="134" t="s">
        <v>709</v>
      </c>
      <c r="E240" s="135">
        <v>308</v>
      </c>
      <c r="F240" s="135">
        <v>0</v>
      </c>
      <c r="G240" s="135">
        <v>337</v>
      </c>
      <c r="H240" s="136">
        <f t="shared" si="188"/>
        <v>645</v>
      </c>
      <c r="I240" s="135">
        <v>261</v>
      </c>
      <c r="J240" s="135">
        <v>0</v>
      </c>
      <c r="K240" s="135">
        <v>252</v>
      </c>
      <c r="L240" s="136">
        <f t="shared" si="189"/>
        <v>513</v>
      </c>
      <c r="M240" s="135">
        <v>700</v>
      </c>
      <c r="N240" s="135">
        <v>0</v>
      </c>
      <c r="O240" s="135">
        <v>668</v>
      </c>
      <c r="P240" s="136">
        <f t="shared" si="190"/>
        <v>1368</v>
      </c>
      <c r="Q240" s="135">
        <v>700</v>
      </c>
      <c r="R240" s="135">
        <v>0</v>
      </c>
      <c r="S240" s="135">
        <v>714</v>
      </c>
      <c r="T240" s="136">
        <f t="shared" si="191"/>
        <v>1414</v>
      </c>
      <c r="U240" s="135">
        <v>751</v>
      </c>
      <c r="V240" s="135">
        <v>0</v>
      </c>
      <c r="W240" s="135">
        <v>815</v>
      </c>
      <c r="X240" s="136">
        <f t="shared" si="192"/>
        <v>1566</v>
      </c>
      <c r="Y240" s="135">
        <v>782</v>
      </c>
      <c r="Z240" s="135">
        <v>0</v>
      </c>
      <c r="AA240" s="135">
        <v>771</v>
      </c>
      <c r="AB240" s="136">
        <f t="shared" si="193"/>
        <v>1553</v>
      </c>
      <c r="AC240" s="135">
        <v>752</v>
      </c>
      <c r="AD240" s="135">
        <v>0</v>
      </c>
      <c r="AE240" s="135">
        <v>733</v>
      </c>
      <c r="AF240" s="136">
        <f t="shared" si="194"/>
        <v>1485</v>
      </c>
      <c r="AG240" s="135">
        <v>669</v>
      </c>
      <c r="AH240" s="135">
        <v>0</v>
      </c>
      <c r="AI240" s="135">
        <v>555</v>
      </c>
      <c r="AJ240" s="136">
        <f t="shared" si="195"/>
        <v>1224</v>
      </c>
      <c r="AK240" s="135">
        <v>703</v>
      </c>
      <c r="AL240" s="135">
        <v>0</v>
      </c>
      <c r="AM240" s="135">
        <v>507</v>
      </c>
      <c r="AN240" s="136">
        <f t="shared" si="196"/>
        <v>1210</v>
      </c>
      <c r="AO240" s="135">
        <v>629</v>
      </c>
      <c r="AP240" s="135">
        <v>0</v>
      </c>
      <c r="AQ240" s="135">
        <v>596</v>
      </c>
      <c r="AR240" s="136">
        <f t="shared" si="197"/>
        <v>1225</v>
      </c>
      <c r="AS240" s="135">
        <v>722</v>
      </c>
      <c r="AT240" s="135">
        <v>0</v>
      </c>
      <c r="AU240" s="135">
        <v>618</v>
      </c>
      <c r="AV240" s="136">
        <f t="shared" si="198"/>
        <v>1340</v>
      </c>
      <c r="AW240" s="135">
        <v>781</v>
      </c>
      <c r="AX240" s="135">
        <v>0</v>
      </c>
      <c r="AY240" s="135">
        <v>727</v>
      </c>
      <c r="AZ240" s="136">
        <f t="shared" si="199"/>
        <v>1508</v>
      </c>
      <c r="BA240" s="135">
        <v>677</v>
      </c>
      <c r="BB240" s="135">
        <v>0</v>
      </c>
      <c r="BC240" s="135">
        <v>690</v>
      </c>
      <c r="BD240" s="136">
        <f t="shared" si="200"/>
        <v>1367</v>
      </c>
      <c r="BE240" s="135">
        <v>566</v>
      </c>
      <c r="BF240" s="135">
        <v>0</v>
      </c>
      <c r="BG240" s="135">
        <v>525</v>
      </c>
      <c r="BH240" s="136">
        <f t="shared" si="201"/>
        <v>1091</v>
      </c>
      <c r="BI240" s="135">
        <v>479</v>
      </c>
      <c r="BJ240" s="135">
        <v>0</v>
      </c>
      <c r="BK240" s="135">
        <v>441</v>
      </c>
      <c r="BL240" s="136">
        <f t="shared" si="202"/>
        <v>920</v>
      </c>
      <c r="BM240" s="135">
        <v>389</v>
      </c>
      <c r="BN240" s="135">
        <v>0</v>
      </c>
      <c r="BO240" s="135">
        <v>383</v>
      </c>
      <c r="BP240" s="136">
        <f t="shared" si="203"/>
        <v>772</v>
      </c>
      <c r="BQ240" s="135">
        <v>310</v>
      </c>
      <c r="BR240" s="135">
        <v>0</v>
      </c>
      <c r="BS240" s="135">
        <v>257</v>
      </c>
      <c r="BT240" s="136">
        <f t="shared" si="204"/>
        <v>567</v>
      </c>
      <c r="BU240" s="135">
        <v>450</v>
      </c>
      <c r="BV240" s="135">
        <v>0</v>
      </c>
      <c r="BW240" s="135">
        <v>326</v>
      </c>
      <c r="BX240" s="136">
        <f t="shared" si="205"/>
        <v>776</v>
      </c>
      <c r="BY240" s="135">
        <v>1</v>
      </c>
      <c r="BZ240" s="135">
        <v>0</v>
      </c>
      <c r="CA240" s="135">
        <v>1</v>
      </c>
      <c r="CB240" s="136">
        <f t="shared" si="206"/>
        <v>2</v>
      </c>
      <c r="CC240" s="137"/>
      <c r="CD240" s="138">
        <f t="shared" si="207"/>
        <v>10630</v>
      </c>
      <c r="CE240" s="138">
        <f t="shared" si="207"/>
        <v>0</v>
      </c>
      <c r="CF240" s="138">
        <f t="shared" si="207"/>
        <v>9916</v>
      </c>
      <c r="CG240" s="139">
        <f t="shared" si="208"/>
        <v>20546</v>
      </c>
    </row>
    <row r="241" spans="1:85" ht="14.1" customHeight="1">
      <c r="A241" s="45"/>
      <c r="B241" s="1050"/>
      <c r="C241" s="1060"/>
      <c r="D241" s="134" t="s">
        <v>710</v>
      </c>
      <c r="E241" s="135">
        <v>79</v>
      </c>
      <c r="F241" s="135">
        <v>0</v>
      </c>
      <c r="G241" s="135">
        <v>80</v>
      </c>
      <c r="H241" s="136">
        <f t="shared" si="188"/>
        <v>159</v>
      </c>
      <c r="I241" s="135">
        <v>37</v>
      </c>
      <c r="J241" s="135">
        <v>0</v>
      </c>
      <c r="K241" s="135">
        <v>50</v>
      </c>
      <c r="L241" s="136">
        <f t="shared" si="189"/>
        <v>87</v>
      </c>
      <c r="M241" s="135">
        <v>163</v>
      </c>
      <c r="N241" s="135">
        <v>0</v>
      </c>
      <c r="O241" s="135">
        <v>160</v>
      </c>
      <c r="P241" s="136">
        <f t="shared" si="190"/>
        <v>323</v>
      </c>
      <c r="Q241" s="135">
        <v>177</v>
      </c>
      <c r="R241" s="135">
        <v>0</v>
      </c>
      <c r="S241" s="135">
        <v>159</v>
      </c>
      <c r="T241" s="136">
        <f t="shared" si="191"/>
        <v>336</v>
      </c>
      <c r="U241" s="135">
        <v>158</v>
      </c>
      <c r="V241" s="135">
        <v>0</v>
      </c>
      <c r="W241" s="135">
        <v>192</v>
      </c>
      <c r="X241" s="136">
        <f t="shared" si="192"/>
        <v>350</v>
      </c>
      <c r="Y241" s="135">
        <v>190</v>
      </c>
      <c r="Z241" s="135">
        <v>0</v>
      </c>
      <c r="AA241" s="135">
        <v>223</v>
      </c>
      <c r="AB241" s="136">
        <f t="shared" si="193"/>
        <v>413</v>
      </c>
      <c r="AC241" s="135">
        <v>175</v>
      </c>
      <c r="AD241" s="135">
        <v>0</v>
      </c>
      <c r="AE241" s="135">
        <v>164</v>
      </c>
      <c r="AF241" s="136">
        <f t="shared" si="194"/>
        <v>339</v>
      </c>
      <c r="AG241" s="135">
        <v>145</v>
      </c>
      <c r="AH241" s="135">
        <v>0</v>
      </c>
      <c r="AI241" s="135">
        <v>149</v>
      </c>
      <c r="AJ241" s="136">
        <f t="shared" si="195"/>
        <v>294</v>
      </c>
      <c r="AK241" s="135">
        <v>138</v>
      </c>
      <c r="AL241" s="135">
        <v>0</v>
      </c>
      <c r="AM241" s="135">
        <v>130</v>
      </c>
      <c r="AN241" s="136">
        <f t="shared" si="196"/>
        <v>268</v>
      </c>
      <c r="AO241" s="135">
        <v>166</v>
      </c>
      <c r="AP241" s="135">
        <v>0</v>
      </c>
      <c r="AQ241" s="135">
        <v>144</v>
      </c>
      <c r="AR241" s="136">
        <f t="shared" si="197"/>
        <v>310</v>
      </c>
      <c r="AS241" s="135">
        <v>196</v>
      </c>
      <c r="AT241" s="135">
        <v>0</v>
      </c>
      <c r="AU241" s="135">
        <v>163</v>
      </c>
      <c r="AV241" s="136">
        <f t="shared" si="198"/>
        <v>359</v>
      </c>
      <c r="AW241" s="135">
        <v>162</v>
      </c>
      <c r="AX241" s="135">
        <v>0</v>
      </c>
      <c r="AY241" s="135">
        <v>168</v>
      </c>
      <c r="AZ241" s="136">
        <f t="shared" si="199"/>
        <v>330</v>
      </c>
      <c r="BA241" s="135">
        <v>145</v>
      </c>
      <c r="BB241" s="135">
        <v>0</v>
      </c>
      <c r="BC241" s="135">
        <v>172</v>
      </c>
      <c r="BD241" s="136">
        <f t="shared" si="200"/>
        <v>317</v>
      </c>
      <c r="BE241" s="135">
        <v>137</v>
      </c>
      <c r="BF241" s="135">
        <v>0</v>
      </c>
      <c r="BG241" s="135">
        <v>147</v>
      </c>
      <c r="BH241" s="136">
        <f t="shared" si="201"/>
        <v>284</v>
      </c>
      <c r="BI241" s="135">
        <v>119</v>
      </c>
      <c r="BJ241" s="135">
        <v>0</v>
      </c>
      <c r="BK241" s="135">
        <v>131</v>
      </c>
      <c r="BL241" s="136">
        <f t="shared" si="202"/>
        <v>250</v>
      </c>
      <c r="BM241" s="135">
        <v>103</v>
      </c>
      <c r="BN241" s="135">
        <v>0</v>
      </c>
      <c r="BO241" s="135">
        <v>131</v>
      </c>
      <c r="BP241" s="136">
        <f t="shared" si="203"/>
        <v>234</v>
      </c>
      <c r="BQ241" s="135">
        <v>88</v>
      </c>
      <c r="BR241" s="135">
        <v>0</v>
      </c>
      <c r="BS241" s="135">
        <v>93</v>
      </c>
      <c r="BT241" s="136">
        <f t="shared" si="204"/>
        <v>181</v>
      </c>
      <c r="BU241" s="135">
        <v>130</v>
      </c>
      <c r="BV241" s="135">
        <v>0</v>
      </c>
      <c r="BW241" s="135">
        <v>120</v>
      </c>
      <c r="BX241" s="136">
        <f t="shared" si="205"/>
        <v>250</v>
      </c>
      <c r="BY241" s="135">
        <v>0</v>
      </c>
      <c r="BZ241" s="135">
        <v>0</v>
      </c>
      <c r="CA241" s="135">
        <v>1</v>
      </c>
      <c r="CB241" s="136">
        <f t="shared" si="206"/>
        <v>1</v>
      </c>
      <c r="CC241" s="137"/>
      <c r="CD241" s="138">
        <f t="shared" si="207"/>
        <v>2508</v>
      </c>
      <c r="CE241" s="138">
        <f t="shared" si="207"/>
        <v>0</v>
      </c>
      <c r="CF241" s="138">
        <f t="shared" si="207"/>
        <v>2577</v>
      </c>
      <c r="CG241" s="139">
        <f t="shared" si="208"/>
        <v>5085</v>
      </c>
    </row>
    <row r="242" spans="1:85" ht="14.1" customHeight="1">
      <c r="A242" s="45"/>
      <c r="B242" s="1050"/>
      <c r="C242" s="1060"/>
      <c r="D242" s="134" t="s">
        <v>711</v>
      </c>
      <c r="E242" s="135">
        <v>564</v>
      </c>
      <c r="F242" s="135">
        <v>0</v>
      </c>
      <c r="G242" s="135">
        <v>551</v>
      </c>
      <c r="H242" s="136">
        <f t="shared" si="188"/>
        <v>1115</v>
      </c>
      <c r="I242" s="135">
        <v>396</v>
      </c>
      <c r="J242" s="135">
        <v>0</v>
      </c>
      <c r="K242" s="135">
        <v>405</v>
      </c>
      <c r="L242" s="136">
        <f t="shared" si="189"/>
        <v>801</v>
      </c>
      <c r="M242" s="135">
        <v>1112</v>
      </c>
      <c r="N242" s="135">
        <v>0</v>
      </c>
      <c r="O242" s="135">
        <v>1096</v>
      </c>
      <c r="P242" s="136">
        <f t="shared" si="190"/>
        <v>2208</v>
      </c>
      <c r="Q242" s="135">
        <v>1110</v>
      </c>
      <c r="R242" s="135">
        <v>0</v>
      </c>
      <c r="S242" s="135">
        <v>1171</v>
      </c>
      <c r="T242" s="136">
        <f t="shared" si="191"/>
        <v>2281</v>
      </c>
      <c r="U242" s="135">
        <v>1196</v>
      </c>
      <c r="V242" s="135">
        <v>0</v>
      </c>
      <c r="W242" s="135">
        <v>1310</v>
      </c>
      <c r="X242" s="136">
        <f t="shared" si="192"/>
        <v>2506</v>
      </c>
      <c r="Y242" s="135">
        <v>1290</v>
      </c>
      <c r="Z242" s="135">
        <v>0</v>
      </c>
      <c r="AA242" s="135">
        <v>1157</v>
      </c>
      <c r="AB242" s="136">
        <f t="shared" si="193"/>
        <v>2447</v>
      </c>
      <c r="AC242" s="135">
        <v>1212</v>
      </c>
      <c r="AD242" s="135">
        <v>0</v>
      </c>
      <c r="AE242" s="135">
        <v>1116</v>
      </c>
      <c r="AF242" s="136">
        <f t="shared" si="194"/>
        <v>2328</v>
      </c>
      <c r="AG242" s="135">
        <v>1080</v>
      </c>
      <c r="AH242" s="135">
        <v>0</v>
      </c>
      <c r="AI242" s="135">
        <v>992</v>
      </c>
      <c r="AJ242" s="136">
        <f t="shared" si="195"/>
        <v>2072</v>
      </c>
      <c r="AK242" s="135">
        <v>988</v>
      </c>
      <c r="AL242" s="135">
        <v>0</v>
      </c>
      <c r="AM242" s="135">
        <v>800</v>
      </c>
      <c r="AN242" s="136">
        <f t="shared" si="196"/>
        <v>1788</v>
      </c>
      <c r="AO242" s="135">
        <v>995</v>
      </c>
      <c r="AP242" s="135">
        <v>0</v>
      </c>
      <c r="AQ242" s="135">
        <v>889</v>
      </c>
      <c r="AR242" s="136">
        <f t="shared" si="197"/>
        <v>1884</v>
      </c>
      <c r="AS242" s="135">
        <v>980</v>
      </c>
      <c r="AT242" s="135">
        <v>0</v>
      </c>
      <c r="AU242" s="135">
        <v>989</v>
      </c>
      <c r="AV242" s="136">
        <f t="shared" si="198"/>
        <v>1969</v>
      </c>
      <c r="AW242" s="135">
        <v>1083</v>
      </c>
      <c r="AX242" s="135">
        <v>0</v>
      </c>
      <c r="AY242" s="135">
        <v>1079</v>
      </c>
      <c r="AZ242" s="136">
        <f t="shared" si="199"/>
        <v>2162</v>
      </c>
      <c r="BA242" s="135">
        <v>958</v>
      </c>
      <c r="BB242" s="135">
        <v>0</v>
      </c>
      <c r="BC242" s="135">
        <v>1043</v>
      </c>
      <c r="BD242" s="136">
        <f t="shared" si="200"/>
        <v>2001</v>
      </c>
      <c r="BE242" s="135">
        <v>837</v>
      </c>
      <c r="BF242" s="135">
        <v>0</v>
      </c>
      <c r="BG242" s="135">
        <v>894</v>
      </c>
      <c r="BH242" s="136">
        <f t="shared" si="201"/>
        <v>1731</v>
      </c>
      <c r="BI242" s="135">
        <v>637</v>
      </c>
      <c r="BJ242" s="135">
        <v>0</v>
      </c>
      <c r="BK242" s="135">
        <v>733</v>
      </c>
      <c r="BL242" s="136">
        <f t="shared" si="202"/>
        <v>1370</v>
      </c>
      <c r="BM242" s="135">
        <v>576</v>
      </c>
      <c r="BN242" s="135">
        <v>0</v>
      </c>
      <c r="BO242" s="135">
        <v>626</v>
      </c>
      <c r="BP242" s="136">
        <f t="shared" si="203"/>
        <v>1202</v>
      </c>
      <c r="BQ242" s="135">
        <v>523</v>
      </c>
      <c r="BR242" s="135">
        <v>0</v>
      </c>
      <c r="BS242" s="135">
        <v>453</v>
      </c>
      <c r="BT242" s="136">
        <f t="shared" si="204"/>
        <v>976</v>
      </c>
      <c r="BU242" s="135">
        <v>809</v>
      </c>
      <c r="BV242" s="135">
        <v>0</v>
      </c>
      <c r="BW242" s="135">
        <v>582</v>
      </c>
      <c r="BX242" s="136">
        <f t="shared" si="205"/>
        <v>1391</v>
      </c>
      <c r="BY242" s="135">
        <v>1</v>
      </c>
      <c r="BZ242" s="135">
        <v>0</v>
      </c>
      <c r="CA242" s="135">
        <v>2</v>
      </c>
      <c r="CB242" s="136">
        <f t="shared" si="206"/>
        <v>3</v>
      </c>
      <c r="CC242" s="137"/>
      <c r="CD242" s="138">
        <f t="shared" si="207"/>
        <v>16347</v>
      </c>
      <c r="CE242" s="138">
        <f t="shared" si="207"/>
        <v>0</v>
      </c>
      <c r="CF242" s="138">
        <f t="shared" si="207"/>
        <v>15888</v>
      </c>
      <c r="CG242" s="139">
        <f t="shared" si="208"/>
        <v>32235</v>
      </c>
    </row>
    <row r="243" spans="1:85" ht="14.1" customHeight="1">
      <c r="A243" s="45"/>
      <c r="B243" s="1050"/>
      <c r="C243" s="1060"/>
      <c r="D243" s="134" t="s">
        <v>712</v>
      </c>
      <c r="E243" s="135">
        <v>1354</v>
      </c>
      <c r="F243" s="135">
        <v>0</v>
      </c>
      <c r="G243" s="135">
        <v>1396</v>
      </c>
      <c r="H243" s="136">
        <f t="shared" si="188"/>
        <v>2750</v>
      </c>
      <c r="I243" s="135">
        <v>957</v>
      </c>
      <c r="J243" s="135">
        <v>0</v>
      </c>
      <c r="K243" s="135">
        <v>956</v>
      </c>
      <c r="L243" s="136">
        <f t="shared" si="189"/>
        <v>1913</v>
      </c>
      <c r="M243" s="135">
        <v>2312</v>
      </c>
      <c r="N243" s="135">
        <v>0</v>
      </c>
      <c r="O243" s="135">
        <v>2470</v>
      </c>
      <c r="P243" s="136">
        <f t="shared" si="190"/>
        <v>4782</v>
      </c>
      <c r="Q243" s="135">
        <v>2243</v>
      </c>
      <c r="R243" s="135">
        <v>0</v>
      </c>
      <c r="S243" s="135">
        <v>2319</v>
      </c>
      <c r="T243" s="136">
        <f t="shared" si="191"/>
        <v>4562</v>
      </c>
      <c r="U243" s="135">
        <v>2311</v>
      </c>
      <c r="V243" s="135">
        <v>0</v>
      </c>
      <c r="W243" s="135">
        <v>2362</v>
      </c>
      <c r="X243" s="136">
        <f t="shared" si="192"/>
        <v>4673</v>
      </c>
      <c r="Y243" s="135">
        <v>2496</v>
      </c>
      <c r="Z243" s="135">
        <v>0</v>
      </c>
      <c r="AA243" s="135">
        <v>2424</v>
      </c>
      <c r="AB243" s="136">
        <f t="shared" si="193"/>
        <v>4920</v>
      </c>
      <c r="AC243" s="135">
        <v>2557</v>
      </c>
      <c r="AD243" s="135">
        <v>0</v>
      </c>
      <c r="AE243" s="135">
        <v>2226</v>
      </c>
      <c r="AF243" s="136">
        <f t="shared" si="194"/>
        <v>4783</v>
      </c>
      <c r="AG243" s="135">
        <v>2209</v>
      </c>
      <c r="AH243" s="135">
        <v>0</v>
      </c>
      <c r="AI243" s="135">
        <v>1728</v>
      </c>
      <c r="AJ243" s="136">
        <f t="shared" si="195"/>
        <v>3937</v>
      </c>
      <c r="AK243" s="135">
        <v>2021</v>
      </c>
      <c r="AL243" s="135">
        <v>0</v>
      </c>
      <c r="AM243" s="135">
        <v>1586</v>
      </c>
      <c r="AN243" s="136">
        <f t="shared" si="196"/>
        <v>3607</v>
      </c>
      <c r="AO243" s="135">
        <v>1990</v>
      </c>
      <c r="AP243" s="135">
        <v>0</v>
      </c>
      <c r="AQ243" s="135">
        <v>1571</v>
      </c>
      <c r="AR243" s="136">
        <f t="shared" si="197"/>
        <v>3561</v>
      </c>
      <c r="AS243" s="135">
        <v>2041</v>
      </c>
      <c r="AT243" s="135">
        <v>0</v>
      </c>
      <c r="AU243" s="135">
        <v>1540</v>
      </c>
      <c r="AV243" s="136">
        <f t="shared" si="198"/>
        <v>3581</v>
      </c>
      <c r="AW243" s="135">
        <v>1936</v>
      </c>
      <c r="AX243" s="135">
        <v>0</v>
      </c>
      <c r="AY243" s="135">
        <v>1452</v>
      </c>
      <c r="AZ243" s="136">
        <f t="shared" si="199"/>
        <v>3388</v>
      </c>
      <c r="BA243" s="135">
        <v>1482</v>
      </c>
      <c r="BB243" s="135">
        <v>0</v>
      </c>
      <c r="BC243" s="135">
        <v>1102</v>
      </c>
      <c r="BD243" s="136">
        <f t="shared" si="200"/>
        <v>2584</v>
      </c>
      <c r="BE243" s="135">
        <v>1204</v>
      </c>
      <c r="BF243" s="135">
        <v>0</v>
      </c>
      <c r="BG243" s="135">
        <v>899</v>
      </c>
      <c r="BH243" s="136">
        <f t="shared" si="201"/>
        <v>2103</v>
      </c>
      <c r="BI243" s="135">
        <v>873</v>
      </c>
      <c r="BJ243" s="135">
        <v>0</v>
      </c>
      <c r="BK243" s="135">
        <v>675</v>
      </c>
      <c r="BL243" s="136">
        <f t="shared" si="202"/>
        <v>1548</v>
      </c>
      <c r="BM243" s="135">
        <v>620</v>
      </c>
      <c r="BN243" s="135">
        <v>0</v>
      </c>
      <c r="BO243" s="135">
        <v>481</v>
      </c>
      <c r="BP243" s="136">
        <f t="shared" si="203"/>
        <v>1101</v>
      </c>
      <c r="BQ243" s="135">
        <v>433</v>
      </c>
      <c r="BR243" s="135">
        <v>0</v>
      </c>
      <c r="BS243" s="135">
        <v>296</v>
      </c>
      <c r="BT243" s="136">
        <f t="shared" si="204"/>
        <v>729</v>
      </c>
      <c r="BU243" s="135">
        <v>557</v>
      </c>
      <c r="BV243" s="135">
        <v>0</v>
      </c>
      <c r="BW243" s="135">
        <v>309</v>
      </c>
      <c r="BX243" s="136">
        <f t="shared" si="205"/>
        <v>866</v>
      </c>
      <c r="BY243" s="135">
        <v>4</v>
      </c>
      <c r="BZ243" s="135">
        <v>0</v>
      </c>
      <c r="CA243" s="135">
        <v>5</v>
      </c>
      <c r="CB243" s="136">
        <f t="shared" si="206"/>
        <v>9</v>
      </c>
      <c r="CC243" s="137"/>
      <c r="CD243" s="138">
        <f t="shared" si="207"/>
        <v>29600</v>
      </c>
      <c r="CE243" s="138">
        <f t="shared" si="207"/>
        <v>0</v>
      </c>
      <c r="CF243" s="138">
        <f t="shared" si="207"/>
        <v>25797</v>
      </c>
      <c r="CG243" s="139">
        <f t="shared" si="208"/>
        <v>55397</v>
      </c>
    </row>
    <row r="244" spans="1:85" ht="14.1" customHeight="1">
      <c r="A244" s="45"/>
      <c r="B244" s="1050"/>
      <c r="C244" s="1060"/>
      <c r="D244" s="134" t="s">
        <v>713</v>
      </c>
      <c r="E244" s="135">
        <v>87</v>
      </c>
      <c r="F244" s="135">
        <v>0</v>
      </c>
      <c r="G244" s="135">
        <v>99</v>
      </c>
      <c r="H244" s="136">
        <f t="shared" si="188"/>
        <v>186</v>
      </c>
      <c r="I244" s="135">
        <v>72</v>
      </c>
      <c r="J244" s="135">
        <v>0</v>
      </c>
      <c r="K244" s="135">
        <v>67</v>
      </c>
      <c r="L244" s="136">
        <f t="shared" si="189"/>
        <v>139</v>
      </c>
      <c r="M244" s="135">
        <v>212</v>
      </c>
      <c r="N244" s="135">
        <v>0</v>
      </c>
      <c r="O244" s="135">
        <v>199</v>
      </c>
      <c r="P244" s="136">
        <f t="shared" si="190"/>
        <v>411</v>
      </c>
      <c r="Q244" s="135">
        <v>191</v>
      </c>
      <c r="R244" s="135">
        <v>0</v>
      </c>
      <c r="S244" s="135">
        <v>190</v>
      </c>
      <c r="T244" s="136">
        <f t="shared" si="191"/>
        <v>381</v>
      </c>
      <c r="U244" s="135">
        <v>202</v>
      </c>
      <c r="V244" s="135">
        <v>0</v>
      </c>
      <c r="W244" s="135">
        <v>201</v>
      </c>
      <c r="X244" s="136">
        <f t="shared" si="192"/>
        <v>403</v>
      </c>
      <c r="Y244" s="135">
        <v>221</v>
      </c>
      <c r="Z244" s="135">
        <v>0</v>
      </c>
      <c r="AA244" s="135">
        <v>193</v>
      </c>
      <c r="AB244" s="136">
        <f t="shared" si="193"/>
        <v>414</v>
      </c>
      <c r="AC244" s="135">
        <v>221</v>
      </c>
      <c r="AD244" s="135">
        <v>0</v>
      </c>
      <c r="AE244" s="135">
        <v>211</v>
      </c>
      <c r="AF244" s="136">
        <f t="shared" si="194"/>
        <v>432</v>
      </c>
      <c r="AG244" s="135">
        <v>166</v>
      </c>
      <c r="AH244" s="135">
        <v>0</v>
      </c>
      <c r="AI244" s="135">
        <v>155</v>
      </c>
      <c r="AJ244" s="136">
        <f t="shared" si="195"/>
        <v>321</v>
      </c>
      <c r="AK244" s="135">
        <v>174</v>
      </c>
      <c r="AL244" s="135">
        <v>0</v>
      </c>
      <c r="AM244" s="135">
        <v>150</v>
      </c>
      <c r="AN244" s="136">
        <f t="shared" si="196"/>
        <v>324</v>
      </c>
      <c r="AO244" s="135">
        <v>199</v>
      </c>
      <c r="AP244" s="135">
        <v>0</v>
      </c>
      <c r="AQ244" s="135">
        <v>172</v>
      </c>
      <c r="AR244" s="136">
        <f t="shared" si="197"/>
        <v>371</v>
      </c>
      <c r="AS244" s="135">
        <v>193</v>
      </c>
      <c r="AT244" s="135">
        <v>0</v>
      </c>
      <c r="AU244" s="135">
        <v>174</v>
      </c>
      <c r="AV244" s="136">
        <f t="shared" si="198"/>
        <v>367</v>
      </c>
      <c r="AW244" s="135">
        <v>208</v>
      </c>
      <c r="AX244" s="135">
        <v>0</v>
      </c>
      <c r="AY244" s="135">
        <v>209</v>
      </c>
      <c r="AZ244" s="136">
        <f t="shared" si="199"/>
        <v>417</v>
      </c>
      <c r="BA244" s="135">
        <v>167</v>
      </c>
      <c r="BB244" s="135">
        <v>0</v>
      </c>
      <c r="BC244" s="135">
        <v>195</v>
      </c>
      <c r="BD244" s="136">
        <f t="shared" si="200"/>
        <v>362</v>
      </c>
      <c r="BE244" s="135">
        <v>147</v>
      </c>
      <c r="BF244" s="135">
        <v>0</v>
      </c>
      <c r="BG244" s="135">
        <v>147</v>
      </c>
      <c r="BH244" s="136">
        <f t="shared" si="201"/>
        <v>294</v>
      </c>
      <c r="BI244" s="135">
        <v>96</v>
      </c>
      <c r="BJ244" s="135">
        <v>0</v>
      </c>
      <c r="BK244" s="135">
        <v>110</v>
      </c>
      <c r="BL244" s="136">
        <f t="shared" si="202"/>
        <v>206</v>
      </c>
      <c r="BM244" s="135">
        <v>86</v>
      </c>
      <c r="BN244" s="135">
        <v>0</v>
      </c>
      <c r="BO244" s="135">
        <v>99</v>
      </c>
      <c r="BP244" s="136">
        <f t="shared" si="203"/>
        <v>185</v>
      </c>
      <c r="BQ244" s="135">
        <v>84</v>
      </c>
      <c r="BR244" s="135">
        <v>0</v>
      </c>
      <c r="BS244" s="135">
        <v>70</v>
      </c>
      <c r="BT244" s="136">
        <f t="shared" si="204"/>
        <v>154</v>
      </c>
      <c r="BU244" s="135">
        <v>117</v>
      </c>
      <c r="BV244" s="135">
        <v>0</v>
      </c>
      <c r="BW244" s="135">
        <v>80</v>
      </c>
      <c r="BX244" s="136">
        <f t="shared" si="205"/>
        <v>197</v>
      </c>
      <c r="BY244" s="135">
        <v>0</v>
      </c>
      <c r="BZ244" s="135">
        <v>0</v>
      </c>
      <c r="CA244" s="135">
        <v>2</v>
      </c>
      <c r="CB244" s="136">
        <f t="shared" si="206"/>
        <v>2</v>
      </c>
      <c r="CC244" s="137"/>
      <c r="CD244" s="138">
        <f t="shared" si="207"/>
        <v>2843</v>
      </c>
      <c r="CE244" s="138">
        <f t="shared" si="207"/>
        <v>0</v>
      </c>
      <c r="CF244" s="138">
        <f t="shared" si="207"/>
        <v>2723</v>
      </c>
      <c r="CG244" s="139">
        <f t="shared" si="208"/>
        <v>5566</v>
      </c>
    </row>
    <row r="245" spans="1:85" ht="14.1" customHeight="1">
      <c r="A245" s="45"/>
      <c r="B245" s="1050"/>
      <c r="C245" s="1060"/>
      <c r="D245" s="134" t="s">
        <v>714</v>
      </c>
      <c r="E245" s="135">
        <v>316</v>
      </c>
      <c r="F245" s="135">
        <v>0</v>
      </c>
      <c r="G245" s="135">
        <v>285</v>
      </c>
      <c r="H245" s="136">
        <f t="shared" si="188"/>
        <v>601</v>
      </c>
      <c r="I245" s="135">
        <v>238</v>
      </c>
      <c r="J245" s="135">
        <v>0</v>
      </c>
      <c r="K245" s="135">
        <v>273</v>
      </c>
      <c r="L245" s="136">
        <f t="shared" si="189"/>
        <v>511</v>
      </c>
      <c r="M245" s="135">
        <v>677</v>
      </c>
      <c r="N245" s="135">
        <v>0</v>
      </c>
      <c r="O245" s="135">
        <v>683</v>
      </c>
      <c r="P245" s="136">
        <f t="shared" si="190"/>
        <v>1360</v>
      </c>
      <c r="Q245" s="135">
        <v>696</v>
      </c>
      <c r="R245" s="135">
        <v>0</v>
      </c>
      <c r="S245" s="135">
        <v>675</v>
      </c>
      <c r="T245" s="136">
        <f t="shared" si="191"/>
        <v>1371</v>
      </c>
      <c r="U245" s="135">
        <v>749</v>
      </c>
      <c r="V245" s="135">
        <v>0</v>
      </c>
      <c r="W245" s="135">
        <v>775</v>
      </c>
      <c r="X245" s="136">
        <f t="shared" si="192"/>
        <v>1524</v>
      </c>
      <c r="Y245" s="135">
        <v>783</v>
      </c>
      <c r="Z245" s="135">
        <v>0</v>
      </c>
      <c r="AA245" s="135">
        <v>680</v>
      </c>
      <c r="AB245" s="136">
        <f t="shared" si="193"/>
        <v>1463</v>
      </c>
      <c r="AC245" s="135">
        <v>755</v>
      </c>
      <c r="AD245" s="135">
        <v>0</v>
      </c>
      <c r="AE245" s="135">
        <v>670</v>
      </c>
      <c r="AF245" s="136">
        <f t="shared" si="194"/>
        <v>1425</v>
      </c>
      <c r="AG245" s="135">
        <v>656</v>
      </c>
      <c r="AH245" s="135">
        <v>0</v>
      </c>
      <c r="AI245" s="135">
        <v>507</v>
      </c>
      <c r="AJ245" s="136">
        <f t="shared" si="195"/>
        <v>1163</v>
      </c>
      <c r="AK245" s="135">
        <v>684</v>
      </c>
      <c r="AL245" s="135">
        <v>0</v>
      </c>
      <c r="AM245" s="135">
        <v>514</v>
      </c>
      <c r="AN245" s="136">
        <f t="shared" si="196"/>
        <v>1198</v>
      </c>
      <c r="AO245" s="135">
        <v>711</v>
      </c>
      <c r="AP245" s="135">
        <v>0</v>
      </c>
      <c r="AQ245" s="135">
        <v>578</v>
      </c>
      <c r="AR245" s="136">
        <f t="shared" si="197"/>
        <v>1289</v>
      </c>
      <c r="AS245" s="135">
        <v>791</v>
      </c>
      <c r="AT245" s="135">
        <v>0</v>
      </c>
      <c r="AU245" s="135">
        <v>668</v>
      </c>
      <c r="AV245" s="136">
        <f t="shared" si="198"/>
        <v>1459</v>
      </c>
      <c r="AW245" s="135">
        <v>772</v>
      </c>
      <c r="AX245" s="135">
        <v>0</v>
      </c>
      <c r="AY245" s="135">
        <v>674</v>
      </c>
      <c r="AZ245" s="136">
        <f t="shared" si="199"/>
        <v>1446</v>
      </c>
      <c r="BA245" s="135">
        <v>674</v>
      </c>
      <c r="BB245" s="135">
        <v>0</v>
      </c>
      <c r="BC245" s="135">
        <v>636</v>
      </c>
      <c r="BD245" s="136">
        <f t="shared" si="200"/>
        <v>1310</v>
      </c>
      <c r="BE245" s="135">
        <v>522</v>
      </c>
      <c r="BF245" s="135">
        <v>0</v>
      </c>
      <c r="BG245" s="135">
        <v>506</v>
      </c>
      <c r="BH245" s="136">
        <f t="shared" si="201"/>
        <v>1028</v>
      </c>
      <c r="BI245" s="135">
        <v>470</v>
      </c>
      <c r="BJ245" s="135">
        <v>0</v>
      </c>
      <c r="BK245" s="135">
        <v>432</v>
      </c>
      <c r="BL245" s="136">
        <f t="shared" si="202"/>
        <v>902</v>
      </c>
      <c r="BM245" s="135">
        <v>403</v>
      </c>
      <c r="BN245" s="135">
        <v>0</v>
      </c>
      <c r="BO245" s="135">
        <v>373</v>
      </c>
      <c r="BP245" s="136">
        <f t="shared" si="203"/>
        <v>776</v>
      </c>
      <c r="BQ245" s="135">
        <v>359</v>
      </c>
      <c r="BR245" s="135">
        <v>0</v>
      </c>
      <c r="BS245" s="135">
        <v>287</v>
      </c>
      <c r="BT245" s="136">
        <f t="shared" si="204"/>
        <v>646</v>
      </c>
      <c r="BU245" s="135">
        <v>539</v>
      </c>
      <c r="BV245" s="135">
        <v>0</v>
      </c>
      <c r="BW245" s="135">
        <v>317</v>
      </c>
      <c r="BX245" s="136">
        <f t="shared" si="205"/>
        <v>856</v>
      </c>
      <c r="BY245" s="135">
        <v>1</v>
      </c>
      <c r="BZ245" s="135">
        <v>0</v>
      </c>
      <c r="CA245" s="135">
        <v>2</v>
      </c>
      <c r="CB245" s="136">
        <f t="shared" si="206"/>
        <v>3</v>
      </c>
      <c r="CC245" s="137"/>
      <c r="CD245" s="138">
        <f t="shared" si="207"/>
        <v>10796</v>
      </c>
      <c r="CE245" s="138">
        <f t="shared" si="207"/>
        <v>0</v>
      </c>
      <c r="CF245" s="138">
        <f t="shared" si="207"/>
        <v>9535</v>
      </c>
      <c r="CG245" s="139">
        <f t="shared" si="208"/>
        <v>20331</v>
      </c>
    </row>
    <row r="246" spans="1:85" ht="14.1" customHeight="1">
      <c r="A246" s="45"/>
      <c r="B246" s="1050"/>
      <c r="C246" s="1060"/>
      <c r="D246" s="134" t="s">
        <v>715</v>
      </c>
      <c r="E246" s="135">
        <v>530</v>
      </c>
      <c r="F246" s="135">
        <v>0</v>
      </c>
      <c r="G246" s="135">
        <v>571</v>
      </c>
      <c r="H246" s="136">
        <f t="shared" si="188"/>
        <v>1101</v>
      </c>
      <c r="I246" s="135">
        <v>334</v>
      </c>
      <c r="J246" s="135">
        <v>0</v>
      </c>
      <c r="K246" s="135">
        <v>379</v>
      </c>
      <c r="L246" s="136">
        <f t="shared" si="189"/>
        <v>713</v>
      </c>
      <c r="M246" s="135">
        <v>853</v>
      </c>
      <c r="N246" s="135">
        <v>0</v>
      </c>
      <c r="O246" s="135">
        <v>896</v>
      </c>
      <c r="P246" s="136">
        <f t="shared" si="190"/>
        <v>1749</v>
      </c>
      <c r="Q246" s="135">
        <v>860</v>
      </c>
      <c r="R246" s="135">
        <v>0</v>
      </c>
      <c r="S246" s="135">
        <v>943</v>
      </c>
      <c r="T246" s="136">
        <f t="shared" si="191"/>
        <v>1803</v>
      </c>
      <c r="U246" s="135">
        <v>1013</v>
      </c>
      <c r="V246" s="135">
        <v>0</v>
      </c>
      <c r="W246" s="135">
        <v>968</v>
      </c>
      <c r="X246" s="136">
        <f t="shared" si="192"/>
        <v>1981</v>
      </c>
      <c r="Y246" s="135">
        <v>1003</v>
      </c>
      <c r="Z246" s="135">
        <v>0</v>
      </c>
      <c r="AA246" s="135">
        <v>914</v>
      </c>
      <c r="AB246" s="136">
        <f t="shared" si="193"/>
        <v>1917</v>
      </c>
      <c r="AC246" s="135">
        <v>1055</v>
      </c>
      <c r="AD246" s="135">
        <v>0</v>
      </c>
      <c r="AE246" s="135">
        <v>873</v>
      </c>
      <c r="AF246" s="136">
        <f t="shared" si="194"/>
        <v>1928</v>
      </c>
      <c r="AG246" s="135">
        <v>958</v>
      </c>
      <c r="AH246" s="135">
        <v>0</v>
      </c>
      <c r="AI246" s="135">
        <v>748</v>
      </c>
      <c r="AJ246" s="136">
        <f t="shared" si="195"/>
        <v>1706</v>
      </c>
      <c r="AK246" s="135">
        <v>1009</v>
      </c>
      <c r="AL246" s="135">
        <v>0</v>
      </c>
      <c r="AM246" s="135">
        <v>789</v>
      </c>
      <c r="AN246" s="136">
        <f t="shared" si="196"/>
        <v>1798</v>
      </c>
      <c r="AO246" s="135">
        <v>944</v>
      </c>
      <c r="AP246" s="135">
        <v>0</v>
      </c>
      <c r="AQ246" s="135">
        <v>786</v>
      </c>
      <c r="AR246" s="136">
        <f t="shared" si="197"/>
        <v>1730</v>
      </c>
      <c r="AS246" s="135">
        <v>837</v>
      </c>
      <c r="AT246" s="135">
        <v>0</v>
      </c>
      <c r="AU246" s="135">
        <v>748</v>
      </c>
      <c r="AV246" s="136">
        <f t="shared" si="198"/>
        <v>1585</v>
      </c>
      <c r="AW246" s="135">
        <v>749</v>
      </c>
      <c r="AX246" s="135">
        <v>0</v>
      </c>
      <c r="AY246" s="135">
        <v>741</v>
      </c>
      <c r="AZ246" s="136">
        <f t="shared" si="199"/>
        <v>1490</v>
      </c>
      <c r="BA246" s="135">
        <v>577</v>
      </c>
      <c r="BB246" s="135">
        <v>0</v>
      </c>
      <c r="BC246" s="135">
        <v>592</v>
      </c>
      <c r="BD246" s="136">
        <f t="shared" si="200"/>
        <v>1169</v>
      </c>
      <c r="BE246" s="135">
        <v>494</v>
      </c>
      <c r="BF246" s="135">
        <v>0</v>
      </c>
      <c r="BG246" s="135">
        <v>467</v>
      </c>
      <c r="BH246" s="136">
        <f t="shared" si="201"/>
        <v>961</v>
      </c>
      <c r="BI246" s="135">
        <v>392</v>
      </c>
      <c r="BJ246" s="135">
        <v>0</v>
      </c>
      <c r="BK246" s="135">
        <v>349</v>
      </c>
      <c r="BL246" s="136">
        <f t="shared" si="202"/>
        <v>741</v>
      </c>
      <c r="BM246" s="135">
        <v>308</v>
      </c>
      <c r="BN246" s="135">
        <v>0</v>
      </c>
      <c r="BO246" s="135">
        <v>316</v>
      </c>
      <c r="BP246" s="136">
        <f t="shared" si="203"/>
        <v>624</v>
      </c>
      <c r="BQ246" s="135">
        <v>248</v>
      </c>
      <c r="BR246" s="135">
        <v>0</v>
      </c>
      <c r="BS246" s="135">
        <v>234</v>
      </c>
      <c r="BT246" s="136">
        <f t="shared" si="204"/>
        <v>482</v>
      </c>
      <c r="BU246" s="135">
        <v>355</v>
      </c>
      <c r="BV246" s="135">
        <v>0</v>
      </c>
      <c r="BW246" s="135">
        <v>245</v>
      </c>
      <c r="BX246" s="136">
        <f t="shared" si="205"/>
        <v>600</v>
      </c>
      <c r="BY246" s="135">
        <v>3</v>
      </c>
      <c r="BZ246" s="135">
        <v>0</v>
      </c>
      <c r="CA246" s="135">
        <v>1</v>
      </c>
      <c r="CB246" s="136">
        <f t="shared" si="206"/>
        <v>4</v>
      </c>
      <c r="CC246" s="137"/>
      <c r="CD246" s="138">
        <f t="shared" si="207"/>
        <v>12522</v>
      </c>
      <c r="CE246" s="138">
        <f t="shared" si="207"/>
        <v>0</v>
      </c>
      <c r="CF246" s="138">
        <f t="shared" si="207"/>
        <v>11560</v>
      </c>
      <c r="CG246" s="139">
        <f t="shared" si="208"/>
        <v>24082</v>
      </c>
    </row>
    <row r="247" spans="1:85" ht="14.1" customHeight="1">
      <c r="A247" s="45"/>
      <c r="B247" s="1050"/>
      <c r="C247" s="1060"/>
      <c r="D247" s="134" t="s">
        <v>716</v>
      </c>
      <c r="E247" s="135">
        <v>177</v>
      </c>
      <c r="F247" s="135">
        <v>0</v>
      </c>
      <c r="G247" s="135">
        <v>162</v>
      </c>
      <c r="H247" s="136">
        <f t="shared" si="188"/>
        <v>339</v>
      </c>
      <c r="I247" s="135">
        <v>112</v>
      </c>
      <c r="J247" s="135">
        <v>0</v>
      </c>
      <c r="K247" s="135">
        <v>142</v>
      </c>
      <c r="L247" s="136">
        <f t="shared" si="189"/>
        <v>254</v>
      </c>
      <c r="M247" s="135">
        <v>438</v>
      </c>
      <c r="N247" s="135">
        <v>0</v>
      </c>
      <c r="O247" s="135">
        <v>380</v>
      </c>
      <c r="P247" s="136">
        <f t="shared" si="190"/>
        <v>818</v>
      </c>
      <c r="Q247" s="135">
        <v>435</v>
      </c>
      <c r="R247" s="135">
        <v>0</v>
      </c>
      <c r="S247" s="135">
        <v>426</v>
      </c>
      <c r="T247" s="136">
        <f t="shared" si="191"/>
        <v>861</v>
      </c>
      <c r="U247" s="135">
        <v>398</v>
      </c>
      <c r="V247" s="135">
        <v>0</v>
      </c>
      <c r="W247" s="135">
        <v>423</v>
      </c>
      <c r="X247" s="136">
        <f t="shared" si="192"/>
        <v>821</v>
      </c>
      <c r="Y247" s="135">
        <v>435</v>
      </c>
      <c r="Z247" s="135">
        <v>0</v>
      </c>
      <c r="AA247" s="135">
        <v>440</v>
      </c>
      <c r="AB247" s="136">
        <f t="shared" si="193"/>
        <v>875</v>
      </c>
      <c r="AC247" s="135">
        <v>434</v>
      </c>
      <c r="AD247" s="135">
        <v>0</v>
      </c>
      <c r="AE247" s="135">
        <v>410</v>
      </c>
      <c r="AF247" s="136">
        <f t="shared" si="194"/>
        <v>844</v>
      </c>
      <c r="AG247" s="135">
        <v>407</v>
      </c>
      <c r="AH247" s="135">
        <v>0</v>
      </c>
      <c r="AI247" s="135">
        <v>406</v>
      </c>
      <c r="AJ247" s="136">
        <f t="shared" si="195"/>
        <v>813</v>
      </c>
      <c r="AK247" s="135">
        <v>351</v>
      </c>
      <c r="AL247" s="135">
        <v>1</v>
      </c>
      <c r="AM247" s="135">
        <v>332</v>
      </c>
      <c r="AN247" s="136">
        <f t="shared" si="196"/>
        <v>684</v>
      </c>
      <c r="AO247" s="135">
        <v>366</v>
      </c>
      <c r="AP247" s="135">
        <v>0</v>
      </c>
      <c r="AQ247" s="135">
        <v>337</v>
      </c>
      <c r="AR247" s="136">
        <f t="shared" si="197"/>
        <v>703</v>
      </c>
      <c r="AS247" s="135">
        <v>377</v>
      </c>
      <c r="AT247" s="135">
        <v>0</v>
      </c>
      <c r="AU247" s="135">
        <v>380</v>
      </c>
      <c r="AV247" s="136">
        <f t="shared" si="198"/>
        <v>757</v>
      </c>
      <c r="AW247" s="135">
        <v>396</v>
      </c>
      <c r="AX247" s="135">
        <v>0</v>
      </c>
      <c r="AY247" s="135">
        <v>356</v>
      </c>
      <c r="AZ247" s="136">
        <f t="shared" si="199"/>
        <v>752</v>
      </c>
      <c r="BA247" s="135">
        <v>356</v>
      </c>
      <c r="BB247" s="135">
        <v>0</v>
      </c>
      <c r="BC247" s="135">
        <v>415</v>
      </c>
      <c r="BD247" s="136">
        <f t="shared" si="200"/>
        <v>771</v>
      </c>
      <c r="BE247" s="135">
        <v>328</v>
      </c>
      <c r="BF247" s="135">
        <v>0</v>
      </c>
      <c r="BG247" s="135">
        <v>342</v>
      </c>
      <c r="BH247" s="136">
        <f t="shared" si="201"/>
        <v>670</v>
      </c>
      <c r="BI247" s="135">
        <v>263</v>
      </c>
      <c r="BJ247" s="135">
        <v>0</v>
      </c>
      <c r="BK247" s="135">
        <v>254</v>
      </c>
      <c r="BL247" s="136">
        <f t="shared" si="202"/>
        <v>517</v>
      </c>
      <c r="BM247" s="135">
        <v>222</v>
      </c>
      <c r="BN247" s="135">
        <v>0</v>
      </c>
      <c r="BO247" s="135">
        <v>220</v>
      </c>
      <c r="BP247" s="136">
        <f t="shared" si="203"/>
        <v>442</v>
      </c>
      <c r="BQ247" s="135">
        <v>193</v>
      </c>
      <c r="BR247" s="135">
        <v>0</v>
      </c>
      <c r="BS247" s="135">
        <v>186</v>
      </c>
      <c r="BT247" s="136">
        <f t="shared" si="204"/>
        <v>379</v>
      </c>
      <c r="BU247" s="135">
        <v>293</v>
      </c>
      <c r="BV247" s="135">
        <v>0</v>
      </c>
      <c r="BW247" s="135">
        <v>239</v>
      </c>
      <c r="BX247" s="136">
        <f t="shared" si="205"/>
        <v>532</v>
      </c>
      <c r="BY247" s="135">
        <v>2</v>
      </c>
      <c r="BZ247" s="135">
        <v>0</v>
      </c>
      <c r="CA247" s="135">
        <v>4</v>
      </c>
      <c r="CB247" s="136">
        <f t="shared" si="206"/>
        <v>6</v>
      </c>
      <c r="CC247" s="137"/>
      <c r="CD247" s="138">
        <f t="shared" si="207"/>
        <v>5983</v>
      </c>
      <c r="CE247" s="138">
        <f t="shared" si="207"/>
        <v>1</v>
      </c>
      <c r="CF247" s="138">
        <f t="shared" si="207"/>
        <v>5854</v>
      </c>
      <c r="CG247" s="139">
        <f t="shared" si="208"/>
        <v>11838</v>
      </c>
    </row>
    <row r="248" spans="1:85" ht="14.1" customHeight="1">
      <c r="A248" s="45"/>
      <c r="B248" s="1050"/>
      <c r="C248" s="1060"/>
      <c r="D248" s="134" t="s">
        <v>717</v>
      </c>
      <c r="E248" s="135">
        <v>153</v>
      </c>
      <c r="F248" s="135">
        <v>0</v>
      </c>
      <c r="G248" s="135">
        <v>160</v>
      </c>
      <c r="H248" s="136">
        <f t="shared" si="188"/>
        <v>313</v>
      </c>
      <c r="I248" s="135">
        <v>153</v>
      </c>
      <c r="J248" s="135">
        <v>0</v>
      </c>
      <c r="K248" s="135">
        <v>152</v>
      </c>
      <c r="L248" s="136">
        <f t="shared" si="189"/>
        <v>305</v>
      </c>
      <c r="M248" s="135">
        <v>427</v>
      </c>
      <c r="N248" s="135">
        <v>0</v>
      </c>
      <c r="O248" s="135">
        <v>415</v>
      </c>
      <c r="P248" s="136">
        <f t="shared" si="190"/>
        <v>842</v>
      </c>
      <c r="Q248" s="135">
        <v>465</v>
      </c>
      <c r="R248" s="135">
        <v>0</v>
      </c>
      <c r="S248" s="135">
        <v>440</v>
      </c>
      <c r="T248" s="136">
        <f t="shared" si="191"/>
        <v>905</v>
      </c>
      <c r="U248" s="135">
        <v>446</v>
      </c>
      <c r="V248" s="135">
        <v>0</v>
      </c>
      <c r="W248" s="135">
        <v>471</v>
      </c>
      <c r="X248" s="136">
        <f t="shared" si="192"/>
        <v>917</v>
      </c>
      <c r="Y248" s="135">
        <v>407</v>
      </c>
      <c r="Z248" s="135">
        <v>0</v>
      </c>
      <c r="AA248" s="135">
        <v>425</v>
      </c>
      <c r="AB248" s="136">
        <f t="shared" si="193"/>
        <v>832</v>
      </c>
      <c r="AC248" s="135">
        <v>483</v>
      </c>
      <c r="AD248" s="135">
        <v>0</v>
      </c>
      <c r="AE248" s="135">
        <v>421</v>
      </c>
      <c r="AF248" s="136">
        <f t="shared" si="194"/>
        <v>904</v>
      </c>
      <c r="AG248" s="135">
        <v>402</v>
      </c>
      <c r="AH248" s="135">
        <v>0</v>
      </c>
      <c r="AI248" s="135">
        <v>397</v>
      </c>
      <c r="AJ248" s="136">
        <f t="shared" si="195"/>
        <v>799</v>
      </c>
      <c r="AK248" s="135">
        <v>369</v>
      </c>
      <c r="AL248" s="135">
        <v>0</v>
      </c>
      <c r="AM248" s="135">
        <v>320</v>
      </c>
      <c r="AN248" s="136">
        <f t="shared" si="196"/>
        <v>689</v>
      </c>
      <c r="AO248" s="135">
        <v>401</v>
      </c>
      <c r="AP248" s="135">
        <v>0</v>
      </c>
      <c r="AQ248" s="135">
        <v>388</v>
      </c>
      <c r="AR248" s="136">
        <f t="shared" si="197"/>
        <v>789</v>
      </c>
      <c r="AS248" s="135">
        <v>470</v>
      </c>
      <c r="AT248" s="135">
        <v>0</v>
      </c>
      <c r="AU248" s="135">
        <v>411</v>
      </c>
      <c r="AV248" s="136">
        <f t="shared" si="198"/>
        <v>881</v>
      </c>
      <c r="AW248" s="135">
        <v>447</v>
      </c>
      <c r="AX248" s="135">
        <v>0</v>
      </c>
      <c r="AY248" s="135">
        <v>447</v>
      </c>
      <c r="AZ248" s="136">
        <f t="shared" si="199"/>
        <v>894</v>
      </c>
      <c r="BA248" s="135">
        <v>437</v>
      </c>
      <c r="BB248" s="135">
        <v>0</v>
      </c>
      <c r="BC248" s="135">
        <v>429</v>
      </c>
      <c r="BD248" s="136">
        <f t="shared" si="200"/>
        <v>866</v>
      </c>
      <c r="BE248" s="135">
        <v>328</v>
      </c>
      <c r="BF248" s="135">
        <v>0</v>
      </c>
      <c r="BG248" s="135">
        <v>371</v>
      </c>
      <c r="BH248" s="136">
        <f t="shared" si="201"/>
        <v>699</v>
      </c>
      <c r="BI248" s="135">
        <v>288</v>
      </c>
      <c r="BJ248" s="135">
        <v>0</v>
      </c>
      <c r="BK248" s="135">
        <v>287</v>
      </c>
      <c r="BL248" s="136">
        <f t="shared" si="202"/>
        <v>575</v>
      </c>
      <c r="BM248" s="135">
        <v>260</v>
      </c>
      <c r="BN248" s="135">
        <v>0</v>
      </c>
      <c r="BO248" s="135">
        <v>252</v>
      </c>
      <c r="BP248" s="136">
        <f t="shared" si="203"/>
        <v>512</v>
      </c>
      <c r="BQ248" s="135">
        <v>184</v>
      </c>
      <c r="BR248" s="135">
        <v>0</v>
      </c>
      <c r="BS248" s="135">
        <v>188</v>
      </c>
      <c r="BT248" s="136">
        <f t="shared" si="204"/>
        <v>372</v>
      </c>
      <c r="BU248" s="135">
        <v>298</v>
      </c>
      <c r="BV248" s="135">
        <v>0</v>
      </c>
      <c r="BW248" s="135">
        <v>199</v>
      </c>
      <c r="BX248" s="136">
        <f t="shared" si="205"/>
        <v>497</v>
      </c>
      <c r="BY248" s="135">
        <v>1</v>
      </c>
      <c r="BZ248" s="135">
        <v>0</v>
      </c>
      <c r="CA248" s="135">
        <v>1</v>
      </c>
      <c r="CB248" s="136">
        <f t="shared" si="206"/>
        <v>2</v>
      </c>
      <c r="CC248" s="137"/>
      <c r="CD248" s="138">
        <f t="shared" si="207"/>
        <v>6419</v>
      </c>
      <c r="CE248" s="138">
        <f t="shared" si="207"/>
        <v>0</v>
      </c>
      <c r="CF248" s="138">
        <f t="shared" si="207"/>
        <v>6174</v>
      </c>
      <c r="CG248" s="139">
        <f t="shared" si="208"/>
        <v>12593</v>
      </c>
    </row>
    <row r="249" spans="1:85" ht="14.1" customHeight="1">
      <c r="A249" s="45"/>
      <c r="B249" s="1050"/>
      <c r="C249" s="1060"/>
      <c r="D249" s="134" t="s">
        <v>718</v>
      </c>
      <c r="E249" s="135">
        <v>108</v>
      </c>
      <c r="F249" s="135">
        <v>0</v>
      </c>
      <c r="G249" s="135">
        <v>90</v>
      </c>
      <c r="H249" s="136">
        <f t="shared" si="188"/>
        <v>198</v>
      </c>
      <c r="I249" s="135">
        <v>62</v>
      </c>
      <c r="J249" s="135">
        <v>0</v>
      </c>
      <c r="K249" s="135">
        <v>85</v>
      </c>
      <c r="L249" s="136">
        <f t="shared" si="189"/>
        <v>147</v>
      </c>
      <c r="M249" s="135">
        <v>265</v>
      </c>
      <c r="N249" s="135">
        <v>0</v>
      </c>
      <c r="O249" s="135">
        <v>280</v>
      </c>
      <c r="P249" s="136">
        <f t="shared" si="190"/>
        <v>545</v>
      </c>
      <c r="Q249" s="135">
        <v>301</v>
      </c>
      <c r="R249" s="135">
        <v>0</v>
      </c>
      <c r="S249" s="135">
        <v>281</v>
      </c>
      <c r="T249" s="136">
        <f t="shared" si="191"/>
        <v>582</v>
      </c>
      <c r="U249" s="135">
        <v>303</v>
      </c>
      <c r="V249" s="135">
        <v>0</v>
      </c>
      <c r="W249" s="135">
        <v>350</v>
      </c>
      <c r="X249" s="136">
        <f t="shared" si="192"/>
        <v>653</v>
      </c>
      <c r="Y249" s="135">
        <v>279</v>
      </c>
      <c r="Z249" s="135">
        <v>0</v>
      </c>
      <c r="AA249" s="135">
        <v>306</v>
      </c>
      <c r="AB249" s="136">
        <f t="shared" si="193"/>
        <v>585</v>
      </c>
      <c r="AC249" s="135">
        <v>270</v>
      </c>
      <c r="AD249" s="135">
        <v>0</v>
      </c>
      <c r="AE249" s="135">
        <v>286</v>
      </c>
      <c r="AF249" s="136">
        <f t="shared" si="194"/>
        <v>556</v>
      </c>
      <c r="AG249" s="135">
        <v>272</v>
      </c>
      <c r="AH249" s="135">
        <v>0</v>
      </c>
      <c r="AI249" s="135">
        <v>232</v>
      </c>
      <c r="AJ249" s="136">
        <f t="shared" si="195"/>
        <v>504</v>
      </c>
      <c r="AK249" s="135">
        <v>238</v>
      </c>
      <c r="AL249" s="135">
        <v>0</v>
      </c>
      <c r="AM249" s="135">
        <v>179</v>
      </c>
      <c r="AN249" s="136">
        <f t="shared" si="196"/>
        <v>417</v>
      </c>
      <c r="AO249" s="135">
        <v>260</v>
      </c>
      <c r="AP249" s="135">
        <v>0</v>
      </c>
      <c r="AQ249" s="135">
        <v>262</v>
      </c>
      <c r="AR249" s="136">
        <f t="shared" si="197"/>
        <v>522</v>
      </c>
      <c r="AS249" s="135">
        <v>300</v>
      </c>
      <c r="AT249" s="135">
        <v>0</v>
      </c>
      <c r="AU249" s="135">
        <v>311</v>
      </c>
      <c r="AV249" s="136">
        <f t="shared" si="198"/>
        <v>611</v>
      </c>
      <c r="AW249" s="135">
        <v>336</v>
      </c>
      <c r="AX249" s="135">
        <v>0</v>
      </c>
      <c r="AY249" s="135">
        <v>341</v>
      </c>
      <c r="AZ249" s="136">
        <f t="shared" si="199"/>
        <v>677</v>
      </c>
      <c r="BA249" s="135">
        <v>285</v>
      </c>
      <c r="BB249" s="135">
        <v>0</v>
      </c>
      <c r="BC249" s="135">
        <v>333</v>
      </c>
      <c r="BD249" s="136">
        <f t="shared" si="200"/>
        <v>618</v>
      </c>
      <c r="BE249" s="135">
        <v>252</v>
      </c>
      <c r="BF249" s="135">
        <v>0</v>
      </c>
      <c r="BG249" s="135">
        <v>271</v>
      </c>
      <c r="BH249" s="136">
        <f t="shared" si="201"/>
        <v>523</v>
      </c>
      <c r="BI249" s="135">
        <v>189</v>
      </c>
      <c r="BJ249" s="135">
        <v>0</v>
      </c>
      <c r="BK249" s="135">
        <v>209</v>
      </c>
      <c r="BL249" s="136">
        <f t="shared" si="202"/>
        <v>398</v>
      </c>
      <c r="BM249" s="135">
        <v>192</v>
      </c>
      <c r="BN249" s="135">
        <v>0</v>
      </c>
      <c r="BO249" s="135">
        <v>173</v>
      </c>
      <c r="BP249" s="136">
        <f t="shared" si="203"/>
        <v>365</v>
      </c>
      <c r="BQ249" s="135">
        <v>138</v>
      </c>
      <c r="BR249" s="135">
        <v>0</v>
      </c>
      <c r="BS249" s="135">
        <v>151</v>
      </c>
      <c r="BT249" s="136">
        <f t="shared" si="204"/>
        <v>289</v>
      </c>
      <c r="BU249" s="135">
        <v>222</v>
      </c>
      <c r="BV249" s="135">
        <v>0</v>
      </c>
      <c r="BW249" s="135">
        <v>192</v>
      </c>
      <c r="BX249" s="136">
        <f t="shared" si="205"/>
        <v>414</v>
      </c>
      <c r="BY249" s="135">
        <v>0</v>
      </c>
      <c r="BZ249" s="135">
        <v>0</v>
      </c>
      <c r="CA249" s="135">
        <v>1</v>
      </c>
      <c r="CB249" s="136">
        <f t="shared" si="206"/>
        <v>1</v>
      </c>
      <c r="CC249" s="137"/>
      <c r="CD249" s="138">
        <f t="shared" si="207"/>
        <v>4272</v>
      </c>
      <c r="CE249" s="138">
        <f t="shared" si="207"/>
        <v>0</v>
      </c>
      <c r="CF249" s="138">
        <f t="shared" si="207"/>
        <v>4333</v>
      </c>
      <c r="CG249" s="139">
        <f t="shared" si="208"/>
        <v>8605</v>
      </c>
    </row>
    <row r="250" spans="1:85" ht="14.1" customHeight="1">
      <c r="A250" s="45"/>
      <c r="B250" s="1050"/>
      <c r="C250" s="1060"/>
      <c r="D250" s="134" t="s">
        <v>719</v>
      </c>
      <c r="E250" s="135">
        <v>374</v>
      </c>
      <c r="F250" s="135">
        <v>0</v>
      </c>
      <c r="G250" s="135">
        <v>368</v>
      </c>
      <c r="H250" s="136">
        <f t="shared" si="188"/>
        <v>742</v>
      </c>
      <c r="I250" s="135">
        <v>243</v>
      </c>
      <c r="J250" s="135">
        <v>0</v>
      </c>
      <c r="K250" s="135">
        <v>264</v>
      </c>
      <c r="L250" s="136">
        <f t="shared" si="189"/>
        <v>507</v>
      </c>
      <c r="M250" s="135">
        <v>825</v>
      </c>
      <c r="N250" s="135">
        <v>0</v>
      </c>
      <c r="O250" s="135">
        <v>909</v>
      </c>
      <c r="P250" s="136">
        <f t="shared" si="190"/>
        <v>1734</v>
      </c>
      <c r="Q250" s="135">
        <v>827</v>
      </c>
      <c r="R250" s="135">
        <v>0</v>
      </c>
      <c r="S250" s="135">
        <v>792</v>
      </c>
      <c r="T250" s="136">
        <f t="shared" si="191"/>
        <v>1619</v>
      </c>
      <c r="U250" s="135">
        <v>880</v>
      </c>
      <c r="V250" s="135">
        <v>0</v>
      </c>
      <c r="W250" s="135">
        <v>848</v>
      </c>
      <c r="X250" s="136">
        <f t="shared" si="192"/>
        <v>1728</v>
      </c>
      <c r="Y250" s="135">
        <v>895</v>
      </c>
      <c r="Z250" s="135">
        <v>0</v>
      </c>
      <c r="AA250" s="135">
        <v>871</v>
      </c>
      <c r="AB250" s="136">
        <f t="shared" si="193"/>
        <v>1766</v>
      </c>
      <c r="AC250" s="135">
        <v>866</v>
      </c>
      <c r="AD250" s="135">
        <v>0</v>
      </c>
      <c r="AE250" s="135">
        <v>767</v>
      </c>
      <c r="AF250" s="136">
        <f t="shared" si="194"/>
        <v>1633</v>
      </c>
      <c r="AG250" s="135">
        <v>717</v>
      </c>
      <c r="AH250" s="135">
        <v>0</v>
      </c>
      <c r="AI250" s="135">
        <v>613</v>
      </c>
      <c r="AJ250" s="136">
        <f t="shared" si="195"/>
        <v>1330</v>
      </c>
      <c r="AK250" s="135">
        <v>795</v>
      </c>
      <c r="AL250" s="135">
        <v>0</v>
      </c>
      <c r="AM250" s="135">
        <v>592</v>
      </c>
      <c r="AN250" s="136">
        <f t="shared" si="196"/>
        <v>1387</v>
      </c>
      <c r="AO250" s="135">
        <v>738</v>
      </c>
      <c r="AP250" s="135">
        <v>0</v>
      </c>
      <c r="AQ250" s="135">
        <v>666</v>
      </c>
      <c r="AR250" s="136">
        <f t="shared" si="197"/>
        <v>1404</v>
      </c>
      <c r="AS250" s="135">
        <v>765</v>
      </c>
      <c r="AT250" s="135">
        <v>0</v>
      </c>
      <c r="AU250" s="135">
        <v>689</v>
      </c>
      <c r="AV250" s="136">
        <f t="shared" si="198"/>
        <v>1454</v>
      </c>
      <c r="AW250" s="135">
        <v>717</v>
      </c>
      <c r="AX250" s="135">
        <v>0</v>
      </c>
      <c r="AY250" s="135">
        <v>675</v>
      </c>
      <c r="AZ250" s="136">
        <f t="shared" si="199"/>
        <v>1392</v>
      </c>
      <c r="BA250" s="135">
        <v>597</v>
      </c>
      <c r="BB250" s="135">
        <v>0</v>
      </c>
      <c r="BC250" s="135">
        <v>613</v>
      </c>
      <c r="BD250" s="136">
        <f t="shared" si="200"/>
        <v>1210</v>
      </c>
      <c r="BE250" s="135">
        <v>539</v>
      </c>
      <c r="BF250" s="135">
        <v>0</v>
      </c>
      <c r="BG250" s="135">
        <v>485</v>
      </c>
      <c r="BH250" s="136">
        <f t="shared" si="201"/>
        <v>1024</v>
      </c>
      <c r="BI250" s="135">
        <v>415</v>
      </c>
      <c r="BJ250" s="135">
        <v>0</v>
      </c>
      <c r="BK250" s="135">
        <v>356</v>
      </c>
      <c r="BL250" s="136">
        <f t="shared" si="202"/>
        <v>771</v>
      </c>
      <c r="BM250" s="135">
        <v>355</v>
      </c>
      <c r="BN250" s="135">
        <v>0</v>
      </c>
      <c r="BO250" s="135">
        <v>342</v>
      </c>
      <c r="BP250" s="136">
        <f t="shared" si="203"/>
        <v>697</v>
      </c>
      <c r="BQ250" s="135">
        <v>318</v>
      </c>
      <c r="BR250" s="135">
        <v>0</v>
      </c>
      <c r="BS250" s="135">
        <v>217</v>
      </c>
      <c r="BT250" s="136">
        <f t="shared" si="204"/>
        <v>535</v>
      </c>
      <c r="BU250" s="135">
        <v>358</v>
      </c>
      <c r="BV250" s="135">
        <v>0</v>
      </c>
      <c r="BW250" s="135">
        <v>281</v>
      </c>
      <c r="BX250" s="136">
        <f t="shared" si="205"/>
        <v>639</v>
      </c>
      <c r="BY250" s="135">
        <v>0</v>
      </c>
      <c r="BZ250" s="135">
        <v>0</v>
      </c>
      <c r="CA250" s="135">
        <v>2</v>
      </c>
      <c r="CB250" s="136">
        <f t="shared" si="206"/>
        <v>2</v>
      </c>
      <c r="CC250" s="137"/>
      <c r="CD250" s="138">
        <f t="shared" si="207"/>
        <v>11224</v>
      </c>
      <c r="CE250" s="138">
        <f t="shared" si="207"/>
        <v>0</v>
      </c>
      <c r="CF250" s="138">
        <f t="shared" si="207"/>
        <v>10350</v>
      </c>
      <c r="CG250" s="139">
        <f t="shared" si="208"/>
        <v>21574</v>
      </c>
    </row>
    <row r="251" spans="1:85" ht="14.1" customHeight="1">
      <c r="A251" s="45"/>
      <c r="B251" s="1050"/>
      <c r="C251" s="1060"/>
      <c r="D251" s="134" t="s">
        <v>720</v>
      </c>
      <c r="E251" s="135">
        <v>1004</v>
      </c>
      <c r="F251" s="135">
        <v>0</v>
      </c>
      <c r="G251" s="135">
        <v>1016</v>
      </c>
      <c r="H251" s="136">
        <f t="shared" si="188"/>
        <v>2020</v>
      </c>
      <c r="I251" s="135">
        <v>716</v>
      </c>
      <c r="J251" s="135">
        <v>0</v>
      </c>
      <c r="K251" s="135">
        <v>703</v>
      </c>
      <c r="L251" s="136">
        <f t="shared" si="189"/>
        <v>1419</v>
      </c>
      <c r="M251" s="135">
        <v>1785</v>
      </c>
      <c r="N251" s="135">
        <v>0</v>
      </c>
      <c r="O251" s="135">
        <v>1932</v>
      </c>
      <c r="P251" s="136">
        <f t="shared" si="190"/>
        <v>3717</v>
      </c>
      <c r="Q251" s="135">
        <v>1670</v>
      </c>
      <c r="R251" s="135">
        <v>0</v>
      </c>
      <c r="S251" s="135">
        <v>1813</v>
      </c>
      <c r="T251" s="136">
        <f t="shared" si="191"/>
        <v>3483</v>
      </c>
      <c r="U251" s="135">
        <v>1850</v>
      </c>
      <c r="V251" s="135">
        <v>0</v>
      </c>
      <c r="W251" s="135">
        <v>1897</v>
      </c>
      <c r="X251" s="136">
        <f t="shared" si="192"/>
        <v>3747</v>
      </c>
      <c r="Y251" s="135">
        <v>2143</v>
      </c>
      <c r="Z251" s="135">
        <v>0</v>
      </c>
      <c r="AA251" s="135">
        <v>1889</v>
      </c>
      <c r="AB251" s="136">
        <f t="shared" si="193"/>
        <v>4032</v>
      </c>
      <c r="AC251" s="135">
        <v>2124</v>
      </c>
      <c r="AD251" s="135">
        <v>0</v>
      </c>
      <c r="AE251" s="135">
        <v>1818</v>
      </c>
      <c r="AF251" s="136">
        <f t="shared" si="194"/>
        <v>3942</v>
      </c>
      <c r="AG251" s="135">
        <v>1941</v>
      </c>
      <c r="AH251" s="135">
        <v>0</v>
      </c>
      <c r="AI251" s="135">
        <v>1466</v>
      </c>
      <c r="AJ251" s="136">
        <f t="shared" si="195"/>
        <v>3407</v>
      </c>
      <c r="AK251" s="135">
        <v>1806</v>
      </c>
      <c r="AL251" s="135">
        <v>0</v>
      </c>
      <c r="AM251" s="135">
        <v>1431</v>
      </c>
      <c r="AN251" s="136">
        <f t="shared" si="196"/>
        <v>3237</v>
      </c>
      <c r="AO251" s="135">
        <v>1705</v>
      </c>
      <c r="AP251" s="135">
        <v>0</v>
      </c>
      <c r="AQ251" s="135">
        <v>1425</v>
      </c>
      <c r="AR251" s="136">
        <f t="shared" si="197"/>
        <v>3130</v>
      </c>
      <c r="AS251" s="135">
        <v>1887</v>
      </c>
      <c r="AT251" s="135">
        <v>0</v>
      </c>
      <c r="AU251" s="135">
        <v>1624</v>
      </c>
      <c r="AV251" s="136">
        <f t="shared" si="198"/>
        <v>3511</v>
      </c>
      <c r="AW251" s="135">
        <v>1798</v>
      </c>
      <c r="AX251" s="135">
        <v>0</v>
      </c>
      <c r="AY251" s="135">
        <v>1658</v>
      </c>
      <c r="AZ251" s="136">
        <f t="shared" si="199"/>
        <v>3456</v>
      </c>
      <c r="BA251" s="135">
        <v>1579</v>
      </c>
      <c r="BB251" s="135">
        <v>0</v>
      </c>
      <c r="BC251" s="135">
        <v>1391</v>
      </c>
      <c r="BD251" s="136">
        <f t="shared" si="200"/>
        <v>2970</v>
      </c>
      <c r="BE251" s="135">
        <v>1239</v>
      </c>
      <c r="BF251" s="135">
        <v>0</v>
      </c>
      <c r="BG251" s="135">
        <v>1140</v>
      </c>
      <c r="BH251" s="136">
        <f t="shared" si="201"/>
        <v>2379</v>
      </c>
      <c r="BI251" s="135">
        <v>1057</v>
      </c>
      <c r="BJ251" s="135">
        <v>0</v>
      </c>
      <c r="BK251" s="135">
        <v>950</v>
      </c>
      <c r="BL251" s="136">
        <f t="shared" si="202"/>
        <v>2007</v>
      </c>
      <c r="BM251" s="135">
        <v>915</v>
      </c>
      <c r="BN251" s="135">
        <v>0</v>
      </c>
      <c r="BO251" s="135">
        <v>805</v>
      </c>
      <c r="BP251" s="136">
        <f t="shared" si="203"/>
        <v>1720</v>
      </c>
      <c r="BQ251" s="135">
        <v>707</v>
      </c>
      <c r="BR251" s="135">
        <v>0</v>
      </c>
      <c r="BS251" s="135">
        <v>564</v>
      </c>
      <c r="BT251" s="136">
        <f t="shared" si="204"/>
        <v>1271</v>
      </c>
      <c r="BU251" s="135">
        <v>1036</v>
      </c>
      <c r="BV251" s="135">
        <v>0</v>
      </c>
      <c r="BW251" s="135">
        <v>686</v>
      </c>
      <c r="BX251" s="136">
        <f t="shared" si="205"/>
        <v>1722</v>
      </c>
      <c r="BY251" s="135">
        <v>4</v>
      </c>
      <c r="BZ251" s="135">
        <v>0</v>
      </c>
      <c r="CA251" s="135">
        <v>2</v>
      </c>
      <c r="CB251" s="136">
        <f t="shared" si="206"/>
        <v>6</v>
      </c>
      <c r="CC251" s="137"/>
      <c r="CD251" s="138">
        <f t="shared" si="207"/>
        <v>26966</v>
      </c>
      <c r="CE251" s="138">
        <f t="shared" si="207"/>
        <v>0</v>
      </c>
      <c r="CF251" s="138">
        <f t="shared" si="207"/>
        <v>24210</v>
      </c>
      <c r="CG251" s="139">
        <f t="shared" si="208"/>
        <v>51176</v>
      </c>
    </row>
    <row r="252" spans="1:85" ht="14.1" customHeight="1">
      <c r="A252" s="45"/>
      <c r="B252" s="1050"/>
      <c r="C252" s="1060"/>
      <c r="D252" s="134" t="s">
        <v>721</v>
      </c>
      <c r="E252" s="135">
        <v>135</v>
      </c>
      <c r="F252" s="135">
        <v>0</v>
      </c>
      <c r="G252" s="135">
        <v>134</v>
      </c>
      <c r="H252" s="136">
        <f t="shared" si="188"/>
        <v>269</v>
      </c>
      <c r="I252" s="135">
        <v>112</v>
      </c>
      <c r="J252" s="135">
        <v>0</v>
      </c>
      <c r="K252" s="135">
        <v>113</v>
      </c>
      <c r="L252" s="136">
        <f t="shared" si="189"/>
        <v>225</v>
      </c>
      <c r="M252" s="135">
        <v>360</v>
      </c>
      <c r="N252" s="135">
        <v>0</v>
      </c>
      <c r="O252" s="135">
        <v>376</v>
      </c>
      <c r="P252" s="136">
        <f t="shared" si="190"/>
        <v>736</v>
      </c>
      <c r="Q252" s="135">
        <v>310</v>
      </c>
      <c r="R252" s="135">
        <v>0</v>
      </c>
      <c r="S252" s="135">
        <v>324</v>
      </c>
      <c r="T252" s="136">
        <f t="shared" si="191"/>
        <v>634</v>
      </c>
      <c r="U252" s="135">
        <v>352</v>
      </c>
      <c r="V252" s="135">
        <v>0</v>
      </c>
      <c r="W252" s="135">
        <v>355</v>
      </c>
      <c r="X252" s="136">
        <f t="shared" si="192"/>
        <v>707</v>
      </c>
      <c r="Y252" s="135">
        <v>308</v>
      </c>
      <c r="Z252" s="135">
        <v>0</v>
      </c>
      <c r="AA252" s="135">
        <v>304</v>
      </c>
      <c r="AB252" s="136">
        <f t="shared" si="193"/>
        <v>612</v>
      </c>
      <c r="AC252" s="135">
        <v>229</v>
      </c>
      <c r="AD252" s="135">
        <v>0</v>
      </c>
      <c r="AE252" s="135">
        <v>213</v>
      </c>
      <c r="AF252" s="136">
        <f t="shared" si="194"/>
        <v>442</v>
      </c>
      <c r="AG252" s="135">
        <v>226</v>
      </c>
      <c r="AH252" s="135">
        <v>0</v>
      </c>
      <c r="AI252" s="135">
        <v>102</v>
      </c>
      <c r="AJ252" s="136">
        <f t="shared" si="195"/>
        <v>328</v>
      </c>
      <c r="AK252" s="135">
        <v>235</v>
      </c>
      <c r="AL252" s="135">
        <v>0</v>
      </c>
      <c r="AM252" s="135">
        <v>140</v>
      </c>
      <c r="AN252" s="136">
        <f t="shared" si="196"/>
        <v>375</v>
      </c>
      <c r="AO252" s="135">
        <v>213</v>
      </c>
      <c r="AP252" s="135">
        <v>0</v>
      </c>
      <c r="AQ252" s="135">
        <v>136</v>
      </c>
      <c r="AR252" s="136">
        <f t="shared" si="197"/>
        <v>349</v>
      </c>
      <c r="AS252" s="135">
        <v>224</v>
      </c>
      <c r="AT252" s="135">
        <v>0</v>
      </c>
      <c r="AU252" s="135">
        <v>124</v>
      </c>
      <c r="AV252" s="136">
        <f t="shared" si="198"/>
        <v>348</v>
      </c>
      <c r="AW252" s="135">
        <v>218</v>
      </c>
      <c r="AX252" s="135">
        <v>0</v>
      </c>
      <c r="AY252" s="135">
        <v>111</v>
      </c>
      <c r="AZ252" s="136">
        <f t="shared" si="199"/>
        <v>329</v>
      </c>
      <c r="BA252" s="135">
        <v>161</v>
      </c>
      <c r="BB252" s="135">
        <v>0</v>
      </c>
      <c r="BC252" s="135">
        <v>116</v>
      </c>
      <c r="BD252" s="136">
        <f t="shared" si="200"/>
        <v>277</v>
      </c>
      <c r="BE252" s="135">
        <v>148</v>
      </c>
      <c r="BF252" s="135">
        <v>0</v>
      </c>
      <c r="BG252" s="135">
        <v>84</v>
      </c>
      <c r="BH252" s="136">
        <f t="shared" si="201"/>
        <v>232</v>
      </c>
      <c r="BI252" s="135">
        <v>92</v>
      </c>
      <c r="BJ252" s="135">
        <v>0</v>
      </c>
      <c r="BK252" s="135">
        <v>64</v>
      </c>
      <c r="BL252" s="136">
        <f t="shared" si="202"/>
        <v>156</v>
      </c>
      <c r="BM252" s="135">
        <v>75</v>
      </c>
      <c r="BN252" s="135">
        <v>0</v>
      </c>
      <c r="BO252" s="135">
        <v>50</v>
      </c>
      <c r="BP252" s="136">
        <f t="shared" si="203"/>
        <v>125</v>
      </c>
      <c r="BQ252" s="135">
        <v>41</v>
      </c>
      <c r="BR252" s="135">
        <v>0</v>
      </c>
      <c r="BS252" s="135">
        <v>40</v>
      </c>
      <c r="BT252" s="136">
        <f t="shared" si="204"/>
        <v>81</v>
      </c>
      <c r="BU252" s="135">
        <v>83</v>
      </c>
      <c r="BV252" s="135">
        <v>0</v>
      </c>
      <c r="BW252" s="135">
        <v>51</v>
      </c>
      <c r="BX252" s="136">
        <f t="shared" si="205"/>
        <v>134</v>
      </c>
      <c r="BY252" s="135">
        <v>1</v>
      </c>
      <c r="BZ252" s="135">
        <v>0</v>
      </c>
      <c r="CA252" s="135">
        <v>3</v>
      </c>
      <c r="CB252" s="136">
        <f t="shared" si="206"/>
        <v>4</v>
      </c>
      <c r="CC252" s="137"/>
      <c r="CD252" s="138">
        <f t="shared" si="207"/>
        <v>3523</v>
      </c>
      <c r="CE252" s="138">
        <f t="shared" si="207"/>
        <v>0</v>
      </c>
      <c r="CF252" s="138">
        <f t="shared" si="207"/>
        <v>2840</v>
      </c>
      <c r="CG252" s="139">
        <f t="shared" si="208"/>
        <v>6363</v>
      </c>
    </row>
    <row r="253" spans="1:85" ht="14.1" customHeight="1">
      <c r="A253" s="45"/>
      <c r="B253" s="1051"/>
      <c r="C253" s="281" t="s">
        <v>113</v>
      </c>
      <c r="D253" s="282" t="s">
        <v>856</v>
      </c>
      <c r="E253" s="280">
        <v>11671</v>
      </c>
      <c r="F253" s="280">
        <v>1</v>
      </c>
      <c r="G253" s="280">
        <v>12009</v>
      </c>
      <c r="H253" s="280">
        <f t="shared" ref="H253:BP253" si="209">SUM(H232:H252)</f>
        <v>23681</v>
      </c>
      <c r="I253" s="280">
        <v>8498</v>
      </c>
      <c r="J253" s="280">
        <v>0</v>
      </c>
      <c r="K253" s="280">
        <v>8786</v>
      </c>
      <c r="L253" s="280">
        <f t="shared" si="209"/>
        <v>17284</v>
      </c>
      <c r="M253" s="280">
        <v>22404</v>
      </c>
      <c r="N253" s="280">
        <v>0</v>
      </c>
      <c r="O253" s="280">
        <v>23270</v>
      </c>
      <c r="P253" s="280">
        <f t="shared" si="209"/>
        <v>45674</v>
      </c>
      <c r="Q253" s="280">
        <v>21961</v>
      </c>
      <c r="R253" s="280">
        <v>0</v>
      </c>
      <c r="S253" s="280">
        <v>22655</v>
      </c>
      <c r="T253" s="280">
        <f t="shared" si="209"/>
        <v>44616</v>
      </c>
      <c r="U253" s="280">
        <v>23310</v>
      </c>
      <c r="V253" s="280">
        <v>0</v>
      </c>
      <c r="W253" s="280">
        <v>24308</v>
      </c>
      <c r="X253" s="280">
        <f t="shared" si="209"/>
        <v>47618</v>
      </c>
      <c r="Y253" s="280">
        <v>25913</v>
      </c>
      <c r="Z253" s="280">
        <v>0</v>
      </c>
      <c r="AA253" s="280">
        <v>23880</v>
      </c>
      <c r="AB253" s="280">
        <f t="shared" si="209"/>
        <v>49793</v>
      </c>
      <c r="AC253" s="280">
        <v>26799</v>
      </c>
      <c r="AD253" s="280">
        <v>0</v>
      </c>
      <c r="AE253" s="280">
        <v>23153</v>
      </c>
      <c r="AF253" s="280">
        <f t="shared" si="209"/>
        <v>49952</v>
      </c>
      <c r="AG253" s="280">
        <v>22979</v>
      </c>
      <c r="AH253" s="280">
        <v>0</v>
      </c>
      <c r="AI253" s="280">
        <v>18898</v>
      </c>
      <c r="AJ253" s="280">
        <f t="shared" si="209"/>
        <v>41877</v>
      </c>
      <c r="AK253" s="280">
        <v>22024</v>
      </c>
      <c r="AL253" s="280">
        <v>1</v>
      </c>
      <c r="AM253" s="280">
        <v>18027</v>
      </c>
      <c r="AN253" s="280">
        <f t="shared" si="209"/>
        <v>40052</v>
      </c>
      <c r="AO253" s="280">
        <v>22201</v>
      </c>
      <c r="AP253" s="280">
        <v>0</v>
      </c>
      <c r="AQ253" s="280">
        <v>18883</v>
      </c>
      <c r="AR253" s="280">
        <f t="shared" si="209"/>
        <v>41084</v>
      </c>
      <c r="AS253" s="280">
        <v>23220</v>
      </c>
      <c r="AT253" s="280">
        <v>0</v>
      </c>
      <c r="AU253" s="280">
        <v>20218</v>
      </c>
      <c r="AV253" s="280">
        <f t="shared" si="209"/>
        <v>43438</v>
      </c>
      <c r="AW253" s="280">
        <v>22447</v>
      </c>
      <c r="AX253" s="280">
        <v>0</v>
      </c>
      <c r="AY253" s="280">
        <v>20481</v>
      </c>
      <c r="AZ253" s="280">
        <f t="shared" si="209"/>
        <v>42928</v>
      </c>
      <c r="BA253" s="280">
        <v>19287</v>
      </c>
      <c r="BB253" s="280">
        <v>0</v>
      </c>
      <c r="BC253" s="280">
        <v>18245</v>
      </c>
      <c r="BD253" s="280">
        <f t="shared" si="209"/>
        <v>37532</v>
      </c>
      <c r="BE253" s="280">
        <v>16405</v>
      </c>
      <c r="BF253" s="280">
        <v>0</v>
      </c>
      <c r="BG253" s="280">
        <v>14930</v>
      </c>
      <c r="BH253" s="280">
        <f t="shared" si="209"/>
        <v>31335</v>
      </c>
      <c r="BI253" s="280">
        <v>13320</v>
      </c>
      <c r="BJ253" s="280">
        <v>0</v>
      </c>
      <c r="BK253" s="280">
        <v>11863</v>
      </c>
      <c r="BL253" s="280">
        <f t="shared" si="209"/>
        <v>25183</v>
      </c>
      <c r="BM253" s="280">
        <v>11555</v>
      </c>
      <c r="BN253" s="280">
        <v>0</v>
      </c>
      <c r="BO253" s="280">
        <v>9937</v>
      </c>
      <c r="BP253" s="280">
        <f t="shared" si="209"/>
        <v>21492</v>
      </c>
      <c r="BQ253" s="280">
        <v>9176</v>
      </c>
      <c r="BR253" s="280">
        <v>0</v>
      </c>
      <c r="BS253" s="280">
        <v>7183</v>
      </c>
      <c r="BT253" s="280">
        <f t="shared" ref="BT253:CB253" si="210">SUM(BT232:BT252)</f>
        <v>16359</v>
      </c>
      <c r="BU253" s="280">
        <v>13121</v>
      </c>
      <c r="BV253" s="280">
        <v>0</v>
      </c>
      <c r="BW253" s="280">
        <v>8302</v>
      </c>
      <c r="BX253" s="280">
        <f t="shared" si="210"/>
        <v>21423</v>
      </c>
      <c r="BY253" s="280">
        <v>36</v>
      </c>
      <c r="BZ253" s="280">
        <v>0</v>
      </c>
      <c r="CA253" s="280">
        <v>63</v>
      </c>
      <c r="CB253" s="280">
        <f t="shared" si="210"/>
        <v>99</v>
      </c>
      <c r="CC253" s="133"/>
      <c r="CD253" s="283">
        <f t="shared" si="207"/>
        <v>336327</v>
      </c>
      <c r="CE253" s="283">
        <f t="shared" si="207"/>
        <v>2</v>
      </c>
      <c r="CF253" s="283">
        <f t="shared" si="207"/>
        <v>305091</v>
      </c>
      <c r="CG253" s="284">
        <f t="shared" si="208"/>
        <v>641420</v>
      </c>
    </row>
    <row r="254" spans="1:85" ht="14.1" customHeight="1">
      <c r="A254" s="45"/>
      <c r="B254" s="1059" t="s">
        <v>767</v>
      </c>
      <c r="C254" s="1060" t="s">
        <v>768</v>
      </c>
      <c r="D254" s="134" t="s">
        <v>768</v>
      </c>
      <c r="E254" s="135">
        <v>2315</v>
      </c>
      <c r="F254" s="135">
        <v>0</v>
      </c>
      <c r="G254" s="135">
        <v>2256</v>
      </c>
      <c r="H254" s="136">
        <f t="shared" ref="H254:H265" si="211">SUM(E254:G254)</f>
        <v>4571</v>
      </c>
      <c r="I254" s="135">
        <v>1516</v>
      </c>
      <c r="J254" s="135">
        <v>0</v>
      </c>
      <c r="K254" s="135">
        <v>1674</v>
      </c>
      <c r="L254" s="136">
        <f t="shared" ref="L254:L265" si="212">SUM(I254:K254)</f>
        <v>3190</v>
      </c>
      <c r="M254" s="135">
        <v>4096</v>
      </c>
      <c r="N254" s="135">
        <v>0</v>
      </c>
      <c r="O254" s="135">
        <v>4207</v>
      </c>
      <c r="P254" s="136">
        <f t="shared" ref="P254:P265" si="213">SUM(M254:O254)</f>
        <v>8303</v>
      </c>
      <c r="Q254" s="135">
        <v>3751</v>
      </c>
      <c r="R254" s="135">
        <v>0</v>
      </c>
      <c r="S254" s="135">
        <v>3886</v>
      </c>
      <c r="T254" s="136">
        <f t="shared" ref="T254:T265" si="214">SUM(Q254:S254)</f>
        <v>7637</v>
      </c>
      <c r="U254" s="135">
        <v>3938</v>
      </c>
      <c r="V254" s="135">
        <v>0</v>
      </c>
      <c r="W254" s="135">
        <v>3997</v>
      </c>
      <c r="X254" s="136">
        <f t="shared" ref="X254:X265" si="215">SUM(U254:W254)</f>
        <v>7935</v>
      </c>
      <c r="Y254" s="135">
        <v>4753</v>
      </c>
      <c r="Z254" s="135">
        <v>0</v>
      </c>
      <c r="AA254" s="135">
        <v>4269</v>
      </c>
      <c r="AB254" s="136">
        <f t="shared" ref="AB254:AB265" si="216">SUM(Y254:AA254)</f>
        <v>9022</v>
      </c>
      <c r="AC254" s="135">
        <v>5136</v>
      </c>
      <c r="AD254" s="135">
        <v>0</v>
      </c>
      <c r="AE254" s="135">
        <v>4228</v>
      </c>
      <c r="AF254" s="136">
        <f t="shared" ref="AF254:AF265" si="217">SUM(AC254:AE254)</f>
        <v>9364</v>
      </c>
      <c r="AG254" s="135">
        <v>4454</v>
      </c>
      <c r="AH254" s="135">
        <v>0</v>
      </c>
      <c r="AI254" s="135">
        <v>3400</v>
      </c>
      <c r="AJ254" s="136">
        <f t="shared" ref="AJ254:AJ265" si="218">SUM(AG254:AI254)</f>
        <v>7854</v>
      </c>
      <c r="AK254" s="135">
        <v>4007</v>
      </c>
      <c r="AL254" s="135">
        <v>0</v>
      </c>
      <c r="AM254" s="135">
        <v>3068</v>
      </c>
      <c r="AN254" s="136">
        <f t="shared" ref="AN254:AN265" si="219">SUM(AK254:AM254)</f>
        <v>7075</v>
      </c>
      <c r="AO254" s="135">
        <v>3807</v>
      </c>
      <c r="AP254" s="135">
        <v>0</v>
      </c>
      <c r="AQ254" s="135">
        <v>2888</v>
      </c>
      <c r="AR254" s="136">
        <f t="shared" ref="AR254:AR265" si="220">SUM(AO254:AQ254)</f>
        <v>6695</v>
      </c>
      <c r="AS254" s="135">
        <v>4123</v>
      </c>
      <c r="AT254" s="135">
        <v>0</v>
      </c>
      <c r="AU254" s="135">
        <v>3276</v>
      </c>
      <c r="AV254" s="136">
        <f t="shared" ref="AV254:AV265" si="221">SUM(AS254:AU254)</f>
        <v>7399</v>
      </c>
      <c r="AW254" s="135">
        <v>4611</v>
      </c>
      <c r="AX254" s="135">
        <v>0</v>
      </c>
      <c r="AY254" s="135">
        <v>3899</v>
      </c>
      <c r="AZ254" s="136">
        <f t="shared" ref="AZ254:AZ265" si="222">SUM(AW254:AY254)</f>
        <v>8510</v>
      </c>
      <c r="BA254" s="135">
        <v>4144</v>
      </c>
      <c r="BB254" s="135">
        <v>0</v>
      </c>
      <c r="BC254" s="135">
        <v>3426</v>
      </c>
      <c r="BD254" s="136">
        <f t="shared" ref="BD254:BD265" si="223">SUM(BA254:BC254)</f>
        <v>7570</v>
      </c>
      <c r="BE254" s="135">
        <v>3304</v>
      </c>
      <c r="BF254" s="135">
        <v>0</v>
      </c>
      <c r="BG254" s="135">
        <v>2847</v>
      </c>
      <c r="BH254" s="136">
        <f t="shared" ref="BH254:BH265" si="224">SUM(BE254:BG254)</f>
        <v>6151</v>
      </c>
      <c r="BI254" s="135">
        <v>2717</v>
      </c>
      <c r="BJ254" s="135">
        <v>0</v>
      </c>
      <c r="BK254" s="135">
        <v>2141</v>
      </c>
      <c r="BL254" s="136">
        <f t="shared" ref="BL254:BL265" si="225">SUM(BI254:BK254)</f>
        <v>4858</v>
      </c>
      <c r="BM254" s="135">
        <v>2292</v>
      </c>
      <c r="BN254" s="135">
        <v>0</v>
      </c>
      <c r="BO254" s="135">
        <v>1654</v>
      </c>
      <c r="BP254" s="136">
        <f t="shared" ref="BP254:BP265" si="226">SUM(BM254:BO254)</f>
        <v>3946</v>
      </c>
      <c r="BQ254" s="135">
        <v>1769</v>
      </c>
      <c r="BR254" s="135">
        <v>0</v>
      </c>
      <c r="BS254" s="135">
        <v>1195</v>
      </c>
      <c r="BT254" s="136">
        <f t="shared" ref="BT254:BT265" si="227">SUM(BQ254:BS254)</f>
        <v>2964</v>
      </c>
      <c r="BU254" s="135">
        <v>2517</v>
      </c>
      <c r="BV254" s="135">
        <v>0</v>
      </c>
      <c r="BW254" s="135">
        <v>1314</v>
      </c>
      <c r="BX254" s="136">
        <f t="shared" ref="BX254:BX265" si="228">SUM(BU254:BW254)</f>
        <v>3831</v>
      </c>
      <c r="BY254" s="135">
        <v>3</v>
      </c>
      <c r="BZ254" s="135">
        <v>0</v>
      </c>
      <c r="CA254" s="135">
        <v>4</v>
      </c>
      <c r="CB254" s="136">
        <f t="shared" ref="CB254:CB265" si="229">SUM(BY254:CA254)</f>
        <v>7</v>
      </c>
      <c r="CC254" s="137"/>
      <c r="CD254" s="138">
        <f t="shared" ref="CD254" si="230">+E254+I254+M254+Q254+U254+Y254+AC254+AG254+AK254+AO254+AS254+AW254+BA254+BE254+BI254+BM254+BQ254+BU254+BY254</f>
        <v>63253</v>
      </c>
      <c r="CE254" s="138">
        <f t="shared" si="207"/>
        <v>0</v>
      </c>
      <c r="CF254" s="138">
        <f t="shared" si="207"/>
        <v>53629</v>
      </c>
      <c r="CG254" s="139">
        <f t="shared" ref="CG254:CG274" si="231">SUM(CD254:CF254)</f>
        <v>116882</v>
      </c>
    </row>
    <row r="255" spans="1:85" ht="14.1" customHeight="1">
      <c r="A255" s="45"/>
      <c r="B255" s="1059"/>
      <c r="C255" s="1060"/>
      <c r="D255" s="134" t="s">
        <v>769</v>
      </c>
      <c r="E255" s="135">
        <v>66</v>
      </c>
      <c r="F255" s="135">
        <v>0</v>
      </c>
      <c r="G255" s="135">
        <v>48</v>
      </c>
      <c r="H255" s="136">
        <f t="shared" si="211"/>
        <v>114</v>
      </c>
      <c r="I255" s="135">
        <v>53</v>
      </c>
      <c r="J255" s="135">
        <v>0</v>
      </c>
      <c r="K255" s="135">
        <v>49</v>
      </c>
      <c r="L255" s="136">
        <f t="shared" si="212"/>
        <v>102</v>
      </c>
      <c r="M255" s="135">
        <v>107</v>
      </c>
      <c r="N255" s="135">
        <v>0</v>
      </c>
      <c r="O255" s="135">
        <v>95</v>
      </c>
      <c r="P255" s="136">
        <f t="shared" si="213"/>
        <v>202</v>
      </c>
      <c r="Q255" s="135">
        <v>115</v>
      </c>
      <c r="R255" s="135">
        <v>0</v>
      </c>
      <c r="S255" s="135">
        <v>134</v>
      </c>
      <c r="T255" s="136">
        <f t="shared" si="214"/>
        <v>249</v>
      </c>
      <c r="U255" s="135">
        <v>110</v>
      </c>
      <c r="V255" s="135">
        <v>0</v>
      </c>
      <c r="W255" s="135">
        <v>136</v>
      </c>
      <c r="X255" s="136">
        <f t="shared" si="215"/>
        <v>246</v>
      </c>
      <c r="Y255" s="135">
        <v>123</v>
      </c>
      <c r="Z255" s="135">
        <v>0</v>
      </c>
      <c r="AA255" s="135">
        <v>133</v>
      </c>
      <c r="AB255" s="136">
        <f t="shared" si="216"/>
        <v>256</v>
      </c>
      <c r="AC255" s="135">
        <v>127</v>
      </c>
      <c r="AD255" s="135">
        <v>0</v>
      </c>
      <c r="AE255" s="135">
        <v>114</v>
      </c>
      <c r="AF255" s="136">
        <f t="shared" si="217"/>
        <v>241</v>
      </c>
      <c r="AG255" s="135">
        <v>93</v>
      </c>
      <c r="AH255" s="135">
        <v>0</v>
      </c>
      <c r="AI255" s="135">
        <v>91</v>
      </c>
      <c r="AJ255" s="136">
        <f t="shared" si="218"/>
        <v>184</v>
      </c>
      <c r="AK255" s="135">
        <v>94</v>
      </c>
      <c r="AL255" s="135">
        <v>0</v>
      </c>
      <c r="AM255" s="135">
        <v>63</v>
      </c>
      <c r="AN255" s="136">
        <f t="shared" si="219"/>
        <v>157</v>
      </c>
      <c r="AO255" s="135">
        <v>123</v>
      </c>
      <c r="AP255" s="135">
        <v>0</v>
      </c>
      <c r="AQ255" s="135">
        <v>87</v>
      </c>
      <c r="AR255" s="136">
        <f t="shared" si="220"/>
        <v>210</v>
      </c>
      <c r="AS255" s="135">
        <v>146</v>
      </c>
      <c r="AT255" s="135">
        <v>0</v>
      </c>
      <c r="AU255" s="135">
        <v>113</v>
      </c>
      <c r="AV255" s="136">
        <f t="shared" si="221"/>
        <v>259</v>
      </c>
      <c r="AW255" s="135">
        <v>154</v>
      </c>
      <c r="AX255" s="135">
        <v>0</v>
      </c>
      <c r="AY255" s="135">
        <v>137</v>
      </c>
      <c r="AZ255" s="136">
        <f t="shared" si="222"/>
        <v>291</v>
      </c>
      <c r="BA255" s="135">
        <v>128</v>
      </c>
      <c r="BB255" s="135">
        <v>0</v>
      </c>
      <c r="BC255" s="135">
        <v>111</v>
      </c>
      <c r="BD255" s="136">
        <f t="shared" si="223"/>
        <v>239</v>
      </c>
      <c r="BE255" s="135">
        <v>82</v>
      </c>
      <c r="BF255" s="135">
        <v>0</v>
      </c>
      <c r="BG255" s="135">
        <v>95</v>
      </c>
      <c r="BH255" s="136">
        <f t="shared" si="224"/>
        <v>177</v>
      </c>
      <c r="BI255" s="135">
        <v>70</v>
      </c>
      <c r="BJ255" s="135">
        <v>0</v>
      </c>
      <c r="BK255" s="135">
        <v>89</v>
      </c>
      <c r="BL255" s="136">
        <f t="shared" si="225"/>
        <v>159</v>
      </c>
      <c r="BM255" s="135">
        <v>64</v>
      </c>
      <c r="BN255" s="135">
        <v>0</v>
      </c>
      <c r="BO255" s="135">
        <v>60</v>
      </c>
      <c r="BP255" s="136">
        <f t="shared" si="226"/>
        <v>124</v>
      </c>
      <c r="BQ255" s="135">
        <v>62</v>
      </c>
      <c r="BR255" s="135">
        <v>0</v>
      </c>
      <c r="BS255" s="135">
        <v>54</v>
      </c>
      <c r="BT255" s="136">
        <f t="shared" si="227"/>
        <v>116</v>
      </c>
      <c r="BU255" s="135">
        <v>80</v>
      </c>
      <c r="BV255" s="135">
        <v>0</v>
      </c>
      <c r="BW255" s="135">
        <v>62</v>
      </c>
      <c r="BX255" s="136">
        <f t="shared" si="228"/>
        <v>142</v>
      </c>
      <c r="BY255" s="135">
        <v>0</v>
      </c>
      <c r="BZ255" s="135">
        <v>0</v>
      </c>
      <c r="CA255" s="135">
        <v>0</v>
      </c>
      <c r="CB255" s="136">
        <f t="shared" si="229"/>
        <v>0</v>
      </c>
      <c r="CC255" s="137"/>
      <c r="CD255" s="138">
        <f t="shared" si="207"/>
        <v>1797</v>
      </c>
      <c r="CE255" s="138">
        <f t="shared" si="207"/>
        <v>0</v>
      </c>
      <c r="CF255" s="138">
        <f t="shared" si="207"/>
        <v>1671</v>
      </c>
      <c r="CG255" s="139">
        <f t="shared" si="231"/>
        <v>3468</v>
      </c>
    </row>
    <row r="256" spans="1:85" ht="14.1" customHeight="1">
      <c r="A256" s="45"/>
      <c r="B256" s="1059"/>
      <c r="C256" s="1060"/>
      <c r="D256" s="134" t="s">
        <v>770</v>
      </c>
      <c r="E256" s="135">
        <v>262</v>
      </c>
      <c r="F256" s="135">
        <v>0</v>
      </c>
      <c r="G256" s="135">
        <v>287</v>
      </c>
      <c r="H256" s="136">
        <f t="shared" si="211"/>
        <v>549</v>
      </c>
      <c r="I256" s="135">
        <v>193</v>
      </c>
      <c r="J256" s="135">
        <v>0</v>
      </c>
      <c r="K256" s="135">
        <v>187</v>
      </c>
      <c r="L256" s="136">
        <f t="shared" si="212"/>
        <v>380</v>
      </c>
      <c r="M256" s="135">
        <v>539</v>
      </c>
      <c r="N256" s="135">
        <v>0</v>
      </c>
      <c r="O256" s="135">
        <v>531</v>
      </c>
      <c r="P256" s="136">
        <f t="shared" si="213"/>
        <v>1070</v>
      </c>
      <c r="Q256" s="135">
        <v>505</v>
      </c>
      <c r="R256" s="135">
        <v>0</v>
      </c>
      <c r="S256" s="135">
        <v>487</v>
      </c>
      <c r="T256" s="136">
        <f t="shared" si="214"/>
        <v>992</v>
      </c>
      <c r="U256" s="135">
        <v>540</v>
      </c>
      <c r="V256" s="135">
        <v>0</v>
      </c>
      <c r="W256" s="135">
        <v>547</v>
      </c>
      <c r="X256" s="136">
        <f t="shared" si="215"/>
        <v>1087</v>
      </c>
      <c r="Y256" s="135">
        <v>546</v>
      </c>
      <c r="Z256" s="135">
        <v>0</v>
      </c>
      <c r="AA256" s="135">
        <v>525</v>
      </c>
      <c r="AB256" s="136">
        <f t="shared" si="216"/>
        <v>1071</v>
      </c>
      <c r="AC256" s="135">
        <v>546</v>
      </c>
      <c r="AD256" s="135">
        <v>0</v>
      </c>
      <c r="AE256" s="135">
        <v>493</v>
      </c>
      <c r="AF256" s="136">
        <f t="shared" si="217"/>
        <v>1039</v>
      </c>
      <c r="AG256" s="135">
        <v>421</v>
      </c>
      <c r="AH256" s="135">
        <v>0</v>
      </c>
      <c r="AI256" s="135">
        <v>375</v>
      </c>
      <c r="AJ256" s="136">
        <f t="shared" si="218"/>
        <v>796</v>
      </c>
      <c r="AK256" s="135">
        <v>461</v>
      </c>
      <c r="AL256" s="135">
        <v>0</v>
      </c>
      <c r="AM256" s="135">
        <v>347</v>
      </c>
      <c r="AN256" s="136">
        <f t="shared" si="219"/>
        <v>808</v>
      </c>
      <c r="AO256" s="135">
        <v>432</v>
      </c>
      <c r="AP256" s="135">
        <v>0</v>
      </c>
      <c r="AQ256" s="135">
        <v>406</v>
      </c>
      <c r="AR256" s="136">
        <f t="shared" si="220"/>
        <v>838</v>
      </c>
      <c r="AS256" s="135">
        <v>515</v>
      </c>
      <c r="AT256" s="135">
        <v>0</v>
      </c>
      <c r="AU256" s="135">
        <v>406</v>
      </c>
      <c r="AV256" s="136">
        <f t="shared" si="221"/>
        <v>921</v>
      </c>
      <c r="AW256" s="135">
        <v>445</v>
      </c>
      <c r="AX256" s="135">
        <v>0</v>
      </c>
      <c r="AY256" s="135">
        <v>476</v>
      </c>
      <c r="AZ256" s="136">
        <f t="shared" si="222"/>
        <v>921</v>
      </c>
      <c r="BA256" s="135">
        <v>389</v>
      </c>
      <c r="BB256" s="135">
        <v>0</v>
      </c>
      <c r="BC256" s="135">
        <v>459</v>
      </c>
      <c r="BD256" s="136">
        <f t="shared" si="223"/>
        <v>848</v>
      </c>
      <c r="BE256" s="135">
        <v>338</v>
      </c>
      <c r="BF256" s="135">
        <v>0</v>
      </c>
      <c r="BG256" s="135">
        <v>308</v>
      </c>
      <c r="BH256" s="136">
        <f t="shared" si="224"/>
        <v>646</v>
      </c>
      <c r="BI256" s="135">
        <v>281</v>
      </c>
      <c r="BJ256" s="135">
        <v>0</v>
      </c>
      <c r="BK256" s="135">
        <v>241</v>
      </c>
      <c r="BL256" s="136">
        <f t="shared" si="225"/>
        <v>522</v>
      </c>
      <c r="BM256" s="135">
        <v>213</v>
      </c>
      <c r="BN256" s="135">
        <v>0</v>
      </c>
      <c r="BO256" s="135">
        <v>221</v>
      </c>
      <c r="BP256" s="136">
        <f t="shared" si="226"/>
        <v>434</v>
      </c>
      <c r="BQ256" s="135">
        <v>154</v>
      </c>
      <c r="BR256" s="135">
        <v>0</v>
      </c>
      <c r="BS256" s="135">
        <v>161</v>
      </c>
      <c r="BT256" s="136">
        <f t="shared" si="227"/>
        <v>315</v>
      </c>
      <c r="BU256" s="135">
        <v>199</v>
      </c>
      <c r="BV256" s="135">
        <v>0</v>
      </c>
      <c r="BW256" s="135">
        <v>191</v>
      </c>
      <c r="BX256" s="136">
        <f t="shared" si="228"/>
        <v>390</v>
      </c>
      <c r="BY256" s="135">
        <v>0</v>
      </c>
      <c r="BZ256" s="135">
        <v>0</v>
      </c>
      <c r="CA256" s="135">
        <v>0</v>
      </c>
      <c r="CB256" s="136">
        <f t="shared" si="229"/>
        <v>0</v>
      </c>
      <c r="CC256" s="137"/>
      <c r="CD256" s="138">
        <f t="shared" si="207"/>
        <v>6979</v>
      </c>
      <c r="CE256" s="138">
        <f t="shared" si="207"/>
        <v>0</v>
      </c>
      <c r="CF256" s="138">
        <f t="shared" si="207"/>
        <v>6648</v>
      </c>
      <c r="CG256" s="139">
        <f t="shared" si="231"/>
        <v>13627</v>
      </c>
    </row>
    <row r="257" spans="1:85" ht="14.1" customHeight="1">
      <c r="A257" s="45"/>
      <c r="B257" s="1059"/>
      <c r="C257" s="1060"/>
      <c r="D257" s="134" t="s">
        <v>771</v>
      </c>
      <c r="E257" s="135">
        <v>543</v>
      </c>
      <c r="F257" s="135">
        <v>0</v>
      </c>
      <c r="G257" s="135">
        <v>563</v>
      </c>
      <c r="H257" s="136">
        <f t="shared" si="211"/>
        <v>1106</v>
      </c>
      <c r="I257" s="135">
        <v>389</v>
      </c>
      <c r="J257" s="135">
        <v>0</v>
      </c>
      <c r="K257" s="135">
        <v>437</v>
      </c>
      <c r="L257" s="136">
        <f t="shared" si="212"/>
        <v>826</v>
      </c>
      <c r="M257" s="135">
        <v>1003</v>
      </c>
      <c r="N257" s="135">
        <v>0</v>
      </c>
      <c r="O257" s="135">
        <v>1048</v>
      </c>
      <c r="P257" s="136">
        <f t="shared" si="213"/>
        <v>2051</v>
      </c>
      <c r="Q257" s="135">
        <v>997</v>
      </c>
      <c r="R257" s="135">
        <v>0</v>
      </c>
      <c r="S257" s="135">
        <v>1056</v>
      </c>
      <c r="T257" s="136">
        <f t="shared" si="214"/>
        <v>2053</v>
      </c>
      <c r="U257" s="135">
        <v>1073</v>
      </c>
      <c r="V257" s="135">
        <v>0</v>
      </c>
      <c r="W257" s="135">
        <v>1133</v>
      </c>
      <c r="X257" s="136">
        <f t="shared" si="215"/>
        <v>2206</v>
      </c>
      <c r="Y257" s="135">
        <v>1171</v>
      </c>
      <c r="Z257" s="135">
        <v>0</v>
      </c>
      <c r="AA257" s="135">
        <v>1108</v>
      </c>
      <c r="AB257" s="136">
        <f t="shared" si="216"/>
        <v>2279</v>
      </c>
      <c r="AC257" s="135">
        <v>1190</v>
      </c>
      <c r="AD257" s="135">
        <v>0</v>
      </c>
      <c r="AE257" s="135">
        <v>1017</v>
      </c>
      <c r="AF257" s="136">
        <f t="shared" si="217"/>
        <v>2207</v>
      </c>
      <c r="AG257" s="135">
        <v>984</v>
      </c>
      <c r="AH257" s="135">
        <v>0</v>
      </c>
      <c r="AI257" s="135">
        <v>777</v>
      </c>
      <c r="AJ257" s="136">
        <f t="shared" si="218"/>
        <v>1761</v>
      </c>
      <c r="AK257" s="135">
        <v>956</v>
      </c>
      <c r="AL257" s="135">
        <v>0</v>
      </c>
      <c r="AM257" s="135">
        <v>765</v>
      </c>
      <c r="AN257" s="136">
        <f t="shared" si="219"/>
        <v>1721</v>
      </c>
      <c r="AO257" s="135">
        <v>994</v>
      </c>
      <c r="AP257" s="135">
        <v>0</v>
      </c>
      <c r="AQ257" s="135">
        <v>800</v>
      </c>
      <c r="AR257" s="136">
        <f t="shared" si="220"/>
        <v>1794</v>
      </c>
      <c r="AS257" s="135">
        <v>1050</v>
      </c>
      <c r="AT257" s="135">
        <v>0</v>
      </c>
      <c r="AU257" s="135">
        <v>934</v>
      </c>
      <c r="AV257" s="136">
        <f t="shared" si="221"/>
        <v>1984</v>
      </c>
      <c r="AW257" s="135">
        <v>1163</v>
      </c>
      <c r="AX257" s="135">
        <v>0</v>
      </c>
      <c r="AY257" s="135">
        <v>1109</v>
      </c>
      <c r="AZ257" s="136">
        <f t="shared" si="222"/>
        <v>2272</v>
      </c>
      <c r="BA257" s="135">
        <v>1030</v>
      </c>
      <c r="BB257" s="135">
        <v>0</v>
      </c>
      <c r="BC257" s="135">
        <v>1015</v>
      </c>
      <c r="BD257" s="136">
        <f t="shared" si="223"/>
        <v>2045</v>
      </c>
      <c r="BE257" s="135">
        <v>844</v>
      </c>
      <c r="BF257" s="135">
        <v>0</v>
      </c>
      <c r="BG257" s="135">
        <v>772</v>
      </c>
      <c r="BH257" s="136">
        <f t="shared" si="224"/>
        <v>1616</v>
      </c>
      <c r="BI257" s="135">
        <v>739</v>
      </c>
      <c r="BJ257" s="135">
        <v>0</v>
      </c>
      <c r="BK257" s="135">
        <v>666</v>
      </c>
      <c r="BL257" s="136">
        <f t="shared" si="225"/>
        <v>1405</v>
      </c>
      <c r="BM257" s="135">
        <v>645</v>
      </c>
      <c r="BN257" s="135">
        <v>0</v>
      </c>
      <c r="BO257" s="135">
        <v>539</v>
      </c>
      <c r="BP257" s="136">
        <f t="shared" si="226"/>
        <v>1184</v>
      </c>
      <c r="BQ257" s="135">
        <v>481</v>
      </c>
      <c r="BR257" s="135">
        <v>0</v>
      </c>
      <c r="BS257" s="135">
        <v>381</v>
      </c>
      <c r="BT257" s="136">
        <f t="shared" si="227"/>
        <v>862</v>
      </c>
      <c r="BU257" s="135">
        <v>689</v>
      </c>
      <c r="BV257" s="135">
        <v>0</v>
      </c>
      <c r="BW257" s="135">
        <v>427</v>
      </c>
      <c r="BX257" s="136">
        <f t="shared" si="228"/>
        <v>1116</v>
      </c>
      <c r="BY257" s="135">
        <v>1</v>
      </c>
      <c r="BZ257" s="135">
        <v>0</v>
      </c>
      <c r="CA257" s="135">
        <v>4</v>
      </c>
      <c r="CB257" s="136">
        <f t="shared" si="229"/>
        <v>5</v>
      </c>
      <c r="CC257" s="137"/>
      <c r="CD257" s="138">
        <f t="shared" si="207"/>
        <v>15942</v>
      </c>
      <c r="CE257" s="138">
        <f t="shared" si="207"/>
        <v>0</v>
      </c>
      <c r="CF257" s="138">
        <f t="shared" si="207"/>
        <v>14551</v>
      </c>
      <c r="CG257" s="139">
        <f t="shared" si="231"/>
        <v>30493</v>
      </c>
    </row>
    <row r="258" spans="1:85" ht="14.1" customHeight="1">
      <c r="A258" s="45"/>
      <c r="B258" s="1059"/>
      <c r="C258" s="1060"/>
      <c r="D258" s="134" t="s">
        <v>772</v>
      </c>
      <c r="E258" s="135">
        <v>160</v>
      </c>
      <c r="F258" s="135">
        <v>0</v>
      </c>
      <c r="G258" s="135">
        <v>146</v>
      </c>
      <c r="H258" s="136">
        <f t="shared" si="211"/>
        <v>306</v>
      </c>
      <c r="I258" s="135">
        <v>98</v>
      </c>
      <c r="J258" s="135">
        <v>0</v>
      </c>
      <c r="K258" s="135">
        <v>104</v>
      </c>
      <c r="L258" s="136">
        <f t="shared" si="212"/>
        <v>202</v>
      </c>
      <c r="M258" s="135">
        <v>314</v>
      </c>
      <c r="N258" s="135">
        <v>0</v>
      </c>
      <c r="O258" s="135">
        <v>335</v>
      </c>
      <c r="P258" s="136">
        <f t="shared" si="213"/>
        <v>649</v>
      </c>
      <c r="Q258" s="135">
        <v>302</v>
      </c>
      <c r="R258" s="135">
        <v>0</v>
      </c>
      <c r="S258" s="135">
        <v>318</v>
      </c>
      <c r="T258" s="136">
        <f t="shared" si="214"/>
        <v>620</v>
      </c>
      <c r="U258" s="135">
        <v>335</v>
      </c>
      <c r="V258" s="135">
        <v>0</v>
      </c>
      <c r="W258" s="135">
        <v>350</v>
      </c>
      <c r="X258" s="136">
        <f t="shared" si="215"/>
        <v>685</v>
      </c>
      <c r="Y258" s="135">
        <v>325</v>
      </c>
      <c r="Z258" s="135">
        <v>0</v>
      </c>
      <c r="AA258" s="135">
        <v>350</v>
      </c>
      <c r="AB258" s="136">
        <f t="shared" si="216"/>
        <v>675</v>
      </c>
      <c r="AC258" s="135">
        <v>317</v>
      </c>
      <c r="AD258" s="135">
        <v>0</v>
      </c>
      <c r="AE258" s="135">
        <v>309</v>
      </c>
      <c r="AF258" s="136">
        <f t="shared" si="217"/>
        <v>626</v>
      </c>
      <c r="AG258" s="135">
        <v>259</v>
      </c>
      <c r="AH258" s="135">
        <v>0</v>
      </c>
      <c r="AI258" s="135">
        <v>227</v>
      </c>
      <c r="AJ258" s="136">
        <f t="shared" si="218"/>
        <v>486</v>
      </c>
      <c r="AK258" s="135">
        <v>239</v>
      </c>
      <c r="AL258" s="135">
        <v>0</v>
      </c>
      <c r="AM258" s="135">
        <v>222</v>
      </c>
      <c r="AN258" s="136">
        <f t="shared" si="219"/>
        <v>461</v>
      </c>
      <c r="AO258" s="135">
        <v>294</v>
      </c>
      <c r="AP258" s="135">
        <v>0</v>
      </c>
      <c r="AQ258" s="135">
        <v>238</v>
      </c>
      <c r="AR258" s="136">
        <f t="shared" si="220"/>
        <v>532</v>
      </c>
      <c r="AS258" s="135">
        <v>313</v>
      </c>
      <c r="AT258" s="135">
        <v>0</v>
      </c>
      <c r="AU258" s="135">
        <v>316</v>
      </c>
      <c r="AV258" s="136">
        <f t="shared" si="221"/>
        <v>629</v>
      </c>
      <c r="AW258" s="135">
        <v>338</v>
      </c>
      <c r="AX258" s="135">
        <v>0</v>
      </c>
      <c r="AY258" s="135">
        <v>345</v>
      </c>
      <c r="AZ258" s="136">
        <f t="shared" si="222"/>
        <v>683</v>
      </c>
      <c r="BA258" s="135">
        <v>249</v>
      </c>
      <c r="BB258" s="135">
        <v>0</v>
      </c>
      <c r="BC258" s="135">
        <v>320</v>
      </c>
      <c r="BD258" s="136">
        <f t="shared" si="223"/>
        <v>569</v>
      </c>
      <c r="BE258" s="135">
        <v>234</v>
      </c>
      <c r="BF258" s="135">
        <v>0</v>
      </c>
      <c r="BG258" s="135">
        <v>246</v>
      </c>
      <c r="BH258" s="136">
        <f t="shared" si="224"/>
        <v>480</v>
      </c>
      <c r="BI258" s="135">
        <v>197</v>
      </c>
      <c r="BJ258" s="135">
        <v>0</v>
      </c>
      <c r="BK258" s="135">
        <v>211</v>
      </c>
      <c r="BL258" s="136">
        <f t="shared" si="225"/>
        <v>408</v>
      </c>
      <c r="BM258" s="135">
        <v>155</v>
      </c>
      <c r="BN258" s="135">
        <v>0</v>
      </c>
      <c r="BO258" s="135">
        <v>156</v>
      </c>
      <c r="BP258" s="136">
        <f t="shared" si="226"/>
        <v>311</v>
      </c>
      <c r="BQ258" s="135">
        <v>124</v>
      </c>
      <c r="BR258" s="135">
        <v>0</v>
      </c>
      <c r="BS258" s="135">
        <v>111</v>
      </c>
      <c r="BT258" s="136">
        <f t="shared" si="227"/>
        <v>235</v>
      </c>
      <c r="BU258" s="135">
        <v>181</v>
      </c>
      <c r="BV258" s="135">
        <v>0</v>
      </c>
      <c r="BW258" s="135">
        <v>151</v>
      </c>
      <c r="BX258" s="136">
        <f t="shared" si="228"/>
        <v>332</v>
      </c>
      <c r="BY258" s="135">
        <v>0</v>
      </c>
      <c r="BZ258" s="135">
        <v>0</v>
      </c>
      <c r="CA258" s="135">
        <v>1</v>
      </c>
      <c r="CB258" s="136">
        <f t="shared" si="229"/>
        <v>1</v>
      </c>
      <c r="CC258" s="137"/>
      <c r="CD258" s="138">
        <f t="shared" si="207"/>
        <v>4434</v>
      </c>
      <c r="CE258" s="138">
        <f t="shared" si="207"/>
        <v>0</v>
      </c>
      <c r="CF258" s="138">
        <f t="shared" si="207"/>
        <v>4456</v>
      </c>
      <c r="CG258" s="139">
        <f t="shared" si="231"/>
        <v>8890</v>
      </c>
    </row>
    <row r="259" spans="1:85" ht="14.1" customHeight="1">
      <c r="A259" s="45"/>
      <c r="B259" s="1059"/>
      <c r="C259" s="1060"/>
      <c r="D259" s="134" t="s">
        <v>773</v>
      </c>
      <c r="E259" s="135">
        <v>222</v>
      </c>
      <c r="F259" s="135">
        <v>0</v>
      </c>
      <c r="G259" s="135">
        <v>270</v>
      </c>
      <c r="H259" s="136">
        <f t="shared" si="211"/>
        <v>492</v>
      </c>
      <c r="I259" s="135">
        <v>200</v>
      </c>
      <c r="J259" s="135">
        <v>0</v>
      </c>
      <c r="K259" s="135">
        <v>178</v>
      </c>
      <c r="L259" s="136">
        <f t="shared" si="212"/>
        <v>378</v>
      </c>
      <c r="M259" s="135">
        <v>503</v>
      </c>
      <c r="N259" s="135">
        <v>0</v>
      </c>
      <c r="O259" s="135">
        <v>582</v>
      </c>
      <c r="P259" s="136">
        <f t="shared" si="213"/>
        <v>1085</v>
      </c>
      <c r="Q259" s="135">
        <v>484</v>
      </c>
      <c r="R259" s="135">
        <v>0</v>
      </c>
      <c r="S259" s="135">
        <v>523</v>
      </c>
      <c r="T259" s="136">
        <f t="shared" si="214"/>
        <v>1007</v>
      </c>
      <c r="U259" s="135">
        <v>532</v>
      </c>
      <c r="V259" s="135">
        <v>0</v>
      </c>
      <c r="W259" s="135">
        <v>517</v>
      </c>
      <c r="X259" s="136">
        <f t="shared" si="215"/>
        <v>1049</v>
      </c>
      <c r="Y259" s="135">
        <v>489</v>
      </c>
      <c r="Z259" s="135">
        <v>0</v>
      </c>
      <c r="AA259" s="135">
        <v>518</v>
      </c>
      <c r="AB259" s="136">
        <f t="shared" si="216"/>
        <v>1007</v>
      </c>
      <c r="AC259" s="135">
        <v>530</v>
      </c>
      <c r="AD259" s="135">
        <v>0</v>
      </c>
      <c r="AE259" s="135">
        <v>443</v>
      </c>
      <c r="AF259" s="136">
        <f t="shared" si="217"/>
        <v>973</v>
      </c>
      <c r="AG259" s="135">
        <v>446</v>
      </c>
      <c r="AH259" s="135">
        <v>0</v>
      </c>
      <c r="AI259" s="135">
        <v>333</v>
      </c>
      <c r="AJ259" s="136">
        <f t="shared" si="218"/>
        <v>779</v>
      </c>
      <c r="AK259" s="135">
        <v>447</v>
      </c>
      <c r="AL259" s="135">
        <v>0</v>
      </c>
      <c r="AM259" s="135">
        <v>323</v>
      </c>
      <c r="AN259" s="136">
        <f t="shared" si="219"/>
        <v>770</v>
      </c>
      <c r="AO259" s="135">
        <v>402</v>
      </c>
      <c r="AP259" s="135">
        <v>0</v>
      </c>
      <c r="AQ259" s="135">
        <v>333</v>
      </c>
      <c r="AR259" s="136">
        <f t="shared" si="220"/>
        <v>735</v>
      </c>
      <c r="AS259" s="135">
        <v>462</v>
      </c>
      <c r="AT259" s="135">
        <v>0</v>
      </c>
      <c r="AU259" s="135">
        <v>398</v>
      </c>
      <c r="AV259" s="136">
        <f t="shared" si="221"/>
        <v>860</v>
      </c>
      <c r="AW259" s="135">
        <v>496</v>
      </c>
      <c r="AX259" s="135">
        <v>0</v>
      </c>
      <c r="AY259" s="135">
        <v>420</v>
      </c>
      <c r="AZ259" s="136">
        <f t="shared" si="222"/>
        <v>916</v>
      </c>
      <c r="BA259" s="135">
        <v>437</v>
      </c>
      <c r="BB259" s="135">
        <v>0</v>
      </c>
      <c r="BC259" s="135">
        <v>430</v>
      </c>
      <c r="BD259" s="136">
        <f t="shared" si="223"/>
        <v>867</v>
      </c>
      <c r="BE259" s="135">
        <v>342</v>
      </c>
      <c r="BF259" s="135">
        <v>0</v>
      </c>
      <c r="BG259" s="135">
        <v>331</v>
      </c>
      <c r="BH259" s="136">
        <f t="shared" si="224"/>
        <v>673</v>
      </c>
      <c r="BI259" s="135">
        <v>283</v>
      </c>
      <c r="BJ259" s="135">
        <v>0</v>
      </c>
      <c r="BK259" s="135">
        <v>257</v>
      </c>
      <c r="BL259" s="136">
        <f t="shared" si="225"/>
        <v>540</v>
      </c>
      <c r="BM259" s="135">
        <v>219</v>
      </c>
      <c r="BN259" s="135">
        <v>0</v>
      </c>
      <c r="BO259" s="135">
        <v>211</v>
      </c>
      <c r="BP259" s="136">
        <f t="shared" si="226"/>
        <v>430</v>
      </c>
      <c r="BQ259" s="135">
        <v>213</v>
      </c>
      <c r="BR259" s="135">
        <v>0</v>
      </c>
      <c r="BS259" s="135">
        <v>167</v>
      </c>
      <c r="BT259" s="136">
        <f t="shared" si="227"/>
        <v>380</v>
      </c>
      <c r="BU259" s="135">
        <v>300</v>
      </c>
      <c r="BV259" s="135">
        <v>0</v>
      </c>
      <c r="BW259" s="135">
        <v>209</v>
      </c>
      <c r="BX259" s="136">
        <f t="shared" si="228"/>
        <v>509</v>
      </c>
      <c r="BY259" s="135">
        <v>0</v>
      </c>
      <c r="BZ259" s="135">
        <v>0</v>
      </c>
      <c r="CA259" s="135">
        <v>2</v>
      </c>
      <c r="CB259" s="136">
        <f t="shared" si="229"/>
        <v>2</v>
      </c>
      <c r="CC259" s="137"/>
      <c r="CD259" s="138">
        <f t="shared" si="207"/>
        <v>7007</v>
      </c>
      <c r="CE259" s="138">
        <f t="shared" si="207"/>
        <v>0</v>
      </c>
      <c r="CF259" s="138">
        <f t="shared" si="207"/>
        <v>6445</v>
      </c>
      <c r="CG259" s="139">
        <f t="shared" si="231"/>
        <v>13452</v>
      </c>
    </row>
    <row r="260" spans="1:85" ht="14.1" customHeight="1">
      <c r="A260" s="45"/>
      <c r="B260" s="1059"/>
      <c r="C260" s="1060"/>
      <c r="D260" s="134" t="s">
        <v>774</v>
      </c>
      <c r="E260" s="135">
        <v>293</v>
      </c>
      <c r="F260" s="135">
        <v>0</v>
      </c>
      <c r="G260" s="135">
        <v>274</v>
      </c>
      <c r="H260" s="136">
        <f t="shared" si="211"/>
        <v>567</v>
      </c>
      <c r="I260" s="135">
        <v>234</v>
      </c>
      <c r="J260" s="135">
        <v>0</v>
      </c>
      <c r="K260" s="135">
        <v>226</v>
      </c>
      <c r="L260" s="136">
        <f t="shared" si="212"/>
        <v>460</v>
      </c>
      <c r="M260" s="135">
        <v>666</v>
      </c>
      <c r="N260" s="135">
        <v>0</v>
      </c>
      <c r="O260" s="135">
        <v>659</v>
      </c>
      <c r="P260" s="136">
        <f t="shared" si="213"/>
        <v>1325</v>
      </c>
      <c r="Q260" s="135">
        <v>631</v>
      </c>
      <c r="R260" s="135">
        <v>0</v>
      </c>
      <c r="S260" s="135">
        <v>666</v>
      </c>
      <c r="T260" s="136">
        <f t="shared" si="214"/>
        <v>1297</v>
      </c>
      <c r="U260" s="135">
        <v>652</v>
      </c>
      <c r="V260" s="135">
        <v>0</v>
      </c>
      <c r="W260" s="135">
        <v>732</v>
      </c>
      <c r="X260" s="136">
        <f t="shared" si="215"/>
        <v>1384</v>
      </c>
      <c r="Y260" s="135">
        <v>638</v>
      </c>
      <c r="Z260" s="135">
        <v>0</v>
      </c>
      <c r="AA260" s="135">
        <v>651</v>
      </c>
      <c r="AB260" s="136">
        <f t="shared" si="216"/>
        <v>1289</v>
      </c>
      <c r="AC260" s="135">
        <v>646</v>
      </c>
      <c r="AD260" s="135">
        <v>0</v>
      </c>
      <c r="AE260" s="135">
        <v>615</v>
      </c>
      <c r="AF260" s="136">
        <f t="shared" si="217"/>
        <v>1261</v>
      </c>
      <c r="AG260" s="135">
        <v>618</v>
      </c>
      <c r="AH260" s="135">
        <v>0</v>
      </c>
      <c r="AI260" s="135">
        <v>498</v>
      </c>
      <c r="AJ260" s="136">
        <f t="shared" si="218"/>
        <v>1116</v>
      </c>
      <c r="AK260" s="135">
        <v>554</v>
      </c>
      <c r="AL260" s="135">
        <v>0</v>
      </c>
      <c r="AM260" s="135">
        <v>461</v>
      </c>
      <c r="AN260" s="136">
        <f t="shared" si="219"/>
        <v>1015</v>
      </c>
      <c r="AO260" s="135">
        <v>558</v>
      </c>
      <c r="AP260" s="135">
        <v>0</v>
      </c>
      <c r="AQ260" s="135">
        <v>543</v>
      </c>
      <c r="AR260" s="136">
        <f t="shared" si="220"/>
        <v>1101</v>
      </c>
      <c r="AS260" s="135">
        <v>552</v>
      </c>
      <c r="AT260" s="135">
        <v>0</v>
      </c>
      <c r="AU260" s="135">
        <v>543</v>
      </c>
      <c r="AV260" s="136">
        <f t="shared" si="221"/>
        <v>1095</v>
      </c>
      <c r="AW260" s="135">
        <v>659</v>
      </c>
      <c r="AX260" s="135">
        <v>0</v>
      </c>
      <c r="AY260" s="135">
        <v>586</v>
      </c>
      <c r="AZ260" s="136">
        <f t="shared" si="222"/>
        <v>1245</v>
      </c>
      <c r="BA260" s="135">
        <v>532</v>
      </c>
      <c r="BB260" s="135">
        <v>0</v>
      </c>
      <c r="BC260" s="135">
        <v>521</v>
      </c>
      <c r="BD260" s="136">
        <f t="shared" si="223"/>
        <v>1053</v>
      </c>
      <c r="BE260" s="135">
        <v>418</v>
      </c>
      <c r="BF260" s="135">
        <v>0</v>
      </c>
      <c r="BG260" s="135">
        <v>462</v>
      </c>
      <c r="BH260" s="136">
        <f t="shared" si="224"/>
        <v>880</v>
      </c>
      <c r="BI260" s="135">
        <v>350</v>
      </c>
      <c r="BJ260" s="135">
        <v>0</v>
      </c>
      <c r="BK260" s="135">
        <v>353</v>
      </c>
      <c r="BL260" s="136">
        <f t="shared" si="225"/>
        <v>703</v>
      </c>
      <c r="BM260" s="135">
        <v>288</v>
      </c>
      <c r="BN260" s="135">
        <v>0</v>
      </c>
      <c r="BO260" s="135">
        <v>298</v>
      </c>
      <c r="BP260" s="136">
        <f t="shared" si="226"/>
        <v>586</v>
      </c>
      <c r="BQ260" s="135">
        <v>254</v>
      </c>
      <c r="BR260" s="135">
        <v>0</v>
      </c>
      <c r="BS260" s="135">
        <v>206</v>
      </c>
      <c r="BT260" s="136">
        <f t="shared" si="227"/>
        <v>460</v>
      </c>
      <c r="BU260" s="135">
        <v>293</v>
      </c>
      <c r="BV260" s="135">
        <v>0</v>
      </c>
      <c r="BW260" s="135">
        <v>196</v>
      </c>
      <c r="BX260" s="136">
        <f t="shared" si="228"/>
        <v>489</v>
      </c>
      <c r="BY260" s="135">
        <v>3</v>
      </c>
      <c r="BZ260" s="135">
        <v>0</v>
      </c>
      <c r="CA260" s="135">
        <v>1</v>
      </c>
      <c r="CB260" s="136">
        <f t="shared" si="229"/>
        <v>4</v>
      </c>
      <c r="CC260" s="137"/>
      <c r="CD260" s="138">
        <f t="shared" si="207"/>
        <v>8839</v>
      </c>
      <c r="CE260" s="138">
        <f t="shared" si="207"/>
        <v>0</v>
      </c>
      <c r="CF260" s="138">
        <f t="shared" si="207"/>
        <v>8491</v>
      </c>
      <c r="CG260" s="139">
        <f t="shared" si="231"/>
        <v>17330</v>
      </c>
    </row>
    <row r="261" spans="1:85" ht="14.1" customHeight="1">
      <c r="A261" s="45"/>
      <c r="B261" s="1059"/>
      <c r="C261" s="1060"/>
      <c r="D261" s="134" t="s">
        <v>775</v>
      </c>
      <c r="E261" s="135">
        <v>107</v>
      </c>
      <c r="F261" s="135">
        <v>0</v>
      </c>
      <c r="G261" s="135">
        <v>96</v>
      </c>
      <c r="H261" s="136">
        <f t="shared" si="211"/>
        <v>203</v>
      </c>
      <c r="I261" s="135">
        <v>83</v>
      </c>
      <c r="J261" s="135">
        <v>0</v>
      </c>
      <c r="K261" s="135">
        <v>77</v>
      </c>
      <c r="L261" s="136">
        <f t="shared" si="212"/>
        <v>160</v>
      </c>
      <c r="M261" s="135">
        <v>258</v>
      </c>
      <c r="N261" s="135">
        <v>0</v>
      </c>
      <c r="O261" s="135">
        <v>255</v>
      </c>
      <c r="P261" s="136">
        <f t="shared" si="213"/>
        <v>513</v>
      </c>
      <c r="Q261" s="135">
        <v>259</v>
      </c>
      <c r="R261" s="135">
        <v>0</v>
      </c>
      <c r="S261" s="135">
        <v>237</v>
      </c>
      <c r="T261" s="136">
        <f t="shared" si="214"/>
        <v>496</v>
      </c>
      <c r="U261" s="135">
        <v>261</v>
      </c>
      <c r="V261" s="135">
        <v>0</v>
      </c>
      <c r="W261" s="135">
        <v>226</v>
      </c>
      <c r="X261" s="136">
        <f t="shared" si="215"/>
        <v>487</v>
      </c>
      <c r="Y261" s="135">
        <v>239</v>
      </c>
      <c r="Z261" s="135">
        <v>0</v>
      </c>
      <c r="AA261" s="135">
        <v>303</v>
      </c>
      <c r="AB261" s="136">
        <f t="shared" si="216"/>
        <v>542</v>
      </c>
      <c r="AC261" s="135">
        <v>286</v>
      </c>
      <c r="AD261" s="135">
        <v>0</v>
      </c>
      <c r="AE261" s="135">
        <v>326</v>
      </c>
      <c r="AF261" s="136">
        <f t="shared" si="217"/>
        <v>612</v>
      </c>
      <c r="AG261" s="135">
        <v>254</v>
      </c>
      <c r="AH261" s="135">
        <v>0</v>
      </c>
      <c r="AI261" s="135">
        <v>195</v>
      </c>
      <c r="AJ261" s="136">
        <f t="shared" si="218"/>
        <v>449</v>
      </c>
      <c r="AK261" s="135">
        <v>220</v>
      </c>
      <c r="AL261" s="135">
        <v>0</v>
      </c>
      <c r="AM261" s="135">
        <v>224</v>
      </c>
      <c r="AN261" s="136">
        <f t="shared" si="219"/>
        <v>444</v>
      </c>
      <c r="AO261" s="135">
        <v>201</v>
      </c>
      <c r="AP261" s="135">
        <v>0</v>
      </c>
      <c r="AQ261" s="135">
        <v>175</v>
      </c>
      <c r="AR261" s="136">
        <f t="shared" si="220"/>
        <v>376</v>
      </c>
      <c r="AS261" s="135">
        <v>237</v>
      </c>
      <c r="AT261" s="135">
        <v>0</v>
      </c>
      <c r="AU261" s="135">
        <v>200</v>
      </c>
      <c r="AV261" s="136">
        <f t="shared" si="221"/>
        <v>437</v>
      </c>
      <c r="AW261" s="135">
        <v>251</v>
      </c>
      <c r="AX261" s="135">
        <v>0</v>
      </c>
      <c r="AY261" s="135">
        <v>258</v>
      </c>
      <c r="AZ261" s="136">
        <f t="shared" si="222"/>
        <v>509</v>
      </c>
      <c r="BA261" s="135">
        <v>221</v>
      </c>
      <c r="BB261" s="135">
        <v>0</v>
      </c>
      <c r="BC261" s="135">
        <v>207</v>
      </c>
      <c r="BD261" s="136">
        <f t="shared" si="223"/>
        <v>428</v>
      </c>
      <c r="BE261" s="135">
        <v>155</v>
      </c>
      <c r="BF261" s="135">
        <v>0</v>
      </c>
      <c r="BG261" s="135">
        <v>167</v>
      </c>
      <c r="BH261" s="136">
        <f t="shared" si="224"/>
        <v>322</v>
      </c>
      <c r="BI261" s="135">
        <v>109</v>
      </c>
      <c r="BJ261" s="135">
        <v>0</v>
      </c>
      <c r="BK261" s="135">
        <v>143</v>
      </c>
      <c r="BL261" s="136">
        <f t="shared" si="225"/>
        <v>252</v>
      </c>
      <c r="BM261" s="135">
        <v>124</v>
      </c>
      <c r="BN261" s="135">
        <v>0</v>
      </c>
      <c r="BO261" s="135">
        <v>108</v>
      </c>
      <c r="BP261" s="136">
        <f t="shared" si="226"/>
        <v>232</v>
      </c>
      <c r="BQ261" s="135">
        <v>99</v>
      </c>
      <c r="BR261" s="135">
        <v>0</v>
      </c>
      <c r="BS261" s="135">
        <v>81</v>
      </c>
      <c r="BT261" s="136">
        <f t="shared" si="227"/>
        <v>180</v>
      </c>
      <c r="BU261" s="135">
        <v>121</v>
      </c>
      <c r="BV261" s="135">
        <v>0</v>
      </c>
      <c r="BW261" s="135">
        <v>97</v>
      </c>
      <c r="BX261" s="136">
        <f t="shared" si="228"/>
        <v>218</v>
      </c>
      <c r="BY261" s="135">
        <v>1</v>
      </c>
      <c r="BZ261" s="135">
        <v>0</v>
      </c>
      <c r="CA261" s="135">
        <v>0</v>
      </c>
      <c r="CB261" s="136">
        <f t="shared" si="229"/>
        <v>1</v>
      </c>
      <c r="CC261" s="137"/>
      <c r="CD261" s="138">
        <f t="shared" si="207"/>
        <v>3486</v>
      </c>
      <c r="CE261" s="138">
        <f t="shared" si="207"/>
        <v>0</v>
      </c>
      <c r="CF261" s="138">
        <f t="shared" si="207"/>
        <v>3375</v>
      </c>
      <c r="CG261" s="139">
        <f t="shared" si="231"/>
        <v>6861</v>
      </c>
    </row>
    <row r="262" spans="1:85" ht="14.1" customHeight="1">
      <c r="A262" s="45"/>
      <c r="B262" s="1059"/>
      <c r="C262" s="1060"/>
      <c r="D262" s="134" t="s">
        <v>776</v>
      </c>
      <c r="E262" s="135">
        <v>334</v>
      </c>
      <c r="F262" s="135">
        <v>0</v>
      </c>
      <c r="G262" s="135">
        <v>388</v>
      </c>
      <c r="H262" s="136">
        <f t="shared" si="211"/>
        <v>722</v>
      </c>
      <c r="I262" s="135">
        <v>272</v>
      </c>
      <c r="J262" s="135">
        <v>0</v>
      </c>
      <c r="K262" s="135">
        <v>296</v>
      </c>
      <c r="L262" s="136">
        <f t="shared" si="212"/>
        <v>568</v>
      </c>
      <c r="M262" s="135">
        <v>785</v>
      </c>
      <c r="N262" s="135">
        <v>0</v>
      </c>
      <c r="O262" s="135">
        <v>732</v>
      </c>
      <c r="P262" s="136">
        <f t="shared" si="213"/>
        <v>1517</v>
      </c>
      <c r="Q262" s="135">
        <v>732</v>
      </c>
      <c r="R262" s="135">
        <v>0</v>
      </c>
      <c r="S262" s="135">
        <v>782</v>
      </c>
      <c r="T262" s="136">
        <f t="shared" si="214"/>
        <v>1514</v>
      </c>
      <c r="U262" s="135">
        <v>688</v>
      </c>
      <c r="V262" s="135">
        <v>0</v>
      </c>
      <c r="W262" s="135">
        <v>751</v>
      </c>
      <c r="X262" s="136">
        <f t="shared" si="215"/>
        <v>1439</v>
      </c>
      <c r="Y262" s="135">
        <v>708</v>
      </c>
      <c r="Z262" s="135">
        <v>0</v>
      </c>
      <c r="AA262" s="135">
        <v>712</v>
      </c>
      <c r="AB262" s="136">
        <f t="shared" si="216"/>
        <v>1420</v>
      </c>
      <c r="AC262" s="135">
        <v>757</v>
      </c>
      <c r="AD262" s="135">
        <v>0</v>
      </c>
      <c r="AE262" s="135">
        <v>640</v>
      </c>
      <c r="AF262" s="136">
        <f t="shared" si="217"/>
        <v>1397</v>
      </c>
      <c r="AG262" s="135">
        <v>557</v>
      </c>
      <c r="AH262" s="135">
        <v>0</v>
      </c>
      <c r="AI262" s="135">
        <v>507</v>
      </c>
      <c r="AJ262" s="136">
        <f t="shared" si="218"/>
        <v>1064</v>
      </c>
      <c r="AK262" s="135">
        <v>560</v>
      </c>
      <c r="AL262" s="135">
        <v>0</v>
      </c>
      <c r="AM262" s="135">
        <v>477</v>
      </c>
      <c r="AN262" s="136">
        <f t="shared" si="219"/>
        <v>1037</v>
      </c>
      <c r="AO262" s="135">
        <v>596</v>
      </c>
      <c r="AP262" s="135">
        <v>0</v>
      </c>
      <c r="AQ262" s="135">
        <v>488</v>
      </c>
      <c r="AR262" s="136">
        <f t="shared" si="220"/>
        <v>1084</v>
      </c>
      <c r="AS262" s="135">
        <v>633</v>
      </c>
      <c r="AT262" s="135">
        <v>0</v>
      </c>
      <c r="AU262" s="135">
        <v>503</v>
      </c>
      <c r="AV262" s="136">
        <f t="shared" si="221"/>
        <v>1136</v>
      </c>
      <c r="AW262" s="135">
        <v>566</v>
      </c>
      <c r="AX262" s="135">
        <v>0</v>
      </c>
      <c r="AY262" s="135">
        <v>599</v>
      </c>
      <c r="AZ262" s="136">
        <f t="shared" si="222"/>
        <v>1165</v>
      </c>
      <c r="BA262" s="135">
        <v>498</v>
      </c>
      <c r="BB262" s="135">
        <v>0</v>
      </c>
      <c r="BC262" s="135">
        <v>503</v>
      </c>
      <c r="BD262" s="136">
        <f t="shared" si="223"/>
        <v>1001</v>
      </c>
      <c r="BE262" s="135">
        <v>402</v>
      </c>
      <c r="BF262" s="135">
        <v>0</v>
      </c>
      <c r="BG262" s="135">
        <v>409</v>
      </c>
      <c r="BH262" s="136">
        <f t="shared" si="224"/>
        <v>811</v>
      </c>
      <c r="BI262" s="135">
        <v>295</v>
      </c>
      <c r="BJ262" s="135">
        <v>0</v>
      </c>
      <c r="BK262" s="135">
        <v>316</v>
      </c>
      <c r="BL262" s="136">
        <f t="shared" si="225"/>
        <v>611</v>
      </c>
      <c r="BM262" s="135">
        <v>271</v>
      </c>
      <c r="BN262" s="135">
        <v>0</v>
      </c>
      <c r="BO262" s="135">
        <v>280</v>
      </c>
      <c r="BP262" s="136">
        <f t="shared" si="226"/>
        <v>551</v>
      </c>
      <c r="BQ262" s="135">
        <v>221</v>
      </c>
      <c r="BR262" s="135">
        <v>0</v>
      </c>
      <c r="BS262" s="135">
        <v>191</v>
      </c>
      <c r="BT262" s="136">
        <f t="shared" si="227"/>
        <v>412</v>
      </c>
      <c r="BU262" s="135">
        <v>275</v>
      </c>
      <c r="BV262" s="135">
        <v>0</v>
      </c>
      <c r="BW262" s="135">
        <v>238</v>
      </c>
      <c r="BX262" s="136">
        <f t="shared" si="228"/>
        <v>513</v>
      </c>
      <c r="BY262" s="135">
        <v>1</v>
      </c>
      <c r="BZ262" s="135">
        <v>0</v>
      </c>
      <c r="CA262" s="135">
        <v>1</v>
      </c>
      <c r="CB262" s="136">
        <f t="shared" si="229"/>
        <v>2</v>
      </c>
      <c r="CC262" s="137"/>
      <c r="CD262" s="138">
        <f t="shared" si="207"/>
        <v>9151</v>
      </c>
      <c r="CE262" s="138">
        <f t="shared" si="207"/>
        <v>0</v>
      </c>
      <c r="CF262" s="138">
        <f t="shared" si="207"/>
        <v>8813</v>
      </c>
      <c r="CG262" s="139">
        <f t="shared" si="231"/>
        <v>17964</v>
      </c>
    </row>
    <row r="263" spans="1:85" ht="14.1" customHeight="1">
      <c r="A263" s="45"/>
      <c r="B263" s="1059"/>
      <c r="C263" s="1060"/>
      <c r="D263" s="134" t="s">
        <v>777</v>
      </c>
      <c r="E263" s="135">
        <v>287</v>
      </c>
      <c r="F263" s="135">
        <v>0</v>
      </c>
      <c r="G263" s="135">
        <v>291</v>
      </c>
      <c r="H263" s="136">
        <f t="shared" si="211"/>
        <v>578</v>
      </c>
      <c r="I263" s="135">
        <v>230</v>
      </c>
      <c r="J263" s="135">
        <v>0</v>
      </c>
      <c r="K263" s="135">
        <v>238</v>
      </c>
      <c r="L263" s="136">
        <f t="shared" si="212"/>
        <v>468</v>
      </c>
      <c r="M263" s="135">
        <v>583</v>
      </c>
      <c r="N263" s="135">
        <v>0</v>
      </c>
      <c r="O263" s="135">
        <v>656</v>
      </c>
      <c r="P263" s="136">
        <f t="shared" si="213"/>
        <v>1239</v>
      </c>
      <c r="Q263" s="135">
        <v>632</v>
      </c>
      <c r="R263" s="135">
        <v>0</v>
      </c>
      <c r="S263" s="135">
        <v>651</v>
      </c>
      <c r="T263" s="136">
        <f t="shared" si="214"/>
        <v>1283</v>
      </c>
      <c r="U263" s="135">
        <v>684</v>
      </c>
      <c r="V263" s="135">
        <v>0</v>
      </c>
      <c r="W263" s="135">
        <v>683</v>
      </c>
      <c r="X263" s="136">
        <f t="shared" si="215"/>
        <v>1367</v>
      </c>
      <c r="Y263" s="135">
        <v>636</v>
      </c>
      <c r="Z263" s="135">
        <v>0</v>
      </c>
      <c r="AA263" s="135">
        <v>636</v>
      </c>
      <c r="AB263" s="136">
        <f t="shared" si="216"/>
        <v>1272</v>
      </c>
      <c r="AC263" s="135">
        <v>657</v>
      </c>
      <c r="AD263" s="135">
        <v>0</v>
      </c>
      <c r="AE263" s="135">
        <v>575</v>
      </c>
      <c r="AF263" s="136">
        <f t="shared" si="217"/>
        <v>1232</v>
      </c>
      <c r="AG263" s="135">
        <v>557</v>
      </c>
      <c r="AH263" s="135">
        <v>0</v>
      </c>
      <c r="AI263" s="135">
        <v>416</v>
      </c>
      <c r="AJ263" s="136">
        <f t="shared" si="218"/>
        <v>973</v>
      </c>
      <c r="AK263" s="135">
        <v>560</v>
      </c>
      <c r="AL263" s="135">
        <v>0</v>
      </c>
      <c r="AM263" s="135">
        <v>468</v>
      </c>
      <c r="AN263" s="136">
        <f t="shared" si="219"/>
        <v>1028</v>
      </c>
      <c r="AO263" s="135">
        <v>580</v>
      </c>
      <c r="AP263" s="135">
        <v>0</v>
      </c>
      <c r="AQ263" s="135">
        <v>455</v>
      </c>
      <c r="AR263" s="136">
        <f t="shared" si="220"/>
        <v>1035</v>
      </c>
      <c r="AS263" s="135">
        <v>592</v>
      </c>
      <c r="AT263" s="135">
        <v>0</v>
      </c>
      <c r="AU263" s="135">
        <v>501</v>
      </c>
      <c r="AV263" s="136">
        <f t="shared" si="221"/>
        <v>1093</v>
      </c>
      <c r="AW263" s="135">
        <v>637</v>
      </c>
      <c r="AX263" s="135">
        <v>0</v>
      </c>
      <c r="AY263" s="135">
        <v>609</v>
      </c>
      <c r="AZ263" s="136">
        <f t="shared" si="222"/>
        <v>1246</v>
      </c>
      <c r="BA263" s="135">
        <v>575</v>
      </c>
      <c r="BB263" s="135">
        <v>0</v>
      </c>
      <c r="BC263" s="135">
        <v>584</v>
      </c>
      <c r="BD263" s="136">
        <f t="shared" si="223"/>
        <v>1159</v>
      </c>
      <c r="BE263" s="135">
        <v>498</v>
      </c>
      <c r="BF263" s="135">
        <v>0</v>
      </c>
      <c r="BG263" s="135">
        <v>451</v>
      </c>
      <c r="BH263" s="136">
        <f t="shared" si="224"/>
        <v>949</v>
      </c>
      <c r="BI263" s="135">
        <v>376</v>
      </c>
      <c r="BJ263" s="135">
        <v>0</v>
      </c>
      <c r="BK263" s="135">
        <v>356</v>
      </c>
      <c r="BL263" s="136">
        <f t="shared" si="225"/>
        <v>732</v>
      </c>
      <c r="BM263" s="135">
        <v>327</v>
      </c>
      <c r="BN263" s="135">
        <v>0</v>
      </c>
      <c r="BO263" s="135">
        <v>319</v>
      </c>
      <c r="BP263" s="136">
        <f t="shared" si="226"/>
        <v>646</v>
      </c>
      <c r="BQ263" s="135">
        <v>265</v>
      </c>
      <c r="BR263" s="135">
        <v>0</v>
      </c>
      <c r="BS263" s="135">
        <v>201</v>
      </c>
      <c r="BT263" s="136">
        <f t="shared" si="227"/>
        <v>466</v>
      </c>
      <c r="BU263" s="135">
        <v>341</v>
      </c>
      <c r="BV263" s="135">
        <v>0</v>
      </c>
      <c r="BW263" s="135">
        <v>255</v>
      </c>
      <c r="BX263" s="136">
        <f t="shared" si="228"/>
        <v>596</v>
      </c>
      <c r="BY263" s="135">
        <v>0</v>
      </c>
      <c r="BZ263" s="135">
        <v>0</v>
      </c>
      <c r="CA263" s="135">
        <v>0</v>
      </c>
      <c r="CB263" s="136">
        <f t="shared" si="229"/>
        <v>0</v>
      </c>
      <c r="CC263" s="137"/>
      <c r="CD263" s="138">
        <f t="shared" si="207"/>
        <v>9017</v>
      </c>
      <c r="CE263" s="138">
        <f t="shared" si="207"/>
        <v>0</v>
      </c>
      <c r="CF263" s="138">
        <f t="shared" si="207"/>
        <v>8345</v>
      </c>
      <c r="CG263" s="139">
        <f t="shared" si="231"/>
        <v>17362</v>
      </c>
    </row>
    <row r="264" spans="1:85" ht="14.1" customHeight="1">
      <c r="A264" s="45"/>
      <c r="B264" s="1059"/>
      <c r="C264" s="1060"/>
      <c r="D264" s="134" t="s">
        <v>778</v>
      </c>
      <c r="E264" s="135">
        <v>524</v>
      </c>
      <c r="F264" s="135">
        <v>0</v>
      </c>
      <c r="G264" s="135">
        <v>612</v>
      </c>
      <c r="H264" s="136">
        <f t="shared" si="211"/>
        <v>1136</v>
      </c>
      <c r="I264" s="135">
        <v>411</v>
      </c>
      <c r="J264" s="135">
        <v>0</v>
      </c>
      <c r="K264" s="135">
        <v>393</v>
      </c>
      <c r="L264" s="136">
        <f t="shared" si="212"/>
        <v>804</v>
      </c>
      <c r="M264" s="135">
        <v>1123</v>
      </c>
      <c r="N264" s="135">
        <v>0</v>
      </c>
      <c r="O264" s="135">
        <v>1157</v>
      </c>
      <c r="P264" s="136">
        <f t="shared" si="213"/>
        <v>2280</v>
      </c>
      <c r="Q264" s="135">
        <v>1103</v>
      </c>
      <c r="R264" s="135">
        <v>0</v>
      </c>
      <c r="S264" s="135">
        <v>1117</v>
      </c>
      <c r="T264" s="136">
        <f t="shared" si="214"/>
        <v>2220</v>
      </c>
      <c r="U264" s="135">
        <v>1232</v>
      </c>
      <c r="V264" s="135">
        <v>0</v>
      </c>
      <c r="W264" s="135">
        <v>1195</v>
      </c>
      <c r="X264" s="136">
        <f t="shared" si="215"/>
        <v>2427</v>
      </c>
      <c r="Y264" s="135">
        <v>1215</v>
      </c>
      <c r="Z264" s="135">
        <v>0</v>
      </c>
      <c r="AA264" s="135">
        <v>1190</v>
      </c>
      <c r="AB264" s="136">
        <f t="shared" si="216"/>
        <v>2405</v>
      </c>
      <c r="AC264" s="135">
        <v>1199</v>
      </c>
      <c r="AD264" s="135">
        <v>0</v>
      </c>
      <c r="AE264" s="135">
        <v>1103</v>
      </c>
      <c r="AF264" s="136">
        <f t="shared" si="217"/>
        <v>2302</v>
      </c>
      <c r="AG264" s="135">
        <v>1076</v>
      </c>
      <c r="AH264" s="135">
        <v>0</v>
      </c>
      <c r="AI264" s="135">
        <v>932</v>
      </c>
      <c r="AJ264" s="136">
        <f t="shared" si="218"/>
        <v>2008</v>
      </c>
      <c r="AK264" s="135">
        <v>1047</v>
      </c>
      <c r="AL264" s="135">
        <v>0</v>
      </c>
      <c r="AM264" s="135">
        <v>830</v>
      </c>
      <c r="AN264" s="136">
        <f t="shared" si="219"/>
        <v>1877</v>
      </c>
      <c r="AO264" s="135">
        <v>1025</v>
      </c>
      <c r="AP264" s="135">
        <v>0</v>
      </c>
      <c r="AQ264" s="135">
        <v>931</v>
      </c>
      <c r="AR264" s="136">
        <f t="shared" si="220"/>
        <v>1956</v>
      </c>
      <c r="AS264" s="135">
        <v>1078</v>
      </c>
      <c r="AT264" s="135">
        <v>0</v>
      </c>
      <c r="AU264" s="135">
        <v>1014</v>
      </c>
      <c r="AV264" s="136">
        <f t="shared" si="221"/>
        <v>2092</v>
      </c>
      <c r="AW264" s="135">
        <v>1088</v>
      </c>
      <c r="AX264" s="135">
        <v>0</v>
      </c>
      <c r="AY264" s="135">
        <v>1088</v>
      </c>
      <c r="AZ264" s="136">
        <f t="shared" si="222"/>
        <v>2176</v>
      </c>
      <c r="BA264" s="135">
        <v>904</v>
      </c>
      <c r="BB264" s="135">
        <v>0</v>
      </c>
      <c r="BC264" s="135">
        <v>889</v>
      </c>
      <c r="BD264" s="136">
        <f t="shared" si="223"/>
        <v>1793</v>
      </c>
      <c r="BE264" s="135">
        <v>760</v>
      </c>
      <c r="BF264" s="135">
        <v>0</v>
      </c>
      <c r="BG264" s="135">
        <v>719</v>
      </c>
      <c r="BH264" s="136">
        <f t="shared" si="224"/>
        <v>1479</v>
      </c>
      <c r="BI264" s="135">
        <v>624</v>
      </c>
      <c r="BJ264" s="135">
        <v>0</v>
      </c>
      <c r="BK264" s="135">
        <v>615</v>
      </c>
      <c r="BL264" s="136">
        <f t="shared" si="225"/>
        <v>1239</v>
      </c>
      <c r="BM264" s="135">
        <v>498</v>
      </c>
      <c r="BN264" s="135">
        <v>0</v>
      </c>
      <c r="BO264" s="135">
        <v>488</v>
      </c>
      <c r="BP264" s="136">
        <f t="shared" si="226"/>
        <v>986</v>
      </c>
      <c r="BQ264" s="135">
        <v>423</v>
      </c>
      <c r="BR264" s="135">
        <v>0</v>
      </c>
      <c r="BS264" s="135">
        <v>386</v>
      </c>
      <c r="BT264" s="136">
        <f t="shared" si="227"/>
        <v>809</v>
      </c>
      <c r="BU264" s="135">
        <v>526</v>
      </c>
      <c r="BV264" s="135">
        <v>0</v>
      </c>
      <c r="BW264" s="135">
        <v>462</v>
      </c>
      <c r="BX264" s="136">
        <f t="shared" si="228"/>
        <v>988</v>
      </c>
      <c r="BY264" s="135">
        <v>3</v>
      </c>
      <c r="BZ264" s="135">
        <v>0</v>
      </c>
      <c r="CA264" s="135">
        <v>0</v>
      </c>
      <c r="CB264" s="136">
        <f t="shared" si="229"/>
        <v>3</v>
      </c>
      <c r="CC264" s="137"/>
      <c r="CD264" s="138">
        <f t="shared" si="207"/>
        <v>15859</v>
      </c>
      <c r="CE264" s="138">
        <f t="shared" si="207"/>
        <v>0</v>
      </c>
      <c r="CF264" s="138">
        <f t="shared" si="207"/>
        <v>15121</v>
      </c>
      <c r="CG264" s="139">
        <f t="shared" si="231"/>
        <v>30980</v>
      </c>
    </row>
    <row r="265" spans="1:85" ht="14.1" customHeight="1">
      <c r="A265" s="45"/>
      <c r="B265" s="1059"/>
      <c r="C265" s="1060"/>
      <c r="D265" s="134" t="s">
        <v>779</v>
      </c>
      <c r="E265" s="135">
        <v>369</v>
      </c>
      <c r="F265" s="135">
        <v>0</v>
      </c>
      <c r="G265" s="135">
        <v>375</v>
      </c>
      <c r="H265" s="136">
        <f t="shared" si="211"/>
        <v>744</v>
      </c>
      <c r="I265" s="135">
        <v>299</v>
      </c>
      <c r="J265" s="135">
        <v>0</v>
      </c>
      <c r="K265" s="135">
        <v>329</v>
      </c>
      <c r="L265" s="136">
        <f t="shared" si="212"/>
        <v>628</v>
      </c>
      <c r="M265" s="135">
        <v>859</v>
      </c>
      <c r="N265" s="135">
        <v>0</v>
      </c>
      <c r="O265" s="135">
        <v>853</v>
      </c>
      <c r="P265" s="136">
        <f t="shared" si="213"/>
        <v>1712</v>
      </c>
      <c r="Q265" s="135">
        <v>804</v>
      </c>
      <c r="R265" s="135">
        <v>0</v>
      </c>
      <c r="S265" s="135">
        <v>832</v>
      </c>
      <c r="T265" s="136">
        <f t="shared" si="214"/>
        <v>1636</v>
      </c>
      <c r="U265" s="135">
        <v>853</v>
      </c>
      <c r="V265" s="135">
        <v>0</v>
      </c>
      <c r="W265" s="135">
        <v>881</v>
      </c>
      <c r="X265" s="136">
        <f t="shared" si="215"/>
        <v>1734</v>
      </c>
      <c r="Y265" s="135">
        <v>932</v>
      </c>
      <c r="Z265" s="135">
        <v>0</v>
      </c>
      <c r="AA265" s="135">
        <v>881</v>
      </c>
      <c r="AB265" s="136">
        <f t="shared" si="216"/>
        <v>1813</v>
      </c>
      <c r="AC265" s="135">
        <v>896</v>
      </c>
      <c r="AD265" s="135">
        <v>0</v>
      </c>
      <c r="AE265" s="135">
        <v>859</v>
      </c>
      <c r="AF265" s="136">
        <f t="shared" si="217"/>
        <v>1755</v>
      </c>
      <c r="AG265" s="135">
        <v>757</v>
      </c>
      <c r="AH265" s="135">
        <v>0</v>
      </c>
      <c r="AI265" s="135">
        <v>598</v>
      </c>
      <c r="AJ265" s="136">
        <f t="shared" si="218"/>
        <v>1355</v>
      </c>
      <c r="AK265" s="135">
        <v>705</v>
      </c>
      <c r="AL265" s="135">
        <v>0</v>
      </c>
      <c r="AM265" s="135">
        <v>596</v>
      </c>
      <c r="AN265" s="136">
        <f t="shared" si="219"/>
        <v>1301</v>
      </c>
      <c r="AO265" s="135">
        <v>819</v>
      </c>
      <c r="AP265" s="135">
        <v>0</v>
      </c>
      <c r="AQ265" s="135">
        <v>646</v>
      </c>
      <c r="AR265" s="136">
        <f t="shared" si="220"/>
        <v>1465</v>
      </c>
      <c r="AS265" s="135">
        <v>876</v>
      </c>
      <c r="AT265" s="135">
        <v>0</v>
      </c>
      <c r="AU265" s="135">
        <v>819</v>
      </c>
      <c r="AV265" s="136">
        <f t="shared" si="221"/>
        <v>1695</v>
      </c>
      <c r="AW265" s="135">
        <v>919</v>
      </c>
      <c r="AX265" s="135">
        <v>0</v>
      </c>
      <c r="AY265" s="135">
        <v>954</v>
      </c>
      <c r="AZ265" s="136">
        <f t="shared" si="222"/>
        <v>1873</v>
      </c>
      <c r="BA265" s="135">
        <v>858</v>
      </c>
      <c r="BB265" s="135">
        <v>0</v>
      </c>
      <c r="BC265" s="135">
        <v>890</v>
      </c>
      <c r="BD265" s="136">
        <f t="shared" si="223"/>
        <v>1748</v>
      </c>
      <c r="BE265" s="135">
        <v>743</v>
      </c>
      <c r="BF265" s="135">
        <v>0</v>
      </c>
      <c r="BG265" s="135">
        <v>690</v>
      </c>
      <c r="BH265" s="136">
        <f t="shared" si="224"/>
        <v>1433</v>
      </c>
      <c r="BI265" s="135">
        <v>591</v>
      </c>
      <c r="BJ265" s="135">
        <v>0</v>
      </c>
      <c r="BK265" s="135">
        <v>526</v>
      </c>
      <c r="BL265" s="136">
        <f t="shared" si="225"/>
        <v>1117</v>
      </c>
      <c r="BM265" s="135">
        <v>492</v>
      </c>
      <c r="BN265" s="135">
        <v>0</v>
      </c>
      <c r="BO265" s="135">
        <v>482</v>
      </c>
      <c r="BP265" s="136">
        <f t="shared" si="226"/>
        <v>974</v>
      </c>
      <c r="BQ265" s="135">
        <v>400</v>
      </c>
      <c r="BR265" s="135">
        <v>0</v>
      </c>
      <c r="BS265" s="135">
        <v>346</v>
      </c>
      <c r="BT265" s="136">
        <f t="shared" si="227"/>
        <v>746</v>
      </c>
      <c r="BU265" s="135">
        <v>543</v>
      </c>
      <c r="BV265" s="135">
        <v>0</v>
      </c>
      <c r="BW265" s="135">
        <v>343</v>
      </c>
      <c r="BX265" s="136">
        <f t="shared" si="228"/>
        <v>886</v>
      </c>
      <c r="BY265" s="135">
        <v>1</v>
      </c>
      <c r="BZ265" s="135">
        <v>0</v>
      </c>
      <c r="CA265" s="135">
        <v>4</v>
      </c>
      <c r="CB265" s="136">
        <f t="shared" si="229"/>
        <v>5</v>
      </c>
      <c r="CC265" s="137"/>
      <c r="CD265" s="138">
        <f t="shared" si="207"/>
        <v>12716</v>
      </c>
      <c r="CE265" s="138">
        <f t="shared" si="207"/>
        <v>0</v>
      </c>
      <c r="CF265" s="138">
        <f t="shared" si="207"/>
        <v>11904</v>
      </c>
      <c r="CG265" s="139">
        <f t="shared" si="231"/>
        <v>24620</v>
      </c>
    </row>
    <row r="266" spans="1:85" ht="14.1" customHeight="1">
      <c r="A266" s="45"/>
      <c r="B266" s="1059"/>
      <c r="C266" s="281" t="s">
        <v>113</v>
      </c>
      <c r="D266" s="282" t="s">
        <v>856</v>
      </c>
      <c r="E266" s="280">
        <v>5482</v>
      </c>
      <c r="F266" s="280">
        <v>0</v>
      </c>
      <c r="G266" s="280">
        <v>5606</v>
      </c>
      <c r="H266" s="280">
        <f>SUM(H254:H265)</f>
        <v>11088</v>
      </c>
      <c r="I266" s="280">
        <v>3978</v>
      </c>
      <c r="J266" s="280">
        <v>0</v>
      </c>
      <c r="K266" s="280">
        <v>4188</v>
      </c>
      <c r="L266" s="280">
        <f>SUM(L254:L265)</f>
        <v>8166</v>
      </c>
      <c r="M266" s="280">
        <v>10836</v>
      </c>
      <c r="N266" s="280">
        <v>0</v>
      </c>
      <c r="O266" s="280">
        <v>11110</v>
      </c>
      <c r="P266" s="280">
        <f>SUM(P254:P265)</f>
        <v>21946</v>
      </c>
      <c r="Q266" s="280">
        <v>10315</v>
      </c>
      <c r="R266" s="280">
        <v>0</v>
      </c>
      <c r="S266" s="280">
        <v>10689</v>
      </c>
      <c r="T266" s="280">
        <f>SUM(T254:T265)</f>
        <v>21004</v>
      </c>
      <c r="U266" s="280">
        <v>10898</v>
      </c>
      <c r="V266" s="280">
        <v>0</v>
      </c>
      <c r="W266" s="280">
        <v>11148</v>
      </c>
      <c r="X266" s="280">
        <f>SUM(X254:X265)</f>
        <v>22046</v>
      </c>
      <c r="Y266" s="280">
        <v>11775</v>
      </c>
      <c r="Z266" s="280">
        <v>0</v>
      </c>
      <c r="AA266" s="280">
        <v>11276</v>
      </c>
      <c r="AB266" s="280">
        <f>SUM(AB254:AB265)</f>
        <v>23051</v>
      </c>
      <c r="AC266" s="280">
        <v>12287</v>
      </c>
      <c r="AD266" s="280">
        <v>0</v>
      </c>
      <c r="AE266" s="280">
        <v>10722</v>
      </c>
      <c r="AF266" s="280">
        <f>SUM(AF254:AF265)</f>
        <v>23009</v>
      </c>
      <c r="AG266" s="280">
        <v>10476</v>
      </c>
      <c r="AH266" s="280">
        <v>0</v>
      </c>
      <c r="AI266" s="280">
        <v>8349</v>
      </c>
      <c r="AJ266" s="280">
        <f>SUM(AJ254:AJ265)</f>
        <v>18825</v>
      </c>
      <c r="AK266" s="280">
        <v>9850</v>
      </c>
      <c r="AL266" s="280">
        <v>0</v>
      </c>
      <c r="AM266" s="280">
        <v>7844</v>
      </c>
      <c r="AN266" s="280">
        <f>SUM(AN254:AN265)</f>
        <v>17694</v>
      </c>
      <c r="AO266" s="280">
        <v>9831</v>
      </c>
      <c r="AP266" s="280">
        <v>0</v>
      </c>
      <c r="AQ266" s="280">
        <v>7990</v>
      </c>
      <c r="AR266" s="280">
        <f>SUM(AR254:AR265)</f>
        <v>17821</v>
      </c>
      <c r="AS266" s="280">
        <v>10577</v>
      </c>
      <c r="AT266" s="280">
        <v>0</v>
      </c>
      <c r="AU266" s="280">
        <v>9023</v>
      </c>
      <c r="AV266" s="280">
        <f>SUM(AV254:AV265)</f>
        <v>19600</v>
      </c>
      <c r="AW266" s="280">
        <v>11327</v>
      </c>
      <c r="AX266" s="280">
        <v>0</v>
      </c>
      <c r="AY266" s="280">
        <v>10480</v>
      </c>
      <c r="AZ266" s="280">
        <f>SUM(AZ254:AZ265)</f>
        <v>21807</v>
      </c>
      <c r="BA266" s="280">
        <v>9965</v>
      </c>
      <c r="BB266" s="280">
        <v>0</v>
      </c>
      <c r="BC266" s="280">
        <v>9355</v>
      </c>
      <c r="BD266" s="280">
        <f>SUM(BD254:BD265)</f>
        <v>19320</v>
      </c>
      <c r="BE266" s="280">
        <v>8120</v>
      </c>
      <c r="BF266" s="280">
        <v>0</v>
      </c>
      <c r="BG266" s="280">
        <v>7497</v>
      </c>
      <c r="BH266" s="280">
        <f>SUM(BH254:BH265)</f>
        <v>15617</v>
      </c>
      <c r="BI266" s="280">
        <v>6632</v>
      </c>
      <c r="BJ266" s="280">
        <v>0</v>
      </c>
      <c r="BK266" s="280">
        <v>5914</v>
      </c>
      <c r="BL266" s="280">
        <f>SUM(BL254:BL265)</f>
        <v>12546</v>
      </c>
      <c r="BM266" s="280">
        <v>5588</v>
      </c>
      <c r="BN266" s="280">
        <v>0</v>
      </c>
      <c r="BO266" s="280">
        <v>4816</v>
      </c>
      <c r="BP266" s="280">
        <f>SUM(BP254:BP265)</f>
        <v>10404</v>
      </c>
      <c r="BQ266" s="280">
        <v>4465</v>
      </c>
      <c r="BR266" s="280">
        <v>0</v>
      </c>
      <c r="BS266" s="280">
        <v>3480</v>
      </c>
      <c r="BT266" s="280">
        <f>SUM(BT254:BT265)</f>
        <v>7945</v>
      </c>
      <c r="BU266" s="280">
        <v>6065</v>
      </c>
      <c r="BV266" s="280">
        <v>0</v>
      </c>
      <c r="BW266" s="280">
        <v>3945</v>
      </c>
      <c r="BX266" s="280">
        <f>SUM(BX254:BX265)</f>
        <v>10010</v>
      </c>
      <c r="BY266" s="280">
        <v>13</v>
      </c>
      <c r="BZ266" s="280">
        <v>0</v>
      </c>
      <c r="CA266" s="280">
        <v>17</v>
      </c>
      <c r="CB266" s="280">
        <f>SUM(CB254:CB265)</f>
        <v>30</v>
      </c>
      <c r="CC266" s="133"/>
      <c r="CD266" s="283">
        <f t="shared" si="207"/>
        <v>158480</v>
      </c>
      <c r="CE266" s="283">
        <f t="shared" si="207"/>
        <v>0</v>
      </c>
      <c r="CF266" s="283">
        <f t="shared" si="207"/>
        <v>143449</v>
      </c>
      <c r="CG266" s="284">
        <f t="shared" si="231"/>
        <v>301929</v>
      </c>
    </row>
    <row r="267" spans="1:85" ht="14.1" customHeight="1">
      <c r="A267" s="45"/>
      <c r="B267" s="1049" t="s">
        <v>734</v>
      </c>
      <c r="C267" s="1046" t="s">
        <v>760</v>
      </c>
      <c r="D267" s="134" t="s">
        <v>760</v>
      </c>
      <c r="E267" s="135">
        <v>2403</v>
      </c>
      <c r="F267" s="135">
        <v>0</v>
      </c>
      <c r="G267" s="135">
        <v>2569</v>
      </c>
      <c r="H267" s="136">
        <f t="shared" ref="H267:H273" si="232">SUM(E267:G267)</f>
        <v>4972</v>
      </c>
      <c r="I267" s="135">
        <v>1899</v>
      </c>
      <c r="J267" s="135">
        <v>0</v>
      </c>
      <c r="K267" s="135">
        <v>1963</v>
      </c>
      <c r="L267" s="136">
        <f t="shared" ref="L267:L273" si="233">SUM(I267:K267)</f>
        <v>3862</v>
      </c>
      <c r="M267" s="135">
        <v>5065</v>
      </c>
      <c r="N267" s="135">
        <v>0</v>
      </c>
      <c r="O267" s="135">
        <v>5173</v>
      </c>
      <c r="P267" s="136">
        <f t="shared" ref="P267:P273" si="234">SUM(M267:O267)</f>
        <v>10238</v>
      </c>
      <c r="Q267" s="135">
        <v>4846</v>
      </c>
      <c r="R267" s="135">
        <v>0</v>
      </c>
      <c r="S267" s="135">
        <v>5084</v>
      </c>
      <c r="T267" s="136">
        <f t="shared" ref="T267:T273" si="235">SUM(Q267:S267)</f>
        <v>9930</v>
      </c>
      <c r="U267" s="135">
        <v>5330</v>
      </c>
      <c r="V267" s="135">
        <v>0</v>
      </c>
      <c r="W267" s="135">
        <v>5105</v>
      </c>
      <c r="X267" s="136">
        <f t="shared" ref="X267:X273" si="236">SUM(U267:W267)</f>
        <v>10435</v>
      </c>
      <c r="Y267" s="135">
        <v>5931</v>
      </c>
      <c r="Z267" s="135">
        <v>0</v>
      </c>
      <c r="AA267" s="135">
        <v>5194</v>
      </c>
      <c r="AB267" s="136">
        <f t="shared" ref="AB267:AB273" si="237">SUM(Y267:AA267)</f>
        <v>11125</v>
      </c>
      <c r="AC267" s="135">
        <v>6124</v>
      </c>
      <c r="AD267" s="135">
        <v>0</v>
      </c>
      <c r="AE267" s="135">
        <v>5131</v>
      </c>
      <c r="AF267" s="136">
        <f t="shared" ref="AF267:AF273" si="238">SUM(AC267:AE267)</f>
        <v>11255</v>
      </c>
      <c r="AG267" s="135">
        <v>5332</v>
      </c>
      <c r="AH267" s="135">
        <v>0</v>
      </c>
      <c r="AI267" s="135">
        <v>4384</v>
      </c>
      <c r="AJ267" s="136">
        <f t="shared" ref="AJ267:AJ273" si="239">SUM(AG267:AI267)</f>
        <v>9716</v>
      </c>
      <c r="AK267" s="135">
        <v>5331</v>
      </c>
      <c r="AL267" s="135">
        <v>1</v>
      </c>
      <c r="AM267" s="135">
        <v>4345</v>
      </c>
      <c r="AN267" s="136">
        <f t="shared" ref="AN267:AN273" si="240">SUM(AK267:AM267)</f>
        <v>9677</v>
      </c>
      <c r="AO267" s="135">
        <v>5453</v>
      </c>
      <c r="AP267" s="135">
        <v>0</v>
      </c>
      <c r="AQ267" s="135">
        <v>4502</v>
      </c>
      <c r="AR267" s="136">
        <f t="shared" ref="AR267:AR273" si="241">SUM(AO267:AQ267)</f>
        <v>9955</v>
      </c>
      <c r="AS267" s="135">
        <v>5363</v>
      </c>
      <c r="AT267" s="135">
        <v>0</v>
      </c>
      <c r="AU267" s="135">
        <v>4480</v>
      </c>
      <c r="AV267" s="136">
        <f t="shared" ref="AV267:AV273" si="242">SUM(AS267:AU267)</f>
        <v>9843</v>
      </c>
      <c r="AW267" s="135">
        <v>5406</v>
      </c>
      <c r="AX267" s="135">
        <v>0</v>
      </c>
      <c r="AY267" s="135">
        <v>4784</v>
      </c>
      <c r="AZ267" s="136">
        <f t="shared" ref="AZ267:AZ273" si="243">SUM(AW267:AY267)</f>
        <v>10190</v>
      </c>
      <c r="BA267" s="135">
        <v>4739</v>
      </c>
      <c r="BB267" s="135">
        <v>0</v>
      </c>
      <c r="BC267" s="135">
        <v>4238</v>
      </c>
      <c r="BD267" s="136">
        <f t="shared" ref="BD267:BD273" si="244">SUM(BA267:BC267)</f>
        <v>8977</v>
      </c>
      <c r="BE267" s="135">
        <v>3978</v>
      </c>
      <c r="BF267" s="135">
        <v>0</v>
      </c>
      <c r="BG267" s="135">
        <v>3302</v>
      </c>
      <c r="BH267" s="136">
        <f t="shared" ref="BH267:BH273" si="245">SUM(BE267:BG267)</f>
        <v>7280</v>
      </c>
      <c r="BI267" s="135">
        <v>3263</v>
      </c>
      <c r="BJ267" s="135">
        <v>0</v>
      </c>
      <c r="BK267" s="135">
        <v>2661</v>
      </c>
      <c r="BL267" s="136">
        <f t="shared" ref="BL267:BL273" si="246">SUM(BI267:BK267)</f>
        <v>5924</v>
      </c>
      <c r="BM267" s="135">
        <v>2798</v>
      </c>
      <c r="BN267" s="135">
        <v>0</v>
      </c>
      <c r="BO267" s="135">
        <v>2081</v>
      </c>
      <c r="BP267" s="136">
        <f t="shared" ref="BP267:BP273" si="247">SUM(BM267:BO267)</f>
        <v>4879</v>
      </c>
      <c r="BQ267" s="135">
        <v>2181</v>
      </c>
      <c r="BR267" s="135">
        <v>0</v>
      </c>
      <c r="BS267" s="135">
        <v>1547</v>
      </c>
      <c r="BT267" s="136">
        <f t="shared" ref="BT267:BT273" si="248">SUM(BQ267:BS267)</f>
        <v>3728</v>
      </c>
      <c r="BU267" s="135">
        <v>3161</v>
      </c>
      <c r="BV267" s="135">
        <v>0</v>
      </c>
      <c r="BW267" s="135">
        <v>1751</v>
      </c>
      <c r="BX267" s="136">
        <f t="shared" ref="BX267:BX273" si="249">SUM(BU267:BW267)</f>
        <v>4912</v>
      </c>
      <c r="BY267" s="135">
        <v>3</v>
      </c>
      <c r="BZ267" s="135">
        <v>0</v>
      </c>
      <c r="CA267" s="135">
        <v>14</v>
      </c>
      <c r="CB267" s="136">
        <f t="shared" ref="CB267:CB273" si="250">SUM(BY267:CA267)</f>
        <v>17</v>
      </c>
      <c r="CC267" s="137"/>
      <c r="CD267" s="138">
        <f t="shared" si="207"/>
        <v>78606</v>
      </c>
      <c r="CE267" s="138">
        <f t="shared" si="207"/>
        <v>1</v>
      </c>
      <c r="CF267" s="138">
        <f t="shared" si="207"/>
        <v>68308</v>
      </c>
      <c r="CG267" s="139">
        <f t="shared" si="231"/>
        <v>146915</v>
      </c>
    </row>
    <row r="268" spans="1:85" ht="14.1" customHeight="1">
      <c r="A268" s="45"/>
      <c r="B268" s="1050"/>
      <c r="C268" s="1047"/>
      <c r="D268" s="134" t="s">
        <v>761</v>
      </c>
      <c r="E268" s="135">
        <v>103</v>
      </c>
      <c r="F268" s="135">
        <v>0</v>
      </c>
      <c r="G268" s="135">
        <v>103</v>
      </c>
      <c r="H268" s="136">
        <f t="shared" si="232"/>
        <v>206</v>
      </c>
      <c r="I268" s="135">
        <v>94</v>
      </c>
      <c r="J268" s="135">
        <v>0</v>
      </c>
      <c r="K268" s="135">
        <v>103</v>
      </c>
      <c r="L268" s="136">
        <f t="shared" si="233"/>
        <v>197</v>
      </c>
      <c r="M268" s="135">
        <v>261</v>
      </c>
      <c r="N268" s="135">
        <v>0</v>
      </c>
      <c r="O268" s="135">
        <v>242</v>
      </c>
      <c r="P268" s="136">
        <f t="shared" si="234"/>
        <v>503</v>
      </c>
      <c r="Q268" s="135">
        <v>278</v>
      </c>
      <c r="R268" s="135">
        <v>0</v>
      </c>
      <c r="S268" s="135">
        <v>307</v>
      </c>
      <c r="T268" s="136">
        <f t="shared" si="235"/>
        <v>585</v>
      </c>
      <c r="U268" s="135">
        <v>313</v>
      </c>
      <c r="V268" s="135">
        <v>0</v>
      </c>
      <c r="W268" s="135">
        <v>359</v>
      </c>
      <c r="X268" s="136">
        <f t="shared" si="236"/>
        <v>672</v>
      </c>
      <c r="Y268" s="135">
        <v>349</v>
      </c>
      <c r="Z268" s="135">
        <v>0</v>
      </c>
      <c r="AA268" s="135">
        <v>362</v>
      </c>
      <c r="AB268" s="136">
        <f t="shared" si="237"/>
        <v>711</v>
      </c>
      <c r="AC268" s="135">
        <v>322</v>
      </c>
      <c r="AD268" s="135">
        <v>0</v>
      </c>
      <c r="AE268" s="135">
        <v>302</v>
      </c>
      <c r="AF268" s="136">
        <f t="shared" si="238"/>
        <v>624</v>
      </c>
      <c r="AG268" s="135">
        <v>267</v>
      </c>
      <c r="AH268" s="135">
        <v>0</v>
      </c>
      <c r="AI268" s="135">
        <v>259</v>
      </c>
      <c r="AJ268" s="136">
        <f t="shared" si="239"/>
        <v>526</v>
      </c>
      <c r="AK268" s="135">
        <v>255</v>
      </c>
      <c r="AL268" s="135">
        <v>0</v>
      </c>
      <c r="AM268" s="135">
        <v>246</v>
      </c>
      <c r="AN268" s="136">
        <f t="shared" si="240"/>
        <v>501</v>
      </c>
      <c r="AO268" s="135">
        <v>249</v>
      </c>
      <c r="AP268" s="135">
        <v>0</v>
      </c>
      <c r="AQ268" s="135">
        <v>242</v>
      </c>
      <c r="AR268" s="136">
        <f t="shared" si="241"/>
        <v>491</v>
      </c>
      <c r="AS268" s="135">
        <v>308</v>
      </c>
      <c r="AT268" s="135">
        <v>0</v>
      </c>
      <c r="AU268" s="135">
        <v>301</v>
      </c>
      <c r="AV268" s="136">
        <f t="shared" si="242"/>
        <v>609</v>
      </c>
      <c r="AW268" s="135">
        <v>292</v>
      </c>
      <c r="AX268" s="135">
        <v>0</v>
      </c>
      <c r="AY268" s="135">
        <v>343</v>
      </c>
      <c r="AZ268" s="136">
        <f t="shared" si="243"/>
        <v>635</v>
      </c>
      <c r="BA268" s="135">
        <v>312</v>
      </c>
      <c r="BB268" s="135">
        <v>0</v>
      </c>
      <c r="BC268" s="135">
        <v>337</v>
      </c>
      <c r="BD268" s="136">
        <f t="shared" si="244"/>
        <v>649</v>
      </c>
      <c r="BE268" s="135">
        <v>228</v>
      </c>
      <c r="BF268" s="135">
        <v>0</v>
      </c>
      <c r="BG268" s="135">
        <v>266</v>
      </c>
      <c r="BH268" s="136">
        <f t="shared" si="245"/>
        <v>494</v>
      </c>
      <c r="BI268" s="135">
        <v>163</v>
      </c>
      <c r="BJ268" s="135">
        <v>0</v>
      </c>
      <c r="BK268" s="135">
        <v>176</v>
      </c>
      <c r="BL268" s="136">
        <f t="shared" si="246"/>
        <v>339</v>
      </c>
      <c r="BM268" s="135">
        <v>134</v>
      </c>
      <c r="BN268" s="135">
        <v>0</v>
      </c>
      <c r="BO268" s="135">
        <v>157</v>
      </c>
      <c r="BP268" s="136">
        <f t="shared" si="247"/>
        <v>291</v>
      </c>
      <c r="BQ268" s="135">
        <v>109</v>
      </c>
      <c r="BR268" s="135">
        <v>0</v>
      </c>
      <c r="BS268" s="135">
        <v>117</v>
      </c>
      <c r="BT268" s="136">
        <f t="shared" si="248"/>
        <v>226</v>
      </c>
      <c r="BU268" s="135">
        <v>123</v>
      </c>
      <c r="BV268" s="135">
        <v>0</v>
      </c>
      <c r="BW268" s="135">
        <v>102</v>
      </c>
      <c r="BX268" s="136">
        <f t="shared" si="249"/>
        <v>225</v>
      </c>
      <c r="BY268" s="135">
        <v>0</v>
      </c>
      <c r="BZ268" s="135">
        <v>0</v>
      </c>
      <c r="CA268" s="135">
        <v>0</v>
      </c>
      <c r="CB268" s="136">
        <f t="shared" si="250"/>
        <v>0</v>
      </c>
      <c r="CC268" s="137"/>
      <c r="CD268" s="138">
        <f t="shared" si="207"/>
        <v>4160</v>
      </c>
      <c r="CE268" s="138">
        <f t="shared" si="207"/>
        <v>0</v>
      </c>
      <c r="CF268" s="138">
        <f t="shared" si="207"/>
        <v>4324</v>
      </c>
      <c r="CG268" s="139">
        <f t="shared" si="231"/>
        <v>8484</v>
      </c>
    </row>
    <row r="269" spans="1:85" ht="14.1" customHeight="1">
      <c r="A269" s="45"/>
      <c r="B269" s="1050"/>
      <c r="C269" s="1047"/>
      <c r="D269" s="134" t="s">
        <v>762</v>
      </c>
      <c r="E269" s="135">
        <v>236</v>
      </c>
      <c r="F269" s="135">
        <v>0</v>
      </c>
      <c r="G269" s="135">
        <v>222</v>
      </c>
      <c r="H269" s="136">
        <f t="shared" si="232"/>
        <v>458</v>
      </c>
      <c r="I269" s="135">
        <v>174</v>
      </c>
      <c r="J269" s="135">
        <v>0</v>
      </c>
      <c r="K269" s="135">
        <v>199</v>
      </c>
      <c r="L269" s="136">
        <f t="shared" si="233"/>
        <v>373</v>
      </c>
      <c r="M269" s="135">
        <v>578</v>
      </c>
      <c r="N269" s="135">
        <v>0</v>
      </c>
      <c r="O269" s="135">
        <v>659</v>
      </c>
      <c r="P269" s="136">
        <f t="shared" si="234"/>
        <v>1237</v>
      </c>
      <c r="Q269" s="135">
        <v>614</v>
      </c>
      <c r="R269" s="135">
        <v>0</v>
      </c>
      <c r="S269" s="135">
        <v>650</v>
      </c>
      <c r="T269" s="136">
        <f t="shared" si="235"/>
        <v>1264</v>
      </c>
      <c r="U269" s="135">
        <v>684</v>
      </c>
      <c r="V269" s="135">
        <v>0</v>
      </c>
      <c r="W269" s="135">
        <v>665</v>
      </c>
      <c r="X269" s="136">
        <f t="shared" si="236"/>
        <v>1349</v>
      </c>
      <c r="Y269" s="135">
        <v>720</v>
      </c>
      <c r="Z269" s="135">
        <v>0</v>
      </c>
      <c r="AA269" s="135">
        <v>679</v>
      </c>
      <c r="AB269" s="136">
        <f t="shared" si="237"/>
        <v>1399</v>
      </c>
      <c r="AC269" s="135">
        <v>692</v>
      </c>
      <c r="AD269" s="135">
        <v>0</v>
      </c>
      <c r="AE269" s="135">
        <v>657</v>
      </c>
      <c r="AF269" s="136">
        <f t="shared" si="238"/>
        <v>1349</v>
      </c>
      <c r="AG269" s="135">
        <v>577</v>
      </c>
      <c r="AH269" s="135">
        <v>0</v>
      </c>
      <c r="AI269" s="135">
        <v>500</v>
      </c>
      <c r="AJ269" s="136">
        <f t="shared" si="239"/>
        <v>1077</v>
      </c>
      <c r="AK269" s="135">
        <v>556</v>
      </c>
      <c r="AL269" s="135">
        <v>0</v>
      </c>
      <c r="AM269" s="135">
        <v>495</v>
      </c>
      <c r="AN269" s="136">
        <f t="shared" si="240"/>
        <v>1051</v>
      </c>
      <c r="AO269" s="135">
        <v>604</v>
      </c>
      <c r="AP269" s="135">
        <v>0</v>
      </c>
      <c r="AQ269" s="135">
        <v>527</v>
      </c>
      <c r="AR269" s="136">
        <f t="shared" si="241"/>
        <v>1131</v>
      </c>
      <c r="AS269" s="135">
        <v>669</v>
      </c>
      <c r="AT269" s="135">
        <v>0</v>
      </c>
      <c r="AU269" s="135">
        <v>629</v>
      </c>
      <c r="AV269" s="136">
        <f t="shared" si="242"/>
        <v>1298</v>
      </c>
      <c r="AW269" s="135">
        <v>734</v>
      </c>
      <c r="AX269" s="135">
        <v>0</v>
      </c>
      <c r="AY269" s="135">
        <v>692</v>
      </c>
      <c r="AZ269" s="136">
        <f t="shared" si="243"/>
        <v>1426</v>
      </c>
      <c r="BA269" s="135">
        <v>603</v>
      </c>
      <c r="BB269" s="135">
        <v>0</v>
      </c>
      <c r="BC269" s="135">
        <v>642</v>
      </c>
      <c r="BD269" s="136">
        <f t="shared" si="244"/>
        <v>1245</v>
      </c>
      <c r="BE269" s="135">
        <v>519</v>
      </c>
      <c r="BF269" s="135">
        <v>0</v>
      </c>
      <c r="BG269" s="135">
        <v>473</v>
      </c>
      <c r="BH269" s="136">
        <f t="shared" si="245"/>
        <v>992</v>
      </c>
      <c r="BI269" s="135">
        <v>448</v>
      </c>
      <c r="BJ269" s="135">
        <v>0</v>
      </c>
      <c r="BK269" s="135">
        <v>399</v>
      </c>
      <c r="BL269" s="136">
        <f t="shared" si="246"/>
        <v>847</v>
      </c>
      <c r="BM269" s="135">
        <v>343</v>
      </c>
      <c r="BN269" s="135">
        <v>0</v>
      </c>
      <c r="BO269" s="135">
        <v>335</v>
      </c>
      <c r="BP269" s="136">
        <f t="shared" si="247"/>
        <v>678</v>
      </c>
      <c r="BQ269" s="135">
        <v>298</v>
      </c>
      <c r="BR269" s="135">
        <v>0</v>
      </c>
      <c r="BS269" s="135">
        <v>241</v>
      </c>
      <c r="BT269" s="136">
        <f t="shared" si="248"/>
        <v>539</v>
      </c>
      <c r="BU269" s="135">
        <v>423</v>
      </c>
      <c r="BV269" s="135">
        <v>0</v>
      </c>
      <c r="BW269" s="135">
        <v>312</v>
      </c>
      <c r="BX269" s="136">
        <f t="shared" si="249"/>
        <v>735</v>
      </c>
      <c r="BY269" s="135">
        <v>1</v>
      </c>
      <c r="BZ269" s="135">
        <v>0</v>
      </c>
      <c r="CA269" s="135">
        <v>2</v>
      </c>
      <c r="CB269" s="136">
        <f t="shared" si="250"/>
        <v>3</v>
      </c>
      <c r="CC269" s="137"/>
      <c r="CD269" s="138">
        <f t="shared" si="207"/>
        <v>9473</v>
      </c>
      <c r="CE269" s="138">
        <f t="shared" si="207"/>
        <v>0</v>
      </c>
      <c r="CF269" s="138">
        <f t="shared" si="207"/>
        <v>8978</v>
      </c>
      <c r="CG269" s="139">
        <f t="shared" si="231"/>
        <v>18451</v>
      </c>
    </row>
    <row r="270" spans="1:85" ht="14.1" customHeight="1">
      <c r="A270" s="45"/>
      <c r="B270" s="1050"/>
      <c r="C270" s="1047"/>
      <c r="D270" s="134" t="s">
        <v>763</v>
      </c>
      <c r="E270" s="135">
        <v>126</v>
      </c>
      <c r="F270" s="135">
        <v>0</v>
      </c>
      <c r="G270" s="135">
        <v>100</v>
      </c>
      <c r="H270" s="136">
        <f t="shared" si="232"/>
        <v>226</v>
      </c>
      <c r="I270" s="135">
        <v>101</v>
      </c>
      <c r="J270" s="135">
        <v>0</v>
      </c>
      <c r="K270" s="135">
        <v>113</v>
      </c>
      <c r="L270" s="136">
        <f t="shared" si="233"/>
        <v>214</v>
      </c>
      <c r="M270" s="135">
        <v>342</v>
      </c>
      <c r="N270" s="135">
        <v>0</v>
      </c>
      <c r="O270" s="135">
        <v>395</v>
      </c>
      <c r="P270" s="136">
        <f t="shared" si="234"/>
        <v>737</v>
      </c>
      <c r="Q270" s="135">
        <v>351</v>
      </c>
      <c r="R270" s="135">
        <v>0</v>
      </c>
      <c r="S270" s="135">
        <v>331</v>
      </c>
      <c r="T270" s="136">
        <f t="shared" si="235"/>
        <v>682</v>
      </c>
      <c r="U270" s="135">
        <v>390</v>
      </c>
      <c r="V270" s="135">
        <v>0</v>
      </c>
      <c r="W270" s="135">
        <v>383</v>
      </c>
      <c r="X270" s="136">
        <f t="shared" si="236"/>
        <v>773</v>
      </c>
      <c r="Y270" s="135">
        <v>377</v>
      </c>
      <c r="Z270" s="135">
        <v>0</v>
      </c>
      <c r="AA270" s="135">
        <v>428</v>
      </c>
      <c r="AB270" s="136">
        <f t="shared" si="237"/>
        <v>805</v>
      </c>
      <c r="AC270" s="135">
        <v>371</v>
      </c>
      <c r="AD270" s="135">
        <v>0</v>
      </c>
      <c r="AE270" s="135">
        <v>380</v>
      </c>
      <c r="AF270" s="136">
        <f t="shared" si="238"/>
        <v>751</v>
      </c>
      <c r="AG270" s="135">
        <v>348</v>
      </c>
      <c r="AH270" s="135">
        <v>0</v>
      </c>
      <c r="AI270" s="135">
        <v>325</v>
      </c>
      <c r="AJ270" s="136">
        <f t="shared" si="239"/>
        <v>673</v>
      </c>
      <c r="AK270" s="135">
        <v>353</v>
      </c>
      <c r="AL270" s="135">
        <v>0</v>
      </c>
      <c r="AM270" s="135">
        <v>318</v>
      </c>
      <c r="AN270" s="136">
        <f t="shared" si="240"/>
        <v>671</v>
      </c>
      <c r="AO270" s="135">
        <v>380</v>
      </c>
      <c r="AP270" s="135">
        <v>0</v>
      </c>
      <c r="AQ270" s="135">
        <v>394</v>
      </c>
      <c r="AR270" s="136">
        <f t="shared" si="241"/>
        <v>774</v>
      </c>
      <c r="AS270" s="135">
        <v>381</v>
      </c>
      <c r="AT270" s="135">
        <v>0</v>
      </c>
      <c r="AU270" s="135">
        <v>413</v>
      </c>
      <c r="AV270" s="136">
        <f t="shared" si="242"/>
        <v>794</v>
      </c>
      <c r="AW270" s="135">
        <v>403</v>
      </c>
      <c r="AX270" s="135">
        <v>0</v>
      </c>
      <c r="AY270" s="135">
        <v>435</v>
      </c>
      <c r="AZ270" s="136">
        <f t="shared" si="243"/>
        <v>838</v>
      </c>
      <c r="BA270" s="135">
        <v>370</v>
      </c>
      <c r="BB270" s="135">
        <v>0</v>
      </c>
      <c r="BC270" s="135">
        <v>365</v>
      </c>
      <c r="BD270" s="136">
        <f t="shared" si="244"/>
        <v>735</v>
      </c>
      <c r="BE270" s="135">
        <v>298</v>
      </c>
      <c r="BF270" s="135">
        <v>0</v>
      </c>
      <c r="BG270" s="135">
        <v>312</v>
      </c>
      <c r="BH270" s="136">
        <f t="shared" si="245"/>
        <v>610</v>
      </c>
      <c r="BI270" s="135">
        <v>225</v>
      </c>
      <c r="BJ270" s="135">
        <v>0</v>
      </c>
      <c r="BK270" s="135">
        <v>241</v>
      </c>
      <c r="BL270" s="136">
        <f t="shared" si="246"/>
        <v>466</v>
      </c>
      <c r="BM270" s="135">
        <v>199</v>
      </c>
      <c r="BN270" s="135">
        <v>0</v>
      </c>
      <c r="BO270" s="135">
        <v>211</v>
      </c>
      <c r="BP270" s="136">
        <f t="shared" si="247"/>
        <v>410</v>
      </c>
      <c r="BQ270" s="135">
        <v>146</v>
      </c>
      <c r="BR270" s="135">
        <v>0</v>
      </c>
      <c r="BS270" s="135">
        <v>151</v>
      </c>
      <c r="BT270" s="136">
        <f t="shared" si="248"/>
        <v>297</v>
      </c>
      <c r="BU270" s="135">
        <v>212</v>
      </c>
      <c r="BV270" s="135">
        <v>0</v>
      </c>
      <c r="BW270" s="135">
        <v>168</v>
      </c>
      <c r="BX270" s="136">
        <f t="shared" si="249"/>
        <v>380</v>
      </c>
      <c r="BY270" s="135">
        <v>0</v>
      </c>
      <c r="BZ270" s="135">
        <v>0</v>
      </c>
      <c r="CA270" s="135">
        <v>0</v>
      </c>
      <c r="CB270" s="136">
        <f t="shared" si="250"/>
        <v>0</v>
      </c>
      <c r="CC270" s="137"/>
      <c r="CD270" s="138">
        <f t="shared" si="207"/>
        <v>5373</v>
      </c>
      <c r="CE270" s="138">
        <f t="shared" si="207"/>
        <v>0</v>
      </c>
      <c r="CF270" s="138">
        <f t="shared" si="207"/>
        <v>5463</v>
      </c>
      <c r="CG270" s="139">
        <f t="shared" si="231"/>
        <v>10836</v>
      </c>
    </row>
    <row r="271" spans="1:85" ht="14.1" customHeight="1">
      <c r="A271" s="45"/>
      <c r="B271" s="1050"/>
      <c r="C271" s="1047"/>
      <c r="D271" s="134" t="s">
        <v>764</v>
      </c>
      <c r="E271" s="135">
        <v>128</v>
      </c>
      <c r="F271" s="135">
        <v>0</v>
      </c>
      <c r="G271" s="135">
        <v>144</v>
      </c>
      <c r="H271" s="136">
        <f t="shared" si="232"/>
        <v>272</v>
      </c>
      <c r="I271" s="135">
        <v>141</v>
      </c>
      <c r="J271" s="135">
        <v>0</v>
      </c>
      <c r="K271" s="135">
        <v>149</v>
      </c>
      <c r="L271" s="136">
        <f t="shared" si="233"/>
        <v>290</v>
      </c>
      <c r="M271" s="135">
        <v>440</v>
      </c>
      <c r="N271" s="135">
        <v>0</v>
      </c>
      <c r="O271" s="135">
        <v>432</v>
      </c>
      <c r="P271" s="136">
        <f t="shared" si="234"/>
        <v>872</v>
      </c>
      <c r="Q271" s="135">
        <v>389</v>
      </c>
      <c r="R271" s="135">
        <v>0</v>
      </c>
      <c r="S271" s="135">
        <v>396</v>
      </c>
      <c r="T271" s="136">
        <f t="shared" si="235"/>
        <v>785</v>
      </c>
      <c r="U271" s="135">
        <v>399</v>
      </c>
      <c r="V271" s="135">
        <v>0</v>
      </c>
      <c r="W271" s="135">
        <v>425</v>
      </c>
      <c r="X271" s="136">
        <f t="shared" si="236"/>
        <v>824</v>
      </c>
      <c r="Y271" s="135">
        <v>454</v>
      </c>
      <c r="Z271" s="135">
        <v>0</v>
      </c>
      <c r="AA271" s="135">
        <v>459</v>
      </c>
      <c r="AB271" s="136">
        <f t="shared" si="237"/>
        <v>913</v>
      </c>
      <c r="AC271" s="135">
        <v>468</v>
      </c>
      <c r="AD271" s="135">
        <v>0</v>
      </c>
      <c r="AE271" s="135">
        <v>419</v>
      </c>
      <c r="AF271" s="136">
        <f t="shared" si="238"/>
        <v>887</v>
      </c>
      <c r="AG271" s="135">
        <v>391</v>
      </c>
      <c r="AH271" s="135">
        <v>0</v>
      </c>
      <c r="AI271" s="135">
        <v>388</v>
      </c>
      <c r="AJ271" s="136">
        <f t="shared" si="239"/>
        <v>779</v>
      </c>
      <c r="AK271" s="135">
        <v>355</v>
      </c>
      <c r="AL271" s="135">
        <v>0</v>
      </c>
      <c r="AM271" s="135">
        <v>307</v>
      </c>
      <c r="AN271" s="136">
        <f t="shared" si="240"/>
        <v>662</v>
      </c>
      <c r="AO271" s="135">
        <v>358</v>
      </c>
      <c r="AP271" s="135">
        <v>0</v>
      </c>
      <c r="AQ271" s="135">
        <v>362</v>
      </c>
      <c r="AR271" s="136">
        <f t="shared" si="241"/>
        <v>720</v>
      </c>
      <c r="AS271" s="135">
        <v>439</v>
      </c>
      <c r="AT271" s="135">
        <v>0</v>
      </c>
      <c r="AU271" s="135">
        <v>414</v>
      </c>
      <c r="AV271" s="136">
        <f t="shared" si="242"/>
        <v>853</v>
      </c>
      <c r="AW271" s="135">
        <v>415</v>
      </c>
      <c r="AX271" s="135">
        <v>0</v>
      </c>
      <c r="AY271" s="135">
        <v>468</v>
      </c>
      <c r="AZ271" s="136">
        <f t="shared" si="243"/>
        <v>883</v>
      </c>
      <c r="BA271" s="135">
        <v>422</v>
      </c>
      <c r="BB271" s="135">
        <v>0</v>
      </c>
      <c r="BC271" s="135">
        <v>410</v>
      </c>
      <c r="BD271" s="136">
        <f t="shared" si="244"/>
        <v>832</v>
      </c>
      <c r="BE271" s="135">
        <v>340</v>
      </c>
      <c r="BF271" s="135">
        <v>0</v>
      </c>
      <c r="BG271" s="135">
        <v>348</v>
      </c>
      <c r="BH271" s="136">
        <f t="shared" si="245"/>
        <v>688</v>
      </c>
      <c r="BI271" s="135">
        <v>293</v>
      </c>
      <c r="BJ271" s="135">
        <v>0</v>
      </c>
      <c r="BK271" s="135">
        <v>277</v>
      </c>
      <c r="BL271" s="136">
        <f t="shared" si="246"/>
        <v>570</v>
      </c>
      <c r="BM271" s="135">
        <v>254</v>
      </c>
      <c r="BN271" s="135">
        <v>0</v>
      </c>
      <c r="BO271" s="135">
        <v>265</v>
      </c>
      <c r="BP271" s="136">
        <f t="shared" si="247"/>
        <v>519</v>
      </c>
      <c r="BQ271" s="135">
        <v>185</v>
      </c>
      <c r="BR271" s="135">
        <v>0</v>
      </c>
      <c r="BS271" s="135">
        <v>171</v>
      </c>
      <c r="BT271" s="136">
        <f t="shared" si="248"/>
        <v>356</v>
      </c>
      <c r="BU271" s="135">
        <v>266</v>
      </c>
      <c r="BV271" s="135">
        <v>0</v>
      </c>
      <c r="BW271" s="135">
        <v>194</v>
      </c>
      <c r="BX271" s="136">
        <f t="shared" si="249"/>
        <v>460</v>
      </c>
      <c r="BY271" s="135">
        <v>0</v>
      </c>
      <c r="BZ271" s="135">
        <v>0</v>
      </c>
      <c r="CA271" s="135">
        <v>1</v>
      </c>
      <c r="CB271" s="136">
        <f t="shared" si="250"/>
        <v>1</v>
      </c>
      <c r="CC271" s="137"/>
      <c r="CD271" s="138">
        <f t="shared" si="207"/>
        <v>6137</v>
      </c>
      <c r="CE271" s="138">
        <f t="shared" si="207"/>
        <v>0</v>
      </c>
      <c r="CF271" s="138">
        <f t="shared" si="207"/>
        <v>6029</v>
      </c>
      <c r="CG271" s="139">
        <f t="shared" si="231"/>
        <v>12166</v>
      </c>
    </row>
    <row r="272" spans="1:85" ht="14.1" customHeight="1">
      <c r="A272" s="45"/>
      <c r="B272" s="1050"/>
      <c r="C272" s="1047"/>
      <c r="D272" s="134" t="s">
        <v>765</v>
      </c>
      <c r="E272" s="135">
        <v>63</v>
      </c>
      <c r="F272" s="135">
        <v>0</v>
      </c>
      <c r="G272" s="135">
        <v>55</v>
      </c>
      <c r="H272" s="136">
        <f t="shared" si="232"/>
        <v>118</v>
      </c>
      <c r="I272" s="135">
        <v>48</v>
      </c>
      <c r="J272" s="135">
        <v>0</v>
      </c>
      <c r="K272" s="135">
        <v>64</v>
      </c>
      <c r="L272" s="136">
        <f t="shared" si="233"/>
        <v>112</v>
      </c>
      <c r="M272" s="135">
        <v>203</v>
      </c>
      <c r="N272" s="135">
        <v>0</v>
      </c>
      <c r="O272" s="135">
        <v>234</v>
      </c>
      <c r="P272" s="136">
        <f t="shared" si="234"/>
        <v>437</v>
      </c>
      <c r="Q272" s="135">
        <v>231</v>
      </c>
      <c r="R272" s="135">
        <v>0</v>
      </c>
      <c r="S272" s="135">
        <v>240</v>
      </c>
      <c r="T272" s="136">
        <f t="shared" si="235"/>
        <v>471</v>
      </c>
      <c r="U272" s="135">
        <v>259</v>
      </c>
      <c r="V272" s="135">
        <v>0</v>
      </c>
      <c r="W272" s="135">
        <v>293</v>
      </c>
      <c r="X272" s="136">
        <f t="shared" si="236"/>
        <v>552</v>
      </c>
      <c r="Y272" s="135">
        <v>266</v>
      </c>
      <c r="Z272" s="135">
        <v>0</v>
      </c>
      <c r="AA272" s="135">
        <v>283</v>
      </c>
      <c r="AB272" s="136">
        <f t="shared" si="237"/>
        <v>549</v>
      </c>
      <c r="AC272" s="135">
        <v>223</v>
      </c>
      <c r="AD272" s="135">
        <v>0</v>
      </c>
      <c r="AE272" s="135">
        <v>202</v>
      </c>
      <c r="AF272" s="136">
        <f t="shared" si="238"/>
        <v>425</v>
      </c>
      <c r="AG272" s="135">
        <v>212</v>
      </c>
      <c r="AH272" s="135">
        <v>0</v>
      </c>
      <c r="AI272" s="135">
        <v>195</v>
      </c>
      <c r="AJ272" s="136">
        <f t="shared" si="239"/>
        <v>407</v>
      </c>
      <c r="AK272" s="135">
        <v>218</v>
      </c>
      <c r="AL272" s="135">
        <v>0</v>
      </c>
      <c r="AM272" s="135">
        <v>177</v>
      </c>
      <c r="AN272" s="136">
        <f t="shared" si="240"/>
        <v>395</v>
      </c>
      <c r="AO272" s="135">
        <v>249</v>
      </c>
      <c r="AP272" s="135">
        <v>0</v>
      </c>
      <c r="AQ272" s="135">
        <v>245</v>
      </c>
      <c r="AR272" s="136">
        <f t="shared" si="241"/>
        <v>494</v>
      </c>
      <c r="AS272" s="135">
        <v>217</v>
      </c>
      <c r="AT272" s="135">
        <v>0</v>
      </c>
      <c r="AU272" s="135">
        <v>247</v>
      </c>
      <c r="AV272" s="136">
        <f t="shared" si="242"/>
        <v>464</v>
      </c>
      <c r="AW272" s="135">
        <v>245</v>
      </c>
      <c r="AX272" s="135">
        <v>0</v>
      </c>
      <c r="AY272" s="135">
        <v>265</v>
      </c>
      <c r="AZ272" s="136">
        <f t="shared" si="243"/>
        <v>510</v>
      </c>
      <c r="BA272" s="135">
        <v>211</v>
      </c>
      <c r="BB272" s="135">
        <v>0</v>
      </c>
      <c r="BC272" s="135">
        <v>242</v>
      </c>
      <c r="BD272" s="136">
        <f t="shared" si="244"/>
        <v>453</v>
      </c>
      <c r="BE272" s="135">
        <v>178</v>
      </c>
      <c r="BF272" s="135">
        <v>0</v>
      </c>
      <c r="BG272" s="135">
        <v>219</v>
      </c>
      <c r="BH272" s="136">
        <f t="shared" si="245"/>
        <v>397</v>
      </c>
      <c r="BI272" s="135">
        <v>144</v>
      </c>
      <c r="BJ272" s="135">
        <v>0</v>
      </c>
      <c r="BK272" s="135">
        <v>186</v>
      </c>
      <c r="BL272" s="136">
        <f t="shared" si="246"/>
        <v>330</v>
      </c>
      <c r="BM272" s="135">
        <v>136</v>
      </c>
      <c r="BN272" s="135">
        <v>0</v>
      </c>
      <c r="BO272" s="135">
        <v>159</v>
      </c>
      <c r="BP272" s="136">
        <f t="shared" si="247"/>
        <v>295</v>
      </c>
      <c r="BQ272" s="135">
        <v>105</v>
      </c>
      <c r="BR272" s="135">
        <v>0</v>
      </c>
      <c r="BS272" s="135">
        <v>124</v>
      </c>
      <c r="BT272" s="136">
        <f t="shared" si="248"/>
        <v>229</v>
      </c>
      <c r="BU272" s="135">
        <v>138</v>
      </c>
      <c r="BV272" s="135">
        <v>0</v>
      </c>
      <c r="BW272" s="135">
        <v>179</v>
      </c>
      <c r="BX272" s="136">
        <f t="shared" si="249"/>
        <v>317</v>
      </c>
      <c r="BY272" s="135">
        <v>2</v>
      </c>
      <c r="BZ272" s="135">
        <v>0</v>
      </c>
      <c r="CA272" s="135">
        <v>1</v>
      </c>
      <c r="CB272" s="136">
        <f t="shared" si="250"/>
        <v>3</v>
      </c>
      <c r="CC272" s="137"/>
      <c r="CD272" s="138">
        <f t="shared" si="207"/>
        <v>3348</v>
      </c>
      <c r="CE272" s="138">
        <f t="shared" si="207"/>
        <v>0</v>
      </c>
      <c r="CF272" s="138">
        <f t="shared" si="207"/>
        <v>3610</v>
      </c>
      <c r="CG272" s="139">
        <f t="shared" si="231"/>
        <v>6958</v>
      </c>
    </row>
    <row r="273" spans="1:85" ht="14.1" customHeight="1">
      <c r="A273" s="45"/>
      <c r="B273" s="1050"/>
      <c r="C273" s="1048"/>
      <c r="D273" s="134" t="s">
        <v>766</v>
      </c>
      <c r="E273" s="135">
        <v>94</v>
      </c>
      <c r="F273" s="135">
        <v>0</v>
      </c>
      <c r="G273" s="135">
        <v>89</v>
      </c>
      <c r="H273" s="136">
        <f t="shared" si="232"/>
        <v>183</v>
      </c>
      <c r="I273" s="135">
        <v>93</v>
      </c>
      <c r="J273" s="135">
        <v>0</v>
      </c>
      <c r="K273" s="135">
        <v>70</v>
      </c>
      <c r="L273" s="136">
        <f t="shared" si="233"/>
        <v>163</v>
      </c>
      <c r="M273" s="135">
        <v>290</v>
      </c>
      <c r="N273" s="135">
        <v>0</v>
      </c>
      <c r="O273" s="135">
        <v>303</v>
      </c>
      <c r="P273" s="136">
        <f t="shared" si="234"/>
        <v>593</v>
      </c>
      <c r="Q273" s="135">
        <v>297</v>
      </c>
      <c r="R273" s="135">
        <v>0</v>
      </c>
      <c r="S273" s="135">
        <v>272</v>
      </c>
      <c r="T273" s="136">
        <f t="shared" si="235"/>
        <v>569</v>
      </c>
      <c r="U273" s="135">
        <v>344</v>
      </c>
      <c r="V273" s="135">
        <v>0</v>
      </c>
      <c r="W273" s="135">
        <v>340</v>
      </c>
      <c r="X273" s="136">
        <f t="shared" si="236"/>
        <v>684</v>
      </c>
      <c r="Y273" s="135">
        <v>349</v>
      </c>
      <c r="Z273" s="135">
        <v>0</v>
      </c>
      <c r="AA273" s="135">
        <v>306</v>
      </c>
      <c r="AB273" s="136">
        <f t="shared" si="237"/>
        <v>655</v>
      </c>
      <c r="AC273" s="135">
        <v>337</v>
      </c>
      <c r="AD273" s="135">
        <v>0</v>
      </c>
      <c r="AE273" s="135">
        <v>309</v>
      </c>
      <c r="AF273" s="136">
        <f t="shared" si="238"/>
        <v>646</v>
      </c>
      <c r="AG273" s="135">
        <v>278</v>
      </c>
      <c r="AH273" s="135">
        <v>0</v>
      </c>
      <c r="AI273" s="135">
        <v>240</v>
      </c>
      <c r="AJ273" s="136">
        <f t="shared" si="239"/>
        <v>518</v>
      </c>
      <c r="AK273" s="135">
        <v>277</v>
      </c>
      <c r="AL273" s="135">
        <v>0</v>
      </c>
      <c r="AM273" s="135">
        <v>232</v>
      </c>
      <c r="AN273" s="136">
        <f t="shared" si="240"/>
        <v>509</v>
      </c>
      <c r="AO273" s="135">
        <v>300</v>
      </c>
      <c r="AP273" s="135">
        <v>0</v>
      </c>
      <c r="AQ273" s="135">
        <v>250</v>
      </c>
      <c r="AR273" s="136">
        <f t="shared" si="241"/>
        <v>550</v>
      </c>
      <c r="AS273" s="135">
        <v>349</v>
      </c>
      <c r="AT273" s="135">
        <v>0</v>
      </c>
      <c r="AU273" s="135">
        <v>286</v>
      </c>
      <c r="AV273" s="136">
        <f t="shared" si="242"/>
        <v>635</v>
      </c>
      <c r="AW273" s="135">
        <v>384</v>
      </c>
      <c r="AX273" s="135">
        <v>0</v>
      </c>
      <c r="AY273" s="135">
        <v>362</v>
      </c>
      <c r="AZ273" s="136">
        <f t="shared" si="243"/>
        <v>746</v>
      </c>
      <c r="BA273" s="135">
        <v>281</v>
      </c>
      <c r="BB273" s="135">
        <v>0</v>
      </c>
      <c r="BC273" s="135">
        <v>319</v>
      </c>
      <c r="BD273" s="136">
        <f t="shared" si="244"/>
        <v>600</v>
      </c>
      <c r="BE273" s="135">
        <v>279</v>
      </c>
      <c r="BF273" s="135">
        <v>0</v>
      </c>
      <c r="BG273" s="135">
        <v>287</v>
      </c>
      <c r="BH273" s="136">
        <f t="shared" si="245"/>
        <v>566</v>
      </c>
      <c r="BI273" s="135">
        <v>213</v>
      </c>
      <c r="BJ273" s="135">
        <v>0</v>
      </c>
      <c r="BK273" s="135">
        <v>221</v>
      </c>
      <c r="BL273" s="136">
        <f t="shared" si="246"/>
        <v>434</v>
      </c>
      <c r="BM273" s="135">
        <v>188</v>
      </c>
      <c r="BN273" s="135">
        <v>0</v>
      </c>
      <c r="BO273" s="135">
        <v>191</v>
      </c>
      <c r="BP273" s="136">
        <f t="shared" si="247"/>
        <v>379</v>
      </c>
      <c r="BQ273" s="135">
        <v>162</v>
      </c>
      <c r="BR273" s="135">
        <v>0</v>
      </c>
      <c r="BS273" s="135">
        <v>151</v>
      </c>
      <c r="BT273" s="136">
        <f t="shared" si="248"/>
        <v>313</v>
      </c>
      <c r="BU273" s="135">
        <v>191</v>
      </c>
      <c r="BV273" s="135">
        <v>0</v>
      </c>
      <c r="BW273" s="135">
        <v>174</v>
      </c>
      <c r="BX273" s="136">
        <f t="shared" si="249"/>
        <v>365</v>
      </c>
      <c r="BY273" s="135">
        <v>0</v>
      </c>
      <c r="BZ273" s="135">
        <v>0</v>
      </c>
      <c r="CA273" s="135">
        <v>1</v>
      </c>
      <c r="CB273" s="136">
        <f t="shared" si="250"/>
        <v>1</v>
      </c>
      <c r="CC273" s="137"/>
      <c r="CD273" s="138">
        <f t="shared" si="207"/>
        <v>4706</v>
      </c>
      <c r="CE273" s="138">
        <f t="shared" si="207"/>
        <v>0</v>
      </c>
      <c r="CF273" s="138">
        <f t="shared" si="207"/>
        <v>4403</v>
      </c>
      <c r="CG273" s="139">
        <f t="shared" si="231"/>
        <v>9109</v>
      </c>
    </row>
    <row r="274" spans="1:85" ht="14.1" customHeight="1">
      <c r="A274" s="45"/>
      <c r="B274" s="1050"/>
      <c r="C274" s="281" t="s">
        <v>113</v>
      </c>
      <c r="D274" s="282" t="s">
        <v>856</v>
      </c>
      <c r="E274" s="280">
        <v>3153</v>
      </c>
      <c r="F274" s="280">
        <v>0</v>
      </c>
      <c r="G274" s="280">
        <v>3282</v>
      </c>
      <c r="H274" s="280">
        <f t="shared" ref="H274:BP274" si="251">SUM(H267:H273)</f>
        <v>6435</v>
      </c>
      <c r="I274" s="280">
        <v>2550</v>
      </c>
      <c r="J274" s="280">
        <v>0</v>
      </c>
      <c r="K274" s="280">
        <v>2661</v>
      </c>
      <c r="L274" s="280">
        <f t="shared" si="251"/>
        <v>5211</v>
      </c>
      <c r="M274" s="280">
        <v>7179</v>
      </c>
      <c r="N274" s="280">
        <v>0</v>
      </c>
      <c r="O274" s="280">
        <v>7438</v>
      </c>
      <c r="P274" s="280">
        <f t="shared" si="251"/>
        <v>14617</v>
      </c>
      <c r="Q274" s="280">
        <v>7006</v>
      </c>
      <c r="R274" s="280">
        <v>0</v>
      </c>
      <c r="S274" s="280">
        <v>7280</v>
      </c>
      <c r="T274" s="280">
        <f t="shared" si="251"/>
        <v>14286</v>
      </c>
      <c r="U274" s="280">
        <v>7719</v>
      </c>
      <c r="V274" s="280">
        <v>0</v>
      </c>
      <c r="W274" s="280">
        <v>7570</v>
      </c>
      <c r="X274" s="280">
        <f t="shared" si="251"/>
        <v>15289</v>
      </c>
      <c r="Y274" s="280">
        <v>8446</v>
      </c>
      <c r="Z274" s="280">
        <v>0</v>
      </c>
      <c r="AA274" s="280">
        <v>7711</v>
      </c>
      <c r="AB274" s="280">
        <f t="shared" si="251"/>
        <v>16157</v>
      </c>
      <c r="AC274" s="280">
        <v>8537</v>
      </c>
      <c r="AD274" s="280">
        <v>0</v>
      </c>
      <c r="AE274" s="280">
        <v>7400</v>
      </c>
      <c r="AF274" s="280">
        <f t="shared" si="251"/>
        <v>15937</v>
      </c>
      <c r="AG274" s="280">
        <v>7405</v>
      </c>
      <c r="AH274" s="280">
        <v>0</v>
      </c>
      <c r="AI274" s="280">
        <v>6291</v>
      </c>
      <c r="AJ274" s="280">
        <f t="shared" si="251"/>
        <v>13696</v>
      </c>
      <c r="AK274" s="280">
        <v>7345</v>
      </c>
      <c r="AL274" s="280">
        <v>1</v>
      </c>
      <c r="AM274" s="280">
        <v>6120</v>
      </c>
      <c r="AN274" s="280">
        <f t="shared" si="251"/>
        <v>13466</v>
      </c>
      <c r="AO274" s="280">
        <v>7593</v>
      </c>
      <c r="AP274" s="280">
        <v>0</v>
      </c>
      <c r="AQ274" s="280">
        <v>6522</v>
      </c>
      <c r="AR274" s="280">
        <f t="shared" si="251"/>
        <v>14115</v>
      </c>
      <c r="AS274" s="280">
        <v>7726</v>
      </c>
      <c r="AT274" s="280">
        <v>0</v>
      </c>
      <c r="AU274" s="280">
        <v>6770</v>
      </c>
      <c r="AV274" s="280">
        <f t="shared" si="251"/>
        <v>14496</v>
      </c>
      <c r="AW274" s="280">
        <v>7879</v>
      </c>
      <c r="AX274" s="280">
        <v>0</v>
      </c>
      <c r="AY274" s="280">
        <v>7349</v>
      </c>
      <c r="AZ274" s="280">
        <f t="shared" si="251"/>
        <v>15228</v>
      </c>
      <c r="BA274" s="280">
        <v>6938</v>
      </c>
      <c r="BB274" s="280">
        <v>0</v>
      </c>
      <c r="BC274" s="280">
        <v>6553</v>
      </c>
      <c r="BD274" s="280">
        <f t="shared" si="251"/>
        <v>13491</v>
      </c>
      <c r="BE274" s="280">
        <v>5820</v>
      </c>
      <c r="BF274" s="280">
        <v>0</v>
      </c>
      <c r="BG274" s="280">
        <v>5207</v>
      </c>
      <c r="BH274" s="280">
        <f t="shared" si="251"/>
        <v>11027</v>
      </c>
      <c r="BI274" s="280">
        <v>4749</v>
      </c>
      <c r="BJ274" s="280">
        <v>0</v>
      </c>
      <c r="BK274" s="280">
        <v>4161</v>
      </c>
      <c r="BL274" s="280">
        <f t="shared" si="251"/>
        <v>8910</v>
      </c>
      <c r="BM274" s="280">
        <v>4052</v>
      </c>
      <c r="BN274" s="280">
        <v>0</v>
      </c>
      <c r="BO274" s="280">
        <v>3399</v>
      </c>
      <c r="BP274" s="280">
        <f t="shared" si="251"/>
        <v>7451</v>
      </c>
      <c r="BQ274" s="280">
        <v>3186</v>
      </c>
      <c r="BR274" s="280">
        <v>0</v>
      </c>
      <c r="BS274" s="280">
        <v>2502</v>
      </c>
      <c r="BT274" s="280">
        <f t="shared" ref="BT274:CB274" si="252">SUM(BT267:BT273)</f>
        <v>5688</v>
      </c>
      <c r="BU274" s="280">
        <v>4514</v>
      </c>
      <c r="BV274" s="280">
        <v>0</v>
      </c>
      <c r="BW274" s="280">
        <v>2880</v>
      </c>
      <c r="BX274" s="280">
        <f t="shared" si="252"/>
        <v>7394</v>
      </c>
      <c r="BY274" s="280">
        <v>6</v>
      </c>
      <c r="BZ274" s="280">
        <v>0</v>
      </c>
      <c r="CA274" s="280">
        <v>19</v>
      </c>
      <c r="CB274" s="280">
        <f t="shared" si="252"/>
        <v>25</v>
      </c>
      <c r="CC274" s="133"/>
      <c r="CD274" s="283">
        <f t="shared" si="207"/>
        <v>111803</v>
      </c>
      <c r="CE274" s="283">
        <f t="shared" si="207"/>
        <v>1</v>
      </c>
      <c r="CF274" s="283">
        <f t="shared" si="207"/>
        <v>101115</v>
      </c>
      <c r="CG274" s="284">
        <f t="shared" si="231"/>
        <v>212919</v>
      </c>
    </row>
    <row r="275" spans="1:85" ht="14.1" customHeight="1">
      <c r="A275" s="155"/>
      <c r="B275" s="1050"/>
      <c r="C275" s="1046" t="s">
        <v>885</v>
      </c>
      <c r="D275" s="134" t="s">
        <v>736</v>
      </c>
      <c r="E275" s="135">
        <v>4082</v>
      </c>
      <c r="F275" s="135">
        <v>0</v>
      </c>
      <c r="G275" s="135">
        <v>4135</v>
      </c>
      <c r="H275" s="136">
        <f t="shared" si="188"/>
        <v>8217</v>
      </c>
      <c r="I275" s="135">
        <v>2779</v>
      </c>
      <c r="J275" s="135">
        <v>0</v>
      </c>
      <c r="K275" s="135">
        <v>2788</v>
      </c>
      <c r="L275" s="136">
        <f t="shared" si="189"/>
        <v>5567</v>
      </c>
      <c r="M275" s="135">
        <v>7667</v>
      </c>
      <c r="N275" s="135">
        <v>0</v>
      </c>
      <c r="O275" s="135">
        <v>7901</v>
      </c>
      <c r="P275" s="136">
        <f t="shared" si="190"/>
        <v>15568</v>
      </c>
      <c r="Q275" s="135">
        <v>7384</v>
      </c>
      <c r="R275" s="135">
        <v>0</v>
      </c>
      <c r="S275" s="135">
        <v>7726</v>
      </c>
      <c r="T275" s="136">
        <f t="shared" si="191"/>
        <v>15110</v>
      </c>
      <c r="U275" s="135">
        <v>7519</v>
      </c>
      <c r="V275" s="135">
        <v>0</v>
      </c>
      <c r="W275" s="135">
        <v>7551</v>
      </c>
      <c r="X275" s="136">
        <f t="shared" si="192"/>
        <v>15070</v>
      </c>
      <c r="Y275" s="135">
        <v>8415</v>
      </c>
      <c r="Z275" s="135">
        <v>0</v>
      </c>
      <c r="AA275" s="135">
        <v>6942</v>
      </c>
      <c r="AB275" s="136">
        <f t="shared" si="193"/>
        <v>15357</v>
      </c>
      <c r="AC275" s="135">
        <v>9384</v>
      </c>
      <c r="AD275" s="135">
        <v>0</v>
      </c>
      <c r="AE275" s="135">
        <v>6824</v>
      </c>
      <c r="AF275" s="136">
        <f t="shared" si="194"/>
        <v>16208</v>
      </c>
      <c r="AG275" s="135">
        <v>8238</v>
      </c>
      <c r="AH275" s="135">
        <v>0</v>
      </c>
      <c r="AI275" s="135">
        <v>6052</v>
      </c>
      <c r="AJ275" s="136">
        <f t="shared" si="195"/>
        <v>14290</v>
      </c>
      <c r="AK275" s="135">
        <v>7887</v>
      </c>
      <c r="AL275" s="135">
        <v>0</v>
      </c>
      <c r="AM275" s="135">
        <v>6290</v>
      </c>
      <c r="AN275" s="136">
        <f t="shared" si="196"/>
        <v>14177</v>
      </c>
      <c r="AO275" s="135">
        <v>7319</v>
      </c>
      <c r="AP275" s="135">
        <v>0</v>
      </c>
      <c r="AQ275" s="135">
        <v>6097</v>
      </c>
      <c r="AR275" s="136">
        <f t="shared" si="197"/>
        <v>13416</v>
      </c>
      <c r="AS275" s="135">
        <v>7227</v>
      </c>
      <c r="AT275" s="135">
        <v>0</v>
      </c>
      <c r="AU275" s="135">
        <v>6229</v>
      </c>
      <c r="AV275" s="136">
        <f t="shared" si="198"/>
        <v>13456</v>
      </c>
      <c r="AW275" s="135">
        <v>6889</v>
      </c>
      <c r="AX275" s="135">
        <v>0</v>
      </c>
      <c r="AY275" s="135">
        <v>6112</v>
      </c>
      <c r="AZ275" s="136">
        <f t="shared" si="199"/>
        <v>13001</v>
      </c>
      <c r="BA275" s="135">
        <v>5641</v>
      </c>
      <c r="BB275" s="135">
        <v>0</v>
      </c>
      <c r="BC275" s="135">
        <v>4971</v>
      </c>
      <c r="BD275" s="136">
        <f t="shared" si="200"/>
        <v>10612</v>
      </c>
      <c r="BE275" s="135">
        <v>4368</v>
      </c>
      <c r="BF275" s="135">
        <v>0</v>
      </c>
      <c r="BG275" s="135">
        <v>3869</v>
      </c>
      <c r="BH275" s="136">
        <f t="shared" si="201"/>
        <v>8237</v>
      </c>
      <c r="BI275" s="135">
        <v>3362</v>
      </c>
      <c r="BJ275" s="135">
        <v>0</v>
      </c>
      <c r="BK275" s="135">
        <v>2964</v>
      </c>
      <c r="BL275" s="136">
        <f t="shared" si="202"/>
        <v>6326</v>
      </c>
      <c r="BM275" s="135">
        <v>2776</v>
      </c>
      <c r="BN275" s="135">
        <v>0</v>
      </c>
      <c r="BO275" s="135">
        <v>2291</v>
      </c>
      <c r="BP275" s="136">
        <f t="shared" si="203"/>
        <v>5067</v>
      </c>
      <c r="BQ275" s="135">
        <v>2157</v>
      </c>
      <c r="BR275" s="135">
        <v>0</v>
      </c>
      <c r="BS275" s="135">
        <v>1543</v>
      </c>
      <c r="BT275" s="136">
        <f t="shared" si="204"/>
        <v>3700</v>
      </c>
      <c r="BU275" s="135">
        <v>2757</v>
      </c>
      <c r="BV275" s="135">
        <v>0</v>
      </c>
      <c r="BW275" s="135">
        <v>1607</v>
      </c>
      <c r="BX275" s="136">
        <f t="shared" si="205"/>
        <v>4364</v>
      </c>
      <c r="BY275" s="135">
        <v>11</v>
      </c>
      <c r="BZ275" s="135">
        <v>0</v>
      </c>
      <c r="CA275" s="135">
        <v>26</v>
      </c>
      <c r="CB275" s="136">
        <f t="shared" si="206"/>
        <v>37</v>
      </c>
      <c r="CC275" s="137"/>
      <c r="CD275" s="138">
        <f t="shared" si="207"/>
        <v>105862</v>
      </c>
      <c r="CE275" s="138">
        <f t="shared" si="207"/>
        <v>0</v>
      </c>
      <c r="CF275" s="138">
        <f t="shared" si="207"/>
        <v>91918</v>
      </c>
      <c r="CG275" s="139">
        <f t="shared" si="208"/>
        <v>197780</v>
      </c>
    </row>
    <row r="276" spans="1:85" ht="14.1" customHeight="1">
      <c r="A276" s="45"/>
      <c r="B276" s="1050"/>
      <c r="C276" s="1047"/>
      <c r="D276" s="134" t="s">
        <v>737</v>
      </c>
      <c r="E276" s="135">
        <v>512</v>
      </c>
      <c r="F276" s="135">
        <v>0</v>
      </c>
      <c r="G276" s="135">
        <v>485</v>
      </c>
      <c r="H276" s="136">
        <f t="shared" si="188"/>
        <v>997</v>
      </c>
      <c r="I276" s="135">
        <v>369</v>
      </c>
      <c r="J276" s="135">
        <v>0</v>
      </c>
      <c r="K276" s="135">
        <v>404</v>
      </c>
      <c r="L276" s="136">
        <f t="shared" si="189"/>
        <v>773</v>
      </c>
      <c r="M276" s="135">
        <v>1090</v>
      </c>
      <c r="N276" s="135">
        <v>0</v>
      </c>
      <c r="O276" s="135">
        <v>1149</v>
      </c>
      <c r="P276" s="136">
        <f t="shared" si="190"/>
        <v>2239</v>
      </c>
      <c r="Q276" s="135">
        <v>1182</v>
      </c>
      <c r="R276" s="135">
        <v>0</v>
      </c>
      <c r="S276" s="135">
        <v>1205</v>
      </c>
      <c r="T276" s="136">
        <f t="shared" si="191"/>
        <v>2387</v>
      </c>
      <c r="U276" s="135">
        <v>1150</v>
      </c>
      <c r="V276" s="135">
        <v>0</v>
      </c>
      <c r="W276" s="135">
        <v>1262</v>
      </c>
      <c r="X276" s="136">
        <f t="shared" si="192"/>
        <v>2412</v>
      </c>
      <c r="Y276" s="135">
        <v>1208</v>
      </c>
      <c r="Z276" s="135">
        <v>0</v>
      </c>
      <c r="AA276" s="135">
        <v>1222</v>
      </c>
      <c r="AB276" s="136">
        <f t="shared" si="193"/>
        <v>2430</v>
      </c>
      <c r="AC276" s="135">
        <v>1300</v>
      </c>
      <c r="AD276" s="135">
        <v>0</v>
      </c>
      <c r="AE276" s="135">
        <v>1154</v>
      </c>
      <c r="AF276" s="136">
        <f t="shared" si="194"/>
        <v>2454</v>
      </c>
      <c r="AG276" s="135">
        <v>1021</v>
      </c>
      <c r="AH276" s="135">
        <v>0</v>
      </c>
      <c r="AI276" s="135">
        <v>985</v>
      </c>
      <c r="AJ276" s="136">
        <f t="shared" si="195"/>
        <v>2006</v>
      </c>
      <c r="AK276" s="135">
        <v>904</v>
      </c>
      <c r="AL276" s="135">
        <v>0</v>
      </c>
      <c r="AM276" s="135">
        <v>829</v>
      </c>
      <c r="AN276" s="136">
        <f t="shared" si="196"/>
        <v>1733</v>
      </c>
      <c r="AO276" s="135">
        <v>1044</v>
      </c>
      <c r="AP276" s="135">
        <v>0</v>
      </c>
      <c r="AQ276" s="135">
        <v>902</v>
      </c>
      <c r="AR276" s="136">
        <f t="shared" si="197"/>
        <v>1946</v>
      </c>
      <c r="AS276" s="135">
        <v>1192</v>
      </c>
      <c r="AT276" s="135">
        <v>0</v>
      </c>
      <c r="AU276" s="135">
        <v>1221</v>
      </c>
      <c r="AV276" s="136">
        <f t="shared" si="198"/>
        <v>2413</v>
      </c>
      <c r="AW276" s="135">
        <v>1078</v>
      </c>
      <c r="AX276" s="135">
        <v>0</v>
      </c>
      <c r="AY276" s="135">
        <v>1160</v>
      </c>
      <c r="AZ276" s="136">
        <f t="shared" si="199"/>
        <v>2238</v>
      </c>
      <c r="BA276" s="135">
        <v>814</v>
      </c>
      <c r="BB276" s="135">
        <v>0</v>
      </c>
      <c r="BC276" s="135">
        <v>919</v>
      </c>
      <c r="BD276" s="136">
        <f t="shared" si="200"/>
        <v>1733</v>
      </c>
      <c r="BE276" s="135">
        <v>680</v>
      </c>
      <c r="BF276" s="135">
        <v>0</v>
      </c>
      <c r="BG276" s="135">
        <v>698</v>
      </c>
      <c r="BH276" s="136">
        <f t="shared" si="201"/>
        <v>1378</v>
      </c>
      <c r="BI276" s="135">
        <v>601</v>
      </c>
      <c r="BJ276" s="135">
        <v>0</v>
      </c>
      <c r="BK276" s="135">
        <v>582</v>
      </c>
      <c r="BL276" s="136">
        <f t="shared" si="202"/>
        <v>1183</v>
      </c>
      <c r="BM276" s="135">
        <v>540</v>
      </c>
      <c r="BN276" s="135">
        <v>0</v>
      </c>
      <c r="BO276" s="135">
        <v>495</v>
      </c>
      <c r="BP276" s="136">
        <f t="shared" si="203"/>
        <v>1035</v>
      </c>
      <c r="BQ276" s="135">
        <v>411</v>
      </c>
      <c r="BR276" s="135">
        <v>0</v>
      </c>
      <c r="BS276" s="135">
        <v>375</v>
      </c>
      <c r="BT276" s="136">
        <f t="shared" si="204"/>
        <v>786</v>
      </c>
      <c r="BU276" s="135">
        <v>618</v>
      </c>
      <c r="BV276" s="135">
        <v>0</v>
      </c>
      <c r="BW276" s="135">
        <v>429</v>
      </c>
      <c r="BX276" s="136">
        <f t="shared" si="205"/>
        <v>1047</v>
      </c>
      <c r="BY276" s="135">
        <v>2</v>
      </c>
      <c r="BZ276" s="135">
        <v>0</v>
      </c>
      <c r="CA276" s="135">
        <v>2</v>
      </c>
      <c r="CB276" s="136">
        <f t="shared" si="206"/>
        <v>4</v>
      </c>
      <c r="CC276" s="137"/>
      <c r="CD276" s="138">
        <f t="shared" si="207"/>
        <v>15716</v>
      </c>
      <c r="CE276" s="138">
        <f t="shared" si="207"/>
        <v>0</v>
      </c>
      <c r="CF276" s="138">
        <f t="shared" si="207"/>
        <v>15478</v>
      </c>
      <c r="CG276" s="139">
        <f t="shared" si="208"/>
        <v>31194</v>
      </c>
    </row>
    <row r="277" spans="1:85" ht="14.1" customHeight="1">
      <c r="A277" s="45"/>
      <c r="B277" s="1050"/>
      <c r="C277" s="1047"/>
      <c r="D277" s="134" t="s">
        <v>738</v>
      </c>
      <c r="E277" s="135">
        <v>26</v>
      </c>
      <c r="F277" s="135">
        <v>0</v>
      </c>
      <c r="G277" s="135">
        <v>28</v>
      </c>
      <c r="H277" s="136">
        <f t="shared" si="188"/>
        <v>54</v>
      </c>
      <c r="I277" s="135">
        <v>17</v>
      </c>
      <c r="J277" s="135">
        <v>0</v>
      </c>
      <c r="K277" s="135">
        <v>16</v>
      </c>
      <c r="L277" s="136">
        <f t="shared" si="189"/>
        <v>33</v>
      </c>
      <c r="M277" s="135">
        <v>48</v>
      </c>
      <c r="N277" s="135">
        <v>0</v>
      </c>
      <c r="O277" s="135">
        <v>41</v>
      </c>
      <c r="P277" s="136">
        <f t="shared" si="190"/>
        <v>89</v>
      </c>
      <c r="Q277" s="135">
        <v>80</v>
      </c>
      <c r="R277" s="135">
        <v>0</v>
      </c>
      <c r="S277" s="135">
        <v>81</v>
      </c>
      <c r="T277" s="136">
        <f t="shared" si="191"/>
        <v>161</v>
      </c>
      <c r="U277" s="135">
        <v>76</v>
      </c>
      <c r="V277" s="135">
        <v>0</v>
      </c>
      <c r="W277" s="135">
        <v>96</v>
      </c>
      <c r="X277" s="136">
        <f t="shared" si="192"/>
        <v>172</v>
      </c>
      <c r="Y277" s="135">
        <v>69</v>
      </c>
      <c r="Z277" s="135">
        <v>0</v>
      </c>
      <c r="AA277" s="135">
        <v>109</v>
      </c>
      <c r="AB277" s="136">
        <f t="shared" si="193"/>
        <v>178</v>
      </c>
      <c r="AC277" s="135">
        <v>94</v>
      </c>
      <c r="AD277" s="135">
        <v>0</v>
      </c>
      <c r="AE277" s="135">
        <v>100</v>
      </c>
      <c r="AF277" s="136">
        <f t="shared" si="194"/>
        <v>194</v>
      </c>
      <c r="AG277" s="135">
        <v>79</v>
      </c>
      <c r="AH277" s="135">
        <v>0</v>
      </c>
      <c r="AI277" s="135">
        <v>91</v>
      </c>
      <c r="AJ277" s="136">
        <f t="shared" si="195"/>
        <v>170</v>
      </c>
      <c r="AK277" s="135">
        <v>77</v>
      </c>
      <c r="AL277" s="135">
        <v>0</v>
      </c>
      <c r="AM277" s="135">
        <v>82</v>
      </c>
      <c r="AN277" s="136">
        <f t="shared" si="196"/>
        <v>159</v>
      </c>
      <c r="AO277" s="135">
        <v>70</v>
      </c>
      <c r="AP277" s="135">
        <v>0</v>
      </c>
      <c r="AQ277" s="135">
        <v>105</v>
      </c>
      <c r="AR277" s="136">
        <f t="shared" si="197"/>
        <v>175</v>
      </c>
      <c r="AS277" s="135">
        <v>113</v>
      </c>
      <c r="AT277" s="135">
        <v>0</v>
      </c>
      <c r="AU277" s="135">
        <v>124</v>
      </c>
      <c r="AV277" s="136">
        <f t="shared" si="198"/>
        <v>237</v>
      </c>
      <c r="AW277" s="135">
        <v>133</v>
      </c>
      <c r="AX277" s="135">
        <v>0</v>
      </c>
      <c r="AY277" s="135">
        <v>149</v>
      </c>
      <c r="AZ277" s="136">
        <f t="shared" si="199"/>
        <v>282</v>
      </c>
      <c r="BA277" s="135">
        <v>89</v>
      </c>
      <c r="BB277" s="135">
        <v>0</v>
      </c>
      <c r="BC277" s="135">
        <v>145</v>
      </c>
      <c r="BD277" s="136">
        <f t="shared" si="200"/>
        <v>234</v>
      </c>
      <c r="BE277" s="135">
        <v>99</v>
      </c>
      <c r="BF277" s="135">
        <v>0</v>
      </c>
      <c r="BG277" s="135">
        <v>108</v>
      </c>
      <c r="BH277" s="136">
        <f t="shared" si="201"/>
        <v>207</v>
      </c>
      <c r="BI277" s="135">
        <v>61</v>
      </c>
      <c r="BJ277" s="135">
        <v>0</v>
      </c>
      <c r="BK277" s="135">
        <v>102</v>
      </c>
      <c r="BL277" s="136">
        <f t="shared" si="202"/>
        <v>163</v>
      </c>
      <c r="BM277" s="135">
        <v>66</v>
      </c>
      <c r="BN277" s="135">
        <v>0</v>
      </c>
      <c r="BO277" s="135">
        <v>70</v>
      </c>
      <c r="BP277" s="136">
        <f t="shared" si="203"/>
        <v>136</v>
      </c>
      <c r="BQ277" s="135">
        <v>50</v>
      </c>
      <c r="BR277" s="135">
        <v>0</v>
      </c>
      <c r="BS277" s="135">
        <v>57</v>
      </c>
      <c r="BT277" s="136">
        <f t="shared" si="204"/>
        <v>107</v>
      </c>
      <c r="BU277" s="135">
        <v>86</v>
      </c>
      <c r="BV277" s="135">
        <v>0</v>
      </c>
      <c r="BW277" s="135">
        <v>88</v>
      </c>
      <c r="BX277" s="136">
        <f t="shared" si="205"/>
        <v>174</v>
      </c>
      <c r="BY277" s="135">
        <v>0</v>
      </c>
      <c r="BZ277" s="135">
        <v>0</v>
      </c>
      <c r="CA277" s="135">
        <v>1</v>
      </c>
      <c r="CB277" s="136">
        <f t="shared" si="206"/>
        <v>1</v>
      </c>
      <c r="CC277" s="137"/>
      <c r="CD277" s="138">
        <f t="shared" si="207"/>
        <v>1333</v>
      </c>
      <c r="CE277" s="138">
        <f t="shared" si="207"/>
        <v>0</v>
      </c>
      <c r="CF277" s="138">
        <f t="shared" si="207"/>
        <v>1593</v>
      </c>
      <c r="CG277" s="139">
        <f t="shared" si="208"/>
        <v>2926</v>
      </c>
    </row>
    <row r="278" spans="1:85" ht="14.1" customHeight="1">
      <c r="A278" s="45"/>
      <c r="B278" s="1050"/>
      <c r="C278" s="1047"/>
      <c r="D278" s="134" t="s">
        <v>739</v>
      </c>
      <c r="E278" s="135">
        <v>137</v>
      </c>
      <c r="F278" s="135">
        <v>0</v>
      </c>
      <c r="G278" s="135">
        <v>141</v>
      </c>
      <c r="H278" s="136">
        <f t="shared" si="188"/>
        <v>278</v>
      </c>
      <c r="I278" s="135">
        <v>111</v>
      </c>
      <c r="J278" s="135">
        <v>0</v>
      </c>
      <c r="K278" s="135">
        <v>122</v>
      </c>
      <c r="L278" s="136">
        <f t="shared" si="189"/>
        <v>233</v>
      </c>
      <c r="M278" s="135">
        <v>268</v>
      </c>
      <c r="N278" s="135">
        <v>0</v>
      </c>
      <c r="O278" s="135">
        <v>285</v>
      </c>
      <c r="P278" s="136">
        <f t="shared" si="190"/>
        <v>553</v>
      </c>
      <c r="Q278" s="135">
        <v>295</v>
      </c>
      <c r="R278" s="135">
        <v>0</v>
      </c>
      <c r="S278" s="135">
        <v>312</v>
      </c>
      <c r="T278" s="136">
        <f t="shared" si="191"/>
        <v>607</v>
      </c>
      <c r="U278" s="135">
        <v>334</v>
      </c>
      <c r="V278" s="135">
        <v>0</v>
      </c>
      <c r="W278" s="135">
        <v>375</v>
      </c>
      <c r="X278" s="136">
        <f t="shared" si="192"/>
        <v>709</v>
      </c>
      <c r="Y278" s="135">
        <v>385</v>
      </c>
      <c r="Z278" s="135">
        <v>0</v>
      </c>
      <c r="AA278" s="135">
        <v>366</v>
      </c>
      <c r="AB278" s="136">
        <f t="shared" si="193"/>
        <v>751</v>
      </c>
      <c r="AC278" s="135">
        <v>366</v>
      </c>
      <c r="AD278" s="135">
        <v>0</v>
      </c>
      <c r="AE278" s="135">
        <v>381</v>
      </c>
      <c r="AF278" s="136">
        <f t="shared" si="194"/>
        <v>747</v>
      </c>
      <c r="AG278" s="135">
        <v>287</v>
      </c>
      <c r="AH278" s="135">
        <v>0</v>
      </c>
      <c r="AI278" s="135">
        <v>267</v>
      </c>
      <c r="AJ278" s="136">
        <f t="shared" si="195"/>
        <v>554</v>
      </c>
      <c r="AK278" s="135">
        <v>261</v>
      </c>
      <c r="AL278" s="135">
        <v>0</v>
      </c>
      <c r="AM278" s="135">
        <v>234</v>
      </c>
      <c r="AN278" s="136">
        <f t="shared" si="196"/>
        <v>495</v>
      </c>
      <c r="AO278" s="135">
        <v>336</v>
      </c>
      <c r="AP278" s="135">
        <v>0</v>
      </c>
      <c r="AQ278" s="135">
        <v>335</v>
      </c>
      <c r="AR278" s="136">
        <f t="shared" si="197"/>
        <v>671</v>
      </c>
      <c r="AS278" s="135">
        <v>372</v>
      </c>
      <c r="AT278" s="135">
        <v>0</v>
      </c>
      <c r="AU278" s="135">
        <v>390</v>
      </c>
      <c r="AV278" s="136">
        <f t="shared" si="198"/>
        <v>762</v>
      </c>
      <c r="AW278" s="135">
        <v>416</v>
      </c>
      <c r="AX278" s="135">
        <v>0</v>
      </c>
      <c r="AY278" s="135">
        <v>430</v>
      </c>
      <c r="AZ278" s="136">
        <f t="shared" si="199"/>
        <v>846</v>
      </c>
      <c r="BA278" s="135">
        <v>335</v>
      </c>
      <c r="BB278" s="135">
        <v>0</v>
      </c>
      <c r="BC278" s="135">
        <v>368</v>
      </c>
      <c r="BD278" s="136">
        <f t="shared" si="200"/>
        <v>703</v>
      </c>
      <c r="BE278" s="135">
        <v>295</v>
      </c>
      <c r="BF278" s="135">
        <v>0</v>
      </c>
      <c r="BG278" s="135">
        <v>326</v>
      </c>
      <c r="BH278" s="136">
        <f t="shared" si="201"/>
        <v>621</v>
      </c>
      <c r="BI278" s="135">
        <v>225</v>
      </c>
      <c r="BJ278" s="135">
        <v>0</v>
      </c>
      <c r="BK278" s="135">
        <v>245</v>
      </c>
      <c r="BL278" s="136">
        <f t="shared" si="202"/>
        <v>470</v>
      </c>
      <c r="BM278" s="135">
        <v>185</v>
      </c>
      <c r="BN278" s="135">
        <v>0</v>
      </c>
      <c r="BO278" s="135">
        <v>219</v>
      </c>
      <c r="BP278" s="136">
        <f t="shared" si="203"/>
        <v>404</v>
      </c>
      <c r="BQ278" s="135">
        <v>156</v>
      </c>
      <c r="BR278" s="135">
        <v>0</v>
      </c>
      <c r="BS278" s="135">
        <v>144</v>
      </c>
      <c r="BT278" s="136">
        <f t="shared" si="204"/>
        <v>300</v>
      </c>
      <c r="BU278" s="135">
        <v>233</v>
      </c>
      <c r="BV278" s="135">
        <v>0</v>
      </c>
      <c r="BW278" s="135">
        <v>166</v>
      </c>
      <c r="BX278" s="136">
        <f t="shared" si="205"/>
        <v>399</v>
      </c>
      <c r="BY278" s="135">
        <v>0</v>
      </c>
      <c r="BZ278" s="135">
        <v>0</v>
      </c>
      <c r="CA278" s="135">
        <v>0</v>
      </c>
      <c r="CB278" s="136">
        <f t="shared" si="206"/>
        <v>0</v>
      </c>
      <c r="CC278" s="137"/>
      <c r="CD278" s="138">
        <f t="shared" si="207"/>
        <v>4997</v>
      </c>
      <c r="CE278" s="138">
        <f t="shared" si="207"/>
        <v>0</v>
      </c>
      <c r="CF278" s="138">
        <f t="shared" si="207"/>
        <v>5106</v>
      </c>
      <c r="CG278" s="139">
        <f t="shared" si="208"/>
        <v>10103</v>
      </c>
    </row>
    <row r="279" spans="1:85" ht="14.1" customHeight="1">
      <c r="A279" s="45"/>
      <c r="B279" s="1050"/>
      <c r="C279" s="1047"/>
      <c r="D279" s="134" t="s">
        <v>740</v>
      </c>
      <c r="E279" s="135">
        <v>224</v>
      </c>
      <c r="F279" s="135">
        <v>0</v>
      </c>
      <c r="G279" s="135">
        <v>244</v>
      </c>
      <c r="H279" s="136">
        <f t="shared" si="188"/>
        <v>468</v>
      </c>
      <c r="I279" s="135">
        <v>177</v>
      </c>
      <c r="J279" s="135">
        <v>0</v>
      </c>
      <c r="K279" s="135">
        <v>170</v>
      </c>
      <c r="L279" s="136">
        <f t="shared" si="189"/>
        <v>347</v>
      </c>
      <c r="M279" s="135">
        <v>536</v>
      </c>
      <c r="N279" s="135">
        <v>0</v>
      </c>
      <c r="O279" s="135">
        <v>552</v>
      </c>
      <c r="P279" s="136">
        <f t="shared" si="190"/>
        <v>1088</v>
      </c>
      <c r="Q279" s="135">
        <v>513</v>
      </c>
      <c r="R279" s="135">
        <v>0</v>
      </c>
      <c r="S279" s="135">
        <v>532</v>
      </c>
      <c r="T279" s="136">
        <f t="shared" si="191"/>
        <v>1045</v>
      </c>
      <c r="U279" s="135">
        <v>547</v>
      </c>
      <c r="V279" s="135">
        <v>0</v>
      </c>
      <c r="W279" s="135">
        <v>561</v>
      </c>
      <c r="X279" s="136">
        <f t="shared" si="192"/>
        <v>1108</v>
      </c>
      <c r="Y279" s="135">
        <v>631</v>
      </c>
      <c r="Z279" s="135">
        <v>0</v>
      </c>
      <c r="AA279" s="135">
        <v>564</v>
      </c>
      <c r="AB279" s="136">
        <f t="shared" si="193"/>
        <v>1195</v>
      </c>
      <c r="AC279" s="135">
        <v>668</v>
      </c>
      <c r="AD279" s="135">
        <v>0</v>
      </c>
      <c r="AE279" s="135">
        <v>601</v>
      </c>
      <c r="AF279" s="136">
        <f t="shared" si="194"/>
        <v>1269</v>
      </c>
      <c r="AG279" s="135">
        <v>495</v>
      </c>
      <c r="AH279" s="135">
        <v>0</v>
      </c>
      <c r="AI279" s="135">
        <v>474</v>
      </c>
      <c r="AJ279" s="136">
        <f t="shared" si="195"/>
        <v>969</v>
      </c>
      <c r="AK279" s="135">
        <v>490</v>
      </c>
      <c r="AL279" s="135">
        <v>0</v>
      </c>
      <c r="AM279" s="135">
        <v>407</v>
      </c>
      <c r="AN279" s="136">
        <f t="shared" si="196"/>
        <v>897</v>
      </c>
      <c r="AO279" s="135">
        <v>524</v>
      </c>
      <c r="AP279" s="135">
        <v>0</v>
      </c>
      <c r="AQ279" s="135">
        <v>459</v>
      </c>
      <c r="AR279" s="136">
        <f t="shared" si="197"/>
        <v>983</v>
      </c>
      <c r="AS279" s="135">
        <v>543</v>
      </c>
      <c r="AT279" s="135">
        <v>0</v>
      </c>
      <c r="AU279" s="135">
        <v>473</v>
      </c>
      <c r="AV279" s="136">
        <f t="shared" si="198"/>
        <v>1016</v>
      </c>
      <c r="AW279" s="135">
        <v>596</v>
      </c>
      <c r="AX279" s="135">
        <v>0</v>
      </c>
      <c r="AY279" s="135">
        <v>541</v>
      </c>
      <c r="AZ279" s="136">
        <f t="shared" si="199"/>
        <v>1137</v>
      </c>
      <c r="BA279" s="135">
        <v>493</v>
      </c>
      <c r="BB279" s="135">
        <v>0</v>
      </c>
      <c r="BC279" s="135">
        <v>483</v>
      </c>
      <c r="BD279" s="136">
        <f t="shared" si="200"/>
        <v>976</v>
      </c>
      <c r="BE279" s="135">
        <v>360</v>
      </c>
      <c r="BF279" s="135">
        <v>0</v>
      </c>
      <c r="BG279" s="135">
        <v>415</v>
      </c>
      <c r="BH279" s="136">
        <f t="shared" si="201"/>
        <v>775</v>
      </c>
      <c r="BI279" s="135">
        <v>298</v>
      </c>
      <c r="BJ279" s="135">
        <v>0</v>
      </c>
      <c r="BK279" s="135">
        <v>281</v>
      </c>
      <c r="BL279" s="136">
        <f t="shared" si="202"/>
        <v>579</v>
      </c>
      <c r="BM279" s="135">
        <v>224</v>
      </c>
      <c r="BN279" s="135">
        <v>0</v>
      </c>
      <c r="BO279" s="135">
        <v>222</v>
      </c>
      <c r="BP279" s="136">
        <f t="shared" si="203"/>
        <v>446</v>
      </c>
      <c r="BQ279" s="135">
        <v>174</v>
      </c>
      <c r="BR279" s="135">
        <v>0</v>
      </c>
      <c r="BS279" s="135">
        <v>165</v>
      </c>
      <c r="BT279" s="136">
        <f t="shared" si="204"/>
        <v>339</v>
      </c>
      <c r="BU279" s="135">
        <v>225</v>
      </c>
      <c r="BV279" s="135">
        <v>0</v>
      </c>
      <c r="BW279" s="135">
        <v>173</v>
      </c>
      <c r="BX279" s="136">
        <f t="shared" si="205"/>
        <v>398</v>
      </c>
      <c r="BY279" s="135">
        <v>0</v>
      </c>
      <c r="BZ279" s="135">
        <v>0</v>
      </c>
      <c r="CA279" s="135">
        <v>0</v>
      </c>
      <c r="CB279" s="136">
        <f t="shared" si="206"/>
        <v>0</v>
      </c>
      <c r="CC279" s="137"/>
      <c r="CD279" s="138">
        <f t="shared" si="207"/>
        <v>7718</v>
      </c>
      <c r="CE279" s="138">
        <f t="shared" si="207"/>
        <v>0</v>
      </c>
      <c r="CF279" s="138">
        <f t="shared" si="207"/>
        <v>7317</v>
      </c>
      <c r="CG279" s="139">
        <f t="shared" si="208"/>
        <v>15035</v>
      </c>
    </row>
    <row r="280" spans="1:85" ht="14.1" customHeight="1">
      <c r="A280" s="45"/>
      <c r="B280" s="1050"/>
      <c r="C280" s="1047"/>
      <c r="D280" s="134" t="s">
        <v>741</v>
      </c>
      <c r="E280" s="135">
        <v>33</v>
      </c>
      <c r="F280" s="135">
        <v>0</v>
      </c>
      <c r="G280" s="135">
        <v>39</v>
      </c>
      <c r="H280" s="136">
        <f t="shared" si="188"/>
        <v>72</v>
      </c>
      <c r="I280" s="135">
        <v>26</v>
      </c>
      <c r="J280" s="135">
        <v>0</v>
      </c>
      <c r="K280" s="135">
        <v>25</v>
      </c>
      <c r="L280" s="136">
        <f t="shared" si="189"/>
        <v>51</v>
      </c>
      <c r="M280" s="135">
        <v>54</v>
      </c>
      <c r="N280" s="135">
        <v>0</v>
      </c>
      <c r="O280" s="135">
        <v>57</v>
      </c>
      <c r="P280" s="136">
        <f t="shared" si="190"/>
        <v>111</v>
      </c>
      <c r="Q280" s="135">
        <v>85</v>
      </c>
      <c r="R280" s="135">
        <v>0</v>
      </c>
      <c r="S280" s="135">
        <v>92</v>
      </c>
      <c r="T280" s="136">
        <f t="shared" si="191"/>
        <v>177</v>
      </c>
      <c r="U280" s="135">
        <v>112</v>
      </c>
      <c r="V280" s="135">
        <v>0</v>
      </c>
      <c r="W280" s="135">
        <v>123</v>
      </c>
      <c r="X280" s="136">
        <f t="shared" si="192"/>
        <v>235</v>
      </c>
      <c r="Y280" s="135">
        <v>129</v>
      </c>
      <c r="Z280" s="135">
        <v>0</v>
      </c>
      <c r="AA280" s="135">
        <v>114</v>
      </c>
      <c r="AB280" s="136">
        <f t="shared" si="193"/>
        <v>243</v>
      </c>
      <c r="AC280" s="135">
        <v>136</v>
      </c>
      <c r="AD280" s="135">
        <v>0</v>
      </c>
      <c r="AE280" s="135">
        <v>149</v>
      </c>
      <c r="AF280" s="136">
        <f t="shared" si="194"/>
        <v>285</v>
      </c>
      <c r="AG280" s="135">
        <v>129</v>
      </c>
      <c r="AH280" s="135">
        <v>0</v>
      </c>
      <c r="AI280" s="135">
        <v>139</v>
      </c>
      <c r="AJ280" s="136">
        <f t="shared" si="195"/>
        <v>268</v>
      </c>
      <c r="AK280" s="135">
        <v>110</v>
      </c>
      <c r="AL280" s="135">
        <v>0</v>
      </c>
      <c r="AM280" s="135">
        <v>109</v>
      </c>
      <c r="AN280" s="136">
        <f t="shared" si="196"/>
        <v>219</v>
      </c>
      <c r="AO280" s="135">
        <v>147</v>
      </c>
      <c r="AP280" s="135">
        <v>0</v>
      </c>
      <c r="AQ280" s="135">
        <v>204</v>
      </c>
      <c r="AR280" s="136">
        <f t="shared" si="197"/>
        <v>351</v>
      </c>
      <c r="AS280" s="135">
        <v>146</v>
      </c>
      <c r="AT280" s="135">
        <v>0</v>
      </c>
      <c r="AU280" s="135">
        <v>205</v>
      </c>
      <c r="AV280" s="136">
        <f t="shared" si="198"/>
        <v>351</v>
      </c>
      <c r="AW280" s="135">
        <v>153</v>
      </c>
      <c r="AX280" s="135">
        <v>0</v>
      </c>
      <c r="AY280" s="135">
        <v>173</v>
      </c>
      <c r="AZ280" s="136">
        <f t="shared" si="199"/>
        <v>326</v>
      </c>
      <c r="BA280" s="135">
        <v>126</v>
      </c>
      <c r="BB280" s="135">
        <v>0</v>
      </c>
      <c r="BC280" s="135">
        <v>162</v>
      </c>
      <c r="BD280" s="136">
        <f t="shared" si="200"/>
        <v>288</v>
      </c>
      <c r="BE280" s="135">
        <v>122</v>
      </c>
      <c r="BF280" s="135">
        <v>0</v>
      </c>
      <c r="BG280" s="135">
        <v>121</v>
      </c>
      <c r="BH280" s="136">
        <f t="shared" si="201"/>
        <v>243</v>
      </c>
      <c r="BI280" s="135">
        <v>91</v>
      </c>
      <c r="BJ280" s="135">
        <v>0</v>
      </c>
      <c r="BK280" s="135">
        <v>104</v>
      </c>
      <c r="BL280" s="136">
        <f t="shared" si="202"/>
        <v>195</v>
      </c>
      <c r="BM280" s="135">
        <v>87</v>
      </c>
      <c r="BN280" s="135">
        <v>0</v>
      </c>
      <c r="BO280" s="135">
        <v>78</v>
      </c>
      <c r="BP280" s="136">
        <f t="shared" si="203"/>
        <v>165</v>
      </c>
      <c r="BQ280" s="135">
        <v>76</v>
      </c>
      <c r="BR280" s="135">
        <v>0</v>
      </c>
      <c r="BS280" s="135">
        <v>78</v>
      </c>
      <c r="BT280" s="136">
        <f t="shared" si="204"/>
        <v>154</v>
      </c>
      <c r="BU280" s="135">
        <v>72</v>
      </c>
      <c r="BV280" s="135">
        <v>0</v>
      </c>
      <c r="BW280" s="135">
        <v>79</v>
      </c>
      <c r="BX280" s="136">
        <f t="shared" si="205"/>
        <v>151</v>
      </c>
      <c r="BY280" s="135">
        <v>0</v>
      </c>
      <c r="BZ280" s="135">
        <v>0</v>
      </c>
      <c r="CA280" s="135">
        <v>0</v>
      </c>
      <c r="CB280" s="136">
        <f t="shared" si="206"/>
        <v>0</v>
      </c>
      <c r="CC280" s="137"/>
      <c r="CD280" s="138">
        <f t="shared" si="207"/>
        <v>1834</v>
      </c>
      <c r="CE280" s="138">
        <f t="shared" si="207"/>
        <v>0</v>
      </c>
      <c r="CF280" s="138">
        <f t="shared" si="207"/>
        <v>2051</v>
      </c>
      <c r="CG280" s="139">
        <f t="shared" si="208"/>
        <v>3885</v>
      </c>
    </row>
    <row r="281" spans="1:85" ht="14.1" customHeight="1">
      <c r="A281" s="45"/>
      <c r="B281" s="1050"/>
      <c r="C281" s="1047"/>
      <c r="D281" s="134" t="s">
        <v>742</v>
      </c>
      <c r="E281" s="135">
        <v>36</v>
      </c>
      <c r="F281" s="135">
        <v>0</v>
      </c>
      <c r="G281" s="135">
        <v>39</v>
      </c>
      <c r="H281" s="136">
        <f t="shared" si="188"/>
        <v>75</v>
      </c>
      <c r="I281" s="135">
        <v>28</v>
      </c>
      <c r="J281" s="135">
        <v>0</v>
      </c>
      <c r="K281" s="135">
        <v>33</v>
      </c>
      <c r="L281" s="136">
        <f t="shared" si="189"/>
        <v>61</v>
      </c>
      <c r="M281" s="135">
        <v>58</v>
      </c>
      <c r="N281" s="135">
        <v>0</v>
      </c>
      <c r="O281" s="135">
        <v>56</v>
      </c>
      <c r="P281" s="136">
        <f t="shared" si="190"/>
        <v>114</v>
      </c>
      <c r="Q281" s="135">
        <v>47</v>
      </c>
      <c r="R281" s="135">
        <v>0</v>
      </c>
      <c r="S281" s="135">
        <v>49</v>
      </c>
      <c r="T281" s="136">
        <f t="shared" si="191"/>
        <v>96</v>
      </c>
      <c r="U281" s="135">
        <v>58</v>
      </c>
      <c r="V281" s="135">
        <v>0</v>
      </c>
      <c r="W281" s="135">
        <v>58</v>
      </c>
      <c r="X281" s="136">
        <f t="shared" si="192"/>
        <v>116</v>
      </c>
      <c r="Y281" s="135">
        <v>71</v>
      </c>
      <c r="Z281" s="135">
        <v>0</v>
      </c>
      <c r="AA281" s="135">
        <v>52</v>
      </c>
      <c r="AB281" s="136">
        <f t="shared" si="193"/>
        <v>123</v>
      </c>
      <c r="AC281" s="135">
        <v>81</v>
      </c>
      <c r="AD281" s="135">
        <v>0</v>
      </c>
      <c r="AE281" s="135">
        <v>63</v>
      </c>
      <c r="AF281" s="136">
        <f t="shared" si="194"/>
        <v>144</v>
      </c>
      <c r="AG281" s="135">
        <v>63</v>
      </c>
      <c r="AH281" s="135">
        <v>0</v>
      </c>
      <c r="AI281" s="135">
        <v>47</v>
      </c>
      <c r="AJ281" s="136">
        <f t="shared" si="195"/>
        <v>110</v>
      </c>
      <c r="AK281" s="135">
        <v>72</v>
      </c>
      <c r="AL281" s="135">
        <v>0</v>
      </c>
      <c r="AM281" s="135">
        <v>34</v>
      </c>
      <c r="AN281" s="136">
        <f t="shared" si="196"/>
        <v>106</v>
      </c>
      <c r="AO281" s="135">
        <v>59</v>
      </c>
      <c r="AP281" s="135">
        <v>0</v>
      </c>
      <c r="AQ281" s="135">
        <v>66</v>
      </c>
      <c r="AR281" s="136">
        <f t="shared" si="197"/>
        <v>125</v>
      </c>
      <c r="AS281" s="135">
        <v>65</v>
      </c>
      <c r="AT281" s="135">
        <v>0</v>
      </c>
      <c r="AU281" s="135">
        <v>47</v>
      </c>
      <c r="AV281" s="136">
        <f t="shared" si="198"/>
        <v>112</v>
      </c>
      <c r="AW281" s="135">
        <v>64</v>
      </c>
      <c r="AX281" s="135">
        <v>0</v>
      </c>
      <c r="AY281" s="135">
        <v>77</v>
      </c>
      <c r="AZ281" s="136">
        <f t="shared" si="199"/>
        <v>141</v>
      </c>
      <c r="BA281" s="135">
        <v>49</v>
      </c>
      <c r="BB281" s="135">
        <v>0</v>
      </c>
      <c r="BC281" s="135">
        <v>57</v>
      </c>
      <c r="BD281" s="136">
        <f t="shared" si="200"/>
        <v>106</v>
      </c>
      <c r="BE281" s="135">
        <v>39</v>
      </c>
      <c r="BF281" s="135">
        <v>0</v>
      </c>
      <c r="BG281" s="135">
        <v>47</v>
      </c>
      <c r="BH281" s="136">
        <f t="shared" si="201"/>
        <v>86</v>
      </c>
      <c r="BI281" s="135">
        <v>44</v>
      </c>
      <c r="BJ281" s="135">
        <v>0</v>
      </c>
      <c r="BK281" s="135">
        <v>28</v>
      </c>
      <c r="BL281" s="136">
        <f t="shared" si="202"/>
        <v>72</v>
      </c>
      <c r="BM281" s="135">
        <v>38</v>
      </c>
      <c r="BN281" s="135">
        <v>0</v>
      </c>
      <c r="BO281" s="135">
        <v>37</v>
      </c>
      <c r="BP281" s="136">
        <f t="shared" si="203"/>
        <v>75</v>
      </c>
      <c r="BQ281" s="135">
        <v>28</v>
      </c>
      <c r="BR281" s="135">
        <v>0</v>
      </c>
      <c r="BS281" s="135">
        <v>37</v>
      </c>
      <c r="BT281" s="136">
        <f t="shared" si="204"/>
        <v>65</v>
      </c>
      <c r="BU281" s="135">
        <v>39</v>
      </c>
      <c r="BV281" s="135">
        <v>0</v>
      </c>
      <c r="BW281" s="135">
        <v>31</v>
      </c>
      <c r="BX281" s="136">
        <f t="shared" si="205"/>
        <v>70</v>
      </c>
      <c r="BY281" s="135">
        <v>0</v>
      </c>
      <c r="BZ281" s="135">
        <v>0</v>
      </c>
      <c r="CA281" s="135">
        <v>0</v>
      </c>
      <c r="CB281" s="136">
        <f t="shared" si="206"/>
        <v>0</v>
      </c>
      <c r="CC281" s="137"/>
      <c r="CD281" s="138">
        <f t="shared" si="207"/>
        <v>939</v>
      </c>
      <c r="CE281" s="138">
        <f t="shared" si="207"/>
        <v>0</v>
      </c>
      <c r="CF281" s="138">
        <f t="shared" si="207"/>
        <v>858</v>
      </c>
      <c r="CG281" s="139">
        <f t="shared" si="208"/>
        <v>1797</v>
      </c>
    </row>
    <row r="282" spans="1:85" ht="14.1" customHeight="1">
      <c r="A282" s="45"/>
      <c r="B282" s="1050"/>
      <c r="C282" s="1047"/>
      <c r="D282" s="134" t="s">
        <v>743</v>
      </c>
      <c r="E282" s="135">
        <v>102</v>
      </c>
      <c r="F282" s="135">
        <v>0</v>
      </c>
      <c r="G282" s="135">
        <v>107</v>
      </c>
      <c r="H282" s="136">
        <f t="shared" si="188"/>
        <v>209</v>
      </c>
      <c r="I282" s="135">
        <v>86</v>
      </c>
      <c r="J282" s="135">
        <v>0</v>
      </c>
      <c r="K282" s="135">
        <v>89</v>
      </c>
      <c r="L282" s="136">
        <f t="shared" si="189"/>
        <v>175</v>
      </c>
      <c r="M282" s="135">
        <v>239</v>
      </c>
      <c r="N282" s="135">
        <v>0</v>
      </c>
      <c r="O282" s="135">
        <v>263</v>
      </c>
      <c r="P282" s="136">
        <f t="shared" si="190"/>
        <v>502</v>
      </c>
      <c r="Q282" s="135">
        <v>306</v>
      </c>
      <c r="R282" s="135">
        <v>0</v>
      </c>
      <c r="S282" s="135">
        <v>298</v>
      </c>
      <c r="T282" s="136">
        <f t="shared" si="191"/>
        <v>604</v>
      </c>
      <c r="U282" s="135">
        <v>311</v>
      </c>
      <c r="V282" s="135">
        <v>0</v>
      </c>
      <c r="W282" s="135">
        <v>315</v>
      </c>
      <c r="X282" s="136">
        <f t="shared" si="192"/>
        <v>626</v>
      </c>
      <c r="Y282" s="135">
        <v>289</v>
      </c>
      <c r="Z282" s="135">
        <v>0</v>
      </c>
      <c r="AA282" s="135">
        <v>303</v>
      </c>
      <c r="AB282" s="136">
        <f t="shared" si="193"/>
        <v>592</v>
      </c>
      <c r="AC282" s="135">
        <v>259</v>
      </c>
      <c r="AD282" s="135">
        <v>0</v>
      </c>
      <c r="AE282" s="135">
        <v>330</v>
      </c>
      <c r="AF282" s="136">
        <f t="shared" si="194"/>
        <v>589</v>
      </c>
      <c r="AG282" s="135">
        <v>274</v>
      </c>
      <c r="AH282" s="135">
        <v>0</v>
      </c>
      <c r="AI282" s="135">
        <v>233</v>
      </c>
      <c r="AJ282" s="136">
        <f t="shared" si="195"/>
        <v>507</v>
      </c>
      <c r="AK282" s="135">
        <v>270</v>
      </c>
      <c r="AL282" s="135">
        <v>0</v>
      </c>
      <c r="AM282" s="135">
        <v>253</v>
      </c>
      <c r="AN282" s="136">
        <f t="shared" si="196"/>
        <v>523</v>
      </c>
      <c r="AO282" s="135">
        <v>268</v>
      </c>
      <c r="AP282" s="135">
        <v>0</v>
      </c>
      <c r="AQ282" s="135">
        <v>243</v>
      </c>
      <c r="AR282" s="136">
        <f t="shared" si="197"/>
        <v>511</v>
      </c>
      <c r="AS282" s="135">
        <v>274</v>
      </c>
      <c r="AT282" s="135">
        <v>0</v>
      </c>
      <c r="AU282" s="135">
        <v>291</v>
      </c>
      <c r="AV282" s="136">
        <f t="shared" si="198"/>
        <v>565</v>
      </c>
      <c r="AW282" s="135">
        <v>249</v>
      </c>
      <c r="AX282" s="135">
        <v>0</v>
      </c>
      <c r="AY282" s="135">
        <v>289</v>
      </c>
      <c r="AZ282" s="136">
        <f t="shared" si="199"/>
        <v>538</v>
      </c>
      <c r="BA282" s="135">
        <v>185</v>
      </c>
      <c r="BB282" s="135">
        <v>0</v>
      </c>
      <c r="BC282" s="135">
        <v>244</v>
      </c>
      <c r="BD282" s="136">
        <f t="shared" si="200"/>
        <v>429</v>
      </c>
      <c r="BE282" s="135">
        <v>139</v>
      </c>
      <c r="BF282" s="135">
        <v>0</v>
      </c>
      <c r="BG282" s="135">
        <v>177</v>
      </c>
      <c r="BH282" s="136">
        <f t="shared" si="201"/>
        <v>316</v>
      </c>
      <c r="BI282" s="135">
        <v>143</v>
      </c>
      <c r="BJ282" s="135">
        <v>0</v>
      </c>
      <c r="BK282" s="135">
        <v>136</v>
      </c>
      <c r="BL282" s="136">
        <f t="shared" si="202"/>
        <v>279</v>
      </c>
      <c r="BM282" s="135">
        <v>98</v>
      </c>
      <c r="BN282" s="135">
        <v>0</v>
      </c>
      <c r="BO282" s="135">
        <v>113</v>
      </c>
      <c r="BP282" s="136">
        <f t="shared" si="203"/>
        <v>211</v>
      </c>
      <c r="BQ282" s="135">
        <v>88</v>
      </c>
      <c r="BR282" s="135">
        <v>0</v>
      </c>
      <c r="BS282" s="135">
        <v>67</v>
      </c>
      <c r="BT282" s="136">
        <f t="shared" si="204"/>
        <v>155</v>
      </c>
      <c r="BU282" s="135">
        <v>100</v>
      </c>
      <c r="BV282" s="135">
        <v>0</v>
      </c>
      <c r="BW282" s="135">
        <v>114</v>
      </c>
      <c r="BX282" s="136">
        <f t="shared" si="205"/>
        <v>214</v>
      </c>
      <c r="BY282" s="135">
        <v>0</v>
      </c>
      <c r="BZ282" s="135">
        <v>0</v>
      </c>
      <c r="CA282" s="135">
        <v>0</v>
      </c>
      <c r="CB282" s="136">
        <f t="shared" si="206"/>
        <v>0</v>
      </c>
      <c r="CC282" s="137"/>
      <c r="CD282" s="138">
        <f t="shared" si="207"/>
        <v>3680</v>
      </c>
      <c r="CE282" s="138">
        <f t="shared" si="207"/>
        <v>0</v>
      </c>
      <c r="CF282" s="138">
        <f t="shared" si="207"/>
        <v>3865</v>
      </c>
      <c r="CG282" s="139">
        <f t="shared" si="208"/>
        <v>7545</v>
      </c>
    </row>
    <row r="283" spans="1:85" ht="14.1" customHeight="1">
      <c r="A283" s="45"/>
      <c r="B283" s="1050"/>
      <c r="C283" s="1047"/>
      <c r="D283" s="134" t="s">
        <v>744</v>
      </c>
      <c r="E283" s="135">
        <v>19</v>
      </c>
      <c r="F283" s="135">
        <v>0</v>
      </c>
      <c r="G283" s="135">
        <v>20</v>
      </c>
      <c r="H283" s="136">
        <f t="shared" si="188"/>
        <v>39</v>
      </c>
      <c r="I283" s="135">
        <v>16</v>
      </c>
      <c r="J283" s="135">
        <v>0</v>
      </c>
      <c r="K283" s="135">
        <v>13</v>
      </c>
      <c r="L283" s="136">
        <f t="shared" si="189"/>
        <v>29</v>
      </c>
      <c r="M283" s="135">
        <v>46</v>
      </c>
      <c r="N283" s="135">
        <v>0</v>
      </c>
      <c r="O283" s="135">
        <v>49</v>
      </c>
      <c r="P283" s="136">
        <f t="shared" si="190"/>
        <v>95</v>
      </c>
      <c r="Q283" s="135">
        <v>44</v>
      </c>
      <c r="R283" s="135">
        <v>0</v>
      </c>
      <c r="S283" s="135">
        <v>71</v>
      </c>
      <c r="T283" s="136">
        <f t="shared" si="191"/>
        <v>115</v>
      </c>
      <c r="U283" s="135">
        <v>57</v>
      </c>
      <c r="V283" s="135">
        <v>0</v>
      </c>
      <c r="W283" s="135">
        <v>56</v>
      </c>
      <c r="X283" s="136">
        <f t="shared" si="192"/>
        <v>113</v>
      </c>
      <c r="Y283" s="135">
        <v>61</v>
      </c>
      <c r="Z283" s="135">
        <v>0</v>
      </c>
      <c r="AA283" s="135">
        <v>46</v>
      </c>
      <c r="AB283" s="136">
        <f t="shared" si="193"/>
        <v>107</v>
      </c>
      <c r="AC283" s="135">
        <v>63</v>
      </c>
      <c r="AD283" s="135">
        <v>0</v>
      </c>
      <c r="AE283" s="135">
        <v>52</v>
      </c>
      <c r="AF283" s="136">
        <f t="shared" si="194"/>
        <v>115</v>
      </c>
      <c r="AG283" s="135">
        <v>38</v>
      </c>
      <c r="AH283" s="135">
        <v>0</v>
      </c>
      <c r="AI283" s="135">
        <v>47</v>
      </c>
      <c r="AJ283" s="136">
        <f t="shared" si="195"/>
        <v>85</v>
      </c>
      <c r="AK283" s="135">
        <v>49</v>
      </c>
      <c r="AL283" s="135">
        <v>0</v>
      </c>
      <c r="AM283" s="135">
        <v>58</v>
      </c>
      <c r="AN283" s="136">
        <f t="shared" si="196"/>
        <v>107</v>
      </c>
      <c r="AO283" s="135">
        <v>44</v>
      </c>
      <c r="AP283" s="135">
        <v>0</v>
      </c>
      <c r="AQ283" s="135">
        <v>39</v>
      </c>
      <c r="AR283" s="136">
        <f t="shared" si="197"/>
        <v>83</v>
      </c>
      <c r="AS283" s="135">
        <v>56</v>
      </c>
      <c r="AT283" s="135">
        <v>0</v>
      </c>
      <c r="AU283" s="135">
        <v>47</v>
      </c>
      <c r="AV283" s="136">
        <f t="shared" si="198"/>
        <v>103</v>
      </c>
      <c r="AW283" s="135">
        <v>69</v>
      </c>
      <c r="AX283" s="135">
        <v>0</v>
      </c>
      <c r="AY283" s="135">
        <v>75</v>
      </c>
      <c r="AZ283" s="136">
        <f t="shared" si="199"/>
        <v>144</v>
      </c>
      <c r="BA283" s="135">
        <v>47</v>
      </c>
      <c r="BB283" s="135">
        <v>0</v>
      </c>
      <c r="BC283" s="135">
        <v>43</v>
      </c>
      <c r="BD283" s="136">
        <f t="shared" si="200"/>
        <v>90</v>
      </c>
      <c r="BE283" s="135">
        <v>37</v>
      </c>
      <c r="BF283" s="135">
        <v>0</v>
      </c>
      <c r="BG283" s="135">
        <v>64</v>
      </c>
      <c r="BH283" s="136">
        <f t="shared" si="201"/>
        <v>101</v>
      </c>
      <c r="BI283" s="135">
        <v>35</v>
      </c>
      <c r="BJ283" s="135">
        <v>0</v>
      </c>
      <c r="BK283" s="135">
        <v>45</v>
      </c>
      <c r="BL283" s="136">
        <f t="shared" si="202"/>
        <v>80</v>
      </c>
      <c r="BM283" s="135">
        <v>42</v>
      </c>
      <c r="BN283" s="135">
        <v>0</v>
      </c>
      <c r="BO283" s="135">
        <v>29</v>
      </c>
      <c r="BP283" s="136">
        <f t="shared" si="203"/>
        <v>71</v>
      </c>
      <c r="BQ283" s="135">
        <v>27</v>
      </c>
      <c r="BR283" s="135">
        <v>0</v>
      </c>
      <c r="BS283" s="135">
        <v>19</v>
      </c>
      <c r="BT283" s="136">
        <f t="shared" si="204"/>
        <v>46</v>
      </c>
      <c r="BU283" s="135">
        <v>36</v>
      </c>
      <c r="BV283" s="135">
        <v>0</v>
      </c>
      <c r="BW283" s="135">
        <v>36</v>
      </c>
      <c r="BX283" s="136">
        <f t="shared" si="205"/>
        <v>72</v>
      </c>
      <c r="BY283" s="135">
        <v>0</v>
      </c>
      <c r="BZ283" s="135">
        <v>0</v>
      </c>
      <c r="CA283" s="135">
        <v>0</v>
      </c>
      <c r="CB283" s="136">
        <f t="shared" si="206"/>
        <v>0</v>
      </c>
      <c r="CC283" s="137"/>
      <c r="CD283" s="138">
        <f t="shared" si="207"/>
        <v>786</v>
      </c>
      <c r="CE283" s="138">
        <f t="shared" si="207"/>
        <v>0</v>
      </c>
      <c r="CF283" s="138">
        <f t="shared" si="207"/>
        <v>809</v>
      </c>
      <c r="CG283" s="139">
        <f t="shared" si="208"/>
        <v>1595</v>
      </c>
    </row>
    <row r="284" spans="1:85" ht="14.1" customHeight="1">
      <c r="A284" s="45"/>
      <c r="B284" s="1050"/>
      <c r="C284" s="1047"/>
      <c r="D284" s="134" t="s">
        <v>745</v>
      </c>
      <c r="E284" s="135">
        <v>232</v>
      </c>
      <c r="F284" s="135">
        <v>0</v>
      </c>
      <c r="G284" s="135">
        <v>244</v>
      </c>
      <c r="H284" s="136">
        <f t="shared" ref="H284:H351" si="253">SUM(E284:G284)</f>
        <v>476</v>
      </c>
      <c r="I284" s="135">
        <v>180</v>
      </c>
      <c r="J284" s="135">
        <v>0</v>
      </c>
      <c r="K284" s="135">
        <v>178</v>
      </c>
      <c r="L284" s="136">
        <f t="shared" ref="L284:L351" si="254">SUM(I284:K284)</f>
        <v>358</v>
      </c>
      <c r="M284" s="135">
        <v>504</v>
      </c>
      <c r="N284" s="135">
        <v>0</v>
      </c>
      <c r="O284" s="135">
        <v>511</v>
      </c>
      <c r="P284" s="136">
        <f t="shared" ref="P284:P351" si="255">SUM(M284:O284)</f>
        <v>1015</v>
      </c>
      <c r="Q284" s="135">
        <v>533</v>
      </c>
      <c r="R284" s="135">
        <v>0</v>
      </c>
      <c r="S284" s="135">
        <v>516</v>
      </c>
      <c r="T284" s="136">
        <f t="shared" ref="T284:T351" si="256">SUM(Q284:S284)</f>
        <v>1049</v>
      </c>
      <c r="U284" s="135">
        <v>575</v>
      </c>
      <c r="V284" s="135">
        <v>0</v>
      </c>
      <c r="W284" s="135">
        <v>546</v>
      </c>
      <c r="X284" s="136">
        <f t="shared" ref="X284:X351" si="257">SUM(U284:W284)</f>
        <v>1121</v>
      </c>
      <c r="Y284" s="135">
        <v>570</v>
      </c>
      <c r="Z284" s="135">
        <v>0</v>
      </c>
      <c r="AA284" s="135">
        <v>589</v>
      </c>
      <c r="AB284" s="136">
        <f t="shared" ref="AB284:AB351" si="258">SUM(Y284:AA284)</f>
        <v>1159</v>
      </c>
      <c r="AC284" s="135">
        <v>565</v>
      </c>
      <c r="AD284" s="135">
        <v>0</v>
      </c>
      <c r="AE284" s="135">
        <v>529</v>
      </c>
      <c r="AF284" s="136">
        <f t="shared" ref="AF284:AF351" si="259">SUM(AC284:AE284)</f>
        <v>1094</v>
      </c>
      <c r="AG284" s="135">
        <v>494</v>
      </c>
      <c r="AH284" s="135">
        <v>0</v>
      </c>
      <c r="AI284" s="135">
        <v>437</v>
      </c>
      <c r="AJ284" s="136">
        <f t="shared" ref="AJ284:AJ351" si="260">SUM(AG284:AI284)</f>
        <v>931</v>
      </c>
      <c r="AK284" s="135">
        <v>466</v>
      </c>
      <c r="AL284" s="135">
        <v>0</v>
      </c>
      <c r="AM284" s="135">
        <v>408</v>
      </c>
      <c r="AN284" s="136">
        <f t="shared" ref="AN284:AN351" si="261">SUM(AK284:AM284)</f>
        <v>874</v>
      </c>
      <c r="AO284" s="135">
        <v>535</v>
      </c>
      <c r="AP284" s="135">
        <v>0</v>
      </c>
      <c r="AQ284" s="135">
        <v>482</v>
      </c>
      <c r="AR284" s="136">
        <f t="shared" ref="AR284:AR351" si="262">SUM(AO284:AQ284)</f>
        <v>1017</v>
      </c>
      <c r="AS284" s="135">
        <v>518</v>
      </c>
      <c r="AT284" s="135">
        <v>0</v>
      </c>
      <c r="AU284" s="135">
        <v>543</v>
      </c>
      <c r="AV284" s="136">
        <f t="shared" ref="AV284:AV351" si="263">SUM(AS284:AU284)</f>
        <v>1061</v>
      </c>
      <c r="AW284" s="135">
        <v>583</v>
      </c>
      <c r="AX284" s="135">
        <v>0</v>
      </c>
      <c r="AY284" s="135">
        <v>587</v>
      </c>
      <c r="AZ284" s="136">
        <f t="shared" ref="AZ284:AZ351" si="264">SUM(AW284:AY284)</f>
        <v>1170</v>
      </c>
      <c r="BA284" s="135">
        <v>468</v>
      </c>
      <c r="BB284" s="135">
        <v>0</v>
      </c>
      <c r="BC284" s="135">
        <v>519</v>
      </c>
      <c r="BD284" s="136">
        <f t="shared" ref="BD284:BD351" si="265">SUM(BA284:BC284)</f>
        <v>987</v>
      </c>
      <c r="BE284" s="135">
        <v>381</v>
      </c>
      <c r="BF284" s="135">
        <v>0</v>
      </c>
      <c r="BG284" s="135">
        <v>395</v>
      </c>
      <c r="BH284" s="136">
        <f t="shared" ref="BH284:BH351" si="266">SUM(BE284:BG284)</f>
        <v>776</v>
      </c>
      <c r="BI284" s="135">
        <v>335</v>
      </c>
      <c r="BJ284" s="135">
        <v>0</v>
      </c>
      <c r="BK284" s="135">
        <v>362</v>
      </c>
      <c r="BL284" s="136">
        <f t="shared" ref="BL284:BL351" si="267">SUM(BI284:BK284)</f>
        <v>697</v>
      </c>
      <c r="BM284" s="135">
        <v>260</v>
      </c>
      <c r="BN284" s="135">
        <v>0</v>
      </c>
      <c r="BO284" s="135">
        <v>300</v>
      </c>
      <c r="BP284" s="136">
        <f t="shared" ref="BP284:BP351" si="268">SUM(BM284:BO284)</f>
        <v>560</v>
      </c>
      <c r="BQ284" s="135">
        <v>252</v>
      </c>
      <c r="BR284" s="135">
        <v>0</v>
      </c>
      <c r="BS284" s="135">
        <v>242</v>
      </c>
      <c r="BT284" s="136">
        <f t="shared" ref="BT284:BT351" si="269">SUM(BQ284:BS284)</f>
        <v>494</v>
      </c>
      <c r="BU284" s="135">
        <v>285</v>
      </c>
      <c r="BV284" s="135">
        <v>0</v>
      </c>
      <c r="BW284" s="135">
        <v>255</v>
      </c>
      <c r="BX284" s="136">
        <f t="shared" ref="BX284:BX351" si="270">SUM(BU284:BW284)</f>
        <v>540</v>
      </c>
      <c r="BY284" s="135">
        <v>0</v>
      </c>
      <c r="BZ284" s="135">
        <v>0</v>
      </c>
      <c r="CA284" s="135">
        <v>1</v>
      </c>
      <c r="CB284" s="136">
        <f t="shared" ref="CB284:CB351" si="271">SUM(BY284:CA284)</f>
        <v>1</v>
      </c>
      <c r="CC284" s="137"/>
      <c r="CD284" s="138">
        <f t="shared" si="207"/>
        <v>7736</v>
      </c>
      <c r="CE284" s="138">
        <f t="shared" si="207"/>
        <v>0</v>
      </c>
      <c r="CF284" s="138">
        <f t="shared" si="207"/>
        <v>7644</v>
      </c>
      <c r="CG284" s="139">
        <f t="shared" ref="CG284:CG351" si="272">SUM(CD284:CF284)</f>
        <v>15380</v>
      </c>
    </row>
    <row r="285" spans="1:85" ht="14.1" customHeight="1">
      <c r="A285" s="45"/>
      <c r="B285" s="1050"/>
      <c r="C285" s="1047"/>
      <c r="D285" s="134" t="s">
        <v>746</v>
      </c>
      <c r="E285" s="135">
        <v>431</v>
      </c>
      <c r="F285" s="135">
        <v>0</v>
      </c>
      <c r="G285" s="135">
        <v>436</v>
      </c>
      <c r="H285" s="136">
        <f t="shared" si="253"/>
        <v>867</v>
      </c>
      <c r="I285" s="135">
        <v>227</v>
      </c>
      <c r="J285" s="135">
        <v>0</v>
      </c>
      <c r="K285" s="135">
        <v>216</v>
      </c>
      <c r="L285" s="136">
        <f t="shared" si="254"/>
        <v>443</v>
      </c>
      <c r="M285" s="135">
        <v>582</v>
      </c>
      <c r="N285" s="135">
        <v>0</v>
      </c>
      <c r="O285" s="135">
        <v>551</v>
      </c>
      <c r="P285" s="136">
        <f t="shared" si="255"/>
        <v>1133</v>
      </c>
      <c r="Q285" s="135">
        <v>575</v>
      </c>
      <c r="R285" s="135">
        <v>0</v>
      </c>
      <c r="S285" s="135">
        <v>549</v>
      </c>
      <c r="T285" s="136">
        <f t="shared" si="256"/>
        <v>1124</v>
      </c>
      <c r="U285" s="135">
        <v>608</v>
      </c>
      <c r="V285" s="135">
        <v>0</v>
      </c>
      <c r="W285" s="135">
        <v>573</v>
      </c>
      <c r="X285" s="136">
        <f t="shared" si="257"/>
        <v>1181</v>
      </c>
      <c r="Y285" s="135">
        <v>680</v>
      </c>
      <c r="Z285" s="135">
        <v>0</v>
      </c>
      <c r="AA285" s="135">
        <v>622</v>
      </c>
      <c r="AB285" s="136">
        <f t="shared" si="258"/>
        <v>1302</v>
      </c>
      <c r="AC285" s="135">
        <v>715</v>
      </c>
      <c r="AD285" s="135">
        <v>0</v>
      </c>
      <c r="AE285" s="135">
        <v>602</v>
      </c>
      <c r="AF285" s="136">
        <f t="shared" si="259"/>
        <v>1317</v>
      </c>
      <c r="AG285" s="135">
        <v>578</v>
      </c>
      <c r="AH285" s="135">
        <v>0</v>
      </c>
      <c r="AI285" s="135">
        <v>502</v>
      </c>
      <c r="AJ285" s="136">
        <f t="shared" si="260"/>
        <v>1080</v>
      </c>
      <c r="AK285" s="135">
        <v>525</v>
      </c>
      <c r="AL285" s="135">
        <v>0</v>
      </c>
      <c r="AM285" s="135">
        <v>491</v>
      </c>
      <c r="AN285" s="136">
        <f t="shared" si="261"/>
        <v>1016</v>
      </c>
      <c r="AO285" s="135">
        <v>562</v>
      </c>
      <c r="AP285" s="135">
        <v>0</v>
      </c>
      <c r="AQ285" s="135">
        <v>542</v>
      </c>
      <c r="AR285" s="136">
        <f t="shared" si="262"/>
        <v>1104</v>
      </c>
      <c r="AS285" s="135">
        <v>625</v>
      </c>
      <c r="AT285" s="135">
        <v>0</v>
      </c>
      <c r="AU285" s="135">
        <v>550</v>
      </c>
      <c r="AV285" s="136">
        <f t="shared" si="263"/>
        <v>1175</v>
      </c>
      <c r="AW285" s="135">
        <v>605</v>
      </c>
      <c r="AX285" s="135">
        <v>0</v>
      </c>
      <c r="AY285" s="135">
        <v>568</v>
      </c>
      <c r="AZ285" s="136">
        <f t="shared" si="264"/>
        <v>1173</v>
      </c>
      <c r="BA285" s="135">
        <v>474</v>
      </c>
      <c r="BB285" s="135">
        <v>0</v>
      </c>
      <c r="BC285" s="135">
        <v>498</v>
      </c>
      <c r="BD285" s="136">
        <f t="shared" si="265"/>
        <v>972</v>
      </c>
      <c r="BE285" s="135">
        <v>411</v>
      </c>
      <c r="BF285" s="135">
        <v>0</v>
      </c>
      <c r="BG285" s="135">
        <v>376</v>
      </c>
      <c r="BH285" s="136">
        <f t="shared" si="266"/>
        <v>787</v>
      </c>
      <c r="BI285" s="135">
        <v>321</v>
      </c>
      <c r="BJ285" s="135">
        <v>0</v>
      </c>
      <c r="BK285" s="135">
        <v>303</v>
      </c>
      <c r="BL285" s="136">
        <f t="shared" si="267"/>
        <v>624</v>
      </c>
      <c r="BM285" s="135">
        <v>273</v>
      </c>
      <c r="BN285" s="135">
        <v>0</v>
      </c>
      <c r="BO285" s="135">
        <v>228</v>
      </c>
      <c r="BP285" s="136">
        <f t="shared" si="268"/>
        <v>501</v>
      </c>
      <c r="BQ285" s="135">
        <v>212</v>
      </c>
      <c r="BR285" s="135">
        <v>0</v>
      </c>
      <c r="BS285" s="135">
        <v>162</v>
      </c>
      <c r="BT285" s="136">
        <f t="shared" si="269"/>
        <v>374</v>
      </c>
      <c r="BU285" s="135">
        <v>226</v>
      </c>
      <c r="BV285" s="135">
        <v>0</v>
      </c>
      <c r="BW285" s="135">
        <v>161</v>
      </c>
      <c r="BX285" s="136">
        <f t="shared" si="270"/>
        <v>387</v>
      </c>
      <c r="BY285" s="135">
        <v>0</v>
      </c>
      <c r="BZ285" s="135">
        <v>0</v>
      </c>
      <c r="CA285" s="135">
        <v>4</v>
      </c>
      <c r="CB285" s="136">
        <f t="shared" si="271"/>
        <v>4</v>
      </c>
      <c r="CC285" s="137"/>
      <c r="CD285" s="138">
        <f t="shared" si="207"/>
        <v>8630</v>
      </c>
      <c r="CE285" s="138">
        <f t="shared" si="207"/>
        <v>0</v>
      </c>
      <c r="CF285" s="138">
        <f t="shared" si="207"/>
        <v>7934</v>
      </c>
      <c r="CG285" s="139">
        <f t="shared" si="272"/>
        <v>16564</v>
      </c>
    </row>
    <row r="286" spans="1:85" ht="14.1" customHeight="1">
      <c r="A286" s="45"/>
      <c r="B286" s="1050"/>
      <c r="C286" s="1047"/>
      <c r="D286" s="134" t="s">
        <v>747</v>
      </c>
      <c r="E286" s="135">
        <v>137</v>
      </c>
      <c r="F286" s="135">
        <v>0</v>
      </c>
      <c r="G286" s="135">
        <v>151</v>
      </c>
      <c r="H286" s="136">
        <f t="shared" si="253"/>
        <v>288</v>
      </c>
      <c r="I286" s="135">
        <v>108</v>
      </c>
      <c r="J286" s="135">
        <v>0</v>
      </c>
      <c r="K286" s="135">
        <v>148</v>
      </c>
      <c r="L286" s="136">
        <f t="shared" si="254"/>
        <v>256</v>
      </c>
      <c r="M286" s="135">
        <v>353</v>
      </c>
      <c r="N286" s="135">
        <v>0</v>
      </c>
      <c r="O286" s="135">
        <v>326</v>
      </c>
      <c r="P286" s="136">
        <f t="shared" si="255"/>
        <v>679</v>
      </c>
      <c r="Q286" s="135">
        <v>358</v>
      </c>
      <c r="R286" s="135">
        <v>0</v>
      </c>
      <c r="S286" s="135">
        <v>395</v>
      </c>
      <c r="T286" s="136">
        <f t="shared" si="256"/>
        <v>753</v>
      </c>
      <c r="U286" s="135">
        <v>405</v>
      </c>
      <c r="V286" s="135">
        <v>0</v>
      </c>
      <c r="W286" s="135">
        <v>475</v>
      </c>
      <c r="X286" s="136">
        <f t="shared" si="257"/>
        <v>880</v>
      </c>
      <c r="Y286" s="135">
        <v>455</v>
      </c>
      <c r="Z286" s="135">
        <v>0</v>
      </c>
      <c r="AA286" s="135">
        <v>455</v>
      </c>
      <c r="AB286" s="136">
        <f t="shared" si="258"/>
        <v>910</v>
      </c>
      <c r="AC286" s="135">
        <v>485</v>
      </c>
      <c r="AD286" s="135">
        <v>0</v>
      </c>
      <c r="AE286" s="135">
        <v>477</v>
      </c>
      <c r="AF286" s="136">
        <f t="shared" si="259"/>
        <v>962</v>
      </c>
      <c r="AG286" s="135">
        <v>382</v>
      </c>
      <c r="AH286" s="135">
        <v>0</v>
      </c>
      <c r="AI286" s="135">
        <v>377</v>
      </c>
      <c r="AJ286" s="136">
        <f t="shared" si="260"/>
        <v>759</v>
      </c>
      <c r="AK286" s="135">
        <v>332</v>
      </c>
      <c r="AL286" s="135">
        <v>0</v>
      </c>
      <c r="AM286" s="135">
        <v>284</v>
      </c>
      <c r="AN286" s="136">
        <f t="shared" si="261"/>
        <v>616</v>
      </c>
      <c r="AO286" s="135">
        <v>417</v>
      </c>
      <c r="AP286" s="135">
        <v>0</v>
      </c>
      <c r="AQ286" s="135">
        <v>364</v>
      </c>
      <c r="AR286" s="136">
        <f t="shared" si="262"/>
        <v>781</v>
      </c>
      <c r="AS286" s="135">
        <v>470</v>
      </c>
      <c r="AT286" s="135">
        <v>0</v>
      </c>
      <c r="AU286" s="135">
        <v>516</v>
      </c>
      <c r="AV286" s="136">
        <f t="shared" si="263"/>
        <v>986</v>
      </c>
      <c r="AW286" s="135">
        <v>493</v>
      </c>
      <c r="AX286" s="135">
        <v>0</v>
      </c>
      <c r="AY286" s="135">
        <v>568</v>
      </c>
      <c r="AZ286" s="136">
        <f t="shared" si="264"/>
        <v>1061</v>
      </c>
      <c r="BA286" s="135">
        <v>427</v>
      </c>
      <c r="BB286" s="135">
        <v>0</v>
      </c>
      <c r="BC286" s="135">
        <v>473</v>
      </c>
      <c r="BD286" s="136">
        <f t="shared" si="265"/>
        <v>900</v>
      </c>
      <c r="BE286" s="135">
        <v>338</v>
      </c>
      <c r="BF286" s="135">
        <v>0</v>
      </c>
      <c r="BG286" s="135">
        <v>409</v>
      </c>
      <c r="BH286" s="136">
        <f t="shared" si="266"/>
        <v>747</v>
      </c>
      <c r="BI286" s="135">
        <v>288</v>
      </c>
      <c r="BJ286" s="135">
        <v>0</v>
      </c>
      <c r="BK286" s="135">
        <v>332</v>
      </c>
      <c r="BL286" s="136">
        <f t="shared" si="267"/>
        <v>620</v>
      </c>
      <c r="BM286" s="135">
        <v>247</v>
      </c>
      <c r="BN286" s="135">
        <v>0</v>
      </c>
      <c r="BO286" s="135">
        <v>293</v>
      </c>
      <c r="BP286" s="136">
        <f t="shared" si="268"/>
        <v>540</v>
      </c>
      <c r="BQ286" s="135">
        <v>225</v>
      </c>
      <c r="BR286" s="135">
        <v>0</v>
      </c>
      <c r="BS286" s="135">
        <v>212</v>
      </c>
      <c r="BT286" s="136">
        <f t="shared" si="269"/>
        <v>437</v>
      </c>
      <c r="BU286" s="135">
        <v>262</v>
      </c>
      <c r="BV286" s="135">
        <v>0</v>
      </c>
      <c r="BW286" s="135">
        <v>225</v>
      </c>
      <c r="BX286" s="136">
        <f t="shared" si="270"/>
        <v>487</v>
      </c>
      <c r="BY286" s="135">
        <v>1</v>
      </c>
      <c r="BZ286" s="135">
        <v>0</v>
      </c>
      <c r="CA286" s="135">
        <v>0</v>
      </c>
      <c r="CB286" s="136">
        <f t="shared" si="271"/>
        <v>1</v>
      </c>
      <c r="CC286" s="137"/>
      <c r="CD286" s="138">
        <f t="shared" si="207"/>
        <v>6183</v>
      </c>
      <c r="CE286" s="138">
        <f t="shared" si="207"/>
        <v>0</v>
      </c>
      <c r="CF286" s="138">
        <f t="shared" si="207"/>
        <v>6480</v>
      </c>
      <c r="CG286" s="139">
        <f t="shared" si="272"/>
        <v>12663</v>
      </c>
    </row>
    <row r="287" spans="1:85" ht="14.1" customHeight="1">
      <c r="A287" s="45"/>
      <c r="B287" s="1050"/>
      <c r="C287" s="1048"/>
      <c r="D287" s="134" t="s">
        <v>748</v>
      </c>
      <c r="E287" s="135">
        <v>597</v>
      </c>
      <c r="F287" s="135">
        <v>0</v>
      </c>
      <c r="G287" s="135">
        <v>625</v>
      </c>
      <c r="H287" s="136">
        <f t="shared" si="253"/>
        <v>1222</v>
      </c>
      <c r="I287" s="135">
        <v>489</v>
      </c>
      <c r="J287" s="135">
        <v>0</v>
      </c>
      <c r="K287" s="135">
        <v>463</v>
      </c>
      <c r="L287" s="136">
        <f t="shared" si="254"/>
        <v>952</v>
      </c>
      <c r="M287" s="135">
        <v>1234</v>
      </c>
      <c r="N287" s="135">
        <v>0</v>
      </c>
      <c r="O287" s="135">
        <v>1294</v>
      </c>
      <c r="P287" s="136">
        <f t="shared" si="255"/>
        <v>2528</v>
      </c>
      <c r="Q287" s="135">
        <v>1198</v>
      </c>
      <c r="R287" s="135">
        <v>0</v>
      </c>
      <c r="S287" s="135">
        <v>1262</v>
      </c>
      <c r="T287" s="136">
        <f t="shared" si="256"/>
        <v>2460</v>
      </c>
      <c r="U287" s="135">
        <v>1271</v>
      </c>
      <c r="V287" s="135">
        <v>0</v>
      </c>
      <c r="W287" s="135">
        <v>1276</v>
      </c>
      <c r="X287" s="136">
        <f t="shared" si="257"/>
        <v>2547</v>
      </c>
      <c r="Y287" s="135">
        <v>1349</v>
      </c>
      <c r="Z287" s="135">
        <v>0</v>
      </c>
      <c r="AA287" s="135">
        <v>1260</v>
      </c>
      <c r="AB287" s="136">
        <f t="shared" si="258"/>
        <v>2609</v>
      </c>
      <c r="AC287" s="135">
        <v>1516</v>
      </c>
      <c r="AD287" s="135">
        <v>0</v>
      </c>
      <c r="AE287" s="135">
        <v>1198</v>
      </c>
      <c r="AF287" s="136">
        <f t="shared" si="259"/>
        <v>2714</v>
      </c>
      <c r="AG287" s="135">
        <v>1289</v>
      </c>
      <c r="AH287" s="135">
        <v>0</v>
      </c>
      <c r="AI287" s="135">
        <v>978</v>
      </c>
      <c r="AJ287" s="136">
        <f t="shared" si="260"/>
        <v>2267</v>
      </c>
      <c r="AK287" s="135">
        <v>1272</v>
      </c>
      <c r="AL287" s="135">
        <v>0</v>
      </c>
      <c r="AM287" s="135">
        <v>990</v>
      </c>
      <c r="AN287" s="136">
        <f t="shared" si="261"/>
        <v>2262</v>
      </c>
      <c r="AO287" s="135">
        <v>1354</v>
      </c>
      <c r="AP287" s="135">
        <v>0</v>
      </c>
      <c r="AQ287" s="135">
        <v>1135</v>
      </c>
      <c r="AR287" s="136">
        <f t="shared" si="262"/>
        <v>2489</v>
      </c>
      <c r="AS287" s="135">
        <v>1328</v>
      </c>
      <c r="AT287" s="135">
        <v>0</v>
      </c>
      <c r="AU287" s="135">
        <v>1154</v>
      </c>
      <c r="AV287" s="136">
        <f t="shared" si="263"/>
        <v>2482</v>
      </c>
      <c r="AW287" s="135">
        <v>1202</v>
      </c>
      <c r="AX287" s="135">
        <v>0</v>
      </c>
      <c r="AY287" s="135">
        <v>1049</v>
      </c>
      <c r="AZ287" s="136">
        <f t="shared" si="264"/>
        <v>2251</v>
      </c>
      <c r="BA287" s="135">
        <v>1025</v>
      </c>
      <c r="BB287" s="135">
        <v>0</v>
      </c>
      <c r="BC287" s="135">
        <v>1013</v>
      </c>
      <c r="BD287" s="136">
        <f t="shared" si="265"/>
        <v>2038</v>
      </c>
      <c r="BE287" s="135">
        <v>897</v>
      </c>
      <c r="BF287" s="135">
        <v>0</v>
      </c>
      <c r="BG287" s="135">
        <v>757</v>
      </c>
      <c r="BH287" s="136">
        <f t="shared" si="266"/>
        <v>1654</v>
      </c>
      <c r="BI287" s="135">
        <v>671</v>
      </c>
      <c r="BJ287" s="135">
        <v>0</v>
      </c>
      <c r="BK287" s="135">
        <v>639</v>
      </c>
      <c r="BL287" s="136">
        <f t="shared" si="267"/>
        <v>1310</v>
      </c>
      <c r="BM287" s="135">
        <v>540</v>
      </c>
      <c r="BN287" s="135">
        <v>0</v>
      </c>
      <c r="BO287" s="135">
        <v>459</v>
      </c>
      <c r="BP287" s="136">
        <f t="shared" si="268"/>
        <v>999</v>
      </c>
      <c r="BQ287" s="135">
        <v>407</v>
      </c>
      <c r="BR287" s="135">
        <v>0</v>
      </c>
      <c r="BS287" s="135">
        <v>312</v>
      </c>
      <c r="BT287" s="136">
        <f t="shared" si="269"/>
        <v>719</v>
      </c>
      <c r="BU287" s="135">
        <v>614</v>
      </c>
      <c r="BV287" s="135">
        <v>0</v>
      </c>
      <c r="BW287" s="135">
        <v>344</v>
      </c>
      <c r="BX287" s="136">
        <f t="shared" si="270"/>
        <v>958</v>
      </c>
      <c r="BY287" s="135">
        <v>2</v>
      </c>
      <c r="BZ287" s="135">
        <v>0</v>
      </c>
      <c r="CA287" s="135">
        <v>4</v>
      </c>
      <c r="CB287" s="136">
        <f t="shared" si="271"/>
        <v>6</v>
      </c>
      <c r="CC287" s="137"/>
      <c r="CD287" s="138">
        <f t="shared" si="207"/>
        <v>18255</v>
      </c>
      <c r="CE287" s="138">
        <f t="shared" si="207"/>
        <v>0</v>
      </c>
      <c r="CF287" s="138">
        <f t="shared" si="207"/>
        <v>16212</v>
      </c>
      <c r="CG287" s="139">
        <f t="shared" si="272"/>
        <v>34467</v>
      </c>
    </row>
    <row r="288" spans="1:85" ht="14.1" customHeight="1">
      <c r="A288" s="45"/>
      <c r="B288" s="1050"/>
      <c r="C288" s="281" t="s">
        <v>113</v>
      </c>
      <c r="D288" s="282" t="s">
        <v>856</v>
      </c>
      <c r="E288" s="280">
        <v>6568</v>
      </c>
      <c r="F288" s="280">
        <v>0</v>
      </c>
      <c r="G288" s="280">
        <v>6694</v>
      </c>
      <c r="H288" s="280">
        <f>SUM(H275:H287)</f>
        <v>13262</v>
      </c>
      <c r="I288" s="280">
        <v>4613</v>
      </c>
      <c r="J288" s="280">
        <v>0</v>
      </c>
      <c r="K288" s="280">
        <v>4665</v>
      </c>
      <c r="L288" s="280">
        <f>SUM(L275:L287)</f>
        <v>9278</v>
      </c>
      <c r="M288" s="280">
        <v>12679</v>
      </c>
      <c r="N288" s="280">
        <v>0</v>
      </c>
      <c r="O288" s="280">
        <v>13035</v>
      </c>
      <c r="P288" s="280">
        <f>SUM(P275:P287)</f>
        <v>25714</v>
      </c>
      <c r="Q288" s="280">
        <v>12600</v>
      </c>
      <c r="R288" s="280">
        <v>0</v>
      </c>
      <c r="S288" s="280">
        <v>13088</v>
      </c>
      <c r="T288" s="280">
        <f>SUM(T275:T287)</f>
        <v>25688</v>
      </c>
      <c r="U288" s="280">
        <v>13023</v>
      </c>
      <c r="V288" s="280">
        <v>0</v>
      </c>
      <c r="W288" s="280">
        <v>13267</v>
      </c>
      <c r="X288" s="280">
        <f>SUM(X275:X287)</f>
        <v>26290</v>
      </c>
      <c r="Y288" s="280">
        <v>14312</v>
      </c>
      <c r="Z288" s="280">
        <v>0</v>
      </c>
      <c r="AA288" s="280">
        <v>12644</v>
      </c>
      <c r="AB288" s="280">
        <f>SUM(AB275:AB287)</f>
        <v>26956</v>
      </c>
      <c r="AC288" s="280">
        <v>15632</v>
      </c>
      <c r="AD288" s="280">
        <v>0</v>
      </c>
      <c r="AE288" s="280">
        <v>12460</v>
      </c>
      <c r="AF288" s="280">
        <f>SUM(AF275:AF287)</f>
        <v>28092</v>
      </c>
      <c r="AG288" s="280">
        <v>13367</v>
      </c>
      <c r="AH288" s="280">
        <v>0</v>
      </c>
      <c r="AI288" s="280">
        <v>10629</v>
      </c>
      <c r="AJ288" s="280">
        <f>SUM(AJ275:AJ287)</f>
        <v>23996</v>
      </c>
      <c r="AK288" s="280">
        <v>12715</v>
      </c>
      <c r="AL288" s="280">
        <v>0</v>
      </c>
      <c r="AM288" s="280">
        <v>10469</v>
      </c>
      <c r="AN288" s="280">
        <f>SUM(AN275:AN287)</f>
        <v>23184</v>
      </c>
      <c r="AO288" s="280">
        <v>12679</v>
      </c>
      <c r="AP288" s="280">
        <v>0</v>
      </c>
      <c r="AQ288" s="280">
        <v>10973</v>
      </c>
      <c r="AR288" s="280">
        <f>SUM(AR275:AR287)</f>
        <v>23652</v>
      </c>
      <c r="AS288" s="280">
        <v>12929</v>
      </c>
      <c r="AT288" s="280">
        <v>0</v>
      </c>
      <c r="AU288" s="280">
        <v>11790</v>
      </c>
      <c r="AV288" s="280">
        <f>SUM(AV275:AV287)</f>
        <v>24719</v>
      </c>
      <c r="AW288" s="280">
        <v>12530</v>
      </c>
      <c r="AX288" s="280">
        <v>0</v>
      </c>
      <c r="AY288" s="280">
        <v>11778</v>
      </c>
      <c r="AZ288" s="280">
        <f>SUM(AZ275:AZ287)</f>
        <v>24308</v>
      </c>
      <c r="BA288" s="280">
        <v>10173</v>
      </c>
      <c r="BB288" s="280">
        <v>0</v>
      </c>
      <c r="BC288" s="280">
        <v>9895</v>
      </c>
      <c r="BD288" s="280">
        <f>SUM(BD275:BD287)</f>
        <v>20068</v>
      </c>
      <c r="BE288" s="280">
        <v>8166</v>
      </c>
      <c r="BF288" s="280">
        <v>0</v>
      </c>
      <c r="BG288" s="280">
        <v>7762</v>
      </c>
      <c r="BH288" s="280">
        <f>SUM(BH275:BH287)</f>
        <v>15928</v>
      </c>
      <c r="BI288" s="280">
        <v>6475</v>
      </c>
      <c r="BJ288" s="280">
        <v>0</v>
      </c>
      <c r="BK288" s="280">
        <v>6123</v>
      </c>
      <c r="BL288" s="280">
        <f>SUM(BL275:BL287)</f>
        <v>12598</v>
      </c>
      <c r="BM288" s="280">
        <v>5376</v>
      </c>
      <c r="BN288" s="280">
        <v>0</v>
      </c>
      <c r="BO288" s="280">
        <v>4834</v>
      </c>
      <c r="BP288" s="280">
        <f>SUM(BP275:BP287)</f>
        <v>10210</v>
      </c>
      <c r="BQ288" s="280">
        <v>4263</v>
      </c>
      <c r="BR288" s="280">
        <v>0</v>
      </c>
      <c r="BS288" s="280">
        <v>3413</v>
      </c>
      <c r="BT288" s="280">
        <f>SUM(BT275:BT287)</f>
        <v>7676</v>
      </c>
      <c r="BU288" s="280">
        <v>5553</v>
      </c>
      <c r="BV288" s="280">
        <v>0</v>
      </c>
      <c r="BW288" s="280">
        <v>3708</v>
      </c>
      <c r="BX288" s="280">
        <f>SUM(BX275:BX287)</f>
        <v>9261</v>
      </c>
      <c r="BY288" s="280">
        <v>16</v>
      </c>
      <c r="BZ288" s="280">
        <v>0</v>
      </c>
      <c r="CA288" s="280">
        <v>38</v>
      </c>
      <c r="CB288" s="280">
        <f>SUM(CB275:CB287)</f>
        <v>54</v>
      </c>
      <c r="CC288" s="133"/>
      <c r="CD288" s="283">
        <f t="shared" si="207"/>
        <v>183669</v>
      </c>
      <c r="CE288" s="283">
        <f t="shared" si="207"/>
        <v>0</v>
      </c>
      <c r="CF288" s="283">
        <f t="shared" si="207"/>
        <v>167265</v>
      </c>
      <c r="CG288" s="284">
        <f t="shared" si="272"/>
        <v>350934</v>
      </c>
    </row>
    <row r="289" spans="1:85" ht="14.1" customHeight="1">
      <c r="A289" s="45"/>
      <c r="B289" s="1050"/>
      <c r="C289" s="1046" t="s">
        <v>886</v>
      </c>
      <c r="D289" s="134" t="s">
        <v>750</v>
      </c>
      <c r="E289" s="135">
        <v>628</v>
      </c>
      <c r="F289" s="135">
        <v>0</v>
      </c>
      <c r="G289" s="135">
        <v>630</v>
      </c>
      <c r="H289" s="136">
        <f t="shared" si="253"/>
        <v>1258</v>
      </c>
      <c r="I289" s="135">
        <v>506</v>
      </c>
      <c r="J289" s="135">
        <v>0</v>
      </c>
      <c r="K289" s="135">
        <v>519</v>
      </c>
      <c r="L289" s="136">
        <f t="shared" si="254"/>
        <v>1025</v>
      </c>
      <c r="M289" s="135">
        <v>1350</v>
      </c>
      <c r="N289" s="135">
        <v>0</v>
      </c>
      <c r="O289" s="135">
        <v>1508</v>
      </c>
      <c r="P289" s="136">
        <f t="shared" si="255"/>
        <v>2858</v>
      </c>
      <c r="Q289" s="135">
        <v>1362</v>
      </c>
      <c r="R289" s="135">
        <v>0</v>
      </c>
      <c r="S289" s="135">
        <v>1470</v>
      </c>
      <c r="T289" s="136">
        <f t="shared" si="256"/>
        <v>2832</v>
      </c>
      <c r="U289" s="135">
        <v>1483</v>
      </c>
      <c r="V289" s="135">
        <v>0</v>
      </c>
      <c r="W289" s="135">
        <v>1566</v>
      </c>
      <c r="X289" s="136">
        <f t="shared" si="257"/>
        <v>3049</v>
      </c>
      <c r="Y289" s="135">
        <v>1673</v>
      </c>
      <c r="Z289" s="135">
        <v>0</v>
      </c>
      <c r="AA289" s="135">
        <v>1504</v>
      </c>
      <c r="AB289" s="136">
        <f t="shared" si="258"/>
        <v>3177</v>
      </c>
      <c r="AC289" s="135">
        <v>1736</v>
      </c>
      <c r="AD289" s="135">
        <v>0</v>
      </c>
      <c r="AE289" s="135">
        <v>1330</v>
      </c>
      <c r="AF289" s="136">
        <f t="shared" si="259"/>
        <v>3066</v>
      </c>
      <c r="AG289" s="135">
        <v>1617</v>
      </c>
      <c r="AH289" s="135">
        <v>0</v>
      </c>
      <c r="AI289" s="135">
        <v>1143</v>
      </c>
      <c r="AJ289" s="136">
        <f t="shared" si="260"/>
        <v>2760</v>
      </c>
      <c r="AK289" s="135">
        <v>1689</v>
      </c>
      <c r="AL289" s="135">
        <v>0</v>
      </c>
      <c r="AM289" s="135">
        <v>1309</v>
      </c>
      <c r="AN289" s="136">
        <f t="shared" si="261"/>
        <v>2998</v>
      </c>
      <c r="AO289" s="135">
        <v>1584</v>
      </c>
      <c r="AP289" s="135">
        <v>0</v>
      </c>
      <c r="AQ289" s="135">
        <v>1298</v>
      </c>
      <c r="AR289" s="136">
        <f t="shared" si="262"/>
        <v>2882</v>
      </c>
      <c r="AS289" s="135">
        <v>1450</v>
      </c>
      <c r="AT289" s="135">
        <v>0</v>
      </c>
      <c r="AU289" s="135">
        <v>1263</v>
      </c>
      <c r="AV289" s="136">
        <f t="shared" si="263"/>
        <v>2713</v>
      </c>
      <c r="AW289" s="135">
        <v>1503</v>
      </c>
      <c r="AX289" s="135">
        <v>0</v>
      </c>
      <c r="AY289" s="135">
        <v>1312</v>
      </c>
      <c r="AZ289" s="136">
        <f t="shared" si="264"/>
        <v>2815</v>
      </c>
      <c r="BA289" s="135">
        <v>1165</v>
      </c>
      <c r="BB289" s="135">
        <v>0</v>
      </c>
      <c r="BC289" s="135">
        <v>1074</v>
      </c>
      <c r="BD289" s="136">
        <f t="shared" si="265"/>
        <v>2239</v>
      </c>
      <c r="BE289" s="135">
        <v>979</v>
      </c>
      <c r="BF289" s="135">
        <v>0</v>
      </c>
      <c r="BG289" s="135">
        <v>802</v>
      </c>
      <c r="BH289" s="136">
        <f t="shared" si="266"/>
        <v>1781</v>
      </c>
      <c r="BI289" s="135">
        <v>787</v>
      </c>
      <c r="BJ289" s="135">
        <v>0</v>
      </c>
      <c r="BK289" s="135">
        <v>627</v>
      </c>
      <c r="BL289" s="136">
        <f t="shared" si="267"/>
        <v>1414</v>
      </c>
      <c r="BM289" s="135">
        <v>661</v>
      </c>
      <c r="BN289" s="135">
        <v>0</v>
      </c>
      <c r="BO289" s="135">
        <v>495</v>
      </c>
      <c r="BP289" s="136">
        <f t="shared" si="268"/>
        <v>1156</v>
      </c>
      <c r="BQ289" s="135">
        <v>567</v>
      </c>
      <c r="BR289" s="135">
        <v>0</v>
      </c>
      <c r="BS289" s="135">
        <v>375</v>
      </c>
      <c r="BT289" s="136">
        <f t="shared" si="269"/>
        <v>942</v>
      </c>
      <c r="BU289" s="135">
        <v>783</v>
      </c>
      <c r="BV289" s="135">
        <v>0</v>
      </c>
      <c r="BW289" s="135">
        <v>376</v>
      </c>
      <c r="BX289" s="136">
        <f t="shared" si="270"/>
        <v>1159</v>
      </c>
      <c r="BY289" s="135">
        <v>8</v>
      </c>
      <c r="BZ289" s="135">
        <v>0</v>
      </c>
      <c r="CA289" s="135">
        <v>6</v>
      </c>
      <c r="CB289" s="136">
        <f t="shared" si="271"/>
        <v>14</v>
      </c>
      <c r="CC289" s="137"/>
      <c r="CD289" s="138">
        <f t="shared" ref="CD289:CF352" si="273">+E289+I289+M289+Q289+U289+Y289+AC289+AG289+AK289+AO289+AS289+AW289+BA289+BE289+BI289+BM289+BQ289+BU289+BY289</f>
        <v>21531</v>
      </c>
      <c r="CE289" s="138">
        <f t="shared" si="273"/>
        <v>0</v>
      </c>
      <c r="CF289" s="138">
        <f t="shared" si="273"/>
        <v>18607</v>
      </c>
      <c r="CG289" s="139">
        <f t="shared" si="272"/>
        <v>40138</v>
      </c>
    </row>
    <row r="290" spans="1:85" ht="14.1" customHeight="1">
      <c r="A290" s="45"/>
      <c r="B290" s="1050"/>
      <c r="C290" s="1047"/>
      <c r="D290" s="134" t="s">
        <v>751</v>
      </c>
      <c r="E290" s="135">
        <v>564</v>
      </c>
      <c r="F290" s="135">
        <v>0</v>
      </c>
      <c r="G290" s="135">
        <v>576</v>
      </c>
      <c r="H290" s="136">
        <f t="shared" si="253"/>
        <v>1140</v>
      </c>
      <c r="I290" s="135">
        <v>457</v>
      </c>
      <c r="J290" s="135">
        <v>0</v>
      </c>
      <c r="K290" s="135">
        <v>454</v>
      </c>
      <c r="L290" s="136">
        <f t="shared" si="254"/>
        <v>911</v>
      </c>
      <c r="M290" s="135">
        <v>1310</v>
      </c>
      <c r="N290" s="135">
        <v>0</v>
      </c>
      <c r="O290" s="135">
        <v>1374</v>
      </c>
      <c r="P290" s="136">
        <f t="shared" si="255"/>
        <v>2684</v>
      </c>
      <c r="Q290" s="135">
        <v>1383</v>
      </c>
      <c r="R290" s="135">
        <v>0</v>
      </c>
      <c r="S290" s="135">
        <v>1369</v>
      </c>
      <c r="T290" s="136">
        <f t="shared" si="256"/>
        <v>2752</v>
      </c>
      <c r="U290" s="135">
        <v>1521</v>
      </c>
      <c r="V290" s="135">
        <v>0</v>
      </c>
      <c r="W290" s="135">
        <v>1524</v>
      </c>
      <c r="X290" s="136">
        <f t="shared" si="257"/>
        <v>3045</v>
      </c>
      <c r="Y290" s="135">
        <v>1474</v>
      </c>
      <c r="Z290" s="135">
        <v>0</v>
      </c>
      <c r="AA290" s="135">
        <v>1475</v>
      </c>
      <c r="AB290" s="136">
        <f t="shared" si="258"/>
        <v>2949</v>
      </c>
      <c r="AC290" s="135">
        <v>1588</v>
      </c>
      <c r="AD290" s="135">
        <v>0</v>
      </c>
      <c r="AE290" s="135">
        <v>1342</v>
      </c>
      <c r="AF290" s="136">
        <f t="shared" si="259"/>
        <v>2930</v>
      </c>
      <c r="AG290" s="135">
        <v>1437</v>
      </c>
      <c r="AH290" s="135">
        <v>0</v>
      </c>
      <c r="AI290" s="135">
        <v>1161</v>
      </c>
      <c r="AJ290" s="136">
        <f t="shared" si="260"/>
        <v>2598</v>
      </c>
      <c r="AK290" s="135">
        <v>1360</v>
      </c>
      <c r="AL290" s="135">
        <v>0</v>
      </c>
      <c r="AM290" s="135">
        <v>1212</v>
      </c>
      <c r="AN290" s="136">
        <f t="shared" si="261"/>
        <v>2572</v>
      </c>
      <c r="AO290" s="135">
        <v>1481</v>
      </c>
      <c r="AP290" s="135">
        <v>0</v>
      </c>
      <c r="AQ290" s="135">
        <v>1248</v>
      </c>
      <c r="AR290" s="136">
        <f t="shared" si="262"/>
        <v>2729</v>
      </c>
      <c r="AS290" s="135">
        <v>1496</v>
      </c>
      <c r="AT290" s="135">
        <v>0</v>
      </c>
      <c r="AU290" s="135">
        <v>1366</v>
      </c>
      <c r="AV290" s="136">
        <f t="shared" si="263"/>
        <v>2862</v>
      </c>
      <c r="AW290" s="135">
        <v>1490</v>
      </c>
      <c r="AX290" s="135">
        <v>0</v>
      </c>
      <c r="AY290" s="135">
        <v>1498</v>
      </c>
      <c r="AZ290" s="136">
        <f t="shared" si="264"/>
        <v>2988</v>
      </c>
      <c r="BA290" s="135">
        <v>1260</v>
      </c>
      <c r="BB290" s="135">
        <v>0</v>
      </c>
      <c r="BC290" s="135">
        <v>1274</v>
      </c>
      <c r="BD290" s="136">
        <f t="shared" si="265"/>
        <v>2534</v>
      </c>
      <c r="BE290" s="135">
        <v>1069</v>
      </c>
      <c r="BF290" s="135">
        <v>0</v>
      </c>
      <c r="BG290" s="135">
        <v>1011</v>
      </c>
      <c r="BH290" s="136">
        <f t="shared" si="266"/>
        <v>2080</v>
      </c>
      <c r="BI290" s="135">
        <v>822</v>
      </c>
      <c r="BJ290" s="135">
        <v>0</v>
      </c>
      <c r="BK290" s="135">
        <v>742</v>
      </c>
      <c r="BL290" s="136">
        <f t="shared" si="267"/>
        <v>1564</v>
      </c>
      <c r="BM290" s="135">
        <v>710</v>
      </c>
      <c r="BN290" s="135">
        <v>0</v>
      </c>
      <c r="BO290" s="135">
        <v>674</v>
      </c>
      <c r="BP290" s="136">
        <f t="shared" si="268"/>
        <v>1384</v>
      </c>
      <c r="BQ290" s="135">
        <v>608</v>
      </c>
      <c r="BR290" s="135">
        <v>0</v>
      </c>
      <c r="BS290" s="135">
        <v>461</v>
      </c>
      <c r="BT290" s="136">
        <f t="shared" si="269"/>
        <v>1069</v>
      </c>
      <c r="BU290" s="135">
        <v>760</v>
      </c>
      <c r="BV290" s="135">
        <v>0</v>
      </c>
      <c r="BW290" s="135">
        <v>506</v>
      </c>
      <c r="BX290" s="136">
        <f t="shared" si="270"/>
        <v>1266</v>
      </c>
      <c r="BY290" s="135">
        <v>2</v>
      </c>
      <c r="BZ290" s="135">
        <v>0</v>
      </c>
      <c r="CA290" s="135">
        <v>0</v>
      </c>
      <c r="CB290" s="136">
        <f t="shared" si="271"/>
        <v>2</v>
      </c>
      <c r="CC290" s="137"/>
      <c r="CD290" s="138">
        <f t="shared" si="273"/>
        <v>20792</v>
      </c>
      <c r="CE290" s="138">
        <f t="shared" si="273"/>
        <v>0</v>
      </c>
      <c r="CF290" s="138">
        <f t="shared" si="273"/>
        <v>19267</v>
      </c>
      <c r="CG290" s="139">
        <f t="shared" si="272"/>
        <v>40059</v>
      </c>
    </row>
    <row r="291" spans="1:85" ht="14.1" customHeight="1">
      <c r="A291" s="45"/>
      <c r="B291" s="1050"/>
      <c r="C291" s="1047"/>
      <c r="D291" s="134" t="s">
        <v>752</v>
      </c>
      <c r="E291" s="135">
        <v>198</v>
      </c>
      <c r="F291" s="135">
        <v>0</v>
      </c>
      <c r="G291" s="135">
        <v>174</v>
      </c>
      <c r="H291" s="136">
        <f t="shared" si="253"/>
        <v>372</v>
      </c>
      <c r="I291" s="135">
        <v>147</v>
      </c>
      <c r="J291" s="135">
        <v>0</v>
      </c>
      <c r="K291" s="135">
        <v>157</v>
      </c>
      <c r="L291" s="136">
        <f t="shared" si="254"/>
        <v>304</v>
      </c>
      <c r="M291" s="135">
        <v>381</v>
      </c>
      <c r="N291" s="135">
        <v>0</v>
      </c>
      <c r="O291" s="135">
        <v>408</v>
      </c>
      <c r="P291" s="136">
        <f t="shared" si="255"/>
        <v>789</v>
      </c>
      <c r="Q291" s="135">
        <v>470</v>
      </c>
      <c r="R291" s="135">
        <v>0</v>
      </c>
      <c r="S291" s="135">
        <v>441</v>
      </c>
      <c r="T291" s="136">
        <f t="shared" si="256"/>
        <v>911</v>
      </c>
      <c r="U291" s="135">
        <v>519</v>
      </c>
      <c r="V291" s="135">
        <v>0</v>
      </c>
      <c r="W291" s="135">
        <v>533</v>
      </c>
      <c r="X291" s="136">
        <f t="shared" si="257"/>
        <v>1052</v>
      </c>
      <c r="Y291" s="135">
        <v>501</v>
      </c>
      <c r="Z291" s="135">
        <v>0</v>
      </c>
      <c r="AA291" s="135">
        <v>516</v>
      </c>
      <c r="AB291" s="136">
        <f t="shared" si="258"/>
        <v>1017</v>
      </c>
      <c r="AC291" s="135">
        <v>449</v>
      </c>
      <c r="AD291" s="135">
        <v>0</v>
      </c>
      <c r="AE291" s="135">
        <v>435</v>
      </c>
      <c r="AF291" s="136">
        <f t="shared" si="259"/>
        <v>884</v>
      </c>
      <c r="AG291" s="135">
        <v>475</v>
      </c>
      <c r="AH291" s="135">
        <v>0</v>
      </c>
      <c r="AI291" s="135">
        <v>397</v>
      </c>
      <c r="AJ291" s="136">
        <f t="shared" si="260"/>
        <v>872</v>
      </c>
      <c r="AK291" s="135">
        <v>437</v>
      </c>
      <c r="AL291" s="135">
        <v>0</v>
      </c>
      <c r="AM291" s="135">
        <v>368</v>
      </c>
      <c r="AN291" s="136">
        <f t="shared" si="261"/>
        <v>805</v>
      </c>
      <c r="AO291" s="135">
        <v>468</v>
      </c>
      <c r="AP291" s="135">
        <v>0</v>
      </c>
      <c r="AQ291" s="135">
        <v>409</v>
      </c>
      <c r="AR291" s="136">
        <f t="shared" si="262"/>
        <v>877</v>
      </c>
      <c r="AS291" s="135">
        <v>475</v>
      </c>
      <c r="AT291" s="135">
        <v>0</v>
      </c>
      <c r="AU291" s="135">
        <v>446</v>
      </c>
      <c r="AV291" s="136">
        <f t="shared" si="263"/>
        <v>921</v>
      </c>
      <c r="AW291" s="135">
        <v>491</v>
      </c>
      <c r="AX291" s="135">
        <v>0</v>
      </c>
      <c r="AY291" s="135">
        <v>403</v>
      </c>
      <c r="AZ291" s="136">
        <f t="shared" si="264"/>
        <v>894</v>
      </c>
      <c r="BA291" s="135">
        <v>338</v>
      </c>
      <c r="BB291" s="135">
        <v>0</v>
      </c>
      <c r="BC291" s="135">
        <v>339</v>
      </c>
      <c r="BD291" s="136">
        <f t="shared" si="265"/>
        <v>677</v>
      </c>
      <c r="BE291" s="135">
        <v>311</v>
      </c>
      <c r="BF291" s="135">
        <v>0</v>
      </c>
      <c r="BG291" s="135">
        <v>261</v>
      </c>
      <c r="BH291" s="136">
        <f t="shared" si="266"/>
        <v>572</v>
      </c>
      <c r="BI291" s="135">
        <v>230</v>
      </c>
      <c r="BJ291" s="135">
        <v>0</v>
      </c>
      <c r="BK291" s="135">
        <v>216</v>
      </c>
      <c r="BL291" s="136">
        <f t="shared" si="267"/>
        <v>446</v>
      </c>
      <c r="BM291" s="135">
        <v>213</v>
      </c>
      <c r="BN291" s="135">
        <v>0</v>
      </c>
      <c r="BO291" s="135">
        <v>187</v>
      </c>
      <c r="BP291" s="136">
        <f t="shared" si="268"/>
        <v>400</v>
      </c>
      <c r="BQ291" s="135">
        <v>166</v>
      </c>
      <c r="BR291" s="135">
        <v>0</v>
      </c>
      <c r="BS291" s="135">
        <v>120</v>
      </c>
      <c r="BT291" s="136">
        <f t="shared" si="269"/>
        <v>286</v>
      </c>
      <c r="BU291" s="135">
        <v>279</v>
      </c>
      <c r="BV291" s="135">
        <v>0</v>
      </c>
      <c r="BW291" s="135">
        <v>133</v>
      </c>
      <c r="BX291" s="136">
        <f t="shared" si="270"/>
        <v>412</v>
      </c>
      <c r="BY291" s="135">
        <v>0</v>
      </c>
      <c r="BZ291" s="135">
        <v>0</v>
      </c>
      <c r="CA291" s="135">
        <v>1</v>
      </c>
      <c r="CB291" s="136">
        <f t="shared" si="271"/>
        <v>1</v>
      </c>
      <c r="CC291" s="137"/>
      <c r="CD291" s="138">
        <f t="shared" si="273"/>
        <v>6548</v>
      </c>
      <c r="CE291" s="138">
        <f t="shared" si="273"/>
        <v>0</v>
      </c>
      <c r="CF291" s="138">
        <f t="shared" si="273"/>
        <v>5944</v>
      </c>
      <c r="CG291" s="139">
        <f t="shared" si="272"/>
        <v>12492</v>
      </c>
    </row>
    <row r="292" spans="1:85" ht="14.1" customHeight="1">
      <c r="A292" s="45"/>
      <c r="B292" s="1050"/>
      <c r="C292" s="1047"/>
      <c r="D292" s="134" t="s">
        <v>753</v>
      </c>
      <c r="E292" s="135">
        <v>23</v>
      </c>
      <c r="F292" s="135">
        <v>0</v>
      </c>
      <c r="G292" s="135">
        <v>26</v>
      </c>
      <c r="H292" s="136">
        <f t="shared" si="253"/>
        <v>49</v>
      </c>
      <c r="I292" s="135">
        <v>26</v>
      </c>
      <c r="J292" s="135">
        <v>0</v>
      </c>
      <c r="K292" s="135">
        <v>36</v>
      </c>
      <c r="L292" s="136">
        <f t="shared" si="254"/>
        <v>62</v>
      </c>
      <c r="M292" s="135">
        <v>107</v>
      </c>
      <c r="N292" s="135">
        <v>0</v>
      </c>
      <c r="O292" s="135">
        <v>115</v>
      </c>
      <c r="P292" s="136">
        <f t="shared" si="255"/>
        <v>222</v>
      </c>
      <c r="Q292" s="135">
        <v>125</v>
      </c>
      <c r="R292" s="135">
        <v>0</v>
      </c>
      <c r="S292" s="135">
        <v>106</v>
      </c>
      <c r="T292" s="136">
        <f t="shared" si="256"/>
        <v>231</v>
      </c>
      <c r="U292" s="135">
        <v>163</v>
      </c>
      <c r="V292" s="135">
        <v>0</v>
      </c>
      <c r="W292" s="135">
        <v>145</v>
      </c>
      <c r="X292" s="136">
        <f t="shared" si="257"/>
        <v>308</v>
      </c>
      <c r="Y292" s="135">
        <v>138</v>
      </c>
      <c r="Z292" s="135">
        <v>0</v>
      </c>
      <c r="AA292" s="135">
        <v>120</v>
      </c>
      <c r="AB292" s="136">
        <f t="shared" si="258"/>
        <v>258</v>
      </c>
      <c r="AC292" s="135">
        <v>116</v>
      </c>
      <c r="AD292" s="135">
        <v>0</v>
      </c>
      <c r="AE292" s="135">
        <v>84</v>
      </c>
      <c r="AF292" s="136">
        <f t="shared" si="259"/>
        <v>200</v>
      </c>
      <c r="AG292" s="135">
        <v>107</v>
      </c>
      <c r="AH292" s="135">
        <v>0</v>
      </c>
      <c r="AI292" s="135">
        <v>77</v>
      </c>
      <c r="AJ292" s="136">
        <f t="shared" si="260"/>
        <v>184</v>
      </c>
      <c r="AK292" s="135">
        <v>98</v>
      </c>
      <c r="AL292" s="135">
        <v>0</v>
      </c>
      <c r="AM292" s="135">
        <v>87</v>
      </c>
      <c r="AN292" s="136">
        <f t="shared" si="261"/>
        <v>185</v>
      </c>
      <c r="AO292" s="135">
        <v>105</v>
      </c>
      <c r="AP292" s="135">
        <v>0</v>
      </c>
      <c r="AQ292" s="135">
        <v>100</v>
      </c>
      <c r="AR292" s="136">
        <f t="shared" si="262"/>
        <v>205</v>
      </c>
      <c r="AS292" s="135">
        <v>106</v>
      </c>
      <c r="AT292" s="135">
        <v>0</v>
      </c>
      <c r="AU292" s="135">
        <v>115</v>
      </c>
      <c r="AV292" s="136">
        <f t="shared" si="263"/>
        <v>221</v>
      </c>
      <c r="AW292" s="135">
        <v>96</v>
      </c>
      <c r="AX292" s="135">
        <v>0</v>
      </c>
      <c r="AY292" s="135">
        <v>85</v>
      </c>
      <c r="AZ292" s="136">
        <f t="shared" si="264"/>
        <v>181</v>
      </c>
      <c r="BA292" s="135">
        <v>83</v>
      </c>
      <c r="BB292" s="135">
        <v>0</v>
      </c>
      <c r="BC292" s="135">
        <v>69</v>
      </c>
      <c r="BD292" s="136">
        <f t="shared" si="265"/>
        <v>152</v>
      </c>
      <c r="BE292" s="135">
        <v>77</v>
      </c>
      <c r="BF292" s="135">
        <v>0</v>
      </c>
      <c r="BG292" s="135">
        <v>65</v>
      </c>
      <c r="BH292" s="136">
        <f t="shared" si="266"/>
        <v>142</v>
      </c>
      <c r="BI292" s="135">
        <v>83</v>
      </c>
      <c r="BJ292" s="135">
        <v>0</v>
      </c>
      <c r="BK292" s="135">
        <v>46</v>
      </c>
      <c r="BL292" s="136">
        <f t="shared" si="267"/>
        <v>129</v>
      </c>
      <c r="BM292" s="135">
        <v>72</v>
      </c>
      <c r="BN292" s="135">
        <v>0</v>
      </c>
      <c r="BO292" s="135">
        <v>53</v>
      </c>
      <c r="BP292" s="136">
        <f t="shared" si="268"/>
        <v>125</v>
      </c>
      <c r="BQ292" s="135">
        <v>67</v>
      </c>
      <c r="BR292" s="135">
        <v>0</v>
      </c>
      <c r="BS292" s="135">
        <v>45</v>
      </c>
      <c r="BT292" s="136">
        <f t="shared" si="269"/>
        <v>112</v>
      </c>
      <c r="BU292" s="135">
        <v>122</v>
      </c>
      <c r="BV292" s="135">
        <v>0</v>
      </c>
      <c r="BW292" s="135">
        <v>53</v>
      </c>
      <c r="BX292" s="136">
        <f t="shared" si="270"/>
        <v>175</v>
      </c>
      <c r="BY292" s="135">
        <v>0</v>
      </c>
      <c r="BZ292" s="135">
        <v>0</v>
      </c>
      <c r="CA292" s="135">
        <v>0</v>
      </c>
      <c r="CB292" s="136">
        <f t="shared" si="271"/>
        <v>0</v>
      </c>
      <c r="CC292" s="137"/>
      <c r="CD292" s="138">
        <f t="shared" si="273"/>
        <v>1714</v>
      </c>
      <c r="CE292" s="138">
        <f t="shared" si="273"/>
        <v>0</v>
      </c>
      <c r="CF292" s="138">
        <f t="shared" si="273"/>
        <v>1427</v>
      </c>
      <c r="CG292" s="139">
        <f t="shared" si="272"/>
        <v>3141</v>
      </c>
    </row>
    <row r="293" spans="1:85" ht="14.1" customHeight="1">
      <c r="A293" s="45"/>
      <c r="B293" s="1050"/>
      <c r="C293" s="1047"/>
      <c r="D293" s="134" t="s">
        <v>754</v>
      </c>
      <c r="E293" s="135">
        <v>181</v>
      </c>
      <c r="F293" s="135">
        <v>0</v>
      </c>
      <c r="G293" s="135">
        <v>198</v>
      </c>
      <c r="H293" s="136">
        <f t="shared" si="253"/>
        <v>379</v>
      </c>
      <c r="I293" s="135">
        <v>150</v>
      </c>
      <c r="J293" s="135">
        <v>0</v>
      </c>
      <c r="K293" s="135">
        <v>180</v>
      </c>
      <c r="L293" s="136">
        <f t="shared" si="254"/>
        <v>330</v>
      </c>
      <c r="M293" s="135">
        <v>445</v>
      </c>
      <c r="N293" s="135">
        <v>0</v>
      </c>
      <c r="O293" s="135">
        <v>474</v>
      </c>
      <c r="P293" s="136">
        <f t="shared" si="255"/>
        <v>919</v>
      </c>
      <c r="Q293" s="135">
        <v>456</v>
      </c>
      <c r="R293" s="135">
        <v>0</v>
      </c>
      <c r="S293" s="135">
        <v>498</v>
      </c>
      <c r="T293" s="136">
        <f t="shared" si="256"/>
        <v>954</v>
      </c>
      <c r="U293" s="135">
        <v>494</v>
      </c>
      <c r="V293" s="135">
        <v>0</v>
      </c>
      <c r="W293" s="135">
        <v>510</v>
      </c>
      <c r="X293" s="136">
        <f t="shared" si="257"/>
        <v>1004</v>
      </c>
      <c r="Y293" s="135">
        <v>511</v>
      </c>
      <c r="Z293" s="135">
        <v>0</v>
      </c>
      <c r="AA293" s="135">
        <v>494</v>
      </c>
      <c r="AB293" s="136">
        <f t="shared" si="258"/>
        <v>1005</v>
      </c>
      <c r="AC293" s="135">
        <v>491</v>
      </c>
      <c r="AD293" s="135">
        <v>0</v>
      </c>
      <c r="AE293" s="135">
        <v>365</v>
      </c>
      <c r="AF293" s="136">
        <f t="shared" si="259"/>
        <v>856</v>
      </c>
      <c r="AG293" s="135">
        <v>449</v>
      </c>
      <c r="AH293" s="135">
        <v>0</v>
      </c>
      <c r="AI293" s="135">
        <v>304</v>
      </c>
      <c r="AJ293" s="136">
        <f t="shared" si="260"/>
        <v>753</v>
      </c>
      <c r="AK293" s="135">
        <v>483</v>
      </c>
      <c r="AL293" s="135">
        <v>0</v>
      </c>
      <c r="AM293" s="135">
        <v>327</v>
      </c>
      <c r="AN293" s="136">
        <f t="shared" si="261"/>
        <v>810</v>
      </c>
      <c r="AO293" s="135">
        <v>440</v>
      </c>
      <c r="AP293" s="135">
        <v>0</v>
      </c>
      <c r="AQ293" s="135">
        <v>372</v>
      </c>
      <c r="AR293" s="136">
        <f t="shared" si="262"/>
        <v>812</v>
      </c>
      <c r="AS293" s="135">
        <v>451</v>
      </c>
      <c r="AT293" s="135">
        <v>0</v>
      </c>
      <c r="AU293" s="135">
        <v>404</v>
      </c>
      <c r="AV293" s="136">
        <f t="shared" si="263"/>
        <v>855</v>
      </c>
      <c r="AW293" s="135">
        <v>421</v>
      </c>
      <c r="AX293" s="135">
        <v>0</v>
      </c>
      <c r="AY293" s="135">
        <v>396</v>
      </c>
      <c r="AZ293" s="136">
        <f t="shared" si="264"/>
        <v>817</v>
      </c>
      <c r="BA293" s="135">
        <v>283</v>
      </c>
      <c r="BB293" s="135">
        <v>0</v>
      </c>
      <c r="BC293" s="135">
        <v>284</v>
      </c>
      <c r="BD293" s="136">
        <f t="shared" si="265"/>
        <v>567</v>
      </c>
      <c r="BE293" s="135">
        <v>255</v>
      </c>
      <c r="BF293" s="135">
        <v>0</v>
      </c>
      <c r="BG293" s="135">
        <v>245</v>
      </c>
      <c r="BH293" s="136">
        <f t="shared" si="266"/>
        <v>500</v>
      </c>
      <c r="BI293" s="135">
        <v>196</v>
      </c>
      <c r="BJ293" s="135">
        <v>0</v>
      </c>
      <c r="BK293" s="135">
        <v>187</v>
      </c>
      <c r="BL293" s="136">
        <f t="shared" si="267"/>
        <v>383</v>
      </c>
      <c r="BM293" s="135">
        <v>187</v>
      </c>
      <c r="BN293" s="135">
        <v>0</v>
      </c>
      <c r="BO293" s="135">
        <v>147</v>
      </c>
      <c r="BP293" s="136">
        <f t="shared" si="268"/>
        <v>334</v>
      </c>
      <c r="BQ293" s="135">
        <v>146</v>
      </c>
      <c r="BR293" s="135">
        <v>0</v>
      </c>
      <c r="BS293" s="135">
        <v>128</v>
      </c>
      <c r="BT293" s="136">
        <f t="shared" si="269"/>
        <v>274</v>
      </c>
      <c r="BU293" s="135">
        <v>249</v>
      </c>
      <c r="BV293" s="135">
        <v>0</v>
      </c>
      <c r="BW293" s="135">
        <v>146</v>
      </c>
      <c r="BX293" s="136">
        <f t="shared" si="270"/>
        <v>395</v>
      </c>
      <c r="BY293" s="135">
        <v>0</v>
      </c>
      <c r="BZ293" s="135">
        <v>0</v>
      </c>
      <c r="CA293" s="135">
        <v>2</v>
      </c>
      <c r="CB293" s="136">
        <f t="shared" si="271"/>
        <v>2</v>
      </c>
      <c r="CC293" s="137"/>
      <c r="CD293" s="138">
        <f t="shared" si="273"/>
        <v>6288</v>
      </c>
      <c r="CE293" s="138">
        <f t="shared" si="273"/>
        <v>0</v>
      </c>
      <c r="CF293" s="138">
        <f t="shared" si="273"/>
        <v>5661</v>
      </c>
      <c r="CG293" s="139">
        <f t="shared" si="272"/>
        <v>11949</v>
      </c>
    </row>
    <row r="294" spans="1:85" ht="14.1" customHeight="1">
      <c r="A294" s="45"/>
      <c r="B294" s="1050"/>
      <c r="C294" s="1047"/>
      <c r="D294" s="134" t="s">
        <v>755</v>
      </c>
      <c r="E294" s="135">
        <v>20</v>
      </c>
      <c r="F294" s="135">
        <v>0</v>
      </c>
      <c r="G294" s="135">
        <v>22</v>
      </c>
      <c r="H294" s="136">
        <f t="shared" si="253"/>
        <v>42</v>
      </c>
      <c r="I294" s="135">
        <v>24</v>
      </c>
      <c r="J294" s="135">
        <v>0</v>
      </c>
      <c r="K294" s="135">
        <v>33</v>
      </c>
      <c r="L294" s="136">
        <f t="shared" si="254"/>
        <v>57</v>
      </c>
      <c r="M294" s="135">
        <v>85</v>
      </c>
      <c r="N294" s="135">
        <v>0</v>
      </c>
      <c r="O294" s="135">
        <v>85</v>
      </c>
      <c r="P294" s="136">
        <f t="shared" si="255"/>
        <v>170</v>
      </c>
      <c r="Q294" s="135">
        <v>90</v>
      </c>
      <c r="R294" s="135">
        <v>0</v>
      </c>
      <c r="S294" s="135">
        <v>114</v>
      </c>
      <c r="T294" s="136">
        <f t="shared" si="256"/>
        <v>204</v>
      </c>
      <c r="U294" s="135">
        <v>120</v>
      </c>
      <c r="V294" s="135">
        <v>0</v>
      </c>
      <c r="W294" s="135">
        <v>153</v>
      </c>
      <c r="X294" s="136">
        <f t="shared" si="257"/>
        <v>273</v>
      </c>
      <c r="Y294" s="135">
        <v>125</v>
      </c>
      <c r="Z294" s="135">
        <v>0</v>
      </c>
      <c r="AA294" s="135">
        <v>134</v>
      </c>
      <c r="AB294" s="136">
        <f t="shared" si="258"/>
        <v>259</v>
      </c>
      <c r="AC294" s="135">
        <v>127</v>
      </c>
      <c r="AD294" s="135">
        <v>0</v>
      </c>
      <c r="AE294" s="135">
        <v>103</v>
      </c>
      <c r="AF294" s="136">
        <f t="shared" si="259"/>
        <v>230</v>
      </c>
      <c r="AG294" s="135">
        <v>119</v>
      </c>
      <c r="AH294" s="135">
        <v>0</v>
      </c>
      <c r="AI294" s="135">
        <v>92</v>
      </c>
      <c r="AJ294" s="136">
        <f t="shared" si="260"/>
        <v>211</v>
      </c>
      <c r="AK294" s="135">
        <v>117</v>
      </c>
      <c r="AL294" s="135">
        <v>0</v>
      </c>
      <c r="AM294" s="135">
        <v>121</v>
      </c>
      <c r="AN294" s="136">
        <f t="shared" si="261"/>
        <v>238</v>
      </c>
      <c r="AO294" s="135">
        <v>133</v>
      </c>
      <c r="AP294" s="135">
        <v>0</v>
      </c>
      <c r="AQ294" s="135">
        <v>112</v>
      </c>
      <c r="AR294" s="136">
        <f t="shared" si="262"/>
        <v>245</v>
      </c>
      <c r="AS294" s="135">
        <v>112</v>
      </c>
      <c r="AT294" s="135">
        <v>0</v>
      </c>
      <c r="AU294" s="135">
        <v>121</v>
      </c>
      <c r="AV294" s="136">
        <f t="shared" si="263"/>
        <v>233</v>
      </c>
      <c r="AW294" s="135">
        <v>119</v>
      </c>
      <c r="AX294" s="135">
        <v>0</v>
      </c>
      <c r="AY294" s="135">
        <v>106</v>
      </c>
      <c r="AZ294" s="136">
        <f t="shared" si="264"/>
        <v>225</v>
      </c>
      <c r="BA294" s="135">
        <v>118</v>
      </c>
      <c r="BB294" s="135">
        <v>0</v>
      </c>
      <c r="BC294" s="135">
        <v>89</v>
      </c>
      <c r="BD294" s="136">
        <f t="shared" si="265"/>
        <v>207</v>
      </c>
      <c r="BE294" s="135">
        <v>99</v>
      </c>
      <c r="BF294" s="135">
        <v>0</v>
      </c>
      <c r="BG294" s="135">
        <v>63</v>
      </c>
      <c r="BH294" s="136">
        <f t="shared" si="266"/>
        <v>162</v>
      </c>
      <c r="BI294" s="135">
        <v>90</v>
      </c>
      <c r="BJ294" s="135">
        <v>0</v>
      </c>
      <c r="BK294" s="135">
        <v>89</v>
      </c>
      <c r="BL294" s="136">
        <f t="shared" si="267"/>
        <v>179</v>
      </c>
      <c r="BM294" s="135">
        <v>81</v>
      </c>
      <c r="BN294" s="135">
        <v>0</v>
      </c>
      <c r="BO294" s="135">
        <v>55</v>
      </c>
      <c r="BP294" s="136">
        <f t="shared" si="268"/>
        <v>136</v>
      </c>
      <c r="BQ294" s="135">
        <v>84</v>
      </c>
      <c r="BR294" s="135">
        <v>0</v>
      </c>
      <c r="BS294" s="135">
        <v>50</v>
      </c>
      <c r="BT294" s="136">
        <f t="shared" si="269"/>
        <v>134</v>
      </c>
      <c r="BU294" s="135">
        <v>129</v>
      </c>
      <c r="BV294" s="135">
        <v>0</v>
      </c>
      <c r="BW294" s="135">
        <v>44</v>
      </c>
      <c r="BX294" s="136">
        <f t="shared" si="270"/>
        <v>173</v>
      </c>
      <c r="BY294" s="135">
        <v>0</v>
      </c>
      <c r="BZ294" s="135">
        <v>0</v>
      </c>
      <c r="CA294" s="135">
        <v>2</v>
      </c>
      <c r="CB294" s="136">
        <f t="shared" si="271"/>
        <v>2</v>
      </c>
      <c r="CC294" s="137"/>
      <c r="CD294" s="138">
        <f t="shared" si="273"/>
        <v>1792</v>
      </c>
      <c r="CE294" s="138">
        <f t="shared" si="273"/>
        <v>0</v>
      </c>
      <c r="CF294" s="138">
        <f t="shared" si="273"/>
        <v>1588</v>
      </c>
      <c r="CG294" s="139">
        <f t="shared" si="272"/>
        <v>3380</v>
      </c>
    </row>
    <row r="295" spans="1:85" ht="14.1" customHeight="1">
      <c r="A295" s="45"/>
      <c r="B295" s="1050"/>
      <c r="C295" s="1047"/>
      <c r="D295" s="134" t="s">
        <v>756</v>
      </c>
      <c r="E295" s="135">
        <v>51</v>
      </c>
      <c r="F295" s="135">
        <v>0</v>
      </c>
      <c r="G295" s="135">
        <v>44</v>
      </c>
      <c r="H295" s="136">
        <f t="shared" si="253"/>
        <v>95</v>
      </c>
      <c r="I295" s="135">
        <v>42</v>
      </c>
      <c r="J295" s="135">
        <v>0</v>
      </c>
      <c r="K295" s="135">
        <v>45</v>
      </c>
      <c r="L295" s="136">
        <f t="shared" si="254"/>
        <v>87</v>
      </c>
      <c r="M295" s="135">
        <v>130</v>
      </c>
      <c r="N295" s="135">
        <v>0</v>
      </c>
      <c r="O295" s="135">
        <v>123</v>
      </c>
      <c r="P295" s="136">
        <f t="shared" si="255"/>
        <v>253</v>
      </c>
      <c r="Q295" s="135">
        <v>162</v>
      </c>
      <c r="R295" s="135">
        <v>0</v>
      </c>
      <c r="S295" s="135">
        <v>168</v>
      </c>
      <c r="T295" s="136">
        <f t="shared" si="256"/>
        <v>330</v>
      </c>
      <c r="U295" s="135">
        <v>151</v>
      </c>
      <c r="V295" s="135">
        <v>0</v>
      </c>
      <c r="W295" s="135">
        <v>166</v>
      </c>
      <c r="X295" s="136">
        <f t="shared" si="257"/>
        <v>317</v>
      </c>
      <c r="Y295" s="135">
        <v>150</v>
      </c>
      <c r="Z295" s="135">
        <v>0</v>
      </c>
      <c r="AA295" s="135">
        <v>155</v>
      </c>
      <c r="AB295" s="136">
        <f t="shared" si="258"/>
        <v>305</v>
      </c>
      <c r="AC295" s="135">
        <v>160</v>
      </c>
      <c r="AD295" s="135">
        <v>0</v>
      </c>
      <c r="AE295" s="135">
        <v>156</v>
      </c>
      <c r="AF295" s="136">
        <f t="shared" si="259"/>
        <v>316</v>
      </c>
      <c r="AG295" s="135">
        <v>137</v>
      </c>
      <c r="AH295" s="135">
        <v>0</v>
      </c>
      <c r="AI295" s="135">
        <v>134</v>
      </c>
      <c r="AJ295" s="136">
        <f t="shared" si="260"/>
        <v>271</v>
      </c>
      <c r="AK295" s="135">
        <v>165</v>
      </c>
      <c r="AL295" s="135">
        <v>0</v>
      </c>
      <c r="AM295" s="135">
        <v>139</v>
      </c>
      <c r="AN295" s="136">
        <f t="shared" si="261"/>
        <v>304</v>
      </c>
      <c r="AO295" s="135">
        <v>143</v>
      </c>
      <c r="AP295" s="135">
        <v>0</v>
      </c>
      <c r="AQ295" s="135">
        <v>159</v>
      </c>
      <c r="AR295" s="136">
        <f t="shared" si="262"/>
        <v>302</v>
      </c>
      <c r="AS295" s="135">
        <v>163</v>
      </c>
      <c r="AT295" s="135">
        <v>0</v>
      </c>
      <c r="AU295" s="135">
        <v>149</v>
      </c>
      <c r="AV295" s="136">
        <f t="shared" si="263"/>
        <v>312</v>
      </c>
      <c r="AW295" s="135">
        <v>146</v>
      </c>
      <c r="AX295" s="135">
        <v>0</v>
      </c>
      <c r="AY295" s="135">
        <v>187</v>
      </c>
      <c r="AZ295" s="136">
        <f t="shared" si="264"/>
        <v>333</v>
      </c>
      <c r="BA295" s="135">
        <v>152</v>
      </c>
      <c r="BB295" s="135">
        <v>0</v>
      </c>
      <c r="BC295" s="135">
        <v>143</v>
      </c>
      <c r="BD295" s="136">
        <f t="shared" si="265"/>
        <v>295</v>
      </c>
      <c r="BE295" s="135">
        <v>122</v>
      </c>
      <c r="BF295" s="135">
        <v>0</v>
      </c>
      <c r="BG295" s="135">
        <v>128</v>
      </c>
      <c r="BH295" s="136">
        <f t="shared" si="266"/>
        <v>250</v>
      </c>
      <c r="BI295" s="135">
        <v>97</v>
      </c>
      <c r="BJ295" s="135">
        <v>0</v>
      </c>
      <c r="BK295" s="135">
        <v>79</v>
      </c>
      <c r="BL295" s="136">
        <f t="shared" si="267"/>
        <v>176</v>
      </c>
      <c r="BM295" s="135">
        <v>93</v>
      </c>
      <c r="BN295" s="135">
        <v>0</v>
      </c>
      <c r="BO295" s="135">
        <v>72</v>
      </c>
      <c r="BP295" s="136">
        <f t="shared" si="268"/>
        <v>165</v>
      </c>
      <c r="BQ295" s="135">
        <v>71</v>
      </c>
      <c r="BR295" s="135">
        <v>0</v>
      </c>
      <c r="BS295" s="135">
        <v>59</v>
      </c>
      <c r="BT295" s="136">
        <f t="shared" si="269"/>
        <v>130</v>
      </c>
      <c r="BU295" s="135">
        <v>108</v>
      </c>
      <c r="BV295" s="135">
        <v>0</v>
      </c>
      <c r="BW295" s="135">
        <v>68</v>
      </c>
      <c r="BX295" s="136">
        <f t="shared" si="270"/>
        <v>176</v>
      </c>
      <c r="BY295" s="135">
        <v>0</v>
      </c>
      <c r="BZ295" s="135">
        <v>0</v>
      </c>
      <c r="CA295" s="135">
        <v>0</v>
      </c>
      <c r="CB295" s="136">
        <f t="shared" si="271"/>
        <v>0</v>
      </c>
      <c r="CC295" s="137"/>
      <c r="CD295" s="138">
        <f t="shared" si="273"/>
        <v>2243</v>
      </c>
      <c r="CE295" s="138">
        <f t="shared" si="273"/>
        <v>0</v>
      </c>
      <c r="CF295" s="138">
        <f t="shared" si="273"/>
        <v>2174</v>
      </c>
      <c r="CG295" s="139">
        <f t="shared" si="272"/>
        <v>4417</v>
      </c>
    </row>
    <row r="296" spans="1:85" ht="14.1" customHeight="1">
      <c r="A296" s="45"/>
      <c r="B296" s="1050"/>
      <c r="C296" s="1047"/>
      <c r="D296" s="134" t="s">
        <v>757</v>
      </c>
      <c r="E296" s="135">
        <v>522</v>
      </c>
      <c r="F296" s="135">
        <v>0</v>
      </c>
      <c r="G296" s="135">
        <v>517</v>
      </c>
      <c r="H296" s="136">
        <f t="shared" si="253"/>
        <v>1039</v>
      </c>
      <c r="I296" s="135">
        <v>413</v>
      </c>
      <c r="J296" s="135">
        <v>0</v>
      </c>
      <c r="K296" s="135">
        <v>388</v>
      </c>
      <c r="L296" s="136">
        <f t="shared" si="254"/>
        <v>801</v>
      </c>
      <c r="M296" s="135">
        <v>1050</v>
      </c>
      <c r="N296" s="135">
        <v>0</v>
      </c>
      <c r="O296" s="135">
        <v>1098</v>
      </c>
      <c r="P296" s="136">
        <f t="shared" si="255"/>
        <v>2148</v>
      </c>
      <c r="Q296" s="135">
        <v>1009</v>
      </c>
      <c r="R296" s="135">
        <v>0</v>
      </c>
      <c r="S296" s="135">
        <v>1040</v>
      </c>
      <c r="T296" s="136">
        <f t="shared" si="256"/>
        <v>2049</v>
      </c>
      <c r="U296" s="135">
        <v>1069</v>
      </c>
      <c r="V296" s="135">
        <v>0</v>
      </c>
      <c r="W296" s="135">
        <v>1058</v>
      </c>
      <c r="X296" s="136">
        <f t="shared" si="257"/>
        <v>2127</v>
      </c>
      <c r="Y296" s="135">
        <v>1132</v>
      </c>
      <c r="Z296" s="135">
        <v>0</v>
      </c>
      <c r="AA296" s="135">
        <v>1037</v>
      </c>
      <c r="AB296" s="136">
        <f t="shared" si="258"/>
        <v>2169</v>
      </c>
      <c r="AC296" s="135">
        <v>1181</v>
      </c>
      <c r="AD296" s="135">
        <v>0</v>
      </c>
      <c r="AE296" s="135">
        <v>1052</v>
      </c>
      <c r="AF296" s="136">
        <f t="shared" si="259"/>
        <v>2233</v>
      </c>
      <c r="AG296" s="135">
        <v>1178</v>
      </c>
      <c r="AH296" s="135">
        <v>0</v>
      </c>
      <c r="AI296" s="135">
        <v>863</v>
      </c>
      <c r="AJ296" s="136">
        <f t="shared" si="260"/>
        <v>2041</v>
      </c>
      <c r="AK296" s="135">
        <v>1077</v>
      </c>
      <c r="AL296" s="135">
        <v>0</v>
      </c>
      <c r="AM296" s="135">
        <v>973</v>
      </c>
      <c r="AN296" s="136">
        <f t="shared" si="261"/>
        <v>2050</v>
      </c>
      <c r="AO296" s="135">
        <v>910</v>
      </c>
      <c r="AP296" s="135">
        <v>0</v>
      </c>
      <c r="AQ296" s="135">
        <v>871</v>
      </c>
      <c r="AR296" s="136">
        <f t="shared" si="262"/>
        <v>1781</v>
      </c>
      <c r="AS296" s="135">
        <v>938</v>
      </c>
      <c r="AT296" s="135">
        <v>0</v>
      </c>
      <c r="AU296" s="135">
        <v>965</v>
      </c>
      <c r="AV296" s="136">
        <f t="shared" si="263"/>
        <v>1903</v>
      </c>
      <c r="AW296" s="135">
        <v>851</v>
      </c>
      <c r="AX296" s="135">
        <v>0</v>
      </c>
      <c r="AY296" s="135">
        <v>909</v>
      </c>
      <c r="AZ296" s="136">
        <f t="shared" si="264"/>
        <v>1760</v>
      </c>
      <c r="BA296" s="135">
        <v>634</v>
      </c>
      <c r="BB296" s="135">
        <v>0</v>
      </c>
      <c r="BC296" s="135">
        <v>739</v>
      </c>
      <c r="BD296" s="136">
        <f t="shared" si="265"/>
        <v>1373</v>
      </c>
      <c r="BE296" s="135">
        <v>484</v>
      </c>
      <c r="BF296" s="135">
        <v>0</v>
      </c>
      <c r="BG296" s="135">
        <v>506</v>
      </c>
      <c r="BH296" s="136">
        <f t="shared" si="266"/>
        <v>990</v>
      </c>
      <c r="BI296" s="135">
        <v>323</v>
      </c>
      <c r="BJ296" s="135">
        <v>0</v>
      </c>
      <c r="BK296" s="135">
        <v>319</v>
      </c>
      <c r="BL296" s="136">
        <f t="shared" si="267"/>
        <v>642</v>
      </c>
      <c r="BM296" s="135">
        <v>261</v>
      </c>
      <c r="BN296" s="135">
        <v>0</v>
      </c>
      <c r="BO296" s="135">
        <v>242</v>
      </c>
      <c r="BP296" s="136">
        <f t="shared" si="268"/>
        <v>503</v>
      </c>
      <c r="BQ296" s="135">
        <v>219</v>
      </c>
      <c r="BR296" s="135">
        <v>0</v>
      </c>
      <c r="BS296" s="135">
        <v>188</v>
      </c>
      <c r="BT296" s="136">
        <f t="shared" si="269"/>
        <v>407</v>
      </c>
      <c r="BU296" s="135">
        <v>248</v>
      </c>
      <c r="BV296" s="135">
        <v>0</v>
      </c>
      <c r="BW296" s="135">
        <v>162</v>
      </c>
      <c r="BX296" s="136">
        <f t="shared" si="270"/>
        <v>410</v>
      </c>
      <c r="BY296" s="135">
        <v>2</v>
      </c>
      <c r="BZ296" s="135">
        <v>0</v>
      </c>
      <c r="CA296" s="135">
        <v>0</v>
      </c>
      <c r="CB296" s="136">
        <f t="shared" si="271"/>
        <v>2</v>
      </c>
      <c r="CC296" s="137"/>
      <c r="CD296" s="138">
        <f t="shared" si="273"/>
        <v>13501</v>
      </c>
      <c r="CE296" s="138">
        <f t="shared" si="273"/>
        <v>0</v>
      </c>
      <c r="CF296" s="138">
        <f t="shared" si="273"/>
        <v>12927</v>
      </c>
      <c r="CG296" s="139">
        <f t="shared" si="272"/>
        <v>26428</v>
      </c>
    </row>
    <row r="297" spans="1:85" ht="14.1" customHeight="1">
      <c r="A297" s="45"/>
      <c r="B297" s="1050"/>
      <c r="C297" s="1047"/>
      <c r="D297" s="134" t="s">
        <v>758</v>
      </c>
      <c r="E297" s="135">
        <v>47</v>
      </c>
      <c r="F297" s="135">
        <v>0</v>
      </c>
      <c r="G297" s="135">
        <v>47</v>
      </c>
      <c r="H297" s="136">
        <f t="shared" si="253"/>
        <v>94</v>
      </c>
      <c r="I297" s="135">
        <v>42</v>
      </c>
      <c r="J297" s="135">
        <v>0</v>
      </c>
      <c r="K297" s="135">
        <v>61</v>
      </c>
      <c r="L297" s="136">
        <f t="shared" si="254"/>
        <v>103</v>
      </c>
      <c r="M297" s="135">
        <v>219</v>
      </c>
      <c r="N297" s="135">
        <v>0</v>
      </c>
      <c r="O297" s="135">
        <v>244</v>
      </c>
      <c r="P297" s="136">
        <f t="shared" si="255"/>
        <v>463</v>
      </c>
      <c r="Q297" s="135">
        <v>283</v>
      </c>
      <c r="R297" s="135">
        <v>0</v>
      </c>
      <c r="S297" s="135">
        <v>293</v>
      </c>
      <c r="T297" s="136">
        <f t="shared" si="256"/>
        <v>576</v>
      </c>
      <c r="U297" s="135">
        <v>296</v>
      </c>
      <c r="V297" s="135">
        <v>0</v>
      </c>
      <c r="W297" s="135">
        <v>283</v>
      </c>
      <c r="X297" s="136">
        <f t="shared" si="257"/>
        <v>579</v>
      </c>
      <c r="Y297" s="135">
        <v>257</v>
      </c>
      <c r="Z297" s="135">
        <v>0</v>
      </c>
      <c r="AA297" s="135">
        <v>298</v>
      </c>
      <c r="AB297" s="136">
        <f t="shared" si="258"/>
        <v>555</v>
      </c>
      <c r="AC297" s="135">
        <v>274</v>
      </c>
      <c r="AD297" s="135">
        <v>0</v>
      </c>
      <c r="AE297" s="135">
        <v>264</v>
      </c>
      <c r="AF297" s="136">
        <f t="shared" si="259"/>
        <v>538</v>
      </c>
      <c r="AG297" s="135">
        <v>234</v>
      </c>
      <c r="AH297" s="135">
        <v>0</v>
      </c>
      <c r="AI297" s="135">
        <v>213</v>
      </c>
      <c r="AJ297" s="136">
        <f t="shared" si="260"/>
        <v>447</v>
      </c>
      <c r="AK297" s="135">
        <v>249</v>
      </c>
      <c r="AL297" s="135">
        <v>0</v>
      </c>
      <c r="AM297" s="135">
        <v>224</v>
      </c>
      <c r="AN297" s="136">
        <f t="shared" si="261"/>
        <v>473</v>
      </c>
      <c r="AO297" s="135">
        <v>254</v>
      </c>
      <c r="AP297" s="135">
        <v>0</v>
      </c>
      <c r="AQ297" s="135">
        <v>243</v>
      </c>
      <c r="AR297" s="136">
        <f t="shared" si="262"/>
        <v>497</v>
      </c>
      <c r="AS297" s="135">
        <v>268</v>
      </c>
      <c r="AT297" s="135">
        <v>0</v>
      </c>
      <c r="AU297" s="135">
        <v>276</v>
      </c>
      <c r="AV297" s="136">
        <f t="shared" si="263"/>
        <v>544</v>
      </c>
      <c r="AW297" s="135">
        <v>253</v>
      </c>
      <c r="AX297" s="135">
        <v>0</v>
      </c>
      <c r="AY297" s="135">
        <v>257</v>
      </c>
      <c r="AZ297" s="136">
        <f t="shared" si="264"/>
        <v>510</v>
      </c>
      <c r="BA297" s="135">
        <v>228</v>
      </c>
      <c r="BB297" s="135">
        <v>0</v>
      </c>
      <c r="BC297" s="135">
        <v>219</v>
      </c>
      <c r="BD297" s="136">
        <f t="shared" si="265"/>
        <v>447</v>
      </c>
      <c r="BE297" s="135">
        <v>170</v>
      </c>
      <c r="BF297" s="135">
        <v>0</v>
      </c>
      <c r="BG297" s="135">
        <v>202</v>
      </c>
      <c r="BH297" s="136">
        <f t="shared" si="266"/>
        <v>372</v>
      </c>
      <c r="BI297" s="135">
        <v>170</v>
      </c>
      <c r="BJ297" s="135">
        <v>0</v>
      </c>
      <c r="BK297" s="135">
        <v>152</v>
      </c>
      <c r="BL297" s="136">
        <f t="shared" si="267"/>
        <v>322</v>
      </c>
      <c r="BM297" s="135">
        <v>146</v>
      </c>
      <c r="BN297" s="135">
        <v>0</v>
      </c>
      <c r="BO297" s="135">
        <v>138</v>
      </c>
      <c r="BP297" s="136">
        <f t="shared" si="268"/>
        <v>284</v>
      </c>
      <c r="BQ297" s="135">
        <v>136</v>
      </c>
      <c r="BR297" s="135">
        <v>0</v>
      </c>
      <c r="BS297" s="135">
        <v>127</v>
      </c>
      <c r="BT297" s="136">
        <f t="shared" si="269"/>
        <v>263</v>
      </c>
      <c r="BU297" s="135">
        <v>211</v>
      </c>
      <c r="BV297" s="135">
        <v>0</v>
      </c>
      <c r="BW297" s="135">
        <v>137</v>
      </c>
      <c r="BX297" s="136">
        <f t="shared" si="270"/>
        <v>348</v>
      </c>
      <c r="BY297" s="135">
        <v>0</v>
      </c>
      <c r="BZ297" s="135">
        <v>0</v>
      </c>
      <c r="CA297" s="135">
        <v>0</v>
      </c>
      <c r="CB297" s="136">
        <f t="shared" si="271"/>
        <v>0</v>
      </c>
      <c r="CC297" s="137"/>
      <c r="CD297" s="138">
        <f t="shared" si="273"/>
        <v>3737</v>
      </c>
      <c r="CE297" s="138">
        <f t="shared" si="273"/>
        <v>0</v>
      </c>
      <c r="CF297" s="138">
        <f t="shared" si="273"/>
        <v>3678</v>
      </c>
      <c r="CG297" s="139">
        <f t="shared" si="272"/>
        <v>7415</v>
      </c>
    </row>
    <row r="298" spans="1:85" ht="14.1" customHeight="1">
      <c r="A298" s="45"/>
      <c r="B298" s="1050"/>
      <c r="C298" s="1048"/>
      <c r="D298" s="134" t="s">
        <v>759</v>
      </c>
      <c r="E298" s="135">
        <v>55</v>
      </c>
      <c r="F298" s="135">
        <v>0</v>
      </c>
      <c r="G298" s="135">
        <v>69</v>
      </c>
      <c r="H298" s="136">
        <f t="shared" si="253"/>
        <v>124</v>
      </c>
      <c r="I298" s="135">
        <v>47</v>
      </c>
      <c r="J298" s="135">
        <v>0</v>
      </c>
      <c r="K298" s="135">
        <v>61</v>
      </c>
      <c r="L298" s="136">
        <f t="shared" si="254"/>
        <v>108</v>
      </c>
      <c r="M298" s="135">
        <v>199</v>
      </c>
      <c r="N298" s="135">
        <v>0</v>
      </c>
      <c r="O298" s="135">
        <v>184</v>
      </c>
      <c r="P298" s="136">
        <f t="shared" si="255"/>
        <v>383</v>
      </c>
      <c r="Q298" s="135">
        <v>230</v>
      </c>
      <c r="R298" s="135">
        <v>0</v>
      </c>
      <c r="S298" s="135">
        <v>237</v>
      </c>
      <c r="T298" s="136">
        <f t="shared" si="256"/>
        <v>467</v>
      </c>
      <c r="U298" s="135">
        <v>240</v>
      </c>
      <c r="V298" s="135">
        <v>0</v>
      </c>
      <c r="W298" s="135">
        <v>226</v>
      </c>
      <c r="X298" s="136">
        <f t="shared" si="257"/>
        <v>466</v>
      </c>
      <c r="Y298" s="135">
        <v>224</v>
      </c>
      <c r="Z298" s="135">
        <v>0</v>
      </c>
      <c r="AA298" s="135">
        <v>260</v>
      </c>
      <c r="AB298" s="136">
        <f t="shared" si="258"/>
        <v>484</v>
      </c>
      <c r="AC298" s="135">
        <v>243</v>
      </c>
      <c r="AD298" s="135">
        <v>0</v>
      </c>
      <c r="AE298" s="135">
        <v>219</v>
      </c>
      <c r="AF298" s="136">
        <f t="shared" si="259"/>
        <v>462</v>
      </c>
      <c r="AG298" s="135">
        <v>215</v>
      </c>
      <c r="AH298" s="135">
        <v>0</v>
      </c>
      <c r="AI298" s="135">
        <v>199</v>
      </c>
      <c r="AJ298" s="136">
        <f t="shared" si="260"/>
        <v>414</v>
      </c>
      <c r="AK298" s="135">
        <v>240</v>
      </c>
      <c r="AL298" s="135">
        <v>0</v>
      </c>
      <c r="AM298" s="135">
        <v>219</v>
      </c>
      <c r="AN298" s="136">
        <f t="shared" si="261"/>
        <v>459</v>
      </c>
      <c r="AO298" s="135">
        <v>244</v>
      </c>
      <c r="AP298" s="135">
        <v>0</v>
      </c>
      <c r="AQ298" s="135">
        <v>257</v>
      </c>
      <c r="AR298" s="136">
        <f t="shared" si="262"/>
        <v>501</v>
      </c>
      <c r="AS298" s="135">
        <v>233</v>
      </c>
      <c r="AT298" s="135">
        <v>0</v>
      </c>
      <c r="AU298" s="135">
        <v>255</v>
      </c>
      <c r="AV298" s="136">
        <f t="shared" si="263"/>
        <v>488</v>
      </c>
      <c r="AW298" s="135">
        <v>214</v>
      </c>
      <c r="AX298" s="135">
        <v>0</v>
      </c>
      <c r="AY298" s="135">
        <v>265</v>
      </c>
      <c r="AZ298" s="136">
        <f t="shared" si="264"/>
        <v>479</v>
      </c>
      <c r="BA298" s="135">
        <v>210</v>
      </c>
      <c r="BB298" s="135">
        <v>0</v>
      </c>
      <c r="BC298" s="135">
        <v>201</v>
      </c>
      <c r="BD298" s="136">
        <f t="shared" si="265"/>
        <v>411</v>
      </c>
      <c r="BE298" s="135">
        <v>191</v>
      </c>
      <c r="BF298" s="135">
        <v>0</v>
      </c>
      <c r="BG298" s="135">
        <v>164</v>
      </c>
      <c r="BH298" s="136">
        <f t="shared" si="266"/>
        <v>355</v>
      </c>
      <c r="BI298" s="135">
        <v>183</v>
      </c>
      <c r="BJ298" s="135">
        <v>0</v>
      </c>
      <c r="BK298" s="135">
        <v>137</v>
      </c>
      <c r="BL298" s="136">
        <f t="shared" si="267"/>
        <v>320</v>
      </c>
      <c r="BM298" s="135">
        <v>169</v>
      </c>
      <c r="BN298" s="135">
        <v>0</v>
      </c>
      <c r="BO298" s="135">
        <v>127</v>
      </c>
      <c r="BP298" s="136">
        <f t="shared" si="268"/>
        <v>296</v>
      </c>
      <c r="BQ298" s="135">
        <v>165</v>
      </c>
      <c r="BR298" s="135">
        <v>0</v>
      </c>
      <c r="BS298" s="135">
        <v>96</v>
      </c>
      <c r="BT298" s="136">
        <f t="shared" si="269"/>
        <v>261</v>
      </c>
      <c r="BU298" s="135">
        <v>190</v>
      </c>
      <c r="BV298" s="135">
        <v>0</v>
      </c>
      <c r="BW298" s="135">
        <v>92</v>
      </c>
      <c r="BX298" s="136">
        <f t="shared" si="270"/>
        <v>282</v>
      </c>
      <c r="BY298" s="135">
        <v>1</v>
      </c>
      <c r="BZ298" s="135">
        <v>0</v>
      </c>
      <c r="CA298" s="135">
        <v>2</v>
      </c>
      <c r="CB298" s="136">
        <f t="shared" si="271"/>
        <v>3</v>
      </c>
      <c r="CC298" s="137"/>
      <c r="CD298" s="138">
        <f t="shared" si="273"/>
        <v>3493</v>
      </c>
      <c r="CE298" s="138">
        <f t="shared" si="273"/>
        <v>0</v>
      </c>
      <c r="CF298" s="138">
        <f t="shared" si="273"/>
        <v>3270</v>
      </c>
      <c r="CG298" s="139">
        <f t="shared" si="272"/>
        <v>6763</v>
      </c>
    </row>
    <row r="299" spans="1:85" ht="14.1" customHeight="1">
      <c r="A299" s="45"/>
      <c r="B299" s="1051"/>
      <c r="C299" s="281" t="s">
        <v>113</v>
      </c>
      <c r="D299" s="282" t="s">
        <v>856</v>
      </c>
      <c r="E299" s="280">
        <v>2289</v>
      </c>
      <c r="F299" s="280">
        <v>0</v>
      </c>
      <c r="G299" s="280">
        <v>2303</v>
      </c>
      <c r="H299" s="280">
        <f t="shared" ref="H299:BP299" si="274">SUM(H289:H298)</f>
        <v>4592</v>
      </c>
      <c r="I299" s="280">
        <v>1854</v>
      </c>
      <c r="J299" s="280">
        <v>0</v>
      </c>
      <c r="K299" s="280">
        <v>1934</v>
      </c>
      <c r="L299" s="280">
        <f t="shared" si="274"/>
        <v>3788</v>
      </c>
      <c r="M299" s="280">
        <v>5276</v>
      </c>
      <c r="N299" s="280">
        <v>0</v>
      </c>
      <c r="O299" s="280">
        <v>5613</v>
      </c>
      <c r="P299" s="280">
        <f t="shared" si="274"/>
        <v>10889</v>
      </c>
      <c r="Q299" s="280">
        <v>5570</v>
      </c>
      <c r="R299" s="280">
        <v>0</v>
      </c>
      <c r="S299" s="280">
        <v>5736</v>
      </c>
      <c r="T299" s="280">
        <f t="shared" si="274"/>
        <v>11306</v>
      </c>
      <c r="U299" s="280">
        <v>6056</v>
      </c>
      <c r="V299" s="280">
        <v>0</v>
      </c>
      <c r="W299" s="280">
        <v>6164</v>
      </c>
      <c r="X299" s="280">
        <f t="shared" si="274"/>
        <v>12220</v>
      </c>
      <c r="Y299" s="280">
        <v>6185</v>
      </c>
      <c r="Z299" s="280">
        <v>0</v>
      </c>
      <c r="AA299" s="280">
        <v>5993</v>
      </c>
      <c r="AB299" s="280">
        <f t="shared" si="274"/>
        <v>12178</v>
      </c>
      <c r="AC299" s="280">
        <v>6365</v>
      </c>
      <c r="AD299" s="280">
        <v>0</v>
      </c>
      <c r="AE299" s="280">
        <v>5350</v>
      </c>
      <c r="AF299" s="280">
        <f t="shared" si="274"/>
        <v>11715</v>
      </c>
      <c r="AG299" s="280">
        <v>5968</v>
      </c>
      <c r="AH299" s="280">
        <v>0</v>
      </c>
      <c r="AI299" s="280">
        <v>4583</v>
      </c>
      <c r="AJ299" s="280">
        <f t="shared" si="274"/>
        <v>10551</v>
      </c>
      <c r="AK299" s="280">
        <v>5915</v>
      </c>
      <c r="AL299" s="280">
        <v>0</v>
      </c>
      <c r="AM299" s="280">
        <v>4979</v>
      </c>
      <c r="AN299" s="280">
        <f t="shared" si="274"/>
        <v>10894</v>
      </c>
      <c r="AO299" s="280">
        <v>5762</v>
      </c>
      <c r="AP299" s="280">
        <v>0</v>
      </c>
      <c r="AQ299" s="280">
        <v>5069</v>
      </c>
      <c r="AR299" s="280">
        <f t="shared" si="274"/>
        <v>10831</v>
      </c>
      <c r="AS299" s="280">
        <v>5692</v>
      </c>
      <c r="AT299" s="280">
        <v>0</v>
      </c>
      <c r="AU299" s="280">
        <v>5360</v>
      </c>
      <c r="AV299" s="280">
        <f t="shared" si="274"/>
        <v>11052</v>
      </c>
      <c r="AW299" s="280">
        <v>5584</v>
      </c>
      <c r="AX299" s="280">
        <v>0</v>
      </c>
      <c r="AY299" s="280">
        <v>5418</v>
      </c>
      <c r="AZ299" s="280">
        <f t="shared" si="274"/>
        <v>11002</v>
      </c>
      <c r="BA299" s="280">
        <v>4471</v>
      </c>
      <c r="BB299" s="280">
        <v>0</v>
      </c>
      <c r="BC299" s="280">
        <v>4431</v>
      </c>
      <c r="BD299" s="280">
        <f t="shared" si="274"/>
        <v>8902</v>
      </c>
      <c r="BE299" s="280">
        <v>3757</v>
      </c>
      <c r="BF299" s="280">
        <v>0</v>
      </c>
      <c r="BG299" s="280">
        <v>3447</v>
      </c>
      <c r="BH299" s="280">
        <f t="shared" si="274"/>
        <v>7204</v>
      </c>
      <c r="BI299" s="280">
        <v>2981</v>
      </c>
      <c r="BJ299" s="280">
        <v>0</v>
      </c>
      <c r="BK299" s="280">
        <v>2594</v>
      </c>
      <c r="BL299" s="280">
        <f t="shared" si="274"/>
        <v>5575</v>
      </c>
      <c r="BM299" s="280">
        <v>2593</v>
      </c>
      <c r="BN299" s="280">
        <v>0</v>
      </c>
      <c r="BO299" s="280">
        <v>2190</v>
      </c>
      <c r="BP299" s="280">
        <f t="shared" si="274"/>
        <v>4783</v>
      </c>
      <c r="BQ299" s="280">
        <v>2229</v>
      </c>
      <c r="BR299" s="280">
        <v>0</v>
      </c>
      <c r="BS299" s="280">
        <v>1649</v>
      </c>
      <c r="BT299" s="280">
        <f t="shared" ref="BT299:CB299" si="275">SUM(BT289:BT298)</f>
        <v>3878</v>
      </c>
      <c r="BU299" s="280">
        <v>3079</v>
      </c>
      <c r="BV299" s="280">
        <v>0</v>
      </c>
      <c r="BW299" s="280">
        <v>1717</v>
      </c>
      <c r="BX299" s="280">
        <f t="shared" si="275"/>
        <v>4796</v>
      </c>
      <c r="BY299" s="280">
        <v>13</v>
      </c>
      <c r="BZ299" s="280">
        <v>0</v>
      </c>
      <c r="CA299" s="280">
        <v>13</v>
      </c>
      <c r="CB299" s="280">
        <f t="shared" si="275"/>
        <v>26</v>
      </c>
      <c r="CC299" s="133"/>
      <c r="CD299" s="283">
        <f t="shared" si="273"/>
        <v>81639</v>
      </c>
      <c r="CE299" s="283">
        <f>+F299+J299+N299+R299+V299+Z299+AD299+AH299+AL299+AP299+AT299+AX299+BB299+BF299+BJ299+BN299+BR299+BV299+BZ299</f>
        <v>0</v>
      </c>
      <c r="CF299" s="283">
        <f t="shared" si="273"/>
        <v>74543</v>
      </c>
      <c r="CG299" s="284">
        <f t="shared" si="272"/>
        <v>156182</v>
      </c>
    </row>
    <row r="300" spans="1:85" ht="14.1" customHeight="1">
      <c r="A300" s="45"/>
      <c r="B300" s="1059" t="s">
        <v>901</v>
      </c>
      <c r="C300" s="1060" t="s">
        <v>902</v>
      </c>
      <c r="D300" s="134" t="s">
        <v>781</v>
      </c>
      <c r="E300" s="135">
        <v>680</v>
      </c>
      <c r="F300" s="135">
        <v>0</v>
      </c>
      <c r="G300" s="135">
        <v>683</v>
      </c>
      <c r="H300" s="136">
        <f t="shared" si="253"/>
        <v>1363</v>
      </c>
      <c r="I300" s="135">
        <v>633</v>
      </c>
      <c r="J300" s="135">
        <v>0</v>
      </c>
      <c r="K300" s="135">
        <v>653</v>
      </c>
      <c r="L300" s="136">
        <f t="shared" si="254"/>
        <v>1286</v>
      </c>
      <c r="M300" s="135">
        <v>1828</v>
      </c>
      <c r="N300" s="135">
        <v>0</v>
      </c>
      <c r="O300" s="135">
        <v>1795</v>
      </c>
      <c r="P300" s="136">
        <f t="shared" si="255"/>
        <v>3623</v>
      </c>
      <c r="Q300" s="135">
        <v>1727</v>
      </c>
      <c r="R300" s="135">
        <v>0</v>
      </c>
      <c r="S300" s="135">
        <v>1883</v>
      </c>
      <c r="T300" s="136">
        <f t="shared" si="256"/>
        <v>3610</v>
      </c>
      <c r="U300" s="135">
        <v>1825</v>
      </c>
      <c r="V300" s="135">
        <v>0</v>
      </c>
      <c r="W300" s="135">
        <v>1811</v>
      </c>
      <c r="X300" s="136">
        <f t="shared" si="257"/>
        <v>3636</v>
      </c>
      <c r="Y300" s="135">
        <v>1931</v>
      </c>
      <c r="Z300" s="135">
        <v>0</v>
      </c>
      <c r="AA300" s="135">
        <v>1862</v>
      </c>
      <c r="AB300" s="136">
        <f t="shared" si="258"/>
        <v>3793</v>
      </c>
      <c r="AC300" s="135">
        <v>2297</v>
      </c>
      <c r="AD300" s="135">
        <v>0</v>
      </c>
      <c r="AE300" s="135">
        <v>1873</v>
      </c>
      <c r="AF300" s="136">
        <f t="shared" si="259"/>
        <v>4170</v>
      </c>
      <c r="AG300" s="135">
        <v>1985</v>
      </c>
      <c r="AH300" s="135">
        <v>0</v>
      </c>
      <c r="AI300" s="135">
        <v>1596</v>
      </c>
      <c r="AJ300" s="136">
        <f t="shared" si="260"/>
        <v>3581</v>
      </c>
      <c r="AK300" s="135">
        <v>1891</v>
      </c>
      <c r="AL300" s="135">
        <v>0</v>
      </c>
      <c r="AM300" s="135">
        <v>1509</v>
      </c>
      <c r="AN300" s="136">
        <f t="shared" si="261"/>
        <v>3400</v>
      </c>
      <c r="AO300" s="135">
        <v>1806</v>
      </c>
      <c r="AP300" s="135">
        <v>0</v>
      </c>
      <c r="AQ300" s="135">
        <v>1510</v>
      </c>
      <c r="AR300" s="136">
        <f t="shared" si="262"/>
        <v>3316</v>
      </c>
      <c r="AS300" s="135">
        <v>1763</v>
      </c>
      <c r="AT300" s="135">
        <v>0</v>
      </c>
      <c r="AU300" s="135">
        <v>1502</v>
      </c>
      <c r="AV300" s="136">
        <f t="shared" si="263"/>
        <v>3265</v>
      </c>
      <c r="AW300" s="135">
        <v>1626</v>
      </c>
      <c r="AX300" s="135">
        <v>0</v>
      </c>
      <c r="AY300" s="135">
        <v>1501</v>
      </c>
      <c r="AZ300" s="136">
        <f t="shared" si="264"/>
        <v>3127</v>
      </c>
      <c r="BA300" s="135">
        <v>1509</v>
      </c>
      <c r="BB300" s="135">
        <v>0</v>
      </c>
      <c r="BC300" s="135">
        <v>1336</v>
      </c>
      <c r="BD300" s="136">
        <f t="shared" si="265"/>
        <v>2845</v>
      </c>
      <c r="BE300" s="135">
        <v>1305</v>
      </c>
      <c r="BF300" s="135">
        <v>0</v>
      </c>
      <c r="BG300" s="135">
        <v>1170</v>
      </c>
      <c r="BH300" s="136">
        <f t="shared" si="266"/>
        <v>2475</v>
      </c>
      <c r="BI300" s="135">
        <v>949</v>
      </c>
      <c r="BJ300" s="135">
        <v>0</v>
      </c>
      <c r="BK300" s="135">
        <v>911</v>
      </c>
      <c r="BL300" s="136">
        <f t="shared" si="267"/>
        <v>1860</v>
      </c>
      <c r="BM300" s="135">
        <v>720</v>
      </c>
      <c r="BN300" s="135">
        <v>0</v>
      </c>
      <c r="BO300" s="135">
        <v>726</v>
      </c>
      <c r="BP300" s="136">
        <f t="shared" si="268"/>
        <v>1446</v>
      </c>
      <c r="BQ300" s="135">
        <v>552</v>
      </c>
      <c r="BR300" s="135">
        <v>0</v>
      </c>
      <c r="BS300" s="135">
        <v>484</v>
      </c>
      <c r="BT300" s="136">
        <f t="shared" si="269"/>
        <v>1036</v>
      </c>
      <c r="BU300" s="135">
        <v>690</v>
      </c>
      <c r="BV300" s="135">
        <v>0</v>
      </c>
      <c r="BW300" s="135">
        <v>492</v>
      </c>
      <c r="BX300" s="136">
        <f t="shared" si="270"/>
        <v>1182</v>
      </c>
      <c r="BY300" s="135">
        <v>0</v>
      </c>
      <c r="BZ300" s="135">
        <v>0</v>
      </c>
      <c r="CA300" s="135">
        <v>6</v>
      </c>
      <c r="CB300" s="136">
        <f t="shared" si="271"/>
        <v>6</v>
      </c>
      <c r="CC300" s="137"/>
      <c r="CD300" s="138">
        <f t="shared" si="273"/>
        <v>25717</v>
      </c>
      <c r="CE300" s="138">
        <f t="shared" si="273"/>
        <v>0</v>
      </c>
      <c r="CF300" s="138">
        <f t="shared" si="273"/>
        <v>23303</v>
      </c>
      <c r="CG300" s="139">
        <f t="shared" si="272"/>
        <v>49020</v>
      </c>
    </row>
    <row r="301" spans="1:85" ht="14.1" customHeight="1">
      <c r="A301" s="45"/>
      <c r="B301" s="1059"/>
      <c r="C301" s="1060"/>
      <c r="D301" s="134" t="s">
        <v>782</v>
      </c>
      <c r="E301" s="135">
        <v>3</v>
      </c>
      <c r="F301" s="135">
        <v>0</v>
      </c>
      <c r="G301" s="135">
        <v>4</v>
      </c>
      <c r="H301" s="136">
        <f t="shared" si="253"/>
        <v>7</v>
      </c>
      <c r="I301" s="135">
        <v>3</v>
      </c>
      <c r="J301" s="135">
        <v>0</v>
      </c>
      <c r="K301" s="135">
        <v>11</v>
      </c>
      <c r="L301" s="136">
        <f t="shared" si="254"/>
        <v>14</v>
      </c>
      <c r="M301" s="135">
        <v>10</v>
      </c>
      <c r="N301" s="135">
        <v>0</v>
      </c>
      <c r="O301" s="135">
        <v>11</v>
      </c>
      <c r="P301" s="136">
        <f t="shared" si="255"/>
        <v>21</v>
      </c>
      <c r="Q301" s="135">
        <v>20</v>
      </c>
      <c r="R301" s="135">
        <v>0</v>
      </c>
      <c r="S301" s="135">
        <v>20</v>
      </c>
      <c r="T301" s="136">
        <f t="shared" si="256"/>
        <v>40</v>
      </c>
      <c r="U301" s="135">
        <v>19</v>
      </c>
      <c r="V301" s="135">
        <v>0</v>
      </c>
      <c r="W301" s="135">
        <v>15</v>
      </c>
      <c r="X301" s="136">
        <f t="shared" si="257"/>
        <v>34</v>
      </c>
      <c r="Y301" s="135">
        <v>15</v>
      </c>
      <c r="Z301" s="135">
        <v>0</v>
      </c>
      <c r="AA301" s="135">
        <v>15</v>
      </c>
      <c r="AB301" s="136">
        <f t="shared" si="258"/>
        <v>30</v>
      </c>
      <c r="AC301" s="135">
        <v>26</v>
      </c>
      <c r="AD301" s="135">
        <v>0</v>
      </c>
      <c r="AE301" s="135">
        <v>26</v>
      </c>
      <c r="AF301" s="136">
        <f t="shared" si="259"/>
        <v>52</v>
      </c>
      <c r="AG301" s="135">
        <v>15</v>
      </c>
      <c r="AH301" s="135">
        <v>0</v>
      </c>
      <c r="AI301" s="135">
        <v>22</v>
      </c>
      <c r="AJ301" s="136">
        <f t="shared" si="260"/>
        <v>37</v>
      </c>
      <c r="AK301" s="135">
        <v>16</v>
      </c>
      <c r="AL301" s="135">
        <v>0</v>
      </c>
      <c r="AM301" s="135">
        <v>15</v>
      </c>
      <c r="AN301" s="136">
        <f t="shared" si="261"/>
        <v>31</v>
      </c>
      <c r="AO301" s="135">
        <v>22</v>
      </c>
      <c r="AP301" s="135">
        <v>0</v>
      </c>
      <c r="AQ301" s="135">
        <v>15</v>
      </c>
      <c r="AR301" s="136">
        <f t="shared" si="262"/>
        <v>37</v>
      </c>
      <c r="AS301" s="135">
        <v>24</v>
      </c>
      <c r="AT301" s="135">
        <v>0</v>
      </c>
      <c r="AU301" s="135">
        <v>15</v>
      </c>
      <c r="AV301" s="136">
        <f t="shared" si="263"/>
        <v>39</v>
      </c>
      <c r="AW301" s="135">
        <v>23</v>
      </c>
      <c r="AX301" s="135">
        <v>0</v>
      </c>
      <c r="AY301" s="135">
        <v>22</v>
      </c>
      <c r="AZ301" s="136">
        <f t="shared" si="264"/>
        <v>45</v>
      </c>
      <c r="BA301" s="135">
        <v>20</v>
      </c>
      <c r="BB301" s="135">
        <v>0</v>
      </c>
      <c r="BC301" s="135">
        <v>19</v>
      </c>
      <c r="BD301" s="136">
        <f t="shared" si="265"/>
        <v>39</v>
      </c>
      <c r="BE301" s="135">
        <v>12</v>
      </c>
      <c r="BF301" s="135">
        <v>0</v>
      </c>
      <c r="BG301" s="135">
        <v>20</v>
      </c>
      <c r="BH301" s="136">
        <f t="shared" si="266"/>
        <v>32</v>
      </c>
      <c r="BI301" s="135">
        <v>14</v>
      </c>
      <c r="BJ301" s="135">
        <v>0</v>
      </c>
      <c r="BK301" s="135">
        <v>17</v>
      </c>
      <c r="BL301" s="136">
        <f t="shared" si="267"/>
        <v>31</v>
      </c>
      <c r="BM301" s="135">
        <v>11</v>
      </c>
      <c r="BN301" s="135">
        <v>0</v>
      </c>
      <c r="BO301" s="135">
        <v>13</v>
      </c>
      <c r="BP301" s="136">
        <f t="shared" si="268"/>
        <v>24</v>
      </c>
      <c r="BQ301" s="135">
        <v>6</v>
      </c>
      <c r="BR301" s="135">
        <v>0</v>
      </c>
      <c r="BS301" s="135">
        <v>10</v>
      </c>
      <c r="BT301" s="136">
        <f t="shared" si="269"/>
        <v>16</v>
      </c>
      <c r="BU301" s="135">
        <v>10</v>
      </c>
      <c r="BV301" s="135">
        <v>0</v>
      </c>
      <c r="BW301" s="135">
        <v>6</v>
      </c>
      <c r="BX301" s="136">
        <f t="shared" si="270"/>
        <v>16</v>
      </c>
      <c r="BY301" s="135">
        <v>0</v>
      </c>
      <c r="BZ301" s="135">
        <v>0</v>
      </c>
      <c r="CA301" s="135">
        <v>0</v>
      </c>
      <c r="CB301" s="136">
        <f t="shared" si="271"/>
        <v>0</v>
      </c>
      <c r="CC301" s="137"/>
      <c r="CD301" s="138">
        <f t="shared" si="273"/>
        <v>269</v>
      </c>
      <c r="CE301" s="138">
        <f t="shared" si="273"/>
        <v>0</v>
      </c>
      <c r="CF301" s="138">
        <f t="shared" si="273"/>
        <v>276</v>
      </c>
      <c r="CG301" s="139">
        <f t="shared" si="272"/>
        <v>545</v>
      </c>
    </row>
    <row r="302" spans="1:85" ht="14.1" customHeight="1">
      <c r="A302" s="45"/>
      <c r="B302" s="1059"/>
      <c r="C302" s="1060"/>
      <c r="D302" s="134" t="s">
        <v>780</v>
      </c>
      <c r="E302" s="135">
        <v>346</v>
      </c>
      <c r="F302" s="135">
        <v>0</v>
      </c>
      <c r="G302" s="135">
        <v>331</v>
      </c>
      <c r="H302" s="136">
        <f t="shared" si="253"/>
        <v>677</v>
      </c>
      <c r="I302" s="135">
        <v>373</v>
      </c>
      <c r="J302" s="135">
        <v>0</v>
      </c>
      <c r="K302" s="135">
        <v>332</v>
      </c>
      <c r="L302" s="136">
        <f t="shared" si="254"/>
        <v>705</v>
      </c>
      <c r="M302" s="135">
        <v>921</v>
      </c>
      <c r="N302" s="135">
        <v>0</v>
      </c>
      <c r="O302" s="135">
        <v>929</v>
      </c>
      <c r="P302" s="136">
        <f t="shared" si="255"/>
        <v>1850</v>
      </c>
      <c r="Q302" s="135">
        <v>947</v>
      </c>
      <c r="R302" s="135">
        <v>0</v>
      </c>
      <c r="S302" s="135">
        <v>997</v>
      </c>
      <c r="T302" s="136">
        <f t="shared" si="256"/>
        <v>1944</v>
      </c>
      <c r="U302" s="135">
        <v>926</v>
      </c>
      <c r="V302" s="135">
        <v>0</v>
      </c>
      <c r="W302" s="135">
        <v>923</v>
      </c>
      <c r="X302" s="136">
        <f t="shared" si="257"/>
        <v>1849</v>
      </c>
      <c r="Y302" s="135">
        <v>1157</v>
      </c>
      <c r="Z302" s="135">
        <v>0</v>
      </c>
      <c r="AA302" s="135">
        <v>964</v>
      </c>
      <c r="AB302" s="136">
        <f t="shared" si="258"/>
        <v>2121</v>
      </c>
      <c r="AC302" s="135">
        <v>1225</v>
      </c>
      <c r="AD302" s="135">
        <v>0</v>
      </c>
      <c r="AE302" s="135">
        <v>1080</v>
      </c>
      <c r="AF302" s="136">
        <f t="shared" si="259"/>
        <v>2305</v>
      </c>
      <c r="AG302" s="135">
        <v>1019</v>
      </c>
      <c r="AH302" s="135">
        <v>0</v>
      </c>
      <c r="AI302" s="135">
        <v>839</v>
      </c>
      <c r="AJ302" s="136">
        <f t="shared" si="260"/>
        <v>1858</v>
      </c>
      <c r="AK302" s="135">
        <v>967</v>
      </c>
      <c r="AL302" s="135">
        <v>0</v>
      </c>
      <c r="AM302" s="135">
        <v>847</v>
      </c>
      <c r="AN302" s="136">
        <f t="shared" si="261"/>
        <v>1814</v>
      </c>
      <c r="AO302" s="135">
        <v>872</v>
      </c>
      <c r="AP302" s="135">
        <v>0</v>
      </c>
      <c r="AQ302" s="135">
        <v>811</v>
      </c>
      <c r="AR302" s="136">
        <f t="shared" si="262"/>
        <v>1683</v>
      </c>
      <c r="AS302" s="135">
        <v>852</v>
      </c>
      <c r="AT302" s="135">
        <v>0</v>
      </c>
      <c r="AU302" s="135">
        <v>788</v>
      </c>
      <c r="AV302" s="136">
        <f t="shared" si="263"/>
        <v>1640</v>
      </c>
      <c r="AW302" s="135">
        <v>847</v>
      </c>
      <c r="AX302" s="135">
        <v>0</v>
      </c>
      <c r="AY302" s="135">
        <v>800</v>
      </c>
      <c r="AZ302" s="136">
        <f t="shared" si="264"/>
        <v>1647</v>
      </c>
      <c r="BA302" s="135">
        <v>719</v>
      </c>
      <c r="BB302" s="135">
        <v>0</v>
      </c>
      <c r="BC302" s="135">
        <v>666</v>
      </c>
      <c r="BD302" s="136">
        <f t="shared" si="265"/>
        <v>1385</v>
      </c>
      <c r="BE302" s="135">
        <v>492</v>
      </c>
      <c r="BF302" s="135">
        <v>0</v>
      </c>
      <c r="BG302" s="135">
        <v>528</v>
      </c>
      <c r="BH302" s="136">
        <f t="shared" si="266"/>
        <v>1020</v>
      </c>
      <c r="BI302" s="135">
        <v>387</v>
      </c>
      <c r="BJ302" s="135">
        <v>0</v>
      </c>
      <c r="BK302" s="135">
        <v>367</v>
      </c>
      <c r="BL302" s="136">
        <f t="shared" si="267"/>
        <v>754</v>
      </c>
      <c r="BM302" s="135">
        <v>263</v>
      </c>
      <c r="BN302" s="135">
        <v>0</v>
      </c>
      <c r="BO302" s="135">
        <v>283</v>
      </c>
      <c r="BP302" s="136">
        <f t="shared" si="268"/>
        <v>546</v>
      </c>
      <c r="BQ302" s="135">
        <v>231</v>
      </c>
      <c r="BR302" s="135">
        <v>0</v>
      </c>
      <c r="BS302" s="135">
        <v>213</v>
      </c>
      <c r="BT302" s="136">
        <f t="shared" si="269"/>
        <v>444</v>
      </c>
      <c r="BU302" s="135">
        <v>247</v>
      </c>
      <c r="BV302" s="135">
        <v>0</v>
      </c>
      <c r="BW302" s="135">
        <v>183</v>
      </c>
      <c r="BX302" s="136">
        <f t="shared" si="270"/>
        <v>430</v>
      </c>
      <c r="BY302" s="135">
        <v>0</v>
      </c>
      <c r="BZ302" s="135">
        <v>0</v>
      </c>
      <c r="CA302" s="135">
        <v>1</v>
      </c>
      <c r="CB302" s="136">
        <f t="shared" si="271"/>
        <v>1</v>
      </c>
      <c r="CC302" s="137"/>
      <c r="CD302" s="138">
        <f t="shared" si="273"/>
        <v>12791</v>
      </c>
      <c r="CE302" s="138">
        <f t="shared" si="273"/>
        <v>0</v>
      </c>
      <c r="CF302" s="138">
        <f t="shared" si="273"/>
        <v>11882</v>
      </c>
      <c r="CG302" s="139">
        <f t="shared" si="272"/>
        <v>24673</v>
      </c>
    </row>
    <row r="303" spans="1:85" ht="14.1" customHeight="1">
      <c r="A303" s="45"/>
      <c r="B303" s="1059"/>
      <c r="C303" s="1060"/>
      <c r="D303" s="134" t="s">
        <v>783</v>
      </c>
      <c r="E303" s="135">
        <v>29</v>
      </c>
      <c r="F303" s="135">
        <v>0</v>
      </c>
      <c r="G303" s="135">
        <v>41</v>
      </c>
      <c r="H303" s="136">
        <f t="shared" si="253"/>
        <v>70</v>
      </c>
      <c r="I303" s="135">
        <v>40</v>
      </c>
      <c r="J303" s="135">
        <v>0</v>
      </c>
      <c r="K303" s="135">
        <v>40</v>
      </c>
      <c r="L303" s="136">
        <f t="shared" si="254"/>
        <v>80</v>
      </c>
      <c r="M303" s="135">
        <v>156</v>
      </c>
      <c r="N303" s="135">
        <v>0</v>
      </c>
      <c r="O303" s="135">
        <v>197</v>
      </c>
      <c r="P303" s="136">
        <f t="shared" si="255"/>
        <v>353</v>
      </c>
      <c r="Q303" s="135">
        <v>162</v>
      </c>
      <c r="R303" s="135">
        <v>0</v>
      </c>
      <c r="S303" s="135">
        <v>177</v>
      </c>
      <c r="T303" s="136">
        <f t="shared" si="256"/>
        <v>339</v>
      </c>
      <c r="U303" s="135">
        <v>167</v>
      </c>
      <c r="V303" s="135">
        <v>0</v>
      </c>
      <c r="W303" s="135">
        <v>169</v>
      </c>
      <c r="X303" s="136">
        <f t="shared" si="257"/>
        <v>336</v>
      </c>
      <c r="Y303" s="135">
        <v>134</v>
      </c>
      <c r="Z303" s="135">
        <v>0</v>
      </c>
      <c r="AA303" s="135">
        <v>177</v>
      </c>
      <c r="AB303" s="136">
        <f t="shared" si="258"/>
        <v>311</v>
      </c>
      <c r="AC303" s="135">
        <v>172</v>
      </c>
      <c r="AD303" s="135">
        <v>0</v>
      </c>
      <c r="AE303" s="135">
        <v>205</v>
      </c>
      <c r="AF303" s="136">
        <f t="shared" si="259"/>
        <v>377</v>
      </c>
      <c r="AG303" s="135">
        <v>166</v>
      </c>
      <c r="AH303" s="135">
        <v>0</v>
      </c>
      <c r="AI303" s="135">
        <v>136</v>
      </c>
      <c r="AJ303" s="136">
        <f t="shared" si="260"/>
        <v>302</v>
      </c>
      <c r="AK303" s="135">
        <v>157</v>
      </c>
      <c r="AL303" s="135">
        <v>0</v>
      </c>
      <c r="AM303" s="135">
        <v>154</v>
      </c>
      <c r="AN303" s="136">
        <f t="shared" si="261"/>
        <v>311</v>
      </c>
      <c r="AO303" s="135">
        <v>128</v>
      </c>
      <c r="AP303" s="135">
        <v>0</v>
      </c>
      <c r="AQ303" s="135">
        <v>144</v>
      </c>
      <c r="AR303" s="136">
        <f t="shared" si="262"/>
        <v>272</v>
      </c>
      <c r="AS303" s="135">
        <v>151</v>
      </c>
      <c r="AT303" s="135">
        <v>0</v>
      </c>
      <c r="AU303" s="135">
        <v>152</v>
      </c>
      <c r="AV303" s="136">
        <f t="shared" si="263"/>
        <v>303</v>
      </c>
      <c r="AW303" s="135">
        <v>147</v>
      </c>
      <c r="AX303" s="135">
        <v>0</v>
      </c>
      <c r="AY303" s="135">
        <v>172</v>
      </c>
      <c r="AZ303" s="136">
        <f t="shared" si="264"/>
        <v>319</v>
      </c>
      <c r="BA303" s="135">
        <v>103</v>
      </c>
      <c r="BB303" s="135">
        <v>0</v>
      </c>
      <c r="BC303" s="135">
        <v>128</v>
      </c>
      <c r="BD303" s="136">
        <f t="shared" si="265"/>
        <v>231</v>
      </c>
      <c r="BE303" s="135">
        <v>98</v>
      </c>
      <c r="BF303" s="135">
        <v>0</v>
      </c>
      <c r="BG303" s="135">
        <v>105</v>
      </c>
      <c r="BH303" s="136">
        <f t="shared" si="266"/>
        <v>203</v>
      </c>
      <c r="BI303" s="135">
        <v>72</v>
      </c>
      <c r="BJ303" s="135">
        <v>0</v>
      </c>
      <c r="BK303" s="135">
        <v>76</v>
      </c>
      <c r="BL303" s="136">
        <f t="shared" si="267"/>
        <v>148</v>
      </c>
      <c r="BM303" s="135">
        <v>38</v>
      </c>
      <c r="BN303" s="135">
        <v>0</v>
      </c>
      <c r="BO303" s="135">
        <v>61</v>
      </c>
      <c r="BP303" s="136">
        <f t="shared" si="268"/>
        <v>99</v>
      </c>
      <c r="BQ303" s="135">
        <v>39</v>
      </c>
      <c r="BR303" s="135">
        <v>0</v>
      </c>
      <c r="BS303" s="135">
        <v>39</v>
      </c>
      <c r="BT303" s="136">
        <f t="shared" si="269"/>
        <v>78</v>
      </c>
      <c r="BU303" s="135">
        <v>37</v>
      </c>
      <c r="BV303" s="135">
        <v>0</v>
      </c>
      <c r="BW303" s="135">
        <v>41</v>
      </c>
      <c r="BX303" s="136">
        <f t="shared" si="270"/>
        <v>78</v>
      </c>
      <c r="BY303" s="135">
        <v>0</v>
      </c>
      <c r="BZ303" s="135">
        <v>0</v>
      </c>
      <c r="CA303" s="135">
        <v>0</v>
      </c>
      <c r="CB303" s="136">
        <f t="shared" si="271"/>
        <v>0</v>
      </c>
      <c r="CC303" s="137"/>
      <c r="CD303" s="138">
        <f t="shared" si="273"/>
        <v>1996</v>
      </c>
      <c r="CE303" s="138">
        <f t="shared" si="273"/>
        <v>0</v>
      </c>
      <c r="CF303" s="138">
        <f t="shared" si="273"/>
        <v>2214</v>
      </c>
      <c r="CG303" s="139">
        <f t="shared" si="272"/>
        <v>4210</v>
      </c>
    </row>
    <row r="304" spans="1:85" ht="14.1" customHeight="1">
      <c r="A304" s="45"/>
      <c r="B304" s="1059"/>
      <c r="C304" s="1060"/>
      <c r="D304" s="134" t="s">
        <v>784</v>
      </c>
      <c r="E304" s="135">
        <v>4</v>
      </c>
      <c r="F304" s="135">
        <v>0</v>
      </c>
      <c r="G304" s="135">
        <v>16</v>
      </c>
      <c r="H304" s="136">
        <f t="shared" si="253"/>
        <v>20</v>
      </c>
      <c r="I304" s="135">
        <v>13</v>
      </c>
      <c r="J304" s="135">
        <v>0</v>
      </c>
      <c r="K304" s="135">
        <v>10</v>
      </c>
      <c r="L304" s="136">
        <f t="shared" si="254"/>
        <v>23</v>
      </c>
      <c r="M304" s="135">
        <v>19</v>
      </c>
      <c r="N304" s="135">
        <v>0</v>
      </c>
      <c r="O304" s="135">
        <v>21</v>
      </c>
      <c r="P304" s="136">
        <f t="shared" si="255"/>
        <v>40</v>
      </c>
      <c r="Q304" s="135">
        <v>27</v>
      </c>
      <c r="R304" s="135">
        <v>0</v>
      </c>
      <c r="S304" s="135">
        <v>28</v>
      </c>
      <c r="T304" s="136">
        <f t="shared" si="256"/>
        <v>55</v>
      </c>
      <c r="U304" s="135">
        <v>34</v>
      </c>
      <c r="V304" s="135">
        <v>0</v>
      </c>
      <c r="W304" s="135">
        <v>33</v>
      </c>
      <c r="X304" s="136">
        <f t="shared" si="257"/>
        <v>67</v>
      </c>
      <c r="Y304" s="135">
        <v>34</v>
      </c>
      <c r="Z304" s="135">
        <v>0</v>
      </c>
      <c r="AA304" s="135">
        <v>27</v>
      </c>
      <c r="AB304" s="136">
        <f t="shared" si="258"/>
        <v>61</v>
      </c>
      <c r="AC304" s="135">
        <v>31</v>
      </c>
      <c r="AD304" s="135">
        <v>0</v>
      </c>
      <c r="AE304" s="135">
        <v>34</v>
      </c>
      <c r="AF304" s="136">
        <f t="shared" si="259"/>
        <v>65</v>
      </c>
      <c r="AG304" s="135">
        <v>36</v>
      </c>
      <c r="AH304" s="135">
        <v>0</v>
      </c>
      <c r="AI304" s="135">
        <v>32</v>
      </c>
      <c r="AJ304" s="136">
        <f t="shared" si="260"/>
        <v>68</v>
      </c>
      <c r="AK304" s="135">
        <v>34</v>
      </c>
      <c r="AL304" s="135">
        <v>0</v>
      </c>
      <c r="AM304" s="135">
        <v>30</v>
      </c>
      <c r="AN304" s="136">
        <f t="shared" si="261"/>
        <v>64</v>
      </c>
      <c r="AO304" s="135">
        <v>40</v>
      </c>
      <c r="AP304" s="135">
        <v>0</v>
      </c>
      <c r="AQ304" s="135">
        <v>25</v>
      </c>
      <c r="AR304" s="136">
        <f t="shared" si="262"/>
        <v>65</v>
      </c>
      <c r="AS304" s="135">
        <v>21</v>
      </c>
      <c r="AT304" s="135">
        <v>0</v>
      </c>
      <c r="AU304" s="135">
        <v>33</v>
      </c>
      <c r="AV304" s="136">
        <f t="shared" si="263"/>
        <v>54</v>
      </c>
      <c r="AW304" s="135">
        <v>26</v>
      </c>
      <c r="AX304" s="135">
        <v>0</v>
      </c>
      <c r="AY304" s="135">
        <v>42</v>
      </c>
      <c r="AZ304" s="136">
        <f t="shared" si="264"/>
        <v>68</v>
      </c>
      <c r="BA304" s="135">
        <v>20</v>
      </c>
      <c r="BB304" s="135">
        <v>0</v>
      </c>
      <c r="BC304" s="135">
        <v>25</v>
      </c>
      <c r="BD304" s="136">
        <f t="shared" si="265"/>
        <v>45</v>
      </c>
      <c r="BE304" s="135">
        <v>15</v>
      </c>
      <c r="BF304" s="135">
        <v>0</v>
      </c>
      <c r="BG304" s="135">
        <v>18</v>
      </c>
      <c r="BH304" s="136">
        <f t="shared" si="266"/>
        <v>33</v>
      </c>
      <c r="BI304" s="135">
        <v>11</v>
      </c>
      <c r="BJ304" s="135">
        <v>0</v>
      </c>
      <c r="BK304" s="135">
        <v>10</v>
      </c>
      <c r="BL304" s="136">
        <f t="shared" si="267"/>
        <v>21</v>
      </c>
      <c r="BM304" s="135">
        <v>10</v>
      </c>
      <c r="BN304" s="135">
        <v>0</v>
      </c>
      <c r="BO304" s="135">
        <v>12</v>
      </c>
      <c r="BP304" s="136">
        <f t="shared" si="268"/>
        <v>22</v>
      </c>
      <c r="BQ304" s="135">
        <v>6</v>
      </c>
      <c r="BR304" s="135">
        <v>0</v>
      </c>
      <c r="BS304" s="135">
        <v>9</v>
      </c>
      <c r="BT304" s="136">
        <f t="shared" si="269"/>
        <v>15</v>
      </c>
      <c r="BU304" s="135">
        <v>10</v>
      </c>
      <c r="BV304" s="135">
        <v>0</v>
      </c>
      <c r="BW304" s="135">
        <v>14</v>
      </c>
      <c r="BX304" s="136">
        <f t="shared" si="270"/>
        <v>24</v>
      </c>
      <c r="BY304" s="135">
        <v>0</v>
      </c>
      <c r="BZ304" s="135">
        <v>0</v>
      </c>
      <c r="CA304" s="135">
        <v>0</v>
      </c>
      <c r="CB304" s="136">
        <f t="shared" si="271"/>
        <v>0</v>
      </c>
      <c r="CC304" s="137"/>
      <c r="CD304" s="138">
        <f t="shared" si="273"/>
        <v>391</v>
      </c>
      <c r="CE304" s="138">
        <f t="shared" si="273"/>
        <v>0</v>
      </c>
      <c r="CF304" s="138">
        <f t="shared" si="273"/>
        <v>419</v>
      </c>
      <c r="CG304" s="139">
        <f t="shared" si="272"/>
        <v>810</v>
      </c>
    </row>
    <row r="305" spans="1:85" ht="14.1" customHeight="1">
      <c r="A305" s="45"/>
      <c r="B305" s="1059"/>
      <c r="C305" s="1060"/>
      <c r="D305" s="134" t="s">
        <v>785</v>
      </c>
      <c r="E305" s="135">
        <v>10</v>
      </c>
      <c r="F305" s="135">
        <v>0</v>
      </c>
      <c r="G305" s="135">
        <v>19</v>
      </c>
      <c r="H305" s="136">
        <f t="shared" si="253"/>
        <v>29</v>
      </c>
      <c r="I305" s="135">
        <v>23</v>
      </c>
      <c r="J305" s="135">
        <v>0</v>
      </c>
      <c r="K305" s="135">
        <v>26</v>
      </c>
      <c r="L305" s="136">
        <f t="shared" si="254"/>
        <v>49</v>
      </c>
      <c r="M305" s="135">
        <v>89</v>
      </c>
      <c r="N305" s="135">
        <v>0</v>
      </c>
      <c r="O305" s="135">
        <v>103</v>
      </c>
      <c r="P305" s="136">
        <f t="shared" si="255"/>
        <v>192</v>
      </c>
      <c r="Q305" s="135">
        <v>90</v>
      </c>
      <c r="R305" s="135">
        <v>0</v>
      </c>
      <c r="S305" s="135">
        <v>110</v>
      </c>
      <c r="T305" s="136">
        <f t="shared" si="256"/>
        <v>200</v>
      </c>
      <c r="U305" s="135">
        <v>115</v>
      </c>
      <c r="V305" s="135">
        <v>0</v>
      </c>
      <c r="W305" s="135">
        <v>126</v>
      </c>
      <c r="X305" s="136">
        <f t="shared" si="257"/>
        <v>241</v>
      </c>
      <c r="Y305" s="135">
        <v>120</v>
      </c>
      <c r="Z305" s="135">
        <v>0</v>
      </c>
      <c r="AA305" s="135">
        <v>98</v>
      </c>
      <c r="AB305" s="136">
        <f t="shared" si="258"/>
        <v>218</v>
      </c>
      <c r="AC305" s="135">
        <v>101</v>
      </c>
      <c r="AD305" s="135">
        <v>0</v>
      </c>
      <c r="AE305" s="135">
        <v>94</v>
      </c>
      <c r="AF305" s="136">
        <f t="shared" si="259"/>
        <v>195</v>
      </c>
      <c r="AG305" s="135">
        <v>110</v>
      </c>
      <c r="AH305" s="135">
        <v>0</v>
      </c>
      <c r="AI305" s="135">
        <v>75</v>
      </c>
      <c r="AJ305" s="136">
        <f t="shared" si="260"/>
        <v>185</v>
      </c>
      <c r="AK305" s="135">
        <v>108</v>
      </c>
      <c r="AL305" s="135">
        <v>0</v>
      </c>
      <c r="AM305" s="135">
        <v>83</v>
      </c>
      <c r="AN305" s="136">
        <f t="shared" si="261"/>
        <v>191</v>
      </c>
      <c r="AO305" s="135">
        <v>103</v>
      </c>
      <c r="AP305" s="135">
        <v>0</v>
      </c>
      <c r="AQ305" s="135">
        <v>74</v>
      </c>
      <c r="AR305" s="136">
        <f t="shared" si="262"/>
        <v>177</v>
      </c>
      <c r="AS305" s="135">
        <v>84</v>
      </c>
      <c r="AT305" s="135">
        <v>0</v>
      </c>
      <c r="AU305" s="135">
        <v>81</v>
      </c>
      <c r="AV305" s="136">
        <f t="shared" si="263"/>
        <v>165</v>
      </c>
      <c r="AW305" s="135">
        <v>73</v>
      </c>
      <c r="AX305" s="135">
        <v>0</v>
      </c>
      <c r="AY305" s="135">
        <v>81</v>
      </c>
      <c r="AZ305" s="136">
        <f t="shared" si="264"/>
        <v>154</v>
      </c>
      <c r="BA305" s="135">
        <v>75</v>
      </c>
      <c r="BB305" s="135">
        <v>0</v>
      </c>
      <c r="BC305" s="135">
        <v>84</v>
      </c>
      <c r="BD305" s="136">
        <f t="shared" si="265"/>
        <v>159</v>
      </c>
      <c r="BE305" s="135">
        <v>70</v>
      </c>
      <c r="BF305" s="135">
        <v>0</v>
      </c>
      <c r="BG305" s="135">
        <v>68</v>
      </c>
      <c r="BH305" s="136">
        <f t="shared" si="266"/>
        <v>138</v>
      </c>
      <c r="BI305" s="135">
        <v>57</v>
      </c>
      <c r="BJ305" s="135">
        <v>0</v>
      </c>
      <c r="BK305" s="135">
        <v>50</v>
      </c>
      <c r="BL305" s="136">
        <f t="shared" si="267"/>
        <v>107</v>
      </c>
      <c r="BM305" s="135">
        <v>36</v>
      </c>
      <c r="BN305" s="135">
        <v>0</v>
      </c>
      <c r="BO305" s="135">
        <v>42</v>
      </c>
      <c r="BP305" s="136">
        <f t="shared" si="268"/>
        <v>78</v>
      </c>
      <c r="BQ305" s="135">
        <v>37</v>
      </c>
      <c r="BR305" s="135">
        <v>0</v>
      </c>
      <c r="BS305" s="135">
        <v>47</v>
      </c>
      <c r="BT305" s="136">
        <f t="shared" si="269"/>
        <v>84</v>
      </c>
      <c r="BU305" s="135">
        <v>37</v>
      </c>
      <c r="BV305" s="135">
        <v>0</v>
      </c>
      <c r="BW305" s="135">
        <v>37</v>
      </c>
      <c r="BX305" s="136">
        <f t="shared" si="270"/>
        <v>74</v>
      </c>
      <c r="BY305" s="135">
        <v>0</v>
      </c>
      <c r="BZ305" s="135">
        <v>0</v>
      </c>
      <c r="CA305" s="135">
        <v>0</v>
      </c>
      <c r="CB305" s="136">
        <f t="shared" si="271"/>
        <v>0</v>
      </c>
      <c r="CC305" s="137"/>
      <c r="CD305" s="138">
        <f t="shared" si="273"/>
        <v>1338</v>
      </c>
      <c r="CE305" s="138">
        <f t="shared" si="273"/>
        <v>0</v>
      </c>
      <c r="CF305" s="138">
        <f t="shared" si="273"/>
        <v>1298</v>
      </c>
      <c r="CG305" s="139">
        <f t="shared" si="272"/>
        <v>2636</v>
      </c>
    </row>
    <row r="306" spans="1:85" ht="14.1" customHeight="1">
      <c r="A306" s="45"/>
      <c r="B306" s="1059"/>
      <c r="C306" s="1060"/>
      <c r="D306" s="134" t="s">
        <v>786</v>
      </c>
      <c r="E306" s="135">
        <v>3</v>
      </c>
      <c r="F306" s="135">
        <v>0</v>
      </c>
      <c r="G306" s="135">
        <v>5</v>
      </c>
      <c r="H306" s="136">
        <f t="shared" si="253"/>
        <v>8</v>
      </c>
      <c r="I306" s="135">
        <v>4</v>
      </c>
      <c r="J306" s="135">
        <v>0</v>
      </c>
      <c r="K306" s="135">
        <v>3</v>
      </c>
      <c r="L306" s="136">
        <f t="shared" si="254"/>
        <v>7</v>
      </c>
      <c r="M306" s="135">
        <v>7</v>
      </c>
      <c r="N306" s="135">
        <v>0</v>
      </c>
      <c r="O306" s="135">
        <v>8</v>
      </c>
      <c r="P306" s="136">
        <f t="shared" si="255"/>
        <v>15</v>
      </c>
      <c r="Q306" s="135">
        <v>12</v>
      </c>
      <c r="R306" s="135">
        <v>0</v>
      </c>
      <c r="S306" s="135">
        <v>7</v>
      </c>
      <c r="T306" s="136">
        <f t="shared" si="256"/>
        <v>19</v>
      </c>
      <c r="U306" s="135">
        <v>12</v>
      </c>
      <c r="V306" s="135">
        <v>0</v>
      </c>
      <c r="W306" s="135">
        <v>7</v>
      </c>
      <c r="X306" s="136">
        <f t="shared" si="257"/>
        <v>19</v>
      </c>
      <c r="Y306" s="135">
        <v>7</v>
      </c>
      <c r="Z306" s="135">
        <v>0</v>
      </c>
      <c r="AA306" s="135">
        <v>11</v>
      </c>
      <c r="AB306" s="136">
        <f t="shared" si="258"/>
        <v>18</v>
      </c>
      <c r="AC306" s="135">
        <v>24</v>
      </c>
      <c r="AD306" s="135">
        <v>0</v>
      </c>
      <c r="AE306" s="135">
        <v>12</v>
      </c>
      <c r="AF306" s="136">
        <f t="shared" si="259"/>
        <v>36</v>
      </c>
      <c r="AG306" s="135">
        <v>11</v>
      </c>
      <c r="AH306" s="135">
        <v>0</v>
      </c>
      <c r="AI306" s="135">
        <v>8</v>
      </c>
      <c r="AJ306" s="136">
        <f t="shared" si="260"/>
        <v>19</v>
      </c>
      <c r="AK306" s="135">
        <v>7</v>
      </c>
      <c r="AL306" s="135">
        <v>0</v>
      </c>
      <c r="AM306" s="135">
        <v>10</v>
      </c>
      <c r="AN306" s="136">
        <f t="shared" si="261"/>
        <v>17</v>
      </c>
      <c r="AO306" s="135">
        <v>14</v>
      </c>
      <c r="AP306" s="135">
        <v>0</v>
      </c>
      <c r="AQ306" s="135">
        <v>15</v>
      </c>
      <c r="AR306" s="136">
        <f t="shared" si="262"/>
        <v>29</v>
      </c>
      <c r="AS306" s="135">
        <v>16</v>
      </c>
      <c r="AT306" s="135">
        <v>0</v>
      </c>
      <c r="AU306" s="135">
        <v>7</v>
      </c>
      <c r="AV306" s="136">
        <f t="shared" si="263"/>
        <v>23</v>
      </c>
      <c r="AW306" s="135">
        <v>4</v>
      </c>
      <c r="AX306" s="135">
        <v>0</v>
      </c>
      <c r="AY306" s="135">
        <v>13</v>
      </c>
      <c r="AZ306" s="136">
        <f t="shared" si="264"/>
        <v>17</v>
      </c>
      <c r="BA306" s="135">
        <v>8</v>
      </c>
      <c r="BB306" s="135">
        <v>0</v>
      </c>
      <c r="BC306" s="135">
        <v>11</v>
      </c>
      <c r="BD306" s="136">
        <f t="shared" si="265"/>
        <v>19</v>
      </c>
      <c r="BE306" s="135">
        <v>2</v>
      </c>
      <c r="BF306" s="135">
        <v>0</v>
      </c>
      <c r="BG306" s="135">
        <v>7</v>
      </c>
      <c r="BH306" s="136">
        <f t="shared" si="266"/>
        <v>9</v>
      </c>
      <c r="BI306" s="135">
        <v>3</v>
      </c>
      <c r="BJ306" s="135">
        <v>0</v>
      </c>
      <c r="BK306" s="135">
        <v>5</v>
      </c>
      <c r="BL306" s="136">
        <f t="shared" si="267"/>
        <v>8</v>
      </c>
      <c r="BM306" s="135">
        <v>3</v>
      </c>
      <c r="BN306" s="135">
        <v>0</v>
      </c>
      <c r="BO306" s="135">
        <v>4</v>
      </c>
      <c r="BP306" s="136">
        <f t="shared" si="268"/>
        <v>7</v>
      </c>
      <c r="BQ306" s="135">
        <v>1</v>
      </c>
      <c r="BR306" s="135">
        <v>0</v>
      </c>
      <c r="BS306" s="135">
        <v>3</v>
      </c>
      <c r="BT306" s="136">
        <f t="shared" si="269"/>
        <v>4</v>
      </c>
      <c r="BU306" s="135">
        <v>1</v>
      </c>
      <c r="BV306" s="135">
        <v>0</v>
      </c>
      <c r="BW306" s="135">
        <v>3</v>
      </c>
      <c r="BX306" s="136">
        <f t="shared" si="270"/>
        <v>4</v>
      </c>
      <c r="BY306" s="135">
        <v>0</v>
      </c>
      <c r="BZ306" s="135">
        <v>0</v>
      </c>
      <c r="CA306" s="135">
        <v>0</v>
      </c>
      <c r="CB306" s="136">
        <f t="shared" si="271"/>
        <v>0</v>
      </c>
      <c r="CC306" s="137"/>
      <c r="CD306" s="138">
        <f t="shared" si="273"/>
        <v>139</v>
      </c>
      <c r="CE306" s="138">
        <f t="shared" si="273"/>
        <v>0</v>
      </c>
      <c r="CF306" s="138">
        <f t="shared" si="273"/>
        <v>139</v>
      </c>
      <c r="CG306" s="139">
        <f t="shared" si="272"/>
        <v>278</v>
      </c>
    </row>
    <row r="307" spans="1:85" ht="14.1" customHeight="1">
      <c r="A307" s="45"/>
      <c r="B307" s="1059"/>
      <c r="C307" s="1060"/>
      <c r="D307" s="134" t="s">
        <v>787</v>
      </c>
      <c r="E307" s="135">
        <v>5</v>
      </c>
      <c r="F307" s="135">
        <v>0</v>
      </c>
      <c r="G307" s="135">
        <v>2</v>
      </c>
      <c r="H307" s="136">
        <f t="shared" si="253"/>
        <v>7</v>
      </c>
      <c r="I307" s="135">
        <v>7</v>
      </c>
      <c r="J307" s="135">
        <v>0</v>
      </c>
      <c r="K307" s="135">
        <v>5</v>
      </c>
      <c r="L307" s="136">
        <f t="shared" si="254"/>
        <v>12</v>
      </c>
      <c r="M307" s="135">
        <v>4</v>
      </c>
      <c r="N307" s="135">
        <v>0</v>
      </c>
      <c r="O307" s="135">
        <v>10</v>
      </c>
      <c r="P307" s="136">
        <f t="shared" si="255"/>
        <v>14</v>
      </c>
      <c r="Q307" s="135">
        <v>8</v>
      </c>
      <c r="R307" s="135">
        <v>0</v>
      </c>
      <c r="S307" s="135">
        <v>12</v>
      </c>
      <c r="T307" s="136">
        <f t="shared" si="256"/>
        <v>20</v>
      </c>
      <c r="U307" s="135">
        <v>8</v>
      </c>
      <c r="V307" s="135">
        <v>0</v>
      </c>
      <c r="W307" s="135">
        <v>13</v>
      </c>
      <c r="X307" s="136">
        <f t="shared" si="257"/>
        <v>21</v>
      </c>
      <c r="Y307" s="135">
        <v>7</v>
      </c>
      <c r="Z307" s="135">
        <v>0</v>
      </c>
      <c r="AA307" s="135">
        <v>7</v>
      </c>
      <c r="AB307" s="136">
        <f t="shared" si="258"/>
        <v>14</v>
      </c>
      <c r="AC307" s="135">
        <v>7</v>
      </c>
      <c r="AD307" s="135">
        <v>0</v>
      </c>
      <c r="AE307" s="135">
        <v>7</v>
      </c>
      <c r="AF307" s="136">
        <f t="shared" si="259"/>
        <v>14</v>
      </c>
      <c r="AG307" s="135">
        <v>15</v>
      </c>
      <c r="AH307" s="135">
        <v>0</v>
      </c>
      <c r="AI307" s="135">
        <v>14</v>
      </c>
      <c r="AJ307" s="136">
        <f t="shared" si="260"/>
        <v>29</v>
      </c>
      <c r="AK307" s="135">
        <v>7</v>
      </c>
      <c r="AL307" s="135">
        <v>0</v>
      </c>
      <c r="AM307" s="135">
        <v>9</v>
      </c>
      <c r="AN307" s="136">
        <f t="shared" si="261"/>
        <v>16</v>
      </c>
      <c r="AO307" s="135">
        <v>11</v>
      </c>
      <c r="AP307" s="135">
        <v>0</v>
      </c>
      <c r="AQ307" s="135">
        <v>12</v>
      </c>
      <c r="AR307" s="136">
        <f t="shared" si="262"/>
        <v>23</v>
      </c>
      <c r="AS307" s="135">
        <v>10</v>
      </c>
      <c r="AT307" s="135">
        <v>0</v>
      </c>
      <c r="AU307" s="135">
        <v>12</v>
      </c>
      <c r="AV307" s="136">
        <f t="shared" si="263"/>
        <v>22</v>
      </c>
      <c r="AW307" s="135">
        <v>12</v>
      </c>
      <c r="AX307" s="135">
        <v>0</v>
      </c>
      <c r="AY307" s="135">
        <v>9</v>
      </c>
      <c r="AZ307" s="136">
        <f t="shared" si="264"/>
        <v>21</v>
      </c>
      <c r="BA307" s="135">
        <v>5</v>
      </c>
      <c r="BB307" s="135">
        <v>0</v>
      </c>
      <c r="BC307" s="135">
        <v>18</v>
      </c>
      <c r="BD307" s="136">
        <f t="shared" si="265"/>
        <v>23</v>
      </c>
      <c r="BE307" s="135">
        <v>5</v>
      </c>
      <c r="BF307" s="135">
        <v>0</v>
      </c>
      <c r="BG307" s="135">
        <v>5</v>
      </c>
      <c r="BH307" s="136">
        <f t="shared" si="266"/>
        <v>10</v>
      </c>
      <c r="BI307" s="135">
        <v>3</v>
      </c>
      <c r="BJ307" s="135">
        <v>0</v>
      </c>
      <c r="BK307" s="135">
        <v>5</v>
      </c>
      <c r="BL307" s="136">
        <f t="shared" si="267"/>
        <v>8</v>
      </c>
      <c r="BM307" s="135">
        <v>2</v>
      </c>
      <c r="BN307" s="135">
        <v>0</v>
      </c>
      <c r="BO307" s="135">
        <v>4</v>
      </c>
      <c r="BP307" s="136">
        <f t="shared" si="268"/>
        <v>6</v>
      </c>
      <c r="BQ307" s="135">
        <v>0</v>
      </c>
      <c r="BR307" s="135">
        <v>0</v>
      </c>
      <c r="BS307" s="135">
        <v>1</v>
      </c>
      <c r="BT307" s="136">
        <f t="shared" si="269"/>
        <v>1</v>
      </c>
      <c r="BU307" s="135">
        <v>0</v>
      </c>
      <c r="BV307" s="135">
        <v>0</v>
      </c>
      <c r="BW307" s="135">
        <v>2</v>
      </c>
      <c r="BX307" s="136">
        <f t="shared" si="270"/>
        <v>2</v>
      </c>
      <c r="BY307" s="135">
        <v>0</v>
      </c>
      <c r="BZ307" s="135">
        <v>0</v>
      </c>
      <c r="CA307" s="135">
        <v>0</v>
      </c>
      <c r="CB307" s="136">
        <f t="shared" si="271"/>
        <v>0</v>
      </c>
      <c r="CC307" s="137"/>
      <c r="CD307" s="138">
        <f t="shared" si="273"/>
        <v>116</v>
      </c>
      <c r="CE307" s="138">
        <f t="shared" si="273"/>
        <v>0</v>
      </c>
      <c r="CF307" s="138">
        <f t="shared" si="273"/>
        <v>147</v>
      </c>
      <c r="CG307" s="139">
        <f t="shared" si="272"/>
        <v>263</v>
      </c>
    </row>
    <row r="308" spans="1:85" ht="14.1" customHeight="1">
      <c r="A308" s="45"/>
      <c r="B308" s="1059"/>
      <c r="C308" s="1060"/>
      <c r="D308" s="134" t="s">
        <v>788</v>
      </c>
      <c r="E308" s="135">
        <v>22</v>
      </c>
      <c r="F308" s="135">
        <v>0</v>
      </c>
      <c r="G308" s="135">
        <v>33</v>
      </c>
      <c r="H308" s="136">
        <f t="shared" si="253"/>
        <v>55</v>
      </c>
      <c r="I308" s="135">
        <v>27</v>
      </c>
      <c r="J308" s="135">
        <v>0</v>
      </c>
      <c r="K308" s="135">
        <v>32</v>
      </c>
      <c r="L308" s="136">
        <f t="shared" si="254"/>
        <v>59</v>
      </c>
      <c r="M308" s="135">
        <v>114</v>
      </c>
      <c r="N308" s="135">
        <v>0</v>
      </c>
      <c r="O308" s="135">
        <v>115</v>
      </c>
      <c r="P308" s="136">
        <f t="shared" si="255"/>
        <v>229</v>
      </c>
      <c r="Q308" s="135">
        <v>118</v>
      </c>
      <c r="R308" s="135">
        <v>0</v>
      </c>
      <c r="S308" s="135">
        <v>139</v>
      </c>
      <c r="T308" s="136">
        <f t="shared" si="256"/>
        <v>257</v>
      </c>
      <c r="U308" s="135">
        <v>134</v>
      </c>
      <c r="V308" s="135">
        <v>0</v>
      </c>
      <c r="W308" s="135">
        <v>150</v>
      </c>
      <c r="X308" s="136">
        <f t="shared" si="257"/>
        <v>284</v>
      </c>
      <c r="Y308" s="135">
        <v>126</v>
      </c>
      <c r="Z308" s="135">
        <v>0</v>
      </c>
      <c r="AA308" s="135">
        <v>136</v>
      </c>
      <c r="AB308" s="136">
        <f t="shared" si="258"/>
        <v>262</v>
      </c>
      <c r="AC308" s="135">
        <v>125</v>
      </c>
      <c r="AD308" s="135">
        <v>0</v>
      </c>
      <c r="AE308" s="135">
        <v>138</v>
      </c>
      <c r="AF308" s="136">
        <f t="shared" si="259"/>
        <v>263</v>
      </c>
      <c r="AG308" s="135">
        <v>139</v>
      </c>
      <c r="AH308" s="135">
        <v>0</v>
      </c>
      <c r="AI308" s="135">
        <v>142</v>
      </c>
      <c r="AJ308" s="136">
        <f t="shared" si="260"/>
        <v>281</v>
      </c>
      <c r="AK308" s="135">
        <v>139</v>
      </c>
      <c r="AL308" s="135">
        <v>0</v>
      </c>
      <c r="AM308" s="135">
        <v>105</v>
      </c>
      <c r="AN308" s="136">
        <f t="shared" si="261"/>
        <v>244</v>
      </c>
      <c r="AO308" s="135">
        <v>135</v>
      </c>
      <c r="AP308" s="135">
        <v>0</v>
      </c>
      <c r="AQ308" s="135">
        <v>116</v>
      </c>
      <c r="AR308" s="136">
        <f t="shared" si="262"/>
        <v>251</v>
      </c>
      <c r="AS308" s="135">
        <v>128</v>
      </c>
      <c r="AT308" s="135">
        <v>0</v>
      </c>
      <c r="AU308" s="135">
        <v>120</v>
      </c>
      <c r="AV308" s="136">
        <f t="shared" si="263"/>
        <v>248</v>
      </c>
      <c r="AW308" s="135">
        <v>125</v>
      </c>
      <c r="AX308" s="135">
        <v>0</v>
      </c>
      <c r="AY308" s="135">
        <v>128</v>
      </c>
      <c r="AZ308" s="136">
        <f t="shared" si="264"/>
        <v>253</v>
      </c>
      <c r="BA308" s="135">
        <v>130</v>
      </c>
      <c r="BB308" s="135">
        <v>0</v>
      </c>
      <c r="BC308" s="135">
        <v>147</v>
      </c>
      <c r="BD308" s="136">
        <f t="shared" si="265"/>
        <v>277</v>
      </c>
      <c r="BE308" s="135">
        <v>110</v>
      </c>
      <c r="BF308" s="135">
        <v>0</v>
      </c>
      <c r="BG308" s="135">
        <v>108</v>
      </c>
      <c r="BH308" s="136">
        <f t="shared" si="266"/>
        <v>218</v>
      </c>
      <c r="BI308" s="135">
        <v>84</v>
      </c>
      <c r="BJ308" s="135">
        <v>0</v>
      </c>
      <c r="BK308" s="135">
        <v>76</v>
      </c>
      <c r="BL308" s="136">
        <f t="shared" si="267"/>
        <v>160</v>
      </c>
      <c r="BM308" s="135">
        <v>66</v>
      </c>
      <c r="BN308" s="135">
        <v>0</v>
      </c>
      <c r="BO308" s="135">
        <v>57</v>
      </c>
      <c r="BP308" s="136">
        <f t="shared" si="268"/>
        <v>123</v>
      </c>
      <c r="BQ308" s="135">
        <v>48</v>
      </c>
      <c r="BR308" s="135">
        <v>0</v>
      </c>
      <c r="BS308" s="135">
        <v>59</v>
      </c>
      <c r="BT308" s="136">
        <f t="shared" si="269"/>
        <v>107</v>
      </c>
      <c r="BU308" s="135">
        <v>74</v>
      </c>
      <c r="BV308" s="135">
        <v>0</v>
      </c>
      <c r="BW308" s="135">
        <v>51</v>
      </c>
      <c r="BX308" s="136">
        <f t="shared" si="270"/>
        <v>125</v>
      </c>
      <c r="BY308" s="135">
        <v>1</v>
      </c>
      <c r="BZ308" s="135">
        <v>0</v>
      </c>
      <c r="CA308" s="135">
        <v>1</v>
      </c>
      <c r="CB308" s="136">
        <f t="shared" si="271"/>
        <v>2</v>
      </c>
      <c r="CC308" s="137"/>
      <c r="CD308" s="138">
        <f t="shared" si="273"/>
        <v>1845</v>
      </c>
      <c r="CE308" s="138">
        <f t="shared" si="273"/>
        <v>0</v>
      </c>
      <c r="CF308" s="138">
        <f t="shared" si="273"/>
        <v>1853</v>
      </c>
      <c r="CG308" s="139">
        <f t="shared" si="272"/>
        <v>3698</v>
      </c>
    </row>
    <row r="309" spans="1:85" ht="14.1" customHeight="1">
      <c r="A309" s="45"/>
      <c r="B309" s="1059"/>
      <c r="C309" s="1060"/>
      <c r="D309" s="134" t="s">
        <v>789</v>
      </c>
      <c r="E309" s="135">
        <v>10</v>
      </c>
      <c r="F309" s="135">
        <v>0</v>
      </c>
      <c r="G309" s="135">
        <v>7</v>
      </c>
      <c r="H309" s="136">
        <f t="shared" si="253"/>
        <v>17</v>
      </c>
      <c r="I309" s="135">
        <v>14</v>
      </c>
      <c r="J309" s="135">
        <v>0</v>
      </c>
      <c r="K309" s="135">
        <v>11</v>
      </c>
      <c r="L309" s="136">
        <f t="shared" si="254"/>
        <v>25</v>
      </c>
      <c r="M309" s="135">
        <v>22</v>
      </c>
      <c r="N309" s="135">
        <v>0</v>
      </c>
      <c r="O309" s="135">
        <v>26</v>
      </c>
      <c r="P309" s="136">
        <f t="shared" si="255"/>
        <v>48</v>
      </c>
      <c r="Q309" s="135">
        <v>27</v>
      </c>
      <c r="R309" s="135">
        <v>0</v>
      </c>
      <c r="S309" s="135">
        <v>33</v>
      </c>
      <c r="T309" s="136">
        <f t="shared" si="256"/>
        <v>60</v>
      </c>
      <c r="U309" s="135">
        <v>48</v>
      </c>
      <c r="V309" s="135">
        <v>0</v>
      </c>
      <c r="W309" s="135">
        <v>41</v>
      </c>
      <c r="X309" s="136">
        <f t="shared" si="257"/>
        <v>89</v>
      </c>
      <c r="Y309" s="135">
        <v>30</v>
      </c>
      <c r="Z309" s="135">
        <v>0</v>
      </c>
      <c r="AA309" s="135">
        <v>30</v>
      </c>
      <c r="AB309" s="136">
        <f t="shared" si="258"/>
        <v>60</v>
      </c>
      <c r="AC309" s="135">
        <v>48</v>
      </c>
      <c r="AD309" s="135">
        <v>0</v>
      </c>
      <c r="AE309" s="135">
        <v>45</v>
      </c>
      <c r="AF309" s="136">
        <f t="shared" si="259"/>
        <v>93</v>
      </c>
      <c r="AG309" s="135">
        <v>40</v>
      </c>
      <c r="AH309" s="135">
        <v>0</v>
      </c>
      <c r="AI309" s="135">
        <v>60</v>
      </c>
      <c r="AJ309" s="136">
        <f t="shared" si="260"/>
        <v>100</v>
      </c>
      <c r="AK309" s="135">
        <v>46</v>
      </c>
      <c r="AL309" s="135">
        <v>0</v>
      </c>
      <c r="AM309" s="135">
        <v>24</v>
      </c>
      <c r="AN309" s="136">
        <f t="shared" si="261"/>
        <v>70</v>
      </c>
      <c r="AO309" s="135">
        <v>34</v>
      </c>
      <c r="AP309" s="135">
        <v>0</v>
      </c>
      <c r="AQ309" s="135">
        <v>31</v>
      </c>
      <c r="AR309" s="136">
        <f t="shared" si="262"/>
        <v>65</v>
      </c>
      <c r="AS309" s="135">
        <v>46</v>
      </c>
      <c r="AT309" s="135">
        <v>0</v>
      </c>
      <c r="AU309" s="135">
        <v>41</v>
      </c>
      <c r="AV309" s="136">
        <f t="shared" si="263"/>
        <v>87</v>
      </c>
      <c r="AW309" s="135">
        <v>49</v>
      </c>
      <c r="AX309" s="135">
        <v>0</v>
      </c>
      <c r="AY309" s="135">
        <v>51</v>
      </c>
      <c r="AZ309" s="136">
        <f t="shared" si="264"/>
        <v>100</v>
      </c>
      <c r="BA309" s="135">
        <v>41</v>
      </c>
      <c r="BB309" s="135">
        <v>0</v>
      </c>
      <c r="BC309" s="135">
        <v>57</v>
      </c>
      <c r="BD309" s="136">
        <f t="shared" si="265"/>
        <v>98</v>
      </c>
      <c r="BE309" s="135">
        <v>40</v>
      </c>
      <c r="BF309" s="135">
        <v>0</v>
      </c>
      <c r="BG309" s="135">
        <v>59</v>
      </c>
      <c r="BH309" s="136">
        <f t="shared" si="266"/>
        <v>99</v>
      </c>
      <c r="BI309" s="135">
        <v>45</v>
      </c>
      <c r="BJ309" s="135">
        <v>0</v>
      </c>
      <c r="BK309" s="135">
        <v>44</v>
      </c>
      <c r="BL309" s="136">
        <f t="shared" si="267"/>
        <v>89</v>
      </c>
      <c r="BM309" s="135">
        <v>36</v>
      </c>
      <c r="BN309" s="135">
        <v>0</v>
      </c>
      <c r="BO309" s="135">
        <v>31</v>
      </c>
      <c r="BP309" s="136">
        <f t="shared" si="268"/>
        <v>67</v>
      </c>
      <c r="BQ309" s="135">
        <v>16</v>
      </c>
      <c r="BR309" s="135">
        <v>0</v>
      </c>
      <c r="BS309" s="135">
        <v>22</v>
      </c>
      <c r="BT309" s="136">
        <f t="shared" si="269"/>
        <v>38</v>
      </c>
      <c r="BU309" s="135">
        <v>19</v>
      </c>
      <c r="BV309" s="135">
        <v>0</v>
      </c>
      <c r="BW309" s="135">
        <v>25</v>
      </c>
      <c r="BX309" s="136">
        <f t="shared" si="270"/>
        <v>44</v>
      </c>
      <c r="BY309" s="135">
        <v>0</v>
      </c>
      <c r="BZ309" s="135">
        <v>0</v>
      </c>
      <c r="CA309" s="135">
        <v>0</v>
      </c>
      <c r="CB309" s="136">
        <f t="shared" si="271"/>
        <v>0</v>
      </c>
      <c r="CC309" s="137"/>
      <c r="CD309" s="138">
        <f t="shared" si="273"/>
        <v>611</v>
      </c>
      <c r="CE309" s="138">
        <f t="shared" si="273"/>
        <v>0</v>
      </c>
      <c r="CF309" s="138">
        <f t="shared" si="273"/>
        <v>638</v>
      </c>
      <c r="CG309" s="139">
        <f t="shared" si="272"/>
        <v>1249</v>
      </c>
    </row>
    <row r="310" spans="1:85" ht="14.1" customHeight="1">
      <c r="A310" s="45"/>
      <c r="B310" s="1059"/>
      <c r="C310" s="281" t="s">
        <v>113</v>
      </c>
      <c r="D310" s="282" t="s">
        <v>856</v>
      </c>
      <c r="E310" s="280">
        <v>1112</v>
      </c>
      <c r="F310" s="280">
        <v>0</v>
      </c>
      <c r="G310" s="280">
        <v>1141</v>
      </c>
      <c r="H310" s="280">
        <f t="shared" ref="H310:BP310" si="276">SUM(H300:H309)</f>
        <v>2253</v>
      </c>
      <c r="I310" s="280">
        <v>1137</v>
      </c>
      <c r="J310" s="280">
        <v>0</v>
      </c>
      <c r="K310" s="280">
        <v>1123</v>
      </c>
      <c r="L310" s="280">
        <f t="shared" si="276"/>
        <v>2260</v>
      </c>
      <c r="M310" s="280">
        <v>3170</v>
      </c>
      <c r="N310" s="280">
        <v>0</v>
      </c>
      <c r="O310" s="280">
        <v>3215</v>
      </c>
      <c r="P310" s="280">
        <f t="shared" si="276"/>
        <v>6385</v>
      </c>
      <c r="Q310" s="280">
        <v>3138</v>
      </c>
      <c r="R310" s="280">
        <v>0</v>
      </c>
      <c r="S310" s="280">
        <v>3406</v>
      </c>
      <c r="T310" s="280">
        <f t="shared" si="276"/>
        <v>6544</v>
      </c>
      <c r="U310" s="280">
        <v>3288</v>
      </c>
      <c r="V310" s="280">
        <v>0</v>
      </c>
      <c r="W310" s="280">
        <v>3288</v>
      </c>
      <c r="X310" s="280">
        <f t="shared" si="276"/>
        <v>6576</v>
      </c>
      <c r="Y310" s="280">
        <v>3561</v>
      </c>
      <c r="Z310" s="280">
        <v>0</v>
      </c>
      <c r="AA310" s="280">
        <v>3327</v>
      </c>
      <c r="AB310" s="280">
        <f t="shared" si="276"/>
        <v>6888</v>
      </c>
      <c r="AC310" s="280">
        <v>4056</v>
      </c>
      <c r="AD310" s="280">
        <v>0</v>
      </c>
      <c r="AE310" s="280">
        <v>3514</v>
      </c>
      <c r="AF310" s="280">
        <f t="shared" si="276"/>
        <v>7570</v>
      </c>
      <c r="AG310" s="280">
        <v>3536</v>
      </c>
      <c r="AH310" s="280">
        <v>0</v>
      </c>
      <c r="AI310" s="280">
        <v>2924</v>
      </c>
      <c r="AJ310" s="280">
        <f t="shared" si="276"/>
        <v>6460</v>
      </c>
      <c r="AK310" s="280">
        <v>3372</v>
      </c>
      <c r="AL310" s="280">
        <v>0</v>
      </c>
      <c r="AM310" s="280">
        <v>2786</v>
      </c>
      <c r="AN310" s="280">
        <f t="shared" si="276"/>
        <v>6158</v>
      </c>
      <c r="AO310" s="280">
        <v>3165</v>
      </c>
      <c r="AP310" s="280">
        <v>0</v>
      </c>
      <c r="AQ310" s="280">
        <v>2753</v>
      </c>
      <c r="AR310" s="280">
        <f t="shared" si="276"/>
        <v>5918</v>
      </c>
      <c r="AS310" s="280">
        <v>3095</v>
      </c>
      <c r="AT310" s="280">
        <v>0</v>
      </c>
      <c r="AU310" s="280">
        <v>2751</v>
      </c>
      <c r="AV310" s="280">
        <f t="shared" si="276"/>
        <v>5846</v>
      </c>
      <c r="AW310" s="280">
        <v>2932</v>
      </c>
      <c r="AX310" s="280">
        <v>0</v>
      </c>
      <c r="AY310" s="280">
        <v>2819</v>
      </c>
      <c r="AZ310" s="280">
        <f t="shared" si="276"/>
        <v>5751</v>
      </c>
      <c r="BA310" s="280">
        <v>2630</v>
      </c>
      <c r="BB310" s="280">
        <v>0</v>
      </c>
      <c r="BC310" s="280">
        <v>2491</v>
      </c>
      <c r="BD310" s="280">
        <f t="shared" si="276"/>
        <v>5121</v>
      </c>
      <c r="BE310" s="280">
        <v>2149</v>
      </c>
      <c r="BF310" s="280">
        <v>0</v>
      </c>
      <c r="BG310" s="280">
        <v>2088</v>
      </c>
      <c r="BH310" s="280">
        <f t="shared" si="276"/>
        <v>4237</v>
      </c>
      <c r="BI310" s="280">
        <v>1625</v>
      </c>
      <c r="BJ310" s="280">
        <v>0</v>
      </c>
      <c r="BK310" s="280">
        <v>1561</v>
      </c>
      <c r="BL310" s="280">
        <f t="shared" si="276"/>
        <v>3186</v>
      </c>
      <c r="BM310" s="280">
        <v>1185</v>
      </c>
      <c r="BN310" s="280">
        <v>0</v>
      </c>
      <c r="BO310" s="280">
        <v>1233</v>
      </c>
      <c r="BP310" s="280">
        <f t="shared" si="276"/>
        <v>2418</v>
      </c>
      <c r="BQ310" s="280">
        <v>936</v>
      </c>
      <c r="BR310" s="280">
        <v>0</v>
      </c>
      <c r="BS310" s="280">
        <v>887</v>
      </c>
      <c r="BT310" s="280">
        <f t="shared" ref="BT310:CB310" si="277">SUM(BT300:BT309)</f>
        <v>1823</v>
      </c>
      <c r="BU310" s="280">
        <v>1125</v>
      </c>
      <c r="BV310" s="280">
        <v>0</v>
      </c>
      <c r="BW310" s="280">
        <v>854</v>
      </c>
      <c r="BX310" s="280">
        <f t="shared" si="277"/>
        <v>1979</v>
      </c>
      <c r="BY310" s="280">
        <v>1</v>
      </c>
      <c r="BZ310" s="280">
        <v>0</v>
      </c>
      <c r="CA310" s="280">
        <v>8</v>
      </c>
      <c r="CB310" s="280">
        <f t="shared" si="277"/>
        <v>9</v>
      </c>
      <c r="CC310" s="133"/>
      <c r="CD310" s="283">
        <f t="shared" si="273"/>
        <v>45213</v>
      </c>
      <c r="CE310" s="283">
        <f>+F310+J310+N310+R310+V310+Z310+AD310+AH310+AL310+AP310+AT310+AX310+BB310+BF310+BJ310+BN310+BR310+BV310+BZ310</f>
        <v>0</v>
      </c>
      <c r="CF310" s="283">
        <f t="shared" si="273"/>
        <v>42169</v>
      </c>
      <c r="CG310" s="284">
        <f t="shared" si="272"/>
        <v>87382</v>
      </c>
    </row>
    <row r="311" spans="1:85" ht="14.1" customHeight="1">
      <c r="A311" s="45"/>
      <c r="B311" s="1059" t="s">
        <v>903</v>
      </c>
      <c r="C311" s="1060" t="s">
        <v>790</v>
      </c>
      <c r="D311" s="134" t="s">
        <v>791</v>
      </c>
      <c r="E311" s="135">
        <v>1615</v>
      </c>
      <c r="F311" s="135">
        <v>0</v>
      </c>
      <c r="G311" s="135">
        <v>1623</v>
      </c>
      <c r="H311" s="136">
        <f t="shared" si="253"/>
        <v>3238</v>
      </c>
      <c r="I311" s="135">
        <v>1171</v>
      </c>
      <c r="J311" s="135">
        <v>0</v>
      </c>
      <c r="K311" s="135">
        <v>1201</v>
      </c>
      <c r="L311" s="136">
        <f t="shared" si="254"/>
        <v>2372</v>
      </c>
      <c r="M311" s="135">
        <v>3121</v>
      </c>
      <c r="N311" s="135">
        <v>0</v>
      </c>
      <c r="O311" s="135">
        <v>3079</v>
      </c>
      <c r="P311" s="136">
        <f t="shared" si="255"/>
        <v>6200</v>
      </c>
      <c r="Q311" s="135">
        <v>2941</v>
      </c>
      <c r="R311" s="135">
        <v>0</v>
      </c>
      <c r="S311" s="135">
        <v>3087</v>
      </c>
      <c r="T311" s="136">
        <f t="shared" si="256"/>
        <v>6028</v>
      </c>
      <c r="U311" s="135">
        <v>3106</v>
      </c>
      <c r="V311" s="135">
        <v>0</v>
      </c>
      <c r="W311" s="135">
        <v>3149</v>
      </c>
      <c r="X311" s="136">
        <f t="shared" si="257"/>
        <v>6255</v>
      </c>
      <c r="Y311" s="135">
        <v>3729</v>
      </c>
      <c r="Z311" s="135">
        <v>0</v>
      </c>
      <c r="AA311" s="135">
        <v>3364</v>
      </c>
      <c r="AB311" s="136">
        <f t="shared" si="258"/>
        <v>7093</v>
      </c>
      <c r="AC311" s="135">
        <v>4449</v>
      </c>
      <c r="AD311" s="135">
        <v>0</v>
      </c>
      <c r="AE311" s="135">
        <v>3440</v>
      </c>
      <c r="AF311" s="136">
        <f t="shared" si="259"/>
        <v>7889</v>
      </c>
      <c r="AG311" s="135">
        <v>4146</v>
      </c>
      <c r="AH311" s="135">
        <v>1</v>
      </c>
      <c r="AI311" s="135">
        <v>3196</v>
      </c>
      <c r="AJ311" s="136">
        <f t="shared" si="260"/>
        <v>7343</v>
      </c>
      <c r="AK311" s="135">
        <v>3811</v>
      </c>
      <c r="AL311" s="135">
        <v>0</v>
      </c>
      <c r="AM311" s="135">
        <v>2900</v>
      </c>
      <c r="AN311" s="136">
        <f t="shared" si="261"/>
        <v>6711</v>
      </c>
      <c r="AO311" s="135">
        <v>3647</v>
      </c>
      <c r="AP311" s="135">
        <v>0</v>
      </c>
      <c r="AQ311" s="135">
        <v>3054</v>
      </c>
      <c r="AR311" s="136">
        <f t="shared" si="262"/>
        <v>6701</v>
      </c>
      <c r="AS311" s="135">
        <v>3456</v>
      </c>
      <c r="AT311" s="135">
        <v>0</v>
      </c>
      <c r="AU311" s="135">
        <v>3136</v>
      </c>
      <c r="AV311" s="136">
        <f t="shared" si="263"/>
        <v>6592</v>
      </c>
      <c r="AW311" s="135">
        <v>3777</v>
      </c>
      <c r="AX311" s="135">
        <v>0</v>
      </c>
      <c r="AY311" s="135">
        <v>3367</v>
      </c>
      <c r="AZ311" s="136">
        <f t="shared" si="264"/>
        <v>7144</v>
      </c>
      <c r="BA311" s="135">
        <v>3576</v>
      </c>
      <c r="BB311" s="135">
        <v>0</v>
      </c>
      <c r="BC311" s="135">
        <v>3496</v>
      </c>
      <c r="BD311" s="136">
        <f t="shared" si="265"/>
        <v>7072</v>
      </c>
      <c r="BE311" s="135">
        <v>3052</v>
      </c>
      <c r="BF311" s="135">
        <v>0</v>
      </c>
      <c r="BG311" s="135">
        <v>2875</v>
      </c>
      <c r="BH311" s="136">
        <f t="shared" si="266"/>
        <v>5927</v>
      </c>
      <c r="BI311" s="135">
        <v>2322</v>
      </c>
      <c r="BJ311" s="135">
        <v>0</v>
      </c>
      <c r="BK311" s="135">
        <v>2130</v>
      </c>
      <c r="BL311" s="136">
        <f t="shared" si="267"/>
        <v>4452</v>
      </c>
      <c r="BM311" s="135">
        <v>2039</v>
      </c>
      <c r="BN311" s="135">
        <v>0</v>
      </c>
      <c r="BO311" s="135">
        <v>1702</v>
      </c>
      <c r="BP311" s="136">
        <f t="shared" si="268"/>
        <v>3741</v>
      </c>
      <c r="BQ311" s="135">
        <v>1675</v>
      </c>
      <c r="BR311" s="135">
        <v>0</v>
      </c>
      <c r="BS311" s="135">
        <v>1180</v>
      </c>
      <c r="BT311" s="136">
        <f t="shared" si="269"/>
        <v>2855</v>
      </c>
      <c r="BU311" s="135">
        <v>2272</v>
      </c>
      <c r="BV311" s="135">
        <v>0</v>
      </c>
      <c r="BW311" s="135">
        <v>1141</v>
      </c>
      <c r="BX311" s="136">
        <f t="shared" si="270"/>
        <v>3413</v>
      </c>
      <c r="BY311" s="135">
        <v>3</v>
      </c>
      <c r="BZ311" s="135">
        <v>0</v>
      </c>
      <c r="CA311" s="135">
        <v>3</v>
      </c>
      <c r="CB311" s="136">
        <f t="shared" si="271"/>
        <v>6</v>
      </c>
      <c r="CC311" s="137"/>
      <c r="CD311" s="138">
        <f t="shared" si="273"/>
        <v>53908</v>
      </c>
      <c r="CE311" s="138">
        <f t="shared" si="273"/>
        <v>1</v>
      </c>
      <c r="CF311" s="138">
        <f t="shared" si="273"/>
        <v>47123</v>
      </c>
      <c r="CG311" s="139">
        <f t="shared" si="272"/>
        <v>101032</v>
      </c>
    </row>
    <row r="312" spans="1:85" ht="14.1" customHeight="1">
      <c r="A312" s="45"/>
      <c r="B312" s="1059"/>
      <c r="C312" s="1060"/>
      <c r="D312" s="134" t="s">
        <v>792</v>
      </c>
      <c r="E312" s="135">
        <v>1</v>
      </c>
      <c r="F312" s="135">
        <v>0</v>
      </c>
      <c r="G312" s="135">
        <v>2</v>
      </c>
      <c r="H312" s="136">
        <f t="shared" si="253"/>
        <v>3</v>
      </c>
      <c r="I312" s="135">
        <v>1</v>
      </c>
      <c r="J312" s="135">
        <v>0</v>
      </c>
      <c r="K312" s="135">
        <v>1</v>
      </c>
      <c r="L312" s="136">
        <f t="shared" si="254"/>
        <v>2</v>
      </c>
      <c r="M312" s="135">
        <v>2</v>
      </c>
      <c r="N312" s="135">
        <v>0</v>
      </c>
      <c r="O312" s="135">
        <v>1</v>
      </c>
      <c r="P312" s="136">
        <f t="shared" si="255"/>
        <v>3</v>
      </c>
      <c r="Q312" s="135">
        <v>0</v>
      </c>
      <c r="R312" s="135">
        <v>0</v>
      </c>
      <c r="S312" s="135">
        <v>3</v>
      </c>
      <c r="T312" s="136">
        <f t="shared" si="256"/>
        <v>3</v>
      </c>
      <c r="U312" s="135">
        <v>1</v>
      </c>
      <c r="V312" s="135">
        <v>0</v>
      </c>
      <c r="W312" s="135">
        <v>2</v>
      </c>
      <c r="X312" s="136">
        <f t="shared" si="257"/>
        <v>3</v>
      </c>
      <c r="Y312" s="135">
        <v>1</v>
      </c>
      <c r="Z312" s="135">
        <v>0</v>
      </c>
      <c r="AA312" s="135">
        <v>2</v>
      </c>
      <c r="AB312" s="136">
        <f t="shared" si="258"/>
        <v>3</v>
      </c>
      <c r="AC312" s="135">
        <v>1</v>
      </c>
      <c r="AD312" s="135">
        <v>0</v>
      </c>
      <c r="AE312" s="135">
        <v>2</v>
      </c>
      <c r="AF312" s="136">
        <f t="shared" si="259"/>
        <v>3</v>
      </c>
      <c r="AG312" s="135">
        <v>7</v>
      </c>
      <c r="AH312" s="135">
        <v>0</v>
      </c>
      <c r="AI312" s="135">
        <v>3</v>
      </c>
      <c r="AJ312" s="136">
        <f t="shared" si="260"/>
        <v>10</v>
      </c>
      <c r="AK312" s="135">
        <v>4</v>
      </c>
      <c r="AL312" s="135">
        <v>0</v>
      </c>
      <c r="AM312" s="135">
        <v>2</v>
      </c>
      <c r="AN312" s="136">
        <f t="shared" si="261"/>
        <v>6</v>
      </c>
      <c r="AO312" s="135">
        <v>2</v>
      </c>
      <c r="AP312" s="135">
        <v>0</v>
      </c>
      <c r="AQ312" s="135">
        <v>5</v>
      </c>
      <c r="AR312" s="136">
        <f t="shared" si="262"/>
        <v>7</v>
      </c>
      <c r="AS312" s="135">
        <v>2</v>
      </c>
      <c r="AT312" s="135">
        <v>0</v>
      </c>
      <c r="AU312" s="135">
        <v>4</v>
      </c>
      <c r="AV312" s="136">
        <f t="shared" si="263"/>
        <v>6</v>
      </c>
      <c r="AW312" s="135">
        <v>4</v>
      </c>
      <c r="AX312" s="135">
        <v>0</v>
      </c>
      <c r="AY312" s="135">
        <v>2</v>
      </c>
      <c r="AZ312" s="136">
        <f t="shared" si="264"/>
        <v>6</v>
      </c>
      <c r="BA312" s="135">
        <v>2</v>
      </c>
      <c r="BB312" s="135">
        <v>0</v>
      </c>
      <c r="BC312" s="135">
        <v>7</v>
      </c>
      <c r="BD312" s="136">
        <f t="shared" si="265"/>
        <v>9</v>
      </c>
      <c r="BE312" s="135">
        <v>1</v>
      </c>
      <c r="BF312" s="135">
        <v>0</v>
      </c>
      <c r="BG312" s="135">
        <v>1</v>
      </c>
      <c r="BH312" s="136">
        <f t="shared" si="266"/>
        <v>2</v>
      </c>
      <c r="BI312" s="135">
        <v>1</v>
      </c>
      <c r="BJ312" s="135">
        <v>0</v>
      </c>
      <c r="BK312" s="135">
        <v>4</v>
      </c>
      <c r="BL312" s="136">
        <f t="shared" si="267"/>
        <v>5</v>
      </c>
      <c r="BM312" s="135">
        <v>2</v>
      </c>
      <c r="BN312" s="135">
        <v>0</v>
      </c>
      <c r="BO312" s="135">
        <v>0</v>
      </c>
      <c r="BP312" s="136">
        <f t="shared" si="268"/>
        <v>2</v>
      </c>
      <c r="BQ312" s="135">
        <v>0</v>
      </c>
      <c r="BR312" s="135">
        <v>0</v>
      </c>
      <c r="BS312" s="135">
        <v>0</v>
      </c>
      <c r="BT312" s="136">
        <f t="shared" si="269"/>
        <v>0</v>
      </c>
      <c r="BU312" s="135">
        <v>2</v>
      </c>
      <c r="BV312" s="135">
        <v>0</v>
      </c>
      <c r="BW312" s="135">
        <v>0</v>
      </c>
      <c r="BX312" s="136">
        <f t="shared" si="270"/>
        <v>2</v>
      </c>
      <c r="BY312" s="135">
        <v>0</v>
      </c>
      <c r="BZ312" s="135">
        <v>0</v>
      </c>
      <c r="CA312" s="135">
        <v>0</v>
      </c>
      <c r="CB312" s="136">
        <f t="shared" si="271"/>
        <v>0</v>
      </c>
      <c r="CC312" s="137"/>
      <c r="CD312" s="138">
        <f t="shared" si="273"/>
        <v>34</v>
      </c>
      <c r="CE312" s="138">
        <f t="shared" si="273"/>
        <v>0</v>
      </c>
      <c r="CF312" s="138">
        <f t="shared" si="273"/>
        <v>41</v>
      </c>
      <c r="CG312" s="139">
        <f t="shared" si="272"/>
        <v>75</v>
      </c>
    </row>
    <row r="313" spans="1:85" ht="14.1" customHeight="1">
      <c r="A313" s="45"/>
      <c r="B313" s="1059"/>
      <c r="C313" s="1060"/>
      <c r="D313" s="134" t="s">
        <v>793</v>
      </c>
      <c r="E313" s="135">
        <v>0</v>
      </c>
      <c r="F313" s="135">
        <v>0</v>
      </c>
      <c r="G313" s="135">
        <v>0</v>
      </c>
      <c r="H313" s="136">
        <f t="shared" si="253"/>
        <v>0</v>
      </c>
      <c r="I313" s="135">
        <v>0</v>
      </c>
      <c r="J313" s="135">
        <v>0</v>
      </c>
      <c r="K313" s="135">
        <v>0</v>
      </c>
      <c r="L313" s="136">
        <f t="shared" si="254"/>
        <v>0</v>
      </c>
      <c r="M313" s="135">
        <v>1</v>
      </c>
      <c r="N313" s="135">
        <v>0</v>
      </c>
      <c r="O313" s="135">
        <v>0</v>
      </c>
      <c r="P313" s="136">
        <f t="shared" si="255"/>
        <v>1</v>
      </c>
      <c r="Q313" s="135">
        <v>0</v>
      </c>
      <c r="R313" s="135">
        <v>0</v>
      </c>
      <c r="S313" s="135">
        <v>0</v>
      </c>
      <c r="T313" s="136">
        <f t="shared" si="256"/>
        <v>0</v>
      </c>
      <c r="U313" s="135">
        <v>1</v>
      </c>
      <c r="V313" s="135">
        <v>0</v>
      </c>
      <c r="W313" s="135">
        <v>0</v>
      </c>
      <c r="X313" s="136">
        <f t="shared" si="257"/>
        <v>1</v>
      </c>
      <c r="Y313" s="135">
        <v>1</v>
      </c>
      <c r="Z313" s="135">
        <v>0</v>
      </c>
      <c r="AA313" s="135">
        <v>0</v>
      </c>
      <c r="AB313" s="136">
        <f t="shared" si="258"/>
        <v>1</v>
      </c>
      <c r="AC313" s="135">
        <v>1</v>
      </c>
      <c r="AD313" s="135">
        <v>0</v>
      </c>
      <c r="AE313" s="135">
        <v>0</v>
      </c>
      <c r="AF313" s="136">
        <f t="shared" si="259"/>
        <v>1</v>
      </c>
      <c r="AG313" s="135">
        <v>1</v>
      </c>
      <c r="AH313" s="135">
        <v>0</v>
      </c>
      <c r="AI313" s="135">
        <v>0</v>
      </c>
      <c r="AJ313" s="136">
        <f t="shared" si="260"/>
        <v>1</v>
      </c>
      <c r="AK313" s="135">
        <v>0</v>
      </c>
      <c r="AL313" s="135">
        <v>0</v>
      </c>
      <c r="AM313" s="135">
        <v>2</v>
      </c>
      <c r="AN313" s="136">
        <f t="shared" si="261"/>
        <v>2</v>
      </c>
      <c r="AO313" s="135">
        <v>1</v>
      </c>
      <c r="AP313" s="135">
        <v>0</v>
      </c>
      <c r="AQ313" s="135">
        <v>3</v>
      </c>
      <c r="AR313" s="136">
        <f t="shared" si="262"/>
        <v>4</v>
      </c>
      <c r="AS313" s="135">
        <v>0</v>
      </c>
      <c r="AT313" s="135">
        <v>0</v>
      </c>
      <c r="AU313" s="135">
        <v>5</v>
      </c>
      <c r="AV313" s="136">
        <f t="shared" si="263"/>
        <v>5</v>
      </c>
      <c r="AW313" s="135">
        <v>1</v>
      </c>
      <c r="AX313" s="135">
        <v>0</v>
      </c>
      <c r="AY313" s="135">
        <v>5</v>
      </c>
      <c r="AZ313" s="136">
        <f t="shared" si="264"/>
        <v>6</v>
      </c>
      <c r="BA313" s="135">
        <v>2</v>
      </c>
      <c r="BB313" s="135">
        <v>0</v>
      </c>
      <c r="BC313" s="135">
        <v>0</v>
      </c>
      <c r="BD313" s="136">
        <f t="shared" si="265"/>
        <v>2</v>
      </c>
      <c r="BE313" s="135">
        <v>1</v>
      </c>
      <c r="BF313" s="135">
        <v>0</v>
      </c>
      <c r="BG313" s="135">
        <v>4</v>
      </c>
      <c r="BH313" s="136">
        <f t="shared" si="266"/>
        <v>5</v>
      </c>
      <c r="BI313" s="135">
        <v>0</v>
      </c>
      <c r="BJ313" s="135">
        <v>0</v>
      </c>
      <c r="BK313" s="135">
        <v>0</v>
      </c>
      <c r="BL313" s="136">
        <f t="shared" si="267"/>
        <v>0</v>
      </c>
      <c r="BM313" s="135">
        <v>0</v>
      </c>
      <c r="BN313" s="135">
        <v>0</v>
      </c>
      <c r="BO313" s="135">
        <v>0</v>
      </c>
      <c r="BP313" s="136">
        <f t="shared" si="268"/>
        <v>0</v>
      </c>
      <c r="BQ313" s="135">
        <v>0</v>
      </c>
      <c r="BR313" s="135">
        <v>0</v>
      </c>
      <c r="BS313" s="135">
        <v>2</v>
      </c>
      <c r="BT313" s="136">
        <f t="shared" si="269"/>
        <v>2</v>
      </c>
      <c r="BU313" s="135">
        <v>0</v>
      </c>
      <c r="BV313" s="135">
        <v>0</v>
      </c>
      <c r="BW313" s="135">
        <v>0</v>
      </c>
      <c r="BX313" s="136">
        <f t="shared" si="270"/>
        <v>0</v>
      </c>
      <c r="BY313" s="135">
        <v>0</v>
      </c>
      <c r="BZ313" s="135">
        <v>0</v>
      </c>
      <c r="CA313" s="135">
        <v>0</v>
      </c>
      <c r="CB313" s="136">
        <f t="shared" si="271"/>
        <v>0</v>
      </c>
      <c r="CC313" s="137"/>
      <c r="CD313" s="138">
        <f t="shared" si="273"/>
        <v>10</v>
      </c>
      <c r="CE313" s="138">
        <f t="shared" si="273"/>
        <v>0</v>
      </c>
      <c r="CF313" s="138">
        <f t="shared" si="273"/>
        <v>21</v>
      </c>
      <c r="CG313" s="139">
        <f t="shared" si="272"/>
        <v>31</v>
      </c>
    </row>
    <row r="314" spans="1:85" ht="14.1" customHeight="1">
      <c r="A314" s="45"/>
      <c r="B314" s="1059"/>
      <c r="C314" s="1060"/>
      <c r="D314" s="134" t="s">
        <v>794</v>
      </c>
      <c r="E314" s="135">
        <v>1</v>
      </c>
      <c r="F314" s="135">
        <v>0</v>
      </c>
      <c r="G314" s="135">
        <v>1</v>
      </c>
      <c r="H314" s="136">
        <f t="shared" si="253"/>
        <v>2</v>
      </c>
      <c r="I314" s="135">
        <v>1</v>
      </c>
      <c r="J314" s="135">
        <v>0</v>
      </c>
      <c r="K314" s="135">
        <v>2</v>
      </c>
      <c r="L314" s="136">
        <f t="shared" si="254"/>
        <v>3</v>
      </c>
      <c r="M314" s="135">
        <v>2</v>
      </c>
      <c r="N314" s="135">
        <v>0</v>
      </c>
      <c r="O314" s="135">
        <v>5</v>
      </c>
      <c r="P314" s="136">
        <f t="shared" si="255"/>
        <v>7</v>
      </c>
      <c r="Q314" s="135">
        <v>4</v>
      </c>
      <c r="R314" s="135">
        <v>0</v>
      </c>
      <c r="S314" s="135">
        <v>3</v>
      </c>
      <c r="T314" s="136">
        <f t="shared" si="256"/>
        <v>7</v>
      </c>
      <c r="U314" s="135">
        <v>7</v>
      </c>
      <c r="V314" s="135">
        <v>0</v>
      </c>
      <c r="W314" s="135">
        <v>2</v>
      </c>
      <c r="X314" s="136">
        <f t="shared" si="257"/>
        <v>9</v>
      </c>
      <c r="Y314" s="135">
        <v>6</v>
      </c>
      <c r="Z314" s="135">
        <v>0</v>
      </c>
      <c r="AA314" s="135">
        <v>9</v>
      </c>
      <c r="AB314" s="136">
        <f t="shared" si="258"/>
        <v>15</v>
      </c>
      <c r="AC314" s="135">
        <v>6</v>
      </c>
      <c r="AD314" s="135">
        <v>0</v>
      </c>
      <c r="AE314" s="135">
        <v>2</v>
      </c>
      <c r="AF314" s="136">
        <f t="shared" si="259"/>
        <v>8</v>
      </c>
      <c r="AG314" s="135">
        <v>3</v>
      </c>
      <c r="AH314" s="135">
        <v>0</v>
      </c>
      <c r="AI314" s="135">
        <v>5</v>
      </c>
      <c r="AJ314" s="136">
        <f t="shared" si="260"/>
        <v>8</v>
      </c>
      <c r="AK314" s="135">
        <v>3</v>
      </c>
      <c r="AL314" s="135">
        <v>0</v>
      </c>
      <c r="AM314" s="135">
        <v>4</v>
      </c>
      <c r="AN314" s="136">
        <f t="shared" si="261"/>
        <v>7</v>
      </c>
      <c r="AO314" s="135">
        <v>2</v>
      </c>
      <c r="AP314" s="135">
        <v>0</v>
      </c>
      <c r="AQ314" s="135">
        <v>4</v>
      </c>
      <c r="AR314" s="136">
        <f t="shared" si="262"/>
        <v>6</v>
      </c>
      <c r="AS314" s="135">
        <v>3</v>
      </c>
      <c r="AT314" s="135">
        <v>0</v>
      </c>
      <c r="AU314" s="135">
        <v>9</v>
      </c>
      <c r="AV314" s="136">
        <f t="shared" si="263"/>
        <v>12</v>
      </c>
      <c r="AW314" s="135">
        <v>5</v>
      </c>
      <c r="AX314" s="135">
        <v>0</v>
      </c>
      <c r="AY314" s="135">
        <v>2</v>
      </c>
      <c r="AZ314" s="136">
        <f t="shared" si="264"/>
        <v>7</v>
      </c>
      <c r="BA314" s="135">
        <v>10</v>
      </c>
      <c r="BB314" s="135">
        <v>0</v>
      </c>
      <c r="BC314" s="135">
        <v>12</v>
      </c>
      <c r="BD314" s="136">
        <f t="shared" si="265"/>
        <v>22</v>
      </c>
      <c r="BE314" s="135">
        <v>5</v>
      </c>
      <c r="BF314" s="135">
        <v>0</v>
      </c>
      <c r="BG314" s="135">
        <v>6</v>
      </c>
      <c r="BH314" s="136">
        <f t="shared" si="266"/>
        <v>11</v>
      </c>
      <c r="BI314" s="135">
        <v>6</v>
      </c>
      <c r="BJ314" s="135">
        <v>0</v>
      </c>
      <c r="BK314" s="135">
        <v>2</v>
      </c>
      <c r="BL314" s="136">
        <f t="shared" si="267"/>
        <v>8</v>
      </c>
      <c r="BM314" s="135">
        <v>0</v>
      </c>
      <c r="BN314" s="135">
        <v>0</v>
      </c>
      <c r="BO314" s="135">
        <v>4</v>
      </c>
      <c r="BP314" s="136">
        <f t="shared" si="268"/>
        <v>4</v>
      </c>
      <c r="BQ314" s="135">
        <v>0</v>
      </c>
      <c r="BR314" s="135">
        <v>0</v>
      </c>
      <c r="BS314" s="135">
        <v>1</v>
      </c>
      <c r="BT314" s="136">
        <f t="shared" si="269"/>
        <v>1</v>
      </c>
      <c r="BU314" s="135">
        <v>2</v>
      </c>
      <c r="BV314" s="135">
        <v>0</v>
      </c>
      <c r="BW314" s="135">
        <v>2</v>
      </c>
      <c r="BX314" s="136">
        <f t="shared" si="270"/>
        <v>4</v>
      </c>
      <c r="BY314" s="135">
        <v>0</v>
      </c>
      <c r="BZ314" s="135">
        <v>0</v>
      </c>
      <c r="CA314" s="135">
        <v>0</v>
      </c>
      <c r="CB314" s="136">
        <f t="shared" si="271"/>
        <v>0</v>
      </c>
      <c r="CC314" s="137"/>
      <c r="CD314" s="138">
        <f t="shared" si="273"/>
        <v>66</v>
      </c>
      <c r="CE314" s="138">
        <f t="shared" si="273"/>
        <v>0</v>
      </c>
      <c r="CF314" s="138">
        <f t="shared" si="273"/>
        <v>75</v>
      </c>
      <c r="CG314" s="139">
        <f t="shared" si="272"/>
        <v>141</v>
      </c>
    </row>
    <row r="315" spans="1:85" ht="14.1" customHeight="1">
      <c r="A315" s="45"/>
      <c r="B315" s="1059"/>
      <c r="C315" s="1060"/>
      <c r="D315" s="134" t="s">
        <v>795</v>
      </c>
      <c r="E315" s="135">
        <v>17</v>
      </c>
      <c r="F315" s="135">
        <v>0</v>
      </c>
      <c r="G315" s="135">
        <v>20</v>
      </c>
      <c r="H315" s="136">
        <f t="shared" si="253"/>
        <v>37</v>
      </c>
      <c r="I315" s="135">
        <v>10</v>
      </c>
      <c r="J315" s="135">
        <v>0</v>
      </c>
      <c r="K315" s="135">
        <v>9</v>
      </c>
      <c r="L315" s="136">
        <f t="shared" si="254"/>
        <v>19</v>
      </c>
      <c r="M315" s="135">
        <v>26</v>
      </c>
      <c r="N315" s="135">
        <v>0</v>
      </c>
      <c r="O315" s="135">
        <v>32</v>
      </c>
      <c r="P315" s="136">
        <f t="shared" si="255"/>
        <v>58</v>
      </c>
      <c r="Q315" s="135">
        <v>30</v>
      </c>
      <c r="R315" s="135">
        <v>0</v>
      </c>
      <c r="S315" s="135">
        <v>34</v>
      </c>
      <c r="T315" s="136">
        <f t="shared" si="256"/>
        <v>64</v>
      </c>
      <c r="U315" s="135">
        <v>27</v>
      </c>
      <c r="V315" s="135">
        <v>0</v>
      </c>
      <c r="W315" s="135">
        <v>24</v>
      </c>
      <c r="X315" s="136">
        <f t="shared" si="257"/>
        <v>51</v>
      </c>
      <c r="Y315" s="135">
        <v>22</v>
      </c>
      <c r="Z315" s="135">
        <v>0</v>
      </c>
      <c r="AA315" s="135">
        <v>17</v>
      </c>
      <c r="AB315" s="136">
        <f t="shared" si="258"/>
        <v>39</v>
      </c>
      <c r="AC315" s="135">
        <v>37</v>
      </c>
      <c r="AD315" s="135">
        <v>0</v>
      </c>
      <c r="AE315" s="135">
        <v>23</v>
      </c>
      <c r="AF315" s="136">
        <f t="shared" si="259"/>
        <v>60</v>
      </c>
      <c r="AG315" s="135">
        <v>58</v>
      </c>
      <c r="AH315" s="135">
        <v>0</v>
      </c>
      <c r="AI315" s="135">
        <v>35</v>
      </c>
      <c r="AJ315" s="136">
        <f t="shared" si="260"/>
        <v>93</v>
      </c>
      <c r="AK315" s="135">
        <v>62</v>
      </c>
      <c r="AL315" s="135">
        <v>0</v>
      </c>
      <c r="AM315" s="135">
        <v>40</v>
      </c>
      <c r="AN315" s="136">
        <f t="shared" si="261"/>
        <v>102</v>
      </c>
      <c r="AO315" s="135">
        <v>51</v>
      </c>
      <c r="AP315" s="135">
        <v>0</v>
      </c>
      <c r="AQ315" s="135">
        <v>44</v>
      </c>
      <c r="AR315" s="136">
        <f t="shared" si="262"/>
        <v>95</v>
      </c>
      <c r="AS315" s="135">
        <v>29</v>
      </c>
      <c r="AT315" s="135">
        <v>0</v>
      </c>
      <c r="AU315" s="135">
        <v>36</v>
      </c>
      <c r="AV315" s="136">
        <f t="shared" si="263"/>
        <v>65</v>
      </c>
      <c r="AW315" s="135">
        <v>32</v>
      </c>
      <c r="AX315" s="135">
        <v>0</v>
      </c>
      <c r="AY315" s="135">
        <v>36</v>
      </c>
      <c r="AZ315" s="136">
        <f t="shared" si="264"/>
        <v>68</v>
      </c>
      <c r="BA315" s="135">
        <v>40</v>
      </c>
      <c r="BB315" s="135">
        <v>0</v>
      </c>
      <c r="BC315" s="135">
        <v>43</v>
      </c>
      <c r="BD315" s="136">
        <f t="shared" si="265"/>
        <v>83</v>
      </c>
      <c r="BE315" s="135">
        <v>20</v>
      </c>
      <c r="BF315" s="135">
        <v>0</v>
      </c>
      <c r="BG315" s="135">
        <v>26</v>
      </c>
      <c r="BH315" s="136">
        <f t="shared" si="266"/>
        <v>46</v>
      </c>
      <c r="BI315" s="135">
        <v>21</v>
      </c>
      <c r="BJ315" s="135">
        <v>0</v>
      </c>
      <c r="BK315" s="135">
        <v>18</v>
      </c>
      <c r="BL315" s="136">
        <f t="shared" si="267"/>
        <v>39</v>
      </c>
      <c r="BM315" s="135">
        <v>10</v>
      </c>
      <c r="BN315" s="135">
        <v>0</v>
      </c>
      <c r="BO315" s="135">
        <v>14</v>
      </c>
      <c r="BP315" s="136">
        <f t="shared" si="268"/>
        <v>24</v>
      </c>
      <c r="BQ315" s="135">
        <v>6</v>
      </c>
      <c r="BR315" s="135">
        <v>0</v>
      </c>
      <c r="BS315" s="135">
        <v>6</v>
      </c>
      <c r="BT315" s="136">
        <f t="shared" si="269"/>
        <v>12</v>
      </c>
      <c r="BU315" s="135">
        <v>7</v>
      </c>
      <c r="BV315" s="135">
        <v>0</v>
      </c>
      <c r="BW315" s="135">
        <v>3</v>
      </c>
      <c r="BX315" s="136">
        <f t="shared" si="270"/>
        <v>10</v>
      </c>
      <c r="BY315" s="135">
        <v>0</v>
      </c>
      <c r="BZ315" s="135">
        <v>0</v>
      </c>
      <c r="CA315" s="135">
        <v>0</v>
      </c>
      <c r="CB315" s="136">
        <f t="shared" si="271"/>
        <v>0</v>
      </c>
      <c r="CC315" s="137"/>
      <c r="CD315" s="138">
        <f t="shared" si="273"/>
        <v>505</v>
      </c>
      <c r="CE315" s="138">
        <f t="shared" si="273"/>
        <v>0</v>
      </c>
      <c r="CF315" s="138">
        <f t="shared" si="273"/>
        <v>460</v>
      </c>
      <c r="CG315" s="139">
        <f t="shared" si="272"/>
        <v>965</v>
      </c>
    </row>
    <row r="316" spans="1:85" ht="14.1" customHeight="1">
      <c r="A316" s="45"/>
      <c r="B316" s="1059"/>
      <c r="C316" s="1060"/>
      <c r="D316" s="134" t="s">
        <v>796</v>
      </c>
      <c r="E316" s="135">
        <v>56</v>
      </c>
      <c r="F316" s="135">
        <v>0</v>
      </c>
      <c r="G316" s="135">
        <v>60</v>
      </c>
      <c r="H316" s="136">
        <f t="shared" si="253"/>
        <v>116</v>
      </c>
      <c r="I316" s="135">
        <v>62</v>
      </c>
      <c r="J316" s="135">
        <v>0</v>
      </c>
      <c r="K316" s="135">
        <v>60</v>
      </c>
      <c r="L316" s="136">
        <f t="shared" si="254"/>
        <v>122</v>
      </c>
      <c r="M316" s="135">
        <v>154</v>
      </c>
      <c r="N316" s="135">
        <v>0</v>
      </c>
      <c r="O316" s="135">
        <v>157</v>
      </c>
      <c r="P316" s="136">
        <f t="shared" si="255"/>
        <v>311</v>
      </c>
      <c r="Q316" s="135">
        <v>138</v>
      </c>
      <c r="R316" s="135">
        <v>0</v>
      </c>
      <c r="S316" s="135">
        <v>176</v>
      </c>
      <c r="T316" s="136">
        <f t="shared" si="256"/>
        <v>314</v>
      </c>
      <c r="U316" s="135">
        <v>147</v>
      </c>
      <c r="V316" s="135">
        <v>0</v>
      </c>
      <c r="W316" s="135">
        <v>151</v>
      </c>
      <c r="X316" s="136">
        <f t="shared" si="257"/>
        <v>298</v>
      </c>
      <c r="Y316" s="135">
        <v>157</v>
      </c>
      <c r="Z316" s="135">
        <v>0</v>
      </c>
      <c r="AA316" s="135">
        <v>184</v>
      </c>
      <c r="AB316" s="136">
        <f t="shared" si="258"/>
        <v>341</v>
      </c>
      <c r="AC316" s="135">
        <v>188</v>
      </c>
      <c r="AD316" s="135">
        <v>0</v>
      </c>
      <c r="AE316" s="135">
        <v>220</v>
      </c>
      <c r="AF316" s="136">
        <f t="shared" si="259"/>
        <v>408</v>
      </c>
      <c r="AG316" s="135">
        <v>214</v>
      </c>
      <c r="AH316" s="135">
        <v>0</v>
      </c>
      <c r="AI316" s="135">
        <v>198</v>
      </c>
      <c r="AJ316" s="136">
        <f t="shared" si="260"/>
        <v>412</v>
      </c>
      <c r="AK316" s="135">
        <v>164</v>
      </c>
      <c r="AL316" s="135">
        <v>0</v>
      </c>
      <c r="AM316" s="135">
        <v>151</v>
      </c>
      <c r="AN316" s="136">
        <f t="shared" si="261"/>
        <v>315</v>
      </c>
      <c r="AO316" s="135">
        <v>157</v>
      </c>
      <c r="AP316" s="135">
        <v>0</v>
      </c>
      <c r="AQ316" s="135">
        <v>187</v>
      </c>
      <c r="AR316" s="136">
        <f t="shared" si="262"/>
        <v>344</v>
      </c>
      <c r="AS316" s="135">
        <v>154</v>
      </c>
      <c r="AT316" s="135">
        <v>0</v>
      </c>
      <c r="AU316" s="135">
        <v>181</v>
      </c>
      <c r="AV316" s="136">
        <f t="shared" si="263"/>
        <v>335</v>
      </c>
      <c r="AW316" s="135">
        <v>161</v>
      </c>
      <c r="AX316" s="135">
        <v>0</v>
      </c>
      <c r="AY316" s="135">
        <v>158</v>
      </c>
      <c r="AZ316" s="136">
        <f t="shared" si="264"/>
        <v>319</v>
      </c>
      <c r="BA316" s="135">
        <v>135</v>
      </c>
      <c r="BB316" s="135">
        <v>0</v>
      </c>
      <c r="BC316" s="135">
        <v>197</v>
      </c>
      <c r="BD316" s="136">
        <f t="shared" si="265"/>
        <v>332</v>
      </c>
      <c r="BE316" s="135">
        <v>118</v>
      </c>
      <c r="BF316" s="135">
        <v>0</v>
      </c>
      <c r="BG316" s="135">
        <v>118</v>
      </c>
      <c r="BH316" s="136">
        <f t="shared" si="266"/>
        <v>236</v>
      </c>
      <c r="BI316" s="135">
        <v>83</v>
      </c>
      <c r="BJ316" s="135">
        <v>0</v>
      </c>
      <c r="BK316" s="135">
        <v>107</v>
      </c>
      <c r="BL316" s="136">
        <f t="shared" si="267"/>
        <v>190</v>
      </c>
      <c r="BM316" s="135">
        <v>75</v>
      </c>
      <c r="BN316" s="135">
        <v>0</v>
      </c>
      <c r="BO316" s="135">
        <v>95</v>
      </c>
      <c r="BP316" s="136">
        <f t="shared" si="268"/>
        <v>170</v>
      </c>
      <c r="BQ316" s="135">
        <v>56</v>
      </c>
      <c r="BR316" s="135">
        <v>0</v>
      </c>
      <c r="BS316" s="135">
        <v>70</v>
      </c>
      <c r="BT316" s="136">
        <f t="shared" si="269"/>
        <v>126</v>
      </c>
      <c r="BU316" s="135">
        <v>67</v>
      </c>
      <c r="BV316" s="135">
        <v>0</v>
      </c>
      <c r="BW316" s="135">
        <v>61</v>
      </c>
      <c r="BX316" s="136">
        <f t="shared" si="270"/>
        <v>128</v>
      </c>
      <c r="BY316" s="135">
        <v>1</v>
      </c>
      <c r="BZ316" s="135">
        <v>0</v>
      </c>
      <c r="CA316" s="135">
        <v>0</v>
      </c>
      <c r="CB316" s="136">
        <f t="shared" si="271"/>
        <v>1</v>
      </c>
      <c r="CC316" s="137"/>
      <c r="CD316" s="138">
        <f t="shared" si="273"/>
        <v>2287</v>
      </c>
      <c r="CE316" s="138">
        <f t="shared" si="273"/>
        <v>0</v>
      </c>
      <c r="CF316" s="138">
        <f t="shared" si="273"/>
        <v>2531</v>
      </c>
      <c r="CG316" s="139">
        <f t="shared" si="272"/>
        <v>4818</v>
      </c>
    </row>
    <row r="317" spans="1:85" ht="14.1" customHeight="1">
      <c r="A317" s="45"/>
      <c r="B317" s="1059"/>
      <c r="C317" s="1060"/>
      <c r="D317" s="134" t="s">
        <v>797</v>
      </c>
      <c r="E317" s="135">
        <v>3</v>
      </c>
      <c r="F317" s="135">
        <v>0</v>
      </c>
      <c r="G317" s="135">
        <v>4</v>
      </c>
      <c r="H317" s="136">
        <f t="shared" si="253"/>
        <v>7</v>
      </c>
      <c r="I317" s="135">
        <v>1</v>
      </c>
      <c r="J317" s="135">
        <v>0</v>
      </c>
      <c r="K317" s="135">
        <v>4</v>
      </c>
      <c r="L317" s="136">
        <f t="shared" si="254"/>
        <v>5</v>
      </c>
      <c r="M317" s="135">
        <v>12</v>
      </c>
      <c r="N317" s="135">
        <v>0</v>
      </c>
      <c r="O317" s="135">
        <v>7</v>
      </c>
      <c r="P317" s="136">
        <f t="shared" si="255"/>
        <v>19</v>
      </c>
      <c r="Q317" s="135">
        <v>10</v>
      </c>
      <c r="R317" s="135">
        <v>0</v>
      </c>
      <c r="S317" s="135">
        <v>14</v>
      </c>
      <c r="T317" s="136">
        <f t="shared" si="256"/>
        <v>24</v>
      </c>
      <c r="U317" s="135">
        <v>6</v>
      </c>
      <c r="V317" s="135">
        <v>0</v>
      </c>
      <c r="W317" s="135">
        <v>13</v>
      </c>
      <c r="X317" s="136">
        <f t="shared" si="257"/>
        <v>19</v>
      </c>
      <c r="Y317" s="135">
        <v>17</v>
      </c>
      <c r="Z317" s="135">
        <v>0</v>
      </c>
      <c r="AA317" s="135">
        <v>12</v>
      </c>
      <c r="AB317" s="136">
        <f t="shared" si="258"/>
        <v>29</v>
      </c>
      <c r="AC317" s="135">
        <v>9</v>
      </c>
      <c r="AD317" s="135">
        <v>0</v>
      </c>
      <c r="AE317" s="135">
        <v>14</v>
      </c>
      <c r="AF317" s="136">
        <f t="shared" si="259"/>
        <v>23</v>
      </c>
      <c r="AG317" s="135">
        <v>8</v>
      </c>
      <c r="AH317" s="135">
        <v>0</v>
      </c>
      <c r="AI317" s="135">
        <v>9</v>
      </c>
      <c r="AJ317" s="136">
        <f t="shared" si="260"/>
        <v>17</v>
      </c>
      <c r="AK317" s="135">
        <v>10</v>
      </c>
      <c r="AL317" s="135">
        <v>0</v>
      </c>
      <c r="AM317" s="135">
        <v>14</v>
      </c>
      <c r="AN317" s="136">
        <f t="shared" si="261"/>
        <v>24</v>
      </c>
      <c r="AO317" s="135">
        <v>9</v>
      </c>
      <c r="AP317" s="135">
        <v>0</v>
      </c>
      <c r="AQ317" s="135">
        <v>15</v>
      </c>
      <c r="AR317" s="136">
        <f t="shared" si="262"/>
        <v>24</v>
      </c>
      <c r="AS317" s="135">
        <v>15</v>
      </c>
      <c r="AT317" s="135">
        <v>0</v>
      </c>
      <c r="AU317" s="135">
        <v>17</v>
      </c>
      <c r="AV317" s="136">
        <f t="shared" si="263"/>
        <v>32</v>
      </c>
      <c r="AW317" s="135">
        <v>22</v>
      </c>
      <c r="AX317" s="135">
        <v>0</v>
      </c>
      <c r="AY317" s="135">
        <v>10</v>
      </c>
      <c r="AZ317" s="136">
        <f t="shared" si="264"/>
        <v>32</v>
      </c>
      <c r="BA317" s="135">
        <v>13</v>
      </c>
      <c r="BB317" s="135">
        <v>0</v>
      </c>
      <c r="BC317" s="135">
        <v>7</v>
      </c>
      <c r="BD317" s="136">
        <f t="shared" si="265"/>
        <v>20</v>
      </c>
      <c r="BE317" s="135">
        <v>8</v>
      </c>
      <c r="BF317" s="135">
        <v>0</v>
      </c>
      <c r="BG317" s="135">
        <v>8</v>
      </c>
      <c r="BH317" s="136">
        <f t="shared" si="266"/>
        <v>16</v>
      </c>
      <c r="BI317" s="135">
        <v>6</v>
      </c>
      <c r="BJ317" s="135">
        <v>0</v>
      </c>
      <c r="BK317" s="135">
        <v>5</v>
      </c>
      <c r="BL317" s="136">
        <f t="shared" si="267"/>
        <v>11</v>
      </c>
      <c r="BM317" s="135">
        <v>1</v>
      </c>
      <c r="BN317" s="135">
        <v>0</v>
      </c>
      <c r="BO317" s="135">
        <v>7</v>
      </c>
      <c r="BP317" s="136">
        <f t="shared" si="268"/>
        <v>8</v>
      </c>
      <c r="BQ317" s="135">
        <v>1</v>
      </c>
      <c r="BR317" s="135">
        <v>0</v>
      </c>
      <c r="BS317" s="135">
        <v>3</v>
      </c>
      <c r="BT317" s="136">
        <f t="shared" si="269"/>
        <v>4</v>
      </c>
      <c r="BU317" s="135">
        <v>2</v>
      </c>
      <c r="BV317" s="135">
        <v>0</v>
      </c>
      <c r="BW317" s="135">
        <v>0</v>
      </c>
      <c r="BX317" s="136">
        <f t="shared" si="270"/>
        <v>2</v>
      </c>
      <c r="BY317" s="135">
        <v>0</v>
      </c>
      <c r="BZ317" s="135">
        <v>0</v>
      </c>
      <c r="CA317" s="135">
        <v>0</v>
      </c>
      <c r="CB317" s="136">
        <f t="shared" si="271"/>
        <v>0</v>
      </c>
      <c r="CC317" s="137"/>
      <c r="CD317" s="138">
        <f t="shared" si="273"/>
        <v>153</v>
      </c>
      <c r="CE317" s="138">
        <f t="shared" si="273"/>
        <v>0</v>
      </c>
      <c r="CF317" s="138">
        <f t="shared" si="273"/>
        <v>163</v>
      </c>
      <c r="CG317" s="139">
        <f t="shared" si="272"/>
        <v>316</v>
      </c>
    </row>
    <row r="318" spans="1:85" ht="14.1" customHeight="1">
      <c r="A318" s="45"/>
      <c r="B318" s="1059"/>
      <c r="C318" s="1060"/>
      <c r="D318" s="134" t="s">
        <v>798</v>
      </c>
      <c r="E318" s="135">
        <v>2</v>
      </c>
      <c r="F318" s="135">
        <v>0</v>
      </c>
      <c r="G318" s="135">
        <v>3</v>
      </c>
      <c r="H318" s="136">
        <f t="shared" si="253"/>
        <v>5</v>
      </c>
      <c r="I318" s="135">
        <v>0</v>
      </c>
      <c r="J318" s="135">
        <v>0</v>
      </c>
      <c r="K318" s="135">
        <v>2</v>
      </c>
      <c r="L318" s="136">
        <f t="shared" si="254"/>
        <v>2</v>
      </c>
      <c r="M318" s="135">
        <v>1</v>
      </c>
      <c r="N318" s="135">
        <v>0</v>
      </c>
      <c r="O318" s="135">
        <v>6</v>
      </c>
      <c r="P318" s="136">
        <f t="shared" si="255"/>
        <v>7</v>
      </c>
      <c r="Q318" s="135">
        <v>1</v>
      </c>
      <c r="R318" s="135">
        <v>0</v>
      </c>
      <c r="S318" s="135">
        <v>0</v>
      </c>
      <c r="T318" s="136">
        <f t="shared" si="256"/>
        <v>1</v>
      </c>
      <c r="U318" s="135">
        <v>2</v>
      </c>
      <c r="V318" s="135">
        <v>0</v>
      </c>
      <c r="W318" s="135">
        <v>0</v>
      </c>
      <c r="X318" s="136">
        <f t="shared" si="257"/>
        <v>2</v>
      </c>
      <c r="Y318" s="135">
        <v>2</v>
      </c>
      <c r="Z318" s="135">
        <v>0</v>
      </c>
      <c r="AA318" s="135">
        <v>1</v>
      </c>
      <c r="AB318" s="136">
        <f t="shared" si="258"/>
        <v>3</v>
      </c>
      <c r="AC318" s="135">
        <v>1</v>
      </c>
      <c r="AD318" s="135">
        <v>0</v>
      </c>
      <c r="AE318" s="135">
        <v>3</v>
      </c>
      <c r="AF318" s="136">
        <f t="shared" si="259"/>
        <v>4</v>
      </c>
      <c r="AG318" s="135">
        <v>7</v>
      </c>
      <c r="AH318" s="135">
        <v>0</v>
      </c>
      <c r="AI318" s="135">
        <v>2</v>
      </c>
      <c r="AJ318" s="136">
        <f t="shared" si="260"/>
        <v>9</v>
      </c>
      <c r="AK318" s="135">
        <v>4</v>
      </c>
      <c r="AL318" s="135">
        <v>0</v>
      </c>
      <c r="AM318" s="135">
        <v>4</v>
      </c>
      <c r="AN318" s="136">
        <f t="shared" si="261"/>
        <v>8</v>
      </c>
      <c r="AO318" s="135">
        <v>1</v>
      </c>
      <c r="AP318" s="135">
        <v>0</v>
      </c>
      <c r="AQ318" s="135">
        <v>5</v>
      </c>
      <c r="AR318" s="136">
        <f t="shared" si="262"/>
        <v>6</v>
      </c>
      <c r="AS318" s="135">
        <v>1</v>
      </c>
      <c r="AT318" s="135">
        <v>0</v>
      </c>
      <c r="AU318" s="135">
        <v>1</v>
      </c>
      <c r="AV318" s="136">
        <f t="shared" si="263"/>
        <v>2</v>
      </c>
      <c r="AW318" s="135">
        <v>1</v>
      </c>
      <c r="AX318" s="135">
        <v>0</v>
      </c>
      <c r="AY318" s="135">
        <v>3</v>
      </c>
      <c r="AZ318" s="136">
        <f t="shared" si="264"/>
        <v>4</v>
      </c>
      <c r="BA318" s="135">
        <v>0</v>
      </c>
      <c r="BB318" s="135">
        <v>0</v>
      </c>
      <c r="BC318" s="135">
        <v>5</v>
      </c>
      <c r="BD318" s="136">
        <f t="shared" si="265"/>
        <v>5</v>
      </c>
      <c r="BE318" s="135">
        <v>2</v>
      </c>
      <c r="BF318" s="135">
        <v>0</v>
      </c>
      <c r="BG318" s="135">
        <v>4</v>
      </c>
      <c r="BH318" s="136">
        <f t="shared" si="266"/>
        <v>6</v>
      </c>
      <c r="BI318" s="135">
        <v>0</v>
      </c>
      <c r="BJ318" s="135">
        <v>0</v>
      </c>
      <c r="BK318" s="135">
        <v>5</v>
      </c>
      <c r="BL318" s="136">
        <f t="shared" si="267"/>
        <v>5</v>
      </c>
      <c r="BM318" s="135">
        <v>1</v>
      </c>
      <c r="BN318" s="135">
        <v>0</v>
      </c>
      <c r="BO318" s="135">
        <v>1</v>
      </c>
      <c r="BP318" s="136">
        <f t="shared" si="268"/>
        <v>2</v>
      </c>
      <c r="BQ318" s="135">
        <v>0</v>
      </c>
      <c r="BR318" s="135">
        <v>0</v>
      </c>
      <c r="BS318" s="135">
        <v>0</v>
      </c>
      <c r="BT318" s="136">
        <f t="shared" si="269"/>
        <v>0</v>
      </c>
      <c r="BU318" s="135">
        <v>0</v>
      </c>
      <c r="BV318" s="135">
        <v>0</v>
      </c>
      <c r="BW318" s="135">
        <v>1</v>
      </c>
      <c r="BX318" s="136">
        <f t="shared" si="270"/>
        <v>1</v>
      </c>
      <c r="BY318" s="135">
        <v>0</v>
      </c>
      <c r="BZ318" s="135">
        <v>0</v>
      </c>
      <c r="CA318" s="135">
        <v>0</v>
      </c>
      <c r="CB318" s="136">
        <f t="shared" si="271"/>
        <v>0</v>
      </c>
      <c r="CC318" s="137"/>
      <c r="CD318" s="138">
        <f t="shared" si="273"/>
        <v>26</v>
      </c>
      <c r="CE318" s="138">
        <f t="shared" si="273"/>
        <v>0</v>
      </c>
      <c r="CF318" s="138">
        <f t="shared" si="273"/>
        <v>46</v>
      </c>
      <c r="CG318" s="139">
        <f t="shared" si="272"/>
        <v>72</v>
      </c>
    </row>
    <row r="319" spans="1:85" ht="14.1" customHeight="1">
      <c r="A319" s="45"/>
      <c r="B319" s="1059"/>
      <c r="C319" s="1060"/>
      <c r="D319" s="134" t="s">
        <v>799</v>
      </c>
      <c r="E319" s="135">
        <v>310</v>
      </c>
      <c r="F319" s="135">
        <v>0</v>
      </c>
      <c r="G319" s="135">
        <v>331</v>
      </c>
      <c r="H319" s="136">
        <f t="shared" si="253"/>
        <v>641</v>
      </c>
      <c r="I319" s="135">
        <v>242</v>
      </c>
      <c r="J319" s="135">
        <v>0</v>
      </c>
      <c r="K319" s="135">
        <v>248</v>
      </c>
      <c r="L319" s="136">
        <f t="shared" si="254"/>
        <v>490</v>
      </c>
      <c r="M319" s="135">
        <v>586</v>
      </c>
      <c r="N319" s="135">
        <v>0</v>
      </c>
      <c r="O319" s="135">
        <v>609</v>
      </c>
      <c r="P319" s="136">
        <f t="shared" si="255"/>
        <v>1195</v>
      </c>
      <c r="Q319" s="135">
        <v>565</v>
      </c>
      <c r="R319" s="135">
        <v>0</v>
      </c>
      <c r="S319" s="135">
        <v>618</v>
      </c>
      <c r="T319" s="136">
        <f t="shared" si="256"/>
        <v>1183</v>
      </c>
      <c r="U319" s="135">
        <v>629</v>
      </c>
      <c r="V319" s="135">
        <v>0</v>
      </c>
      <c r="W319" s="135">
        <v>678</v>
      </c>
      <c r="X319" s="136">
        <f t="shared" si="257"/>
        <v>1307</v>
      </c>
      <c r="Y319" s="135">
        <v>725</v>
      </c>
      <c r="Z319" s="135">
        <v>0</v>
      </c>
      <c r="AA319" s="135">
        <v>618</v>
      </c>
      <c r="AB319" s="136">
        <f t="shared" si="258"/>
        <v>1343</v>
      </c>
      <c r="AC319" s="135">
        <v>813</v>
      </c>
      <c r="AD319" s="135">
        <v>0</v>
      </c>
      <c r="AE319" s="135">
        <v>652</v>
      </c>
      <c r="AF319" s="136">
        <f t="shared" si="259"/>
        <v>1465</v>
      </c>
      <c r="AG319" s="135">
        <v>783</v>
      </c>
      <c r="AH319" s="135">
        <v>0</v>
      </c>
      <c r="AI319" s="135">
        <v>596</v>
      </c>
      <c r="AJ319" s="136">
        <f t="shared" si="260"/>
        <v>1379</v>
      </c>
      <c r="AK319" s="135">
        <v>693</v>
      </c>
      <c r="AL319" s="135">
        <v>0</v>
      </c>
      <c r="AM319" s="135">
        <v>560</v>
      </c>
      <c r="AN319" s="136">
        <f t="shared" si="261"/>
        <v>1253</v>
      </c>
      <c r="AO319" s="135">
        <v>719</v>
      </c>
      <c r="AP319" s="135">
        <v>0</v>
      </c>
      <c r="AQ319" s="135">
        <v>660</v>
      </c>
      <c r="AR319" s="136">
        <f t="shared" si="262"/>
        <v>1379</v>
      </c>
      <c r="AS319" s="135">
        <v>610</v>
      </c>
      <c r="AT319" s="135">
        <v>0</v>
      </c>
      <c r="AU319" s="135">
        <v>561</v>
      </c>
      <c r="AV319" s="136">
        <f t="shared" si="263"/>
        <v>1171</v>
      </c>
      <c r="AW319" s="135">
        <v>626</v>
      </c>
      <c r="AX319" s="135">
        <v>0</v>
      </c>
      <c r="AY319" s="135">
        <v>594</v>
      </c>
      <c r="AZ319" s="136">
        <f t="shared" si="264"/>
        <v>1220</v>
      </c>
      <c r="BA319" s="135">
        <v>548</v>
      </c>
      <c r="BB319" s="135">
        <v>0</v>
      </c>
      <c r="BC319" s="135">
        <v>543</v>
      </c>
      <c r="BD319" s="136">
        <f t="shared" si="265"/>
        <v>1091</v>
      </c>
      <c r="BE319" s="135">
        <v>544</v>
      </c>
      <c r="BF319" s="135">
        <v>0</v>
      </c>
      <c r="BG319" s="135">
        <v>521</v>
      </c>
      <c r="BH319" s="136">
        <f t="shared" si="266"/>
        <v>1065</v>
      </c>
      <c r="BI319" s="135">
        <v>415</v>
      </c>
      <c r="BJ319" s="135">
        <v>0</v>
      </c>
      <c r="BK319" s="135">
        <v>459</v>
      </c>
      <c r="BL319" s="136">
        <f t="shared" si="267"/>
        <v>874</v>
      </c>
      <c r="BM319" s="135">
        <v>371</v>
      </c>
      <c r="BN319" s="135">
        <v>0</v>
      </c>
      <c r="BO319" s="135">
        <v>371</v>
      </c>
      <c r="BP319" s="136">
        <f t="shared" si="268"/>
        <v>742</v>
      </c>
      <c r="BQ319" s="135">
        <v>285</v>
      </c>
      <c r="BR319" s="135">
        <v>0</v>
      </c>
      <c r="BS319" s="135">
        <v>262</v>
      </c>
      <c r="BT319" s="136">
        <f t="shared" si="269"/>
        <v>547</v>
      </c>
      <c r="BU319" s="135">
        <v>406</v>
      </c>
      <c r="BV319" s="135">
        <v>0</v>
      </c>
      <c r="BW319" s="135">
        <v>286</v>
      </c>
      <c r="BX319" s="136">
        <f t="shared" si="270"/>
        <v>692</v>
      </c>
      <c r="BY319" s="135">
        <v>1</v>
      </c>
      <c r="BZ319" s="135">
        <v>0</v>
      </c>
      <c r="CA319" s="135">
        <v>0</v>
      </c>
      <c r="CB319" s="136">
        <f t="shared" si="271"/>
        <v>1</v>
      </c>
      <c r="CC319" s="137"/>
      <c r="CD319" s="138">
        <f t="shared" si="273"/>
        <v>9871</v>
      </c>
      <c r="CE319" s="138">
        <f t="shared" si="273"/>
        <v>0</v>
      </c>
      <c r="CF319" s="138">
        <f t="shared" si="273"/>
        <v>9167</v>
      </c>
      <c r="CG319" s="139">
        <f t="shared" si="272"/>
        <v>19038</v>
      </c>
    </row>
    <row r="320" spans="1:85" ht="14.1" customHeight="1">
      <c r="A320" s="45"/>
      <c r="B320" s="1059"/>
      <c r="C320" s="1060"/>
      <c r="D320" s="134" t="s">
        <v>800</v>
      </c>
      <c r="E320" s="135">
        <v>3</v>
      </c>
      <c r="F320" s="135">
        <v>0</v>
      </c>
      <c r="G320" s="135">
        <v>2</v>
      </c>
      <c r="H320" s="136">
        <f t="shared" si="253"/>
        <v>5</v>
      </c>
      <c r="I320" s="135">
        <v>0</v>
      </c>
      <c r="J320" s="135">
        <v>0</v>
      </c>
      <c r="K320" s="135">
        <v>1</v>
      </c>
      <c r="L320" s="136">
        <f t="shared" si="254"/>
        <v>1</v>
      </c>
      <c r="M320" s="135">
        <v>1</v>
      </c>
      <c r="N320" s="135">
        <v>0</v>
      </c>
      <c r="O320" s="135">
        <v>3</v>
      </c>
      <c r="P320" s="136">
        <f t="shared" si="255"/>
        <v>4</v>
      </c>
      <c r="Q320" s="135">
        <v>2</v>
      </c>
      <c r="R320" s="135">
        <v>0</v>
      </c>
      <c r="S320" s="135">
        <v>2</v>
      </c>
      <c r="T320" s="136">
        <f t="shared" si="256"/>
        <v>4</v>
      </c>
      <c r="U320" s="135">
        <v>2</v>
      </c>
      <c r="V320" s="135">
        <v>0</v>
      </c>
      <c r="W320" s="135">
        <v>0</v>
      </c>
      <c r="X320" s="136">
        <f t="shared" si="257"/>
        <v>2</v>
      </c>
      <c r="Y320" s="135">
        <v>1</v>
      </c>
      <c r="Z320" s="135">
        <v>0</v>
      </c>
      <c r="AA320" s="135">
        <v>1</v>
      </c>
      <c r="AB320" s="136">
        <f t="shared" si="258"/>
        <v>2</v>
      </c>
      <c r="AC320" s="135">
        <v>2</v>
      </c>
      <c r="AD320" s="135">
        <v>0</v>
      </c>
      <c r="AE320" s="135">
        <v>3</v>
      </c>
      <c r="AF320" s="136">
        <f t="shared" si="259"/>
        <v>5</v>
      </c>
      <c r="AG320" s="135">
        <v>1</v>
      </c>
      <c r="AH320" s="135">
        <v>0</v>
      </c>
      <c r="AI320" s="135">
        <v>3</v>
      </c>
      <c r="AJ320" s="136">
        <f t="shared" si="260"/>
        <v>4</v>
      </c>
      <c r="AK320" s="135">
        <v>1</v>
      </c>
      <c r="AL320" s="135">
        <v>0</v>
      </c>
      <c r="AM320" s="135">
        <v>2</v>
      </c>
      <c r="AN320" s="136">
        <f t="shared" si="261"/>
        <v>3</v>
      </c>
      <c r="AO320" s="135">
        <v>2</v>
      </c>
      <c r="AP320" s="135">
        <v>0</v>
      </c>
      <c r="AQ320" s="135">
        <v>7</v>
      </c>
      <c r="AR320" s="136">
        <f t="shared" si="262"/>
        <v>9</v>
      </c>
      <c r="AS320" s="135">
        <v>4</v>
      </c>
      <c r="AT320" s="135">
        <v>0</v>
      </c>
      <c r="AU320" s="135">
        <v>3</v>
      </c>
      <c r="AV320" s="136">
        <f t="shared" si="263"/>
        <v>7</v>
      </c>
      <c r="AW320" s="135">
        <v>2</v>
      </c>
      <c r="AX320" s="135">
        <v>0</v>
      </c>
      <c r="AY320" s="135">
        <v>3</v>
      </c>
      <c r="AZ320" s="136">
        <f t="shared" si="264"/>
        <v>5</v>
      </c>
      <c r="BA320" s="135">
        <v>2</v>
      </c>
      <c r="BB320" s="135">
        <v>0</v>
      </c>
      <c r="BC320" s="135">
        <v>1</v>
      </c>
      <c r="BD320" s="136">
        <f t="shared" si="265"/>
        <v>3</v>
      </c>
      <c r="BE320" s="135">
        <v>2</v>
      </c>
      <c r="BF320" s="135">
        <v>0</v>
      </c>
      <c r="BG320" s="135">
        <v>3</v>
      </c>
      <c r="BH320" s="136">
        <f t="shared" si="266"/>
        <v>5</v>
      </c>
      <c r="BI320" s="135">
        <v>1</v>
      </c>
      <c r="BJ320" s="135">
        <v>0</v>
      </c>
      <c r="BK320" s="135">
        <v>4</v>
      </c>
      <c r="BL320" s="136">
        <f t="shared" si="267"/>
        <v>5</v>
      </c>
      <c r="BM320" s="135">
        <v>3</v>
      </c>
      <c r="BN320" s="135">
        <v>0</v>
      </c>
      <c r="BO320" s="135">
        <v>0</v>
      </c>
      <c r="BP320" s="136">
        <f t="shared" si="268"/>
        <v>3</v>
      </c>
      <c r="BQ320" s="135">
        <v>4</v>
      </c>
      <c r="BR320" s="135">
        <v>0</v>
      </c>
      <c r="BS320" s="135">
        <v>0</v>
      </c>
      <c r="BT320" s="136">
        <f t="shared" si="269"/>
        <v>4</v>
      </c>
      <c r="BU320" s="135">
        <v>6</v>
      </c>
      <c r="BV320" s="135">
        <v>0</v>
      </c>
      <c r="BW320" s="135">
        <v>3</v>
      </c>
      <c r="BX320" s="136">
        <f t="shared" si="270"/>
        <v>9</v>
      </c>
      <c r="BY320" s="135">
        <v>0</v>
      </c>
      <c r="BZ320" s="135">
        <v>0</v>
      </c>
      <c r="CA320" s="135">
        <v>0</v>
      </c>
      <c r="CB320" s="136">
        <f t="shared" si="271"/>
        <v>0</v>
      </c>
      <c r="CC320" s="137"/>
      <c r="CD320" s="138">
        <f t="shared" si="273"/>
        <v>39</v>
      </c>
      <c r="CE320" s="138">
        <f t="shared" si="273"/>
        <v>0</v>
      </c>
      <c r="CF320" s="138">
        <f t="shared" si="273"/>
        <v>41</v>
      </c>
      <c r="CG320" s="139">
        <f t="shared" si="272"/>
        <v>80</v>
      </c>
    </row>
    <row r="321" spans="1:85" ht="14.1" customHeight="1">
      <c r="A321" s="45"/>
      <c r="B321" s="1059"/>
      <c r="C321" s="1060"/>
      <c r="D321" s="134" t="s">
        <v>801</v>
      </c>
      <c r="E321" s="135">
        <v>1</v>
      </c>
      <c r="F321" s="135">
        <v>0</v>
      </c>
      <c r="G321" s="135">
        <v>1</v>
      </c>
      <c r="H321" s="136">
        <f t="shared" si="253"/>
        <v>2</v>
      </c>
      <c r="I321" s="135">
        <v>1</v>
      </c>
      <c r="J321" s="135">
        <v>0</v>
      </c>
      <c r="K321" s="135">
        <v>0</v>
      </c>
      <c r="L321" s="136">
        <f t="shared" si="254"/>
        <v>1</v>
      </c>
      <c r="M321" s="135">
        <v>1</v>
      </c>
      <c r="N321" s="135">
        <v>0</v>
      </c>
      <c r="O321" s="135">
        <v>0</v>
      </c>
      <c r="P321" s="136">
        <f t="shared" si="255"/>
        <v>1</v>
      </c>
      <c r="Q321" s="135">
        <v>3</v>
      </c>
      <c r="R321" s="135">
        <v>0</v>
      </c>
      <c r="S321" s="135">
        <v>2</v>
      </c>
      <c r="T321" s="136">
        <f t="shared" si="256"/>
        <v>5</v>
      </c>
      <c r="U321" s="135">
        <v>3</v>
      </c>
      <c r="V321" s="135">
        <v>0</v>
      </c>
      <c r="W321" s="135">
        <v>5</v>
      </c>
      <c r="X321" s="136">
        <f t="shared" si="257"/>
        <v>8</v>
      </c>
      <c r="Y321" s="135">
        <v>5</v>
      </c>
      <c r="Z321" s="135">
        <v>0</v>
      </c>
      <c r="AA321" s="135">
        <v>3</v>
      </c>
      <c r="AB321" s="136">
        <f t="shared" si="258"/>
        <v>8</v>
      </c>
      <c r="AC321" s="135">
        <v>8</v>
      </c>
      <c r="AD321" s="135">
        <v>0</v>
      </c>
      <c r="AE321" s="135">
        <v>7</v>
      </c>
      <c r="AF321" s="136">
        <f t="shared" si="259"/>
        <v>15</v>
      </c>
      <c r="AG321" s="135">
        <v>6</v>
      </c>
      <c r="AH321" s="135">
        <v>0</v>
      </c>
      <c r="AI321" s="135">
        <v>7</v>
      </c>
      <c r="AJ321" s="136">
        <f t="shared" si="260"/>
        <v>13</v>
      </c>
      <c r="AK321" s="135">
        <v>7</v>
      </c>
      <c r="AL321" s="135">
        <v>0</v>
      </c>
      <c r="AM321" s="135">
        <v>10</v>
      </c>
      <c r="AN321" s="136">
        <f t="shared" si="261"/>
        <v>17</v>
      </c>
      <c r="AO321" s="135">
        <v>3</v>
      </c>
      <c r="AP321" s="135">
        <v>0</v>
      </c>
      <c r="AQ321" s="135">
        <v>13</v>
      </c>
      <c r="AR321" s="136">
        <f t="shared" si="262"/>
        <v>16</v>
      </c>
      <c r="AS321" s="135">
        <v>3</v>
      </c>
      <c r="AT321" s="135">
        <v>0</v>
      </c>
      <c r="AU321" s="135">
        <v>6</v>
      </c>
      <c r="AV321" s="136">
        <f t="shared" si="263"/>
        <v>9</v>
      </c>
      <c r="AW321" s="135">
        <v>3</v>
      </c>
      <c r="AX321" s="135">
        <v>0</v>
      </c>
      <c r="AY321" s="135">
        <v>3</v>
      </c>
      <c r="AZ321" s="136">
        <f t="shared" si="264"/>
        <v>6</v>
      </c>
      <c r="BA321" s="135">
        <v>3</v>
      </c>
      <c r="BB321" s="135">
        <v>0</v>
      </c>
      <c r="BC321" s="135">
        <v>4</v>
      </c>
      <c r="BD321" s="136">
        <f t="shared" si="265"/>
        <v>7</v>
      </c>
      <c r="BE321" s="135">
        <v>2</v>
      </c>
      <c r="BF321" s="135">
        <v>0</v>
      </c>
      <c r="BG321" s="135">
        <v>7</v>
      </c>
      <c r="BH321" s="136">
        <f t="shared" si="266"/>
        <v>9</v>
      </c>
      <c r="BI321" s="135">
        <v>3</v>
      </c>
      <c r="BJ321" s="135">
        <v>0</v>
      </c>
      <c r="BK321" s="135">
        <v>2</v>
      </c>
      <c r="BL321" s="136">
        <f t="shared" si="267"/>
        <v>5</v>
      </c>
      <c r="BM321" s="135">
        <v>0</v>
      </c>
      <c r="BN321" s="135">
        <v>0</v>
      </c>
      <c r="BO321" s="135">
        <v>4</v>
      </c>
      <c r="BP321" s="136">
        <f t="shared" si="268"/>
        <v>4</v>
      </c>
      <c r="BQ321" s="135">
        <v>0</v>
      </c>
      <c r="BR321" s="135">
        <v>0</v>
      </c>
      <c r="BS321" s="135">
        <v>0</v>
      </c>
      <c r="BT321" s="136">
        <f t="shared" si="269"/>
        <v>0</v>
      </c>
      <c r="BU321" s="135">
        <v>1</v>
      </c>
      <c r="BV321" s="135">
        <v>0</v>
      </c>
      <c r="BW321" s="135">
        <v>2</v>
      </c>
      <c r="BX321" s="136">
        <f t="shared" si="270"/>
        <v>3</v>
      </c>
      <c r="BY321" s="135">
        <v>0</v>
      </c>
      <c r="BZ321" s="135">
        <v>0</v>
      </c>
      <c r="CA321" s="135">
        <v>0</v>
      </c>
      <c r="CB321" s="136">
        <f t="shared" si="271"/>
        <v>0</v>
      </c>
      <c r="CC321" s="137"/>
      <c r="CD321" s="138">
        <f t="shared" si="273"/>
        <v>53</v>
      </c>
      <c r="CE321" s="138">
        <f t="shared" si="273"/>
        <v>0</v>
      </c>
      <c r="CF321" s="138">
        <f t="shared" si="273"/>
        <v>76</v>
      </c>
      <c r="CG321" s="139">
        <f t="shared" si="272"/>
        <v>129</v>
      </c>
    </row>
    <row r="322" spans="1:85" ht="14.1" customHeight="1">
      <c r="A322" s="45"/>
      <c r="B322" s="1059"/>
      <c r="C322" s="281" t="s">
        <v>113</v>
      </c>
      <c r="D322" s="282" t="s">
        <v>856</v>
      </c>
      <c r="E322" s="280">
        <v>2009</v>
      </c>
      <c r="F322" s="280">
        <v>0</v>
      </c>
      <c r="G322" s="280">
        <v>2047</v>
      </c>
      <c r="H322" s="280">
        <f t="shared" ref="H322:BP322" si="278">SUM(H311:H321)</f>
        <v>4056</v>
      </c>
      <c r="I322" s="280">
        <v>1489</v>
      </c>
      <c r="J322" s="280">
        <v>0</v>
      </c>
      <c r="K322" s="280">
        <v>1528</v>
      </c>
      <c r="L322" s="280">
        <f t="shared" si="278"/>
        <v>3017</v>
      </c>
      <c r="M322" s="280">
        <v>3907</v>
      </c>
      <c r="N322" s="280">
        <v>0</v>
      </c>
      <c r="O322" s="280">
        <v>3899</v>
      </c>
      <c r="P322" s="280">
        <f t="shared" si="278"/>
        <v>7806</v>
      </c>
      <c r="Q322" s="280">
        <v>3694</v>
      </c>
      <c r="R322" s="280">
        <v>0</v>
      </c>
      <c r="S322" s="280">
        <v>3939</v>
      </c>
      <c r="T322" s="280">
        <f t="shared" si="278"/>
        <v>7633</v>
      </c>
      <c r="U322" s="280">
        <v>3931</v>
      </c>
      <c r="V322" s="280">
        <v>0</v>
      </c>
      <c r="W322" s="280">
        <v>4024</v>
      </c>
      <c r="X322" s="280">
        <f t="shared" si="278"/>
        <v>7955</v>
      </c>
      <c r="Y322" s="280">
        <v>4666</v>
      </c>
      <c r="Z322" s="280">
        <v>0</v>
      </c>
      <c r="AA322" s="280">
        <v>4211</v>
      </c>
      <c r="AB322" s="280">
        <f t="shared" si="278"/>
        <v>8877</v>
      </c>
      <c r="AC322" s="280">
        <v>5515</v>
      </c>
      <c r="AD322" s="280">
        <v>0</v>
      </c>
      <c r="AE322" s="280">
        <v>4366</v>
      </c>
      <c r="AF322" s="280">
        <f t="shared" si="278"/>
        <v>9881</v>
      </c>
      <c r="AG322" s="280">
        <v>5234</v>
      </c>
      <c r="AH322" s="280">
        <v>1</v>
      </c>
      <c r="AI322" s="280">
        <v>4054</v>
      </c>
      <c r="AJ322" s="280">
        <f t="shared" si="278"/>
        <v>9289</v>
      </c>
      <c r="AK322" s="280">
        <v>4759</v>
      </c>
      <c r="AL322" s="280">
        <v>0</v>
      </c>
      <c r="AM322" s="280">
        <v>3689</v>
      </c>
      <c r="AN322" s="280">
        <f t="shared" si="278"/>
        <v>8448</v>
      </c>
      <c r="AO322" s="280">
        <v>4594</v>
      </c>
      <c r="AP322" s="280">
        <v>0</v>
      </c>
      <c r="AQ322" s="280">
        <v>3997</v>
      </c>
      <c r="AR322" s="280">
        <f t="shared" si="278"/>
        <v>8591</v>
      </c>
      <c r="AS322" s="280">
        <v>4277</v>
      </c>
      <c r="AT322" s="280">
        <v>0</v>
      </c>
      <c r="AU322" s="280">
        <v>3959</v>
      </c>
      <c r="AV322" s="280">
        <f t="shared" si="278"/>
        <v>8236</v>
      </c>
      <c r="AW322" s="280">
        <v>4634</v>
      </c>
      <c r="AX322" s="280">
        <v>0</v>
      </c>
      <c r="AY322" s="280">
        <v>4183</v>
      </c>
      <c r="AZ322" s="280">
        <f t="shared" si="278"/>
        <v>8817</v>
      </c>
      <c r="BA322" s="280">
        <v>4331</v>
      </c>
      <c r="BB322" s="280">
        <v>0</v>
      </c>
      <c r="BC322" s="280">
        <v>4315</v>
      </c>
      <c r="BD322" s="280">
        <f t="shared" si="278"/>
        <v>8646</v>
      </c>
      <c r="BE322" s="280">
        <v>3755</v>
      </c>
      <c r="BF322" s="280">
        <v>0</v>
      </c>
      <c r="BG322" s="280">
        <v>3573</v>
      </c>
      <c r="BH322" s="280">
        <f t="shared" si="278"/>
        <v>7328</v>
      </c>
      <c r="BI322" s="280">
        <v>2858</v>
      </c>
      <c r="BJ322" s="280">
        <v>0</v>
      </c>
      <c r="BK322" s="280">
        <v>2736</v>
      </c>
      <c r="BL322" s="280">
        <f t="shared" si="278"/>
        <v>5594</v>
      </c>
      <c r="BM322" s="280">
        <v>2502</v>
      </c>
      <c r="BN322" s="280">
        <v>0</v>
      </c>
      <c r="BO322" s="280">
        <v>2198</v>
      </c>
      <c r="BP322" s="280">
        <f t="shared" si="278"/>
        <v>4700</v>
      </c>
      <c r="BQ322" s="280">
        <v>2027</v>
      </c>
      <c r="BR322" s="280">
        <v>0</v>
      </c>
      <c r="BS322" s="280">
        <v>1524</v>
      </c>
      <c r="BT322" s="280">
        <f t="shared" ref="BT322:CB322" si="279">SUM(BT311:BT321)</f>
        <v>3551</v>
      </c>
      <c r="BU322" s="280">
        <v>2765</v>
      </c>
      <c r="BV322" s="280">
        <v>0</v>
      </c>
      <c r="BW322" s="280">
        <v>1499</v>
      </c>
      <c r="BX322" s="280">
        <f t="shared" si="279"/>
        <v>4264</v>
      </c>
      <c r="BY322" s="280">
        <v>5</v>
      </c>
      <c r="BZ322" s="280">
        <v>0</v>
      </c>
      <c r="CA322" s="280">
        <v>3</v>
      </c>
      <c r="CB322" s="280">
        <f t="shared" si="279"/>
        <v>8</v>
      </c>
      <c r="CC322" s="133"/>
      <c r="CD322" s="283">
        <f t="shared" si="273"/>
        <v>66952</v>
      </c>
      <c r="CE322" s="283">
        <f t="shared" ref="CE322:CE347" si="280">+F322+J322+N322+R322+V322+Z322+AD322+AH322+AL322+AP322+AT322+AX322+BB322+BF322+BJ322+BN322+BR322+BV322+BZ322</f>
        <v>1</v>
      </c>
      <c r="CF322" s="283">
        <f t="shared" si="273"/>
        <v>59744</v>
      </c>
      <c r="CG322" s="284">
        <f t="shared" si="272"/>
        <v>126697</v>
      </c>
    </row>
    <row r="323" spans="1:85" ht="14.1" customHeight="1">
      <c r="A323" s="45"/>
      <c r="B323" s="1043" t="s">
        <v>802</v>
      </c>
      <c r="C323" s="1054" t="s">
        <v>905</v>
      </c>
      <c r="D323" s="134" t="s">
        <v>807</v>
      </c>
      <c r="E323" s="135">
        <v>1879</v>
      </c>
      <c r="F323" s="135">
        <v>0</v>
      </c>
      <c r="G323" s="135">
        <v>1925</v>
      </c>
      <c r="H323" s="136">
        <f t="shared" ref="H323:H330" si="281">SUM(E323:G323)</f>
        <v>3804</v>
      </c>
      <c r="I323" s="135">
        <v>1453</v>
      </c>
      <c r="J323" s="135">
        <v>0</v>
      </c>
      <c r="K323" s="135">
        <v>1472</v>
      </c>
      <c r="L323" s="136">
        <f t="shared" ref="L323:L330" si="282">SUM(I323:K323)</f>
        <v>2925</v>
      </c>
      <c r="M323" s="135">
        <v>3900</v>
      </c>
      <c r="N323" s="135">
        <v>0</v>
      </c>
      <c r="O323" s="135">
        <v>3969</v>
      </c>
      <c r="P323" s="136">
        <f t="shared" ref="P323:P330" si="283">SUM(M323:O323)</f>
        <v>7869</v>
      </c>
      <c r="Q323" s="135">
        <v>3656</v>
      </c>
      <c r="R323" s="135">
        <v>0</v>
      </c>
      <c r="S323" s="135">
        <v>3741</v>
      </c>
      <c r="T323" s="136">
        <f t="shared" ref="T323:T330" si="284">SUM(Q323:S323)</f>
        <v>7397</v>
      </c>
      <c r="U323" s="135">
        <v>3964</v>
      </c>
      <c r="V323" s="135">
        <v>0</v>
      </c>
      <c r="W323" s="135">
        <v>4026</v>
      </c>
      <c r="X323" s="136">
        <f t="shared" ref="X323:X330" si="285">SUM(U323:W323)</f>
        <v>7990</v>
      </c>
      <c r="Y323" s="135">
        <v>4605</v>
      </c>
      <c r="Z323" s="135">
        <v>0</v>
      </c>
      <c r="AA323" s="135">
        <v>4046</v>
      </c>
      <c r="AB323" s="136">
        <f t="shared" ref="AB323:AB330" si="286">SUM(Y323:AA323)</f>
        <v>8651</v>
      </c>
      <c r="AC323" s="135">
        <v>4746</v>
      </c>
      <c r="AD323" s="135">
        <v>0</v>
      </c>
      <c r="AE323" s="135">
        <v>3959</v>
      </c>
      <c r="AF323" s="136">
        <f t="shared" ref="AF323:AF330" si="287">SUM(AC323:AE323)</f>
        <v>8705</v>
      </c>
      <c r="AG323" s="135">
        <v>4200</v>
      </c>
      <c r="AH323" s="135">
        <v>0</v>
      </c>
      <c r="AI323" s="135">
        <v>3382</v>
      </c>
      <c r="AJ323" s="136">
        <f t="shared" ref="AJ323:AJ330" si="288">SUM(AG323:AI323)</f>
        <v>7582</v>
      </c>
      <c r="AK323" s="135">
        <v>3832</v>
      </c>
      <c r="AL323" s="135">
        <v>0</v>
      </c>
      <c r="AM323" s="135">
        <v>3334</v>
      </c>
      <c r="AN323" s="136">
        <f t="shared" ref="AN323:AN330" si="289">SUM(AK323:AM323)</f>
        <v>7166</v>
      </c>
      <c r="AO323" s="135">
        <v>3868</v>
      </c>
      <c r="AP323" s="135">
        <v>0</v>
      </c>
      <c r="AQ323" s="135">
        <v>3295</v>
      </c>
      <c r="AR323" s="136">
        <f t="shared" ref="AR323:AR330" si="290">SUM(AO323:AQ323)</f>
        <v>7163</v>
      </c>
      <c r="AS323" s="135">
        <v>4050</v>
      </c>
      <c r="AT323" s="135">
        <v>0</v>
      </c>
      <c r="AU323" s="135">
        <v>3658</v>
      </c>
      <c r="AV323" s="136">
        <f t="shared" ref="AV323:AV330" si="291">SUM(AS323:AU323)</f>
        <v>7708</v>
      </c>
      <c r="AW323" s="135">
        <v>4664</v>
      </c>
      <c r="AX323" s="135">
        <v>0</v>
      </c>
      <c r="AY323" s="135">
        <v>4032</v>
      </c>
      <c r="AZ323" s="136">
        <f t="shared" ref="AZ323:AZ330" si="292">SUM(AW323:AY323)</f>
        <v>8696</v>
      </c>
      <c r="BA323" s="135">
        <v>4260</v>
      </c>
      <c r="BB323" s="135">
        <v>0</v>
      </c>
      <c r="BC323" s="135">
        <v>3879</v>
      </c>
      <c r="BD323" s="136">
        <f t="shared" ref="BD323:BD330" si="293">SUM(BA323:BC323)</f>
        <v>8139</v>
      </c>
      <c r="BE323" s="135">
        <v>3471</v>
      </c>
      <c r="BF323" s="135">
        <v>0</v>
      </c>
      <c r="BG323" s="135">
        <v>2871</v>
      </c>
      <c r="BH323" s="136">
        <f t="shared" ref="BH323:BH330" si="294">SUM(BE323:BG323)</f>
        <v>6342</v>
      </c>
      <c r="BI323" s="135">
        <v>2987</v>
      </c>
      <c r="BJ323" s="135">
        <v>0</v>
      </c>
      <c r="BK323" s="135">
        <v>2339</v>
      </c>
      <c r="BL323" s="136">
        <f t="shared" ref="BL323:BL330" si="295">SUM(BI323:BK323)</f>
        <v>5326</v>
      </c>
      <c r="BM323" s="135">
        <v>2774</v>
      </c>
      <c r="BN323" s="135">
        <v>0</v>
      </c>
      <c r="BO323" s="135">
        <v>2133</v>
      </c>
      <c r="BP323" s="136">
        <f t="shared" ref="BP323:BP330" si="296">SUM(BM323:BO323)</f>
        <v>4907</v>
      </c>
      <c r="BQ323" s="135">
        <v>2494</v>
      </c>
      <c r="BR323" s="135">
        <v>0</v>
      </c>
      <c r="BS323" s="135">
        <v>1624</v>
      </c>
      <c r="BT323" s="136">
        <f t="shared" ref="BT323:BT330" si="297">SUM(BQ323:BS323)</f>
        <v>4118</v>
      </c>
      <c r="BU323" s="135">
        <v>3819</v>
      </c>
      <c r="BV323" s="135">
        <v>0</v>
      </c>
      <c r="BW323" s="135">
        <v>1926</v>
      </c>
      <c r="BX323" s="136">
        <f t="shared" ref="BX323:BX330" si="298">SUM(BU323:BW323)</f>
        <v>5745</v>
      </c>
      <c r="BY323" s="135">
        <v>12</v>
      </c>
      <c r="BZ323" s="135">
        <v>0</v>
      </c>
      <c r="CA323" s="135">
        <v>21</v>
      </c>
      <c r="CB323" s="136">
        <f t="shared" ref="CB323:CB330" si="299">SUM(BY323:CA323)</f>
        <v>33</v>
      </c>
      <c r="CC323" s="137"/>
      <c r="CD323" s="138">
        <f t="shared" ref="CD323:CD347" si="300">+E323+I323+M323+Q323+U323+Y323+AC323+AG323+AK323+AO323+AS323+AW323+BA323+BE323+BI323+BM323+BQ323+BU323+BY323</f>
        <v>64634</v>
      </c>
      <c r="CE323" s="138">
        <f t="shared" si="280"/>
        <v>0</v>
      </c>
      <c r="CF323" s="138">
        <f t="shared" ref="CF323:CF347" si="301">+G323+K323+O323+S323+W323+AA323+AE323+AI323+AM323+AQ323+AU323+AY323+BC323+BG323+BK323+BO323+BS323+BW323+CA323</f>
        <v>55632</v>
      </c>
      <c r="CG323" s="139">
        <f t="shared" ref="CG323:CG347" si="302">SUM(CD323:CF323)</f>
        <v>120266</v>
      </c>
    </row>
    <row r="324" spans="1:85" ht="14.1" customHeight="1">
      <c r="A324" s="45"/>
      <c r="B324" s="1044"/>
      <c r="C324" s="1055"/>
      <c r="D324" s="134" t="s">
        <v>808</v>
      </c>
      <c r="E324" s="135">
        <v>1156</v>
      </c>
      <c r="F324" s="135">
        <v>0</v>
      </c>
      <c r="G324" s="135">
        <v>1191</v>
      </c>
      <c r="H324" s="136">
        <f t="shared" si="281"/>
        <v>2347</v>
      </c>
      <c r="I324" s="135">
        <v>841</v>
      </c>
      <c r="J324" s="135">
        <v>0</v>
      </c>
      <c r="K324" s="135">
        <v>900</v>
      </c>
      <c r="L324" s="136">
        <f t="shared" si="282"/>
        <v>1741</v>
      </c>
      <c r="M324" s="135">
        <v>2307</v>
      </c>
      <c r="N324" s="135">
        <v>0</v>
      </c>
      <c r="O324" s="135">
        <v>2393</v>
      </c>
      <c r="P324" s="136">
        <f t="shared" si="283"/>
        <v>4700</v>
      </c>
      <c r="Q324" s="135">
        <v>2234</v>
      </c>
      <c r="R324" s="135">
        <v>0</v>
      </c>
      <c r="S324" s="135">
        <v>2315</v>
      </c>
      <c r="T324" s="136">
        <f t="shared" si="284"/>
        <v>4549</v>
      </c>
      <c r="U324" s="135">
        <v>2305</v>
      </c>
      <c r="V324" s="135">
        <v>0</v>
      </c>
      <c r="W324" s="135">
        <v>2336</v>
      </c>
      <c r="X324" s="136">
        <f t="shared" si="285"/>
        <v>4641</v>
      </c>
      <c r="Y324" s="135">
        <v>2662</v>
      </c>
      <c r="Z324" s="135">
        <v>0</v>
      </c>
      <c r="AA324" s="135">
        <v>2273</v>
      </c>
      <c r="AB324" s="136">
        <f t="shared" si="286"/>
        <v>4935</v>
      </c>
      <c r="AC324" s="135">
        <v>2764</v>
      </c>
      <c r="AD324" s="135">
        <v>0</v>
      </c>
      <c r="AE324" s="135">
        <v>2252</v>
      </c>
      <c r="AF324" s="136">
        <f t="shared" si="287"/>
        <v>5016</v>
      </c>
      <c r="AG324" s="135">
        <v>2292</v>
      </c>
      <c r="AH324" s="135">
        <v>0</v>
      </c>
      <c r="AI324" s="135">
        <v>1812</v>
      </c>
      <c r="AJ324" s="136">
        <f t="shared" si="288"/>
        <v>4104</v>
      </c>
      <c r="AK324" s="135">
        <v>2062</v>
      </c>
      <c r="AL324" s="135">
        <v>0</v>
      </c>
      <c r="AM324" s="135">
        <v>1698</v>
      </c>
      <c r="AN324" s="136">
        <f t="shared" si="289"/>
        <v>3760</v>
      </c>
      <c r="AO324" s="135">
        <v>2225</v>
      </c>
      <c r="AP324" s="135">
        <v>0</v>
      </c>
      <c r="AQ324" s="135">
        <v>1799</v>
      </c>
      <c r="AR324" s="136">
        <f t="shared" si="290"/>
        <v>4024</v>
      </c>
      <c r="AS324" s="135">
        <v>2629</v>
      </c>
      <c r="AT324" s="135">
        <v>0</v>
      </c>
      <c r="AU324" s="135">
        <v>2148</v>
      </c>
      <c r="AV324" s="136">
        <f t="shared" si="291"/>
        <v>4777</v>
      </c>
      <c r="AW324" s="135">
        <v>2448</v>
      </c>
      <c r="AX324" s="135">
        <v>0</v>
      </c>
      <c r="AY324" s="135">
        <v>2139</v>
      </c>
      <c r="AZ324" s="136">
        <f t="shared" si="292"/>
        <v>4587</v>
      </c>
      <c r="BA324" s="135">
        <v>1892</v>
      </c>
      <c r="BB324" s="135">
        <v>0</v>
      </c>
      <c r="BC324" s="135">
        <v>1677</v>
      </c>
      <c r="BD324" s="136">
        <f t="shared" si="293"/>
        <v>3569</v>
      </c>
      <c r="BE324" s="135">
        <v>1510</v>
      </c>
      <c r="BF324" s="135">
        <v>0</v>
      </c>
      <c r="BG324" s="135">
        <v>1248</v>
      </c>
      <c r="BH324" s="136">
        <f t="shared" si="294"/>
        <v>2758</v>
      </c>
      <c r="BI324" s="135">
        <v>1432</v>
      </c>
      <c r="BJ324" s="135">
        <v>0</v>
      </c>
      <c r="BK324" s="135">
        <v>1136</v>
      </c>
      <c r="BL324" s="136">
        <f t="shared" si="295"/>
        <v>2568</v>
      </c>
      <c r="BM324" s="135">
        <v>1460</v>
      </c>
      <c r="BN324" s="135">
        <v>0</v>
      </c>
      <c r="BO324" s="135">
        <v>1157</v>
      </c>
      <c r="BP324" s="136">
        <f t="shared" si="296"/>
        <v>2617</v>
      </c>
      <c r="BQ324" s="135">
        <v>942</v>
      </c>
      <c r="BR324" s="135">
        <v>0</v>
      </c>
      <c r="BS324" s="135">
        <v>738</v>
      </c>
      <c r="BT324" s="136">
        <f t="shared" si="297"/>
        <v>1680</v>
      </c>
      <c r="BU324" s="135">
        <v>1052</v>
      </c>
      <c r="BV324" s="135">
        <v>0</v>
      </c>
      <c r="BW324" s="135">
        <v>563</v>
      </c>
      <c r="BX324" s="136">
        <f t="shared" si="298"/>
        <v>1615</v>
      </c>
      <c r="BY324" s="135">
        <v>3</v>
      </c>
      <c r="BZ324" s="135">
        <v>0</v>
      </c>
      <c r="CA324" s="135">
        <v>8</v>
      </c>
      <c r="CB324" s="136">
        <f t="shared" si="299"/>
        <v>11</v>
      </c>
      <c r="CC324" s="137"/>
      <c r="CD324" s="138">
        <f t="shared" si="300"/>
        <v>34216</v>
      </c>
      <c r="CE324" s="138">
        <f t="shared" si="280"/>
        <v>0</v>
      </c>
      <c r="CF324" s="138">
        <f t="shared" si="301"/>
        <v>29783</v>
      </c>
      <c r="CG324" s="139">
        <f t="shared" si="302"/>
        <v>63999</v>
      </c>
    </row>
    <row r="325" spans="1:85" ht="14.1" customHeight="1">
      <c r="A325" s="45"/>
      <c r="B325" s="1044"/>
      <c r="C325" s="1055"/>
      <c r="D325" s="134" t="s">
        <v>809</v>
      </c>
      <c r="E325" s="135">
        <v>1617</v>
      </c>
      <c r="F325" s="135">
        <v>0</v>
      </c>
      <c r="G325" s="135">
        <v>1663</v>
      </c>
      <c r="H325" s="136">
        <f t="shared" si="281"/>
        <v>3280</v>
      </c>
      <c r="I325" s="135">
        <v>1003</v>
      </c>
      <c r="J325" s="135">
        <v>0</v>
      </c>
      <c r="K325" s="135">
        <v>1055</v>
      </c>
      <c r="L325" s="136">
        <f t="shared" si="282"/>
        <v>2058</v>
      </c>
      <c r="M325" s="135">
        <v>2186</v>
      </c>
      <c r="N325" s="135">
        <v>0</v>
      </c>
      <c r="O325" s="135">
        <v>2415</v>
      </c>
      <c r="P325" s="136">
        <f t="shared" si="283"/>
        <v>4601</v>
      </c>
      <c r="Q325" s="135">
        <v>1912</v>
      </c>
      <c r="R325" s="135">
        <v>0</v>
      </c>
      <c r="S325" s="135">
        <v>2064</v>
      </c>
      <c r="T325" s="136">
        <f t="shared" si="284"/>
        <v>3976</v>
      </c>
      <c r="U325" s="135">
        <v>1960</v>
      </c>
      <c r="V325" s="135">
        <v>0</v>
      </c>
      <c r="W325" s="135">
        <v>1992</v>
      </c>
      <c r="X325" s="136">
        <f t="shared" si="285"/>
        <v>3952</v>
      </c>
      <c r="Y325" s="135">
        <v>3042</v>
      </c>
      <c r="Z325" s="135">
        <v>2</v>
      </c>
      <c r="AA325" s="135">
        <v>2329</v>
      </c>
      <c r="AB325" s="136">
        <f t="shared" si="286"/>
        <v>5373</v>
      </c>
      <c r="AC325" s="135">
        <v>3975</v>
      </c>
      <c r="AD325" s="135">
        <v>1</v>
      </c>
      <c r="AE325" s="135">
        <v>3116</v>
      </c>
      <c r="AF325" s="136">
        <f t="shared" si="287"/>
        <v>7092</v>
      </c>
      <c r="AG325" s="135">
        <v>3631</v>
      </c>
      <c r="AH325" s="135">
        <v>0</v>
      </c>
      <c r="AI325" s="135">
        <v>3045</v>
      </c>
      <c r="AJ325" s="136">
        <f t="shared" si="288"/>
        <v>6676</v>
      </c>
      <c r="AK325" s="135">
        <v>3244</v>
      </c>
      <c r="AL325" s="135">
        <v>1</v>
      </c>
      <c r="AM325" s="135">
        <v>2650</v>
      </c>
      <c r="AN325" s="136">
        <f t="shared" si="289"/>
        <v>5895</v>
      </c>
      <c r="AO325" s="135">
        <v>2988</v>
      </c>
      <c r="AP325" s="135">
        <v>0</v>
      </c>
      <c r="AQ325" s="135">
        <v>2368</v>
      </c>
      <c r="AR325" s="136">
        <f t="shared" si="290"/>
        <v>5356</v>
      </c>
      <c r="AS325" s="135">
        <v>2647</v>
      </c>
      <c r="AT325" s="135">
        <v>0</v>
      </c>
      <c r="AU325" s="135">
        <v>2084</v>
      </c>
      <c r="AV325" s="136">
        <f t="shared" si="291"/>
        <v>4731</v>
      </c>
      <c r="AW325" s="135">
        <v>2562</v>
      </c>
      <c r="AX325" s="135">
        <v>0</v>
      </c>
      <c r="AY325" s="135">
        <v>2121</v>
      </c>
      <c r="AZ325" s="136">
        <f t="shared" si="292"/>
        <v>4683</v>
      </c>
      <c r="BA325" s="135">
        <v>2418</v>
      </c>
      <c r="BB325" s="135">
        <v>0</v>
      </c>
      <c r="BC325" s="135">
        <v>1924</v>
      </c>
      <c r="BD325" s="136">
        <f t="shared" si="293"/>
        <v>4342</v>
      </c>
      <c r="BE325" s="135">
        <v>2248</v>
      </c>
      <c r="BF325" s="135">
        <v>0</v>
      </c>
      <c r="BG325" s="135">
        <v>1715</v>
      </c>
      <c r="BH325" s="136">
        <f t="shared" si="294"/>
        <v>3963</v>
      </c>
      <c r="BI325" s="135">
        <v>1843</v>
      </c>
      <c r="BJ325" s="135">
        <v>0</v>
      </c>
      <c r="BK325" s="135">
        <v>1488</v>
      </c>
      <c r="BL325" s="136">
        <f t="shared" si="295"/>
        <v>3331</v>
      </c>
      <c r="BM325" s="135">
        <v>1712</v>
      </c>
      <c r="BN325" s="135">
        <v>0</v>
      </c>
      <c r="BO325" s="135">
        <v>1290</v>
      </c>
      <c r="BP325" s="136">
        <f t="shared" si="296"/>
        <v>3002</v>
      </c>
      <c r="BQ325" s="135">
        <v>1378</v>
      </c>
      <c r="BR325" s="135">
        <v>0</v>
      </c>
      <c r="BS325" s="135">
        <v>892</v>
      </c>
      <c r="BT325" s="136">
        <f t="shared" si="297"/>
        <v>2270</v>
      </c>
      <c r="BU325" s="135">
        <v>2422</v>
      </c>
      <c r="BV325" s="135">
        <v>0</v>
      </c>
      <c r="BW325" s="135">
        <v>946</v>
      </c>
      <c r="BX325" s="136">
        <f t="shared" si="298"/>
        <v>3368</v>
      </c>
      <c r="BY325" s="135">
        <v>3</v>
      </c>
      <c r="BZ325" s="135">
        <v>0</v>
      </c>
      <c r="CA325" s="135">
        <v>7</v>
      </c>
      <c r="CB325" s="136">
        <f t="shared" si="299"/>
        <v>10</v>
      </c>
      <c r="CC325" s="137"/>
      <c r="CD325" s="138">
        <f t="shared" si="300"/>
        <v>42791</v>
      </c>
      <c r="CE325" s="138">
        <f t="shared" si="280"/>
        <v>4</v>
      </c>
      <c r="CF325" s="138">
        <f t="shared" si="301"/>
        <v>35164</v>
      </c>
      <c r="CG325" s="139">
        <f t="shared" si="302"/>
        <v>77959</v>
      </c>
    </row>
    <row r="326" spans="1:85" ht="14.1" customHeight="1">
      <c r="A326" s="45"/>
      <c r="B326" s="1044"/>
      <c r="C326" s="1055"/>
      <c r="D326" s="134" t="s">
        <v>810</v>
      </c>
      <c r="E326" s="135">
        <v>2988</v>
      </c>
      <c r="F326" s="135">
        <v>0</v>
      </c>
      <c r="G326" s="135">
        <v>3072</v>
      </c>
      <c r="H326" s="136">
        <f t="shared" si="281"/>
        <v>6060</v>
      </c>
      <c r="I326" s="135">
        <v>2186</v>
      </c>
      <c r="J326" s="135">
        <v>0</v>
      </c>
      <c r="K326" s="135">
        <v>2203</v>
      </c>
      <c r="L326" s="136">
        <f t="shared" si="282"/>
        <v>4389</v>
      </c>
      <c r="M326" s="135">
        <v>5655</v>
      </c>
      <c r="N326" s="135">
        <v>0</v>
      </c>
      <c r="O326" s="135">
        <v>5891</v>
      </c>
      <c r="P326" s="136">
        <f t="shared" si="283"/>
        <v>11546</v>
      </c>
      <c r="Q326" s="135">
        <v>5632</v>
      </c>
      <c r="R326" s="135">
        <v>0</v>
      </c>
      <c r="S326" s="135">
        <v>5785</v>
      </c>
      <c r="T326" s="136">
        <f t="shared" si="284"/>
        <v>11417</v>
      </c>
      <c r="U326" s="135">
        <v>5883</v>
      </c>
      <c r="V326" s="135">
        <v>0</v>
      </c>
      <c r="W326" s="135">
        <v>5834</v>
      </c>
      <c r="X326" s="136">
        <f t="shared" si="285"/>
        <v>11717</v>
      </c>
      <c r="Y326" s="135">
        <v>6626</v>
      </c>
      <c r="Z326" s="135">
        <v>0</v>
      </c>
      <c r="AA326" s="135">
        <v>5394</v>
      </c>
      <c r="AB326" s="136">
        <f t="shared" si="286"/>
        <v>12020</v>
      </c>
      <c r="AC326" s="135">
        <v>6889</v>
      </c>
      <c r="AD326" s="135">
        <v>0</v>
      </c>
      <c r="AE326" s="135">
        <v>5480</v>
      </c>
      <c r="AF326" s="136">
        <f t="shared" si="287"/>
        <v>12369</v>
      </c>
      <c r="AG326" s="135">
        <v>5821</v>
      </c>
      <c r="AH326" s="135">
        <v>1</v>
      </c>
      <c r="AI326" s="135">
        <v>4777</v>
      </c>
      <c r="AJ326" s="136">
        <f t="shared" si="288"/>
        <v>10599</v>
      </c>
      <c r="AK326" s="135">
        <v>5575</v>
      </c>
      <c r="AL326" s="135">
        <v>0</v>
      </c>
      <c r="AM326" s="135">
        <v>4439</v>
      </c>
      <c r="AN326" s="136">
        <f t="shared" si="289"/>
        <v>10014</v>
      </c>
      <c r="AO326" s="135">
        <v>5735</v>
      </c>
      <c r="AP326" s="135">
        <v>0</v>
      </c>
      <c r="AQ326" s="135">
        <v>4425</v>
      </c>
      <c r="AR326" s="136">
        <f t="shared" si="290"/>
        <v>10160</v>
      </c>
      <c r="AS326" s="135">
        <v>6010</v>
      </c>
      <c r="AT326" s="135">
        <v>0</v>
      </c>
      <c r="AU326" s="135">
        <v>4970</v>
      </c>
      <c r="AV326" s="136">
        <f t="shared" si="291"/>
        <v>10980</v>
      </c>
      <c r="AW326" s="135">
        <v>5603</v>
      </c>
      <c r="AX326" s="135">
        <v>0</v>
      </c>
      <c r="AY326" s="135">
        <v>4622</v>
      </c>
      <c r="AZ326" s="136">
        <f t="shared" si="292"/>
        <v>10225</v>
      </c>
      <c r="BA326" s="135">
        <v>4838</v>
      </c>
      <c r="BB326" s="135">
        <v>0</v>
      </c>
      <c r="BC326" s="135">
        <v>3914</v>
      </c>
      <c r="BD326" s="136">
        <f t="shared" si="293"/>
        <v>8752</v>
      </c>
      <c r="BE326" s="135">
        <v>3366</v>
      </c>
      <c r="BF326" s="135">
        <v>0</v>
      </c>
      <c r="BG326" s="135">
        <v>2947</v>
      </c>
      <c r="BH326" s="136">
        <f t="shared" si="294"/>
        <v>6313</v>
      </c>
      <c r="BI326" s="135">
        <v>2393</v>
      </c>
      <c r="BJ326" s="135">
        <v>0</v>
      </c>
      <c r="BK326" s="135">
        <v>1820</v>
      </c>
      <c r="BL326" s="136">
        <f t="shared" si="295"/>
        <v>4213</v>
      </c>
      <c r="BM326" s="135">
        <v>1556</v>
      </c>
      <c r="BN326" s="135">
        <v>0</v>
      </c>
      <c r="BO326" s="135">
        <v>1288</v>
      </c>
      <c r="BP326" s="136">
        <f t="shared" si="296"/>
        <v>2844</v>
      </c>
      <c r="BQ326" s="135">
        <v>1026</v>
      </c>
      <c r="BR326" s="135">
        <v>0</v>
      </c>
      <c r="BS326" s="135">
        <v>703</v>
      </c>
      <c r="BT326" s="136">
        <f t="shared" si="297"/>
        <v>1729</v>
      </c>
      <c r="BU326" s="135">
        <v>1072</v>
      </c>
      <c r="BV326" s="135">
        <v>0</v>
      </c>
      <c r="BW326" s="135">
        <v>578</v>
      </c>
      <c r="BX326" s="136">
        <f t="shared" si="298"/>
        <v>1650</v>
      </c>
      <c r="BY326" s="135">
        <v>7</v>
      </c>
      <c r="BZ326" s="135">
        <v>0</v>
      </c>
      <c r="CA326" s="135">
        <v>6</v>
      </c>
      <c r="CB326" s="136">
        <f t="shared" si="299"/>
        <v>13</v>
      </c>
      <c r="CC326" s="137"/>
      <c r="CD326" s="138">
        <f t="shared" si="300"/>
        <v>78861</v>
      </c>
      <c r="CE326" s="138">
        <f t="shared" si="280"/>
        <v>1</v>
      </c>
      <c r="CF326" s="138">
        <f t="shared" si="301"/>
        <v>68148</v>
      </c>
      <c r="CG326" s="139">
        <f t="shared" si="302"/>
        <v>147010</v>
      </c>
    </row>
    <row r="327" spans="1:85" ht="14.1" customHeight="1">
      <c r="A327" s="45"/>
      <c r="B327" s="1044"/>
      <c r="C327" s="1055"/>
      <c r="D327" s="134" t="s">
        <v>811</v>
      </c>
      <c r="E327" s="135">
        <v>2460</v>
      </c>
      <c r="F327" s="135">
        <v>0</v>
      </c>
      <c r="G327" s="135">
        <v>2628</v>
      </c>
      <c r="H327" s="136">
        <f t="shared" si="281"/>
        <v>5088</v>
      </c>
      <c r="I327" s="135">
        <v>1865</v>
      </c>
      <c r="J327" s="135">
        <v>0</v>
      </c>
      <c r="K327" s="135">
        <v>1799</v>
      </c>
      <c r="L327" s="136">
        <f t="shared" si="282"/>
        <v>3664</v>
      </c>
      <c r="M327" s="135">
        <v>4517</v>
      </c>
      <c r="N327" s="135">
        <v>0</v>
      </c>
      <c r="O327" s="135">
        <v>4610</v>
      </c>
      <c r="P327" s="136">
        <f t="shared" si="283"/>
        <v>9127</v>
      </c>
      <c r="Q327" s="135">
        <v>4245</v>
      </c>
      <c r="R327" s="135">
        <v>0</v>
      </c>
      <c r="S327" s="135">
        <v>4472</v>
      </c>
      <c r="T327" s="136">
        <f t="shared" si="284"/>
        <v>8717</v>
      </c>
      <c r="U327" s="135">
        <v>4562</v>
      </c>
      <c r="V327" s="135">
        <v>0</v>
      </c>
      <c r="W327" s="135">
        <v>4535</v>
      </c>
      <c r="X327" s="136">
        <f t="shared" si="285"/>
        <v>9097</v>
      </c>
      <c r="Y327" s="135">
        <v>5518</v>
      </c>
      <c r="Z327" s="135">
        <v>1</v>
      </c>
      <c r="AA327" s="135">
        <v>4586</v>
      </c>
      <c r="AB327" s="136">
        <f t="shared" si="286"/>
        <v>10105</v>
      </c>
      <c r="AC327" s="135">
        <v>6053</v>
      </c>
      <c r="AD327" s="135">
        <v>0</v>
      </c>
      <c r="AE327" s="135">
        <v>4945</v>
      </c>
      <c r="AF327" s="136">
        <f t="shared" si="287"/>
        <v>10998</v>
      </c>
      <c r="AG327" s="135">
        <v>5417</v>
      </c>
      <c r="AH327" s="135">
        <v>1</v>
      </c>
      <c r="AI327" s="135">
        <v>4523</v>
      </c>
      <c r="AJ327" s="136">
        <f t="shared" si="288"/>
        <v>9941</v>
      </c>
      <c r="AK327" s="135">
        <v>5263</v>
      </c>
      <c r="AL327" s="135">
        <v>0</v>
      </c>
      <c r="AM327" s="135">
        <v>4496</v>
      </c>
      <c r="AN327" s="136">
        <f t="shared" si="289"/>
        <v>9759</v>
      </c>
      <c r="AO327" s="135">
        <v>5045</v>
      </c>
      <c r="AP327" s="135">
        <v>0</v>
      </c>
      <c r="AQ327" s="135">
        <v>4484</v>
      </c>
      <c r="AR327" s="136">
        <f t="shared" si="290"/>
        <v>9529</v>
      </c>
      <c r="AS327" s="135">
        <v>4863</v>
      </c>
      <c r="AT327" s="135">
        <v>0</v>
      </c>
      <c r="AU327" s="135">
        <v>4312</v>
      </c>
      <c r="AV327" s="136">
        <f t="shared" si="291"/>
        <v>9175</v>
      </c>
      <c r="AW327" s="135">
        <v>4968</v>
      </c>
      <c r="AX327" s="135">
        <v>0</v>
      </c>
      <c r="AY327" s="135">
        <v>4449</v>
      </c>
      <c r="AZ327" s="136">
        <f t="shared" si="292"/>
        <v>9417</v>
      </c>
      <c r="BA327" s="135">
        <v>4658</v>
      </c>
      <c r="BB327" s="135">
        <v>0</v>
      </c>
      <c r="BC327" s="135">
        <v>4005</v>
      </c>
      <c r="BD327" s="136">
        <f t="shared" si="293"/>
        <v>8663</v>
      </c>
      <c r="BE327" s="135">
        <v>4074</v>
      </c>
      <c r="BF327" s="135">
        <v>0</v>
      </c>
      <c r="BG327" s="135">
        <v>3585</v>
      </c>
      <c r="BH327" s="136">
        <f t="shared" si="294"/>
        <v>7659</v>
      </c>
      <c r="BI327" s="135">
        <v>3640</v>
      </c>
      <c r="BJ327" s="135">
        <v>0</v>
      </c>
      <c r="BK327" s="135">
        <v>2964</v>
      </c>
      <c r="BL327" s="136">
        <f t="shared" si="295"/>
        <v>6604</v>
      </c>
      <c r="BM327" s="135">
        <v>3089</v>
      </c>
      <c r="BN327" s="135">
        <v>0</v>
      </c>
      <c r="BO327" s="135">
        <v>2433</v>
      </c>
      <c r="BP327" s="136">
        <f t="shared" si="296"/>
        <v>5522</v>
      </c>
      <c r="BQ327" s="135">
        <v>2520</v>
      </c>
      <c r="BR327" s="135">
        <v>0</v>
      </c>
      <c r="BS327" s="135">
        <v>1677</v>
      </c>
      <c r="BT327" s="136">
        <f t="shared" si="297"/>
        <v>4197</v>
      </c>
      <c r="BU327" s="135">
        <v>3666</v>
      </c>
      <c r="BV327" s="135">
        <v>0</v>
      </c>
      <c r="BW327" s="135">
        <v>1642</v>
      </c>
      <c r="BX327" s="136">
        <f t="shared" si="298"/>
        <v>5308</v>
      </c>
      <c r="BY327" s="135">
        <v>12</v>
      </c>
      <c r="BZ327" s="135">
        <v>0</v>
      </c>
      <c r="CA327" s="135">
        <v>14</v>
      </c>
      <c r="CB327" s="136">
        <f t="shared" si="299"/>
        <v>26</v>
      </c>
      <c r="CC327" s="137"/>
      <c r="CD327" s="138">
        <f t="shared" si="300"/>
        <v>76435</v>
      </c>
      <c r="CE327" s="138">
        <f t="shared" si="280"/>
        <v>2</v>
      </c>
      <c r="CF327" s="138">
        <f t="shared" si="301"/>
        <v>66159</v>
      </c>
      <c r="CG327" s="139">
        <f t="shared" si="302"/>
        <v>142596</v>
      </c>
    </row>
    <row r="328" spans="1:85" ht="14.1" customHeight="1">
      <c r="A328" s="45"/>
      <c r="B328" s="1044"/>
      <c r="C328" s="1055"/>
      <c r="D328" s="134" t="s">
        <v>812</v>
      </c>
      <c r="E328" s="135">
        <v>1865</v>
      </c>
      <c r="F328" s="135">
        <v>0</v>
      </c>
      <c r="G328" s="135">
        <v>1882</v>
      </c>
      <c r="H328" s="136">
        <f t="shared" si="281"/>
        <v>3747</v>
      </c>
      <c r="I328" s="135">
        <v>1386</v>
      </c>
      <c r="J328" s="135">
        <v>0</v>
      </c>
      <c r="K328" s="135">
        <v>1455</v>
      </c>
      <c r="L328" s="136">
        <f t="shared" si="282"/>
        <v>2841</v>
      </c>
      <c r="M328" s="135">
        <v>3590</v>
      </c>
      <c r="N328" s="135">
        <v>0</v>
      </c>
      <c r="O328" s="135">
        <v>3795</v>
      </c>
      <c r="P328" s="136">
        <f t="shared" si="283"/>
        <v>7385</v>
      </c>
      <c r="Q328" s="135">
        <v>3405</v>
      </c>
      <c r="R328" s="135">
        <v>0</v>
      </c>
      <c r="S328" s="135">
        <v>3542</v>
      </c>
      <c r="T328" s="136">
        <f t="shared" si="284"/>
        <v>6947</v>
      </c>
      <c r="U328" s="135">
        <v>3374</v>
      </c>
      <c r="V328" s="135">
        <v>0</v>
      </c>
      <c r="W328" s="135">
        <v>3412</v>
      </c>
      <c r="X328" s="136">
        <f t="shared" si="285"/>
        <v>6786</v>
      </c>
      <c r="Y328" s="135">
        <v>3678</v>
      </c>
      <c r="Z328" s="135">
        <v>3</v>
      </c>
      <c r="AA328" s="135">
        <v>3172</v>
      </c>
      <c r="AB328" s="136">
        <f t="shared" si="286"/>
        <v>6853</v>
      </c>
      <c r="AC328" s="135">
        <v>3888</v>
      </c>
      <c r="AD328" s="135">
        <v>5</v>
      </c>
      <c r="AE328" s="135">
        <v>3111</v>
      </c>
      <c r="AF328" s="136">
        <f t="shared" si="287"/>
        <v>7004</v>
      </c>
      <c r="AG328" s="135">
        <v>3413</v>
      </c>
      <c r="AH328" s="135">
        <v>2</v>
      </c>
      <c r="AI328" s="135">
        <v>2844</v>
      </c>
      <c r="AJ328" s="136">
        <f t="shared" si="288"/>
        <v>6259</v>
      </c>
      <c r="AK328" s="135">
        <v>3340</v>
      </c>
      <c r="AL328" s="135">
        <v>0</v>
      </c>
      <c r="AM328" s="135">
        <v>2907</v>
      </c>
      <c r="AN328" s="136">
        <f t="shared" si="289"/>
        <v>6247</v>
      </c>
      <c r="AO328" s="135">
        <v>3192</v>
      </c>
      <c r="AP328" s="135">
        <v>0</v>
      </c>
      <c r="AQ328" s="135">
        <v>2862</v>
      </c>
      <c r="AR328" s="136">
        <f t="shared" si="290"/>
        <v>6054</v>
      </c>
      <c r="AS328" s="135">
        <v>3237</v>
      </c>
      <c r="AT328" s="135">
        <v>0</v>
      </c>
      <c r="AU328" s="135">
        <v>2920</v>
      </c>
      <c r="AV328" s="136">
        <f t="shared" si="291"/>
        <v>6157</v>
      </c>
      <c r="AW328" s="135">
        <v>3022</v>
      </c>
      <c r="AX328" s="135">
        <v>0</v>
      </c>
      <c r="AY328" s="135">
        <v>2765</v>
      </c>
      <c r="AZ328" s="136">
        <f t="shared" si="292"/>
        <v>5787</v>
      </c>
      <c r="BA328" s="135">
        <v>2565</v>
      </c>
      <c r="BB328" s="135">
        <v>0</v>
      </c>
      <c r="BC328" s="135">
        <v>2341</v>
      </c>
      <c r="BD328" s="136">
        <f t="shared" si="293"/>
        <v>4906</v>
      </c>
      <c r="BE328" s="135">
        <v>1973</v>
      </c>
      <c r="BF328" s="135">
        <v>0</v>
      </c>
      <c r="BG328" s="135">
        <v>1858</v>
      </c>
      <c r="BH328" s="136">
        <f t="shared" si="294"/>
        <v>3831</v>
      </c>
      <c r="BI328" s="135">
        <v>1366</v>
      </c>
      <c r="BJ328" s="135">
        <v>0</v>
      </c>
      <c r="BK328" s="135">
        <v>1426</v>
      </c>
      <c r="BL328" s="136">
        <f t="shared" si="295"/>
        <v>2792</v>
      </c>
      <c r="BM328" s="135">
        <v>968</v>
      </c>
      <c r="BN328" s="135">
        <v>0</v>
      </c>
      <c r="BO328" s="135">
        <v>972</v>
      </c>
      <c r="BP328" s="136">
        <f t="shared" si="296"/>
        <v>1940</v>
      </c>
      <c r="BQ328" s="135">
        <v>659</v>
      </c>
      <c r="BR328" s="135">
        <v>0</v>
      </c>
      <c r="BS328" s="135">
        <v>540</v>
      </c>
      <c r="BT328" s="136">
        <f t="shared" si="297"/>
        <v>1199</v>
      </c>
      <c r="BU328" s="135">
        <v>729</v>
      </c>
      <c r="BV328" s="135">
        <v>0</v>
      </c>
      <c r="BW328" s="135">
        <v>520</v>
      </c>
      <c r="BX328" s="136">
        <f t="shared" si="298"/>
        <v>1249</v>
      </c>
      <c r="BY328" s="135">
        <v>1</v>
      </c>
      <c r="BZ328" s="135">
        <v>0</v>
      </c>
      <c r="CA328" s="135">
        <v>7</v>
      </c>
      <c r="CB328" s="136">
        <f t="shared" si="299"/>
        <v>8</v>
      </c>
      <c r="CC328" s="137"/>
      <c r="CD328" s="138">
        <f t="shared" si="300"/>
        <v>45651</v>
      </c>
      <c r="CE328" s="138">
        <f t="shared" si="280"/>
        <v>10</v>
      </c>
      <c r="CF328" s="138">
        <f t="shared" si="301"/>
        <v>42331</v>
      </c>
      <c r="CG328" s="139">
        <f t="shared" si="302"/>
        <v>87992</v>
      </c>
    </row>
    <row r="329" spans="1:85" ht="14.1" customHeight="1">
      <c r="A329" s="45"/>
      <c r="B329" s="1044"/>
      <c r="C329" s="1055"/>
      <c r="D329" s="134" t="s">
        <v>813</v>
      </c>
      <c r="E329" s="135">
        <v>1336</v>
      </c>
      <c r="F329" s="135">
        <v>0</v>
      </c>
      <c r="G329" s="135">
        <v>1334</v>
      </c>
      <c r="H329" s="136">
        <f t="shared" si="281"/>
        <v>2670</v>
      </c>
      <c r="I329" s="135">
        <v>1083</v>
      </c>
      <c r="J329" s="135">
        <v>0</v>
      </c>
      <c r="K329" s="135">
        <v>1094</v>
      </c>
      <c r="L329" s="136">
        <f t="shared" si="282"/>
        <v>2177</v>
      </c>
      <c r="M329" s="135">
        <v>2537</v>
      </c>
      <c r="N329" s="135">
        <v>0</v>
      </c>
      <c r="O329" s="135">
        <v>2729</v>
      </c>
      <c r="P329" s="136">
        <f t="shared" si="283"/>
        <v>5266</v>
      </c>
      <c r="Q329" s="135">
        <v>2359</v>
      </c>
      <c r="R329" s="135">
        <v>0</v>
      </c>
      <c r="S329" s="135">
        <v>2479</v>
      </c>
      <c r="T329" s="136">
        <f t="shared" si="284"/>
        <v>4838</v>
      </c>
      <c r="U329" s="135">
        <v>2346</v>
      </c>
      <c r="V329" s="135">
        <v>0</v>
      </c>
      <c r="W329" s="135">
        <v>2327</v>
      </c>
      <c r="X329" s="136">
        <f t="shared" si="285"/>
        <v>4673</v>
      </c>
      <c r="Y329" s="135">
        <v>2475</v>
      </c>
      <c r="Z329" s="135">
        <v>0</v>
      </c>
      <c r="AA329" s="135">
        <v>1968</v>
      </c>
      <c r="AB329" s="136">
        <f t="shared" si="286"/>
        <v>4443</v>
      </c>
      <c r="AC329" s="135">
        <v>2569</v>
      </c>
      <c r="AD329" s="135">
        <v>0</v>
      </c>
      <c r="AE329" s="135">
        <v>1899</v>
      </c>
      <c r="AF329" s="136">
        <f t="shared" si="287"/>
        <v>4468</v>
      </c>
      <c r="AG329" s="135">
        <v>2233</v>
      </c>
      <c r="AH329" s="135">
        <v>0</v>
      </c>
      <c r="AI329" s="135">
        <v>1583</v>
      </c>
      <c r="AJ329" s="136">
        <f t="shared" si="288"/>
        <v>3816</v>
      </c>
      <c r="AK329" s="135">
        <v>2313</v>
      </c>
      <c r="AL329" s="135">
        <v>0</v>
      </c>
      <c r="AM329" s="135">
        <v>1618</v>
      </c>
      <c r="AN329" s="136">
        <f t="shared" si="289"/>
        <v>3931</v>
      </c>
      <c r="AO329" s="135">
        <v>2084</v>
      </c>
      <c r="AP329" s="135">
        <v>0</v>
      </c>
      <c r="AQ329" s="135">
        <v>1563</v>
      </c>
      <c r="AR329" s="136">
        <f t="shared" si="290"/>
        <v>3647</v>
      </c>
      <c r="AS329" s="135">
        <v>1871</v>
      </c>
      <c r="AT329" s="135">
        <v>0</v>
      </c>
      <c r="AU329" s="135">
        <v>1622</v>
      </c>
      <c r="AV329" s="136">
        <f t="shared" si="291"/>
        <v>3493</v>
      </c>
      <c r="AW329" s="135">
        <v>1770</v>
      </c>
      <c r="AX329" s="135">
        <v>0</v>
      </c>
      <c r="AY329" s="135">
        <v>1655</v>
      </c>
      <c r="AZ329" s="136">
        <f t="shared" si="292"/>
        <v>3425</v>
      </c>
      <c r="BA329" s="135">
        <v>1505</v>
      </c>
      <c r="BB329" s="135">
        <v>0</v>
      </c>
      <c r="BC329" s="135">
        <v>1365</v>
      </c>
      <c r="BD329" s="136">
        <f t="shared" si="293"/>
        <v>2870</v>
      </c>
      <c r="BE329" s="135">
        <v>1096</v>
      </c>
      <c r="BF329" s="135">
        <v>0</v>
      </c>
      <c r="BG329" s="135">
        <v>1063</v>
      </c>
      <c r="BH329" s="136">
        <f t="shared" si="294"/>
        <v>2159</v>
      </c>
      <c r="BI329" s="135">
        <v>801</v>
      </c>
      <c r="BJ329" s="135">
        <v>0</v>
      </c>
      <c r="BK329" s="135">
        <v>806</v>
      </c>
      <c r="BL329" s="136">
        <f t="shared" si="295"/>
        <v>1607</v>
      </c>
      <c r="BM329" s="135">
        <v>564</v>
      </c>
      <c r="BN329" s="135">
        <v>0</v>
      </c>
      <c r="BO329" s="135">
        <v>584</v>
      </c>
      <c r="BP329" s="136">
        <f t="shared" si="296"/>
        <v>1148</v>
      </c>
      <c r="BQ329" s="135">
        <v>415</v>
      </c>
      <c r="BR329" s="135">
        <v>0</v>
      </c>
      <c r="BS329" s="135">
        <v>400</v>
      </c>
      <c r="BT329" s="136">
        <f t="shared" si="297"/>
        <v>815</v>
      </c>
      <c r="BU329" s="135">
        <v>505</v>
      </c>
      <c r="BV329" s="135">
        <v>0</v>
      </c>
      <c r="BW329" s="135">
        <v>411</v>
      </c>
      <c r="BX329" s="136">
        <f t="shared" si="298"/>
        <v>916</v>
      </c>
      <c r="BY329" s="135">
        <v>1</v>
      </c>
      <c r="BZ329" s="135">
        <v>0</v>
      </c>
      <c r="CA329" s="135">
        <v>0</v>
      </c>
      <c r="CB329" s="136">
        <f t="shared" si="299"/>
        <v>1</v>
      </c>
      <c r="CC329" s="137"/>
      <c r="CD329" s="138">
        <f t="shared" si="300"/>
        <v>29863</v>
      </c>
      <c r="CE329" s="138">
        <f t="shared" si="280"/>
        <v>0</v>
      </c>
      <c r="CF329" s="138">
        <f t="shared" si="301"/>
        <v>26500</v>
      </c>
      <c r="CG329" s="139">
        <f t="shared" si="302"/>
        <v>56363</v>
      </c>
    </row>
    <row r="330" spans="1:85" ht="14.1" customHeight="1">
      <c r="A330" s="45"/>
      <c r="B330" s="1044"/>
      <c r="C330" s="1056"/>
      <c r="D330" s="134" t="s">
        <v>814</v>
      </c>
      <c r="E330" s="135">
        <v>267</v>
      </c>
      <c r="F330" s="135">
        <v>0</v>
      </c>
      <c r="G330" s="135">
        <v>265</v>
      </c>
      <c r="H330" s="136">
        <f t="shared" si="281"/>
        <v>532</v>
      </c>
      <c r="I330" s="135">
        <v>193</v>
      </c>
      <c r="J330" s="135">
        <v>0</v>
      </c>
      <c r="K330" s="135">
        <v>177</v>
      </c>
      <c r="L330" s="136">
        <f t="shared" si="282"/>
        <v>370</v>
      </c>
      <c r="M330" s="135">
        <v>428</v>
      </c>
      <c r="N330" s="135">
        <v>0</v>
      </c>
      <c r="O330" s="135">
        <v>454</v>
      </c>
      <c r="P330" s="136">
        <f t="shared" si="283"/>
        <v>882</v>
      </c>
      <c r="Q330" s="135">
        <v>478</v>
      </c>
      <c r="R330" s="135">
        <v>0</v>
      </c>
      <c r="S330" s="135">
        <v>513</v>
      </c>
      <c r="T330" s="136">
        <f t="shared" si="284"/>
        <v>991</v>
      </c>
      <c r="U330" s="135">
        <v>519</v>
      </c>
      <c r="V330" s="135">
        <v>0</v>
      </c>
      <c r="W330" s="135">
        <v>570</v>
      </c>
      <c r="X330" s="136">
        <f t="shared" si="285"/>
        <v>1089</v>
      </c>
      <c r="Y330" s="135">
        <v>574</v>
      </c>
      <c r="Z330" s="135">
        <v>0</v>
      </c>
      <c r="AA330" s="135">
        <v>532</v>
      </c>
      <c r="AB330" s="136">
        <f t="shared" si="286"/>
        <v>1106</v>
      </c>
      <c r="AC330" s="135">
        <v>622</v>
      </c>
      <c r="AD330" s="135">
        <v>0</v>
      </c>
      <c r="AE330" s="135">
        <v>506</v>
      </c>
      <c r="AF330" s="136">
        <f t="shared" si="287"/>
        <v>1128</v>
      </c>
      <c r="AG330" s="135">
        <v>476</v>
      </c>
      <c r="AH330" s="135">
        <v>0</v>
      </c>
      <c r="AI330" s="135">
        <v>378</v>
      </c>
      <c r="AJ330" s="136">
        <f t="shared" si="288"/>
        <v>854</v>
      </c>
      <c r="AK330" s="135">
        <v>434</v>
      </c>
      <c r="AL330" s="135">
        <v>0</v>
      </c>
      <c r="AM330" s="135">
        <v>357</v>
      </c>
      <c r="AN330" s="136">
        <f t="shared" si="289"/>
        <v>791</v>
      </c>
      <c r="AO330" s="135">
        <v>487</v>
      </c>
      <c r="AP330" s="135">
        <v>0</v>
      </c>
      <c r="AQ330" s="135">
        <v>393</v>
      </c>
      <c r="AR330" s="136">
        <f t="shared" si="290"/>
        <v>880</v>
      </c>
      <c r="AS330" s="135">
        <v>467</v>
      </c>
      <c r="AT330" s="135">
        <v>0</v>
      </c>
      <c r="AU330" s="135">
        <v>440</v>
      </c>
      <c r="AV330" s="136">
        <f t="shared" si="291"/>
        <v>907</v>
      </c>
      <c r="AW330" s="135">
        <v>526</v>
      </c>
      <c r="AX330" s="135">
        <v>0</v>
      </c>
      <c r="AY330" s="135">
        <v>529</v>
      </c>
      <c r="AZ330" s="136">
        <f t="shared" si="292"/>
        <v>1055</v>
      </c>
      <c r="BA330" s="135">
        <v>457</v>
      </c>
      <c r="BB330" s="135">
        <v>0</v>
      </c>
      <c r="BC330" s="135">
        <v>442</v>
      </c>
      <c r="BD330" s="136">
        <f t="shared" si="293"/>
        <v>899</v>
      </c>
      <c r="BE330" s="135">
        <v>372</v>
      </c>
      <c r="BF330" s="135">
        <v>0</v>
      </c>
      <c r="BG330" s="135">
        <v>336</v>
      </c>
      <c r="BH330" s="136">
        <f t="shared" si="294"/>
        <v>708</v>
      </c>
      <c r="BI330" s="135">
        <v>275</v>
      </c>
      <c r="BJ330" s="135">
        <v>0</v>
      </c>
      <c r="BK330" s="135">
        <v>291</v>
      </c>
      <c r="BL330" s="136">
        <f t="shared" si="295"/>
        <v>566</v>
      </c>
      <c r="BM330" s="135">
        <v>219</v>
      </c>
      <c r="BN330" s="135">
        <v>0</v>
      </c>
      <c r="BO330" s="135">
        <v>217</v>
      </c>
      <c r="BP330" s="136">
        <f t="shared" si="296"/>
        <v>436</v>
      </c>
      <c r="BQ330" s="135">
        <v>144</v>
      </c>
      <c r="BR330" s="135">
        <v>0</v>
      </c>
      <c r="BS330" s="135">
        <v>159</v>
      </c>
      <c r="BT330" s="136">
        <f t="shared" si="297"/>
        <v>303</v>
      </c>
      <c r="BU330" s="135">
        <v>218</v>
      </c>
      <c r="BV330" s="135">
        <v>0</v>
      </c>
      <c r="BW330" s="135">
        <v>155</v>
      </c>
      <c r="BX330" s="136">
        <f t="shared" si="298"/>
        <v>373</v>
      </c>
      <c r="BY330" s="135">
        <v>2</v>
      </c>
      <c r="BZ330" s="135">
        <v>0</v>
      </c>
      <c r="CA330" s="135">
        <v>1</v>
      </c>
      <c r="CB330" s="136">
        <f t="shared" si="299"/>
        <v>3</v>
      </c>
      <c r="CC330" s="137"/>
      <c r="CD330" s="138">
        <f t="shared" si="300"/>
        <v>7158</v>
      </c>
      <c r="CE330" s="138">
        <f t="shared" si="280"/>
        <v>0</v>
      </c>
      <c r="CF330" s="138">
        <f t="shared" si="301"/>
        <v>6715</v>
      </c>
      <c r="CG330" s="139">
        <f t="shared" si="302"/>
        <v>13873</v>
      </c>
    </row>
    <row r="331" spans="1:85" ht="14.1" customHeight="1">
      <c r="A331" s="45"/>
      <c r="B331" s="1044"/>
      <c r="C331" s="281" t="s">
        <v>113</v>
      </c>
      <c r="D331" s="282" t="s">
        <v>856</v>
      </c>
      <c r="E331" s="280">
        <v>13568</v>
      </c>
      <c r="F331" s="280">
        <v>0</v>
      </c>
      <c r="G331" s="280">
        <v>13960</v>
      </c>
      <c r="H331" s="280">
        <f t="shared" ref="H331:BP331" si="303">SUM(H323:H330)</f>
        <v>27528</v>
      </c>
      <c r="I331" s="280">
        <v>10010</v>
      </c>
      <c r="J331" s="280">
        <v>0</v>
      </c>
      <c r="K331" s="280">
        <v>10155</v>
      </c>
      <c r="L331" s="280">
        <f t="shared" si="303"/>
        <v>20165</v>
      </c>
      <c r="M331" s="280">
        <v>25120</v>
      </c>
      <c r="N331" s="280">
        <v>0</v>
      </c>
      <c r="O331" s="280">
        <v>26256</v>
      </c>
      <c r="P331" s="280">
        <f t="shared" si="303"/>
        <v>51376</v>
      </c>
      <c r="Q331" s="280">
        <v>23921</v>
      </c>
      <c r="R331" s="280">
        <v>0</v>
      </c>
      <c r="S331" s="280">
        <v>24911</v>
      </c>
      <c r="T331" s="280">
        <f t="shared" si="303"/>
        <v>48832</v>
      </c>
      <c r="U331" s="280">
        <v>24913</v>
      </c>
      <c r="V331" s="280">
        <v>0</v>
      </c>
      <c r="W331" s="280">
        <v>25032</v>
      </c>
      <c r="X331" s="280">
        <f t="shared" si="303"/>
        <v>49945</v>
      </c>
      <c r="Y331" s="280">
        <v>29180</v>
      </c>
      <c r="Z331" s="280">
        <v>6</v>
      </c>
      <c r="AA331" s="280">
        <v>24300</v>
      </c>
      <c r="AB331" s="280">
        <f t="shared" si="303"/>
        <v>53486</v>
      </c>
      <c r="AC331" s="280">
        <v>31506</v>
      </c>
      <c r="AD331" s="280">
        <v>6</v>
      </c>
      <c r="AE331" s="280">
        <v>25268</v>
      </c>
      <c r="AF331" s="280">
        <f t="shared" si="303"/>
        <v>56780</v>
      </c>
      <c r="AG331" s="280">
        <v>27483</v>
      </c>
      <c r="AH331" s="280">
        <v>4</v>
      </c>
      <c r="AI331" s="280">
        <v>22344</v>
      </c>
      <c r="AJ331" s="280">
        <f t="shared" si="303"/>
        <v>49831</v>
      </c>
      <c r="AK331" s="280">
        <v>26063</v>
      </c>
      <c r="AL331" s="280">
        <v>1</v>
      </c>
      <c r="AM331" s="280">
        <v>21499</v>
      </c>
      <c r="AN331" s="280">
        <f t="shared" si="303"/>
        <v>47563</v>
      </c>
      <c r="AO331" s="280">
        <v>25624</v>
      </c>
      <c r="AP331" s="280">
        <v>0</v>
      </c>
      <c r="AQ331" s="280">
        <v>21189</v>
      </c>
      <c r="AR331" s="280">
        <f t="shared" si="303"/>
        <v>46813</v>
      </c>
      <c r="AS331" s="280">
        <v>25774</v>
      </c>
      <c r="AT331" s="280">
        <v>0</v>
      </c>
      <c r="AU331" s="280">
        <v>22154</v>
      </c>
      <c r="AV331" s="280">
        <f t="shared" si="303"/>
        <v>47928</v>
      </c>
      <c r="AW331" s="280">
        <v>25563</v>
      </c>
      <c r="AX331" s="280">
        <v>0</v>
      </c>
      <c r="AY331" s="280">
        <v>22312</v>
      </c>
      <c r="AZ331" s="280">
        <f t="shared" si="303"/>
        <v>47875</v>
      </c>
      <c r="BA331" s="280">
        <v>22593</v>
      </c>
      <c r="BB331" s="280">
        <v>0</v>
      </c>
      <c r="BC331" s="280">
        <v>19547</v>
      </c>
      <c r="BD331" s="280">
        <f t="shared" si="303"/>
        <v>42140</v>
      </c>
      <c r="BE331" s="280">
        <v>18110</v>
      </c>
      <c r="BF331" s="280">
        <v>0</v>
      </c>
      <c r="BG331" s="280">
        <v>15623</v>
      </c>
      <c r="BH331" s="280">
        <f t="shared" si="303"/>
        <v>33733</v>
      </c>
      <c r="BI331" s="280">
        <v>14737</v>
      </c>
      <c r="BJ331" s="280">
        <v>0</v>
      </c>
      <c r="BK331" s="280">
        <v>12270</v>
      </c>
      <c r="BL331" s="280">
        <f t="shared" si="303"/>
        <v>27007</v>
      </c>
      <c r="BM331" s="280">
        <v>12342</v>
      </c>
      <c r="BN331" s="280">
        <v>0</v>
      </c>
      <c r="BO331" s="280">
        <v>10074</v>
      </c>
      <c r="BP331" s="280">
        <f t="shared" si="303"/>
        <v>22416</v>
      </c>
      <c r="BQ331" s="280">
        <v>9578</v>
      </c>
      <c r="BR331" s="280">
        <v>0</v>
      </c>
      <c r="BS331" s="280">
        <v>6733</v>
      </c>
      <c r="BT331" s="280">
        <f t="shared" ref="BT331:CB331" si="304">SUM(BT323:BT330)</f>
        <v>16311</v>
      </c>
      <c r="BU331" s="280">
        <v>13483</v>
      </c>
      <c r="BV331" s="280">
        <v>0</v>
      </c>
      <c r="BW331" s="280">
        <v>6741</v>
      </c>
      <c r="BX331" s="280">
        <f t="shared" si="304"/>
        <v>20224</v>
      </c>
      <c r="BY331" s="280">
        <v>41</v>
      </c>
      <c r="BZ331" s="280">
        <v>0</v>
      </c>
      <c r="CA331" s="280">
        <v>64</v>
      </c>
      <c r="CB331" s="280">
        <f t="shared" si="304"/>
        <v>105</v>
      </c>
      <c r="CC331" s="133"/>
      <c r="CD331" s="283">
        <f t="shared" si="300"/>
        <v>379609</v>
      </c>
      <c r="CE331" s="283">
        <f t="shared" si="280"/>
        <v>17</v>
      </c>
      <c r="CF331" s="283">
        <f t="shared" si="301"/>
        <v>330432</v>
      </c>
      <c r="CG331" s="284">
        <f t="shared" si="302"/>
        <v>710058</v>
      </c>
    </row>
    <row r="332" spans="1:85" ht="14.1" customHeight="1">
      <c r="A332" s="45"/>
      <c r="B332" s="1044"/>
      <c r="C332" s="1032" t="s">
        <v>909</v>
      </c>
      <c r="D332" s="134" t="s">
        <v>840</v>
      </c>
      <c r="E332" s="135">
        <v>1963</v>
      </c>
      <c r="F332" s="135">
        <v>0</v>
      </c>
      <c r="G332" s="135">
        <v>1950</v>
      </c>
      <c r="H332" s="136">
        <f t="shared" ref="H332:H346" si="305">SUM(E332:G332)</f>
        <v>3913</v>
      </c>
      <c r="I332" s="135">
        <v>1542</v>
      </c>
      <c r="J332" s="135">
        <v>0</v>
      </c>
      <c r="K332" s="135">
        <v>1637</v>
      </c>
      <c r="L332" s="136">
        <f t="shared" ref="L332:L346" si="306">SUM(I332:K332)</f>
        <v>3179</v>
      </c>
      <c r="M332" s="135">
        <v>3968</v>
      </c>
      <c r="N332" s="135">
        <v>0</v>
      </c>
      <c r="O332" s="135">
        <v>4027</v>
      </c>
      <c r="P332" s="136">
        <f t="shared" ref="P332:P346" si="307">SUM(M332:O332)</f>
        <v>7995</v>
      </c>
      <c r="Q332" s="135">
        <v>4173</v>
      </c>
      <c r="R332" s="135">
        <v>0</v>
      </c>
      <c r="S332" s="135">
        <v>4259</v>
      </c>
      <c r="T332" s="136">
        <f t="shared" ref="T332:T346" si="308">SUM(Q332:S332)</f>
        <v>8432</v>
      </c>
      <c r="U332" s="135">
        <v>4501</v>
      </c>
      <c r="V332" s="135">
        <v>0</v>
      </c>
      <c r="W332" s="135">
        <v>4462</v>
      </c>
      <c r="X332" s="136">
        <f t="shared" ref="X332:X346" si="309">SUM(U332:W332)</f>
        <v>8963</v>
      </c>
      <c r="Y332" s="135">
        <v>5062</v>
      </c>
      <c r="Z332" s="135">
        <v>0</v>
      </c>
      <c r="AA332" s="135">
        <v>4460</v>
      </c>
      <c r="AB332" s="136">
        <f t="shared" ref="AB332:AB346" si="310">SUM(Y332:AA332)</f>
        <v>9522</v>
      </c>
      <c r="AC332" s="135">
        <v>5055</v>
      </c>
      <c r="AD332" s="135">
        <v>0</v>
      </c>
      <c r="AE332" s="135">
        <v>4468</v>
      </c>
      <c r="AF332" s="136">
        <f t="shared" ref="AF332:AF346" si="311">SUM(AC332:AE332)</f>
        <v>9523</v>
      </c>
      <c r="AG332" s="135">
        <v>4221</v>
      </c>
      <c r="AH332" s="135">
        <v>0</v>
      </c>
      <c r="AI332" s="135">
        <v>3777</v>
      </c>
      <c r="AJ332" s="136">
        <f t="shared" ref="AJ332:AJ346" si="312">SUM(AG332:AI332)</f>
        <v>7998</v>
      </c>
      <c r="AK332" s="135">
        <v>4038</v>
      </c>
      <c r="AL332" s="135">
        <v>0</v>
      </c>
      <c r="AM332" s="135">
        <v>3650</v>
      </c>
      <c r="AN332" s="136">
        <f t="shared" ref="AN332:AN346" si="313">SUM(AK332:AM332)</f>
        <v>7688</v>
      </c>
      <c r="AO332" s="135">
        <v>4266</v>
      </c>
      <c r="AP332" s="135">
        <v>0</v>
      </c>
      <c r="AQ332" s="135">
        <v>3967</v>
      </c>
      <c r="AR332" s="136">
        <f t="shared" ref="AR332:AR346" si="314">SUM(AO332:AQ332)</f>
        <v>8233</v>
      </c>
      <c r="AS332" s="135">
        <v>4667</v>
      </c>
      <c r="AT332" s="135">
        <v>0</v>
      </c>
      <c r="AU332" s="135">
        <v>4429</v>
      </c>
      <c r="AV332" s="136">
        <f t="shared" ref="AV332:AV346" si="315">SUM(AS332:AU332)</f>
        <v>9096</v>
      </c>
      <c r="AW332" s="135">
        <v>4666</v>
      </c>
      <c r="AX332" s="135">
        <v>0</v>
      </c>
      <c r="AY332" s="135">
        <v>4334</v>
      </c>
      <c r="AZ332" s="136">
        <f t="shared" ref="AZ332:AZ346" si="316">SUM(AW332:AY332)</f>
        <v>9000</v>
      </c>
      <c r="BA332" s="135">
        <v>4053</v>
      </c>
      <c r="BB332" s="135">
        <v>0</v>
      </c>
      <c r="BC332" s="135">
        <v>3820</v>
      </c>
      <c r="BD332" s="136">
        <f t="shared" ref="BD332:BD346" si="317">SUM(BA332:BC332)</f>
        <v>7873</v>
      </c>
      <c r="BE332" s="135">
        <v>3387</v>
      </c>
      <c r="BF332" s="135">
        <v>0</v>
      </c>
      <c r="BG332" s="135">
        <v>2897</v>
      </c>
      <c r="BH332" s="136">
        <f t="shared" ref="BH332:BH346" si="318">SUM(BE332:BG332)</f>
        <v>6284</v>
      </c>
      <c r="BI332" s="135">
        <v>3088</v>
      </c>
      <c r="BJ332" s="135">
        <v>0</v>
      </c>
      <c r="BK332" s="135">
        <v>2596</v>
      </c>
      <c r="BL332" s="136">
        <f t="shared" ref="BL332:BL346" si="319">SUM(BI332:BK332)</f>
        <v>5684</v>
      </c>
      <c r="BM332" s="135">
        <v>2806</v>
      </c>
      <c r="BN332" s="135">
        <v>0</v>
      </c>
      <c r="BO332" s="135">
        <v>2170</v>
      </c>
      <c r="BP332" s="136">
        <f t="shared" ref="BP332:BP346" si="320">SUM(BM332:BO332)</f>
        <v>4976</v>
      </c>
      <c r="BQ332" s="135">
        <v>2062</v>
      </c>
      <c r="BR332" s="135">
        <v>0</v>
      </c>
      <c r="BS332" s="135">
        <v>1510</v>
      </c>
      <c r="BT332" s="136">
        <f t="shared" ref="BT332:BT346" si="321">SUM(BQ332:BS332)</f>
        <v>3572</v>
      </c>
      <c r="BU332" s="135">
        <v>2507</v>
      </c>
      <c r="BV332" s="135">
        <v>0</v>
      </c>
      <c r="BW332" s="135">
        <v>1287</v>
      </c>
      <c r="BX332" s="136">
        <f t="shared" ref="BX332:BX346" si="322">SUM(BU332:BW332)</f>
        <v>3794</v>
      </c>
      <c r="BY332" s="135">
        <v>14</v>
      </c>
      <c r="BZ332" s="135">
        <v>0</v>
      </c>
      <c r="CA332" s="135">
        <v>19</v>
      </c>
      <c r="CB332" s="136">
        <f t="shared" ref="CB332:CB346" si="323">SUM(BY332:CA332)</f>
        <v>33</v>
      </c>
      <c r="CC332" s="137"/>
      <c r="CD332" s="138">
        <f t="shared" si="300"/>
        <v>66039</v>
      </c>
      <c r="CE332" s="138">
        <f t="shared" si="280"/>
        <v>0</v>
      </c>
      <c r="CF332" s="138">
        <f t="shared" si="301"/>
        <v>59719</v>
      </c>
      <c r="CG332" s="139">
        <f t="shared" si="302"/>
        <v>125758</v>
      </c>
    </row>
    <row r="333" spans="1:85" ht="14.1" customHeight="1">
      <c r="A333" s="45"/>
      <c r="B333" s="1044"/>
      <c r="C333" s="1033"/>
      <c r="D333" s="134" t="s">
        <v>841</v>
      </c>
      <c r="E333" s="135">
        <v>1482</v>
      </c>
      <c r="F333" s="135">
        <v>0</v>
      </c>
      <c r="G333" s="135">
        <v>1469</v>
      </c>
      <c r="H333" s="136">
        <f t="shared" si="305"/>
        <v>2951</v>
      </c>
      <c r="I333" s="135">
        <v>1182</v>
      </c>
      <c r="J333" s="135">
        <v>0</v>
      </c>
      <c r="K333" s="135">
        <v>1251</v>
      </c>
      <c r="L333" s="136">
        <f t="shared" si="306"/>
        <v>2433</v>
      </c>
      <c r="M333" s="135">
        <v>3279</v>
      </c>
      <c r="N333" s="135">
        <v>0</v>
      </c>
      <c r="O333" s="135">
        <v>3309</v>
      </c>
      <c r="P333" s="136">
        <f t="shared" si="307"/>
        <v>6588</v>
      </c>
      <c r="Q333" s="135">
        <v>2937</v>
      </c>
      <c r="R333" s="135">
        <v>0</v>
      </c>
      <c r="S333" s="135">
        <v>3235</v>
      </c>
      <c r="T333" s="136">
        <f t="shared" si="308"/>
        <v>6172</v>
      </c>
      <c r="U333" s="135">
        <v>3266</v>
      </c>
      <c r="V333" s="135">
        <v>0</v>
      </c>
      <c r="W333" s="135">
        <v>3271</v>
      </c>
      <c r="X333" s="136">
        <f t="shared" si="309"/>
        <v>6537</v>
      </c>
      <c r="Y333" s="135">
        <v>3674</v>
      </c>
      <c r="Z333" s="135">
        <v>0</v>
      </c>
      <c r="AA333" s="135">
        <v>3096</v>
      </c>
      <c r="AB333" s="136">
        <f t="shared" si="310"/>
        <v>6770</v>
      </c>
      <c r="AC333" s="135">
        <v>3826</v>
      </c>
      <c r="AD333" s="135">
        <v>1</v>
      </c>
      <c r="AE333" s="135">
        <v>3247</v>
      </c>
      <c r="AF333" s="136">
        <f t="shared" si="311"/>
        <v>7074</v>
      </c>
      <c r="AG333" s="135">
        <v>3158</v>
      </c>
      <c r="AH333" s="135">
        <v>0</v>
      </c>
      <c r="AI333" s="135">
        <v>2699</v>
      </c>
      <c r="AJ333" s="136">
        <f t="shared" si="312"/>
        <v>5857</v>
      </c>
      <c r="AK333" s="135">
        <v>3177</v>
      </c>
      <c r="AL333" s="135">
        <v>0</v>
      </c>
      <c r="AM333" s="135">
        <v>2633</v>
      </c>
      <c r="AN333" s="136">
        <f t="shared" si="313"/>
        <v>5810</v>
      </c>
      <c r="AO333" s="135">
        <v>3523</v>
      </c>
      <c r="AP333" s="135">
        <v>0</v>
      </c>
      <c r="AQ333" s="135">
        <v>2848</v>
      </c>
      <c r="AR333" s="136">
        <f t="shared" si="314"/>
        <v>6371</v>
      </c>
      <c r="AS333" s="135">
        <v>3670</v>
      </c>
      <c r="AT333" s="135">
        <v>0</v>
      </c>
      <c r="AU333" s="135">
        <v>3156</v>
      </c>
      <c r="AV333" s="136">
        <f t="shared" si="315"/>
        <v>6826</v>
      </c>
      <c r="AW333" s="135">
        <v>3551</v>
      </c>
      <c r="AX333" s="135">
        <v>0</v>
      </c>
      <c r="AY333" s="135">
        <v>3068</v>
      </c>
      <c r="AZ333" s="136">
        <f t="shared" si="316"/>
        <v>6619</v>
      </c>
      <c r="BA333" s="135">
        <v>2990</v>
      </c>
      <c r="BB333" s="135">
        <v>0</v>
      </c>
      <c r="BC333" s="135">
        <v>2620</v>
      </c>
      <c r="BD333" s="136">
        <f t="shared" si="317"/>
        <v>5610</v>
      </c>
      <c r="BE333" s="135">
        <v>2522</v>
      </c>
      <c r="BF333" s="135">
        <v>0</v>
      </c>
      <c r="BG333" s="135">
        <v>2100</v>
      </c>
      <c r="BH333" s="136">
        <f t="shared" si="318"/>
        <v>4622</v>
      </c>
      <c r="BI333" s="135">
        <v>2418</v>
      </c>
      <c r="BJ333" s="135">
        <v>0</v>
      </c>
      <c r="BK333" s="135">
        <v>1918</v>
      </c>
      <c r="BL333" s="136">
        <f t="shared" si="319"/>
        <v>4336</v>
      </c>
      <c r="BM333" s="135">
        <v>2524</v>
      </c>
      <c r="BN333" s="135">
        <v>0</v>
      </c>
      <c r="BO333" s="135">
        <v>1889</v>
      </c>
      <c r="BP333" s="136">
        <f t="shared" si="320"/>
        <v>4413</v>
      </c>
      <c r="BQ333" s="135">
        <v>1850</v>
      </c>
      <c r="BR333" s="135">
        <v>0</v>
      </c>
      <c r="BS333" s="135">
        <v>1343</v>
      </c>
      <c r="BT333" s="136">
        <f t="shared" si="321"/>
        <v>3193</v>
      </c>
      <c r="BU333" s="135">
        <v>2250</v>
      </c>
      <c r="BV333" s="135">
        <v>0</v>
      </c>
      <c r="BW333" s="135">
        <v>1079</v>
      </c>
      <c r="BX333" s="136">
        <f t="shared" si="322"/>
        <v>3329</v>
      </c>
      <c r="BY333" s="135">
        <v>14</v>
      </c>
      <c r="BZ333" s="135">
        <v>0</v>
      </c>
      <c r="CA333" s="135">
        <v>31</v>
      </c>
      <c r="CB333" s="136">
        <f t="shared" si="323"/>
        <v>45</v>
      </c>
      <c r="CC333" s="137"/>
      <c r="CD333" s="138">
        <f t="shared" si="300"/>
        <v>51293</v>
      </c>
      <c r="CE333" s="138">
        <f t="shared" si="280"/>
        <v>1</v>
      </c>
      <c r="CF333" s="138">
        <f t="shared" si="301"/>
        <v>44262</v>
      </c>
      <c r="CG333" s="139">
        <f t="shared" si="302"/>
        <v>95556</v>
      </c>
    </row>
    <row r="334" spans="1:85" ht="14.1" customHeight="1">
      <c r="A334" s="45"/>
      <c r="B334" s="1044"/>
      <c r="C334" s="1033"/>
      <c r="D334" s="134" t="s">
        <v>842</v>
      </c>
      <c r="E334" s="135">
        <v>3211</v>
      </c>
      <c r="F334" s="135">
        <v>0</v>
      </c>
      <c r="G334" s="135">
        <v>3206</v>
      </c>
      <c r="H334" s="136">
        <f t="shared" si="305"/>
        <v>6417</v>
      </c>
      <c r="I334" s="135">
        <v>2441</v>
      </c>
      <c r="J334" s="135">
        <v>0</v>
      </c>
      <c r="K334" s="135">
        <v>2563</v>
      </c>
      <c r="L334" s="136">
        <f t="shared" si="306"/>
        <v>5004</v>
      </c>
      <c r="M334" s="135">
        <v>6279</v>
      </c>
      <c r="N334" s="135">
        <v>0</v>
      </c>
      <c r="O334" s="135">
        <v>6608</v>
      </c>
      <c r="P334" s="136">
        <f t="shared" si="307"/>
        <v>12887</v>
      </c>
      <c r="Q334" s="135">
        <v>6052</v>
      </c>
      <c r="R334" s="135">
        <v>0</v>
      </c>
      <c r="S334" s="135">
        <v>6382</v>
      </c>
      <c r="T334" s="136">
        <f t="shared" si="308"/>
        <v>12434</v>
      </c>
      <c r="U334" s="135">
        <v>6273</v>
      </c>
      <c r="V334" s="135">
        <v>0</v>
      </c>
      <c r="W334" s="135">
        <v>6555</v>
      </c>
      <c r="X334" s="136">
        <f t="shared" si="309"/>
        <v>12828</v>
      </c>
      <c r="Y334" s="135">
        <v>7836</v>
      </c>
      <c r="Z334" s="135">
        <v>0</v>
      </c>
      <c r="AA334" s="135">
        <v>6640</v>
      </c>
      <c r="AB334" s="136">
        <f t="shared" si="310"/>
        <v>14476</v>
      </c>
      <c r="AC334" s="135">
        <v>8141</v>
      </c>
      <c r="AD334" s="135">
        <v>1</v>
      </c>
      <c r="AE334" s="135">
        <v>6448</v>
      </c>
      <c r="AF334" s="136">
        <f t="shared" si="311"/>
        <v>14590</v>
      </c>
      <c r="AG334" s="135">
        <v>6654</v>
      </c>
      <c r="AH334" s="135">
        <v>1</v>
      </c>
      <c r="AI334" s="135">
        <v>5225</v>
      </c>
      <c r="AJ334" s="136">
        <f t="shared" si="312"/>
        <v>11880</v>
      </c>
      <c r="AK334" s="135">
        <v>6374</v>
      </c>
      <c r="AL334" s="135">
        <v>1</v>
      </c>
      <c r="AM334" s="135">
        <v>5116</v>
      </c>
      <c r="AN334" s="136">
        <f t="shared" si="313"/>
        <v>11491</v>
      </c>
      <c r="AO334" s="135">
        <v>6180</v>
      </c>
      <c r="AP334" s="135">
        <v>0</v>
      </c>
      <c r="AQ334" s="135">
        <v>5016</v>
      </c>
      <c r="AR334" s="136">
        <f t="shared" si="314"/>
        <v>11196</v>
      </c>
      <c r="AS334" s="135">
        <v>6391</v>
      </c>
      <c r="AT334" s="135">
        <v>0</v>
      </c>
      <c r="AU334" s="135">
        <v>5240</v>
      </c>
      <c r="AV334" s="136">
        <f t="shared" si="315"/>
        <v>11631</v>
      </c>
      <c r="AW334" s="135">
        <v>7462</v>
      </c>
      <c r="AX334" s="135">
        <v>0</v>
      </c>
      <c r="AY334" s="135">
        <v>6073</v>
      </c>
      <c r="AZ334" s="136">
        <f t="shared" si="316"/>
        <v>13535</v>
      </c>
      <c r="BA334" s="135">
        <v>6673</v>
      </c>
      <c r="BB334" s="135">
        <v>0</v>
      </c>
      <c r="BC334" s="135">
        <v>5683</v>
      </c>
      <c r="BD334" s="136">
        <f t="shared" si="317"/>
        <v>12356</v>
      </c>
      <c r="BE334" s="135">
        <v>5143</v>
      </c>
      <c r="BF334" s="135">
        <v>0</v>
      </c>
      <c r="BG334" s="135">
        <v>4308</v>
      </c>
      <c r="BH334" s="136">
        <f t="shared" si="318"/>
        <v>9451</v>
      </c>
      <c r="BI334" s="135">
        <v>3750</v>
      </c>
      <c r="BJ334" s="135">
        <v>0</v>
      </c>
      <c r="BK334" s="135">
        <v>3125</v>
      </c>
      <c r="BL334" s="136">
        <f t="shared" si="319"/>
        <v>6875</v>
      </c>
      <c r="BM334" s="135">
        <v>3024</v>
      </c>
      <c r="BN334" s="135">
        <v>0</v>
      </c>
      <c r="BO334" s="135">
        <v>2328</v>
      </c>
      <c r="BP334" s="136">
        <f t="shared" si="320"/>
        <v>5352</v>
      </c>
      <c r="BQ334" s="135">
        <v>2173</v>
      </c>
      <c r="BR334" s="135">
        <v>0</v>
      </c>
      <c r="BS334" s="135">
        <v>1570</v>
      </c>
      <c r="BT334" s="136">
        <f t="shared" si="321"/>
        <v>3743</v>
      </c>
      <c r="BU334" s="135">
        <v>2595</v>
      </c>
      <c r="BV334" s="135">
        <v>0</v>
      </c>
      <c r="BW334" s="135">
        <v>1417</v>
      </c>
      <c r="BX334" s="136">
        <f t="shared" si="322"/>
        <v>4012</v>
      </c>
      <c r="BY334" s="135">
        <v>26</v>
      </c>
      <c r="BZ334" s="135">
        <v>0</v>
      </c>
      <c r="CA334" s="135">
        <v>62</v>
      </c>
      <c r="CB334" s="136">
        <f t="shared" si="323"/>
        <v>88</v>
      </c>
      <c r="CC334" s="137"/>
      <c r="CD334" s="138">
        <f t="shared" si="300"/>
        <v>96678</v>
      </c>
      <c r="CE334" s="138">
        <f t="shared" si="280"/>
        <v>3</v>
      </c>
      <c r="CF334" s="138">
        <f t="shared" si="301"/>
        <v>83565</v>
      </c>
      <c r="CG334" s="139">
        <f t="shared" si="302"/>
        <v>180246</v>
      </c>
    </row>
    <row r="335" spans="1:85" ht="14.1" customHeight="1">
      <c r="A335" s="45"/>
      <c r="B335" s="1044"/>
      <c r="C335" s="1033"/>
      <c r="D335" s="134" t="s">
        <v>843</v>
      </c>
      <c r="E335" s="135">
        <v>1385</v>
      </c>
      <c r="F335" s="135">
        <v>0</v>
      </c>
      <c r="G335" s="135">
        <v>1382</v>
      </c>
      <c r="H335" s="136">
        <f t="shared" si="305"/>
        <v>2767</v>
      </c>
      <c r="I335" s="135">
        <v>1099</v>
      </c>
      <c r="J335" s="135">
        <v>0</v>
      </c>
      <c r="K335" s="135">
        <v>1155</v>
      </c>
      <c r="L335" s="136">
        <f t="shared" si="306"/>
        <v>2254</v>
      </c>
      <c r="M335" s="135">
        <v>2740</v>
      </c>
      <c r="N335" s="135">
        <v>0</v>
      </c>
      <c r="O335" s="135">
        <v>2945</v>
      </c>
      <c r="P335" s="136">
        <f t="shared" si="307"/>
        <v>5685</v>
      </c>
      <c r="Q335" s="135">
        <v>2558</v>
      </c>
      <c r="R335" s="135">
        <v>0</v>
      </c>
      <c r="S335" s="135">
        <v>2598</v>
      </c>
      <c r="T335" s="136">
        <f t="shared" si="308"/>
        <v>5156</v>
      </c>
      <c r="U335" s="135">
        <v>2863</v>
      </c>
      <c r="V335" s="135">
        <v>0</v>
      </c>
      <c r="W335" s="135">
        <v>2926</v>
      </c>
      <c r="X335" s="136">
        <f t="shared" si="309"/>
        <v>5789</v>
      </c>
      <c r="Y335" s="135">
        <v>3604</v>
      </c>
      <c r="Z335" s="135">
        <v>0</v>
      </c>
      <c r="AA335" s="135">
        <v>3186</v>
      </c>
      <c r="AB335" s="136">
        <f t="shared" si="310"/>
        <v>6790</v>
      </c>
      <c r="AC335" s="135">
        <v>4044</v>
      </c>
      <c r="AD335" s="135">
        <v>0</v>
      </c>
      <c r="AE335" s="135">
        <v>3325</v>
      </c>
      <c r="AF335" s="136">
        <f t="shared" si="311"/>
        <v>7369</v>
      </c>
      <c r="AG335" s="135">
        <v>3497</v>
      </c>
      <c r="AH335" s="135">
        <v>0</v>
      </c>
      <c r="AI335" s="135">
        <v>2841</v>
      </c>
      <c r="AJ335" s="136">
        <f t="shared" si="312"/>
        <v>6338</v>
      </c>
      <c r="AK335" s="135">
        <v>3326</v>
      </c>
      <c r="AL335" s="135">
        <v>0</v>
      </c>
      <c r="AM335" s="135">
        <v>2626</v>
      </c>
      <c r="AN335" s="136">
        <f t="shared" si="313"/>
        <v>5952</v>
      </c>
      <c r="AO335" s="135">
        <v>3322</v>
      </c>
      <c r="AP335" s="135">
        <v>0</v>
      </c>
      <c r="AQ335" s="135">
        <v>2838</v>
      </c>
      <c r="AR335" s="136">
        <f t="shared" si="314"/>
        <v>6160</v>
      </c>
      <c r="AS335" s="135">
        <v>3208</v>
      </c>
      <c r="AT335" s="135">
        <v>0</v>
      </c>
      <c r="AU335" s="135">
        <v>2810</v>
      </c>
      <c r="AV335" s="136">
        <f t="shared" si="315"/>
        <v>6018</v>
      </c>
      <c r="AW335" s="135">
        <v>3445</v>
      </c>
      <c r="AX335" s="135">
        <v>0</v>
      </c>
      <c r="AY335" s="135">
        <v>3103</v>
      </c>
      <c r="AZ335" s="136">
        <f t="shared" si="316"/>
        <v>6548</v>
      </c>
      <c r="BA335" s="135">
        <v>3362</v>
      </c>
      <c r="BB335" s="135">
        <v>0</v>
      </c>
      <c r="BC335" s="135">
        <v>2892</v>
      </c>
      <c r="BD335" s="136">
        <f t="shared" si="317"/>
        <v>6254</v>
      </c>
      <c r="BE335" s="135">
        <v>2860</v>
      </c>
      <c r="BF335" s="135">
        <v>0</v>
      </c>
      <c r="BG335" s="135">
        <v>2273</v>
      </c>
      <c r="BH335" s="136">
        <f t="shared" si="318"/>
        <v>5133</v>
      </c>
      <c r="BI335" s="135">
        <v>2464</v>
      </c>
      <c r="BJ335" s="135">
        <v>0</v>
      </c>
      <c r="BK335" s="135">
        <v>2039</v>
      </c>
      <c r="BL335" s="136">
        <f t="shared" si="319"/>
        <v>4503</v>
      </c>
      <c r="BM335" s="135">
        <v>2161</v>
      </c>
      <c r="BN335" s="135">
        <v>0</v>
      </c>
      <c r="BO335" s="135">
        <v>1717</v>
      </c>
      <c r="BP335" s="136">
        <f t="shared" si="320"/>
        <v>3878</v>
      </c>
      <c r="BQ335" s="135">
        <v>1800</v>
      </c>
      <c r="BR335" s="135">
        <v>0</v>
      </c>
      <c r="BS335" s="135">
        <v>1168</v>
      </c>
      <c r="BT335" s="136">
        <f t="shared" si="321"/>
        <v>2968</v>
      </c>
      <c r="BU335" s="135">
        <v>2856</v>
      </c>
      <c r="BV335" s="135">
        <v>0</v>
      </c>
      <c r="BW335" s="135">
        <v>1377</v>
      </c>
      <c r="BX335" s="136">
        <f t="shared" si="322"/>
        <v>4233</v>
      </c>
      <c r="BY335" s="135">
        <v>9</v>
      </c>
      <c r="BZ335" s="135">
        <v>0</v>
      </c>
      <c r="CA335" s="135">
        <v>11</v>
      </c>
      <c r="CB335" s="136">
        <f t="shared" si="323"/>
        <v>20</v>
      </c>
      <c r="CC335" s="137"/>
      <c r="CD335" s="138">
        <f t="shared" si="300"/>
        <v>50603</v>
      </c>
      <c r="CE335" s="138">
        <f t="shared" si="280"/>
        <v>0</v>
      </c>
      <c r="CF335" s="138">
        <f t="shared" si="301"/>
        <v>43212</v>
      </c>
      <c r="CG335" s="139">
        <f t="shared" si="302"/>
        <v>93815</v>
      </c>
    </row>
    <row r="336" spans="1:85" ht="14.1" customHeight="1">
      <c r="A336" s="45"/>
      <c r="B336" s="1044"/>
      <c r="C336" s="1033"/>
      <c r="D336" s="134" t="s">
        <v>844</v>
      </c>
      <c r="E336" s="135">
        <v>2339</v>
      </c>
      <c r="F336" s="135">
        <v>0</v>
      </c>
      <c r="G336" s="135">
        <v>2608</v>
      </c>
      <c r="H336" s="136">
        <f t="shared" si="305"/>
        <v>4947</v>
      </c>
      <c r="I336" s="135">
        <v>1843</v>
      </c>
      <c r="J336" s="135">
        <v>0</v>
      </c>
      <c r="K336" s="135">
        <v>1867</v>
      </c>
      <c r="L336" s="136">
        <f t="shared" si="306"/>
        <v>3710</v>
      </c>
      <c r="M336" s="135">
        <v>4583</v>
      </c>
      <c r="N336" s="135">
        <v>0</v>
      </c>
      <c r="O336" s="135">
        <v>4880</v>
      </c>
      <c r="P336" s="136">
        <f t="shared" si="307"/>
        <v>9463</v>
      </c>
      <c r="Q336" s="135">
        <v>4193</v>
      </c>
      <c r="R336" s="135">
        <v>0</v>
      </c>
      <c r="S336" s="135">
        <v>4335</v>
      </c>
      <c r="T336" s="136">
        <f t="shared" si="308"/>
        <v>8528</v>
      </c>
      <c r="U336" s="135">
        <v>4595</v>
      </c>
      <c r="V336" s="135">
        <v>0</v>
      </c>
      <c r="W336" s="135">
        <v>4557</v>
      </c>
      <c r="X336" s="136">
        <f t="shared" si="309"/>
        <v>9152</v>
      </c>
      <c r="Y336" s="135">
        <v>5151</v>
      </c>
      <c r="Z336" s="135">
        <v>0</v>
      </c>
      <c r="AA336" s="135">
        <v>4136</v>
      </c>
      <c r="AB336" s="136">
        <f t="shared" si="310"/>
        <v>9287</v>
      </c>
      <c r="AC336" s="135">
        <v>5174</v>
      </c>
      <c r="AD336" s="135">
        <v>0</v>
      </c>
      <c r="AE336" s="135">
        <v>4021</v>
      </c>
      <c r="AF336" s="136">
        <f t="shared" si="311"/>
        <v>9195</v>
      </c>
      <c r="AG336" s="135">
        <v>4500</v>
      </c>
      <c r="AH336" s="135">
        <v>0</v>
      </c>
      <c r="AI336" s="135">
        <v>3747</v>
      </c>
      <c r="AJ336" s="136">
        <f t="shared" si="312"/>
        <v>8247</v>
      </c>
      <c r="AK336" s="135">
        <v>4613</v>
      </c>
      <c r="AL336" s="135">
        <v>0</v>
      </c>
      <c r="AM336" s="135">
        <v>3764</v>
      </c>
      <c r="AN336" s="136">
        <f t="shared" si="313"/>
        <v>8377</v>
      </c>
      <c r="AO336" s="135">
        <v>4453</v>
      </c>
      <c r="AP336" s="135">
        <v>0</v>
      </c>
      <c r="AQ336" s="135">
        <v>3801</v>
      </c>
      <c r="AR336" s="136">
        <f t="shared" si="314"/>
        <v>8254</v>
      </c>
      <c r="AS336" s="135">
        <v>4263</v>
      </c>
      <c r="AT336" s="135">
        <v>0</v>
      </c>
      <c r="AU336" s="135">
        <v>3944</v>
      </c>
      <c r="AV336" s="136">
        <f t="shared" si="315"/>
        <v>8207</v>
      </c>
      <c r="AW336" s="135">
        <v>4149</v>
      </c>
      <c r="AX336" s="135">
        <v>0</v>
      </c>
      <c r="AY336" s="135">
        <v>3705</v>
      </c>
      <c r="AZ336" s="136">
        <f t="shared" si="316"/>
        <v>7854</v>
      </c>
      <c r="BA336" s="135">
        <v>4034</v>
      </c>
      <c r="BB336" s="135">
        <v>0</v>
      </c>
      <c r="BC336" s="135">
        <v>3502</v>
      </c>
      <c r="BD336" s="136">
        <f t="shared" si="317"/>
        <v>7536</v>
      </c>
      <c r="BE336" s="135">
        <v>3554</v>
      </c>
      <c r="BF336" s="135">
        <v>0</v>
      </c>
      <c r="BG336" s="135">
        <v>2946</v>
      </c>
      <c r="BH336" s="136">
        <f t="shared" si="318"/>
        <v>6500</v>
      </c>
      <c r="BI336" s="135">
        <v>2858</v>
      </c>
      <c r="BJ336" s="135">
        <v>0</v>
      </c>
      <c r="BK336" s="135">
        <v>2472</v>
      </c>
      <c r="BL336" s="136">
        <f t="shared" si="319"/>
        <v>5330</v>
      </c>
      <c r="BM336" s="135">
        <v>2368</v>
      </c>
      <c r="BN336" s="135">
        <v>0</v>
      </c>
      <c r="BO336" s="135">
        <v>1970</v>
      </c>
      <c r="BP336" s="136">
        <f t="shared" si="320"/>
        <v>4338</v>
      </c>
      <c r="BQ336" s="135">
        <v>1644</v>
      </c>
      <c r="BR336" s="135">
        <v>0</v>
      </c>
      <c r="BS336" s="135">
        <v>1127</v>
      </c>
      <c r="BT336" s="136">
        <f t="shared" si="321"/>
        <v>2771</v>
      </c>
      <c r="BU336" s="135">
        <v>1845</v>
      </c>
      <c r="BV336" s="135">
        <v>0</v>
      </c>
      <c r="BW336" s="135">
        <v>959</v>
      </c>
      <c r="BX336" s="136">
        <f t="shared" si="322"/>
        <v>2804</v>
      </c>
      <c r="BY336" s="135">
        <v>12</v>
      </c>
      <c r="BZ336" s="135">
        <v>0</v>
      </c>
      <c r="CA336" s="135">
        <v>20</v>
      </c>
      <c r="CB336" s="136">
        <f t="shared" si="323"/>
        <v>32</v>
      </c>
      <c r="CC336" s="137"/>
      <c r="CD336" s="138">
        <f t="shared" si="300"/>
        <v>66171</v>
      </c>
      <c r="CE336" s="138">
        <f t="shared" si="280"/>
        <v>0</v>
      </c>
      <c r="CF336" s="138">
        <f t="shared" si="301"/>
        <v>58361</v>
      </c>
      <c r="CG336" s="139">
        <f t="shared" si="302"/>
        <v>124532</v>
      </c>
    </row>
    <row r="337" spans="1:85" ht="14.1" customHeight="1">
      <c r="A337" s="45"/>
      <c r="B337" s="1044"/>
      <c r="C337" s="1033"/>
      <c r="D337" s="134" t="s">
        <v>845</v>
      </c>
      <c r="E337" s="135">
        <v>1795</v>
      </c>
      <c r="F337" s="135">
        <v>0</v>
      </c>
      <c r="G337" s="135">
        <v>1872</v>
      </c>
      <c r="H337" s="136">
        <f t="shared" si="305"/>
        <v>3667</v>
      </c>
      <c r="I337" s="135">
        <v>1494</v>
      </c>
      <c r="J337" s="135">
        <v>0</v>
      </c>
      <c r="K337" s="135">
        <v>1479</v>
      </c>
      <c r="L337" s="136">
        <f t="shared" si="306"/>
        <v>2973</v>
      </c>
      <c r="M337" s="135">
        <v>3757</v>
      </c>
      <c r="N337" s="135">
        <v>0</v>
      </c>
      <c r="O337" s="135">
        <v>3935</v>
      </c>
      <c r="P337" s="136">
        <f t="shared" si="307"/>
        <v>7692</v>
      </c>
      <c r="Q337" s="135">
        <v>3363</v>
      </c>
      <c r="R337" s="135">
        <v>0</v>
      </c>
      <c r="S337" s="135">
        <v>3582</v>
      </c>
      <c r="T337" s="136">
        <f t="shared" si="308"/>
        <v>6945</v>
      </c>
      <c r="U337" s="135">
        <v>3771</v>
      </c>
      <c r="V337" s="135">
        <v>0</v>
      </c>
      <c r="W337" s="135">
        <v>3983</v>
      </c>
      <c r="X337" s="136">
        <f t="shared" si="309"/>
        <v>7754</v>
      </c>
      <c r="Y337" s="135">
        <v>4102</v>
      </c>
      <c r="Z337" s="135">
        <v>0</v>
      </c>
      <c r="AA337" s="135">
        <v>3820</v>
      </c>
      <c r="AB337" s="136">
        <f t="shared" si="310"/>
        <v>7922</v>
      </c>
      <c r="AC337" s="135">
        <v>4342</v>
      </c>
      <c r="AD337" s="135">
        <v>0</v>
      </c>
      <c r="AE337" s="135">
        <v>3934</v>
      </c>
      <c r="AF337" s="136">
        <f t="shared" si="311"/>
        <v>8276</v>
      </c>
      <c r="AG337" s="135">
        <v>3704</v>
      </c>
      <c r="AH337" s="135">
        <v>1</v>
      </c>
      <c r="AI337" s="135">
        <v>3451</v>
      </c>
      <c r="AJ337" s="136">
        <f t="shared" si="312"/>
        <v>7156</v>
      </c>
      <c r="AK337" s="135">
        <v>3692</v>
      </c>
      <c r="AL337" s="135">
        <v>0</v>
      </c>
      <c r="AM337" s="135">
        <v>3344</v>
      </c>
      <c r="AN337" s="136">
        <f t="shared" si="313"/>
        <v>7036</v>
      </c>
      <c r="AO337" s="135">
        <v>3491</v>
      </c>
      <c r="AP337" s="135">
        <v>0</v>
      </c>
      <c r="AQ337" s="135">
        <v>3143</v>
      </c>
      <c r="AR337" s="136">
        <f t="shared" si="314"/>
        <v>6634</v>
      </c>
      <c r="AS337" s="135">
        <v>3418</v>
      </c>
      <c r="AT337" s="135">
        <v>0</v>
      </c>
      <c r="AU337" s="135">
        <v>3211</v>
      </c>
      <c r="AV337" s="136">
        <f t="shared" si="315"/>
        <v>6629</v>
      </c>
      <c r="AW337" s="135">
        <v>3622</v>
      </c>
      <c r="AX337" s="135">
        <v>0</v>
      </c>
      <c r="AY337" s="135">
        <v>3401</v>
      </c>
      <c r="AZ337" s="136">
        <f t="shared" si="316"/>
        <v>7023</v>
      </c>
      <c r="BA337" s="135">
        <v>3374</v>
      </c>
      <c r="BB337" s="135">
        <v>0</v>
      </c>
      <c r="BC337" s="135">
        <v>3239</v>
      </c>
      <c r="BD337" s="136">
        <f t="shared" si="317"/>
        <v>6613</v>
      </c>
      <c r="BE337" s="135">
        <v>2756</v>
      </c>
      <c r="BF337" s="135">
        <v>0</v>
      </c>
      <c r="BG337" s="135">
        <v>2540</v>
      </c>
      <c r="BH337" s="136">
        <f t="shared" si="318"/>
        <v>5296</v>
      </c>
      <c r="BI337" s="135">
        <v>2083</v>
      </c>
      <c r="BJ337" s="135">
        <v>0</v>
      </c>
      <c r="BK337" s="135">
        <v>2057</v>
      </c>
      <c r="BL337" s="136">
        <f t="shared" si="319"/>
        <v>4140</v>
      </c>
      <c r="BM337" s="135">
        <v>1698</v>
      </c>
      <c r="BN337" s="135">
        <v>0</v>
      </c>
      <c r="BO337" s="135">
        <v>1579</v>
      </c>
      <c r="BP337" s="136">
        <f t="shared" si="320"/>
        <v>3277</v>
      </c>
      <c r="BQ337" s="135">
        <v>1316</v>
      </c>
      <c r="BR337" s="135">
        <v>0</v>
      </c>
      <c r="BS337" s="135">
        <v>1176</v>
      </c>
      <c r="BT337" s="136">
        <f t="shared" si="321"/>
        <v>2492</v>
      </c>
      <c r="BU337" s="135">
        <v>1658</v>
      </c>
      <c r="BV337" s="135">
        <v>0</v>
      </c>
      <c r="BW337" s="135">
        <v>1248</v>
      </c>
      <c r="BX337" s="136">
        <f t="shared" si="322"/>
        <v>2906</v>
      </c>
      <c r="BY337" s="135">
        <v>5</v>
      </c>
      <c r="BZ337" s="135">
        <v>0</v>
      </c>
      <c r="CA337" s="135">
        <v>6</v>
      </c>
      <c r="CB337" s="136">
        <f t="shared" si="323"/>
        <v>11</v>
      </c>
      <c r="CC337" s="137"/>
      <c r="CD337" s="138">
        <f t="shared" si="300"/>
        <v>53441</v>
      </c>
      <c r="CE337" s="138">
        <f t="shared" si="280"/>
        <v>1</v>
      </c>
      <c r="CF337" s="138">
        <f t="shared" si="301"/>
        <v>51000</v>
      </c>
      <c r="CG337" s="139">
        <f t="shared" si="302"/>
        <v>104442</v>
      </c>
    </row>
    <row r="338" spans="1:85" ht="14.1" customHeight="1">
      <c r="A338" s="45"/>
      <c r="B338" s="1044"/>
      <c r="C338" s="1033"/>
      <c r="D338" s="134" t="s">
        <v>846</v>
      </c>
      <c r="E338" s="135">
        <v>538</v>
      </c>
      <c r="F338" s="135">
        <v>0</v>
      </c>
      <c r="G338" s="135">
        <v>555</v>
      </c>
      <c r="H338" s="136">
        <f t="shared" si="305"/>
        <v>1093</v>
      </c>
      <c r="I338" s="135">
        <v>106</v>
      </c>
      <c r="J338" s="135">
        <v>0</v>
      </c>
      <c r="K338" s="135">
        <v>87</v>
      </c>
      <c r="L338" s="136">
        <f t="shared" si="306"/>
        <v>193</v>
      </c>
      <c r="M338" s="135">
        <v>321</v>
      </c>
      <c r="N338" s="135">
        <v>0</v>
      </c>
      <c r="O338" s="135">
        <v>281</v>
      </c>
      <c r="P338" s="136">
        <f t="shared" si="307"/>
        <v>602</v>
      </c>
      <c r="Q338" s="135">
        <v>567</v>
      </c>
      <c r="R338" s="135">
        <v>0</v>
      </c>
      <c r="S338" s="135">
        <v>570</v>
      </c>
      <c r="T338" s="136">
        <f t="shared" si="308"/>
        <v>1137</v>
      </c>
      <c r="U338" s="135">
        <v>422</v>
      </c>
      <c r="V338" s="135">
        <v>0</v>
      </c>
      <c r="W338" s="135">
        <v>415</v>
      </c>
      <c r="X338" s="136">
        <f t="shared" si="309"/>
        <v>837</v>
      </c>
      <c r="Y338" s="135">
        <v>403</v>
      </c>
      <c r="Z338" s="135">
        <v>0</v>
      </c>
      <c r="AA338" s="135">
        <v>458</v>
      </c>
      <c r="AB338" s="136">
        <f t="shared" si="310"/>
        <v>861</v>
      </c>
      <c r="AC338" s="135">
        <v>433</v>
      </c>
      <c r="AD338" s="135">
        <v>0</v>
      </c>
      <c r="AE338" s="135">
        <v>461</v>
      </c>
      <c r="AF338" s="136">
        <f t="shared" si="311"/>
        <v>894</v>
      </c>
      <c r="AG338" s="135">
        <v>436</v>
      </c>
      <c r="AH338" s="135">
        <v>0</v>
      </c>
      <c r="AI338" s="135">
        <v>481</v>
      </c>
      <c r="AJ338" s="136">
        <f t="shared" si="312"/>
        <v>917</v>
      </c>
      <c r="AK338" s="135">
        <v>539</v>
      </c>
      <c r="AL338" s="135">
        <v>0</v>
      </c>
      <c r="AM338" s="135">
        <v>566</v>
      </c>
      <c r="AN338" s="136">
        <f t="shared" si="313"/>
        <v>1105</v>
      </c>
      <c r="AO338" s="135">
        <v>408</v>
      </c>
      <c r="AP338" s="135">
        <v>0</v>
      </c>
      <c r="AQ338" s="135">
        <v>549</v>
      </c>
      <c r="AR338" s="136">
        <f t="shared" si="314"/>
        <v>957</v>
      </c>
      <c r="AS338" s="135">
        <v>427</v>
      </c>
      <c r="AT338" s="135">
        <v>0</v>
      </c>
      <c r="AU338" s="135">
        <v>403</v>
      </c>
      <c r="AV338" s="136">
        <f t="shared" si="315"/>
        <v>830</v>
      </c>
      <c r="AW338" s="135">
        <v>419</v>
      </c>
      <c r="AX338" s="135">
        <v>0</v>
      </c>
      <c r="AY338" s="135">
        <v>347</v>
      </c>
      <c r="AZ338" s="136">
        <f t="shared" si="316"/>
        <v>766</v>
      </c>
      <c r="BA338" s="135">
        <v>388</v>
      </c>
      <c r="BB338" s="135">
        <v>0</v>
      </c>
      <c r="BC338" s="135">
        <v>287</v>
      </c>
      <c r="BD338" s="136">
        <f t="shared" si="317"/>
        <v>675</v>
      </c>
      <c r="BE338" s="135">
        <v>308</v>
      </c>
      <c r="BF338" s="135">
        <v>0</v>
      </c>
      <c r="BG338" s="135">
        <v>261</v>
      </c>
      <c r="BH338" s="136">
        <f t="shared" si="318"/>
        <v>569</v>
      </c>
      <c r="BI338" s="135">
        <v>257</v>
      </c>
      <c r="BJ338" s="135">
        <v>0</v>
      </c>
      <c r="BK338" s="135">
        <v>208</v>
      </c>
      <c r="BL338" s="136">
        <f t="shared" si="319"/>
        <v>465</v>
      </c>
      <c r="BM338" s="135">
        <v>216</v>
      </c>
      <c r="BN338" s="135">
        <v>0</v>
      </c>
      <c r="BO338" s="135">
        <v>159</v>
      </c>
      <c r="BP338" s="136">
        <f t="shared" si="320"/>
        <v>375</v>
      </c>
      <c r="BQ338" s="135">
        <v>149</v>
      </c>
      <c r="BR338" s="135">
        <v>0</v>
      </c>
      <c r="BS338" s="135">
        <v>111</v>
      </c>
      <c r="BT338" s="136">
        <f t="shared" si="321"/>
        <v>260</v>
      </c>
      <c r="BU338" s="135">
        <v>260</v>
      </c>
      <c r="BV338" s="135">
        <v>0</v>
      </c>
      <c r="BW338" s="135">
        <v>128</v>
      </c>
      <c r="BX338" s="136">
        <f t="shared" si="322"/>
        <v>388</v>
      </c>
      <c r="BY338" s="135">
        <v>5</v>
      </c>
      <c r="BZ338" s="135">
        <v>0</v>
      </c>
      <c r="CA338" s="135">
        <v>13</v>
      </c>
      <c r="CB338" s="136">
        <f t="shared" si="323"/>
        <v>18</v>
      </c>
      <c r="CC338" s="137"/>
      <c r="CD338" s="138">
        <f t="shared" si="300"/>
        <v>6602</v>
      </c>
      <c r="CE338" s="138">
        <f t="shared" si="280"/>
        <v>0</v>
      </c>
      <c r="CF338" s="138">
        <f t="shared" si="301"/>
        <v>6340</v>
      </c>
      <c r="CG338" s="139">
        <f t="shared" si="302"/>
        <v>12942</v>
      </c>
    </row>
    <row r="339" spans="1:85" ht="14.1" customHeight="1">
      <c r="A339" s="45"/>
      <c r="B339" s="1044"/>
      <c r="C339" s="1033"/>
      <c r="D339" s="134" t="s">
        <v>847</v>
      </c>
      <c r="E339" s="135">
        <v>476</v>
      </c>
      <c r="F339" s="135">
        <v>0</v>
      </c>
      <c r="G339" s="135">
        <v>450</v>
      </c>
      <c r="H339" s="136">
        <f t="shared" si="305"/>
        <v>926</v>
      </c>
      <c r="I339" s="135">
        <v>312</v>
      </c>
      <c r="J339" s="135">
        <v>0</v>
      </c>
      <c r="K339" s="135">
        <v>361</v>
      </c>
      <c r="L339" s="136">
        <f t="shared" si="306"/>
        <v>673</v>
      </c>
      <c r="M339" s="135">
        <v>843</v>
      </c>
      <c r="N339" s="135">
        <v>0</v>
      </c>
      <c r="O339" s="135">
        <v>847</v>
      </c>
      <c r="P339" s="136">
        <f t="shared" si="307"/>
        <v>1690</v>
      </c>
      <c r="Q339" s="135">
        <v>742</v>
      </c>
      <c r="R339" s="135">
        <v>0</v>
      </c>
      <c r="S339" s="135">
        <v>828</v>
      </c>
      <c r="T339" s="136">
        <f t="shared" si="308"/>
        <v>1570</v>
      </c>
      <c r="U339" s="135">
        <v>824</v>
      </c>
      <c r="V339" s="135">
        <v>0</v>
      </c>
      <c r="W339" s="135">
        <v>905</v>
      </c>
      <c r="X339" s="136">
        <f t="shared" si="309"/>
        <v>1729</v>
      </c>
      <c r="Y339" s="135">
        <v>1045</v>
      </c>
      <c r="Z339" s="135">
        <v>0</v>
      </c>
      <c r="AA339" s="135">
        <v>849</v>
      </c>
      <c r="AB339" s="136">
        <f t="shared" si="310"/>
        <v>1894</v>
      </c>
      <c r="AC339" s="135">
        <v>1013</v>
      </c>
      <c r="AD339" s="135">
        <v>0</v>
      </c>
      <c r="AE339" s="135">
        <v>906</v>
      </c>
      <c r="AF339" s="136">
        <f t="shared" si="311"/>
        <v>1919</v>
      </c>
      <c r="AG339" s="135">
        <v>905</v>
      </c>
      <c r="AH339" s="135">
        <v>0</v>
      </c>
      <c r="AI339" s="135">
        <v>668</v>
      </c>
      <c r="AJ339" s="136">
        <f t="shared" si="312"/>
        <v>1573</v>
      </c>
      <c r="AK339" s="135">
        <v>804</v>
      </c>
      <c r="AL339" s="135">
        <v>0</v>
      </c>
      <c r="AM339" s="135">
        <v>690</v>
      </c>
      <c r="AN339" s="136">
        <f t="shared" si="313"/>
        <v>1494</v>
      </c>
      <c r="AO339" s="135">
        <v>791</v>
      </c>
      <c r="AP339" s="135">
        <v>0</v>
      </c>
      <c r="AQ339" s="135">
        <v>724</v>
      </c>
      <c r="AR339" s="136">
        <f t="shared" si="314"/>
        <v>1515</v>
      </c>
      <c r="AS339" s="135">
        <v>816</v>
      </c>
      <c r="AT339" s="135">
        <v>0</v>
      </c>
      <c r="AU339" s="135">
        <v>688</v>
      </c>
      <c r="AV339" s="136">
        <f t="shared" si="315"/>
        <v>1504</v>
      </c>
      <c r="AW339" s="135">
        <v>918</v>
      </c>
      <c r="AX339" s="135">
        <v>0</v>
      </c>
      <c r="AY339" s="135">
        <v>848</v>
      </c>
      <c r="AZ339" s="136">
        <f t="shared" si="316"/>
        <v>1766</v>
      </c>
      <c r="BA339" s="135">
        <v>845</v>
      </c>
      <c r="BB339" s="135">
        <v>0</v>
      </c>
      <c r="BC339" s="135">
        <v>795</v>
      </c>
      <c r="BD339" s="136">
        <f t="shared" si="317"/>
        <v>1640</v>
      </c>
      <c r="BE339" s="135">
        <v>693</v>
      </c>
      <c r="BF339" s="135">
        <v>0</v>
      </c>
      <c r="BG339" s="135">
        <v>579</v>
      </c>
      <c r="BH339" s="136">
        <f t="shared" si="318"/>
        <v>1272</v>
      </c>
      <c r="BI339" s="135">
        <v>471</v>
      </c>
      <c r="BJ339" s="135">
        <v>0</v>
      </c>
      <c r="BK339" s="135">
        <v>485</v>
      </c>
      <c r="BL339" s="136">
        <f t="shared" si="319"/>
        <v>956</v>
      </c>
      <c r="BM339" s="135">
        <v>398</v>
      </c>
      <c r="BN339" s="135">
        <v>0</v>
      </c>
      <c r="BO339" s="135">
        <v>364</v>
      </c>
      <c r="BP339" s="136">
        <f t="shared" si="320"/>
        <v>762</v>
      </c>
      <c r="BQ339" s="135">
        <v>286</v>
      </c>
      <c r="BR339" s="135">
        <v>0</v>
      </c>
      <c r="BS339" s="135">
        <v>253</v>
      </c>
      <c r="BT339" s="136">
        <f t="shared" si="321"/>
        <v>539</v>
      </c>
      <c r="BU339" s="135">
        <v>370</v>
      </c>
      <c r="BV339" s="135">
        <v>0</v>
      </c>
      <c r="BW339" s="135">
        <v>290</v>
      </c>
      <c r="BX339" s="136">
        <f t="shared" si="322"/>
        <v>660</v>
      </c>
      <c r="BY339" s="135">
        <v>2</v>
      </c>
      <c r="BZ339" s="135">
        <v>0</v>
      </c>
      <c r="CA339" s="135">
        <v>3</v>
      </c>
      <c r="CB339" s="136">
        <f t="shared" si="323"/>
        <v>5</v>
      </c>
      <c r="CC339" s="137"/>
      <c r="CD339" s="138">
        <f t="shared" si="300"/>
        <v>12554</v>
      </c>
      <c r="CE339" s="138">
        <f t="shared" si="280"/>
        <v>0</v>
      </c>
      <c r="CF339" s="138">
        <f t="shared" si="301"/>
        <v>11533</v>
      </c>
      <c r="CG339" s="139">
        <f t="shared" si="302"/>
        <v>24087</v>
      </c>
    </row>
    <row r="340" spans="1:85" ht="14.1" customHeight="1">
      <c r="A340" s="45"/>
      <c r="B340" s="1044"/>
      <c r="C340" s="1033"/>
      <c r="D340" s="134" t="s">
        <v>848</v>
      </c>
      <c r="E340" s="135">
        <v>167</v>
      </c>
      <c r="F340" s="135">
        <v>0</v>
      </c>
      <c r="G340" s="135">
        <v>154</v>
      </c>
      <c r="H340" s="136">
        <f t="shared" si="305"/>
        <v>321</v>
      </c>
      <c r="I340" s="135">
        <v>136</v>
      </c>
      <c r="J340" s="135">
        <v>0</v>
      </c>
      <c r="K340" s="135">
        <v>148</v>
      </c>
      <c r="L340" s="136">
        <f t="shared" si="306"/>
        <v>284</v>
      </c>
      <c r="M340" s="135">
        <v>366</v>
      </c>
      <c r="N340" s="135">
        <v>0</v>
      </c>
      <c r="O340" s="135">
        <v>384</v>
      </c>
      <c r="P340" s="136">
        <f t="shared" si="307"/>
        <v>750</v>
      </c>
      <c r="Q340" s="135">
        <v>359</v>
      </c>
      <c r="R340" s="135">
        <v>0</v>
      </c>
      <c r="S340" s="135">
        <v>371</v>
      </c>
      <c r="T340" s="136">
        <f t="shared" si="308"/>
        <v>730</v>
      </c>
      <c r="U340" s="135">
        <v>375</v>
      </c>
      <c r="V340" s="135">
        <v>0</v>
      </c>
      <c r="W340" s="135">
        <v>382</v>
      </c>
      <c r="X340" s="136">
        <f t="shared" si="309"/>
        <v>757</v>
      </c>
      <c r="Y340" s="135">
        <v>415</v>
      </c>
      <c r="Z340" s="135">
        <v>0</v>
      </c>
      <c r="AA340" s="135">
        <v>336</v>
      </c>
      <c r="AB340" s="136">
        <f t="shared" si="310"/>
        <v>751</v>
      </c>
      <c r="AC340" s="135">
        <v>427</v>
      </c>
      <c r="AD340" s="135">
        <v>0</v>
      </c>
      <c r="AE340" s="135">
        <v>396</v>
      </c>
      <c r="AF340" s="136">
        <f t="shared" si="311"/>
        <v>823</v>
      </c>
      <c r="AG340" s="135">
        <v>370</v>
      </c>
      <c r="AH340" s="135">
        <v>0</v>
      </c>
      <c r="AI340" s="135">
        <v>330</v>
      </c>
      <c r="AJ340" s="136">
        <f t="shared" si="312"/>
        <v>700</v>
      </c>
      <c r="AK340" s="135">
        <v>357</v>
      </c>
      <c r="AL340" s="135">
        <v>0</v>
      </c>
      <c r="AM340" s="135">
        <v>331</v>
      </c>
      <c r="AN340" s="136">
        <f t="shared" si="313"/>
        <v>688</v>
      </c>
      <c r="AO340" s="135">
        <v>345</v>
      </c>
      <c r="AP340" s="135">
        <v>0</v>
      </c>
      <c r="AQ340" s="135">
        <v>299</v>
      </c>
      <c r="AR340" s="136">
        <f t="shared" si="314"/>
        <v>644</v>
      </c>
      <c r="AS340" s="135">
        <v>328</v>
      </c>
      <c r="AT340" s="135">
        <v>0</v>
      </c>
      <c r="AU340" s="135">
        <v>321</v>
      </c>
      <c r="AV340" s="136">
        <f t="shared" si="315"/>
        <v>649</v>
      </c>
      <c r="AW340" s="135">
        <v>389</v>
      </c>
      <c r="AX340" s="135">
        <v>0</v>
      </c>
      <c r="AY340" s="135">
        <v>344</v>
      </c>
      <c r="AZ340" s="136">
        <f t="shared" si="316"/>
        <v>733</v>
      </c>
      <c r="BA340" s="135">
        <v>326</v>
      </c>
      <c r="BB340" s="135">
        <v>0</v>
      </c>
      <c r="BC340" s="135">
        <v>331</v>
      </c>
      <c r="BD340" s="136">
        <f t="shared" si="317"/>
        <v>657</v>
      </c>
      <c r="BE340" s="135">
        <v>286</v>
      </c>
      <c r="BF340" s="135">
        <v>0</v>
      </c>
      <c r="BG340" s="135">
        <v>241</v>
      </c>
      <c r="BH340" s="136">
        <f t="shared" si="318"/>
        <v>527</v>
      </c>
      <c r="BI340" s="135">
        <v>182</v>
      </c>
      <c r="BJ340" s="135">
        <v>0</v>
      </c>
      <c r="BK340" s="135">
        <v>217</v>
      </c>
      <c r="BL340" s="136">
        <f t="shared" si="319"/>
        <v>399</v>
      </c>
      <c r="BM340" s="135">
        <v>149</v>
      </c>
      <c r="BN340" s="135">
        <v>0</v>
      </c>
      <c r="BO340" s="135">
        <v>169</v>
      </c>
      <c r="BP340" s="136">
        <f t="shared" si="320"/>
        <v>318</v>
      </c>
      <c r="BQ340" s="135">
        <v>101</v>
      </c>
      <c r="BR340" s="135">
        <v>0</v>
      </c>
      <c r="BS340" s="135">
        <v>111</v>
      </c>
      <c r="BT340" s="136">
        <f t="shared" si="321"/>
        <v>212</v>
      </c>
      <c r="BU340" s="135">
        <v>145</v>
      </c>
      <c r="BV340" s="135">
        <v>0</v>
      </c>
      <c r="BW340" s="135">
        <v>135</v>
      </c>
      <c r="BX340" s="136">
        <f t="shared" si="322"/>
        <v>280</v>
      </c>
      <c r="BY340" s="135">
        <v>0</v>
      </c>
      <c r="BZ340" s="135">
        <v>0</v>
      </c>
      <c r="CA340" s="135">
        <v>3</v>
      </c>
      <c r="CB340" s="136">
        <f t="shared" si="323"/>
        <v>3</v>
      </c>
      <c r="CC340" s="137"/>
      <c r="CD340" s="138">
        <f t="shared" si="300"/>
        <v>5223</v>
      </c>
      <c r="CE340" s="138">
        <f t="shared" si="280"/>
        <v>0</v>
      </c>
      <c r="CF340" s="138">
        <f t="shared" si="301"/>
        <v>5003</v>
      </c>
      <c r="CG340" s="139">
        <f t="shared" si="302"/>
        <v>10226</v>
      </c>
    </row>
    <row r="341" spans="1:85" ht="14.1" customHeight="1">
      <c r="A341" s="45"/>
      <c r="B341" s="1044"/>
      <c r="C341" s="1033"/>
      <c r="D341" s="134" t="s">
        <v>849</v>
      </c>
      <c r="E341" s="135">
        <v>132</v>
      </c>
      <c r="F341" s="135">
        <v>0</v>
      </c>
      <c r="G341" s="135">
        <v>118</v>
      </c>
      <c r="H341" s="136">
        <f t="shared" si="305"/>
        <v>250</v>
      </c>
      <c r="I341" s="135">
        <v>100</v>
      </c>
      <c r="J341" s="135">
        <v>0</v>
      </c>
      <c r="K341" s="135">
        <v>90</v>
      </c>
      <c r="L341" s="136">
        <f t="shared" si="306"/>
        <v>190</v>
      </c>
      <c r="M341" s="135">
        <v>274</v>
      </c>
      <c r="N341" s="135">
        <v>0</v>
      </c>
      <c r="O341" s="135">
        <v>286</v>
      </c>
      <c r="P341" s="136">
        <f t="shared" si="307"/>
        <v>560</v>
      </c>
      <c r="Q341" s="135">
        <v>300</v>
      </c>
      <c r="R341" s="135">
        <v>0</v>
      </c>
      <c r="S341" s="135">
        <v>248</v>
      </c>
      <c r="T341" s="136">
        <f t="shared" si="308"/>
        <v>548</v>
      </c>
      <c r="U341" s="135">
        <v>284</v>
      </c>
      <c r="V341" s="135">
        <v>0</v>
      </c>
      <c r="W341" s="135">
        <v>273</v>
      </c>
      <c r="X341" s="136">
        <f t="shared" si="309"/>
        <v>557</v>
      </c>
      <c r="Y341" s="135">
        <v>282</v>
      </c>
      <c r="Z341" s="135">
        <v>0</v>
      </c>
      <c r="AA341" s="135">
        <v>245</v>
      </c>
      <c r="AB341" s="136">
        <f t="shared" si="310"/>
        <v>527</v>
      </c>
      <c r="AC341" s="135">
        <v>282</v>
      </c>
      <c r="AD341" s="135">
        <v>0</v>
      </c>
      <c r="AE341" s="135">
        <v>230</v>
      </c>
      <c r="AF341" s="136">
        <f t="shared" si="311"/>
        <v>512</v>
      </c>
      <c r="AG341" s="135">
        <v>260</v>
      </c>
      <c r="AH341" s="135">
        <v>0</v>
      </c>
      <c r="AI341" s="135">
        <v>239</v>
      </c>
      <c r="AJ341" s="136">
        <f t="shared" si="312"/>
        <v>499</v>
      </c>
      <c r="AK341" s="135">
        <v>240</v>
      </c>
      <c r="AL341" s="135">
        <v>0</v>
      </c>
      <c r="AM341" s="135">
        <v>211</v>
      </c>
      <c r="AN341" s="136">
        <f t="shared" si="313"/>
        <v>451</v>
      </c>
      <c r="AO341" s="135">
        <v>245</v>
      </c>
      <c r="AP341" s="135">
        <v>0</v>
      </c>
      <c r="AQ341" s="135">
        <v>202</v>
      </c>
      <c r="AR341" s="136">
        <f t="shared" si="314"/>
        <v>447</v>
      </c>
      <c r="AS341" s="135">
        <v>230</v>
      </c>
      <c r="AT341" s="135">
        <v>0</v>
      </c>
      <c r="AU341" s="135">
        <v>204</v>
      </c>
      <c r="AV341" s="136">
        <f t="shared" si="315"/>
        <v>434</v>
      </c>
      <c r="AW341" s="135">
        <v>225</v>
      </c>
      <c r="AX341" s="135">
        <v>0</v>
      </c>
      <c r="AY341" s="135">
        <v>251</v>
      </c>
      <c r="AZ341" s="136">
        <f t="shared" si="316"/>
        <v>476</v>
      </c>
      <c r="BA341" s="135">
        <v>216</v>
      </c>
      <c r="BB341" s="135">
        <v>0</v>
      </c>
      <c r="BC341" s="135">
        <v>259</v>
      </c>
      <c r="BD341" s="136">
        <f t="shared" si="317"/>
        <v>475</v>
      </c>
      <c r="BE341" s="135">
        <v>173</v>
      </c>
      <c r="BF341" s="135">
        <v>0</v>
      </c>
      <c r="BG341" s="135">
        <v>204</v>
      </c>
      <c r="BH341" s="136">
        <f t="shared" si="318"/>
        <v>377</v>
      </c>
      <c r="BI341" s="135">
        <v>157</v>
      </c>
      <c r="BJ341" s="135">
        <v>0</v>
      </c>
      <c r="BK341" s="135">
        <v>167</v>
      </c>
      <c r="BL341" s="136">
        <f t="shared" si="319"/>
        <v>324</v>
      </c>
      <c r="BM341" s="135">
        <v>117</v>
      </c>
      <c r="BN341" s="135">
        <v>0</v>
      </c>
      <c r="BO341" s="135">
        <v>150</v>
      </c>
      <c r="BP341" s="136">
        <f t="shared" si="320"/>
        <v>267</v>
      </c>
      <c r="BQ341" s="135">
        <v>97</v>
      </c>
      <c r="BR341" s="135">
        <v>0</v>
      </c>
      <c r="BS341" s="135">
        <v>115</v>
      </c>
      <c r="BT341" s="136">
        <f t="shared" si="321"/>
        <v>212</v>
      </c>
      <c r="BU341" s="135">
        <v>151</v>
      </c>
      <c r="BV341" s="135">
        <v>0</v>
      </c>
      <c r="BW341" s="135">
        <v>140</v>
      </c>
      <c r="BX341" s="136">
        <f t="shared" si="322"/>
        <v>291</v>
      </c>
      <c r="BY341" s="135">
        <v>0</v>
      </c>
      <c r="BZ341" s="135">
        <v>0</v>
      </c>
      <c r="CA341" s="135">
        <v>0</v>
      </c>
      <c r="CB341" s="136">
        <f t="shared" si="323"/>
        <v>0</v>
      </c>
      <c r="CC341" s="137"/>
      <c r="CD341" s="138">
        <f t="shared" si="300"/>
        <v>3765</v>
      </c>
      <c r="CE341" s="138">
        <f t="shared" si="280"/>
        <v>0</v>
      </c>
      <c r="CF341" s="138">
        <f t="shared" si="301"/>
        <v>3632</v>
      </c>
      <c r="CG341" s="139">
        <f t="shared" si="302"/>
        <v>7397</v>
      </c>
    </row>
    <row r="342" spans="1:85" ht="14.1" customHeight="1">
      <c r="A342" s="45"/>
      <c r="B342" s="1044"/>
      <c r="C342" s="1033"/>
      <c r="D342" s="134" t="s">
        <v>850</v>
      </c>
      <c r="E342" s="135">
        <v>1031</v>
      </c>
      <c r="F342" s="135">
        <v>0</v>
      </c>
      <c r="G342" s="135">
        <v>1011</v>
      </c>
      <c r="H342" s="136">
        <f t="shared" si="305"/>
        <v>2042</v>
      </c>
      <c r="I342" s="135">
        <v>782</v>
      </c>
      <c r="J342" s="135">
        <v>0</v>
      </c>
      <c r="K342" s="135">
        <v>791</v>
      </c>
      <c r="L342" s="136">
        <f t="shared" si="306"/>
        <v>1573</v>
      </c>
      <c r="M342" s="135">
        <v>1917</v>
      </c>
      <c r="N342" s="135">
        <v>0</v>
      </c>
      <c r="O342" s="135">
        <v>2089</v>
      </c>
      <c r="P342" s="136">
        <f t="shared" si="307"/>
        <v>4006</v>
      </c>
      <c r="Q342" s="135">
        <v>1842</v>
      </c>
      <c r="R342" s="135">
        <v>0</v>
      </c>
      <c r="S342" s="135">
        <v>1914</v>
      </c>
      <c r="T342" s="136">
        <f t="shared" si="308"/>
        <v>3756</v>
      </c>
      <c r="U342" s="135">
        <v>1903</v>
      </c>
      <c r="V342" s="135">
        <v>0</v>
      </c>
      <c r="W342" s="135">
        <v>1959</v>
      </c>
      <c r="X342" s="136">
        <f t="shared" si="309"/>
        <v>3862</v>
      </c>
      <c r="Y342" s="135">
        <v>2220</v>
      </c>
      <c r="Z342" s="135">
        <v>0</v>
      </c>
      <c r="AA342" s="135">
        <v>2071</v>
      </c>
      <c r="AB342" s="136">
        <f t="shared" si="310"/>
        <v>4291</v>
      </c>
      <c r="AC342" s="135">
        <v>2466</v>
      </c>
      <c r="AD342" s="135">
        <v>0</v>
      </c>
      <c r="AE342" s="135">
        <v>2044</v>
      </c>
      <c r="AF342" s="136">
        <f t="shared" si="311"/>
        <v>4510</v>
      </c>
      <c r="AG342" s="135">
        <v>1996</v>
      </c>
      <c r="AH342" s="135">
        <v>0</v>
      </c>
      <c r="AI342" s="135">
        <v>1750</v>
      </c>
      <c r="AJ342" s="136">
        <f t="shared" si="312"/>
        <v>3746</v>
      </c>
      <c r="AK342" s="135">
        <v>1827</v>
      </c>
      <c r="AL342" s="135">
        <v>0</v>
      </c>
      <c r="AM342" s="135">
        <v>1670</v>
      </c>
      <c r="AN342" s="136">
        <f t="shared" si="313"/>
        <v>3497</v>
      </c>
      <c r="AO342" s="135">
        <v>1764</v>
      </c>
      <c r="AP342" s="135">
        <v>0</v>
      </c>
      <c r="AQ342" s="135">
        <v>1556</v>
      </c>
      <c r="AR342" s="136">
        <f t="shared" si="314"/>
        <v>3320</v>
      </c>
      <c r="AS342" s="135">
        <v>1896</v>
      </c>
      <c r="AT342" s="135">
        <v>0</v>
      </c>
      <c r="AU342" s="135">
        <v>1634</v>
      </c>
      <c r="AV342" s="136">
        <f t="shared" si="315"/>
        <v>3530</v>
      </c>
      <c r="AW342" s="135">
        <v>2152</v>
      </c>
      <c r="AX342" s="135">
        <v>0</v>
      </c>
      <c r="AY342" s="135">
        <v>1826</v>
      </c>
      <c r="AZ342" s="136">
        <f t="shared" si="316"/>
        <v>3978</v>
      </c>
      <c r="BA342" s="135">
        <v>1923</v>
      </c>
      <c r="BB342" s="135">
        <v>0</v>
      </c>
      <c r="BC342" s="135">
        <v>1750</v>
      </c>
      <c r="BD342" s="136">
        <f t="shared" si="317"/>
        <v>3673</v>
      </c>
      <c r="BE342" s="135">
        <v>1462</v>
      </c>
      <c r="BF342" s="135">
        <v>0</v>
      </c>
      <c r="BG342" s="135">
        <v>1318</v>
      </c>
      <c r="BH342" s="136">
        <f t="shared" si="318"/>
        <v>2780</v>
      </c>
      <c r="BI342" s="135">
        <v>1108</v>
      </c>
      <c r="BJ342" s="135">
        <v>0</v>
      </c>
      <c r="BK342" s="135">
        <v>958</v>
      </c>
      <c r="BL342" s="136">
        <f t="shared" si="319"/>
        <v>2066</v>
      </c>
      <c r="BM342" s="135">
        <v>918</v>
      </c>
      <c r="BN342" s="135">
        <v>0</v>
      </c>
      <c r="BO342" s="135">
        <v>719</v>
      </c>
      <c r="BP342" s="136">
        <f t="shared" si="320"/>
        <v>1637</v>
      </c>
      <c r="BQ342" s="135">
        <v>656</v>
      </c>
      <c r="BR342" s="135">
        <v>0</v>
      </c>
      <c r="BS342" s="135">
        <v>534</v>
      </c>
      <c r="BT342" s="136">
        <f t="shared" si="321"/>
        <v>1190</v>
      </c>
      <c r="BU342" s="135">
        <v>864</v>
      </c>
      <c r="BV342" s="135">
        <v>0</v>
      </c>
      <c r="BW342" s="135">
        <v>526</v>
      </c>
      <c r="BX342" s="136">
        <f t="shared" si="322"/>
        <v>1390</v>
      </c>
      <c r="BY342" s="135">
        <v>0</v>
      </c>
      <c r="BZ342" s="135">
        <v>0</v>
      </c>
      <c r="CA342" s="135">
        <v>6</v>
      </c>
      <c r="CB342" s="136">
        <f t="shared" si="323"/>
        <v>6</v>
      </c>
      <c r="CC342" s="137"/>
      <c r="CD342" s="138">
        <f t="shared" si="300"/>
        <v>28727</v>
      </c>
      <c r="CE342" s="138">
        <f t="shared" si="280"/>
        <v>0</v>
      </c>
      <c r="CF342" s="138">
        <f t="shared" si="301"/>
        <v>26126</v>
      </c>
      <c r="CG342" s="139">
        <f t="shared" si="302"/>
        <v>54853</v>
      </c>
    </row>
    <row r="343" spans="1:85" ht="14.1" customHeight="1">
      <c r="A343" s="45"/>
      <c r="B343" s="1044"/>
      <c r="C343" s="1033"/>
      <c r="D343" s="134" t="s">
        <v>851</v>
      </c>
      <c r="E343" s="135">
        <v>461</v>
      </c>
      <c r="F343" s="135">
        <v>0</v>
      </c>
      <c r="G343" s="135">
        <v>472</v>
      </c>
      <c r="H343" s="136">
        <f t="shared" si="305"/>
        <v>933</v>
      </c>
      <c r="I343" s="135">
        <v>406</v>
      </c>
      <c r="J343" s="135">
        <v>0</v>
      </c>
      <c r="K343" s="135">
        <v>443</v>
      </c>
      <c r="L343" s="136">
        <f t="shared" si="306"/>
        <v>849</v>
      </c>
      <c r="M343" s="135">
        <v>997</v>
      </c>
      <c r="N343" s="135">
        <v>0</v>
      </c>
      <c r="O343" s="135">
        <v>1111</v>
      </c>
      <c r="P343" s="136">
        <f t="shared" si="307"/>
        <v>2108</v>
      </c>
      <c r="Q343" s="135">
        <v>973</v>
      </c>
      <c r="R343" s="135">
        <v>0</v>
      </c>
      <c r="S343" s="135">
        <v>954</v>
      </c>
      <c r="T343" s="136">
        <f t="shared" si="308"/>
        <v>1927</v>
      </c>
      <c r="U343" s="135">
        <v>976</v>
      </c>
      <c r="V343" s="135">
        <v>0</v>
      </c>
      <c r="W343" s="135">
        <v>982</v>
      </c>
      <c r="X343" s="136">
        <f t="shared" si="309"/>
        <v>1958</v>
      </c>
      <c r="Y343" s="135">
        <v>995</v>
      </c>
      <c r="Z343" s="135">
        <v>0</v>
      </c>
      <c r="AA343" s="135">
        <v>966</v>
      </c>
      <c r="AB343" s="136">
        <f t="shared" si="310"/>
        <v>1961</v>
      </c>
      <c r="AC343" s="135">
        <v>1115</v>
      </c>
      <c r="AD343" s="135">
        <v>0</v>
      </c>
      <c r="AE343" s="135">
        <v>993</v>
      </c>
      <c r="AF343" s="136">
        <f t="shared" si="311"/>
        <v>2108</v>
      </c>
      <c r="AG343" s="135">
        <v>1044</v>
      </c>
      <c r="AH343" s="135">
        <v>0</v>
      </c>
      <c r="AI343" s="135">
        <v>919</v>
      </c>
      <c r="AJ343" s="136">
        <f t="shared" si="312"/>
        <v>1963</v>
      </c>
      <c r="AK343" s="135">
        <v>955</v>
      </c>
      <c r="AL343" s="135">
        <v>0</v>
      </c>
      <c r="AM343" s="135">
        <v>778</v>
      </c>
      <c r="AN343" s="136">
        <f t="shared" si="313"/>
        <v>1733</v>
      </c>
      <c r="AO343" s="135">
        <v>914</v>
      </c>
      <c r="AP343" s="135">
        <v>0</v>
      </c>
      <c r="AQ343" s="135">
        <v>801</v>
      </c>
      <c r="AR343" s="136">
        <f t="shared" si="314"/>
        <v>1715</v>
      </c>
      <c r="AS343" s="135">
        <v>930</v>
      </c>
      <c r="AT343" s="135">
        <v>0</v>
      </c>
      <c r="AU343" s="135">
        <v>865</v>
      </c>
      <c r="AV343" s="136">
        <f t="shared" si="315"/>
        <v>1795</v>
      </c>
      <c r="AW343" s="135">
        <v>972</v>
      </c>
      <c r="AX343" s="135">
        <v>0</v>
      </c>
      <c r="AY343" s="135">
        <v>895</v>
      </c>
      <c r="AZ343" s="136">
        <f t="shared" si="316"/>
        <v>1867</v>
      </c>
      <c r="BA343" s="135">
        <v>857</v>
      </c>
      <c r="BB343" s="135">
        <v>0</v>
      </c>
      <c r="BC343" s="135">
        <v>775</v>
      </c>
      <c r="BD343" s="136">
        <f t="shared" si="317"/>
        <v>1632</v>
      </c>
      <c r="BE343" s="135">
        <v>622</v>
      </c>
      <c r="BF343" s="135">
        <v>0</v>
      </c>
      <c r="BG343" s="135">
        <v>609</v>
      </c>
      <c r="BH343" s="136">
        <f t="shared" si="318"/>
        <v>1231</v>
      </c>
      <c r="BI343" s="135">
        <v>506</v>
      </c>
      <c r="BJ343" s="135">
        <v>0</v>
      </c>
      <c r="BK343" s="135">
        <v>478</v>
      </c>
      <c r="BL343" s="136">
        <f t="shared" si="319"/>
        <v>984</v>
      </c>
      <c r="BM343" s="135">
        <v>408</v>
      </c>
      <c r="BN343" s="135">
        <v>0</v>
      </c>
      <c r="BO343" s="135">
        <v>385</v>
      </c>
      <c r="BP343" s="136">
        <f t="shared" si="320"/>
        <v>793</v>
      </c>
      <c r="BQ343" s="135">
        <v>309</v>
      </c>
      <c r="BR343" s="135">
        <v>0</v>
      </c>
      <c r="BS343" s="135">
        <v>252</v>
      </c>
      <c r="BT343" s="136">
        <f t="shared" si="321"/>
        <v>561</v>
      </c>
      <c r="BU343" s="135">
        <v>386</v>
      </c>
      <c r="BV343" s="135">
        <v>0</v>
      </c>
      <c r="BW343" s="135">
        <v>269</v>
      </c>
      <c r="BX343" s="136">
        <f t="shared" si="322"/>
        <v>655</v>
      </c>
      <c r="BY343" s="135">
        <v>0</v>
      </c>
      <c r="BZ343" s="135">
        <v>0</v>
      </c>
      <c r="CA343" s="135">
        <v>1</v>
      </c>
      <c r="CB343" s="136">
        <f t="shared" si="323"/>
        <v>1</v>
      </c>
      <c r="CC343" s="137"/>
      <c r="CD343" s="138">
        <f t="shared" si="300"/>
        <v>13826</v>
      </c>
      <c r="CE343" s="138">
        <f t="shared" si="280"/>
        <v>0</v>
      </c>
      <c r="CF343" s="138">
        <f t="shared" si="301"/>
        <v>12948</v>
      </c>
      <c r="CG343" s="139">
        <f t="shared" si="302"/>
        <v>26774</v>
      </c>
    </row>
    <row r="344" spans="1:85" ht="14.1" customHeight="1">
      <c r="A344" s="45"/>
      <c r="B344" s="1044"/>
      <c r="C344" s="1033"/>
      <c r="D344" s="134" t="s">
        <v>852</v>
      </c>
      <c r="E344" s="135">
        <v>469</v>
      </c>
      <c r="F344" s="135">
        <v>0</v>
      </c>
      <c r="G344" s="135">
        <v>521</v>
      </c>
      <c r="H344" s="136">
        <f t="shared" si="305"/>
        <v>990</v>
      </c>
      <c r="I344" s="135">
        <v>383</v>
      </c>
      <c r="J344" s="135">
        <v>0</v>
      </c>
      <c r="K344" s="135">
        <v>426</v>
      </c>
      <c r="L344" s="136">
        <f t="shared" si="306"/>
        <v>809</v>
      </c>
      <c r="M344" s="135">
        <v>987</v>
      </c>
      <c r="N344" s="135">
        <v>0</v>
      </c>
      <c r="O344" s="135">
        <v>1059</v>
      </c>
      <c r="P344" s="136">
        <f t="shared" si="307"/>
        <v>2046</v>
      </c>
      <c r="Q344" s="135">
        <v>988</v>
      </c>
      <c r="R344" s="135">
        <v>0</v>
      </c>
      <c r="S344" s="135">
        <v>957</v>
      </c>
      <c r="T344" s="136">
        <f t="shared" si="308"/>
        <v>1945</v>
      </c>
      <c r="U344" s="135">
        <v>989</v>
      </c>
      <c r="V344" s="135">
        <v>0</v>
      </c>
      <c r="W344" s="135">
        <v>993</v>
      </c>
      <c r="X344" s="136">
        <f t="shared" si="309"/>
        <v>1982</v>
      </c>
      <c r="Y344" s="135">
        <v>1093</v>
      </c>
      <c r="Z344" s="135">
        <v>0</v>
      </c>
      <c r="AA344" s="135">
        <v>1008</v>
      </c>
      <c r="AB344" s="136">
        <f t="shared" si="310"/>
        <v>2101</v>
      </c>
      <c r="AC344" s="135">
        <v>1142</v>
      </c>
      <c r="AD344" s="135">
        <v>0</v>
      </c>
      <c r="AE344" s="135">
        <v>1005</v>
      </c>
      <c r="AF344" s="136">
        <f t="shared" si="311"/>
        <v>2147</v>
      </c>
      <c r="AG344" s="135">
        <v>984</v>
      </c>
      <c r="AH344" s="135">
        <v>0</v>
      </c>
      <c r="AI344" s="135">
        <v>869</v>
      </c>
      <c r="AJ344" s="136">
        <f t="shared" si="312"/>
        <v>1853</v>
      </c>
      <c r="AK344" s="135">
        <v>856</v>
      </c>
      <c r="AL344" s="135">
        <v>0</v>
      </c>
      <c r="AM344" s="135">
        <v>765</v>
      </c>
      <c r="AN344" s="136">
        <f t="shared" si="313"/>
        <v>1621</v>
      </c>
      <c r="AO344" s="135">
        <v>917</v>
      </c>
      <c r="AP344" s="135">
        <v>0</v>
      </c>
      <c r="AQ344" s="135">
        <v>850</v>
      </c>
      <c r="AR344" s="136">
        <f t="shared" si="314"/>
        <v>1767</v>
      </c>
      <c r="AS344" s="135">
        <v>937</v>
      </c>
      <c r="AT344" s="135">
        <v>0</v>
      </c>
      <c r="AU344" s="135">
        <v>829</v>
      </c>
      <c r="AV344" s="136">
        <f t="shared" si="315"/>
        <v>1766</v>
      </c>
      <c r="AW344" s="135">
        <v>997</v>
      </c>
      <c r="AX344" s="135">
        <v>0</v>
      </c>
      <c r="AY344" s="135">
        <v>972</v>
      </c>
      <c r="AZ344" s="136">
        <f t="shared" si="316"/>
        <v>1969</v>
      </c>
      <c r="BA344" s="135">
        <v>905</v>
      </c>
      <c r="BB344" s="135">
        <v>0</v>
      </c>
      <c r="BC344" s="135">
        <v>858</v>
      </c>
      <c r="BD344" s="136">
        <f t="shared" si="317"/>
        <v>1763</v>
      </c>
      <c r="BE344" s="135">
        <v>628</v>
      </c>
      <c r="BF344" s="135">
        <v>0</v>
      </c>
      <c r="BG344" s="135">
        <v>636</v>
      </c>
      <c r="BH344" s="136">
        <f t="shared" si="318"/>
        <v>1264</v>
      </c>
      <c r="BI344" s="135">
        <v>474</v>
      </c>
      <c r="BJ344" s="135">
        <v>0</v>
      </c>
      <c r="BK344" s="135">
        <v>495</v>
      </c>
      <c r="BL344" s="136">
        <f t="shared" si="319"/>
        <v>969</v>
      </c>
      <c r="BM344" s="135">
        <v>437</v>
      </c>
      <c r="BN344" s="135">
        <v>0</v>
      </c>
      <c r="BO344" s="135">
        <v>382</v>
      </c>
      <c r="BP344" s="136">
        <f t="shared" si="320"/>
        <v>819</v>
      </c>
      <c r="BQ344" s="135">
        <v>248</v>
      </c>
      <c r="BR344" s="135">
        <v>0</v>
      </c>
      <c r="BS344" s="135">
        <v>269</v>
      </c>
      <c r="BT344" s="136">
        <f t="shared" si="321"/>
        <v>517</v>
      </c>
      <c r="BU344" s="135">
        <v>378</v>
      </c>
      <c r="BV344" s="135">
        <v>0</v>
      </c>
      <c r="BW344" s="135">
        <v>288</v>
      </c>
      <c r="BX344" s="136">
        <f t="shared" si="322"/>
        <v>666</v>
      </c>
      <c r="BY344" s="135">
        <v>5</v>
      </c>
      <c r="BZ344" s="135">
        <v>0</v>
      </c>
      <c r="CA344" s="135">
        <v>3</v>
      </c>
      <c r="CB344" s="136">
        <f t="shared" si="323"/>
        <v>8</v>
      </c>
      <c r="CC344" s="137"/>
      <c r="CD344" s="138">
        <f t="shared" si="300"/>
        <v>13817</v>
      </c>
      <c r="CE344" s="138">
        <f t="shared" si="280"/>
        <v>0</v>
      </c>
      <c r="CF344" s="138">
        <f t="shared" si="301"/>
        <v>13185</v>
      </c>
      <c r="CG344" s="139">
        <f t="shared" si="302"/>
        <v>27002</v>
      </c>
    </row>
    <row r="345" spans="1:85" ht="14.1" customHeight="1">
      <c r="A345" s="45"/>
      <c r="B345" s="1044"/>
      <c r="C345" s="1033"/>
      <c r="D345" s="134" t="s">
        <v>853</v>
      </c>
      <c r="E345" s="135">
        <v>836</v>
      </c>
      <c r="F345" s="135">
        <v>0</v>
      </c>
      <c r="G345" s="135">
        <v>865</v>
      </c>
      <c r="H345" s="136">
        <f t="shared" si="305"/>
        <v>1701</v>
      </c>
      <c r="I345" s="135">
        <v>645</v>
      </c>
      <c r="J345" s="135">
        <v>0</v>
      </c>
      <c r="K345" s="135">
        <v>715</v>
      </c>
      <c r="L345" s="136">
        <f t="shared" si="306"/>
        <v>1360</v>
      </c>
      <c r="M345" s="135">
        <v>1536</v>
      </c>
      <c r="N345" s="135">
        <v>0</v>
      </c>
      <c r="O345" s="135">
        <v>1611</v>
      </c>
      <c r="P345" s="136">
        <f t="shared" si="307"/>
        <v>3147</v>
      </c>
      <c r="Q345" s="135">
        <v>1473</v>
      </c>
      <c r="R345" s="135">
        <v>0</v>
      </c>
      <c r="S345" s="135">
        <v>1435</v>
      </c>
      <c r="T345" s="136">
        <f t="shared" si="308"/>
        <v>2908</v>
      </c>
      <c r="U345" s="135">
        <v>1555</v>
      </c>
      <c r="V345" s="135">
        <v>0</v>
      </c>
      <c r="W345" s="135">
        <v>1581</v>
      </c>
      <c r="X345" s="136">
        <f t="shared" si="309"/>
        <v>3136</v>
      </c>
      <c r="Y345" s="135">
        <v>1792</v>
      </c>
      <c r="Z345" s="135">
        <v>0</v>
      </c>
      <c r="AA345" s="135">
        <v>1448</v>
      </c>
      <c r="AB345" s="136">
        <f t="shared" si="310"/>
        <v>3240</v>
      </c>
      <c r="AC345" s="135">
        <v>1870</v>
      </c>
      <c r="AD345" s="135">
        <v>0</v>
      </c>
      <c r="AE345" s="135">
        <v>1425</v>
      </c>
      <c r="AF345" s="136">
        <f t="shared" si="311"/>
        <v>3295</v>
      </c>
      <c r="AG345" s="135">
        <v>1559</v>
      </c>
      <c r="AH345" s="135">
        <v>0</v>
      </c>
      <c r="AI345" s="135">
        <v>1225</v>
      </c>
      <c r="AJ345" s="136">
        <f t="shared" si="312"/>
        <v>2784</v>
      </c>
      <c r="AK345" s="135">
        <v>1438</v>
      </c>
      <c r="AL345" s="135">
        <v>0</v>
      </c>
      <c r="AM345" s="135">
        <v>1105</v>
      </c>
      <c r="AN345" s="136">
        <f t="shared" si="313"/>
        <v>2543</v>
      </c>
      <c r="AO345" s="135">
        <v>1477</v>
      </c>
      <c r="AP345" s="135">
        <v>0</v>
      </c>
      <c r="AQ345" s="135">
        <v>1297</v>
      </c>
      <c r="AR345" s="136">
        <f t="shared" si="314"/>
        <v>2774</v>
      </c>
      <c r="AS345" s="135">
        <v>1433</v>
      </c>
      <c r="AT345" s="135">
        <v>0</v>
      </c>
      <c r="AU345" s="135">
        <v>1221</v>
      </c>
      <c r="AV345" s="136">
        <f t="shared" si="315"/>
        <v>2654</v>
      </c>
      <c r="AW345" s="135">
        <v>1502</v>
      </c>
      <c r="AX345" s="135">
        <v>0</v>
      </c>
      <c r="AY345" s="135">
        <v>1205</v>
      </c>
      <c r="AZ345" s="136">
        <f t="shared" si="316"/>
        <v>2707</v>
      </c>
      <c r="BA345" s="135">
        <v>1175</v>
      </c>
      <c r="BB345" s="135">
        <v>0</v>
      </c>
      <c r="BC345" s="135">
        <v>1025</v>
      </c>
      <c r="BD345" s="136">
        <f t="shared" si="317"/>
        <v>2200</v>
      </c>
      <c r="BE345" s="135">
        <v>935</v>
      </c>
      <c r="BF345" s="135">
        <v>0</v>
      </c>
      <c r="BG345" s="135">
        <v>807</v>
      </c>
      <c r="BH345" s="136">
        <f t="shared" si="318"/>
        <v>1742</v>
      </c>
      <c r="BI345" s="135">
        <v>743</v>
      </c>
      <c r="BJ345" s="135">
        <v>0</v>
      </c>
      <c r="BK345" s="135">
        <v>645</v>
      </c>
      <c r="BL345" s="136">
        <f t="shared" si="319"/>
        <v>1388</v>
      </c>
      <c r="BM345" s="135">
        <v>539</v>
      </c>
      <c r="BN345" s="135">
        <v>0</v>
      </c>
      <c r="BO345" s="135">
        <v>480</v>
      </c>
      <c r="BP345" s="136">
        <f t="shared" si="320"/>
        <v>1019</v>
      </c>
      <c r="BQ345" s="135">
        <v>339</v>
      </c>
      <c r="BR345" s="135">
        <v>0</v>
      </c>
      <c r="BS345" s="135">
        <v>337</v>
      </c>
      <c r="BT345" s="136">
        <f t="shared" si="321"/>
        <v>676</v>
      </c>
      <c r="BU345" s="135">
        <v>348</v>
      </c>
      <c r="BV345" s="135">
        <v>0</v>
      </c>
      <c r="BW345" s="135">
        <v>258</v>
      </c>
      <c r="BX345" s="136">
        <f t="shared" si="322"/>
        <v>606</v>
      </c>
      <c r="BY345" s="135">
        <v>2</v>
      </c>
      <c r="BZ345" s="135">
        <v>0</v>
      </c>
      <c r="CA345" s="135">
        <v>7</v>
      </c>
      <c r="CB345" s="136">
        <f t="shared" si="323"/>
        <v>9</v>
      </c>
      <c r="CC345" s="137"/>
      <c r="CD345" s="138">
        <f t="shared" si="300"/>
        <v>21197</v>
      </c>
      <c r="CE345" s="138">
        <f t="shared" si="280"/>
        <v>0</v>
      </c>
      <c r="CF345" s="138">
        <f t="shared" si="301"/>
        <v>18692</v>
      </c>
      <c r="CG345" s="139">
        <f t="shared" si="302"/>
        <v>39889</v>
      </c>
    </row>
    <row r="346" spans="1:85" ht="14.1" customHeight="1">
      <c r="A346" s="45"/>
      <c r="B346" s="1044"/>
      <c r="C346" s="1034"/>
      <c r="D346" s="134" t="s">
        <v>854</v>
      </c>
      <c r="E346" s="135">
        <v>1311</v>
      </c>
      <c r="F346" s="135">
        <v>0</v>
      </c>
      <c r="G346" s="135">
        <v>1338</v>
      </c>
      <c r="H346" s="136">
        <f t="shared" si="305"/>
        <v>2649</v>
      </c>
      <c r="I346" s="135">
        <v>941</v>
      </c>
      <c r="J346" s="135">
        <v>0</v>
      </c>
      <c r="K346" s="135">
        <v>998</v>
      </c>
      <c r="L346" s="136">
        <f t="shared" si="306"/>
        <v>1939</v>
      </c>
      <c r="M346" s="135">
        <v>2554</v>
      </c>
      <c r="N346" s="135">
        <v>0</v>
      </c>
      <c r="O346" s="135">
        <v>2728</v>
      </c>
      <c r="P346" s="136">
        <f t="shared" si="307"/>
        <v>5282</v>
      </c>
      <c r="Q346" s="135">
        <v>2368</v>
      </c>
      <c r="R346" s="135">
        <v>0</v>
      </c>
      <c r="S346" s="135">
        <v>2603</v>
      </c>
      <c r="T346" s="136">
        <f t="shared" si="308"/>
        <v>4971</v>
      </c>
      <c r="U346" s="135">
        <v>2548</v>
      </c>
      <c r="V346" s="135">
        <v>0</v>
      </c>
      <c r="W346" s="135">
        <v>2645</v>
      </c>
      <c r="X346" s="136">
        <f t="shared" si="309"/>
        <v>5193</v>
      </c>
      <c r="Y346" s="135">
        <v>2902</v>
      </c>
      <c r="Z346" s="135">
        <v>0</v>
      </c>
      <c r="AA346" s="135">
        <v>2618</v>
      </c>
      <c r="AB346" s="136">
        <f t="shared" si="310"/>
        <v>5520</v>
      </c>
      <c r="AC346" s="135">
        <v>2932</v>
      </c>
      <c r="AD346" s="135">
        <v>0</v>
      </c>
      <c r="AE346" s="135">
        <v>2354</v>
      </c>
      <c r="AF346" s="136">
        <f t="shared" si="311"/>
        <v>5286</v>
      </c>
      <c r="AG346" s="135">
        <v>2326</v>
      </c>
      <c r="AH346" s="135">
        <v>0</v>
      </c>
      <c r="AI346" s="135">
        <v>1915</v>
      </c>
      <c r="AJ346" s="136">
        <f t="shared" si="312"/>
        <v>4241</v>
      </c>
      <c r="AK346" s="135">
        <v>2398</v>
      </c>
      <c r="AL346" s="135">
        <v>0</v>
      </c>
      <c r="AM346" s="135">
        <v>1936</v>
      </c>
      <c r="AN346" s="136">
        <f t="shared" si="313"/>
        <v>4334</v>
      </c>
      <c r="AO346" s="135">
        <v>2699</v>
      </c>
      <c r="AP346" s="135">
        <v>0</v>
      </c>
      <c r="AQ346" s="135">
        <v>2142</v>
      </c>
      <c r="AR346" s="136">
        <f t="shared" si="314"/>
        <v>4841</v>
      </c>
      <c r="AS346" s="135">
        <v>2599</v>
      </c>
      <c r="AT346" s="135">
        <v>0</v>
      </c>
      <c r="AU346" s="135">
        <v>2447</v>
      </c>
      <c r="AV346" s="136">
        <f t="shared" si="315"/>
        <v>5046</v>
      </c>
      <c r="AW346" s="135">
        <v>2675</v>
      </c>
      <c r="AX346" s="135">
        <v>1</v>
      </c>
      <c r="AY346" s="135">
        <v>2380</v>
      </c>
      <c r="AZ346" s="136">
        <f t="shared" si="316"/>
        <v>5056</v>
      </c>
      <c r="BA346" s="135">
        <v>2437</v>
      </c>
      <c r="BB346" s="135">
        <v>0</v>
      </c>
      <c r="BC346" s="135">
        <v>2136</v>
      </c>
      <c r="BD346" s="136">
        <f t="shared" si="317"/>
        <v>4573</v>
      </c>
      <c r="BE346" s="135">
        <v>2002</v>
      </c>
      <c r="BF346" s="135">
        <v>0</v>
      </c>
      <c r="BG346" s="135">
        <v>1675</v>
      </c>
      <c r="BH346" s="136">
        <f t="shared" si="318"/>
        <v>3677</v>
      </c>
      <c r="BI346" s="135">
        <v>1571</v>
      </c>
      <c r="BJ346" s="135">
        <v>0</v>
      </c>
      <c r="BK346" s="135">
        <v>1366</v>
      </c>
      <c r="BL346" s="136">
        <f t="shared" si="319"/>
        <v>2937</v>
      </c>
      <c r="BM346" s="135">
        <v>1344</v>
      </c>
      <c r="BN346" s="135">
        <v>0</v>
      </c>
      <c r="BO346" s="135">
        <v>1066</v>
      </c>
      <c r="BP346" s="136">
        <f t="shared" si="320"/>
        <v>2410</v>
      </c>
      <c r="BQ346" s="135">
        <v>1019</v>
      </c>
      <c r="BR346" s="135">
        <v>0</v>
      </c>
      <c r="BS346" s="135">
        <v>762</v>
      </c>
      <c r="BT346" s="136">
        <f t="shared" si="321"/>
        <v>1781</v>
      </c>
      <c r="BU346" s="135">
        <v>1219</v>
      </c>
      <c r="BV346" s="135">
        <v>0</v>
      </c>
      <c r="BW346" s="135">
        <v>769</v>
      </c>
      <c r="BX346" s="136">
        <f t="shared" si="322"/>
        <v>1988</v>
      </c>
      <c r="BY346" s="135">
        <v>2</v>
      </c>
      <c r="BZ346" s="135">
        <v>0</v>
      </c>
      <c r="CA346" s="135">
        <v>4</v>
      </c>
      <c r="CB346" s="136">
        <f t="shared" si="323"/>
        <v>6</v>
      </c>
      <c r="CC346" s="137"/>
      <c r="CD346" s="138">
        <f t="shared" si="300"/>
        <v>37847</v>
      </c>
      <c r="CE346" s="138">
        <f t="shared" si="280"/>
        <v>1</v>
      </c>
      <c r="CF346" s="138">
        <f t="shared" si="301"/>
        <v>33882</v>
      </c>
      <c r="CG346" s="139">
        <f t="shared" si="302"/>
        <v>71730</v>
      </c>
    </row>
    <row r="347" spans="1:85" ht="14.1" customHeight="1">
      <c r="A347" s="45"/>
      <c r="B347" s="1044"/>
      <c r="C347" s="281" t="s">
        <v>113</v>
      </c>
      <c r="D347" s="282" t="s">
        <v>856</v>
      </c>
      <c r="E347" s="280">
        <v>17596</v>
      </c>
      <c r="F347" s="280">
        <v>0</v>
      </c>
      <c r="G347" s="280">
        <v>17971</v>
      </c>
      <c r="H347" s="280">
        <f t="shared" ref="H347:BP347" si="324">SUM(H332:H346)</f>
        <v>35567</v>
      </c>
      <c r="I347" s="280">
        <v>13412</v>
      </c>
      <c r="J347" s="280">
        <v>0</v>
      </c>
      <c r="K347" s="280">
        <v>14011</v>
      </c>
      <c r="L347" s="280">
        <f t="shared" si="324"/>
        <v>27423</v>
      </c>
      <c r="M347" s="280">
        <v>34401</v>
      </c>
      <c r="N347" s="280">
        <v>0</v>
      </c>
      <c r="O347" s="280">
        <v>36100</v>
      </c>
      <c r="P347" s="280">
        <f t="shared" si="324"/>
        <v>70501</v>
      </c>
      <c r="Q347" s="280">
        <v>32888</v>
      </c>
      <c r="R347" s="280">
        <v>0</v>
      </c>
      <c r="S347" s="280">
        <v>34271</v>
      </c>
      <c r="T347" s="280">
        <f t="shared" si="324"/>
        <v>67159</v>
      </c>
      <c r="U347" s="280">
        <v>35145</v>
      </c>
      <c r="V347" s="280">
        <v>0</v>
      </c>
      <c r="W347" s="280">
        <v>35889</v>
      </c>
      <c r="X347" s="280">
        <f t="shared" si="324"/>
        <v>71034</v>
      </c>
      <c r="Y347" s="280">
        <v>40576</v>
      </c>
      <c r="Z347" s="280">
        <v>0</v>
      </c>
      <c r="AA347" s="280">
        <v>35337</v>
      </c>
      <c r="AB347" s="280">
        <f t="shared" si="324"/>
        <v>75913</v>
      </c>
      <c r="AC347" s="280">
        <v>42262</v>
      </c>
      <c r="AD347" s="280">
        <v>2</v>
      </c>
      <c r="AE347" s="280">
        <v>35257</v>
      </c>
      <c r="AF347" s="280">
        <f t="shared" si="324"/>
        <v>77521</v>
      </c>
      <c r="AG347" s="280">
        <v>35614</v>
      </c>
      <c r="AH347" s="280">
        <v>2</v>
      </c>
      <c r="AI347" s="280">
        <v>30136</v>
      </c>
      <c r="AJ347" s="280">
        <f t="shared" si="324"/>
        <v>65752</v>
      </c>
      <c r="AK347" s="280">
        <v>34634</v>
      </c>
      <c r="AL347" s="280">
        <v>1</v>
      </c>
      <c r="AM347" s="280">
        <v>29185</v>
      </c>
      <c r="AN347" s="280">
        <f t="shared" si="324"/>
        <v>63820</v>
      </c>
      <c r="AO347" s="280">
        <v>34795</v>
      </c>
      <c r="AP347" s="280">
        <v>0</v>
      </c>
      <c r="AQ347" s="280">
        <v>30033</v>
      </c>
      <c r="AR347" s="280">
        <f t="shared" si="324"/>
        <v>64828</v>
      </c>
      <c r="AS347" s="280">
        <v>35213</v>
      </c>
      <c r="AT347" s="280">
        <v>0</v>
      </c>
      <c r="AU347" s="280">
        <v>31402</v>
      </c>
      <c r="AV347" s="280">
        <f t="shared" si="324"/>
        <v>66615</v>
      </c>
      <c r="AW347" s="280">
        <v>37144</v>
      </c>
      <c r="AX347" s="280">
        <v>1</v>
      </c>
      <c r="AY347" s="280">
        <v>32752</v>
      </c>
      <c r="AZ347" s="280">
        <f t="shared" si="324"/>
        <v>69897</v>
      </c>
      <c r="BA347" s="280">
        <v>33558</v>
      </c>
      <c r="BB347" s="280">
        <v>0</v>
      </c>
      <c r="BC347" s="280">
        <v>29972</v>
      </c>
      <c r="BD347" s="280">
        <f t="shared" si="324"/>
        <v>63530</v>
      </c>
      <c r="BE347" s="280">
        <v>27331</v>
      </c>
      <c r="BF347" s="280">
        <v>0</v>
      </c>
      <c r="BG347" s="280">
        <v>23394</v>
      </c>
      <c r="BH347" s="280">
        <f t="shared" si="324"/>
        <v>50725</v>
      </c>
      <c r="BI347" s="280">
        <v>22130</v>
      </c>
      <c r="BJ347" s="280">
        <v>0</v>
      </c>
      <c r="BK347" s="280">
        <v>19226</v>
      </c>
      <c r="BL347" s="280">
        <f t="shared" si="324"/>
        <v>41356</v>
      </c>
      <c r="BM347" s="280">
        <v>19107</v>
      </c>
      <c r="BN347" s="280">
        <v>0</v>
      </c>
      <c r="BO347" s="280">
        <v>15527</v>
      </c>
      <c r="BP347" s="280">
        <f t="shared" si="324"/>
        <v>34634</v>
      </c>
      <c r="BQ347" s="280">
        <v>14049</v>
      </c>
      <c r="BR347" s="280">
        <v>0</v>
      </c>
      <c r="BS347" s="280">
        <v>10638</v>
      </c>
      <c r="BT347" s="280">
        <f t="shared" ref="BT347:CB347" si="325">SUM(BT332:BT346)</f>
        <v>24687</v>
      </c>
      <c r="BU347" s="280">
        <v>17832</v>
      </c>
      <c r="BV347" s="280">
        <v>0</v>
      </c>
      <c r="BW347" s="280">
        <v>10170</v>
      </c>
      <c r="BX347" s="280">
        <f t="shared" si="325"/>
        <v>28002</v>
      </c>
      <c r="BY347" s="280">
        <v>96</v>
      </c>
      <c r="BZ347" s="280">
        <v>0</v>
      </c>
      <c r="CA347" s="280">
        <v>189</v>
      </c>
      <c r="CB347" s="280">
        <f t="shared" si="325"/>
        <v>285</v>
      </c>
      <c r="CC347" s="133"/>
      <c r="CD347" s="283">
        <f t="shared" si="300"/>
        <v>527783</v>
      </c>
      <c r="CE347" s="283">
        <f t="shared" si="280"/>
        <v>6</v>
      </c>
      <c r="CF347" s="283">
        <f t="shared" si="301"/>
        <v>471460</v>
      </c>
      <c r="CG347" s="284">
        <f t="shared" si="302"/>
        <v>999249</v>
      </c>
    </row>
    <row r="348" spans="1:85" ht="14.1" customHeight="1">
      <c r="A348" s="45"/>
      <c r="B348" s="1044"/>
      <c r="C348" s="1054" t="s">
        <v>904</v>
      </c>
      <c r="D348" s="134" t="s">
        <v>803</v>
      </c>
      <c r="E348" s="135">
        <v>4693</v>
      </c>
      <c r="F348" s="135">
        <v>0</v>
      </c>
      <c r="G348" s="135">
        <v>4897</v>
      </c>
      <c r="H348" s="136">
        <f t="shared" si="253"/>
        <v>9590</v>
      </c>
      <c r="I348" s="135">
        <v>3102</v>
      </c>
      <c r="J348" s="135">
        <v>0</v>
      </c>
      <c r="K348" s="135">
        <v>3153</v>
      </c>
      <c r="L348" s="136">
        <f t="shared" si="254"/>
        <v>6255</v>
      </c>
      <c r="M348" s="135">
        <v>6744</v>
      </c>
      <c r="N348" s="135">
        <v>0</v>
      </c>
      <c r="O348" s="135">
        <v>6891</v>
      </c>
      <c r="P348" s="136">
        <f t="shared" si="255"/>
        <v>13635</v>
      </c>
      <c r="Q348" s="135">
        <v>5741</v>
      </c>
      <c r="R348" s="135">
        <v>0</v>
      </c>
      <c r="S348" s="135">
        <v>5923</v>
      </c>
      <c r="T348" s="136">
        <f t="shared" si="256"/>
        <v>11664</v>
      </c>
      <c r="U348" s="135">
        <v>5514</v>
      </c>
      <c r="V348" s="135">
        <v>0</v>
      </c>
      <c r="W348" s="135">
        <v>5803</v>
      </c>
      <c r="X348" s="136">
        <f t="shared" si="257"/>
        <v>11317</v>
      </c>
      <c r="Y348" s="135">
        <v>9523</v>
      </c>
      <c r="Z348" s="135">
        <v>2</v>
      </c>
      <c r="AA348" s="135">
        <v>8075</v>
      </c>
      <c r="AB348" s="136">
        <f t="shared" si="258"/>
        <v>17600</v>
      </c>
      <c r="AC348" s="135">
        <v>16470</v>
      </c>
      <c r="AD348" s="135">
        <v>4</v>
      </c>
      <c r="AE348" s="135">
        <v>12692</v>
      </c>
      <c r="AF348" s="136">
        <f t="shared" si="259"/>
        <v>29166</v>
      </c>
      <c r="AG348" s="135">
        <v>15553</v>
      </c>
      <c r="AH348" s="135">
        <v>6</v>
      </c>
      <c r="AI348" s="135">
        <v>12892</v>
      </c>
      <c r="AJ348" s="136">
        <f t="shared" si="260"/>
        <v>28451</v>
      </c>
      <c r="AK348" s="135">
        <v>13024</v>
      </c>
      <c r="AL348" s="135">
        <v>0</v>
      </c>
      <c r="AM348" s="135">
        <v>11548</v>
      </c>
      <c r="AN348" s="136">
        <f t="shared" si="261"/>
        <v>24572</v>
      </c>
      <c r="AO348" s="135">
        <v>10749</v>
      </c>
      <c r="AP348" s="135">
        <v>1</v>
      </c>
      <c r="AQ348" s="135">
        <v>9343</v>
      </c>
      <c r="AR348" s="136">
        <f t="shared" si="262"/>
        <v>20093</v>
      </c>
      <c r="AS348" s="135">
        <v>9091</v>
      </c>
      <c r="AT348" s="135">
        <v>0</v>
      </c>
      <c r="AU348" s="135">
        <v>7982</v>
      </c>
      <c r="AV348" s="136">
        <f t="shared" si="263"/>
        <v>17073</v>
      </c>
      <c r="AW348" s="135">
        <v>8562</v>
      </c>
      <c r="AX348" s="135">
        <v>0</v>
      </c>
      <c r="AY348" s="135">
        <v>7303</v>
      </c>
      <c r="AZ348" s="136">
        <f t="shared" si="264"/>
        <v>15865</v>
      </c>
      <c r="BA348" s="135">
        <v>8137</v>
      </c>
      <c r="BB348" s="135">
        <v>0</v>
      </c>
      <c r="BC348" s="135">
        <v>6627</v>
      </c>
      <c r="BD348" s="136">
        <f t="shared" si="265"/>
        <v>14764</v>
      </c>
      <c r="BE348" s="135">
        <v>6943</v>
      </c>
      <c r="BF348" s="135">
        <v>0</v>
      </c>
      <c r="BG348" s="135">
        <v>5497</v>
      </c>
      <c r="BH348" s="136">
        <f t="shared" si="266"/>
        <v>12440</v>
      </c>
      <c r="BI348" s="135">
        <v>5745</v>
      </c>
      <c r="BJ348" s="135">
        <v>0</v>
      </c>
      <c r="BK348" s="135">
        <v>4409</v>
      </c>
      <c r="BL348" s="136">
        <f t="shared" si="267"/>
        <v>10154</v>
      </c>
      <c r="BM348" s="135">
        <v>5052</v>
      </c>
      <c r="BN348" s="135">
        <v>0</v>
      </c>
      <c r="BO348" s="135">
        <v>3831</v>
      </c>
      <c r="BP348" s="136">
        <f t="shared" si="268"/>
        <v>8883</v>
      </c>
      <c r="BQ348" s="135">
        <v>4074</v>
      </c>
      <c r="BR348" s="135">
        <v>0</v>
      </c>
      <c r="BS348" s="135">
        <v>2696</v>
      </c>
      <c r="BT348" s="136">
        <f t="shared" si="269"/>
        <v>6770</v>
      </c>
      <c r="BU348" s="135">
        <v>7032</v>
      </c>
      <c r="BV348" s="135">
        <v>0</v>
      </c>
      <c r="BW348" s="135">
        <v>3053</v>
      </c>
      <c r="BX348" s="136">
        <f t="shared" si="270"/>
        <v>10085</v>
      </c>
      <c r="BY348" s="135">
        <v>19</v>
      </c>
      <c r="BZ348" s="135">
        <v>0</v>
      </c>
      <c r="CA348" s="135">
        <v>27</v>
      </c>
      <c r="CB348" s="136">
        <f t="shared" si="271"/>
        <v>46</v>
      </c>
      <c r="CC348" s="137"/>
      <c r="CD348" s="138">
        <f t="shared" si="273"/>
        <v>145768</v>
      </c>
      <c r="CE348" s="138">
        <f t="shared" si="273"/>
        <v>13</v>
      </c>
      <c r="CF348" s="138">
        <f t="shared" si="273"/>
        <v>122642</v>
      </c>
      <c r="CG348" s="139">
        <f t="shared" si="272"/>
        <v>268423</v>
      </c>
    </row>
    <row r="349" spans="1:85" ht="14.1" customHeight="1">
      <c r="A349" s="45"/>
      <c r="B349" s="1044"/>
      <c r="C349" s="1055"/>
      <c r="D349" s="134" t="s">
        <v>804</v>
      </c>
      <c r="E349" s="135">
        <v>1069</v>
      </c>
      <c r="F349" s="135">
        <v>0</v>
      </c>
      <c r="G349" s="135">
        <v>1139</v>
      </c>
      <c r="H349" s="136">
        <f t="shared" si="253"/>
        <v>2208</v>
      </c>
      <c r="I349" s="135">
        <v>788</v>
      </c>
      <c r="J349" s="135">
        <v>0</v>
      </c>
      <c r="K349" s="135">
        <v>840</v>
      </c>
      <c r="L349" s="136">
        <f t="shared" si="254"/>
        <v>1628</v>
      </c>
      <c r="M349" s="135">
        <v>1837</v>
      </c>
      <c r="N349" s="135">
        <v>0</v>
      </c>
      <c r="O349" s="135">
        <v>2091</v>
      </c>
      <c r="P349" s="136">
        <f t="shared" si="255"/>
        <v>3928</v>
      </c>
      <c r="Q349" s="135">
        <v>1905</v>
      </c>
      <c r="R349" s="135">
        <v>0</v>
      </c>
      <c r="S349" s="135">
        <v>2057</v>
      </c>
      <c r="T349" s="136">
        <f t="shared" si="256"/>
        <v>3962</v>
      </c>
      <c r="U349" s="135">
        <v>2058</v>
      </c>
      <c r="V349" s="135">
        <v>0</v>
      </c>
      <c r="W349" s="135">
        <v>2064</v>
      </c>
      <c r="X349" s="136">
        <f t="shared" si="257"/>
        <v>4122</v>
      </c>
      <c r="Y349" s="135">
        <v>2298</v>
      </c>
      <c r="Z349" s="135">
        <v>1</v>
      </c>
      <c r="AA349" s="135">
        <v>1993</v>
      </c>
      <c r="AB349" s="136">
        <f t="shared" si="258"/>
        <v>4292</v>
      </c>
      <c r="AC349" s="135">
        <v>2570</v>
      </c>
      <c r="AD349" s="135">
        <v>0</v>
      </c>
      <c r="AE349" s="135">
        <v>1980</v>
      </c>
      <c r="AF349" s="136">
        <f t="shared" si="259"/>
        <v>4550</v>
      </c>
      <c r="AG349" s="135">
        <v>2148</v>
      </c>
      <c r="AH349" s="135">
        <v>0</v>
      </c>
      <c r="AI349" s="135">
        <v>1743</v>
      </c>
      <c r="AJ349" s="136">
        <f t="shared" si="260"/>
        <v>3891</v>
      </c>
      <c r="AK349" s="135">
        <v>2073</v>
      </c>
      <c r="AL349" s="135">
        <v>0</v>
      </c>
      <c r="AM349" s="135">
        <v>1726</v>
      </c>
      <c r="AN349" s="136">
        <f t="shared" si="261"/>
        <v>3799</v>
      </c>
      <c r="AO349" s="135">
        <v>2086</v>
      </c>
      <c r="AP349" s="135">
        <v>0</v>
      </c>
      <c r="AQ349" s="135">
        <v>1850</v>
      </c>
      <c r="AR349" s="136">
        <f t="shared" si="262"/>
        <v>3936</v>
      </c>
      <c r="AS349" s="135">
        <v>2240</v>
      </c>
      <c r="AT349" s="135">
        <v>0</v>
      </c>
      <c r="AU349" s="135">
        <v>1816</v>
      </c>
      <c r="AV349" s="136">
        <f t="shared" si="263"/>
        <v>4056</v>
      </c>
      <c r="AW349" s="135">
        <v>2317</v>
      </c>
      <c r="AX349" s="135">
        <v>0</v>
      </c>
      <c r="AY349" s="135">
        <v>1943</v>
      </c>
      <c r="AZ349" s="136">
        <f t="shared" si="264"/>
        <v>4260</v>
      </c>
      <c r="BA349" s="135">
        <v>2081</v>
      </c>
      <c r="BB349" s="135">
        <v>0</v>
      </c>
      <c r="BC349" s="135">
        <v>1687</v>
      </c>
      <c r="BD349" s="136">
        <f t="shared" si="265"/>
        <v>3768</v>
      </c>
      <c r="BE349" s="135">
        <v>1739</v>
      </c>
      <c r="BF349" s="135">
        <v>0</v>
      </c>
      <c r="BG349" s="135">
        <v>1440</v>
      </c>
      <c r="BH349" s="136">
        <f t="shared" si="266"/>
        <v>3179</v>
      </c>
      <c r="BI349" s="135">
        <v>1474</v>
      </c>
      <c r="BJ349" s="135">
        <v>0</v>
      </c>
      <c r="BK349" s="135">
        <v>1205</v>
      </c>
      <c r="BL349" s="136">
        <f t="shared" si="267"/>
        <v>2679</v>
      </c>
      <c r="BM349" s="135">
        <v>1430</v>
      </c>
      <c r="BN349" s="135">
        <v>0</v>
      </c>
      <c r="BO349" s="135">
        <v>1015</v>
      </c>
      <c r="BP349" s="136">
        <f t="shared" si="268"/>
        <v>2445</v>
      </c>
      <c r="BQ349" s="135">
        <v>1058</v>
      </c>
      <c r="BR349" s="135">
        <v>0</v>
      </c>
      <c r="BS349" s="135">
        <v>712</v>
      </c>
      <c r="BT349" s="136">
        <f t="shared" si="269"/>
        <v>1770</v>
      </c>
      <c r="BU349" s="135">
        <v>1441</v>
      </c>
      <c r="BV349" s="135">
        <v>0</v>
      </c>
      <c r="BW349" s="135">
        <v>759</v>
      </c>
      <c r="BX349" s="136">
        <f t="shared" si="270"/>
        <v>2200</v>
      </c>
      <c r="BY349" s="135">
        <v>2</v>
      </c>
      <c r="BZ349" s="135">
        <v>0</v>
      </c>
      <c r="CA349" s="135">
        <v>2</v>
      </c>
      <c r="CB349" s="136">
        <f t="shared" si="271"/>
        <v>4</v>
      </c>
      <c r="CC349" s="137"/>
      <c r="CD349" s="138">
        <f t="shared" si="273"/>
        <v>32614</v>
      </c>
      <c r="CE349" s="138">
        <f t="shared" si="273"/>
        <v>1</v>
      </c>
      <c r="CF349" s="138">
        <f t="shared" si="273"/>
        <v>28062</v>
      </c>
      <c r="CG349" s="139">
        <f t="shared" si="272"/>
        <v>60677</v>
      </c>
    </row>
    <row r="350" spans="1:85" ht="14.1" customHeight="1">
      <c r="A350" s="45"/>
      <c r="B350" s="1044"/>
      <c r="C350" s="1055"/>
      <c r="D350" s="134" t="s">
        <v>805</v>
      </c>
      <c r="E350" s="135">
        <v>2041</v>
      </c>
      <c r="F350" s="135">
        <v>0</v>
      </c>
      <c r="G350" s="135">
        <v>1998</v>
      </c>
      <c r="H350" s="136">
        <f t="shared" si="253"/>
        <v>4039</v>
      </c>
      <c r="I350" s="135">
        <v>1254</v>
      </c>
      <c r="J350" s="135">
        <v>0</v>
      </c>
      <c r="K350" s="135">
        <v>1352</v>
      </c>
      <c r="L350" s="136">
        <f t="shared" si="254"/>
        <v>2606</v>
      </c>
      <c r="M350" s="135">
        <v>3037</v>
      </c>
      <c r="N350" s="135">
        <v>0</v>
      </c>
      <c r="O350" s="135">
        <v>3250</v>
      </c>
      <c r="P350" s="136">
        <f t="shared" si="255"/>
        <v>6287</v>
      </c>
      <c r="Q350" s="135">
        <v>2839</v>
      </c>
      <c r="R350" s="135">
        <v>0</v>
      </c>
      <c r="S350" s="135">
        <v>3062</v>
      </c>
      <c r="T350" s="136">
        <f t="shared" si="256"/>
        <v>5901</v>
      </c>
      <c r="U350" s="135">
        <v>3151</v>
      </c>
      <c r="V350" s="135">
        <v>1</v>
      </c>
      <c r="W350" s="135">
        <v>3118</v>
      </c>
      <c r="X350" s="136">
        <f t="shared" si="257"/>
        <v>6270</v>
      </c>
      <c r="Y350" s="135">
        <v>4120</v>
      </c>
      <c r="Z350" s="135">
        <v>0</v>
      </c>
      <c r="AA350" s="135">
        <v>3559</v>
      </c>
      <c r="AB350" s="136">
        <f t="shared" si="258"/>
        <v>7679</v>
      </c>
      <c r="AC350" s="135">
        <v>5169</v>
      </c>
      <c r="AD350" s="135">
        <v>0</v>
      </c>
      <c r="AE350" s="135">
        <v>4387</v>
      </c>
      <c r="AF350" s="136">
        <f t="shared" si="259"/>
        <v>9556</v>
      </c>
      <c r="AG350" s="135">
        <v>4436</v>
      </c>
      <c r="AH350" s="135">
        <v>1</v>
      </c>
      <c r="AI350" s="135">
        <v>4178</v>
      </c>
      <c r="AJ350" s="136">
        <f t="shared" si="260"/>
        <v>8615</v>
      </c>
      <c r="AK350" s="135">
        <v>4098</v>
      </c>
      <c r="AL350" s="135">
        <v>0</v>
      </c>
      <c r="AM350" s="135">
        <v>3701</v>
      </c>
      <c r="AN350" s="136">
        <f t="shared" si="261"/>
        <v>7799</v>
      </c>
      <c r="AO350" s="135">
        <v>3583</v>
      </c>
      <c r="AP350" s="135">
        <v>0</v>
      </c>
      <c r="AQ350" s="135">
        <v>3339</v>
      </c>
      <c r="AR350" s="136">
        <f t="shared" si="262"/>
        <v>6922</v>
      </c>
      <c r="AS350" s="135">
        <v>3603</v>
      </c>
      <c r="AT350" s="135">
        <v>0</v>
      </c>
      <c r="AU350" s="135">
        <v>3288</v>
      </c>
      <c r="AV350" s="136">
        <f t="shared" si="263"/>
        <v>6891</v>
      </c>
      <c r="AW350" s="135">
        <v>4012</v>
      </c>
      <c r="AX350" s="135">
        <v>0</v>
      </c>
      <c r="AY350" s="135">
        <v>3595</v>
      </c>
      <c r="AZ350" s="136">
        <f t="shared" si="264"/>
        <v>7607</v>
      </c>
      <c r="BA350" s="135">
        <v>3598</v>
      </c>
      <c r="BB350" s="135">
        <v>0</v>
      </c>
      <c r="BC350" s="135">
        <v>3315</v>
      </c>
      <c r="BD350" s="136">
        <f t="shared" si="265"/>
        <v>6913</v>
      </c>
      <c r="BE350" s="135">
        <v>3066</v>
      </c>
      <c r="BF350" s="135">
        <v>0</v>
      </c>
      <c r="BG350" s="135">
        <v>2513</v>
      </c>
      <c r="BH350" s="136">
        <f t="shared" si="266"/>
        <v>5579</v>
      </c>
      <c r="BI350" s="135">
        <v>2642</v>
      </c>
      <c r="BJ350" s="135">
        <v>0</v>
      </c>
      <c r="BK350" s="135">
        <v>2034</v>
      </c>
      <c r="BL350" s="136">
        <f t="shared" si="267"/>
        <v>4676</v>
      </c>
      <c r="BM350" s="135">
        <v>2606</v>
      </c>
      <c r="BN350" s="135">
        <v>0</v>
      </c>
      <c r="BO350" s="135">
        <v>1799</v>
      </c>
      <c r="BP350" s="136">
        <f t="shared" si="268"/>
        <v>4405</v>
      </c>
      <c r="BQ350" s="135">
        <v>2148</v>
      </c>
      <c r="BR350" s="135">
        <v>0</v>
      </c>
      <c r="BS350" s="135">
        <v>1446</v>
      </c>
      <c r="BT350" s="136">
        <f t="shared" si="269"/>
        <v>3594</v>
      </c>
      <c r="BU350" s="135">
        <v>3150</v>
      </c>
      <c r="BV350" s="135">
        <v>0</v>
      </c>
      <c r="BW350" s="135">
        <v>1561</v>
      </c>
      <c r="BX350" s="136">
        <f t="shared" si="270"/>
        <v>4711</v>
      </c>
      <c r="BY350" s="135">
        <v>5</v>
      </c>
      <c r="BZ350" s="135">
        <v>0</v>
      </c>
      <c r="CA350" s="135">
        <v>7</v>
      </c>
      <c r="CB350" s="136">
        <f t="shared" si="271"/>
        <v>12</v>
      </c>
      <c r="CC350" s="137"/>
      <c r="CD350" s="138">
        <f t="shared" si="273"/>
        <v>58558</v>
      </c>
      <c r="CE350" s="138">
        <f t="shared" si="273"/>
        <v>2</v>
      </c>
      <c r="CF350" s="138">
        <f t="shared" si="273"/>
        <v>51502</v>
      </c>
      <c r="CG350" s="139">
        <f t="shared" si="272"/>
        <v>110062</v>
      </c>
    </row>
    <row r="351" spans="1:85" ht="14.1" customHeight="1">
      <c r="A351" s="45"/>
      <c r="B351" s="1044"/>
      <c r="C351" s="1056"/>
      <c r="D351" s="134" t="s">
        <v>806</v>
      </c>
      <c r="E351" s="135">
        <v>5883</v>
      </c>
      <c r="F351" s="135">
        <v>0</v>
      </c>
      <c r="G351" s="135">
        <v>5995</v>
      </c>
      <c r="H351" s="136">
        <f t="shared" si="253"/>
        <v>11878</v>
      </c>
      <c r="I351" s="135">
        <v>4525</v>
      </c>
      <c r="J351" s="135">
        <v>0</v>
      </c>
      <c r="K351" s="135">
        <v>4732</v>
      </c>
      <c r="L351" s="136">
        <f t="shared" si="254"/>
        <v>9257</v>
      </c>
      <c r="M351" s="135">
        <v>11350</v>
      </c>
      <c r="N351" s="135">
        <v>0</v>
      </c>
      <c r="O351" s="135">
        <v>11969</v>
      </c>
      <c r="P351" s="136">
        <f t="shared" si="255"/>
        <v>23319</v>
      </c>
      <c r="Q351" s="135">
        <v>10994</v>
      </c>
      <c r="R351" s="135">
        <v>0</v>
      </c>
      <c r="S351" s="135">
        <v>11711</v>
      </c>
      <c r="T351" s="136">
        <f t="shared" si="256"/>
        <v>22705</v>
      </c>
      <c r="U351" s="135">
        <v>12419</v>
      </c>
      <c r="V351" s="135">
        <v>0</v>
      </c>
      <c r="W351" s="135">
        <v>12592</v>
      </c>
      <c r="X351" s="136">
        <f t="shared" si="257"/>
        <v>25011</v>
      </c>
      <c r="Y351" s="135">
        <v>14572</v>
      </c>
      <c r="Z351" s="135">
        <v>1</v>
      </c>
      <c r="AA351" s="135">
        <v>12388</v>
      </c>
      <c r="AB351" s="136">
        <f t="shared" si="258"/>
        <v>26961</v>
      </c>
      <c r="AC351" s="135">
        <v>16001</v>
      </c>
      <c r="AD351" s="135">
        <v>0</v>
      </c>
      <c r="AE351" s="135">
        <v>11859</v>
      </c>
      <c r="AF351" s="136">
        <f t="shared" si="259"/>
        <v>27860</v>
      </c>
      <c r="AG351" s="135">
        <v>13177</v>
      </c>
      <c r="AH351" s="135">
        <v>0</v>
      </c>
      <c r="AI351" s="135">
        <v>9590</v>
      </c>
      <c r="AJ351" s="136">
        <f t="shared" si="260"/>
        <v>22767</v>
      </c>
      <c r="AK351" s="135">
        <v>12055</v>
      </c>
      <c r="AL351" s="135">
        <v>0</v>
      </c>
      <c r="AM351" s="135">
        <v>8810</v>
      </c>
      <c r="AN351" s="136">
        <f t="shared" si="261"/>
        <v>20865</v>
      </c>
      <c r="AO351" s="135">
        <v>11768</v>
      </c>
      <c r="AP351" s="135">
        <v>0</v>
      </c>
      <c r="AQ351" s="135">
        <v>8719</v>
      </c>
      <c r="AR351" s="136">
        <f t="shared" si="262"/>
        <v>20487</v>
      </c>
      <c r="AS351" s="135">
        <v>13024</v>
      </c>
      <c r="AT351" s="135">
        <v>1</v>
      </c>
      <c r="AU351" s="135">
        <v>9393</v>
      </c>
      <c r="AV351" s="136">
        <f t="shared" si="263"/>
        <v>22418</v>
      </c>
      <c r="AW351" s="135">
        <v>15687</v>
      </c>
      <c r="AX351" s="135">
        <v>0</v>
      </c>
      <c r="AY351" s="135">
        <v>11402</v>
      </c>
      <c r="AZ351" s="136">
        <f t="shared" si="264"/>
        <v>27089</v>
      </c>
      <c r="BA351" s="135">
        <v>15129</v>
      </c>
      <c r="BB351" s="135">
        <v>0</v>
      </c>
      <c r="BC351" s="135">
        <v>11711</v>
      </c>
      <c r="BD351" s="136">
        <f t="shared" si="265"/>
        <v>26840</v>
      </c>
      <c r="BE351" s="135">
        <v>11969</v>
      </c>
      <c r="BF351" s="135">
        <v>0</v>
      </c>
      <c r="BG351" s="135">
        <v>9226</v>
      </c>
      <c r="BH351" s="136">
        <f t="shared" si="266"/>
        <v>21195</v>
      </c>
      <c r="BI351" s="135">
        <v>8965</v>
      </c>
      <c r="BJ351" s="135">
        <v>0</v>
      </c>
      <c r="BK351" s="135">
        <v>6930</v>
      </c>
      <c r="BL351" s="136">
        <f t="shared" si="267"/>
        <v>15895</v>
      </c>
      <c r="BM351" s="135">
        <v>6945</v>
      </c>
      <c r="BN351" s="135">
        <v>0</v>
      </c>
      <c r="BO351" s="135">
        <v>5375</v>
      </c>
      <c r="BP351" s="136">
        <f t="shared" si="268"/>
        <v>12320</v>
      </c>
      <c r="BQ351" s="135">
        <v>4700</v>
      </c>
      <c r="BR351" s="135">
        <v>0</v>
      </c>
      <c r="BS351" s="135">
        <v>3240</v>
      </c>
      <c r="BT351" s="136">
        <f t="shared" si="269"/>
        <v>7940</v>
      </c>
      <c r="BU351" s="135">
        <v>5599</v>
      </c>
      <c r="BV351" s="135">
        <v>0</v>
      </c>
      <c r="BW351" s="135">
        <v>2748</v>
      </c>
      <c r="BX351" s="136">
        <f t="shared" si="270"/>
        <v>8347</v>
      </c>
      <c r="BY351" s="135">
        <v>16</v>
      </c>
      <c r="BZ351" s="135">
        <v>0</v>
      </c>
      <c r="CA351" s="135">
        <v>21</v>
      </c>
      <c r="CB351" s="136">
        <f t="shared" si="271"/>
        <v>37</v>
      </c>
      <c r="CC351" s="137"/>
      <c r="CD351" s="138">
        <f t="shared" si="273"/>
        <v>194778</v>
      </c>
      <c r="CE351" s="138">
        <f t="shared" si="273"/>
        <v>2</v>
      </c>
      <c r="CF351" s="138">
        <f t="shared" si="273"/>
        <v>158411</v>
      </c>
      <c r="CG351" s="139">
        <f t="shared" si="272"/>
        <v>353191</v>
      </c>
    </row>
    <row r="352" spans="1:85" ht="14.1" customHeight="1">
      <c r="A352" s="45"/>
      <c r="B352" s="1044"/>
      <c r="C352" s="281" t="s">
        <v>113</v>
      </c>
      <c r="D352" s="282" t="s">
        <v>856</v>
      </c>
      <c r="E352" s="280">
        <v>13686</v>
      </c>
      <c r="F352" s="280">
        <v>0</v>
      </c>
      <c r="G352" s="280">
        <v>14029</v>
      </c>
      <c r="H352" s="280">
        <f t="shared" ref="H352:BP352" si="326">SUM(H348:H351)</f>
        <v>27715</v>
      </c>
      <c r="I352" s="280">
        <v>9669</v>
      </c>
      <c r="J352" s="280">
        <v>0</v>
      </c>
      <c r="K352" s="280">
        <v>10077</v>
      </c>
      <c r="L352" s="280">
        <f t="shared" si="326"/>
        <v>19746</v>
      </c>
      <c r="M352" s="280">
        <v>22968</v>
      </c>
      <c r="N352" s="280">
        <v>0</v>
      </c>
      <c r="O352" s="280">
        <v>24201</v>
      </c>
      <c r="P352" s="280">
        <f t="shared" si="326"/>
        <v>47169</v>
      </c>
      <c r="Q352" s="280">
        <v>21479</v>
      </c>
      <c r="R352" s="280">
        <v>0</v>
      </c>
      <c r="S352" s="280">
        <v>22753</v>
      </c>
      <c r="T352" s="280">
        <f t="shared" si="326"/>
        <v>44232</v>
      </c>
      <c r="U352" s="280">
        <v>23142</v>
      </c>
      <c r="V352" s="280">
        <v>1</v>
      </c>
      <c r="W352" s="280">
        <v>23577</v>
      </c>
      <c r="X352" s="280">
        <f t="shared" si="326"/>
        <v>46720</v>
      </c>
      <c r="Y352" s="280">
        <v>30513</v>
      </c>
      <c r="Z352" s="280">
        <v>4</v>
      </c>
      <c r="AA352" s="280">
        <v>26015</v>
      </c>
      <c r="AB352" s="280">
        <f t="shared" si="326"/>
        <v>56532</v>
      </c>
      <c r="AC352" s="280">
        <v>40210</v>
      </c>
      <c r="AD352" s="280">
        <v>4</v>
      </c>
      <c r="AE352" s="280">
        <v>30918</v>
      </c>
      <c r="AF352" s="280">
        <f t="shared" si="326"/>
        <v>71132</v>
      </c>
      <c r="AG352" s="280">
        <v>35314</v>
      </c>
      <c r="AH352" s="280">
        <v>7</v>
      </c>
      <c r="AI352" s="280">
        <v>28403</v>
      </c>
      <c r="AJ352" s="280">
        <f t="shared" si="326"/>
        <v>63724</v>
      </c>
      <c r="AK352" s="280">
        <v>31250</v>
      </c>
      <c r="AL352" s="280">
        <v>0</v>
      </c>
      <c r="AM352" s="280">
        <v>25785</v>
      </c>
      <c r="AN352" s="280">
        <f t="shared" si="326"/>
        <v>57035</v>
      </c>
      <c r="AO352" s="280">
        <v>28186</v>
      </c>
      <c r="AP352" s="280">
        <v>1</v>
      </c>
      <c r="AQ352" s="280">
        <v>23251</v>
      </c>
      <c r="AR352" s="280">
        <f t="shared" si="326"/>
        <v>51438</v>
      </c>
      <c r="AS352" s="280">
        <v>27958</v>
      </c>
      <c r="AT352" s="280">
        <v>1</v>
      </c>
      <c r="AU352" s="280">
        <v>22479</v>
      </c>
      <c r="AV352" s="280">
        <f t="shared" si="326"/>
        <v>50438</v>
      </c>
      <c r="AW352" s="280">
        <v>30578</v>
      </c>
      <c r="AX352" s="280">
        <v>0</v>
      </c>
      <c r="AY352" s="280">
        <v>24243</v>
      </c>
      <c r="AZ352" s="280">
        <f t="shared" si="326"/>
        <v>54821</v>
      </c>
      <c r="BA352" s="280">
        <v>28945</v>
      </c>
      <c r="BB352" s="280">
        <v>0</v>
      </c>
      <c r="BC352" s="280">
        <v>23340</v>
      </c>
      <c r="BD352" s="280">
        <f t="shared" si="326"/>
        <v>52285</v>
      </c>
      <c r="BE352" s="280">
        <v>23717</v>
      </c>
      <c r="BF352" s="280">
        <v>0</v>
      </c>
      <c r="BG352" s="280">
        <v>18676</v>
      </c>
      <c r="BH352" s="280">
        <f t="shared" si="326"/>
        <v>42393</v>
      </c>
      <c r="BI352" s="280">
        <v>18826</v>
      </c>
      <c r="BJ352" s="280">
        <v>0</v>
      </c>
      <c r="BK352" s="280">
        <v>14578</v>
      </c>
      <c r="BL352" s="280">
        <f t="shared" si="326"/>
        <v>33404</v>
      </c>
      <c r="BM352" s="280">
        <v>16033</v>
      </c>
      <c r="BN352" s="280">
        <v>0</v>
      </c>
      <c r="BO352" s="280">
        <v>12020</v>
      </c>
      <c r="BP352" s="280">
        <f t="shared" si="326"/>
        <v>28053</v>
      </c>
      <c r="BQ352" s="280">
        <v>11980</v>
      </c>
      <c r="BR352" s="280">
        <v>0</v>
      </c>
      <c r="BS352" s="280">
        <v>8094</v>
      </c>
      <c r="BT352" s="280">
        <f t="shared" ref="BT352:CB352" si="327">SUM(BT348:BT351)</f>
        <v>20074</v>
      </c>
      <c r="BU352" s="280">
        <v>17222</v>
      </c>
      <c r="BV352" s="280">
        <v>0</v>
      </c>
      <c r="BW352" s="280">
        <v>8121</v>
      </c>
      <c r="BX352" s="280">
        <f t="shared" si="327"/>
        <v>25343</v>
      </c>
      <c r="BY352" s="280">
        <v>42</v>
      </c>
      <c r="BZ352" s="280">
        <v>0</v>
      </c>
      <c r="CA352" s="280">
        <v>57</v>
      </c>
      <c r="CB352" s="280">
        <f t="shared" si="327"/>
        <v>99</v>
      </c>
      <c r="CC352" s="133"/>
      <c r="CD352" s="283">
        <f t="shared" si="273"/>
        <v>431718</v>
      </c>
      <c r="CE352" s="283">
        <f t="shared" si="273"/>
        <v>18</v>
      </c>
      <c r="CF352" s="283">
        <f t="shared" si="273"/>
        <v>360617</v>
      </c>
      <c r="CG352" s="284">
        <f t="shared" ref="CG352:CG382" si="328">SUM(CD352:CF352)</f>
        <v>792353</v>
      </c>
    </row>
    <row r="353" spans="1:85" ht="14.1" customHeight="1">
      <c r="A353" s="45"/>
      <c r="B353" s="1044"/>
      <c r="C353" s="1054" t="s">
        <v>906</v>
      </c>
      <c r="D353" s="134" t="s">
        <v>815</v>
      </c>
      <c r="E353" s="135">
        <v>428</v>
      </c>
      <c r="F353" s="135">
        <v>0</v>
      </c>
      <c r="G353" s="135">
        <v>427</v>
      </c>
      <c r="H353" s="136">
        <f t="shared" ref="H353:H381" si="329">SUM(E353:G353)</f>
        <v>855</v>
      </c>
      <c r="I353" s="135">
        <v>313</v>
      </c>
      <c r="J353" s="135">
        <v>0</v>
      </c>
      <c r="K353" s="135">
        <v>341</v>
      </c>
      <c r="L353" s="136">
        <f t="shared" ref="L353:L381" si="330">SUM(I353:K353)</f>
        <v>654</v>
      </c>
      <c r="M353" s="135">
        <v>793</v>
      </c>
      <c r="N353" s="135">
        <v>0</v>
      </c>
      <c r="O353" s="135">
        <v>846</v>
      </c>
      <c r="P353" s="136">
        <f t="shared" ref="P353:P381" si="331">SUM(M353:O353)</f>
        <v>1639</v>
      </c>
      <c r="Q353" s="135">
        <v>886</v>
      </c>
      <c r="R353" s="135">
        <v>0</v>
      </c>
      <c r="S353" s="135">
        <v>981</v>
      </c>
      <c r="T353" s="136">
        <f t="shared" ref="T353:T381" si="332">SUM(Q353:S353)</f>
        <v>1867</v>
      </c>
      <c r="U353" s="135">
        <v>1043</v>
      </c>
      <c r="V353" s="135">
        <v>0</v>
      </c>
      <c r="W353" s="135">
        <v>1027</v>
      </c>
      <c r="X353" s="136">
        <f t="shared" ref="X353:X381" si="333">SUM(U353:W353)</f>
        <v>2070</v>
      </c>
      <c r="Y353" s="135">
        <v>1307</v>
      </c>
      <c r="Z353" s="135">
        <v>0</v>
      </c>
      <c r="AA353" s="135">
        <v>1088</v>
      </c>
      <c r="AB353" s="136">
        <f t="shared" ref="AB353:AB381" si="334">SUM(Y353:AA353)</f>
        <v>2395</v>
      </c>
      <c r="AC353" s="135">
        <v>1542</v>
      </c>
      <c r="AD353" s="135">
        <v>0</v>
      </c>
      <c r="AE353" s="135">
        <v>1206</v>
      </c>
      <c r="AF353" s="136">
        <f t="shared" ref="AF353:AF381" si="335">SUM(AC353:AE353)</f>
        <v>2748</v>
      </c>
      <c r="AG353" s="135">
        <v>1408</v>
      </c>
      <c r="AH353" s="135">
        <v>0</v>
      </c>
      <c r="AI353" s="135">
        <v>931</v>
      </c>
      <c r="AJ353" s="136">
        <f t="shared" ref="AJ353:AJ381" si="336">SUM(AG353:AI353)</f>
        <v>2339</v>
      </c>
      <c r="AK353" s="135">
        <v>1457</v>
      </c>
      <c r="AL353" s="135">
        <v>0</v>
      </c>
      <c r="AM353" s="135">
        <v>915</v>
      </c>
      <c r="AN353" s="136">
        <f t="shared" ref="AN353:AN381" si="337">SUM(AK353:AM353)</f>
        <v>2372</v>
      </c>
      <c r="AO353" s="135">
        <v>1559</v>
      </c>
      <c r="AP353" s="135">
        <v>0</v>
      </c>
      <c r="AQ353" s="135">
        <v>979</v>
      </c>
      <c r="AR353" s="136">
        <f t="shared" ref="AR353:AR381" si="338">SUM(AO353:AQ353)</f>
        <v>2538</v>
      </c>
      <c r="AS353" s="135">
        <v>1698</v>
      </c>
      <c r="AT353" s="135">
        <v>0</v>
      </c>
      <c r="AU353" s="135">
        <v>1095</v>
      </c>
      <c r="AV353" s="136">
        <f t="shared" ref="AV353:AV381" si="339">SUM(AS353:AU353)</f>
        <v>2793</v>
      </c>
      <c r="AW353" s="135">
        <v>1883</v>
      </c>
      <c r="AX353" s="135">
        <v>0</v>
      </c>
      <c r="AY353" s="135">
        <v>1215</v>
      </c>
      <c r="AZ353" s="136">
        <f t="shared" ref="AZ353:AZ381" si="340">SUM(AW353:AY353)</f>
        <v>3098</v>
      </c>
      <c r="BA353" s="135">
        <v>1711</v>
      </c>
      <c r="BB353" s="135">
        <v>0</v>
      </c>
      <c r="BC353" s="135">
        <v>1105</v>
      </c>
      <c r="BD353" s="136">
        <f t="shared" ref="BD353:BD381" si="341">SUM(BA353:BC353)</f>
        <v>2816</v>
      </c>
      <c r="BE353" s="135">
        <v>1481</v>
      </c>
      <c r="BF353" s="135">
        <v>0</v>
      </c>
      <c r="BG353" s="135">
        <v>905</v>
      </c>
      <c r="BH353" s="136">
        <f t="shared" ref="BH353:BH381" si="342">SUM(BE353:BG353)</f>
        <v>2386</v>
      </c>
      <c r="BI353" s="135">
        <v>1442</v>
      </c>
      <c r="BJ353" s="135">
        <v>0</v>
      </c>
      <c r="BK353" s="135">
        <v>911</v>
      </c>
      <c r="BL353" s="136">
        <f t="shared" ref="BL353:BL381" si="343">SUM(BI353:BK353)</f>
        <v>2353</v>
      </c>
      <c r="BM353" s="135">
        <v>1370</v>
      </c>
      <c r="BN353" s="135">
        <v>0</v>
      </c>
      <c r="BO353" s="135">
        <v>864</v>
      </c>
      <c r="BP353" s="136">
        <f t="shared" ref="BP353:BP381" si="344">SUM(BM353:BO353)</f>
        <v>2234</v>
      </c>
      <c r="BQ353" s="135">
        <v>1186</v>
      </c>
      <c r="BR353" s="135">
        <v>0</v>
      </c>
      <c r="BS353" s="135">
        <v>682</v>
      </c>
      <c r="BT353" s="136">
        <f t="shared" ref="BT353:BT381" si="345">SUM(BQ353:BS353)</f>
        <v>1868</v>
      </c>
      <c r="BU353" s="135">
        <v>2063</v>
      </c>
      <c r="BV353" s="135">
        <v>0</v>
      </c>
      <c r="BW353" s="135">
        <v>919</v>
      </c>
      <c r="BX353" s="136">
        <f t="shared" ref="BX353:BX381" si="346">SUM(BU353:BW353)</f>
        <v>2982</v>
      </c>
      <c r="BY353" s="135">
        <v>5</v>
      </c>
      <c r="BZ353" s="135">
        <v>0</v>
      </c>
      <c r="CA353" s="135">
        <v>10</v>
      </c>
      <c r="CB353" s="136">
        <f t="shared" ref="CB353:CB381" si="347">SUM(BY353:CA353)</f>
        <v>15</v>
      </c>
      <c r="CC353" s="137"/>
      <c r="CD353" s="138">
        <f t="shared" ref="CD353:CF382" si="348">+E353+I353+M353+Q353+U353+Y353+AC353+AG353+AK353+AO353+AS353+AW353+BA353+BE353+BI353+BM353+BQ353+BU353+BY353</f>
        <v>23575</v>
      </c>
      <c r="CE353" s="138">
        <f t="shared" si="348"/>
        <v>0</v>
      </c>
      <c r="CF353" s="138">
        <f t="shared" si="348"/>
        <v>16447</v>
      </c>
      <c r="CG353" s="139">
        <f t="shared" si="328"/>
        <v>40022</v>
      </c>
    </row>
    <row r="354" spans="1:85" ht="14.1" customHeight="1">
      <c r="A354" s="45"/>
      <c r="B354" s="1044"/>
      <c r="C354" s="1055"/>
      <c r="D354" s="134" t="s">
        <v>816</v>
      </c>
      <c r="E354" s="135">
        <v>654</v>
      </c>
      <c r="F354" s="135">
        <v>0</v>
      </c>
      <c r="G354" s="135">
        <v>689</v>
      </c>
      <c r="H354" s="136">
        <f t="shared" si="329"/>
        <v>1343</v>
      </c>
      <c r="I354" s="135">
        <v>500</v>
      </c>
      <c r="J354" s="135">
        <v>0</v>
      </c>
      <c r="K354" s="135">
        <v>493</v>
      </c>
      <c r="L354" s="136">
        <f t="shared" si="330"/>
        <v>993</v>
      </c>
      <c r="M354" s="135">
        <v>1295</v>
      </c>
      <c r="N354" s="135">
        <v>0</v>
      </c>
      <c r="O354" s="135">
        <v>1372</v>
      </c>
      <c r="P354" s="136">
        <f t="shared" si="331"/>
        <v>2667</v>
      </c>
      <c r="Q354" s="135">
        <v>1413</v>
      </c>
      <c r="R354" s="135">
        <v>0</v>
      </c>
      <c r="S354" s="135">
        <v>1447</v>
      </c>
      <c r="T354" s="136">
        <f t="shared" si="332"/>
        <v>2860</v>
      </c>
      <c r="U354" s="135">
        <v>1672</v>
      </c>
      <c r="V354" s="135">
        <v>0</v>
      </c>
      <c r="W354" s="135">
        <v>1659</v>
      </c>
      <c r="X354" s="136">
        <f t="shared" si="333"/>
        <v>3331</v>
      </c>
      <c r="Y354" s="135">
        <v>2164</v>
      </c>
      <c r="Z354" s="135">
        <v>0</v>
      </c>
      <c r="AA354" s="135">
        <v>1892</v>
      </c>
      <c r="AB354" s="136">
        <f t="shared" si="334"/>
        <v>4056</v>
      </c>
      <c r="AC354" s="135">
        <v>3072</v>
      </c>
      <c r="AD354" s="135">
        <v>0</v>
      </c>
      <c r="AE354" s="135">
        <v>2105</v>
      </c>
      <c r="AF354" s="136">
        <f t="shared" si="335"/>
        <v>5177</v>
      </c>
      <c r="AG354" s="135">
        <v>3105</v>
      </c>
      <c r="AH354" s="135">
        <v>0</v>
      </c>
      <c r="AI354" s="135">
        <v>1715</v>
      </c>
      <c r="AJ354" s="136">
        <f t="shared" si="336"/>
        <v>4820</v>
      </c>
      <c r="AK354" s="135">
        <v>3199</v>
      </c>
      <c r="AL354" s="135">
        <v>0</v>
      </c>
      <c r="AM354" s="135">
        <v>1634</v>
      </c>
      <c r="AN354" s="136">
        <f t="shared" si="337"/>
        <v>4833</v>
      </c>
      <c r="AO354" s="135">
        <v>3484</v>
      </c>
      <c r="AP354" s="135">
        <v>0</v>
      </c>
      <c r="AQ354" s="135">
        <v>1538</v>
      </c>
      <c r="AR354" s="136">
        <f t="shared" si="338"/>
        <v>5022</v>
      </c>
      <c r="AS354" s="135">
        <v>3901</v>
      </c>
      <c r="AT354" s="135">
        <v>0</v>
      </c>
      <c r="AU354" s="135">
        <v>1845</v>
      </c>
      <c r="AV354" s="136">
        <f t="shared" si="339"/>
        <v>5746</v>
      </c>
      <c r="AW354" s="135">
        <v>4325</v>
      </c>
      <c r="AX354" s="135">
        <v>0</v>
      </c>
      <c r="AY354" s="135">
        <v>2071</v>
      </c>
      <c r="AZ354" s="136">
        <f t="shared" si="340"/>
        <v>6396</v>
      </c>
      <c r="BA354" s="135">
        <v>4218</v>
      </c>
      <c r="BB354" s="135">
        <v>1</v>
      </c>
      <c r="BC354" s="135">
        <v>2065</v>
      </c>
      <c r="BD354" s="136">
        <f t="shared" si="341"/>
        <v>6284</v>
      </c>
      <c r="BE354" s="135">
        <v>3899</v>
      </c>
      <c r="BF354" s="135">
        <v>0</v>
      </c>
      <c r="BG354" s="135">
        <v>1734</v>
      </c>
      <c r="BH354" s="136">
        <f t="shared" si="342"/>
        <v>5633</v>
      </c>
      <c r="BI354" s="135">
        <v>3324</v>
      </c>
      <c r="BJ354" s="135">
        <v>0</v>
      </c>
      <c r="BK354" s="135">
        <v>1599</v>
      </c>
      <c r="BL354" s="136">
        <f t="shared" si="343"/>
        <v>4923</v>
      </c>
      <c r="BM354" s="135">
        <v>3321</v>
      </c>
      <c r="BN354" s="135">
        <v>0</v>
      </c>
      <c r="BO354" s="135">
        <v>1746</v>
      </c>
      <c r="BP354" s="136">
        <f t="shared" si="344"/>
        <v>5067</v>
      </c>
      <c r="BQ354" s="135">
        <v>2797</v>
      </c>
      <c r="BR354" s="135">
        <v>0</v>
      </c>
      <c r="BS354" s="135">
        <v>1570</v>
      </c>
      <c r="BT354" s="136">
        <f t="shared" si="345"/>
        <v>4367</v>
      </c>
      <c r="BU354" s="135">
        <v>5402</v>
      </c>
      <c r="BV354" s="135">
        <v>0</v>
      </c>
      <c r="BW354" s="135">
        <v>2263</v>
      </c>
      <c r="BX354" s="136">
        <f t="shared" si="346"/>
        <v>7665</v>
      </c>
      <c r="BY354" s="135">
        <v>7</v>
      </c>
      <c r="BZ354" s="135">
        <v>0</v>
      </c>
      <c r="CA354" s="135">
        <v>9</v>
      </c>
      <c r="CB354" s="136">
        <f t="shared" si="347"/>
        <v>16</v>
      </c>
      <c r="CC354" s="137"/>
      <c r="CD354" s="138">
        <f t="shared" si="348"/>
        <v>51752</v>
      </c>
      <c r="CE354" s="138">
        <f t="shared" si="348"/>
        <v>1</v>
      </c>
      <c r="CF354" s="138">
        <f t="shared" si="348"/>
        <v>29446</v>
      </c>
      <c r="CG354" s="139">
        <f t="shared" si="328"/>
        <v>81199</v>
      </c>
    </row>
    <row r="355" spans="1:85" ht="14.1" customHeight="1">
      <c r="A355" s="45"/>
      <c r="B355" s="1044"/>
      <c r="C355" s="1055"/>
      <c r="D355" s="134" t="s">
        <v>817</v>
      </c>
      <c r="E355" s="135">
        <v>572</v>
      </c>
      <c r="F355" s="135">
        <v>0</v>
      </c>
      <c r="G355" s="135">
        <v>621</v>
      </c>
      <c r="H355" s="136">
        <f t="shared" si="329"/>
        <v>1193</v>
      </c>
      <c r="I355" s="135">
        <v>479</v>
      </c>
      <c r="J355" s="135">
        <v>0</v>
      </c>
      <c r="K355" s="135">
        <v>461</v>
      </c>
      <c r="L355" s="136">
        <f t="shared" si="330"/>
        <v>940</v>
      </c>
      <c r="M355" s="135">
        <v>1177</v>
      </c>
      <c r="N355" s="135">
        <v>0</v>
      </c>
      <c r="O355" s="135">
        <v>1212</v>
      </c>
      <c r="P355" s="136">
        <f t="shared" si="331"/>
        <v>2389</v>
      </c>
      <c r="Q355" s="135">
        <v>1186</v>
      </c>
      <c r="R355" s="135">
        <v>0</v>
      </c>
      <c r="S355" s="135">
        <v>1190</v>
      </c>
      <c r="T355" s="136">
        <f t="shared" si="332"/>
        <v>2376</v>
      </c>
      <c r="U355" s="135">
        <v>1187</v>
      </c>
      <c r="V355" s="135">
        <v>0</v>
      </c>
      <c r="W355" s="135">
        <v>1206</v>
      </c>
      <c r="X355" s="136">
        <f t="shared" si="333"/>
        <v>2393</v>
      </c>
      <c r="Y355" s="135">
        <v>1577</v>
      </c>
      <c r="Z355" s="135">
        <v>0</v>
      </c>
      <c r="AA355" s="135">
        <v>1248</v>
      </c>
      <c r="AB355" s="136">
        <f t="shared" si="334"/>
        <v>2825</v>
      </c>
      <c r="AC355" s="135">
        <v>1781</v>
      </c>
      <c r="AD355" s="135">
        <v>0</v>
      </c>
      <c r="AE355" s="135">
        <v>1357</v>
      </c>
      <c r="AF355" s="136">
        <f t="shared" si="335"/>
        <v>3138</v>
      </c>
      <c r="AG355" s="135">
        <v>1728</v>
      </c>
      <c r="AH355" s="135">
        <v>0</v>
      </c>
      <c r="AI355" s="135">
        <v>1024</v>
      </c>
      <c r="AJ355" s="136">
        <f t="shared" si="336"/>
        <v>2752</v>
      </c>
      <c r="AK355" s="135">
        <v>1763</v>
      </c>
      <c r="AL355" s="135">
        <v>0</v>
      </c>
      <c r="AM355" s="135">
        <v>950</v>
      </c>
      <c r="AN355" s="136">
        <f t="shared" si="337"/>
        <v>2713</v>
      </c>
      <c r="AO355" s="135">
        <v>1945</v>
      </c>
      <c r="AP355" s="135">
        <v>0</v>
      </c>
      <c r="AQ355" s="135">
        <v>903</v>
      </c>
      <c r="AR355" s="136">
        <f t="shared" si="338"/>
        <v>2848</v>
      </c>
      <c r="AS355" s="135">
        <v>2096</v>
      </c>
      <c r="AT355" s="135">
        <v>0</v>
      </c>
      <c r="AU355" s="135">
        <v>996</v>
      </c>
      <c r="AV355" s="136">
        <f t="shared" si="339"/>
        <v>3092</v>
      </c>
      <c r="AW355" s="135">
        <v>2215</v>
      </c>
      <c r="AX355" s="135">
        <v>0</v>
      </c>
      <c r="AY355" s="135">
        <v>1201</v>
      </c>
      <c r="AZ355" s="136">
        <f t="shared" si="340"/>
        <v>3416</v>
      </c>
      <c r="BA355" s="135">
        <v>1920</v>
      </c>
      <c r="BB355" s="135">
        <v>0</v>
      </c>
      <c r="BC355" s="135">
        <v>1041</v>
      </c>
      <c r="BD355" s="136">
        <f t="shared" si="341"/>
        <v>2961</v>
      </c>
      <c r="BE355" s="135">
        <v>1343</v>
      </c>
      <c r="BF355" s="135">
        <v>0</v>
      </c>
      <c r="BG355" s="135">
        <v>744</v>
      </c>
      <c r="BH355" s="136">
        <f t="shared" si="342"/>
        <v>2087</v>
      </c>
      <c r="BI355" s="135">
        <v>890</v>
      </c>
      <c r="BJ355" s="135">
        <v>0</v>
      </c>
      <c r="BK355" s="135">
        <v>558</v>
      </c>
      <c r="BL355" s="136">
        <f t="shared" si="343"/>
        <v>1448</v>
      </c>
      <c r="BM355" s="135">
        <v>647</v>
      </c>
      <c r="BN355" s="135">
        <v>0</v>
      </c>
      <c r="BO355" s="135">
        <v>446</v>
      </c>
      <c r="BP355" s="136">
        <f t="shared" si="344"/>
        <v>1093</v>
      </c>
      <c r="BQ355" s="135">
        <v>439</v>
      </c>
      <c r="BR355" s="135">
        <v>0</v>
      </c>
      <c r="BS355" s="135">
        <v>283</v>
      </c>
      <c r="BT355" s="136">
        <f t="shared" si="345"/>
        <v>722</v>
      </c>
      <c r="BU355" s="135">
        <v>586</v>
      </c>
      <c r="BV355" s="135">
        <v>0</v>
      </c>
      <c r="BW355" s="135">
        <v>295</v>
      </c>
      <c r="BX355" s="136">
        <f t="shared" si="346"/>
        <v>881</v>
      </c>
      <c r="BY355" s="135">
        <v>0</v>
      </c>
      <c r="BZ355" s="135">
        <v>0</v>
      </c>
      <c r="CA355" s="135">
        <v>4</v>
      </c>
      <c r="CB355" s="136">
        <f t="shared" si="347"/>
        <v>4</v>
      </c>
      <c r="CC355" s="137"/>
      <c r="CD355" s="138">
        <f t="shared" si="348"/>
        <v>23531</v>
      </c>
      <c r="CE355" s="138">
        <f t="shared" si="348"/>
        <v>0</v>
      </c>
      <c r="CF355" s="138">
        <f t="shared" si="348"/>
        <v>15740</v>
      </c>
      <c r="CG355" s="139">
        <f t="shared" si="328"/>
        <v>39271</v>
      </c>
    </row>
    <row r="356" spans="1:85" ht="14.1" customHeight="1">
      <c r="A356" s="45"/>
      <c r="B356" s="1044"/>
      <c r="C356" s="1055"/>
      <c r="D356" s="134" t="s">
        <v>818</v>
      </c>
      <c r="E356" s="135">
        <v>1152</v>
      </c>
      <c r="F356" s="135">
        <v>0</v>
      </c>
      <c r="G356" s="135">
        <v>1254</v>
      </c>
      <c r="H356" s="136">
        <f t="shared" si="329"/>
        <v>2406</v>
      </c>
      <c r="I356" s="135">
        <v>906</v>
      </c>
      <c r="J356" s="135">
        <v>0</v>
      </c>
      <c r="K356" s="135">
        <v>971</v>
      </c>
      <c r="L356" s="136">
        <f t="shared" si="330"/>
        <v>1877</v>
      </c>
      <c r="M356" s="135">
        <v>2501</v>
      </c>
      <c r="N356" s="135">
        <v>0</v>
      </c>
      <c r="O356" s="135">
        <v>2477</v>
      </c>
      <c r="P356" s="136">
        <f t="shared" si="331"/>
        <v>4978</v>
      </c>
      <c r="Q356" s="135">
        <v>2483</v>
      </c>
      <c r="R356" s="135">
        <v>0</v>
      </c>
      <c r="S356" s="135">
        <v>2611</v>
      </c>
      <c r="T356" s="136">
        <f t="shared" si="332"/>
        <v>5094</v>
      </c>
      <c r="U356" s="135">
        <v>2644</v>
      </c>
      <c r="V356" s="135">
        <v>0</v>
      </c>
      <c r="W356" s="135">
        <v>2830</v>
      </c>
      <c r="X356" s="136">
        <f t="shared" si="333"/>
        <v>5474</v>
      </c>
      <c r="Y356" s="135">
        <v>3216</v>
      </c>
      <c r="Z356" s="135">
        <v>0</v>
      </c>
      <c r="AA356" s="135">
        <v>2804</v>
      </c>
      <c r="AB356" s="136">
        <f t="shared" si="334"/>
        <v>6020</v>
      </c>
      <c r="AC356" s="135">
        <v>3647</v>
      </c>
      <c r="AD356" s="135">
        <v>0</v>
      </c>
      <c r="AE356" s="135">
        <v>2775</v>
      </c>
      <c r="AF356" s="136">
        <f t="shared" si="335"/>
        <v>6422</v>
      </c>
      <c r="AG356" s="135">
        <v>3106</v>
      </c>
      <c r="AH356" s="135">
        <v>0</v>
      </c>
      <c r="AI356" s="135">
        <v>2454</v>
      </c>
      <c r="AJ356" s="136">
        <f t="shared" si="336"/>
        <v>5560</v>
      </c>
      <c r="AK356" s="135">
        <v>3132</v>
      </c>
      <c r="AL356" s="135">
        <v>0</v>
      </c>
      <c r="AM356" s="135">
        <v>2331</v>
      </c>
      <c r="AN356" s="136">
        <f t="shared" si="337"/>
        <v>5463</v>
      </c>
      <c r="AO356" s="135">
        <v>3152</v>
      </c>
      <c r="AP356" s="135">
        <v>0</v>
      </c>
      <c r="AQ356" s="135">
        <v>2451</v>
      </c>
      <c r="AR356" s="136">
        <f t="shared" si="338"/>
        <v>5603</v>
      </c>
      <c r="AS356" s="135">
        <v>3028</v>
      </c>
      <c r="AT356" s="135">
        <v>0</v>
      </c>
      <c r="AU356" s="135">
        <v>2501</v>
      </c>
      <c r="AV356" s="136">
        <f t="shared" si="339"/>
        <v>5529</v>
      </c>
      <c r="AW356" s="135">
        <v>3409</v>
      </c>
      <c r="AX356" s="135">
        <v>0</v>
      </c>
      <c r="AY356" s="135">
        <v>2701</v>
      </c>
      <c r="AZ356" s="136">
        <f t="shared" si="340"/>
        <v>6110</v>
      </c>
      <c r="BA356" s="135">
        <v>3308</v>
      </c>
      <c r="BB356" s="135">
        <v>0</v>
      </c>
      <c r="BC356" s="135">
        <v>2705</v>
      </c>
      <c r="BD356" s="136">
        <f t="shared" si="341"/>
        <v>6013</v>
      </c>
      <c r="BE356" s="135">
        <v>2827</v>
      </c>
      <c r="BF356" s="135">
        <v>0</v>
      </c>
      <c r="BG356" s="135">
        <v>2131</v>
      </c>
      <c r="BH356" s="136">
        <f t="shared" si="342"/>
        <v>4958</v>
      </c>
      <c r="BI356" s="135">
        <v>2468</v>
      </c>
      <c r="BJ356" s="135">
        <v>0</v>
      </c>
      <c r="BK356" s="135">
        <v>1894</v>
      </c>
      <c r="BL356" s="136">
        <f t="shared" si="343"/>
        <v>4362</v>
      </c>
      <c r="BM356" s="135">
        <v>2468</v>
      </c>
      <c r="BN356" s="135">
        <v>0</v>
      </c>
      <c r="BO356" s="135">
        <v>1687</v>
      </c>
      <c r="BP356" s="136">
        <f t="shared" si="344"/>
        <v>4155</v>
      </c>
      <c r="BQ356" s="135">
        <v>1966</v>
      </c>
      <c r="BR356" s="135">
        <v>0</v>
      </c>
      <c r="BS356" s="135">
        <v>1276</v>
      </c>
      <c r="BT356" s="136">
        <f t="shared" si="345"/>
        <v>3242</v>
      </c>
      <c r="BU356" s="135">
        <v>2966</v>
      </c>
      <c r="BV356" s="135">
        <v>0</v>
      </c>
      <c r="BW356" s="135">
        <v>1417</v>
      </c>
      <c r="BX356" s="136">
        <f t="shared" si="346"/>
        <v>4383</v>
      </c>
      <c r="BY356" s="135">
        <v>12</v>
      </c>
      <c r="BZ356" s="135">
        <v>0</v>
      </c>
      <c r="CA356" s="135">
        <v>10</v>
      </c>
      <c r="CB356" s="136">
        <f t="shared" si="347"/>
        <v>22</v>
      </c>
      <c r="CC356" s="137"/>
      <c r="CD356" s="138">
        <f t="shared" si="348"/>
        <v>48391</v>
      </c>
      <c r="CE356" s="138">
        <f t="shared" si="348"/>
        <v>0</v>
      </c>
      <c r="CF356" s="138">
        <f t="shared" si="348"/>
        <v>39280</v>
      </c>
      <c r="CG356" s="139">
        <f t="shared" si="328"/>
        <v>87671</v>
      </c>
    </row>
    <row r="357" spans="1:85" ht="14.1" customHeight="1">
      <c r="A357" s="45"/>
      <c r="B357" s="1044"/>
      <c r="C357" s="1055"/>
      <c r="D357" s="134" t="s">
        <v>819</v>
      </c>
      <c r="E357" s="135">
        <v>957</v>
      </c>
      <c r="F357" s="135">
        <v>0</v>
      </c>
      <c r="G357" s="135">
        <v>1036</v>
      </c>
      <c r="H357" s="136">
        <f t="shared" si="329"/>
        <v>1993</v>
      </c>
      <c r="I357" s="135">
        <v>701</v>
      </c>
      <c r="J357" s="135">
        <v>0</v>
      </c>
      <c r="K357" s="135">
        <v>776</v>
      </c>
      <c r="L357" s="136">
        <f t="shared" si="330"/>
        <v>1477</v>
      </c>
      <c r="M357" s="135">
        <v>1746</v>
      </c>
      <c r="N357" s="135">
        <v>0</v>
      </c>
      <c r="O357" s="135">
        <v>1920</v>
      </c>
      <c r="P357" s="136">
        <f t="shared" si="331"/>
        <v>3666</v>
      </c>
      <c r="Q357" s="135">
        <v>1722</v>
      </c>
      <c r="R357" s="135">
        <v>0</v>
      </c>
      <c r="S357" s="135">
        <v>1777</v>
      </c>
      <c r="T357" s="136">
        <f t="shared" si="332"/>
        <v>3499</v>
      </c>
      <c r="U357" s="135">
        <v>1885</v>
      </c>
      <c r="V357" s="135">
        <v>0</v>
      </c>
      <c r="W357" s="135">
        <v>1905</v>
      </c>
      <c r="X357" s="136">
        <f t="shared" si="333"/>
        <v>3790</v>
      </c>
      <c r="Y357" s="135">
        <v>2432</v>
      </c>
      <c r="Z357" s="135">
        <v>0</v>
      </c>
      <c r="AA357" s="135">
        <v>2192</v>
      </c>
      <c r="AB357" s="136">
        <f t="shared" si="334"/>
        <v>4624</v>
      </c>
      <c r="AC357" s="135">
        <v>3411</v>
      </c>
      <c r="AD357" s="135">
        <v>0</v>
      </c>
      <c r="AE357" s="135">
        <v>2469</v>
      </c>
      <c r="AF357" s="136">
        <f t="shared" si="335"/>
        <v>5880</v>
      </c>
      <c r="AG357" s="135">
        <v>3364</v>
      </c>
      <c r="AH357" s="135">
        <v>1</v>
      </c>
      <c r="AI357" s="135">
        <v>2226</v>
      </c>
      <c r="AJ357" s="136">
        <f t="shared" si="336"/>
        <v>5591</v>
      </c>
      <c r="AK357" s="135">
        <v>3212</v>
      </c>
      <c r="AL357" s="135">
        <v>0</v>
      </c>
      <c r="AM357" s="135">
        <v>2235</v>
      </c>
      <c r="AN357" s="136">
        <f t="shared" si="337"/>
        <v>5447</v>
      </c>
      <c r="AO357" s="135">
        <v>2945</v>
      </c>
      <c r="AP357" s="135">
        <v>0</v>
      </c>
      <c r="AQ357" s="135">
        <v>2061</v>
      </c>
      <c r="AR357" s="136">
        <f t="shared" si="338"/>
        <v>5006</v>
      </c>
      <c r="AS357" s="135">
        <v>2933</v>
      </c>
      <c r="AT357" s="135">
        <v>0</v>
      </c>
      <c r="AU357" s="135">
        <v>2061</v>
      </c>
      <c r="AV357" s="136">
        <f t="shared" si="339"/>
        <v>4994</v>
      </c>
      <c r="AW357" s="135">
        <v>3330</v>
      </c>
      <c r="AX357" s="135">
        <v>0</v>
      </c>
      <c r="AY357" s="135">
        <v>2381</v>
      </c>
      <c r="AZ357" s="136">
        <f t="shared" si="340"/>
        <v>5711</v>
      </c>
      <c r="BA357" s="135">
        <v>3752</v>
      </c>
      <c r="BB357" s="135">
        <v>0</v>
      </c>
      <c r="BC357" s="135">
        <v>2611</v>
      </c>
      <c r="BD357" s="136">
        <f t="shared" si="341"/>
        <v>6363</v>
      </c>
      <c r="BE357" s="135">
        <v>3732</v>
      </c>
      <c r="BF357" s="135">
        <v>0</v>
      </c>
      <c r="BG357" s="135">
        <v>2401</v>
      </c>
      <c r="BH357" s="136">
        <f t="shared" si="342"/>
        <v>6133</v>
      </c>
      <c r="BI357" s="135">
        <v>3358</v>
      </c>
      <c r="BJ357" s="135">
        <v>0</v>
      </c>
      <c r="BK357" s="135">
        <v>2048</v>
      </c>
      <c r="BL357" s="136">
        <f t="shared" si="343"/>
        <v>5406</v>
      </c>
      <c r="BM357" s="135">
        <v>3286</v>
      </c>
      <c r="BN357" s="135">
        <v>0</v>
      </c>
      <c r="BO357" s="135">
        <v>1935</v>
      </c>
      <c r="BP357" s="136">
        <f t="shared" si="344"/>
        <v>5221</v>
      </c>
      <c r="BQ357" s="135">
        <v>2861</v>
      </c>
      <c r="BR357" s="135">
        <v>0</v>
      </c>
      <c r="BS357" s="135">
        <v>1539</v>
      </c>
      <c r="BT357" s="136">
        <f t="shared" si="345"/>
        <v>4400</v>
      </c>
      <c r="BU357" s="135">
        <v>6273</v>
      </c>
      <c r="BV357" s="135">
        <v>0</v>
      </c>
      <c r="BW357" s="135">
        <v>2405</v>
      </c>
      <c r="BX357" s="136">
        <f t="shared" si="346"/>
        <v>8678</v>
      </c>
      <c r="BY357" s="135">
        <v>18</v>
      </c>
      <c r="BZ357" s="135">
        <v>0</v>
      </c>
      <c r="CA357" s="135">
        <v>22</v>
      </c>
      <c r="CB357" s="136">
        <f t="shared" si="347"/>
        <v>40</v>
      </c>
      <c r="CC357" s="137"/>
      <c r="CD357" s="138">
        <f t="shared" si="348"/>
        <v>51918</v>
      </c>
      <c r="CE357" s="138">
        <f t="shared" si="348"/>
        <v>1</v>
      </c>
      <c r="CF357" s="138">
        <f t="shared" si="348"/>
        <v>36000</v>
      </c>
      <c r="CG357" s="139">
        <f t="shared" si="328"/>
        <v>87919</v>
      </c>
    </row>
    <row r="358" spans="1:85" ht="14.1" customHeight="1">
      <c r="A358" s="45"/>
      <c r="B358" s="1044"/>
      <c r="C358" s="1055"/>
      <c r="D358" s="134" t="s">
        <v>820</v>
      </c>
      <c r="E358" s="135">
        <v>3379</v>
      </c>
      <c r="F358" s="135">
        <v>0</v>
      </c>
      <c r="G358" s="135">
        <v>3338</v>
      </c>
      <c r="H358" s="136">
        <f t="shared" si="329"/>
        <v>6717</v>
      </c>
      <c r="I358" s="135">
        <v>2582</v>
      </c>
      <c r="J358" s="135">
        <v>0</v>
      </c>
      <c r="K358" s="135">
        <v>2532</v>
      </c>
      <c r="L358" s="136">
        <f t="shared" si="330"/>
        <v>5114</v>
      </c>
      <c r="M358" s="135">
        <v>6638</v>
      </c>
      <c r="N358" s="135">
        <v>0</v>
      </c>
      <c r="O358" s="135">
        <v>6931</v>
      </c>
      <c r="P358" s="136">
        <f t="shared" si="331"/>
        <v>13569</v>
      </c>
      <c r="Q358" s="135">
        <v>6339</v>
      </c>
      <c r="R358" s="135">
        <v>0</v>
      </c>
      <c r="S358" s="135">
        <v>6505</v>
      </c>
      <c r="T358" s="136">
        <f t="shared" si="332"/>
        <v>12844</v>
      </c>
      <c r="U358" s="135">
        <v>6687</v>
      </c>
      <c r="V358" s="135">
        <v>0</v>
      </c>
      <c r="W358" s="135">
        <v>6647</v>
      </c>
      <c r="X358" s="136">
        <f t="shared" si="333"/>
        <v>13334</v>
      </c>
      <c r="Y358" s="135">
        <v>7861</v>
      </c>
      <c r="Z358" s="135">
        <v>0</v>
      </c>
      <c r="AA358" s="135">
        <v>6630</v>
      </c>
      <c r="AB358" s="136">
        <f t="shared" si="334"/>
        <v>14491</v>
      </c>
      <c r="AC358" s="135">
        <v>8414</v>
      </c>
      <c r="AD358" s="135">
        <v>0</v>
      </c>
      <c r="AE358" s="135">
        <v>6585</v>
      </c>
      <c r="AF358" s="136">
        <f t="shared" si="335"/>
        <v>14999</v>
      </c>
      <c r="AG358" s="135">
        <v>6895</v>
      </c>
      <c r="AH358" s="135">
        <v>0</v>
      </c>
      <c r="AI358" s="135">
        <v>5408</v>
      </c>
      <c r="AJ358" s="136">
        <f t="shared" si="336"/>
        <v>12303</v>
      </c>
      <c r="AK358" s="135">
        <v>6730</v>
      </c>
      <c r="AL358" s="135">
        <v>0</v>
      </c>
      <c r="AM358" s="135">
        <v>5485</v>
      </c>
      <c r="AN358" s="136">
        <f t="shared" si="337"/>
        <v>12215</v>
      </c>
      <c r="AO358" s="135">
        <v>7127</v>
      </c>
      <c r="AP358" s="135">
        <v>1</v>
      </c>
      <c r="AQ358" s="135">
        <v>5737</v>
      </c>
      <c r="AR358" s="136">
        <f t="shared" si="338"/>
        <v>12865</v>
      </c>
      <c r="AS358" s="135">
        <v>7378</v>
      </c>
      <c r="AT358" s="135">
        <v>0</v>
      </c>
      <c r="AU358" s="135">
        <v>6272</v>
      </c>
      <c r="AV358" s="136">
        <f t="shared" si="339"/>
        <v>13650</v>
      </c>
      <c r="AW358" s="135">
        <v>7083</v>
      </c>
      <c r="AX358" s="135">
        <v>0</v>
      </c>
      <c r="AY358" s="135">
        <v>5969</v>
      </c>
      <c r="AZ358" s="136">
        <f t="shared" si="340"/>
        <v>13052</v>
      </c>
      <c r="BA358" s="135">
        <v>5789</v>
      </c>
      <c r="BB358" s="135">
        <v>0</v>
      </c>
      <c r="BC358" s="135">
        <v>4894</v>
      </c>
      <c r="BD358" s="136">
        <f t="shared" si="341"/>
        <v>10683</v>
      </c>
      <c r="BE358" s="135">
        <v>5049</v>
      </c>
      <c r="BF358" s="135">
        <v>0</v>
      </c>
      <c r="BG358" s="135">
        <v>4015</v>
      </c>
      <c r="BH358" s="136">
        <f t="shared" si="342"/>
        <v>9064</v>
      </c>
      <c r="BI358" s="135">
        <v>4394</v>
      </c>
      <c r="BJ358" s="135">
        <v>0</v>
      </c>
      <c r="BK358" s="135">
        <v>3504</v>
      </c>
      <c r="BL358" s="136">
        <f t="shared" si="343"/>
        <v>7898</v>
      </c>
      <c r="BM358" s="135">
        <v>3970</v>
      </c>
      <c r="BN358" s="135">
        <v>0</v>
      </c>
      <c r="BO358" s="135">
        <v>2961</v>
      </c>
      <c r="BP358" s="136">
        <f t="shared" si="344"/>
        <v>6931</v>
      </c>
      <c r="BQ358" s="135">
        <v>2866</v>
      </c>
      <c r="BR358" s="135">
        <v>0</v>
      </c>
      <c r="BS358" s="135">
        <v>1983</v>
      </c>
      <c r="BT358" s="136">
        <f t="shared" si="345"/>
        <v>4849</v>
      </c>
      <c r="BU358" s="135">
        <v>3395</v>
      </c>
      <c r="BV358" s="135">
        <v>0</v>
      </c>
      <c r="BW358" s="135">
        <v>1803</v>
      </c>
      <c r="BX358" s="136">
        <f t="shared" si="346"/>
        <v>5198</v>
      </c>
      <c r="BY358" s="135">
        <v>64</v>
      </c>
      <c r="BZ358" s="135">
        <v>0</v>
      </c>
      <c r="CA358" s="135">
        <v>182</v>
      </c>
      <c r="CB358" s="136">
        <f t="shared" si="347"/>
        <v>246</v>
      </c>
      <c r="CC358" s="137"/>
      <c r="CD358" s="138">
        <f t="shared" si="348"/>
        <v>102640</v>
      </c>
      <c r="CE358" s="138">
        <f t="shared" si="348"/>
        <v>1</v>
      </c>
      <c r="CF358" s="138">
        <f t="shared" si="348"/>
        <v>87381</v>
      </c>
      <c r="CG358" s="139">
        <f t="shared" si="328"/>
        <v>190022</v>
      </c>
    </row>
    <row r="359" spans="1:85" ht="14.1" customHeight="1">
      <c r="A359" s="45"/>
      <c r="B359" s="1044"/>
      <c r="C359" s="1055"/>
      <c r="D359" s="134" t="s">
        <v>821</v>
      </c>
      <c r="E359" s="135">
        <v>367</v>
      </c>
      <c r="F359" s="135">
        <v>0</v>
      </c>
      <c r="G359" s="135">
        <v>397</v>
      </c>
      <c r="H359" s="136">
        <f t="shared" si="329"/>
        <v>764</v>
      </c>
      <c r="I359" s="135">
        <v>285</v>
      </c>
      <c r="J359" s="135">
        <v>1</v>
      </c>
      <c r="K359" s="135">
        <v>296</v>
      </c>
      <c r="L359" s="136">
        <f t="shared" si="330"/>
        <v>582</v>
      </c>
      <c r="M359" s="135">
        <v>670</v>
      </c>
      <c r="N359" s="135">
        <v>0</v>
      </c>
      <c r="O359" s="135">
        <v>755</v>
      </c>
      <c r="P359" s="136">
        <f t="shared" si="331"/>
        <v>1425</v>
      </c>
      <c r="Q359" s="135">
        <v>685</v>
      </c>
      <c r="R359" s="135">
        <v>0</v>
      </c>
      <c r="S359" s="135">
        <v>685</v>
      </c>
      <c r="T359" s="136">
        <f t="shared" si="332"/>
        <v>1370</v>
      </c>
      <c r="U359" s="135">
        <v>864</v>
      </c>
      <c r="V359" s="135">
        <v>0</v>
      </c>
      <c r="W359" s="135">
        <v>826</v>
      </c>
      <c r="X359" s="136">
        <f t="shared" si="333"/>
        <v>1690</v>
      </c>
      <c r="Y359" s="135">
        <v>1139</v>
      </c>
      <c r="Z359" s="135">
        <v>0</v>
      </c>
      <c r="AA359" s="135">
        <v>962</v>
      </c>
      <c r="AB359" s="136">
        <f t="shared" si="334"/>
        <v>2101</v>
      </c>
      <c r="AC359" s="135">
        <v>1835</v>
      </c>
      <c r="AD359" s="135">
        <v>0</v>
      </c>
      <c r="AE359" s="135">
        <v>1288</v>
      </c>
      <c r="AF359" s="136">
        <f t="shared" si="335"/>
        <v>3123</v>
      </c>
      <c r="AG359" s="135">
        <v>2045</v>
      </c>
      <c r="AH359" s="135">
        <v>0</v>
      </c>
      <c r="AI359" s="135">
        <v>1300</v>
      </c>
      <c r="AJ359" s="136">
        <f t="shared" si="336"/>
        <v>3345</v>
      </c>
      <c r="AK359" s="135">
        <v>2060</v>
      </c>
      <c r="AL359" s="135">
        <v>0</v>
      </c>
      <c r="AM359" s="135">
        <v>1352</v>
      </c>
      <c r="AN359" s="136">
        <f t="shared" si="337"/>
        <v>3412</v>
      </c>
      <c r="AO359" s="135">
        <v>1827</v>
      </c>
      <c r="AP359" s="135">
        <v>0</v>
      </c>
      <c r="AQ359" s="135">
        <v>1261</v>
      </c>
      <c r="AR359" s="136">
        <f t="shared" si="338"/>
        <v>3088</v>
      </c>
      <c r="AS359" s="135">
        <v>1771</v>
      </c>
      <c r="AT359" s="135">
        <v>0</v>
      </c>
      <c r="AU359" s="135">
        <v>1267</v>
      </c>
      <c r="AV359" s="136">
        <f t="shared" si="339"/>
        <v>3038</v>
      </c>
      <c r="AW359" s="135">
        <v>1895</v>
      </c>
      <c r="AX359" s="135">
        <v>0</v>
      </c>
      <c r="AY359" s="135">
        <v>1293</v>
      </c>
      <c r="AZ359" s="136">
        <f t="shared" si="340"/>
        <v>3188</v>
      </c>
      <c r="BA359" s="135">
        <v>2049</v>
      </c>
      <c r="BB359" s="135">
        <v>0</v>
      </c>
      <c r="BC359" s="135">
        <v>1372</v>
      </c>
      <c r="BD359" s="136">
        <f t="shared" si="341"/>
        <v>3421</v>
      </c>
      <c r="BE359" s="135">
        <v>2257</v>
      </c>
      <c r="BF359" s="135">
        <v>0</v>
      </c>
      <c r="BG359" s="135">
        <v>1286</v>
      </c>
      <c r="BH359" s="136">
        <f t="shared" si="342"/>
        <v>3543</v>
      </c>
      <c r="BI359" s="135">
        <v>2147</v>
      </c>
      <c r="BJ359" s="135">
        <v>0</v>
      </c>
      <c r="BK359" s="135">
        <v>1229</v>
      </c>
      <c r="BL359" s="136">
        <f t="shared" si="343"/>
        <v>3376</v>
      </c>
      <c r="BM359" s="135">
        <v>2094</v>
      </c>
      <c r="BN359" s="135">
        <v>0</v>
      </c>
      <c r="BO359" s="135">
        <v>1223</v>
      </c>
      <c r="BP359" s="136">
        <f t="shared" si="344"/>
        <v>3317</v>
      </c>
      <c r="BQ359" s="135">
        <v>1797</v>
      </c>
      <c r="BR359" s="135">
        <v>0</v>
      </c>
      <c r="BS359" s="135">
        <v>909</v>
      </c>
      <c r="BT359" s="136">
        <f t="shared" si="345"/>
        <v>2706</v>
      </c>
      <c r="BU359" s="135">
        <v>4018</v>
      </c>
      <c r="BV359" s="135">
        <v>0</v>
      </c>
      <c r="BW359" s="135">
        <v>1326</v>
      </c>
      <c r="BX359" s="136">
        <f t="shared" si="346"/>
        <v>5344</v>
      </c>
      <c r="BY359" s="135">
        <v>13</v>
      </c>
      <c r="BZ359" s="135">
        <v>0</v>
      </c>
      <c r="CA359" s="135">
        <v>9</v>
      </c>
      <c r="CB359" s="136">
        <f t="shared" si="347"/>
        <v>22</v>
      </c>
      <c r="CC359" s="137"/>
      <c r="CD359" s="138">
        <f t="shared" si="348"/>
        <v>29818</v>
      </c>
      <c r="CE359" s="138">
        <f t="shared" si="348"/>
        <v>1</v>
      </c>
      <c r="CF359" s="138">
        <f t="shared" si="348"/>
        <v>19036</v>
      </c>
      <c r="CG359" s="139">
        <f t="shared" si="328"/>
        <v>48855</v>
      </c>
    </row>
    <row r="360" spans="1:85" ht="14.1" customHeight="1">
      <c r="A360" s="45"/>
      <c r="B360" s="1044"/>
      <c r="C360" s="1056"/>
      <c r="D360" s="134" t="s">
        <v>822</v>
      </c>
      <c r="E360" s="135">
        <v>98</v>
      </c>
      <c r="F360" s="135">
        <v>0</v>
      </c>
      <c r="G360" s="135">
        <v>104</v>
      </c>
      <c r="H360" s="136">
        <f t="shared" si="329"/>
        <v>202</v>
      </c>
      <c r="I360" s="135">
        <v>66</v>
      </c>
      <c r="J360" s="135">
        <v>0</v>
      </c>
      <c r="K360" s="135">
        <v>68</v>
      </c>
      <c r="L360" s="136">
        <f t="shared" si="330"/>
        <v>134</v>
      </c>
      <c r="M360" s="135">
        <v>217</v>
      </c>
      <c r="N360" s="135">
        <v>0</v>
      </c>
      <c r="O360" s="135">
        <v>235</v>
      </c>
      <c r="P360" s="136">
        <f t="shared" si="331"/>
        <v>452</v>
      </c>
      <c r="Q360" s="135">
        <v>247</v>
      </c>
      <c r="R360" s="135">
        <v>0</v>
      </c>
      <c r="S360" s="135">
        <v>221</v>
      </c>
      <c r="T360" s="136">
        <f t="shared" si="332"/>
        <v>468</v>
      </c>
      <c r="U360" s="135">
        <v>287</v>
      </c>
      <c r="V360" s="135">
        <v>0</v>
      </c>
      <c r="W360" s="135">
        <v>260</v>
      </c>
      <c r="X360" s="136">
        <f t="shared" si="333"/>
        <v>547</v>
      </c>
      <c r="Y360" s="135">
        <v>398</v>
      </c>
      <c r="Z360" s="135">
        <v>0</v>
      </c>
      <c r="AA360" s="135">
        <v>307</v>
      </c>
      <c r="AB360" s="136">
        <f t="shared" si="334"/>
        <v>705</v>
      </c>
      <c r="AC360" s="135">
        <v>581</v>
      </c>
      <c r="AD360" s="135">
        <v>0</v>
      </c>
      <c r="AE360" s="135">
        <v>339</v>
      </c>
      <c r="AF360" s="136">
        <f t="shared" si="335"/>
        <v>920</v>
      </c>
      <c r="AG360" s="135">
        <v>668</v>
      </c>
      <c r="AH360" s="135">
        <v>0</v>
      </c>
      <c r="AI360" s="135">
        <v>253</v>
      </c>
      <c r="AJ360" s="136">
        <f t="shared" si="336"/>
        <v>921</v>
      </c>
      <c r="AK360" s="135">
        <v>887</v>
      </c>
      <c r="AL360" s="135">
        <v>0</v>
      </c>
      <c r="AM360" s="135">
        <v>202</v>
      </c>
      <c r="AN360" s="136">
        <f t="shared" si="337"/>
        <v>1089</v>
      </c>
      <c r="AO360" s="135">
        <v>983</v>
      </c>
      <c r="AP360" s="135">
        <v>0</v>
      </c>
      <c r="AQ360" s="135">
        <v>239</v>
      </c>
      <c r="AR360" s="136">
        <f t="shared" si="338"/>
        <v>1222</v>
      </c>
      <c r="AS360" s="135">
        <v>1192</v>
      </c>
      <c r="AT360" s="135">
        <v>0</v>
      </c>
      <c r="AU360" s="135">
        <v>305</v>
      </c>
      <c r="AV360" s="136">
        <f t="shared" si="339"/>
        <v>1497</v>
      </c>
      <c r="AW360" s="135">
        <v>1260</v>
      </c>
      <c r="AX360" s="135">
        <v>0</v>
      </c>
      <c r="AY360" s="135">
        <v>302</v>
      </c>
      <c r="AZ360" s="136">
        <f t="shared" si="340"/>
        <v>1562</v>
      </c>
      <c r="BA360" s="135">
        <v>1201</v>
      </c>
      <c r="BB360" s="135">
        <v>0</v>
      </c>
      <c r="BC360" s="135">
        <v>341</v>
      </c>
      <c r="BD360" s="136">
        <f t="shared" si="341"/>
        <v>1542</v>
      </c>
      <c r="BE360" s="135">
        <v>1090</v>
      </c>
      <c r="BF360" s="135">
        <v>0</v>
      </c>
      <c r="BG360" s="135">
        <v>315</v>
      </c>
      <c r="BH360" s="136">
        <f t="shared" si="342"/>
        <v>1405</v>
      </c>
      <c r="BI360" s="135">
        <v>899</v>
      </c>
      <c r="BJ360" s="135">
        <v>0</v>
      </c>
      <c r="BK360" s="135">
        <v>297</v>
      </c>
      <c r="BL360" s="136">
        <f t="shared" si="343"/>
        <v>1196</v>
      </c>
      <c r="BM360" s="135">
        <v>884</v>
      </c>
      <c r="BN360" s="135">
        <v>0</v>
      </c>
      <c r="BO360" s="135">
        <v>356</v>
      </c>
      <c r="BP360" s="136">
        <f t="shared" si="344"/>
        <v>1240</v>
      </c>
      <c r="BQ360" s="135">
        <v>690</v>
      </c>
      <c r="BR360" s="135">
        <v>0</v>
      </c>
      <c r="BS360" s="135">
        <v>325</v>
      </c>
      <c r="BT360" s="136">
        <f t="shared" si="345"/>
        <v>1015</v>
      </c>
      <c r="BU360" s="135">
        <v>1215</v>
      </c>
      <c r="BV360" s="135">
        <v>0</v>
      </c>
      <c r="BW360" s="135">
        <v>480</v>
      </c>
      <c r="BX360" s="136">
        <f t="shared" si="346"/>
        <v>1695</v>
      </c>
      <c r="BY360" s="135">
        <v>0</v>
      </c>
      <c r="BZ360" s="135">
        <v>0</v>
      </c>
      <c r="CA360" s="135">
        <v>1</v>
      </c>
      <c r="CB360" s="136">
        <f t="shared" si="347"/>
        <v>1</v>
      </c>
      <c r="CC360" s="137"/>
      <c r="CD360" s="138">
        <f t="shared" si="348"/>
        <v>12863</v>
      </c>
      <c r="CE360" s="138">
        <f t="shared" si="348"/>
        <v>0</v>
      </c>
      <c r="CF360" s="138">
        <f t="shared" si="348"/>
        <v>4950</v>
      </c>
      <c r="CG360" s="139">
        <f t="shared" si="328"/>
        <v>17813</v>
      </c>
    </row>
    <row r="361" spans="1:85" ht="14.1" customHeight="1">
      <c r="A361" s="45"/>
      <c r="B361" s="1044"/>
      <c r="C361" s="281" t="s">
        <v>113</v>
      </c>
      <c r="D361" s="282" t="s">
        <v>856</v>
      </c>
      <c r="E361" s="280">
        <v>7607</v>
      </c>
      <c r="F361" s="280">
        <v>0</v>
      </c>
      <c r="G361" s="280">
        <v>7866</v>
      </c>
      <c r="H361" s="280">
        <f t="shared" ref="H361:BP361" si="349">SUM(H353:H360)</f>
        <v>15473</v>
      </c>
      <c r="I361" s="280">
        <v>5832</v>
      </c>
      <c r="J361" s="280">
        <v>1</v>
      </c>
      <c r="K361" s="280">
        <v>5938</v>
      </c>
      <c r="L361" s="280">
        <f t="shared" si="349"/>
        <v>11771</v>
      </c>
      <c r="M361" s="280">
        <v>15037</v>
      </c>
      <c r="N361" s="280">
        <v>0</v>
      </c>
      <c r="O361" s="280">
        <v>15748</v>
      </c>
      <c r="P361" s="280">
        <f t="shared" si="349"/>
        <v>30785</v>
      </c>
      <c r="Q361" s="280">
        <v>14961</v>
      </c>
      <c r="R361" s="280">
        <v>0</v>
      </c>
      <c r="S361" s="280">
        <v>15417</v>
      </c>
      <c r="T361" s="280">
        <f t="shared" si="349"/>
        <v>30378</v>
      </c>
      <c r="U361" s="280">
        <v>16269</v>
      </c>
      <c r="V361" s="280">
        <v>0</v>
      </c>
      <c r="W361" s="280">
        <v>16360</v>
      </c>
      <c r="X361" s="280">
        <f t="shared" si="349"/>
        <v>32629</v>
      </c>
      <c r="Y361" s="280">
        <v>20094</v>
      </c>
      <c r="Z361" s="280">
        <v>0</v>
      </c>
      <c r="AA361" s="280">
        <v>17123</v>
      </c>
      <c r="AB361" s="280">
        <f t="shared" si="349"/>
        <v>37217</v>
      </c>
      <c r="AC361" s="280">
        <v>24283</v>
      </c>
      <c r="AD361" s="280">
        <v>0</v>
      </c>
      <c r="AE361" s="280">
        <v>18124</v>
      </c>
      <c r="AF361" s="280">
        <f t="shared" si="349"/>
        <v>42407</v>
      </c>
      <c r="AG361" s="280">
        <v>22319</v>
      </c>
      <c r="AH361" s="280">
        <v>1</v>
      </c>
      <c r="AI361" s="280">
        <v>15311</v>
      </c>
      <c r="AJ361" s="280">
        <f t="shared" si="349"/>
        <v>37631</v>
      </c>
      <c r="AK361" s="280">
        <v>22440</v>
      </c>
      <c r="AL361" s="280">
        <v>0</v>
      </c>
      <c r="AM361" s="280">
        <v>15104</v>
      </c>
      <c r="AN361" s="280">
        <f t="shared" si="349"/>
        <v>37544</v>
      </c>
      <c r="AO361" s="280">
        <v>23022</v>
      </c>
      <c r="AP361" s="280">
        <v>1</v>
      </c>
      <c r="AQ361" s="280">
        <v>15169</v>
      </c>
      <c r="AR361" s="280">
        <f t="shared" si="349"/>
        <v>38192</v>
      </c>
      <c r="AS361" s="280">
        <v>23997</v>
      </c>
      <c r="AT361" s="280">
        <v>0</v>
      </c>
      <c r="AU361" s="280">
        <v>16342</v>
      </c>
      <c r="AV361" s="280">
        <f t="shared" si="349"/>
        <v>40339</v>
      </c>
      <c r="AW361" s="280">
        <v>25400</v>
      </c>
      <c r="AX361" s="280">
        <v>0</v>
      </c>
      <c r="AY361" s="280">
        <v>17133</v>
      </c>
      <c r="AZ361" s="280">
        <f t="shared" si="349"/>
        <v>42533</v>
      </c>
      <c r="BA361" s="280">
        <v>23948</v>
      </c>
      <c r="BB361" s="280">
        <v>1</v>
      </c>
      <c r="BC361" s="280">
        <v>16134</v>
      </c>
      <c r="BD361" s="280">
        <f t="shared" si="349"/>
        <v>40083</v>
      </c>
      <c r="BE361" s="280">
        <v>21678</v>
      </c>
      <c r="BF361" s="280">
        <v>0</v>
      </c>
      <c r="BG361" s="280">
        <v>13531</v>
      </c>
      <c r="BH361" s="280">
        <f t="shared" si="349"/>
        <v>35209</v>
      </c>
      <c r="BI361" s="280">
        <v>18922</v>
      </c>
      <c r="BJ361" s="280">
        <v>0</v>
      </c>
      <c r="BK361" s="280">
        <v>12040</v>
      </c>
      <c r="BL361" s="280">
        <f t="shared" si="349"/>
        <v>30962</v>
      </c>
      <c r="BM361" s="280">
        <v>18040</v>
      </c>
      <c r="BN361" s="280">
        <v>0</v>
      </c>
      <c r="BO361" s="280">
        <v>11218</v>
      </c>
      <c r="BP361" s="280">
        <f t="shared" si="349"/>
        <v>29258</v>
      </c>
      <c r="BQ361" s="280">
        <v>14602</v>
      </c>
      <c r="BR361" s="280">
        <v>0</v>
      </c>
      <c r="BS361" s="280">
        <v>8567</v>
      </c>
      <c r="BT361" s="280">
        <f t="shared" ref="BT361:CB361" si="350">SUM(BT353:BT360)</f>
        <v>23169</v>
      </c>
      <c r="BU361" s="280">
        <v>25918</v>
      </c>
      <c r="BV361" s="280">
        <v>0</v>
      </c>
      <c r="BW361" s="280">
        <v>10908</v>
      </c>
      <c r="BX361" s="280">
        <f t="shared" si="350"/>
        <v>36826</v>
      </c>
      <c r="BY361" s="280">
        <v>119</v>
      </c>
      <c r="BZ361" s="280">
        <v>0</v>
      </c>
      <c r="CA361" s="280">
        <v>247</v>
      </c>
      <c r="CB361" s="280">
        <f t="shared" si="350"/>
        <v>366</v>
      </c>
      <c r="CC361" s="133"/>
      <c r="CD361" s="283">
        <f t="shared" si="348"/>
        <v>344488</v>
      </c>
      <c r="CE361" s="283">
        <f t="shared" si="348"/>
        <v>4</v>
      </c>
      <c r="CF361" s="283">
        <f t="shared" si="348"/>
        <v>248280</v>
      </c>
      <c r="CG361" s="284">
        <f t="shared" si="328"/>
        <v>592772</v>
      </c>
    </row>
    <row r="362" spans="1:85" ht="14.1" customHeight="1">
      <c r="A362" s="45"/>
      <c r="B362" s="1044"/>
      <c r="C362" s="1054" t="s">
        <v>908</v>
      </c>
      <c r="D362" s="134" t="s">
        <v>830</v>
      </c>
      <c r="E362" s="135">
        <v>2757</v>
      </c>
      <c r="F362" s="135">
        <v>0</v>
      </c>
      <c r="G362" s="135">
        <v>2862</v>
      </c>
      <c r="H362" s="136">
        <f t="shared" ref="H362:H371" si="351">SUM(E362:G362)</f>
        <v>5619</v>
      </c>
      <c r="I362" s="135">
        <v>1993</v>
      </c>
      <c r="J362" s="135">
        <v>0</v>
      </c>
      <c r="K362" s="135">
        <v>2050</v>
      </c>
      <c r="L362" s="136">
        <f t="shared" ref="L362:L371" si="352">SUM(I362:K362)</f>
        <v>4043</v>
      </c>
      <c r="M362" s="135">
        <v>5411</v>
      </c>
      <c r="N362" s="135">
        <v>0</v>
      </c>
      <c r="O362" s="135">
        <v>5692</v>
      </c>
      <c r="P362" s="136">
        <f t="shared" ref="P362:P371" si="353">SUM(M362:O362)</f>
        <v>11103</v>
      </c>
      <c r="Q362" s="135">
        <v>5055</v>
      </c>
      <c r="R362" s="135">
        <v>0</v>
      </c>
      <c r="S362" s="135">
        <v>5459</v>
      </c>
      <c r="T362" s="136">
        <f t="shared" ref="T362:T371" si="354">SUM(Q362:S362)</f>
        <v>10514</v>
      </c>
      <c r="U362" s="135">
        <v>5585</v>
      </c>
      <c r="V362" s="135">
        <v>0</v>
      </c>
      <c r="W362" s="135">
        <v>5444</v>
      </c>
      <c r="X362" s="136">
        <f t="shared" ref="X362:X371" si="355">SUM(U362:W362)</f>
        <v>11029</v>
      </c>
      <c r="Y362" s="135">
        <v>5918</v>
      </c>
      <c r="Z362" s="135">
        <v>2</v>
      </c>
      <c r="AA362" s="135">
        <v>5174</v>
      </c>
      <c r="AB362" s="136">
        <f t="shared" ref="AB362:AB371" si="356">SUM(Y362:AA362)</f>
        <v>11094</v>
      </c>
      <c r="AC362" s="135">
        <v>6308</v>
      </c>
      <c r="AD362" s="135">
        <v>0</v>
      </c>
      <c r="AE362" s="135">
        <v>5246</v>
      </c>
      <c r="AF362" s="136">
        <f t="shared" ref="AF362:AF371" si="357">SUM(AC362:AE362)</f>
        <v>11554</v>
      </c>
      <c r="AG362" s="135">
        <v>5385</v>
      </c>
      <c r="AH362" s="135">
        <v>0</v>
      </c>
      <c r="AI362" s="135">
        <v>4464</v>
      </c>
      <c r="AJ362" s="136">
        <f t="shared" ref="AJ362:AJ371" si="358">SUM(AG362:AI362)</f>
        <v>9849</v>
      </c>
      <c r="AK362" s="135">
        <v>5097</v>
      </c>
      <c r="AL362" s="135">
        <v>0</v>
      </c>
      <c r="AM362" s="135">
        <v>4256</v>
      </c>
      <c r="AN362" s="136">
        <f t="shared" ref="AN362:AN371" si="359">SUM(AK362:AM362)</f>
        <v>9353</v>
      </c>
      <c r="AO362" s="135">
        <v>4588</v>
      </c>
      <c r="AP362" s="135">
        <v>0</v>
      </c>
      <c r="AQ362" s="135">
        <v>4142</v>
      </c>
      <c r="AR362" s="136">
        <f t="shared" ref="AR362:AR371" si="360">SUM(AO362:AQ362)</f>
        <v>8730</v>
      </c>
      <c r="AS362" s="135">
        <v>4969</v>
      </c>
      <c r="AT362" s="135">
        <v>0</v>
      </c>
      <c r="AU362" s="135">
        <v>4375</v>
      </c>
      <c r="AV362" s="136">
        <f t="shared" ref="AV362:AV371" si="361">SUM(AS362:AU362)</f>
        <v>9344</v>
      </c>
      <c r="AW362" s="135">
        <v>5349</v>
      </c>
      <c r="AX362" s="135">
        <v>0</v>
      </c>
      <c r="AY362" s="135">
        <v>4702</v>
      </c>
      <c r="AZ362" s="136">
        <f t="shared" ref="AZ362:AZ371" si="362">SUM(AW362:AY362)</f>
        <v>10051</v>
      </c>
      <c r="BA362" s="135">
        <v>5086</v>
      </c>
      <c r="BB362" s="135">
        <v>0</v>
      </c>
      <c r="BC362" s="135">
        <v>4407</v>
      </c>
      <c r="BD362" s="136">
        <f t="shared" ref="BD362:BD371" si="363">SUM(BA362:BC362)</f>
        <v>9493</v>
      </c>
      <c r="BE362" s="135">
        <v>4276</v>
      </c>
      <c r="BF362" s="135">
        <v>0</v>
      </c>
      <c r="BG362" s="135">
        <v>3596</v>
      </c>
      <c r="BH362" s="136">
        <f t="shared" ref="BH362:BH371" si="364">SUM(BE362:BG362)</f>
        <v>7872</v>
      </c>
      <c r="BI362" s="135">
        <v>3266</v>
      </c>
      <c r="BJ362" s="135">
        <v>0</v>
      </c>
      <c r="BK362" s="135">
        <v>2760</v>
      </c>
      <c r="BL362" s="136">
        <f t="shared" ref="BL362:BL371" si="365">SUM(BI362:BK362)</f>
        <v>6026</v>
      </c>
      <c r="BM362" s="135">
        <v>2909</v>
      </c>
      <c r="BN362" s="135">
        <v>0</v>
      </c>
      <c r="BO362" s="135">
        <v>2243</v>
      </c>
      <c r="BP362" s="136">
        <f t="shared" ref="BP362:BP371" si="366">SUM(BM362:BO362)</f>
        <v>5152</v>
      </c>
      <c r="BQ362" s="135">
        <v>2200</v>
      </c>
      <c r="BR362" s="135">
        <v>0</v>
      </c>
      <c r="BS362" s="135">
        <v>1454</v>
      </c>
      <c r="BT362" s="136">
        <f t="shared" ref="BT362:BT371" si="367">SUM(BQ362:BS362)</f>
        <v>3654</v>
      </c>
      <c r="BU362" s="135">
        <v>2842</v>
      </c>
      <c r="BV362" s="135">
        <v>0</v>
      </c>
      <c r="BW362" s="135">
        <v>1405</v>
      </c>
      <c r="BX362" s="136">
        <f t="shared" ref="BX362:BX371" si="368">SUM(BU362:BW362)</f>
        <v>4247</v>
      </c>
      <c r="BY362" s="135">
        <v>8</v>
      </c>
      <c r="BZ362" s="135">
        <v>0</v>
      </c>
      <c r="CA362" s="135">
        <v>24</v>
      </c>
      <c r="CB362" s="136">
        <f t="shared" ref="CB362:CB371" si="369">SUM(BY362:CA362)</f>
        <v>32</v>
      </c>
      <c r="CC362" s="137"/>
      <c r="CD362" s="138">
        <f t="shared" ref="CD362" si="370">+E362+I362+M362+Q362+U362+Y362+AC362+AG362+AK362+AO362+AS362+AW362+BA362+BE362+BI362+BM362+BQ362+BU362+BY362</f>
        <v>79002</v>
      </c>
      <c r="CE362" s="138">
        <f t="shared" si="348"/>
        <v>2</v>
      </c>
      <c r="CF362" s="138">
        <f t="shared" si="348"/>
        <v>69755</v>
      </c>
      <c r="CG362" s="139">
        <f t="shared" ref="CG362:CG372" si="371">SUM(CD362:CF362)</f>
        <v>148759</v>
      </c>
    </row>
    <row r="363" spans="1:85" ht="14.1" customHeight="1">
      <c r="A363" s="45"/>
      <c r="B363" s="1044"/>
      <c r="C363" s="1055"/>
      <c r="D363" s="134" t="s">
        <v>831</v>
      </c>
      <c r="E363" s="135">
        <v>999</v>
      </c>
      <c r="F363" s="135">
        <v>0</v>
      </c>
      <c r="G363" s="135">
        <v>1119</v>
      </c>
      <c r="H363" s="136">
        <f t="shared" si="351"/>
        <v>2118</v>
      </c>
      <c r="I363" s="135">
        <v>755</v>
      </c>
      <c r="J363" s="135">
        <v>0</v>
      </c>
      <c r="K363" s="135">
        <v>769</v>
      </c>
      <c r="L363" s="136">
        <f t="shared" si="352"/>
        <v>1524</v>
      </c>
      <c r="M363" s="135">
        <v>1716</v>
      </c>
      <c r="N363" s="135">
        <v>0</v>
      </c>
      <c r="O363" s="135">
        <v>1921</v>
      </c>
      <c r="P363" s="136">
        <f t="shared" si="353"/>
        <v>3637</v>
      </c>
      <c r="Q363" s="135">
        <v>1804</v>
      </c>
      <c r="R363" s="135">
        <v>0</v>
      </c>
      <c r="S363" s="135">
        <v>1795</v>
      </c>
      <c r="T363" s="136">
        <f t="shared" si="354"/>
        <v>3599</v>
      </c>
      <c r="U363" s="135">
        <v>1954</v>
      </c>
      <c r="V363" s="135">
        <v>0</v>
      </c>
      <c r="W363" s="135">
        <v>1930</v>
      </c>
      <c r="X363" s="136">
        <f t="shared" si="355"/>
        <v>3884</v>
      </c>
      <c r="Y363" s="135">
        <v>2354</v>
      </c>
      <c r="Z363" s="135">
        <v>0</v>
      </c>
      <c r="AA363" s="135">
        <v>2037</v>
      </c>
      <c r="AB363" s="136">
        <f t="shared" si="356"/>
        <v>4391</v>
      </c>
      <c r="AC363" s="135">
        <v>2736</v>
      </c>
      <c r="AD363" s="135">
        <v>0</v>
      </c>
      <c r="AE363" s="135">
        <v>2157</v>
      </c>
      <c r="AF363" s="136">
        <f t="shared" si="357"/>
        <v>4893</v>
      </c>
      <c r="AG363" s="135">
        <v>2554</v>
      </c>
      <c r="AH363" s="135">
        <v>0</v>
      </c>
      <c r="AI363" s="135">
        <v>2080</v>
      </c>
      <c r="AJ363" s="136">
        <f t="shared" si="358"/>
        <v>4634</v>
      </c>
      <c r="AK363" s="135">
        <v>2332</v>
      </c>
      <c r="AL363" s="135">
        <v>0</v>
      </c>
      <c r="AM363" s="135">
        <v>1873</v>
      </c>
      <c r="AN363" s="136">
        <f t="shared" si="359"/>
        <v>4205</v>
      </c>
      <c r="AO363" s="135">
        <v>2133</v>
      </c>
      <c r="AP363" s="135">
        <v>0</v>
      </c>
      <c r="AQ363" s="135">
        <v>1770</v>
      </c>
      <c r="AR363" s="136">
        <f t="shared" si="360"/>
        <v>3903</v>
      </c>
      <c r="AS363" s="135">
        <v>2267</v>
      </c>
      <c r="AT363" s="135">
        <v>0</v>
      </c>
      <c r="AU363" s="135">
        <v>1886</v>
      </c>
      <c r="AV363" s="136">
        <f t="shared" si="361"/>
        <v>4153</v>
      </c>
      <c r="AW363" s="135">
        <v>2288</v>
      </c>
      <c r="AX363" s="135">
        <v>0</v>
      </c>
      <c r="AY363" s="135">
        <v>2049</v>
      </c>
      <c r="AZ363" s="136">
        <f t="shared" si="362"/>
        <v>4337</v>
      </c>
      <c r="BA363" s="135">
        <v>2462</v>
      </c>
      <c r="BB363" s="135">
        <v>0</v>
      </c>
      <c r="BC363" s="135">
        <v>2148</v>
      </c>
      <c r="BD363" s="136">
        <f t="shared" si="363"/>
        <v>4610</v>
      </c>
      <c r="BE363" s="135">
        <v>2219</v>
      </c>
      <c r="BF363" s="135">
        <v>0</v>
      </c>
      <c r="BG363" s="135">
        <v>1833</v>
      </c>
      <c r="BH363" s="136">
        <f t="shared" si="364"/>
        <v>4052</v>
      </c>
      <c r="BI363" s="135">
        <v>1900</v>
      </c>
      <c r="BJ363" s="135">
        <v>0</v>
      </c>
      <c r="BK363" s="135">
        <v>1522</v>
      </c>
      <c r="BL363" s="136">
        <f t="shared" si="365"/>
        <v>3422</v>
      </c>
      <c r="BM363" s="135">
        <v>1806</v>
      </c>
      <c r="BN363" s="135">
        <v>0</v>
      </c>
      <c r="BO363" s="135">
        <v>1403</v>
      </c>
      <c r="BP363" s="136">
        <f t="shared" si="366"/>
        <v>3209</v>
      </c>
      <c r="BQ363" s="135">
        <v>1500</v>
      </c>
      <c r="BR363" s="135">
        <v>0</v>
      </c>
      <c r="BS363" s="135">
        <v>959</v>
      </c>
      <c r="BT363" s="136">
        <f t="shared" si="367"/>
        <v>2459</v>
      </c>
      <c r="BU363" s="135">
        <v>2410</v>
      </c>
      <c r="BV363" s="135">
        <v>0</v>
      </c>
      <c r="BW363" s="135">
        <v>1314</v>
      </c>
      <c r="BX363" s="136">
        <f t="shared" si="368"/>
        <v>3724</v>
      </c>
      <c r="BY363" s="135">
        <v>78</v>
      </c>
      <c r="BZ363" s="135">
        <v>0</v>
      </c>
      <c r="CA363" s="135">
        <v>192</v>
      </c>
      <c r="CB363" s="136">
        <f t="shared" si="369"/>
        <v>270</v>
      </c>
      <c r="CC363" s="137"/>
      <c r="CD363" s="138">
        <f t="shared" si="348"/>
        <v>36267</v>
      </c>
      <c r="CE363" s="138">
        <f t="shared" si="348"/>
        <v>0</v>
      </c>
      <c r="CF363" s="138">
        <f t="shared" si="348"/>
        <v>30757</v>
      </c>
      <c r="CG363" s="139">
        <f t="shared" si="371"/>
        <v>67024</v>
      </c>
    </row>
    <row r="364" spans="1:85" ht="14.1" customHeight="1">
      <c r="A364" s="45"/>
      <c r="B364" s="1044"/>
      <c r="C364" s="1055"/>
      <c r="D364" s="134" t="s">
        <v>832</v>
      </c>
      <c r="E364" s="135">
        <v>1554</v>
      </c>
      <c r="F364" s="135">
        <v>0</v>
      </c>
      <c r="G364" s="135">
        <v>1635</v>
      </c>
      <c r="H364" s="136">
        <f t="shared" si="351"/>
        <v>3189</v>
      </c>
      <c r="I364" s="135">
        <v>1343</v>
      </c>
      <c r="J364" s="135">
        <v>0</v>
      </c>
      <c r="K364" s="135">
        <v>1389</v>
      </c>
      <c r="L364" s="136">
        <f t="shared" si="352"/>
        <v>2732</v>
      </c>
      <c r="M364" s="135">
        <v>3397</v>
      </c>
      <c r="N364" s="135">
        <v>0</v>
      </c>
      <c r="O364" s="135">
        <v>3652</v>
      </c>
      <c r="P364" s="136">
        <f t="shared" si="353"/>
        <v>7049</v>
      </c>
      <c r="Q364" s="135">
        <v>3026</v>
      </c>
      <c r="R364" s="135">
        <v>0</v>
      </c>
      <c r="S364" s="135">
        <v>3099</v>
      </c>
      <c r="T364" s="136">
        <f t="shared" si="354"/>
        <v>6125</v>
      </c>
      <c r="U364" s="135">
        <v>3416</v>
      </c>
      <c r="V364" s="135">
        <v>0</v>
      </c>
      <c r="W364" s="135">
        <v>3369</v>
      </c>
      <c r="X364" s="136">
        <f t="shared" si="355"/>
        <v>6785</v>
      </c>
      <c r="Y364" s="135">
        <v>3873</v>
      </c>
      <c r="Z364" s="135">
        <v>0</v>
      </c>
      <c r="AA364" s="135">
        <v>3297</v>
      </c>
      <c r="AB364" s="136">
        <f t="shared" si="356"/>
        <v>7170</v>
      </c>
      <c r="AC364" s="135">
        <v>4194</v>
      </c>
      <c r="AD364" s="135">
        <v>0</v>
      </c>
      <c r="AE364" s="135">
        <v>3551</v>
      </c>
      <c r="AF364" s="136">
        <f t="shared" si="357"/>
        <v>7745</v>
      </c>
      <c r="AG364" s="135">
        <v>3305</v>
      </c>
      <c r="AH364" s="135">
        <v>0</v>
      </c>
      <c r="AI364" s="135">
        <v>2979</v>
      </c>
      <c r="AJ364" s="136">
        <f t="shared" si="358"/>
        <v>6284</v>
      </c>
      <c r="AK364" s="135">
        <v>2971</v>
      </c>
      <c r="AL364" s="135">
        <v>0</v>
      </c>
      <c r="AM364" s="135">
        <v>2834</v>
      </c>
      <c r="AN364" s="136">
        <f t="shared" si="359"/>
        <v>5805</v>
      </c>
      <c r="AO364" s="135">
        <v>2623</v>
      </c>
      <c r="AP364" s="135">
        <v>0</v>
      </c>
      <c r="AQ364" s="135">
        <v>2557</v>
      </c>
      <c r="AR364" s="136">
        <f t="shared" si="360"/>
        <v>5180</v>
      </c>
      <c r="AS364" s="135">
        <v>3055</v>
      </c>
      <c r="AT364" s="135">
        <v>0</v>
      </c>
      <c r="AU364" s="135">
        <v>2927</v>
      </c>
      <c r="AV364" s="136">
        <f t="shared" si="361"/>
        <v>5982</v>
      </c>
      <c r="AW364" s="135">
        <v>3629</v>
      </c>
      <c r="AX364" s="135">
        <v>0</v>
      </c>
      <c r="AY364" s="135">
        <v>3487</v>
      </c>
      <c r="AZ364" s="136">
        <f t="shared" si="362"/>
        <v>7116</v>
      </c>
      <c r="BA364" s="135">
        <v>3873</v>
      </c>
      <c r="BB364" s="135">
        <v>0</v>
      </c>
      <c r="BC364" s="135">
        <v>3632</v>
      </c>
      <c r="BD364" s="136">
        <f t="shared" si="363"/>
        <v>7505</v>
      </c>
      <c r="BE364" s="135">
        <v>2797</v>
      </c>
      <c r="BF364" s="135">
        <v>0</v>
      </c>
      <c r="BG364" s="135">
        <v>2736</v>
      </c>
      <c r="BH364" s="136">
        <f t="shared" si="364"/>
        <v>5533</v>
      </c>
      <c r="BI364" s="135">
        <v>1985</v>
      </c>
      <c r="BJ364" s="135">
        <v>0</v>
      </c>
      <c r="BK364" s="135">
        <v>1775</v>
      </c>
      <c r="BL364" s="136">
        <f t="shared" si="365"/>
        <v>3760</v>
      </c>
      <c r="BM364" s="135">
        <v>1683</v>
      </c>
      <c r="BN364" s="135">
        <v>0</v>
      </c>
      <c r="BO364" s="135">
        <v>1342</v>
      </c>
      <c r="BP364" s="136">
        <f t="shared" si="366"/>
        <v>3025</v>
      </c>
      <c r="BQ364" s="135">
        <v>1292</v>
      </c>
      <c r="BR364" s="135">
        <v>0</v>
      </c>
      <c r="BS364" s="135">
        <v>839</v>
      </c>
      <c r="BT364" s="136">
        <f t="shared" si="367"/>
        <v>2131</v>
      </c>
      <c r="BU364" s="135">
        <v>2185</v>
      </c>
      <c r="BV364" s="135">
        <v>0</v>
      </c>
      <c r="BW364" s="135">
        <v>1048</v>
      </c>
      <c r="BX364" s="136">
        <f t="shared" si="368"/>
        <v>3233</v>
      </c>
      <c r="BY364" s="135">
        <v>15</v>
      </c>
      <c r="BZ364" s="135">
        <v>0</v>
      </c>
      <c r="CA364" s="135">
        <v>18</v>
      </c>
      <c r="CB364" s="136">
        <f t="shared" si="369"/>
        <v>33</v>
      </c>
      <c r="CC364" s="137"/>
      <c r="CD364" s="138">
        <f t="shared" si="348"/>
        <v>50216</v>
      </c>
      <c r="CE364" s="138">
        <f t="shared" si="348"/>
        <v>0</v>
      </c>
      <c r="CF364" s="138">
        <f t="shared" si="348"/>
        <v>46166</v>
      </c>
      <c r="CG364" s="139">
        <f t="shared" si="371"/>
        <v>96382</v>
      </c>
    </row>
    <row r="365" spans="1:85" ht="14.1" customHeight="1">
      <c r="A365" s="45"/>
      <c r="B365" s="1044"/>
      <c r="C365" s="1055"/>
      <c r="D365" s="134" t="s">
        <v>833</v>
      </c>
      <c r="E365" s="135">
        <v>1510</v>
      </c>
      <c r="F365" s="135">
        <v>0</v>
      </c>
      <c r="G365" s="135">
        <v>1564</v>
      </c>
      <c r="H365" s="136">
        <f t="shared" si="351"/>
        <v>3074</v>
      </c>
      <c r="I365" s="135">
        <v>1186</v>
      </c>
      <c r="J365" s="135">
        <v>0</v>
      </c>
      <c r="K365" s="135">
        <v>1196</v>
      </c>
      <c r="L365" s="136">
        <f t="shared" si="352"/>
        <v>2382</v>
      </c>
      <c r="M365" s="135">
        <v>3020</v>
      </c>
      <c r="N365" s="135">
        <v>0</v>
      </c>
      <c r="O365" s="135">
        <v>3221</v>
      </c>
      <c r="P365" s="136">
        <f t="shared" si="353"/>
        <v>6241</v>
      </c>
      <c r="Q365" s="135">
        <v>2717</v>
      </c>
      <c r="R365" s="135">
        <v>0</v>
      </c>
      <c r="S365" s="135">
        <v>2915</v>
      </c>
      <c r="T365" s="136">
        <f t="shared" si="354"/>
        <v>5632</v>
      </c>
      <c r="U365" s="135">
        <v>3084</v>
      </c>
      <c r="V365" s="135">
        <v>0</v>
      </c>
      <c r="W365" s="135">
        <v>3156</v>
      </c>
      <c r="X365" s="136">
        <f t="shared" si="355"/>
        <v>6240</v>
      </c>
      <c r="Y365" s="135">
        <v>3513</v>
      </c>
      <c r="Z365" s="135">
        <v>0</v>
      </c>
      <c r="AA365" s="135">
        <v>3113</v>
      </c>
      <c r="AB365" s="136">
        <f t="shared" si="356"/>
        <v>6626</v>
      </c>
      <c r="AC365" s="135">
        <v>3974</v>
      </c>
      <c r="AD365" s="135">
        <v>0</v>
      </c>
      <c r="AE365" s="135">
        <v>3258</v>
      </c>
      <c r="AF365" s="136">
        <f t="shared" si="357"/>
        <v>7232</v>
      </c>
      <c r="AG365" s="135">
        <v>3340</v>
      </c>
      <c r="AH365" s="135">
        <v>0</v>
      </c>
      <c r="AI365" s="135">
        <v>2915</v>
      </c>
      <c r="AJ365" s="136">
        <f t="shared" si="358"/>
        <v>6255</v>
      </c>
      <c r="AK365" s="135">
        <v>3191</v>
      </c>
      <c r="AL365" s="135">
        <v>0</v>
      </c>
      <c r="AM365" s="135">
        <v>2723</v>
      </c>
      <c r="AN365" s="136">
        <f t="shared" si="359"/>
        <v>5914</v>
      </c>
      <c r="AO365" s="135">
        <v>2806</v>
      </c>
      <c r="AP365" s="135">
        <v>0</v>
      </c>
      <c r="AQ365" s="135">
        <v>2446</v>
      </c>
      <c r="AR365" s="136">
        <f t="shared" si="360"/>
        <v>5252</v>
      </c>
      <c r="AS365" s="135">
        <v>2968</v>
      </c>
      <c r="AT365" s="135">
        <v>0</v>
      </c>
      <c r="AU365" s="135">
        <v>2597</v>
      </c>
      <c r="AV365" s="136">
        <f t="shared" si="361"/>
        <v>5565</v>
      </c>
      <c r="AW365" s="135">
        <v>3716</v>
      </c>
      <c r="AX365" s="135">
        <v>0</v>
      </c>
      <c r="AY365" s="135">
        <v>3226</v>
      </c>
      <c r="AZ365" s="136">
        <f t="shared" si="362"/>
        <v>6942</v>
      </c>
      <c r="BA365" s="135">
        <v>3888</v>
      </c>
      <c r="BB365" s="135">
        <v>0</v>
      </c>
      <c r="BC365" s="135">
        <v>3667</v>
      </c>
      <c r="BD365" s="136">
        <f t="shared" si="363"/>
        <v>7555</v>
      </c>
      <c r="BE365" s="135">
        <v>3273</v>
      </c>
      <c r="BF365" s="135">
        <v>0</v>
      </c>
      <c r="BG365" s="135">
        <v>2819</v>
      </c>
      <c r="BH365" s="136">
        <f t="shared" si="364"/>
        <v>6092</v>
      </c>
      <c r="BI365" s="135">
        <v>2425</v>
      </c>
      <c r="BJ365" s="135">
        <v>0</v>
      </c>
      <c r="BK365" s="135">
        <v>1991</v>
      </c>
      <c r="BL365" s="136">
        <f t="shared" si="365"/>
        <v>4416</v>
      </c>
      <c r="BM365" s="135">
        <v>1985</v>
      </c>
      <c r="BN365" s="135">
        <v>0</v>
      </c>
      <c r="BO365" s="135">
        <v>1537</v>
      </c>
      <c r="BP365" s="136">
        <f t="shared" si="366"/>
        <v>3522</v>
      </c>
      <c r="BQ365" s="135">
        <v>1474</v>
      </c>
      <c r="BR365" s="135">
        <v>0</v>
      </c>
      <c r="BS365" s="135">
        <v>968</v>
      </c>
      <c r="BT365" s="136">
        <f t="shared" si="367"/>
        <v>2442</v>
      </c>
      <c r="BU365" s="135">
        <v>3015</v>
      </c>
      <c r="BV365" s="135">
        <v>0</v>
      </c>
      <c r="BW365" s="135">
        <v>1423</v>
      </c>
      <c r="BX365" s="136">
        <f t="shared" si="368"/>
        <v>4438</v>
      </c>
      <c r="BY365" s="135">
        <v>9</v>
      </c>
      <c r="BZ365" s="135">
        <v>0</v>
      </c>
      <c r="CA365" s="135">
        <v>28</v>
      </c>
      <c r="CB365" s="136">
        <f t="shared" si="369"/>
        <v>37</v>
      </c>
      <c r="CC365" s="137"/>
      <c r="CD365" s="138">
        <f t="shared" si="348"/>
        <v>51094</v>
      </c>
      <c r="CE365" s="138">
        <f t="shared" si="348"/>
        <v>0</v>
      </c>
      <c r="CF365" s="138">
        <f t="shared" si="348"/>
        <v>44763</v>
      </c>
      <c r="CG365" s="139">
        <f t="shared" si="371"/>
        <v>95857</v>
      </c>
    </row>
    <row r="366" spans="1:85" ht="14.1" customHeight="1">
      <c r="A366" s="45"/>
      <c r="B366" s="1044"/>
      <c r="C366" s="1055"/>
      <c r="D366" s="134" t="s">
        <v>834</v>
      </c>
      <c r="E366" s="135">
        <v>1185</v>
      </c>
      <c r="F366" s="135">
        <v>1</v>
      </c>
      <c r="G366" s="135">
        <v>1254</v>
      </c>
      <c r="H366" s="136">
        <f t="shared" si="351"/>
        <v>2440</v>
      </c>
      <c r="I366" s="135">
        <v>936</v>
      </c>
      <c r="J366" s="135">
        <v>0</v>
      </c>
      <c r="K366" s="135">
        <v>945</v>
      </c>
      <c r="L366" s="136">
        <f t="shared" si="352"/>
        <v>1881</v>
      </c>
      <c r="M366" s="135">
        <v>2262</v>
      </c>
      <c r="N366" s="135">
        <v>0</v>
      </c>
      <c r="O366" s="135">
        <v>2412</v>
      </c>
      <c r="P366" s="136">
        <f t="shared" si="353"/>
        <v>4674</v>
      </c>
      <c r="Q366" s="135">
        <v>2264</v>
      </c>
      <c r="R366" s="135">
        <v>0</v>
      </c>
      <c r="S366" s="135">
        <v>2286</v>
      </c>
      <c r="T366" s="136">
        <f t="shared" si="354"/>
        <v>4550</v>
      </c>
      <c r="U366" s="135">
        <v>2481</v>
      </c>
      <c r="V366" s="135">
        <v>0</v>
      </c>
      <c r="W366" s="135">
        <v>2743</v>
      </c>
      <c r="X366" s="136">
        <f t="shared" si="355"/>
        <v>5224</v>
      </c>
      <c r="Y366" s="135">
        <v>2826</v>
      </c>
      <c r="Z366" s="135">
        <v>0</v>
      </c>
      <c r="AA366" s="135">
        <v>2762</v>
      </c>
      <c r="AB366" s="136">
        <f t="shared" si="356"/>
        <v>5588</v>
      </c>
      <c r="AC366" s="135">
        <v>3296</v>
      </c>
      <c r="AD366" s="135">
        <v>0</v>
      </c>
      <c r="AE366" s="135">
        <v>2695</v>
      </c>
      <c r="AF366" s="136">
        <f t="shared" si="357"/>
        <v>5991</v>
      </c>
      <c r="AG366" s="135">
        <v>2781</v>
      </c>
      <c r="AH366" s="135">
        <v>0</v>
      </c>
      <c r="AI366" s="135">
        <v>2319</v>
      </c>
      <c r="AJ366" s="136">
        <f t="shared" si="358"/>
        <v>5100</v>
      </c>
      <c r="AK366" s="135">
        <v>2596</v>
      </c>
      <c r="AL366" s="135">
        <v>0</v>
      </c>
      <c r="AM366" s="135">
        <v>2209</v>
      </c>
      <c r="AN366" s="136">
        <f t="shared" si="359"/>
        <v>4805</v>
      </c>
      <c r="AO366" s="135">
        <v>2441</v>
      </c>
      <c r="AP366" s="135">
        <v>0</v>
      </c>
      <c r="AQ366" s="135">
        <v>2027</v>
      </c>
      <c r="AR366" s="136">
        <f t="shared" si="360"/>
        <v>4468</v>
      </c>
      <c r="AS366" s="135">
        <v>2702</v>
      </c>
      <c r="AT366" s="135">
        <v>0</v>
      </c>
      <c r="AU366" s="135">
        <v>2326</v>
      </c>
      <c r="AV366" s="136">
        <f t="shared" si="361"/>
        <v>5028</v>
      </c>
      <c r="AW366" s="135">
        <v>3058</v>
      </c>
      <c r="AX366" s="135">
        <v>0</v>
      </c>
      <c r="AY366" s="135">
        <v>2671</v>
      </c>
      <c r="AZ366" s="136">
        <f t="shared" si="362"/>
        <v>5729</v>
      </c>
      <c r="BA366" s="135">
        <v>2935</v>
      </c>
      <c r="BB366" s="135">
        <v>0</v>
      </c>
      <c r="BC366" s="135">
        <v>2608</v>
      </c>
      <c r="BD366" s="136">
        <f t="shared" si="363"/>
        <v>5543</v>
      </c>
      <c r="BE366" s="135">
        <v>2535</v>
      </c>
      <c r="BF366" s="135">
        <v>0</v>
      </c>
      <c r="BG366" s="135">
        <v>2109</v>
      </c>
      <c r="BH366" s="136">
        <f t="shared" si="364"/>
        <v>4644</v>
      </c>
      <c r="BI366" s="135">
        <v>2175</v>
      </c>
      <c r="BJ366" s="135">
        <v>0</v>
      </c>
      <c r="BK366" s="135">
        <v>1714</v>
      </c>
      <c r="BL366" s="136">
        <f t="shared" si="365"/>
        <v>3889</v>
      </c>
      <c r="BM366" s="135">
        <v>2038</v>
      </c>
      <c r="BN366" s="135">
        <v>0</v>
      </c>
      <c r="BO366" s="135">
        <v>1586</v>
      </c>
      <c r="BP366" s="136">
        <f t="shared" si="366"/>
        <v>3624</v>
      </c>
      <c r="BQ366" s="135">
        <v>1577</v>
      </c>
      <c r="BR366" s="135">
        <v>0</v>
      </c>
      <c r="BS366" s="135">
        <v>1060</v>
      </c>
      <c r="BT366" s="136">
        <f t="shared" si="367"/>
        <v>2637</v>
      </c>
      <c r="BU366" s="135">
        <v>2525</v>
      </c>
      <c r="BV366" s="135">
        <v>0</v>
      </c>
      <c r="BW366" s="135">
        <v>1179</v>
      </c>
      <c r="BX366" s="136">
        <f t="shared" si="368"/>
        <v>3704</v>
      </c>
      <c r="BY366" s="135">
        <v>6</v>
      </c>
      <c r="BZ366" s="135">
        <v>0</v>
      </c>
      <c r="CA366" s="135">
        <v>10</v>
      </c>
      <c r="CB366" s="136">
        <f t="shared" si="369"/>
        <v>16</v>
      </c>
      <c r="CC366" s="137"/>
      <c r="CD366" s="138">
        <f t="shared" si="348"/>
        <v>42619</v>
      </c>
      <c r="CE366" s="138">
        <f t="shared" si="348"/>
        <v>1</v>
      </c>
      <c r="CF366" s="138">
        <f t="shared" si="348"/>
        <v>36915</v>
      </c>
      <c r="CG366" s="139">
        <f t="shared" si="371"/>
        <v>79535</v>
      </c>
    </row>
    <row r="367" spans="1:85" ht="14.1" customHeight="1">
      <c r="A367" s="45"/>
      <c r="B367" s="1044"/>
      <c r="C367" s="1055"/>
      <c r="D367" s="134" t="s">
        <v>835</v>
      </c>
      <c r="E367" s="135">
        <v>921</v>
      </c>
      <c r="F367" s="135">
        <v>0</v>
      </c>
      <c r="G367" s="135">
        <v>961</v>
      </c>
      <c r="H367" s="136">
        <f t="shared" si="351"/>
        <v>1882</v>
      </c>
      <c r="I367" s="135">
        <v>649</v>
      </c>
      <c r="J367" s="135">
        <v>0</v>
      </c>
      <c r="K367" s="135">
        <v>668</v>
      </c>
      <c r="L367" s="136">
        <f t="shared" si="352"/>
        <v>1317</v>
      </c>
      <c r="M367" s="135">
        <v>1615</v>
      </c>
      <c r="N367" s="135">
        <v>0</v>
      </c>
      <c r="O367" s="135">
        <v>1672</v>
      </c>
      <c r="P367" s="136">
        <f t="shared" si="353"/>
        <v>3287</v>
      </c>
      <c r="Q367" s="135">
        <v>1550</v>
      </c>
      <c r="R367" s="135">
        <v>0</v>
      </c>
      <c r="S367" s="135">
        <v>1605</v>
      </c>
      <c r="T367" s="136">
        <f t="shared" si="354"/>
        <v>3155</v>
      </c>
      <c r="U367" s="135">
        <v>1666</v>
      </c>
      <c r="V367" s="135">
        <v>0</v>
      </c>
      <c r="W367" s="135">
        <v>1603</v>
      </c>
      <c r="X367" s="136">
        <f t="shared" si="355"/>
        <v>3269</v>
      </c>
      <c r="Y367" s="135">
        <v>2153</v>
      </c>
      <c r="Z367" s="135">
        <v>0</v>
      </c>
      <c r="AA367" s="135">
        <v>1822</v>
      </c>
      <c r="AB367" s="136">
        <f t="shared" si="356"/>
        <v>3975</v>
      </c>
      <c r="AC367" s="135">
        <v>2738</v>
      </c>
      <c r="AD367" s="135">
        <v>0</v>
      </c>
      <c r="AE367" s="135">
        <v>2002</v>
      </c>
      <c r="AF367" s="136">
        <f t="shared" si="357"/>
        <v>4740</v>
      </c>
      <c r="AG367" s="135">
        <v>2397</v>
      </c>
      <c r="AH367" s="135">
        <v>0</v>
      </c>
      <c r="AI367" s="135">
        <v>1869</v>
      </c>
      <c r="AJ367" s="136">
        <f t="shared" si="358"/>
        <v>4266</v>
      </c>
      <c r="AK367" s="135">
        <v>2348</v>
      </c>
      <c r="AL367" s="135">
        <v>0</v>
      </c>
      <c r="AM367" s="135">
        <v>1813</v>
      </c>
      <c r="AN367" s="136">
        <f t="shared" si="359"/>
        <v>4161</v>
      </c>
      <c r="AO367" s="135">
        <v>2103</v>
      </c>
      <c r="AP367" s="135">
        <v>0</v>
      </c>
      <c r="AQ367" s="135">
        <v>1723</v>
      </c>
      <c r="AR367" s="136">
        <f t="shared" si="360"/>
        <v>3826</v>
      </c>
      <c r="AS367" s="135">
        <v>2071</v>
      </c>
      <c r="AT367" s="135">
        <v>0</v>
      </c>
      <c r="AU367" s="135">
        <v>1673</v>
      </c>
      <c r="AV367" s="136">
        <f t="shared" si="361"/>
        <v>3744</v>
      </c>
      <c r="AW367" s="135">
        <v>2358</v>
      </c>
      <c r="AX367" s="135">
        <v>0</v>
      </c>
      <c r="AY367" s="135">
        <v>1868</v>
      </c>
      <c r="AZ367" s="136">
        <f t="shared" si="362"/>
        <v>4226</v>
      </c>
      <c r="BA367" s="135">
        <v>2467</v>
      </c>
      <c r="BB367" s="135">
        <v>0</v>
      </c>
      <c r="BC367" s="135">
        <v>2022</v>
      </c>
      <c r="BD367" s="136">
        <f t="shared" si="363"/>
        <v>4489</v>
      </c>
      <c r="BE367" s="135">
        <v>2278</v>
      </c>
      <c r="BF367" s="135">
        <v>0</v>
      </c>
      <c r="BG367" s="135">
        <v>1729</v>
      </c>
      <c r="BH367" s="136">
        <f t="shared" si="364"/>
        <v>4007</v>
      </c>
      <c r="BI367" s="135">
        <v>1916</v>
      </c>
      <c r="BJ367" s="135">
        <v>0</v>
      </c>
      <c r="BK367" s="135">
        <v>1475</v>
      </c>
      <c r="BL367" s="136">
        <f t="shared" si="365"/>
        <v>3391</v>
      </c>
      <c r="BM367" s="135">
        <v>1810</v>
      </c>
      <c r="BN367" s="135">
        <v>0</v>
      </c>
      <c r="BO367" s="135">
        <v>1281</v>
      </c>
      <c r="BP367" s="136">
        <f t="shared" si="366"/>
        <v>3091</v>
      </c>
      <c r="BQ367" s="135">
        <v>1587</v>
      </c>
      <c r="BR367" s="135">
        <v>0</v>
      </c>
      <c r="BS367" s="135">
        <v>993</v>
      </c>
      <c r="BT367" s="136">
        <f t="shared" si="367"/>
        <v>2580</v>
      </c>
      <c r="BU367" s="135">
        <v>2700</v>
      </c>
      <c r="BV367" s="135">
        <v>0</v>
      </c>
      <c r="BW367" s="135">
        <v>1235</v>
      </c>
      <c r="BX367" s="136">
        <f t="shared" si="368"/>
        <v>3935</v>
      </c>
      <c r="BY367" s="135">
        <v>6</v>
      </c>
      <c r="BZ367" s="135">
        <v>0</v>
      </c>
      <c r="CA367" s="135">
        <v>8</v>
      </c>
      <c r="CB367" s="136">
        <f t="shared" si="369"/>
        <v>14</v>
      </c>
      <c r="CC367" s="137"/>
      <c r="CD367" s="138">
        <f t="shared" si="348"/>
        <v>35333</v>
      </c>
      <c r="CE367" s="138">
        <f t="shared" si="348"/>
        <v>0</v>
      </c>
      <c r="CF367" s="138">
        <f t="shared" si="348"/>
        <v>28022</v>
      </c>
      <c r="CG367" s="139">
        <f t="shared" si="371"/>
        <v>63355</v>
      </c>
    </row>
    <row r="368" spans="1:85" ht="14.1" customHeight="1">
      <c r="A368" s="45"/>
      <c r="B368" s="1044"/>
      <c r="C368" s="1055"/>
      <c r="D368" s="134" t="s">
        <v>836</v>
      </c>
      <c r="E368" s="135">
        <v>5022</v>
      </c>
      <c r="F368" s="135">
        <v>0</v>
      </c>
      <c r="G368" s="135">
        <v>5183</v>
      </c>
      <c r="H368" s="136">
        <f t="shared" si="351"/>
        <v>10205</v>
      </c>
      <c r="I368" s="135">
        <v>3705</v>
      </c>
      <c r="J368" s="135">
        <v>0</v>
      </c>
      <c r="K368" s="135">
        <v>3694</v>
      </c>
      <c r="L368" s="136">
        <f t="shared" si="352"/>
        <v>7399</v>
      </c>
      <c r="M368" s="135">
        <v>9538</v>
      </c>
      <c r="N368" s="135">
        <v>0</v>
      </c>
      <c r="O368" s="135">
        <v>9863</v>
      </c>
      <c r="P368" s="136">
        <f t="shared" si="353"/>
        <v>19401</v>
      </c>
      <c r="Q368" s="135">
        <v>8833</v>
      </c>
      <c r="R368" s="135">
        <v>0</v>
      </c>
      <c r="S368" s="135">
        <v>9046</v>
      </c>
      <c r="T368" s="136">
        <f t="shared" si="354"/>
        <v>17879</v>
      </c>
      <c r="U368" s="135">
        <v>9238</v>
      </c>
      <c r="V368" s="135">
        <v>0</v>
      </c>
      <c r="W368" s="135">
        <v>9349</v>
      </c>
      <c r="X368" s="136">
        <f t="shared" si="355"/>
        <v>18587</v>
      </c>
      <c r="Y368" s="135">
        <v>10214</v>
      </c>
      <c r="Z368" s="135">
        <v>0</v>
      </c>
      <c r="AA368" s="135">
        <v>8816</v>
      </c>
      <c r="AB368" s="136">
        <f t="shared" si="356"/>
        <v>19030</v>
      </c>
      <c r="AC368" s="135">
        <v>10647</v>
      </c>
      <c r="AD368" s="135">
        <v>0</v>
      </c>
      <c r="AE368" s="135">
        <v>8477</v>
      </c>
      <c r="AF368" s="136">
        <f t="shared" si="357"/>
        <v>19124</v>
      </c>
      <c r="AG368" s="135">
        <v>8882</v>
      </c>
      <c r="AH368" s="135">
        <v>0</v>
      </c>
      <c r="AI368" s="135">
        <v>7326</v>
      </c>
      <c r="AJ368" s="136">
        <f t="shared" si="358"/>
        <v>16208</v>
      </c>
      <c r="AK368" s="135">
        <v>8665</v>
      </c>
      <c r="AL368" s="135">
        <v>0</v>
      </c>
      <c r="AM368" s="135">
        <v>7076</v>
      </c>
      <c r="AN368" s="136">
        <f t="shared" si="359"/>
        <v>15741</v>
      </c>
      <c r="AO368" s="135">
        <v>8182</v>
      </c>
      <c r="AP368" s="135">
        <v>0</v>
      </c>
      <c r="AQ368" s="135">
        <v>7098</v>
      </c>
      <c r="AR368" s="136">
        <f t="shared" si="360"/>
        <v>15280</v>
      </c>
      <c r="AS368" s="135">
        <v>8798</v>
      </c>
      <c r="AT368" s="135">
        <v>0</v>
      </c>
      <c r="AU368" s="135">
        <v>7559</v>
      </c>
      <c r="AV368" s="136">
        <f t="shared" si="361"/>
        <v>16357</v>
      </c>
      <c r="AW368" s="135">
        <v>8645</v>
      </c>
      <c r="AX368" s="135">
        <v>0</v>
      </c>
      <c r="AY368" s="135">
        <v>7328</v>
      </c>
      <c r="AZ368" s="136">
        <f t="shared" si="362"/>
        <v>15973</v>
      </c>
      <c r="BA368" s="135">
        <v>7909</v>
      </c>
      <c r="BB368" s="135">
        <v>0</v>
      </c>
      <c r="BC368" s="135">
        <v>6773</v>
      </c>
      <c r="BD368" s="136">
        <f t="shared" si="363"/>
        <v>14682</v>
      </c>
      <c r="BE368" s="135">
        <v>6359</v>
      </c>
      <c r="BF368" s="135">
        <v>0</v>
      </c>
      <c r="BG368" s="135">
        <v>5405</v>
      </c>
      <c r="BH368" s="136">
        <f t="shared" si="364"/>
        <v>11764</v>
      </c>
      <c r="BI368" s="135">
        <v>4792</v>
      </c>
      <c r="BJ368" s="135">
        <v>0</v>
      </c>
      <c r="BK368" s="135">
        <v>4020</v>
      </c>
      <c r="BL368" s="136">
        <f t="shared" si="365"/>
        <v>8812</v>
      </c>
      <c r="BM368" s="135">
        <v>3862</v>
      </c>
      <c r="BN368" s="135">
        <v>0</v>
      </c>
      <c r="BO368" s="135">
        <v>3213</v>
      </c>
      <c r="BP368" s="136">
        <f t="shared" si="366"/>
        <v>7075</v>
      </c>
      <c r="BQ368" s="135">
        <v>2655</v>
      </c>
      <c r="BR368" s="135">
        <v>0</v>
      </c>
      <c r="BS368" s="135">
        <v>1852</v>
      </c>
      <c r="BT368" s="136">
        <f t="shared" si="367"/>
        <v>4507</v>
      </c>
      <c r="BU368" s="135">
        <v>3229</v>
      </c>
      <c r="BV368" s="135">
        <v>0</v>
      </c>
      <c r="BW368" s="135">
        <v>1672</v>
      </c>
      <c r="BX368" s="136">
        <f t="shared" si="368"/>
        <v>4901</v>
      </c>
      <c r="BY368" s="135">
        <v>21</v>
      </c>
      <c r="BZ368" s="135">
        <v>0</v>
      </c>
      <c r="CA368" s="135">
        <v>40</v>
      </c>
      <c r="CB368" s="136">
        <f t="shared" si="369"/>
        <v>61</v>
      </c>
      <c r="CC368" s="137"/>
      <c r="CD368" s="138">
        <f t="shared" si="348"/>
        <v>129196</v>
      </c>
      <c r="CE368" s="138">
        <f t="shared" si="348"/>
        <v>0</v>
      </c>
      <c r="CF368" s="138">
        <f t="shared" si="348"/>
        <v>113790</v>
      </c>
      <c r="CG368" s="139">
        <f t="shared" si="371"/>
        <v>242986</v>
      </c>
    </row>
    <row r="369" spans="1:85" ht="14.1" customHeight="1">
      <c r="A369" s="45"/>
      <c r="B369" s="1044"/>
      <c r="C369" s="1055"/>
      <c r="D369" s="134" t="s">
        <v>837</v>
      </c>
      <c r="E369" s="135">
        <v>1351</v>
      </c>
      <c r="F369" s="135">
        <v>0</v>
      </c>
      <c r="G369" s="135">
        <v>1432</v>
      </c>
      <c r="H369" s="136">
        <f t="shared" si="351"/>
        <v>2783</v>
      </c>
      <c r="I369" s="135">
        <v>1047</v>
      </c>
      <c r="J369" s="135">
        <v>0</v>
      </c>
      <c r="K369" s="135">
        <v>1040</v>
      </c>
      <c r="L369" s="136">
        <f t="shared" si="352"/>
        <v>2087</v>
      </c>
      <c r="M369" s="135">
        <v>2649</v>
      </c>
      <c r="N369" s="135">
        <v>0</v>
      </c>
      <c r="O369" s="135">
        <v>2782</v>
      </c>
      <c r="P369" s="136">
        <f t="shared" si="353"/>
        <v>5431</v>
      </c>
      <c r="Q369" s="135">
        <v>2508</v>
      </c>
      <c r="R369" s="135">
        <v>0</v>
      </c>
      <c r="S369" s="135">
        <v>2638</v>
      </c>
      <c r="T369" s="136">
        <f t="shared" si="354"/>
        <v>5146</v>
      </c>
      <c r="U369" s="135">
        <v>2688</v>
      </c>
      <c r="V369" s="135">
        <v>0</v>
      </c>
      <c r="W369" s="135">
        <v>2674</v>
      </c>
      <c r="X369" s="136">
        <f t="shared" si="355"/>
        <v>5362</v>
      </c>
      <c r="Y369" s="135">
        <v>2793</v>
      </c>
      <c r="Z369" s="135">
        <v>0</v>
      </c>
      <c r="AA369" s="135">
        <v>2563</v>
      </c>
      <c r="AB369" s="136">
        <f t="shared" si="356"/>
        <v>5356</v>
      </c>
      <c r="AC369" s="135">
        <v>3079</v>
      </c>
      <c r="AD369" s="135">
        <v>0</v>
      </c>
      <c r="AE369" s="135">
        <v>2655</v>
      </c>
      <c r="AF369" s="136">
        <f t="shared" si="357"/>
        <v>5734</v>
      </c>
      <c r="AG369" s="135">
        <v>2714</v>
      </c>
      <c r="AH369" s="135">
        <v>0</v>
      </c>
      <c r="AI369" s="135">
        <v>2176</v>
      </c>
      <c r="AJ369" s="136">
        <f t="shared" si="358"/>
        <v>4890</v>
      </c>
      <c r="AK369" s="135">
        <v>2656</v>
      </c>
      <c r="AL369" s="135">
        <v>0</v>
      </c>
      <c r="AM369" s="135">
        <v>2211</v>
      </c>
      <c r="AN369" s="136">
        <f t="shared" si="359"/>
        <v>4867</v>
      </c>
      <c r="AO369" s="135">
        <v>2436</v>
      </c>
      <c r="AP369" s="135">
        <v>0</v>
      </c>
      <c r="AQ369" s="135">
        <v>2146</v>
      </c>
      <c r="AR369" s="136">
        <f t="shared" si="360"/>
        <v>4582</v>
      </c>
      <c r="AS369" s="135">
        <v>2511</v>
      </c>
      <c r="AT369" s="135">
        <v>0</v>
      </c>
      <c r="AU369" s="135">
        <v>2269</v>
      </c>
      <c r="AV369" s="136">
        <f t="shared" si="361"/>
        <v>4780</v>
      </c>
      <c r="AW369" s="135">
        <v>2494</v>
      </c>
      <c r="AX369" s="135">
        <v>0</v>
      </c>
      <c r="AY369" s="135">
        <v>2238</v>
      </c>
      <c r="AZ369" s="136">
        <f t="shared" si="362"/>
        <v>4732</v>
      </c>
      <c r="BA369" s="135">
        <v>2149</v>
      </c>
      <c r="BB369" s="135">
        <v>0</v>
      </c>
      <c r="BC369" s="135">
        <v>2091</v>
      </c>
      <c r="BD369" s="136">
        <f t="shared" si="363"/>
        <v>4240</v>
      </c>
      <c r="BE369" s="135">
        <v>1621</v>
      </c>
      <c r="BF369" s="135">
        <v>0</v>
      </c>
      <c r="BG369" s="135">
        <v>1483</v>
      </c>
      <c r="BH369" s="136">
        <f t="shared" si="364"/>
        <v>3104</v>
      </c>
      <c r="BI369" s="135">
        <v>1253</v>
      </c>
      <c r="BJ369" s="135">
        <v>0</v>
      </c>
      <c r="BK369" s="135">
        <v>1140</v>
      </c>
      <c r="BL369" s="136">
        <f t="shared" si="365"/>
        <v>2393</v>
      </c>
      <c r="BM369" s="135">
        <v>974</v>
      </c>
      <c r="BN369" s="135">
        <v>0</v>
      </c>
      <c r="BO369" s="135">
        <v>853</v>
      </c>
      <c r="BP369" s="136">
        <f t="shared" si="366"/>
        <v>1827</v>
      </c>
      <c r="BQ369" s="135">
        <v>726</v>
      </c>
      <c r="BR369" s="135">
        <v>0</v>
      </c>
      <c r="BS369" s="135">
        <v>576</v>
      </c>
      <c r="BT369" s="136">
        <f t="shared" si="367"/>
        <v>1302</v>
      </c>
      <c r="BU369" s="135">
        <v>843</v>
      </c>
      <c r="BV369" s="135">
        <v>0</v>
      </c>
      <c r="BW369" s="135">
        <v>571</v>
      </c>
      <c r="BX369" s="136">
        <f t="shared" si="368"/>
        <v>1414</v>
      </c>
      <c r="BY369" s="135">
        <v>7</v>
      </c>
      <c r="BZ369" s="135">
        <v>0</v>
      </c>
      <c r="CA369" s="135">
        <v>7</v>
      </c>
      <c r="CB369" s="136">
        <f t="shared" si="369"/>
        <v>14</v>
      </c>
      <c r="CC369" s="137"/>
      <c r="CD369" s="138">
        <f t="shared" si="348"/>
        <v>36499</v>
      </c>
      <c r="CE369" s="138">
        <f t="shared" si="348"/>
        <v>0</v>
      </c>
      <c r="CF369" s="138">
        <f t="shared" si="348"/>
        <v>33545</v>
      </c>
      <c r="CG369" s="139">
        <f t="shared" si="371"/>
        <v>70044</v>
      </c>
    </row>
    <row r="370" spans="1:85" ht="14.1" customHeight="1">
      <c r="A370" s="45"/>
      <c r="B370" s="1044"/>
      <c r="C370" s="1055"/>
      <c r="D370" s="134" t="s">
        <v>838</v>
      </c>
      <c r="E370" s="135">
        <v>308</v>
      </c>
      <c r="F370" s="135">
        <v>0</v>
      </c>
      <c r="G370" s="135">
        <v>292</v>
      </c>
      <c r="H370" s="136">
        <f t="shared" si="351"/>
        <v>600</v>
      </c>
      <c r="I370" s="135">
        <v>223</v>
      </c>
      <c r="J370" s="135">
        <v>0</v>
      </c>
      <c r="K370" s="135">
        <v>224</v>
      </c>
      <c r="L370" s="136">
        <f t="shared" si="352"/>
        <v>447</v>
      </c>
      <c r="M370" s="135">
        <v>579</v>
      </c>
      <c r="N370" s="135">
        <v>0</v>
      </c>
      <c r="O370" s="135">
        <v>569</v>
      </c>
      <c r="P370" s="136">
        <f t="shared" si="353"/>
        <v>1148</v>
      </c>
      <c r="Q370" s="135">
        <v>561</v>
      </c>
      <c r="R370" s="135">
        <v>0</v>
      </c>
      <c r="S370" s="135">
        <v>601</v>
      </c>
      <c r="T370" s="136">
        <f t="shared" si="354"/>
        <v>1162</v>
      </c>
      <c r="U370" s="135">
        <v>562</v>
      </c>
      <c r="V370" s="135">
        <v>0</v>
      </c>
      <c r="W370" s="135">
        <v>601</v>
      </c>
      <c r="X370" s="136">
        <f t="shared" si="355"/>
        <v>1163</v>
      </c>
      <c r="Y370" s="135">
        <v>631</v>
      </c>
      <c r="Z370" s="135">
        <v>0</v>
      </c>
      <c r="AA370" s="135">
        <v>589</v>
      </c>
      <c r="AB370" s="136">
        <f t="shared" si="356"/>
        <v>1220</v>
      </c>
      <c r="AC370" s="135">
        <v>706</v>
      </c>
      <c r="AD370" s="135">
        <v>0</v>
      </c>
      <c r="AE370" s="135">
        <v>641</v>
      </c>
      <c r="AF370" s="136">
        <f t="shared" si="357"/>
        <v>1347</v>
      </c>
      <c r="AG370" s="135">
        <v>542</v>
      </c>
      <c r="AH370" s="135">
        <v>0</v>
      </c>
      <c r="AI370" s="135">
        <v>453</v>
      </c>
      <c r="AJ370" s="136">
        <f t="shared" si="358"/>
        <v>995</v>
      </c>
      <c r="AK370" s="135">
        <v>547</v>
      </c>
      <c r="AL370" s="135">
        <v>0</v>
      </c>
      <c r="AM370" s="135">
        <v>485</v>
      </c>
      <c r="AN370" s="136">
        <f t="shared" si="359"/>
        <v>1032</v>
      </c>
      <c r="AO370" s="135">
        <v>569</v>
      </c>
      <c r="AP370" s="135">
        <v>0</v>
      </c>
      <c r="AQ370" s="135">
        <v>530</v>
      </c>
      <c r="AR370" s="136">
        <f t="shared" si="360"/>
        <v>1099</v>
      </c>
      <c r="AS370" s="135">
        <v>581</v>
      </c>
      <c r="AT370" s="135">
        <v>0</v>
      </c>
      <c r="AU370" s="135">
        <v>530</v>
      </c>
      <c r="AV370" s="136">
        <f t="shared" si="361"/>
        <v>1111</v>
      </c>
      <c r="AW370" s="135">
        <v>613</v>
      </c>
      <c r="AX370" s="135">
        <v>0</v>
      </c>
      <c r="AY370" s="135">
        <v>516</v>
      </c>
      <c r="AZ370" s="136">
        <f t="shared" si="362"/>
        <v>1129</v>
      </c>
      <c r="BA370" s="135">
        <v>542</v>
      </c>
      <c r="BB370" s="135">
        <v>0</v>
      </c>
      <c r="BC370" s="135">
        <v>490</v>
      </c>
      <c r="BD370" s="136">
        <f t="shared" si="363"/>
        <v>1032</v>
      </c>
      <c r="BE370" s="135">
        <v>397</v>
      </c>
      <c r="BF370" s="135">
        <v>0</v>
      </c>
      <c r="BG370" s="135">
        <v>427</v>
      </c>
      <c r="BH370" s="136">
        <f t="shared" si="364"/>
        <v>824</v>
      </c>
      <c r="BI370" s="135">
        <v>308</v>
      </c>
      <c r="BJ370" s="135">
        <v>0</v>
      </c>
      <c r="BK370" s="135">
        <v>288</v>
      </c>
      <c r="BL370" s="136">
        <f t="shared" si="365"/>
        <v>596</v>
      </c>
      <c r="BM370" s="135">
        <v>209</v>
      </c>
      <c r="BN370" s="135">
        <v>0</v>
      </c>
      <c r="BO370" s="135">
        <v>214</v>
      </c>
      <c r="BP370" s="136">
        <f t="shared" si="366"/>
        <v>423</v>
      </c>
      <c r="BQ370" s="135">
        <v>164</v>
      </c>
      <c r="BR370" s="135">
        <v>0</v>
      </c>
      <c r="BS370" s="135">
        <v>113</v>
      </c>
      <c r="BT370" s="136">
        <f t="shared" si="367"/>
        <v>277</v>
      </c>
      <c r="BU370" s="135">
        <v>187</v>
      </c>
      <c r="BV370" s="135">
        <v>0</v>
      </c>
      <c r="BW370" s="135">
        <v>154</v>
      </c>
      <c r="BX370" s="136">
        <f t="shared" si="368"/>
        <v>341</v>
      </c>
      <c r="BY370" s="135">
        <v>2</v>
      </c>
      <c r="BZ370" s="135">
        <v>0</v>
      </c>
      <c r="CA370" s="135">
        <v>3</v>
      </c>
      <c r="CB370" s="136">
        <f t="shared" si="369"/>
        <v>5</v>
      </c>
      <c r="CC370" s="137"/>
      <c r="CD370" s="138">
        <f t="shared" si="348"/>
        <v>8231</v>
      </c>
      <c r="CE370" s="138">
        <f t="shared" si="348"/>
        <v>0</v>
      </c>
      <c r="CF370" s="138">
        <f t="shared" si="348"/>
        <v>7720</v>
      </c>
      <c r="CG370" s="139">
        <f t="shared" si="371"/>
        <v>15951</v>
      </c>
    </row>
    <row r="371" spans="1:85" ht="14.1" customHeight="1">
      <c r="A371" s="45"/>
      <c r="B371" s="1044"/>
      <c r="C371" s="1056"/>
      <c r="D371" s="134" t="s">
        <v>839</v>
      </c>
      <c r="E371" s="135">
        <v>1042</v>
      </c>
      <c r="F371" s="135">
        <v>0</v>
      </c>
      <c r="G371" s="135">
        <v>998</v>
      </c>
      <c r="H371" s="136">
        <f t="shared" si="351"/>
        <v>2040</v>
      </c>
      <c r="I371" s="135">
        <v>757</v>
      </c>
      <c r="J371" s="135">
        <v>0</v>
      </c>
      <c r="K371" s="135">
        <v>864</v>
      </c>
      <c r="L371" s="136">
        <f t="shared" si="352"/>
        <v>1621</v>
      </c>
      <c r="M371" s="135">
        <v>2230</v>
      </c>
      <c r="N371" s="135">
        <v>0</v>
      </c>
      <c r="O371" s="135">
        <v>2205</v>
      </c>
      <c r="P371" s="136">
        <f t="shared" si="353"/>
        <v>4435</v>
      </c>
      <c r="Q371" s="135">
        <v>2022</v>
      </c>
      <c r="R371" s="135">
        <v>0</v>
      </c>
      <c r="S371" s="135">
        <v>2010</v>
      </c>
      <c r="T371" s="136">
        <f t="shared" si="354"/>
        <v>4032</v>
      </c>
      <c r="U371" s="135">
        <v>1986</v>
      </c>
      <c r="V371" s="135">
        <v>0</v>
      </c>
      <c r="W371" s="135">
        <v>2103</v>
      </c>
      <c r="X371" s="136">
        <f t="shared" si="355"/>
        <v>4089</v>
      </c>
      <c r="Y371" s="135">
        <v>2150</v>
      </c>
      <c r="Z371" s="135">
        <v>0</v>
      </c>
      <c r="AA371" s="135">
        <v>2012</v>
      </c>
      <c r="AB371" s="136">
        <f t="shared" si="356"/>
        <v>4162</v>
      </c>
      <c r="AC371" s="135">
        <v>2318</v>
      </c>
      <c r="AD371" s="135">
        <v>0</v>
      </c>
      <c r="AE371" s="135">
        <v>2058</v>
      </c>
      <c r="AF371" s="136">
        <f t="shared" si="357"/>
        <v>4376</v>
      </c>
      <c r="AG371" s="135">
        <v>2008</v>
      </c>
      <c r="AH371" s="135">
        <v>0</v>
      </c>
      <c r="AI371" s="135">
        <v>1723</v>
      </c>
      <c r="AJ371" s="136">
        <f t="shared" si="358"/>
        <v>3731</v>
      </c>
      <c r="AK371" s="135">
        <v>1934</v>
      </c>
      <c r="AL371" s="135">
        <v>0</v>
      </c>
      <c r="AM371" s="135">
        <v>1769</v>
      </c>
      <c r="AN371" s="136">
        <f t="shared" si="359"/>
        <v>3703</v>
      </c>
      <c r="AO371" s="135">
        <v>1873</v>
      </c>
      <c r="AP371" s="135">
        <v>0</v>
      </c>
      <c r="AQ371" s="135">
        <v>1742</v>
      </c>
      <c r="AR371" s="136">
        <f t="shared" si="360"/>
        <v>3615</v>
      </c>
      <c r="AS371" s="135">
        <v>1891</v>
      </c>
      <c r="AT371" s="135">
        <v>0</v>
      </c>
      <c r="AU371" s="135">
        <v>1703</v>
      </c>
      <c r="AV371" s="136">
        <f t="shared" si="361"/>
        <v>3594</v>
      </c>
      <c r="AW371" s="135">
        <v>1981</v>
      </c>
      <c r="AX371" s="135">
        <v>0</v>
      </c>
      <c r="AY371" s="135">
        <v>1847</v>
      </c>
      <c r="AZ371" s="136">
        <f t="shared" si="362"/>
        <v>3828</v>
      </c>
      <c r="BA371" s="135">
        <v>1636</v>
      </c>
      <c r="BB371" s="135">
        <v>0</v>
      </c>
      <c r="BC371" s="135">
        <v>1663</v>
      </c>
      <c r="BD371" s="136">
        <f t="shared" si="363"/>
        <v>3299</v>
      </c>
      <c r="BE371" s="135">
        <v>1307</v>
      </c>
      <c r="BF371" s="135">
        <v>0</v>
      </c>
      <c r="BG371" s="135">
        <v>1263</v>
      </c>
      <c r="BH371" s="136">
        <f t="shared" si="364"/>
        <v>2570</v>
      </c>
      <c r="BI371" s="135">
        <v>944</v>
      </c>
      <c r="BJ371" s="135">
        <v>0</v>
      </c>
      <c r="BK371" s="135">
        <v>972</v>
      </c>
      <c r="BL371" s="136">
        <f t="shared" si="365"/>
        <v>1916</v>
      </c>
      <c r="BM371" s="135">
        <v>680</v>
      </c>
      <c r="BN371" s="135">
        <v>0</v>
      </c>
      <c r="BO371" s="135">
        <v>758</v>
      </c>
      <c r="BP371" s="136">
        <f t="shared" si="366"/>
        <v>1438</v>
      </c>
      <c r="BQ371" s="135">
        <v>460</v>
      </c>
      <c r="BR371" s="135">
        <v>0</v>
      </c>
      <c r="BS371" s="135">
        <v>435</v>
      </c>
      <c r="BT371" s="136">
        <f t="shared" si="367"/>
        <v>895</v>
      </c>
      <c r="BU371" s="135">
        <v>615</v>
      </c>
      <c r="BV371" s="135">
        <v>0</v>
      </c>
      <c r="BW371" s="135">
        <v>453</v>
      </c>
      <c r="BX371" s="136">
        <f t="shared" si="368"/>
        <v>1068</v>
      </c>
      <c r="BY371" s="135">
        <v>3</v>
      </c>
      <c r="BZ371" s="135">
        <v>0</v>
      </c>
      <c r="CA371" s="135">
        <v>5</v>
      </c>
      <c r="CB371" s="136">
        <f t="shared" si="369"/>
        <v>8</v>
      </c>
      <c r="CC371" s="137"/>
      <c r="CD371" s="138">
        <f t="shared" si="348"/>
        <v>27837</v>
      </c>
      <c r="CE371" s="138">
        <f t="shared" si="348"/>
        <v>0</v>
      </c>
      <c r="CF371" s="138">
        <f t="shared" si="348"/>
        <v>26583</v>
      </c>
      <c r="CG371" s="139">
        <f t="shared" si="371"/>
        <v>54420</v>
      </c>
    </row>
    <row r="372" spans="1:85" ht="14.1" customHeight="1">
      <c r="A372" s="45"/>
      <c r="B372" s="1044"/>
      <c r="C372" s="1057" t="s">
        <v>113</v>
      </c>
      <c r="D372" s="1058" t="s">
        <v>856</v>
      </c>
      <c r="E372" s="280">
        <v>16649</v>
      </c>
      <c r="F372" s="280">
        <v>1</v>
      </c>
      <c r="G372" s="280">
        <v>17300</v>
      </c>
      <c r="H372" s="280">
        <f t="shared" ref="H372:BP372" si="372">SUM(H362:H371)</f>
        <v>33950</v>
      </c>
      <c r="I372" s="280">
        <v>12594</v>
      </c>
      <c r="J372" s="280">
        <v>0</v>
      </c>
      <c r="K372" s="280">
        <v>12839</v>
      </c>
      <c r="L372" s="280">
        <f t="shared" si="372"/>
        <v>25433</v>
      </c>
      <c r="M372" s="280">
        <v>32417</v>
      </c>
      <c r="N372" s="280">
        <v>0</v>
      </c>
      <c r="O372" s="280">
        <v>33989</v>
      </c>
      <c r="P372" s="280">
        <f t="shared" si="372"/>
        <v>66406</v>
      </c>
      <c r="Q372" s="280">
        <v>30340</v>
      </c>
      <c r="R372" s="280">
        <v>0</v>
      </c>
      <c r="S372" s="280">
        <v>31454</v>
      </c>
      <c r="T372" s="280">
        <f t="shared" si="372"/>
        <v>61794</v>
      </c>
      <c r="U372" s="280">
        <v>32660</v>
      </c>
      <c r="V372" s="280">
        <v>0</v>
      </c>
      <c r="W372" s="280">
        <v>32972</v>
      </c>
      <c r="X372" s="280">
        <f t="shared" si="372"/>
        <v>65632</v>
      </c>
      <c r="Y372" s="280">
        <v>36425</v>
      </c>
      <c r="Z372" s="280">
        <v>2</v>
      </c>
      <c r="AA372" s="280">
        <v>32185</v>
      </c>
      <c r="AB372" s="280">
        <f t="shared" si="372"/>
        <v>68612</v>
      </c>
      <c r="AC372" s="280">
        <v>39996</v>
      </c>
      <c r="AD372" s="280">
        <v>0</v>
      </c>
      <c r="AE372" s="280">
        <v>32740</v>
      </c>
      <c r="AF372" s="280">
        <f t="shared" si="372"/>
        <v>72736</v>
      </c>
      <c r="AG372" s="280">
        <v>33908</v>
      </c>
      <c r="AH372" s="280">
        <v>0</v>
      </c>
      <c r="AI372" s="280">
        <v>28304</v>
      </c>
      <c r="AJ372" s="280">
        <f t="shared" si="372"/>
        <v>62212</v>
      </c>
      <c r="AK372" s="280">
        <v>32337</v>
      </c>
      <c r="AL372" s="280">
        <v>0</v>
      </c>
      <c r="AM372" s="280">
        <v>27249</v>
      </c>
      <c r="AN372" s="280">
        <f t="shared" si="372"/>
        <v>59586</v>
      </c>
      <c r="AO372" s="280">
        <v>29754</v>
      </c>
      <c r="AP372" s="280">
        <v>0</v>
      </c>
      <c r="AQ372" s="280">
        <v>26181</v>
      </c>
      <c r="AR372" s="280">
        <f t="shared" si="372"/>
        <v>55935</v>
      </c>
      <c r="AS372" s="280">
        <v>31813</v>
      </c>
      <c r="AT372" s="280">
        <v>0</v>
      </c>
      <c r="AU372" s="280">
        <v>27845</v>
      </c>
      <c r="AV372" s="280">
        <f t="shared" si="372"/>
        <v>59658</v>
      </c>
      <c r="AW372" s="280">
        <v>34131</v>
      </c>
      <c r="AX372" s="280">
        <v>0</v>
      </c>
      <c r="AY372" s="280">
        <v>29932</v>
      </c>
      <c r="AZ372" s="280">
        <f t="shared" si="372"/>
        <v>64063</v>
      </c>
      <c r="BA372" s="280">
        <v>32947</v>
      </c>
      <c r="BB372" s="280">
        <v>0</v>
      </c>
      <c r="BC372" s="280">
        <v>29501</v>
      </c>
      <c r="BD372" s="280">
        <f t="shared" si="372"/>
        <v>62448</v>
      </c>
      <c r="BE372" s="280">
        <v>27062</v>
      </c>
      <c r="BF372" s="280">
        <v>0</v>
      </c>
      <c r="BG372" s="280">
        <v>23400</v>
      </c>
      <c r="BH372" s="280">
        <f t="shared" si="372"/>
        <v>50462</v>
      </c>
      <c r="BI372" s="280">
        <v>20964</v>
      </c>
      <c r="BJ372" s="280">
        <v>0</v>
      </c>
      <c r="BK372" s="280">
        <v>17657</v>
      </c>
      <c r="BL372" s="280">
        <f t="shared" si="372"/>
        <v>38621</v>
      </c>
      <c r="BM372" s="280">
        <v>17956</v>
      </c>
      <c r="BN372" s="280">
        <v>0</v>
      </c>
      <c r="BO372" s="280">
        <v>14430</v>
      </c>
      <c r="BP372" s="280">
        <f t="shared" si="372"/>
        <v>32386</v>
      </c>
      <c r="BQ372" s="280">
        <v>13635</v>
      </c>
      <c r="BR372" s="280">
        <v>0</v>
      </c>
      <c r="BS372" s="280">
        <v>9249</v>
      </c>
      <c r="BT372" s="280">
        <f t="shared" ref="BT372:CB372" si="373">SUM(BT362:BT371)</f>
        <v>22884</v>
      </c>
      <c r="BU372" s="280">
        <v>20551</v>
      </c>
      <c r="BV372" s="280">
        <v>0</v>
      </c>
      <c r="BW372" s="280">
        <v>10454</v>
      </c>
      <c r="BX372" s="280">
        <f t="shared" si="373"/>
        <v>31005</v>
      </c>
      <c r="BY372" s="280">
        <v>155</v>
      </c>
      <c r="BZ372" s="280">
        <v>0</v>
      </c>
      <c r="CA372" s="280">
        <v>335</v>
      </c>
      <c r="CB372" s="280">
        <f t="shared" si="373"/>
        <v>490</v>
      </c>
      <c r="CC372" s="133"/>
      <c r="CD372" s="283">
        <f t="shared" si="348"/>
        <v>496294</v>
      </c>
      <c r="CE372" s="283">
        <f t="shared" si="348"/>
        <v>3</v>
      </c>
      <c r="CF372" s="283">
        <f t="shared" si="348"/>
        <v>438016</v>
      </c>
      <c r="CG372" s="284">
        <f t="shared" si="371"/>
        <v>934313</v>
      </c>
    </row>
    <row r="373" spans="1:85" ht="14.1" customHeight="1">
      <c r="A373" s="45"/>
      <c r="B373" s="1044"/>
      <c r="C373" s="1032" t="s">
        <v>907</v>
      </c>
      <c r="D373" s="134" t="s">
        <v>823</v>
      </c>
      <c r="E373" s="135">
        <v>4055</v>
      </c>
      <c r="F373" s="135">
        <v>0</v>
      </c>
      <c r="G373" s="135">
        <v>4279</v>
      </c>
      <c r="H373" s="136">
        <f t="shared" si="329"/>
        <v>8334</v>
      </c>
      <c r="I373" s="135">
        <v>3191</v>
      </c>
      <c r="J373" s="135">
        <v>0</v>
      </c>
      <c r="K373" s="135">
        <v>3353</v>
      </c>
      <c r="L373" s="136">
        <f t="shared" si="330"/>
        <v>6544</v>
      </c>
      <c r="M373" s="135">
        <v>8333</v>
      </c>
      <c r="N373" s="135">
        <v>0</v>
      </c>
      <c r="O373" s="135">
        <v>8574</v>
      </c>
      <c r="P373" s="136">
        <f t="shared" si="331"/>
        <v>16907</v>
      </c>
      <c r="Q373" s="135">
        <v>7918</v>
      </c>
      <c r="R373" s="135">
        <v>0</v>
      </c>
      <c r="S373" s="135">
        <v>8275</v>
      </c>
      <c r="T373" s="136">
        <f t="shared" si="332"/>
        <v>16193</v>
      </c>
      <c r="U373" s="135">
        <v>8763</v>
      </c>
      <c r="V373" s="135">
        <v>1</v>
      </c>
      <c r="W373" s="135">
        <v>8798</v>
      </c>
      <c r="X373" s="136">
        <f t="shared" si="333"/>
        <v>17562</v>
      </c>
      <c r="Y373" s="135">
        <v>10146</v>
      </c>
      <c r="Z373" s="135">
        <v>0</v>
      </c>
      <c r="AA373" s="135">
        <v>8952</v>
      </c>
      <c r="AB373" s="136">
        <f t="shared" si="334"/>
        <v>19098</v>
      </c>
      <c r="AC373" s="135">
        <v>11338</v>
      </c>
      <c r="AD373" s="135">
        <v>0</v>
      </c>
      <c r="AE373" s="135">
        <v>9019</v>
      </c>
      <c r="AF373" s="136">
        <f t="shared" si="335"/>
        <v>20357</v>
      </c>
      <c r="AG373" s="135">
        <v>10120</v>
      </c>
      <c r="AH373" s="135">
        <v>1</v>
      </c>
      <c r="AI373" s="135">
        <v>8107</v>
      </c>
      <c r="AJ373" s="136">
        <f t="shared" si="336"/>
        <v>18228</v>
      </c>
      <c r="AK373" s="135">
        <v>9701</v>
      </c>
      <c r="AL373" s="135">
        <v>0</v>
      </c>
      <c r="AM373" s="135">
        <v>7884</v>
      </c>
      <c r="AN373" s="136">
        <f t="shared" si="337"/>
        <v>17585</v>
      </c>
      <c r="AO373" s="135">
        <v>9274</v>
      </c>
      <c r="AP373" s="135">
        <v>0</v>
      </c>
      <c r="AQ373" s="135">
        <v>7601</v>
      </c>
      <c r="AR373" s="136">
        <f t="shared" si="338"/>
        <v>16875</v>
      </c>
      <c r="AS373" s="135">
        <v>9237</v>
      </c>
      <c r="AT373" s="135">
        <v>0</v>
      </c>
      <c r="AU373" s="135">
        <v>7692</v>
      </c>
      <c r="AV373" s="136">
        <f t="shared" si="339"/>
        <v>16929</v>
      </c>
      <c r="AW373" s="135">
        <v>9609</v>
      </c>
      <c r="AX373" s="135">
        <v>0</v>
      </c>
      <c r="AY373" s="135">
        <v>7694</v>
      </c>
      <c r="AZ373" s="136">
        <f t="shared" si="340"/>
        <v>17303</v>
      </c>
      <c r="BA373" s="135">
        <v>10211</v>
      </c>
      <c r="BB373" s="135">
        <v>0</v>
      </c>
      <c r="BC373" s="135">
        <v>7708</v>
      </c>
      <c r="BD373" s="136">
        <f t="shared" si="341"/>
        <v>17919</v>
      </c>
      <c r="BE373" s="135">
        <v>9720</v>
      </c>
      <c r="BF373" s="135">
        <v>0</v>
      </c>
      <c r="BG373" s="135">
        <v>7167</v>
      </c>
      <c r="BH373" s="136">
        <f t="shared" si="342"/>
        <v>16887</v>
      </c>
      <c r="BI373" s="135">
        <v>8135</v>
      </c>
      <c r="BJ373" s="135">
        <v>0</v>
      </c>
      <c r="BK373" s="135">
        <v>6462</v>
      </c>
      <c r="BL373" s="136">
        <f t="shared" si="343"/>
        <v>14597</v>
      </c>
      <c r="BM373" s="135">
        <v>7060</v>
      </c>
      <c r="BN373" s="135">
        <v>0</v>
      </c>
      <c r="BO373" s="135">
        <v>5233</v>
      </c>
      <c r="BP373" s="136">
        <f t="shared" si="344"/>
        <v>12293</v>
      </c>
      <c r="BQ373" s="135">
        <v>4704</v>
      </c>
      <c r="BR373" s="135">
        <v>0</v>
      </c>
      <c r="BS373" s="135">
        <v>3272</v>
      </c>
      <c r="BT373" s="136">
        <f t="shared" si="345"/>
        <v>7976</v>
      </c>
      <c r="BU373" s="135">
        <v>5750</v>
      </c>
      <c r="BV373" s="135">
        <v>0</v>
      </c>
      <c r="BW373" s="135">
        <v>2754</v>
      </c>
      <c r="BX373" s="136">
        <f t="shared" si="346"/>
        <v>8504</v>
      </c>
      <c r="BY373" s="135">
        <v>18</v>
      </c>
      <c r="BZ373" s="135">
        <v>0</v>
      </c>
      <c r="CA373" s="135">
        <v>40</v>
      </c>
      <c r="CB373" s="136">
        <f t="shared" si="347"/>
        <v>58</v>
      </c>
      <c r="CC373" s="137"/>
      <c r="CD373" s="285">
        <f t="shared" si="348"/>
        <v>147283</v>
      </c>
      <c r="CE373" s="285">
        <f t="shared" si="348"/>
        <v>2</v>
      </c>
      <c r="CF373" s="285">
        <f t="shared" si="348"/>
        <v>122864</v>
      </c>
      <c r="CG373" s="286">
        <f t="shared" si="328"/>
        <v>270149</v>
      </c>
    </row>
    <row r="374" spans="1:85" ht="14.1" customHeight="1">
      <c r="A374" s="45"/>
      <c r="B374" s="1044"/>
      <c r="C374" s="1033"/>
      <c r="D374" s="134" t="s">
        <v>824</v>
      </c>
      <c r="E374" s="135">
        <v>1694</v>
      </c>
      <c r="F374" s="135">
        <v>0</v>
      </c>
      <c r="G374" s="135">
        <v>1741</v>
      </c>
      <c r="H374" s="136">
        <f t="shared" si="329"/>
        <v>3435</v>
      </c>
      <c r="I374" s="135">
        <v>1576</v>
      </c>
      <c r="J374" s="135">
        <v>0</v>
      </c>
      <c r="K374" s="135">
        <v>1628</v>
      </c>
      <c r="L374" s="136">
        <f t="shared" si="330"/>
        <v>3204</v>
      </c>
      <c r="M374" s="135">
        <v>4416</v>
      </c>
      <c r="N374" s="135">
        <v>0</v>
      </c>
      <c r="O374" s="135">
        <v>4597</v>
      </c>
      <c r="P374" s="136">
        <f t="shared" si="331"/>
        <v>9013</v>
      </c>
      <c r="Q374" s="135">
        <v>4272</v>
      </c>
      <c r="R374" s="135">
        <v>0</v>
      </c>
      <c r="S374" s="135">
        <v>4519</v>
      </c>
      <c r="T374" s="136">
        <f t="shared" si="332"/>
        <v>8791</v>
      </c>
      <c r="U374" s="135">
        <v>4541</v>
      </c>
      <c r="V374" s="135">
        <v>0</v>
      </c>
      <c r="W374" s="135">
        <v>4689</v>
      </c>
      <c r="X374" s="136">
        <f t="shared" si="333"/>
        <v>9230</v>
      </c>
      <c r="Y374" s="135">
        <v>4953</v>
      </c>
      <c r="Z374" s="135">
        <v>0</v>
      </c>
      <c r="AA374" s="135">
        <v>4585</v>
      </c>
      <c r="AB374" s="136">
        <f t="shared" si="334"/>
        <v>9538</v>
      </c>
      <c r="AC374" s="135">
        <v>5217</v>
      </c>
      <c r="AD374" s="135">
        <v>0</v>
      </c>
      <c r="AE374" s="135">
        <v>4149</v>
      </c>
      <c r="AF374" s="136">
        <f t="shared" si="335"/>
        <v>9366</v>
      </c>
      <c r="AG374" s="135">
        <v>4433</v>
      </c>
      <c r="AH374" s="135">
        <v>0</v>
      </c>
      <c r="AI374" s="135">
        <v>3707</v>
      </c>
      <c r="AJ374" s="136">
        <f t="shared" si="336"/>
        <v>8140</v>
      </c>
      <c r="AK374" s="135">
        <v>4178</v>
      </c>
      <c r="AL374" s="135">
        <v>0</v>
      </c>
      <c r="AM374" s="135">
        <v>3647</v>
      </c>
      <c r="AN374" s="136">
        <f t="shared" si="337"/>
        <v>7825</v>
      </c>
      <c r="AO374" s="135">
        <v>3804</v>
      </c>
      <c r="AP374" s="135">
        <v>0</v>
      </c>
      <c r="AQ374" s="135">
        <v>3342</v>
      </c>
      <c r="AR374" s="136">
        <f t="shared" si="338"/>
        <v>7146</v>
      </c>
      <c r="AS374" s="135">
        <v>3744</v>
      </c>
      <c r="AT374" s="135">
        <v>0</v>
      </c>
      <c r="AU374" s="135">
        <v>3360</v>
      </c>
      <c r="AV374" s="136">
        <f t="shared" si="339"/>
        <v>7104</v>
      </c>
      <c r="AW374" s="135">
        <v>4439</v>
      </c>
      <c r="AX374" s="135">
        <v>0</v>
      </c>
      <c r="AY374" s="135">
        <v>3794</v>
      </c>
      <c r="AZ374" s="136">
        <f t="shared" si="340"/>
        <v>8233</v>
      </c>
      <c r="BA374" s="135">
        <v>4859</v>
      </c>
      <c r="BB374" s="135">
        <v>0</v>
      </c>
      <c r="BC374" s="135">
        <v>4115</v>
      </c>
      <c r="BD374" s="136">
        <f t="shared" si="341"/>
        <v>8974</v>
      </c>
      <c r="BE374" s="135">
        <v>3965</v>
      </c>
      <c r="BF374" s="135">
        <v>1</v>
      </c>
      <c r="BG374" s="135">
        <v>3396</v>
      </c>
      <c r="BH374" s="136">
        <f t="shared" si="342"/>
        <v>7362</v>
      </c>
      <c r="BI374" s="135">
        <v>2727</v>
      </c>
      <c r="BJ374" s="135">
        <v>0</v>
      </c>
      <c r="BK374" s="135">
        <v>2559</v>
      </c>
      <c r="BL374" s="136">
        <f t="shared" si="343"/>
        <v>5286</v>
      </c>
      <c r="BM374" s="135">
        <v>2091</v>
      </c>
      <c r="BN374" s="135">
        <v>0</v>
      </c>
      <c r="BO374" s="135">
        <v>1791</v>
      </c>
      <c r="BP374" s="136">
        <f t="shared" si="344"/>
        <v>3882</v>
      </c>
      <c r="BQ374" s="135">
        <v>1515</v>
      </c>
      <c r="BR374" s="135">
        <v>0</v>
      </c>
      <c r="BS374" s="135">
        <v>1051</v>
      </c>
      <c r="BT374" s="136">
        <f t="shared" si="345"/>
        <v>2566</v>
      </c>
      <c r="BU374" s="135">
        <v>2470</v>
      </c>
      <c r="BV374" s="135">
        <v>0</v>
      </c>
      <c r="BW374" s="135">
        <v>1167</v>
      </c>
      <c r="BX374" s="136">
        <f t="shared" si="346"/>
        <v>3637</v>
      </c>
      <c r="BY374" s="135">
        <v>25</v>
      </c>
      <c r="BZ374" s="135">
        <v>0</v>
      </c>
      <c r="CA374" s="135">
        <v>44</v>
      </c>
      <c r="CB374" s="136">
        <f t="shared" si="347"/>
        <v>69</v>
      </c>
      <c r="CC374" s="137"/>
      <c r="CD374" s="138">
        <f t="shared" si="348"/>
        <v>64919</v>
      </c>
      <c r="CE374" s="138">
        <f t="shared" si="348"/>
        <v>1</v>
      </c>
      <c r="CF374" s="138">
        <f t="shared" si="348"/>
        <v>57881</v>
      </c>
      <c r="CG374" s="139">
        <f t="shared" si="328"/>
        <v>122801</v>
      </c>
    </row>
    <row r="375" spans="1:85" ht="14.1" customHeight="1">
      <c r="A375" s="45"/>
      <c r="B375" s="1044"/>
      <c r="C375" s="1033"/>
      <c r="D375" s="134" t="s">
        <v>825</v>
      </c>
      <c r="E375" s="135">
        <v>3086</v>
      </c>
      <c r="F375" s="135">
        <v>0</v>
      </c>
      <c r="G375" s="135">
        <v>3227</v>
      </c>
      <c r="H375" s="136">
        <f t="shared" si="329"/>
        <v>6313</v>
      </c>
      <c r="I375" s="135">
        <v>2532</v>
      </c>
      <c r="J375" s="135">
        <v>0</v>
      </c>
      <c r="K375" s="135">
        <v>2717</v>
      </c>
      <c r="L375" s="136">
        <f t="shared" si="330"/>
        <v>5249</v>
      </c>
      <c r="M375" s="135">
        <v>6641</v>
      </c>
      <c r="N375" s="135">
        <v>0</v>
      </c>
      <c r="O375" s="135">
        <v>6769</v>
      </c>
      <c r="P375" s="136">
        <f t="shared" si="331"/>
        <v>13410</v>
      </c>
      <c r="Q375" s="135">
        <v>6512</v>
      </c>
      <c r="R375" s="135">
        <v>0</v>
      </c>
      <c r="S375" s="135">
        <v>6528</v>
      </c>
      <c r="T375" s="136">
        <f t="shared" si="332"/>
        <v>13040</v>
      </c>
      <c r="U375" s="135">
        <v>6747</v>
      </c>
      <c r="V375" s="135">
        <v>0</v>
      </c>
      <c r="W375" s="135">
        <v>6667</v>
      </c>
      <c r="X375" s="136">
        <f t="shared" si="333"/>
        <v>13414</v>
      </c>
      <c r="Y375" s="135">
        <v>7206</v>
      </c>
      <c r="Z375" s="135">
        <v>0</v>
      </c>
      <c r="AA375" s="135">
        <v>6058</v>
      </c>
      <c r="AB375" s="136">
        <f t="shared" si="334"/>
        <v>13264</v>
      </c>
      <c r="AC375" s="135">
        <v>7550</v>
      </c>
      <c r="AD375" s="135">
        <v>0</v>
      </c>
      <c r="AE375" s="135">
        <v>6097</v>
      </c>
      <c r="AF375" s="136">
        <f t="shared" si="335"/>
        <v>13647</v>
      </c>
      <c r="AG375" s="135">
        <v>6436</v>
      </c>
      <c r="AH375" s="135">
        <v>0</v>
      </c>
      <c r="AI375" s="135">
        <v>5367</v>
      </c>
      <c r="AJ375" s="136">
        <f t="shared" si="336"/>
        <v>11803</v>
      </c>
      <c r="AK375" s="135">
        <v>6139</v>
      </c>
      <c r="AL375" s="135">
        <v>0</v>
      </c>
      <c r="AM375" s="135">
        <v>5455</v>
      </c>
      <c r="AN375" s="136">
        <f t="shared" si="337"/>
        <v>11594</v>
      </c>
      <c r="AO375" s="135">
        <v>5601</v>
      </c>
      <c r="AP375" s="135">
        <v>0</v>
      </c>
      <c r="AQ375" s="135">
        <v>5196</v>
      </c>
      <c r="AR375" s="136">
        <f t="shared" si="338"/>
        <v>10797</v>
      </c>
      <c r="AS375" s="135">
        <v>5341</v>
      </c>
      <c r="AT375" s="135">
        <v>0</v>
      </c>
      <c r="AU375" s="135">
        <v>4821</v>
      </c>
      <c r="AV375" s="136">
        <f t="shared" si="339"/>
        <v>10162</v>
      </c>
      <c r="AW375" s="135">
        <v>5794</v>
      </c>
      <c r="AX375" s="135">
        <v>0</v>
      </c>
      <c r="AY375" s="135">
        <v>5031</v>
      </c>
      <c r="AZ375" s="136">
        <f t="shared" si="340"/>
        <v>10825</v>
      </c>
      <c r="BA375" s="135">
        <v>5686</v>
      </c>
      <c r="BB375" s="135">
        <v>0</v>
      </c>
      <c r="BC375" s="135">
        <v>4711</v>
      </c>
      <c r="BD375" s="136">
        <f t="shared" si="341"/>
        <v>10397</v>
      </c>
      <c r="BE375" s="135">
        <v>4874</v>
      </c>
      <c r="BF375" s="135">
        <v>0</v>
      </c>
      <c r="BG375" s="135">
        <v>4113</v>
      </c>
      <c r="BH375" s="136">
        <f t="shared" si="342"/>
        <v>8987</v>
      </c>
      <c r="BI375" s="135">
        <v>3586</v>
      </c>
      <c r="BJ375" s="135">
        <v>0</v>
      </c>
      <c r="BK375" s="135">
        <v>3447</v>
      </c>
      <c r="BL375" s="136">
        <f t="shared" si="343"/>
        <v>7033</v>
      </c>
      <c r="BM375" s="135">
        <v>2787</v>
      </c>
      <c r="BN375" s="135">
        <v>0</v>
      </c>
      <c r="BO375" s="135">
        <v>2251</v>
      </c>
      <c r="BP375" s="136">
        <f t="shared" si="344"/>
        <v>5038</v>
      </c>
      <c r="BQ375" s="135">
        <v>1833</v>
      </c>
      <c r="BR375" s="135">
        <v>0</v>
      </c>
      <c r="BS375" s="135">
        <v>1352</v>
      </c>
      <c r="BT375" s="136">
        <f t="shared" si="345"/>
        <v>3185</v>
      </c>
      <c r="BU375" s="135">
        <v>1755</v>
      </c>
      <c r="BV375" s="135">
        <v>0</v>
      </c>
      <c r="BW375" s="135">
        <v>1017</v>
      </c>
      <c r="BX375" s="136">
        <f t="shared" si="346"/>
        <v>2772</v>
      </c>
      <c r="BY375" s="135">
        <v>9</v>
      </c>
      <c r="BZ375" s="135">
        <v>0</v>
      </c>
      <c r="CA375" s="135">
        <v>15</v>
      </c>
      <c r="CB375" s="136">
        <f t="shared" si="347"/>
        <v>24</v>
      </c>
      <c r="CC375" s="137"/>
      <c r="CD375" s="138">
        <f t="shared" si="348"/>
        <v>90115</v>
      </c>
      <c r="CE375" s="138">
        <f t="shared" si="348"/>
        <v>0</v>
      </c>
      <c r="CF375" s="138">
        <f t="shared" si="348"/>
        <v>80839</v>
      </c>
      <c r="CG375" s="139">
        <f t="shared" si="328"/>
        <v>170954</v>
      </c>
    </row>
    <row r="376" spans="1:85" ht="14.1" customHeight="1">
      <c r="A376" s="45"/>
      <c r="B376" s="1044"/>
      <c r="C376" s="1033"/>
      <c r="D376" s="134" t="s">
        <v>826</v>
      </c>
      <c r="E376" s="135">
        <v>1192</v>
      </c>
      <c r="F376" s="135">
        <v>0</v>
      </c>
      <c r="G376" s="135">
        <v>1312</v>
      </c>
      <c r="H376" s="136">
        <f t="shared" si="329"/>
        <v>2504</v>
      </c>
      <c r="I376" s="135">
        <v>1003</v>
      </c>
      <c r="J376" s="135">
        <v>0</v>
      </c>
      <c r="K376" s="135">
        <v>1057</v>
      </c>
      <c r="L376" s="136">
        <f t="shared" si="330"/>
        <v>2060</v>
      </c>
      <c r="M376" s="135">
        <v>2566</v>
      </c>
      <c r="N376" s="135">
        <v>0</v>
      </c>
      <c r="O376" s="135">
        <v>2853</v>
      </c>
      <c r="P376" s="136">
        <f t="shared" si="331"/>
        <v>5419</v>
      </c>
      <c r="Q376" s="135">
        <v>2697</v>
      </c>
      <c r="R376" s="135">
        <v>0</v>
      </c>
      <c r="S376" s="135">
        <v>2795</v>
      </c>
      <c r="T376" s="136">
        <f t="shared" si="332"/>
        <v>5492</v>
      </c>
      <c r="U376" s="135">
        <v>3100</v>
      </c>
      <c r="V376" s="135">
        <v>0</v>
      </c>
      <c r="W376" s="135">
        <v>3112</v>
      </c>
      <c r="X376" s="136">
        <f t="shared" si="333"/>
        <v>6212</v>
      </c>
      <c r="Y376" s="135">
        <v>3230</v>
      </c>
      <c r="Z376" s="135">
        <v>0</v>
      </c>
      <c r="AA376" s="135">
        <v>2817</v>
      </c>
      <c r="AB376" s="136">
        <f t="shared" si="334"/>
        <v>6047</v>
      </c>
      <c r="AC376" s="135">
        <v>3249</v>
      </c>
      <c r="AD376" s="135">
        <v>0</v>
      </c>
      <c r="AE376" s="135">
        <v>2663</v>
      </c>
      <c r="AF376" s="136">
        <f t="shared" si="335"/>
        <v>5912</v>
      </c>
      <c r="AG376" s="135">
        <v>2705</v>
      </c>
      <c r="AH376" s="135">
        <v>0</v>
      </c>
      <c r="AI376" s="135">
        <v>2239</v>
      </c>
      <c r="AJ376" s="136">
        <f t="shared" si="336"/>
        <v>4944</v>
      </c>
      <c r="AK376" s="135">
        <v>2670</v>
      </c>
      <c r="AL376" s="135">
        <v>1</v>
      </c>
      <c r="AM376" s="135">
        <v>2266</v>
      </c>
      <c r="AN376" s="136">
        <f t="shared" si="337"/>
        <v>4937</v>
      </c>
      <c r="AO376" s="135">
        <v>2867</v>
      </c>
      <c r="AP376" s="135">
        <v>0</v>
      </c>
      <c r="AQ376" s="135">
        <v>2548</v>
      </c>
      <c r="AR376" s="136">
        <f t="shared" si="338"/>
        <v>5415</v>
      </c>
      <c r="AS376" s="135">
        <v>3148</v>
      </c>
      <c r="AT376" s="135">
        <v>0</v>
      </c>
      <c r="AU376" s="135">
        <v>2992</v>
      </c>
      <c r="AV376" s="136">
        <f t="shared" si="339"/>
        <v>6140</v>
      </c>
      <c r="AW376" s="135">
        <v>3190</v>
      </c>
      <c r="AX376" s="135">
        <v>0</v>
      </c>
      <c r="AY376" s="135">
        <v>2991</v>
      </c>
      <c r="AZ376" s="136">
        <f t="shared" si="340"/>
        <v>6181</v>
      </c>
      <c r="BA376" s="135">
        <v>2563</v>
      </c>
      <c r="BB376" s="135">
        <v>0</v>
      </c>
      <c r="BC376" s="135">
        <v>2440</v>
      </c>
      <c r="BD376" s="136">
        <f t="shared" si="341"/>
        <v>5003</v>
      </c>
      <c r="BE376" s="135">
        <v>2194</v>
      </c>
      <c r="BF376" s="135">
        <v>0</v>
      </c>
      <c r="BG376" s="135">
        <v>1940</v>
      </c>
      <c r="BH376" s="136">
        <f t="shared" si="342"/>
        <v>4134</v>
      </c>
      <c r="BI376" s="135">
        <v>2129</v>
      </c>
      <c r="BJ376" s="135">
        <v>0</v>
      </c>
      <c r="BK376" s="135">
        <v>1666</v>
      </c>
      <c r="BL376" s="136">
        <f t="shared" si="343"/>
        <v>3795</v>
      </c>
      <c r="BM376" s="135">
        <v>2162</v>
      </c>
      <c r="BN376" s="135">
        <v>0</v>
      </c>
      <c r="BO376" s="135">
        <v>1693</v>
      </c>
      <c r="BP376" s="136">
        <f t="shared" si="344"/>
        <v>3855</v>
      </c>
      <c r="BQ376" s="135">
        <v>1607</v>
      </c>
      <c r="BR376" s="135">
        <v>0</v>
      </c>
      <c r="BS376" s="135">
        <v>1200</v>
      </c>
      <c r="BT376" s="136">
        <f t="shared" si="345"/>
        <v>2807</v>
      </c>
      <c r="BU376" s="135">
        <v>1967</v>
      </c>
      <c r="BV376" s="135">
        <v>0</v>
      </c>
      <c r="BW376" s="135">
        <v>1088</v>
      </c>
      <c r="BX376" s="136">
        <f t="shared" si="346"/>
        <v>3055</v>
      </c>
      <c r="BY376" s="135">
        <v>47</v>
      </c>
      <c r="BZ376" s="135">
        <v>0</v>
      </c>
      <c r="CA376" s="135">
        <v>28</v>
      </c>
      <c r="CB376" s="136">
        <f t="shared" si="347"/>
        <v>75</v>
      </c>
      <c r="CC376" s="137"/>
      <c r="CD376" s="138">
        <f t="shared" si="348"/>
        <v>44286</v>
      </c>
      <c r="CE376" s="138">
        <f t="shared" si="348"/>
        <v>1</v>
      </c>
      <c r="CF376" s="138">
        <f t="shared" si="348"/>
        <v>39700</v>
      </c>
      <c r="CG376" s="139">
        <f t="shared" si="328"/>
        <v>83987</v>
      </c>
    </row>
    <row r="377" spans="1:85" ht="14.1" customHeight="1">
      <c r="A377" s="45"/>
      <c r="B377" s="1044"/>
      <c r="C377" s="1033"/>
      <c r="D377" s="134" t="s">
        <v>827</v>
      </c>
      <c r="E377" s="135">
        <v>8299</v>
      </c>
      <c r="F377" s="135">
        <v>0</v>
      </c>
      <c r="G377" s="135">
        <v>8497</v>
      </c>
      <c r="H377" s="136">
        <f t="shared" si="329"/>
        <v>16796</v>
      </c>
      <c r="I377" s="135">
        <v>6449</v>
      </c>
      <c r="J377" s="135">
        <v>0</v>
      </c>
      <c r="K377" s="135">
        <v>6566</v>
      </c>
      <c r="L377" s="136">
        <f t="shared" si="330"/>
        <v>13015</v>
      </c>
      <c r="M377" s="135">
        <v>15774</v>
      </c>
      <c r="N377" s="135">
        <v>0</v>
      </c>
      <c r="O377" s="135">
        <v>16781</v>
      </c>
      <c r="P377" s="136">
        <f t="shared" si="331"/>
        <v>32555</v>
      </c>
      <c r="Q377" s="135">
        <v>15158</v>
      </c>
      <c r="R377" s="135">
        <v>0</v>
      </c>
      <c r="S377" s="135">
        <v>16043</v>
      </c>
      <c r="T377" s="136">
        <f t="shared" si="332"/>
        <v>31201</v>
      </c>
      <c r="U377" s="135">
        <v>16189</v>
      </c>
      <c r="V377" s="135">
        <v>0</v>
      </c>
      <c r="W377" s="135">
        <v>16360</v>
      </c>
      <c r="X377" s="136">
        <f t="shared" si="333"/>
        <v>32549</v>
      </c>
      <c r="Y377" s="135">
        <v>19007</v>
      </c>
      <c r="Z377" s="135">
        <v>0</v>
      </c>
      <c r="AA377" s="135">
        <v>16097</v>
      </c>
      <c r="AB377" s="136">
        <f t="shared" si="334"/>
        <v>35104</v>
      </c>
      <c r="AC377" s="135">
        <v>20013</v>
      </c>
      <c r="AD377" s="135">
        <v>0</v>
      </c>
      <c r="AE377" s="135">
        <v>15772</v>
      </c>
      <c r="AF377" s="136">
        <f t="shared" si="335"/>
        <v>35785</v>
      </c>
      <c r="AG377" s="135">
        <v>16065</v>
      </c>
      <c r="AH377" s="135">
        <v>0</v>
      </c>
      <c r="AI377" s="135">
        <v>12250</v>
      </c>
      <c r="AJ377" s="136">
        <f t="shared" si="336"/>
        <v>28315</v>
      </c>
      <c r="AK377" s="135">
        <v>14866</v>
      </c>
      <c r="AL377" s="135">
        <v>0</v>
      </c>
      <c r="AM377" s="135">
        <v>11435</v>
      </c>
      <c r="AN377" s="136">
        <f t="shared" si="337"/>
        <v>26301</v>
      </c>
      <c r="AO377" s="135">
        <v>14473</v>
      </c>
      <c r="AP377" s="135">
        <v>0</v>
      </c>
      <c r="AQ377" s="135">
        <v>11440</v>
      </c>
      <c r="AR377" s="136">
        <f t="shared" si="338"/>
        <v>25913</v>
      </c>
      <c r="AS377" s="135">
        <v>16400</v>
      </c>
      <c r="AT377" s="135">
        <v>0</v>
      </c>
      <c r="AU377" s="135">
        <v>12587</v>
      </c>
      <c r="AV377" s="136">
        <f t="shared" si="339"/>
        <v>28987</v>
      </c>
      <c r="AW377" s="135">
        <v>18492</v>
      </c>
      <c r="AX377" s="135">
        <v>0</v>
      </c>
      <c r="AY377" s="135">
        <v>14411</v>
      </c>
      <c r="AZ377" s="136">
        <f t="shared" si="340"/>
        <v>32903</v>
      </c>
      <c r="BA377" s="135">
        <v>17064</v>
      </c>
      <c r="BB377" s="135">
        <v>0</v>
      </c>
      <c r="BC377" s="135">
        <v>14001</v>
      </c>
      <c r="BD377" s="136">
        <f t="shared" si="341"/>
        <v>31065</v>
      </c>
      <c r="BE377" s="135">
        <v>12508</v>
      </c>
      <c r="BF377" s="135">
        <v>0</v>
      </c>
      <c r="BG377" s="135">
        <v>10492</v>
      </c>
      <c r="BH377" s="136">
        <f t="shared" si="342"/>
        <v>23000</v>
      </c>
      <c r="BI377" s="135">
        <v>8644</v>
      </c>
      <c r="BJ377" s="135">
        <v>0</v>
      </c>
      <c r="BK377" s="135">
        <v>7270</v>
      </c>
      <c r="BL377" s="136">
        <f t="shared" si="343"/>
        <v>15914</v>
      </c>
      <c r="BM377" s="135">
        <v>6421</v>
      </c>
      <c r="BN377" s="135">
        <v>0</v>
      </c>
      <c r="BO377" s="135">
        <v>4915</v>
      </c>
      <c r="BP377" s="136">
        <f t="shared" si="344"/>
        <v>11336</v>
      </c>
      <c r="BQ377" s="135">
        <v>4428</v>
      </c>
      <c r="BR377" s="135">
        <v>0</v>
      </c>
      <c r="BS377" s="135">
        <v>2896</v>
      </c>
      <c r="BT377" s="136">
        <f t="shared" si="345"/>
        <v>7324</v>
      </c>
      <c r="BU377" s="135">
        <v>5385</v>
      </c>
      <c r="BV377" s="135">
        <v>0</v>
      </c>
      <c r="BW377" s="135">
        <v>2655</v>
      </c>
      <c r="BX377" s="136">
        <f t="shared" si="346"/>
        <v>8040</v>
      </c>
      <c r="BY377" s="135">
        <v>28</v>
      </c>
      <c r="BZ377" s="135">
        <v>0</v>
      </c>
      <c r="CA377" s="135">
        <v>49</v>
      </c>
      <c r="CB377" s="136">
        <f t="shared" si="347"/>
        <v>77</v>
      </c>
      <c r="CC377" s="137"/>
      <c r="CD377" s="138">
        <f t="shared" si="348"/>
        <v>235663</v>
      </c>
      <c r="CE377" s="138">
        <f t="shared" si="348"/>
        <v>0</v>
      </c>
      <c r="CF377" s="138">
        <f t="shared" si="348"/>
        <v>200517</v>
      </c>
      <c r="CG377" s="139">
        <f t="shared" si="328"/>
        <v>436180</v>
      </c>
    </row>
    <row r="378" spans="1:85" ht="14.1" customHeight="1">
      <c r="A378" s="45"/>
      <c r="B378" s="1044"/>
      <c r="C378" s="1033"/>
      <c r="D378" s="134" t="s">
        <v>828</v>
      </c>
      <c r="E378" s="135">
        <v>284</v>
      </c>
      <c r="F378" s="135">
        <v>0</v>
      </c>
      <c r="G378" s="135">
        <v>325</v>
      </c>
      <c r="H378" s="136">
        <f t="shared" si="329"/>
        <v>609</v>
      </c>
      <c r="I378" s="135">
        <v>240</v>
      </c>
      <c r="J378" s="135">
        <v>0</v>
      </c>
      <c r="K378" s="135">
        <v>252</v>
      </c>
      <c r="L378" s="136">
        <f t="shared" si="330"/>
        <v>492</v>
      </c>
      <c r="M378" s="135">
        <v>617</v>
      </c>
      <c r="N378" s="135">
        <v>0</v>
      </c>
      <c r="O378" s="135">
        <v>674</v>
      </c>
      <c r="P378" s="136">
        <f t="shared" si="331"/>
        <v>1291</v>
      </c>
      <c r="Q378" s="135">
        <v>569</v>
      </c>
      <c r="R378" s="135">
        <v>0</v>
      </c>
      <c r="S378" s="135">
        <v>530</v>
      </c>
      <c r="T378" s="136">
        <f t="shared" si="332"/>
        <v>1099</v>
      </c>
      <c r="U378" s="135">
        <v>551</v>
      </c>
      <c r="V378" s="135">
        <v>0</v>
      </c>
      <c r="W378" s="135">
        <v>566</v>
      </c>
      <c r="X378" s="136">
        <f t="shared" si="333"/>
        <v>1117</v>
      </c>
      <c r="Y378" s="135">
        <v>640</v>
      </c>
      <c r="Z378" s="135">
        <v>0</v>
      </c>
      <c r="AA378" s="135">
        <v>570</v>
      </c>
      <c r="AB378" s="136">
        <f t="shared" si="334"/>
        <v>1210</v>
      </c>
      <c r="AC378" s="135">
        <v>731</v>
      </c>
      <c r="AD378" s="135">
        <v>1</v>
      </c>
      <c r="AE378" s="135">
        <v>575</v>
      </c>
      <c r="AF378" s="136">
        <f t="shared" si="335"/>
        <v>1307</v>
      </c>
      <c r="AG378" s="135">
        <v>572</v>
      </c>
      <c r="AH378" s="135">
        <v>0</v>
      </c>
      <c r="AI378" s="135">
        <v>489</v>
      </c>
      <c r="AJ378" s="136">
        <f t="shared" si="336"/>
        <v>1061</v>
      </c>
      <c r="AK378" s="135">
        <v>585</v>
      </c>
      <c r="AL378" s="135">
        <v>0</v>
      </c>
      <c r="AM378" s="135">
        <v>463</v>
      </c>
      <c r="AN378" s="136">
        <f t="shared" si="337"/>
        <v>1048</v>
      </c>
      <c r="AO378" s="135">
        <v>549</v>
      </c>
      <c r="AP378" s="135">
        <v>0</v>
      </c>
      <c r="AQ378" s="135">
        <v>491</v>
      </c>
      <c r="AR378" s="136">
        <f t="shared" si="338"/>
        <v>1040</v>
      </c>
      <c r="AS378" s="135">
        <v>589</v>
      </c>
      <c r="AT378" s="135">
        <v>0</v>
      </c>
      <c r="AU378" s="135">
        <v>502</v>
      </c>
      <c r="AV378" s="136">
        <f t="shared" si="339"/>
        <v>1091</v>
      </c>
      <c r="AW378" s="135">
        <v>656</v>
      </c>
      <c r="AX378" s="135">
        <v>0</v>
      </c>
      <c r="AY378" s="135">
        <v>548</v>
      </c>
      <c r="AZ378" s="136">
        <f t="shared" si="340"/>
        <v>1204</v>
      </c>
      <c r="BA378" s="135">
        <v>505</v>
      </c>
      <c r="BB378" s="135">
        <v>0</v>
      </c>
      <c r="BC378" s="135">
        <v>547</v>
      </c>
      <c r="BD378" s="136">
        <f t="shared" si="341"/>
        <v>1052</v>
      </c>
      <c r="BE378" s="135">
        <v>414</v>
      </c>
      <c r="BF378" s="135">
        <v>0</v>
      </c>
      <c r="BG378" s="135">
        <v>395</v>
      </c>
      <c r="BH378" s="136">
        <f t="shared" si="342"/>
        <v>809</v>
      </c>
      <c r="BI378" s="135">
        <v>304</v>
      </c>
      <c r="BJ378" s="135">
        <v>0</v>
      </c>
      <c r="BK378" s="135">
        <v>315</v>
      </c>
      <c r="BL378" s="136">
        <f t="shared" si="343"/>
        <v>619</v>
      </c>
      <c r="BM378" s="135">
        <v>214</v>
      </c>
      <c r="BN378" s="135">
        <v>0</v>
      </c>
      <c r="BO378" s="135">
        <v>273</v>
      </c>
      <c r="BP378" s="136">
        <f t="shared" si="344"/>
        <v>487</v>
      </c>
      <c r="BQ378" s="135">
        <v>190</v>
      </c>
      <c r="BR378" s="135">
        <v>0</v>
      </c>
      <c r="BS378" s="135">
        <v>163</v>
      </c>
      <c r="BT378" s="136">
        <f t="shared" si="345"/>
        <v>353</v>
      </c>
      <c r="BU378" s="135">
        <v>216</v>
      </c>
      <c r="BV378" s="135">
        <v>0</v>
      </c>
      <c r="BW378" s="135">
        <v>165</v>
      </c>
      <c r="BX378" s="136">
        <f t="shared" si="346"/>
        <v>381</v>
      </c>
      <c r="BY378" s="135">
        <v>0</v>
      </c>
      <c r="BZ378" s="135">
        <v>0</v>
      </c>
      <c r="CA378" s="135">
        <v>0</v>
      </c>
      <c r="CB378" s="136">
        <f t="shared" si="347"/>
        <v>0</v>
      </c>
      <c r="CC378" s="137"/>
      <c r="CD378" s="138">
        <f t="shared" si="348"/>
        <v>8426</v>
      </c>
      <c r="CE378" s="138">
        <f t="shared" si="348"/>
        <v>1</v>
      </c>
      <c r="CF378" s="138">
        <f t="shared" si="348"/>
        <v>7843</v>
      </c>
      <c r="CG378" s="139">
        <f t="shared" si="328"/>
        <v>16270</v>
      </c>
    </row>
    <row r="379" spans="1:85" ht="14.1" customHeight="1">
      <c r="A379" s="45"/>
      <c r="B379" s="1044"/>
      <c r="C379" s="1034"/>
      <c r="D379" s="134" t="s">
        <v>829</v>
      </c>
      <c r="E379" s="135">
        <v>191</v>
      </c>
      <c r="F379" s="135">
        <v>0</v>
      </c>
      <c r="G379" s="135">
        <v>209</v>
      </c>
      <c r="H379" s="136">
        <f t="shared" si="329"/>
        <v>400</v>
      </c>
      <c r="I379" s="135">
        <v>157</v>
      </c>
      <c r="J379" s="135">
        <v>0</v>
      </c>
      <c r="K379" s="135">
        <v>146</v>
      </c>
      <c r="L379" s="136">
        <f t="shared" si="330"/>
        <v>303</v>
      </c>
      <c r="M379" s="135">
        <v>382</v>
      </c>
      <c r="N379" s="135">
        <v>0</v>
      </c>
      <c r="O379" s="135">
        <v>376</v>
      </c>
      <c r="P379" s="136">
        <f t="shared" si="331"/>
        <v>758</v>
      </c>
      <c r="Q379" s="135">
        <v>388</v>
      </c>
      <c r="R379" s="135">
        <v>0</v>
      </c>
      <c r="S379" s="135">
        <v>369</v>
      </c>
      <c r="T379" s="136">
        <f t="shared" si="332"/>
        <v>757</v>
      </c>
      <c r="U379" s="135">
        <v>398</v>
      </c>
      <c r="V379" s="135">
        <v>0</v>
      </c>
      <c r="W379" s="135">
        <v>415</v>
      </c>
      <c r="X379" s="136">
        <f t="shared" si="333"/>
        <v>813</v>
      </c>
      <c r="Y379" s="135">
        <v>432</v>
      </c>
      <c r="Z379" s="135">
        <v>0</v>
      </c>
      <c r="AA379" s="135">
        <v>403</v>
      </c>
      <c r="AB379" s="136">
        <f t="shared" si="334"/>
        <v>835</v>
      </c>
      <c r="AC379" s="135">
        <v>476</v>
      </c>
      <c r="AD379" s="135">
        <v>0</v>
      </c>
      <c r="AE379" s="135">
        <v>366</v>
      </c>
      <c r="AF379" s="136">
        <f t="shared" si="335"/>
        <v>842</v>
      </c>
      <c r="AG379" s="135">
        <v>396</v>
      </c>
      <c r="AH379" s="135">
        <v>0</v>
      </c>
      <c r="AI379" s="135">
        <v>310</v>
      </c>
      <c r="AJ379" s="136">
        <f t="shared" si="336"/>
        <v>706</v>
      </c>
      <c r="AK379" s="135">
        <v>416</v>
      </c>
      <c r="AL379" s="135">
        <v>0</v>
      </c>
      <c r="AM379" s="135">
        <v>326</v>
      </c>
      <c r="AN379" s="136">
        <f t="shared" si="337"/>
        <v>742</v>
      </c>
      <c r="AO379" s="135">
        <v>386</v>
      </c>
      <c r="AP379" s="135">
        <v>0</v>
      </c>
      <c r="AQ379" s="135">
        <v>330</v>
      </c>
      <c r="AR379" s="136">
        <f t="shared" si="338"/>
        <v>716</v>
      </c>
      <c r="AS379" s="135">
        <v>400</v>
      </c>
      <c r="AT379" s="135">
        <v>0</v>
      </c>
      <c r="AU379" s="135">
        <v>330</v>
      </c>
      <c r="AV379" s="136">
        <f t="shared" si="339"/>
        <v>730</v>
      </c>
      <c r="AW379" s="135">
        <v>404</v>
      </c>
      <c r="AX379" s="135">
        <v>0</v>
      </c>
      <c r="AY379" s="135">
        <v>366</v>
      </c>
      <c r="AZ379" s="136">
        <f t="shared" si="340"/>
        <v>770</v>
      </c>
      <c r="BA379" s="135">
        <v>392</v>
      </c>
      <c r="BB379" s="135">
        <v>0</v>
      </c>
      <c r="BC379" s="135">
        <v>350</v>
      </c>
      <c r="BD379" s="136">
        <f t="shared" si="341"/>
        <v>742</v>
      </c>
      <c r="BE379" s="135">
        <v>335</v>
      </c>
      <c r="BF379" s="135">
        <v>0</v>
      </c>
      <c r="BG379" s="135">
        <v>308</v>
      </c>
      <c r="BH379" s="136">
        <f t="shared" si="342"/>
        <v>643</v>
      </c>
      <c r="BI379" s="135">
        <v>246</v>
      </c>
      <c r="BJ379" s="135">
        <v>0</v>
      </c>
      <c r="BK379" s="135">
        <v>226</v>
      </c>
      <c r="BL379" s="136">
        <f t="shared" si="343"/>
        <v>472</v>
      </c>
      <c r="BM379" s="135">
        <v>218</v>
      </c>
      <c r="BN379" s="135">
        <v>0</v>
      </c>
      <c r="BO379" s="135">
        <v>198</v>
      </c>
      <c r="BP379" s="136">
        <f t="shared" si="344"/>
        <v>416</v>
      </c>
      <c r="BQ379" s="135">
        <v>162</v>
      </c>
      <c r="BR379" s="135">
        <v>0</v>
      </c>
      <c r="BS379" s="135">
        <v>116</v>
      </c>
      <c r="BT379" s="136">
        <f t="shared" si="345"/>
        <v>278</v>
      </c>
      <c r="BU379" s="135">
        <v>230</v>
      </c>
      <c r="BV379" s="135">
        <v>0</v>
      </c>
      <c r="BW379" s="135">
        <v>142</v>
      </c>
      <c r="BX379" s="136">
        <f t="shared" si="346"/>
        <v>372</v>
      </c>
      <c r="BY379" s="135">
        <v>0</v>
      </c>
      <c r="BZ379" s="135">
        <v>0</v>
      </c>
      <c r="CA379" s="135">
        <v>0</v>
      </c>
      <c r="CB379" s="136">
        <f t="shared" si="347"/>
        <v>0</v>
      </c>
      <c r="CC379" s="137"/>
      <c r="CD379" s="138">
        <f t="shared" si="348"/>
        <v>6009</v>
      </c>
      <c r="CE379" s="138">
        <f t="shared" si="348"/>
        <v>0</v>
      </c>
      <c r="CF379" s="138">
        <f t="shared" si="348"/>
        <v>5286</v>
      </c>
      <c r="CG379" s="139">
        <f t="shared" si="328"/>
        <v>11295</v>
      </c>
    </row>
    <row r="380" spans="1:85" ht="14.1" customHeight="1">
      <c r="A380" s="45"/>
      <c r="B380" s="1045"/>
      <c r="C380" s="281" t="s">
        <v>113</v>
      </c>
      <c r="D380" s="282" t="s">
        <v>856</v>
      </c>
      <c r="E380" s="280">
        <v>18801</v>
      </c>
      <c r="F380" s="280">
        <v>0</v>
      </c>
      <c r="G380" s="280">
        <v>19590</v>
      </c>
      <c r="H380" s="280">
        <f t="shared" ref="H380:BP380" si="374">SUM(H373:H379)</f>
        <v>38391</v>
      </c>
      <c r="I380" s="280">
        <v>15148</v>
      </c>
      <c r="J380" s="280">
        <v>0</v>
      </c>
      <c r="K380" s="280">
        <v>15719</v>
      </c>
      <c r="L380" s="280">
        <f t="shared" si="374"/>
        <v>30867</v>
      </c>
      <c r="M380" s="280">
        <v>38729</v>
      </c>
      <c r="N380" s="280">
        <v>0</v>
      </c>
      <c r="O380" s="280">
        <v>40624</v>
      </c>
      <c r="P380" s="280">
        <f t="shared" si="374"/>
        <v>79353</v>
      </c>
      <c r="Q380" s="280">
        <v>37514</v>
      </c>
      <c r="R380" s="280">
        <v>0</v>
      </c>
      <c r="S380" s="280">
        <v>39059</v>
      </c>
      <c r="T380" s="280">
        <f t="shared" si="374"/>
        <v>76573</v>
      </c>
      <c r="U380" s="280">
        <v>40289</v>
      </c>
      <c r="V380" s="280">
        <v>1</v>
      </c>
      <c r="W380" s="280">
        <v>40607</v>
      </c>
      <c r="X380" s="280">
        <f t="shared" si="374"/>
        <v>80897</v>
      </c>
      <c r="Y380" s="280">
        <v>45614</v>
      </c>
      <c r="Z380" s="280">
        <v>0</v>
      </c>
      <c r="AA380" s="280">
        <v>39482</v>
      </c>
      <c r="AB380" s="280">
        <f t="shared" si="374"/>
        <v>85096</v>
      </c>
      <c r="AC380" s="280">
        <v>48574</v>
      </c>
      <c r="AD380" s="280">
        <v>1</v>
      </c>
      <c r="AE380" s="280">
        <v>38641</v>
      </c>
      <c r="AF380" s="280">
        <f t="shared" si="374"/>
        <v>87216</v>
      </c>
      <c r="AG380" s="280">
        <v>40727</v>
      </c>
      <c r="AH380" s="280">
        <v>1</v>
      </c>
      <c r="AI380" s="280">
        <v>32469</v>
      </c>
      <c r="AJ380" s="280">
        <f t="shared" si="374"/>
        <v>73197</v>
      </c>
      <c r="AK380" s="280">
        <v>38555</v>
      </c>
      <c r="AL380" s="280">
        <v>1</v>
      </c>
      <c r="AM380" s="280">
        <v>31476</v>
      </c>
      <c r="AN380" s="280">
        <f t="shared" si="374"/>
        <v>70032</v>
      </c>
      <c r="AO380" s="280">
        <v>36954</v>
      </c>
      <c r="AP380" s="280">
        <v>0</v>
      </c>
      <c r="AQ380" s="280">
        <v>30948</v>
      </c>
      <c r="AR380" s="280">
        <f t="shared" si="374"/>
        <v>67902</v>
      </c>
      <c r="AS380" s="280">
        <v>38859</v>
      </c>
      <c r="AT380" s="280">
        <v>0</v>
      </c>
      <c r="AU380" s="280">
        <v>32284</v>
      </c>
      <c r="AV380" s="280">
        <f t="shared" si="374"/>
        <v>71143</v>
      </c>
      <c r="AW380" s="280">
        <v>42584</v>
      </c>
      <c r="AX380" s="280">
        <v>0</v>
      </c>
      <c r="AY380" s="280">
        <v>34835</v>
      </c>
      <c r="AZ380" s="280">
        <f t="shared" si="374"/>
        <v>77419</v>
      </c>
      <c r="BA380" s="280">
        <v>41280</v>
      </c>
      <c r="BB380" s="280">
        <v>0</v>
      </c>
      <c r="BC380" s="280">
        <v>33872</v>
      </c>
      <c r="BD380" s="280">
        <f t="shared" si="374"/>
        <v>75152</v>
      </c>
      <c r="BE380" s="280">
        <v>34010</v>
      </c>
      <c r="BF380" s="280">
        <v>1</v>
      </c>
      <c r="BG380" s="280">
        <v>27811</v>
      </c>
      <c r="BH380" s="280">
        <f t="shared" si="374"/>
        <v>61822</v>
      </c>
      <c r="BI380" s="280">
        <v>25771</v>
      </c>
      <c r="BJ380" s="280">
        <v>0</v>
      </c>
      <c r="BK380" s="280">
        <v>21945</v>
      </c>
      <c r="BL380" s="280">
        <f t="shared" si="374"/>
        <v>47716</v>
      </c>
      <c r="BM380" s="280">
        <v>20953</v>
      </c>
      <c r="BN380" s="280">
        <v>0</v>
      </c>
      <c r="BO380" s="280">
        <v>16354</v>
      </c>
      <c r="BP380" s="280">
        <f t="shared" si="374"/>
        <v>37307</v>
      </c>
      <c r="BQ380" s="280">
        <v>14439</v>
      </c>
      <c r="BR380" s="280">
        <v>0</v>
      </c>
      <c r="BS380" s="280">
        <v>10050</v>
      </c>
      <c r="BT380" s="280">
        <f t="shared" ref="BT380:CB380" si="375">SUM(BT373:BT379)</f>
        <v>24489</v>
      </c>
      <c r="BU380" s="280">
        <v>17773</v>
      </c>
      <c r="BV380" s="280">
        <v>0</v>
      </c>
      <c r="BW380" s="280">
        <v>8988</v>
      </c>
      <c r="BX380" s="280">
        <f t="shared" si="375"/>
        <v>26761</v>
      </c>
      <c r="BY380" s="280">
        <v>127</v>
      </c>
      <c r="BZ380" s="280">
        <v>0</v>
      </c>
      <c r="CA380" s="280">
        <v>176</v>
      </c>
      <c r="CB380" s="280">
        <f t="shared" si="375"/>
        <v>303</v>
      </c>
      <c r="CC380" s="133"/>
      <c r="CD380" s="283">
        <f t="shared" si="348"/>
        <v>596701</v>
      </c>
      <c r="CE380" s="283">
        <f t="shared" si="348"/>
        <v>5</v>
      </c>
      <c r="CF380" s="283">
        <f t="shared" si="348"/>
        <v>514930</v>
      </c>
      <c r="CG380" s="284">
        <f t="shared" si="328"/>
        <v>1111636</v>
      </c>
    </row>
    <row r="381" spans="1:85" ht="14.1" customHeight="1">
      <c r="A381" s="45"/>
      <c r="B381" s="278"/>
      <c r="C381" s="143" t="s">
        <v>855</v>
      </c>
      <c r="D381" s="134" t="s">
        <v>855</v>
      </c>
      <c r="E381" s="135">
        <v>10095</v>
      </c>
      <c r="F381" s="135">
        <v>0</v>
      </c>
      <c r="G381" s="135">
        <v>10427</v>
      </c>
      <c r="H381" s="136">
        <f t="shared" si="329"/>
        <v>20522</v>
      </c>
      <c r="I381" s="135">
        <v>1435</v>
      </c>
      <c r="J381" s="135">
        <v>0</v>
      </c>
      <c r="K381" s="135">
        <v>1486</v>
      </c>
      <c r="L381" s="136">
        <f t="shared" si="330"/>
        <v>2921</v>
      </c>
      <c r="M381" s="135">
        <v>4652</v>
      </c>
      <c r="N381" s="135">
        <v>0</v>
      </c>
      <c r="O381" s="135">
        <v>4649</v>
      </c>
      <c r="P381" s="136">
        <f t="shared" si="331"/>
        <v>9301</v>
      </c>
      <c r="Q381" s="135">
        <v>3200</v>
      </c>
      <c r="R381" s="135">
        <v>0</v>
      </c>
      <c r="S381" s="135">
        <v>3191</v>
      </c>
      <c r="T381" s="136">
        <f t="shared" si="332"/>
        <v>6391</v>
      </c>
      <c r="U381" s="135">
        <v>3975</v>
      </c>
      <c r="V381" s="135">
        <v>0</v>
      </c>
      <c r="W381" s="135">
        <v>4407</v>
      </c>
      <c r="X381" s="136">
        <f t="shared" si="333"/>
        <v>8382</v>
      </c>
      <c r="Y381" s="135">
        <v>5317</v>
      </c>
      <c r="Z381" s="135">
        <v>0</v>
      </c>
      <c r="AA381" s="135">
        <v>9398</v>
      </c>
      <c r="AB381" s="136">
        <f t="shared" si="334"/>
        <v>14715</v>
      </c>
      <c r="AC381" s="135">
        <v>5595</v>
      </c>
      <c r="AD381" s="135">
        <v>2</v>
      </c>
      <c r="AE381" s="135">
        <v>12096</v>
      </c>
      <c r="AF381" s="136">
        <f t="shared" si="335"/>
        <v>17693</v>
      </c>
      <c r="AG381" s="135">
        <v>3845</v>
      </c>
      <c r="AH381" s="135">
        <v>1</v>
      </c>
      <c r="AI381" s="135">
        <v>9465</v>
      </c>
      <c r="AJ381" s="136">
        <f t="shared" si="336"/>
        <v>13311</v>
      </c>
      <c r="AK381" s="135">
        <v>3317</v>
      </c>
      <c r="AL381" s="135">
        <v>0</v>
      </c>
      <c r="AM381" s="135">
        <v>8399</v>
      </c>
      <c r="AN381" s="136">
        <f t="shared" si="337"/>
        <v>11716</v>
      </c>
      <c r="AO381" s="135">
        <v>3004</v>
      </c>
      <c r="AP381" s="135">
        <v>0</v>
      </c>
      <c r="AQ381" s="135">
        <v>7362</v>
      </c>
      <c r="AR381" s="136">
        <f t="shared" si="338"/>
        <v>10366</v>
      </c>
      <c r="AS381" s="135">
        <v>2960</v>
      </c>
      <c r="AT381" s="135">
        <v>0</v>
      </c>
      <c r="AU381" s="135">
        <v>5830</v>
      </c>
      <c r="AV381" s="136">
        <f t="shared" si="339"/>
        <v>8790</v>
      </c>
      <c r="AW381" s="135">
        <v>2850</v>
      </c>
      <c r="AX381" s="135">
        <v>0</v>
      </c>
      <c r="AY381" s="135">
        <v>4909</v>
      </c>
      <c r="AZ381" s="136">
        <f t="shared" si="340"/>
        <v>7759</v>
      </c>
      <c r="BA381" s="135">
        <v>2798</v>
      </c>
      <c r="BB381" s="135">
        <v>0</v>
      </c>
      <c r="BC381" s="135">
        <v>4484</v>
      </c>
      <c r="BD381" s="136">
        <f t="shared" si="341"/>
        <v>7282</v>
      </c>
      <c r="BE381" s="135">
        <v>2975</v>
      </c>
      <c r="BF381" s="135">
        <v>0</v>
      </c>
      <c r="BG381" s="135">
        <v>3909</v>
      </c>
      <c r="BH381" s="136">
        <f t="shared" si="342"/>
        <v>6884</v>
      </c>
      <c r="BI381" s="135">
        <v>3721</v>
      </c>
      <c r="BJ381" s="135">
        <v>0</v>
      </c>
      <c r="BK381" s="135">
        <v>3894</v>
      </c>
      <c r="BL381" s="136">
        <f t="shared" si="343"/>
        <v>7615</v>
      </c>
      <c r="BM381" s="135">
        <v>3655</v>
      </c>
      <c r="BN381" s="135">
        <v>0</v>
      </c>
      <c r="BO381" s="135">
        <v>4549</v>
      </c>
      <c r="BP381" s="136">
        <f t="shared" si="344"/>
        <v>8204</v>
      </c>
      <c r="BQ381" s="135">
        <v>2657</v>
      </c>
      <c r="BR381" s="135">
        <v>0</v>
      </c>
      <c r="BS381" s="135">
        <v>2921</v>
      </c>
      <c r="BT381" s="136">
        <f t="shared" si="345"/>
        <v>5578</v>
      </c>
      <c r="BU381" s="135">
        <v>5228</v>
      </c>
      <c r="BV381" s="135">
        <v>0</v>
      </c>
      <c r="BW381" s="135">
        <v>5224</v>
      </c>
      <c r="BX381" s="136">
        <f t="shared" si="346"/>
        <v>10452</v>
      </c>
      <c r="BY381" s="135">
        <v>1584</v>
      </c>
      <c r="BZ381" s="135">
        <v>0</v>
      </c>
      <c r="CA381" s="135">
        <v>3722</v>
      </c>
      <c r="CB381" s="136">
        <f t="shared" si="347"/>
        <v>5306</v>
      </c>
      <c r="CC381" s="137"/>
      <c r="CD381" s="138">
        <f t="shared" si="348"/>
        <v>72863</v>
      </c>
      <c r="CE381" s="138">
        <f t="shared" si="348"/>
        <v>3</v>
      </c>
      <c r="CF381" s="138">
        <f t="shared" si="348"/>
        <v>110322</v>
      </c>
      <c r="CG381" s="139">
        <f t="shared" si="328"/>
        <v>183188</v>
      </c>
    </row>
    <row r="382" spans="1:85" ht="14.1" customHeight="1">
      <c r="A382" s="45"/>
      <c r="B382" s="278"/>
      <c r="C382" s="281" t="s">
        <v>113</v>
      </c>
      <c r="D382" s="282" t="s">
        <v>856</v>
      </c>
      <c r="E382" s="280">
        <v>10095</v>
      </c>
      <c r="F382" s="280">
        <v>0</v>
      </c>
      <c r="G382" s="280">
        <v>10427</v>
      </c>
      <c r="H382" s="280">
        <f t="shared" ref="H382:BP382" si="376">H381</f>
        <v>20522</v>
      </c>
      <c r="I382" s="280">
        <v>1435</v>
      </c>
      <c r="J382" s="280">
        <v>0</v>
      </c>
      <c r="K382" s="280">
        <v>1486</v>
      </c>
      <c r="L382" s="280">
        <f t="shared" si="376"/>
        <v>2921</v>
      </c>
      <c r="M382" s="280">
        <v>4652</v>
      </c>
      <c r="N382" s="280">
        <v>0</v>
      </c>
      <c r="O382" s="280">
        <v>4649</v>
      </c>
      <c r="P382" s="280">
        <f t="shared" si="376"/>
        <v>9301</v>
      </c>
      <c r="Q382" s="280">
        <v>3200</v>
      </c>
      <c r="R382" s="280">
        <v>0</v>
      </c>
      <c r="S382" s="280">
        <v>3191</v>
      </c>
      <c r="T382" s="280">
        <f t="shared" si="376"/>
        <v>6391</v>
      </c>
      <c r="U382" s="280">
        <v>3975</v>
      </c>
      <c r="V382" s="280">
        <v>0</v>
      </c>
      <c r="W382" s="280">
        <v>4407</v>
      </c>
      <c r="X382" s="280">
        <f t="shared" si="376"/>
        <v>8382</v>
      </c>
      <c r="Y382" s="280">
        <v>5317</v>
      </c>
      <c r="Z382" s="280">
        <v>0</v>
      </c>
      <c r="AA382" s="280">
        <v>9398</v>
      </c>
      <c r="AB382" s="280">
        <f t="shared" si="376"/>
        <v>14715</v>
      </c>
      <c r="AC382" s="280">
        <v>5595</v>
      </c>
      <c r="AD382" s="280">
        <v>2</v>
      </c>
      <c r="AE382" s="280">
        <v>12096</v>
      </c>
      <c r="AF382" s="280">
        <f t="shared" si="376"/>
        <v>17693</v>
      </c>
      <c r="AG382" s="280">
        <v>3845</v>
      </c>
      <c r="AH382" s="280">
        <v>1</v>
      </c>
      <c r="AI382" s="280">
        <v>9465</v>
      </c>
      <c r="AJ382" s="280">
        <f t="shared" si="376"/>
        <v>13311</v>
      </c>
      <c r="AK382" s="280">
        <v>3317</v>
      </c>
      <c r="AL382" s="280">
        <v>0</v>
      </c>
      <c r="AM382" s="280">
        <v>8399</v>
      </c>
      <c r="AN382" s="280">
        <f t="shared" si="376"/>
        <v>11716</v>
      </c>
      <c r="AO382" s="280">
        <v>3004</v>
      </c>
      <c r="AP382" s="280">
        <v>0</v>
      </c>
      <c r="AQ382" s="280">
        <v>7362</v>
      </c>
      <c r="AR382" s="280">
        <f t="shared" si="376"/>
        <v>10366</v>
      </c>
      <c r="AS382" s="280">
        <v>2960</v>
      </c>
      <c r="AT382" s="280">
        <v>0</v>
      </c>
      <c r="AU382" s="280">
        <v>5830</v>
      </c>
      <c r="AV382" s="280">
        <f t="shared" si="376"/>
        <v>8790</v>
      </c>
      <c r="AW382" s="280">
        <v>2850</v>
      </c>
      <c r="AX382" s="280">
        <v>0</v>
      </c>
      <c r="AY382" s="280">
        <v>4909</v>
      </c>
      <c r="AZ382" s="280">
        <f t="shared" si="376"/>
        <v>7759</v>
      </c>
      <c r="BA382" s="280">
        <v>2798</v>
      </c>
      <c r="BB382" s="280">
        <v>0</v>
      </c>
      <c r="BC382" s="280">
        <v>4484</v>
      </c>
      <c r="BD382" s="280">
        <f t="shared" si="376"/>
        <v>7282</v>
      </c>
      <c r="BE382" s="280">
        <v>2975</v>
      </c>
      <c r="BF382" s="280">
        <v>0</v>
      </c>
      <c r="BG382" s="280">
        <v>3909</v>
      </c>
      <c r="BH382" s="280">
        <f t="shared" si="376"/>
        <v>6884</v>
      </c>
      <c r="BI382" s="280">
        <v>3721</v>
      </c>
      <c r="BJ382" s="280">
        <v>0</v>
      </c>
      <c r="BK382" s="280">
        <v>3894</v>
      </c>
      <c r="BL382" s="280">
        <f t="shared" si="376"/>
        <v>7615</v>
      </c>
      <c r="BM382" s="280">
        <v>3655</v>
      </c>
      <c r="BN382" s="280">
        <v>0</v>
      </c>
      <c r="BO382" s="280">
        <v>4549</v>
      </c>
      <c r="BP382" s="280">
        <f t="shared" si="376"/>
        <v>8204</v>
      </c>
      <c r="BQ382" s="280">
        <v>2657</v>
      </c>
      <c r="BR382" s="280">
        <v>0</v>
      </c>
      <c r="BS382" s="280">
        <v>2921</v>
      </c>
      <c r="BT382" s="280">
        <f t="shared" ref="BT382:CB382" si="377">BT381</f>
        <v>5578</v>
      </c>
      <c r="BU382" s="280">
        <v>5228</v>
      </c>
      <c r="BV382" s="280">
        <v>0</v>
      </c>
      <c r="BW382" s="280">
        <v>5224</v>
      </c>
      <c r="BX382" s="280">
        <f t="shared" si="377"/>
        <v>10452</v>
      </c>
      <c r="BY382" s="280">
        <v>1584</v>
      </c>
      <c r="BZ382" s="280">
        <v>0</v>
      </c>
      <c r="CA382" s="280">
        <v>3722</v>
      </c>
      <c r="CB382" s="280">
        <f t="shared" si="377"/>
        <v>5306</v>
      </c>
      <c r="CC382" s="133"/>
      <c r="CD382" s="283">
        <f t="shared" si="348"/>
        <v>72863</v>
      </c>
      <c r="CE382" s="283">
        <f>+F382+J382+N382+R382+V382+Z382+AD382+AH382+AL382+AP382+AT382+AX382+BB382+BF382+BJ382+BN382+BR382+BV382+BZ382</f>
        <v>3</v>
      </c>
      <c r="CF382" s="283">
        <f t="shared" si="348"/>
        <v>110322</v>
      </c>
      <c r="CG382" s="284">
        <f t="shared" si="328"/>
        <v>183188</v>
      </c>
    </row>
    <row r="383" spans="1:85" ht="14.1" customHeight="1">
      <c r="A383" s="45"/>
      <c r="B383" s="278"/>
      <c r="C383" s="144"/>
      <c r="D383" s="14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135"/>
      <c r="BB383" s="135"/>
      <c r="BC383" s="135"/>
      <c r="BD383" s="135"/>
      <c r="BE383" s="135"/>
      <c r="BF383" s="135"/>
      <c r="BG383" s="135"/>
      <c r="BH383" s="135"/>
      <c r="BI383" s="135"/>
      <c r="BJ383" s="135"/>
      <c r="BK383" s="135"/>
      <c r="BL383" s="135"/>
      <c r="BM383" s="135"/>
      <c r="BN383" s="135"/>
      <c r="BO383" s="135"/>
      <c r="BP383" s="135"/>
      <c r="BQ383" s="135"/>
      <c r="BR383" s="135"/>
      <c r="BS383" s="135"/>
      <c r="BT383" s="135"/>
      <c r="BU383" s="135"/>
      <c r="BV383" s="135"/>
      <c r="BW383" s="135"/>
      <c r="BX383" s="135"/>
      <c r="BY383" s="135"/>
      <c r="BZ383" s="135"/>
      <c r="CA383" s="135"/>
      <c r="CB383" s="146"/>
      <c r="CC383" s="137"/>
      <c r="CD383" s="285"/>
      <c r="CE383" s="285"/>
      <c r="CF383" s="285"/>
      <c r="CG383" s="285"/>
    </row>
    <row r="384" spans="1:85" ht="14.1" customHeight="1">
      <c r="A384" s="45"/>
      <c r="B384" s="279"/>
      <c r="C384" s="1052" t="s">
        <v>887</v>
      </c>
      <c r="D384" s="1053"/>
      <c r="E384" s="280">
        <f t="shared" ref="E384:AJ384" si="378">+E382+E347+E372+E380+E361+E331+E352+E322+E310+E266+E274+E299+E288+E231+E253+E182+E211+E219+E196+E191+E160+E129+E95+E63+E84+E54+E38+E28+E18+E10</f>
        <v>250698</v>
      </c>
      <c r="F384" s="280">
        <f t="shared" si="378"/>
        <v>6</v>
      </c>
      <c r="G384" s="280">
        <f t="shared" si="378"/>
        <v>258281</v>
      </c>
      <c r="H384" s="280">
        <f t="shared" si="378"/>
        <v>508985</v>
      </c>
      <c r="I384" s="280">
        <f t="shared" si="378"/>
        <v>183285</v>
      </c>
      <c r="J384" s="280">
        <f t="shared" si="378"/>
        <v>2</v>
      </c>
      <c r="K384" s="280">
        <f t="shared" si="378"/>
        <v>190288</v>
      </c>
      <c r="L384" s="280">
        <f t="shared" si="378"/>
        <v>373575</v>
      </c>
      <c r="M384" s="280">
        <f t="shared" si="378"/>
        <v>471502</v>
      </c>
      <c r="N384" s="280">
        <f t="shared" si="378"/>
        <v>1</v>
      </c>
      <c r="O384" s="280">
        <f t="shared" si="378"/>
        <v>490867</v>
      </c>
      <c r="P384" s="280">
        <f t="shared" si="378"/>
        <v>962370</v>
      </c>
      <c r="Q384" s="280">
        <f t="shared" si="378"/>
        <v>446977</v>
      </c>
      <c r="R384" s="280">
        <f t="shared" si="378"/>
        <v>0</v>
      </c>
      <c r="S384" s="280">
        <f t="shared" si="378"/>
        <v>467420</v>
      </c>
      <c r="T384" s="280">
        <f t="shared" si="378"/>
        <v>914397</v>
      </c>
      <c r="U384" s="280">
        <f t="shared" si="378"/>
        <v>477838</v>
      </c>
      <c r="V384" s="280">
        <f t="shared" si="378"/>
        <v>5</v>
      </c>
      <c r="W384" s="280">
        <f t="shared" si="378"/>
        <v>486570</v>
      </c>
      <c r="X384" s="280">
        <f t="shared" si="378"/>
        <v>964413</v>
      </c>
      <c r="Y384" s="280">
        <f t="shared" si="378"/>
        <v>544396</v>
      </c>
      <c r="Z384" s="280">
        <f t="shared" si="378"/>
        <v>18</v>
      </c>
      <c r="AA384" s="280">
        <f t="shared" si="378"/>
        <v>496320</v>
      </c>
      <c r="AB384" s="280">
        <f t="shared" si="378"/>
        <v>1040734</v>
      </c>
      <c r="AC384" s="280">
        <f t="shared" si="378"/>
        <v>597712</v>
      </c>
      <c r="AD384" s="280">
        <f t="shared" si="378"/>
        <v>21</v>
      </c>
      <c r="AE384" s="280">
        <f t="shared" si="378"/>
        <v>505621</v>
      </c>
      <c r="AF384" s="280">
        <f t="shared" si="378"/>
        <v>1103354</v>
      </c>
      <c r="AG384" s="280">
        <f t="shared" si="378"/>
        <v>516217</v>
      </c>
      <c r="AH384" s="280">
        <f t="shared" si="378"/>
        <v>22</v>
      </c>
      <c r="AI384" s="280">
        <f t="shared" si="378"/>
        <v>427962</v>
      </c>
      <c r="AJ384" s="280">
        <f t="shared" si="378"/>
        <v>944201</v>
      </c>
      <c r="AK384" s="280">
        <f t="shared" ref="AK384:BP384" si="379">+AK382+AK347+AK372+AK380+AK361+AK331+AK352+AK322+AK310+AK266+AK274+AK299+AK288+AK231+AK253+AK182+AK211+AK219+AK196+AK191+AK160+AK129+AK95+AK63+AK84+AK54+AK38+AK28+AK18+AK10</f>
        <v>491277</v>
      </c>
      <c r="AL384" s="280">
        <f t="shared" si="379"/>
        <v>9</v>
      </c>
      <c r="AM384" s="280">
        <f t="shared" si="379"/>
        <v>409013</v>
      </c>
      <c r="AN384" s="280">
        <f t="shared" si="379"/>
        <v>900299</v>
      </c>
      <c r="AO384" s="280">
        <f t="shared" si="379"/>
        <v>477814</v>
      </c>
      <c r="AP384" s="280">
        <f t="shared" si="379"/>
        <v>3</v>
      </c>
      <c r="AQ384" s="280">
        <f t="shared" si="379"/>
        <v>407880</v>
      </c>
      <c r="AR384" s="280">
        <f t="shared" si="379"/>
        <v>885697</v>
      </c>
      <c r="AS384" s="280">
        <f t="shared" si="379"/>
        <v>489412</v>
      </c>
      <c r="AT384" s="280">
        <f t="shared" si="379"/>
        <v>3</v>
      </c>
      <c r="AU384" s="280">
        <f t="shared" si="379"/>
        <v>424883</v>
      </c>
      <c r="AV384" s="280">
        <f t="shared" si="379"/>
        <v>914298</v>
      </c>
      <c r="AW384" s="280">
        <f t="shared" si="379"/>
        <v>510324</v>
      </c>
      <c r="AX384" s="280">
        <f t="shared" si="379"/>
        <v>2</v>
      </c>
      <c r="AY384" s="280">
        <f t="shared" si="379"/>
        <v>449127</v>
      </c>
      <c r="AZ384" s="280">
        <f t="shared" si="379"/>
        <v>959453</v>
      </c>
      <c r="BA384" s="280">
        <f t="shared" si="379"/>
        <v>464025</v>
      </c>
      <c r="BB384" s="280">
        <f t="shared" si="379"/>
        <v>1</v>
      </c>
      <c r="BC384" s="280">
        <f t="shared" si="379"/>
        <v>414047</v>
      </c>
      <c r="BD384" s="280">
        <f t="shared" si="379"/>
        <v>878073</v>
      </c>
      <c r="BE384" s="280">
        <f t="shared" si="379"/>
        <v>387933</v>
      </c>
      <c r="BF384" s="280">
        <f t="shared" si="379"/>
        <v>2</v>
      </c>
      <c r="BG384" s="280">
        <f t="shared" si="379"/>
        <v>336900</v>
      </c>
      <c r="BH384" s="280">
        <f t="shared" si="379"/>
        <v>724835</v>
      </c>
      <c r="BI384" s="280">
        <f t="shared" si="379"/>
        <v>308602</v>
      </c>
      <c r="BJ384" s="280">
        <f t="shared" si="379"/>
        <v>0</v>
      </c>
      <c r="BK384" s="280">
        <f t="shared" si="379"/>
        <v>267074</v>
      </c>
      <c r="BL384" s="280">
        <f t="shared" si="379"/>
        <v>575676</v>
      </c>
      <c r="BM384" s="280">
        <f t="shared" si="379"/>
        <v>262142</v>
      </c>
      <c r="BN384" s="280">
        <f t="shared" si="379"/>
        <v>0</v>
      </c>
      <c r="BO384" s="280">
        <f t="shared" si="379"/>
        <v>215983</v>
      </c>
      <c r="BP384" s="280">
        <f t="shared" si="379"/>
        <v>478125</v>
      </c>
      <c r="BQ384" s="280">
        <f t="shared" ref="BQ384:CB384" si="380">+BQ382+BQ347+BQ372+BQ380+BQ361+BQ331+BQ352+BQ322+BQ310+BQ266+BQ274+BQ299+BQ288+BQ231+BQ253+BQ182+BQ211+BQ219+BQ196+BQ191+BQ160+BQ129+BQ95+BQ63+BQ84+BQ54+BQ38+BQ28+BQ18+BQ10</f>
        <v>199113</v>
      </c>
      <c r="BR384" s="280">
        <f t="shared" si="380"/>
        <v>0</v>
      </c>
      <c r="BS384" s="280">
        <f t="shared" si="380"/>
        <v>148676</v>
      </c>
      <c r="BT384" s="280">
        <f t="shared" si="380"/>
        <v>347789</v>
      </c>
      <c r="BU384" s="280">
        <f t="shared" si="380"/>
        <v>280750</v>
      </c>
      <c r="BV384" s="280">
        <f t="shared" si="380"/>
        <v>0</v>
      </c>
      <c r="BW384" s="280">
        <f t="shared" si="380"/>
        <v>161395</v>
      </c>
      <c r="BX384" s="280">
        <f t="shared" si="380"/>
        <v>442145</v>
      </c>
      <c r="BY384" s="280">
        <f t="shared" si="380"/>
        <v>2591</v>
      </c>
      <c r="BZ384" s="280">
        <f t="shared" si="380"/>
        <v>0</v>
      </c>
      <c r="CA384" s="280">
        <f t="shared" si="380"/>
        <v>5465</v>
      </c>
      <c r="CB384" s="280">
        <f t="shared" si="380"/>
        <v>8056</v>
      </c>
      <c r="CC384" s="147"/>
      <c r="CD384" s="283">
        <f>+CD382+CD347+CD372+CD380+CD361+CD331+CD352+CD322+CD310+CD266+CD274+CD299+CD288+CD231+CD253+CD182+CD211+CD219+CD196+CD191+CD160+CD129+CD95+CD63+CD84+CD54+CD38+CD28+CD18+CD10</f>
        <v>7362608</v>
      </c>
      <c r="CE384" s="283">
        <f>+CE382+CE347+CE372+CE380+CE361+CE331+CE352+CE322+CE310+CE266+CE274+CE299+CE288+CE231+CE253+CE182+CE211+CE219+CE196+CE191+CE160+CE129+CE95+CE63+CE84+CE54+CE38+CE28+CE18+CE10</f>
        <v>95</v>
      </c>
      <c r="CF384" s="283">
        <f>+CF382+CF347+CF372+CF380+CF361+CF331+CF352+CF322+CF310+CF266+CF274+CF299+CF288+CF231+CF253+CF182+CF211+CF219+CF196+CF191+CF160+CF129+CF95+CF63+CF84+CF54+CF38+CF28+CF18+CF10</f>
        <v>6563772</v>
      </c>
      <c r="CG384" s="283">
        <f>+CG382+CG347+CG372+CG380+CG361+CG331+CG352+CG322+CG310+CG266+CG274+CG299+CG288+CG231+CG253+CG182+CG211+CG219+CG196+CG191+CG160+CG129+CG95+CG63+CG84+CG54+CG38+CG28+CG18+CG10</f>
        <v>13926475</v>
      </c>
    </row>
    <row r="385" spans="2:85" s="45" customFormat="1">
      <c r="B385" s="148"/>
      <c r="CD385" s="47"/>
      <c r="CE385" s="47"/>
      <c r="CF385" s="47"/>
      <c r="CG385" s="47"/>
    </row>
    <row r="386" spans="2:85" s="45" customFormat="1">
      <c r="B386" s="65" t="s">
        <v>858</v>
      </c>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row>
    <row r="387" spans="2:85" s="45" customFormat="1">
      <c r="B387" s="7" t="s">
        <v>1924</v>
      </c>
    </row>
    <row r="388" spans="2:85" s="45" customFormat="1"/>
    <row r="389" spans="2:85" s="45" customFormat="1">
      <c r="B389" s="65" t="s">
        <v>77</v>
      </c>
    </row>
    <row r="390" spans="2:85" s="45" customFormat="1">
      <c r="B390" s="37" t="s">
        <v>860</v>
      </c>
    </row>
    <row r="391" spans="2:85" s="45" customFormat="1"/>
  </sheetData>
  <mergeCells count="74">
    <mergeCell ref="B2:CG2"/>
    <mergeCell ref="B3:CG3"/>
    <mergeCell ref="B4:B5"/>
    <mergeCell ref="C4:D4"/>
    <mergeCell ref="E4:H4"/>
    <mergeCell ref="I4:L4"/>
    <mergeCell ref="M4:P4"/>
    <mergeCell ref="Q4:T4"/>
    <mergeCell ref="U4:X4"/>
    <mergeCell ref="BU4:BX4"/>
    <mergeCell ref="BY4:CB4"/>
    <mergeCell ref="CD4:CG4"/>
    <mergeCell ref="BE4:BH4"/>
    <mergeCell ref="BI4:BL4"/>
    <mergeCell ref="BM4:BP4"/>
    <mergeCell ref="BQ4:BT4"/>
    <mergeCell ref="B6:B10"/>
    <mergeCell ref="C6:C9"/>
    <mergeCell ref="C10:D10"/>
    <mergeCell ref="AW4:AZ4"/>
    <mergeCell ref="BA4:BD4"/>
    <mergeCell ref="AO4:AR4"/>
    <mergeCell ref="AS4:AV4"/>
    <mergeCell ref="Y4:AB4"/>
    <mergeCell ref="AC4:AF4"/>
    <mergeCell ref="AG4:AJ4"/>
    <mergeCell ref="AK4:AN4"/>
    <mergeCell ref="B11:B18"/>
    <mergeCell ref="C11:C17"/>
    <mergeCell ref="B19:B28"/>
    <mergeCell ref="C19:C27"/>
    <mergeCell ref="B29:B38"/>
    <mergeCell ref="C29:C37"/>
    <mergeCell ref="B39:B54"/>
    <mergeCell ref="C39:C53"/>
    <mergeCell ref="B55:B95"/>
    <mergeCell ref="C64:C83"/>
    <mergeCell ref="C55:C62"/>
    <mergeCell ref="C85:C94"/>
    <mergeCell ref="B96:B129"/>
    <mergeCell ref="C96:C128"/>
    <mergeCell ref="C129:D129"/>
    <mergeCell ref="B130:B160"/>
    <mergeCell ref="C130:C159"/>
    <mergeCell ref="C160:D160"/>
    <mergeCell ref="C232:C252"/>
    <mergeCell ref="C220:C230"/>
    <mergeCell ref="B161:B219"/>
    <mergeCell ref="C183:C190"/>
    <mergeCell ref="C192:C195"/>
    <mergeCell ref="C212:C218"/>
    <mergeCell ref="C197:C210"/>
    <mergeCell ref="C161:C181"/>
    <mergeCell ref="B1:R1"/>
    <mergeCell ref="B220:B253"/>
    <mergeCell ref="C384:D384"/>
    <mergeCell ref="C348:C351"/>
    <mergeCell ref="C323:C330"/>
    <mergeCell ref="C353:C360"/>
    <mergeCell ref="C373:C379"/>
    <mergeCell ref="C362:C371"/>
    <mergeCell ref="C372:D372"/>
    <mergeCell ref="C332:C346"/>
    <mergeCell ref="B254:B266"/>
    <mergeCell ref="C254:C265"/>
    <mergeCell ref="B300:B310"/>
    <mergeCell ref="C300:C309"/>
    <mergeCell ref="B311:B322"/>
    <mergeCell ref="C311:C321"/>
    <mergeCell ref="B323:B380"/>
    <mergeCell ref="C267:C273"/>
    <mergeCell ref="C289:C298"/>
    <mergeCell ref="C275:C287"/>
    <mergeCell ref="B267:B299"/>
  </mergeCells>
  <hyperlinks>
    <hyperlink ref="B1:P1" location="'Sección J'!A4" display="TABLA J01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29"/>
  <sheetViews>
    <sheetView showGridLines="0" zoomScale="90" zoomScaleNormal="90" workbookViewId="0">
      <selection sqref="A1:L1"/>
    </sheetView>
  </sheetViews>
  <sheetFormatPr baseColWidth="10" defaultRowHeight="15"/>
  <cols>
    <col min="2" max="3" width="15.5703125" bestFit="1" customWidth="1"/>
    <col min="4" max="4" width="9.7109375" bestFit="1" customWidth="1"/>
    <col min="5" max="6" width="14.42578125" bestFit="1" customWidth="1"/>
    <col min="7" max="7" width="9.7109375" bestFit="1" customWidth="1"/>
    <col min="8" max="9" width="14.42578125" bestFit="1" customWidth="1"/>
    <col min="10" max="10" width="9.7109375" bestFit="1" customWidth="1"/>
    <col min="11" max="12" width="16.42578125" bestFit="1" customWidth="1"/>
  </cols>
  <sheetData>
    <row r="1" spans="1:12">
      <c r="A1" s="886" t="s">
        <v>0</v>
      </c>
      <c r="B1" s="886"/>
      <c r="C1" s="886"/>
      <c r="D1" s="886"/>
      <c r="E1" s="886"/>
      <c r="F1" s="886"/>
      <c r="G1" s="886"/>
      <c r="H1" s="886"/>
      <c r="I1" s="886"/>
      <c r="J1" s="886"/>
      <c r="K1" s="886"/>
      <c r="L1" s="886"/>
    </row>
    <row r="2" spans="1:12">
      <c r="A2" s="897" t="s">
        <v>1</v>
      </c>
      <c r="B2" s="897"/>
      <c r="C2" s="897"/>
      <c r="D2" s="897"/>
      <c r="E2" s="897"/>
      <c r="F2" s="897"/>
      <c r="G2" s="897"/>
      <c r="H2" s="897"/>
      <c r="I2" s="897"/>
      <c r="J2" s="897"/>
      <c r="K2" s="897"/>
      <c r="L2" s="897"/>
    </row>
    <row r="3" spans="1:12">
      <c r="A3" s="898" t="s">
        <v>1069</v>
      </c>
      <c r="B3" s="898"/>
      <c r="C3" s="898"/>
      <c r="D3" s="898"/>
      <c r="E3" s="898"/>
      <c r="F3" s="898"/>
      <c r="G3" s="898"/>
      <c r="H3" s="898"/>
      <c r="I3" s="898"/>
      <c r="J3" s="898"/>
      <c r="K3" s="898"/>
      <c r="L3" s="898"/>
    </row>
    <row r="4" spans="1:12">
      <c r="A4" s="903" t="s">
        <v>2</v>
      </c>
      <c r="B4" s="903"/>
      <c r="C4" s="903"/>
      <c r="D4" s="903"/>
      <c r="E4" s="903"/>
      <c r="F4" s="903"/>
      <c r="G4" s="903"/>
      <c r="H4" s="903"/>
      <c r="I4" s="903"/>
      <c r="J4" s="903"/>
      <c r="K4" s="903"/>
      <c r="L4" s="903"/>
    </row>
    <row r="5" spans="1:12" ht="15.75" thickBot="1">
      <c r="A5" s="4"/>
      <c r="B5" s="4"/>
      <c r="C5" s="4"/>
      <c r="D5" s="4"/>
      <c r="E5" s="4"/>
      <c r="F5" s="4"/>
      <c r="G5" s="4"/>
      <c r="H5" s="4"/>
      <c r="I5" s="4"/>
      <c r="J5" s="4"/>
    </row>
    <row r="6" spans="1:12">
      <c r="A6" s="88" t="s">
        <v>3</v>
      </c>
      <c r="B6" s="88">
        <v>2016</v>
      </c>
      <c r="C6" s="88">
        <v>2017</v>
      </c>
      <c r="D6" s="88" t="s">
        <v>4</v>
      </c>
      <c r="E6" s="88">
        <v>2016</v>
      </c>
      <c r="F6" s="88">
        <v>2017</v>
      </c>
      <c r="G6" s="88" t="s">
        <v>4</v>
      </c>
      <c r="H6" s="88">
        <v>2016</v>
      </c>
      <c r="I6" s="88">
        <v>2017</v>
      </c>
      <c r="J6" s="88" t="s">
        <v>4</v>
      </c>
      <c r="K6" s="88">
        <v>2016</v>
      </c>
      <c r="L6" s="88">
        <v>2017</v>
      </c>
    </row>
    <row r="7" spans="1:12">
      <c r="A7" s="79" t="s">
        <v>5</v>
      </c>
      <c r="B7" s="79" t="s">
        <v>27</v>
      </c>
      <c r="C7" s="79" t="s">
        <v>27</v>
      </c>
      <c r="D7" s="79" t="s">
        <v>6</v>
      </c>
      <c r="E7" s="79" t="s">
        <v>7</v>
      </c>
      <c r="F7" s="79" t="s">
        <v>7</v>
      </c>
      <c r="G7" s="79" t="s">
        <v>6</v>
      </c>
      <c r="H7" s="79" t="s">
        <v>8</v>
      </c>
      <c r="I7" s="79" t="s">
        <v>8</v>
      </c>
      <c r="J7" s="79" t="s">
        <v>6</v>
      </c>
      <c r="K7" s="79" t="s">
        <v>470</v>
      </c>
      <c r="L7" s="79" t="s">
        <v>470</v>
      </c>
    </row>
    <row r="8" spans="1:12">
      <c r="A8" s="80" t="s">
        <v>9</v>
      </c>
      <c r="B8" s="81">
        <f t="shared" ref="B8:C25" si="0">SUM(E8,H8,K8)</f>
        <v>854074</v>
      </c>
      <c r="C8" s="81">
        <f t="shared" si="0"/>
        <v>882560</v>
      </c>
      <c r="D8" s="82">
        <f t="shared" ref="D8:D26" si="1">C8/B8-1</f>
        <v>3.3353081817266483E-2</v>
      </c>
      <c r="E8" s="81">
        <v>419896</v>
      </c>
      <c r="F8" s="81">
        <v>433983</v>
      </c>
      <c r="G8" s="82">
        <f>F8/E8-1</f>
        <v>3.3548783508297264E-2</v>
      </c>
      <c r="H8" s="81">
        <v>434178</v>
      </c>
      <c r="I8" s="81">
        <v>448569</v>
      </c>
      <c r="J8" s="82">
        <f>I8/H8-1</f>
        <v>3.3145391982090322E-2</v>
      </c>
      <c r="K8">
        <v>0</v>
      </c>
      <c r="L8">
        <v>8</v>
      </c>
    </row>
    <row r="9" spans="1:12">
      <c r="A9" s="83" t="s">
        <v>10</v>
      </c>
      <c r="B9" s="81">
        <f t="shared" si="0"/>
        <v>939908</v>
      </c>
      <c r="C9" s="81">
        <f t="shared" si="0"/>
        <v>962370</v>
      </c>
      <c r="D9" s="82">
        <f t="shared" si="1"/>
        <v>2.3898083642228896E-2</v>
      </c>
      <c r="E9" s="81">
        <v>460176</v>
      </c>
      <c r="F9" s="81">
        <v>471502</v>
      </c>
      <c r="G9" s="82">
        <f t="shared" ref="G9:G26" si="2">F9/E9-1</f>
        <v>2.4612322241924778E-2</v>
      </c>
      <c r="H9" s="81">
        <v>479732</v>
      </c>
      <c r="I9" s="81">
        <v>490867</v>
      </c>
      <c r="J9" s="82">
        <f t="shared" ref="J9:J26" si="3">I9/H9-1</f>
        <v>2.3210876072473852E-2</v>
      </c>
      <c r="K9">
        <v>0</v>
      </c>
      <c r="L9">
        <v>1</v>
      </c>
    </row>
    <row r="10" spans="1:12">
      <c r="A10" s="83" t="s">
        <v>11</v>
      </c>
      <c r="B10" s="81">
        <f t="shared" si="0"/>
        <v>896762</v>
      </c>
      <c r="C10" s="81">
        <f t="shared" si="0"/>
        <v>914397</v>
      </c>
      <c r="D10" s="82">
        <f t="shared" si="1"/>
        <v>1.9665195447621464E-2</v>
      </c>
      <c r="E10" s="81">
        <v>438658</v>
      </c>
      <c r="F10" s="81">
        <v>446977</v>
      </c>
      <c r="G10" s="82">
        <f t="shared" si="2"/>
        <v>1.8964660396026067E-2</v>
      </c>
      <c r="H10" s="81">
        <v>458104</v>
      </c>
      <c r="I10" s="81">
        <v>467420</v>
      </c>
      <c r="J10" s="82">
        <f t="shared" si="3"/>
        <v>2.0335993573511679E-2</v>
      </c>
      <c r="K10">
        <v>0</v>
      </c>
      <c r="L10">
        <v>0</v>
      </c>
    </row>
    <row r="11" spans="1:12">
      <c r="A11" s="83" t="s">
        <v>12</v>
      </c>
      <c r="B11" s="81">
        <f t="shared" si="0"/>
        <v>989799</v>
      </c>
      <c r="C11" s="81">
        <f t="shared" si="0"/>
        <v>964413</v>
      </c>
      <c r="D11" s="82">
        <f t="shared" si="1"/>
        <v>-2.5647631488817435E-2</v>
      </c>
      <c r="E11" s="81">
        <v>488693</v>
      </c>
      <c r="F11" s="81">
        <v>477838</v>
      </c>
      <c r="G11" s="82">
        <f t="shared" si="2"/>
        <v>-2.2212309159329036E-2</v>
      </c>
      <c r="H11" s="81">
        <v>501106</v>
      </c>
      <c r="I11" s="81">
        <v>486570</v>
      </c>
      <c r="J11" s="82">
        <f t="shared" si="3"/>
        <v>-2.9007834669710575E-2</v>
      </c>
      <c r="K11">
        <v>0</v>
      </c>
      <c r="L11">
        <v>5</v>
      </c>
    </row>
    <row r="12" spans="1:12">
      <c r="A12" s="83" t="s">
        <v>13</v>
      </c>
      <c r="B12" s="81">
        <f t="shared" si="0"/>
        <v>1034575</v>
      </c>
      <c r="C12" s="81">
        <f t="shared" si="0"/>
        <v>1040734</v>
      </c>
      <c r="D12" s="82">
        <f t="shared" si="1"/>
        <v>5.9531691757483962E-3</v>
      </c>
      <c r="E12" s="81">
        <v>548136</v>
      </c>
      <c r="F12" s="81">
        <v>544396</v>
      </c>
      <c r="G12" s="82">
        <f t="shared" si="2"/>
        <v>-6.8231241881576699E-3</v>
      </c>
      <c r="H12" s="81">
        <v>486439</v>
      </c>
      <c r="I12" s="81">
        <v>496320</v>
      </c>
      <c r="J12" s="82">
        <f t="shared" si="3"/>
        <v>2.0312927211839416E-2</v>
      </c>
      <c r="K12">
        <v>0</v>
      </c>
      <c r="L12">
        <v>18</v>
      </c>
    </row>
    <row r="13" spans="1:12">
      <c r="A13" s="83" t="s">
        <v>14</v>
      </c>
      <c r="B13" s="81">
        <f t="shared" si="0"/>
        <v>1028453</v>
      </c>
      <c r="C13" s="81">
        <f t="shared" si="0"/>
        <v>1103354</v>
      </c>
      <c r="D13" s="82">
        <f t="shared" si="1"/>
        <v>7.2828802094018874E-2</v>
      </c>
      <c r="E13" s="81">
        <v>564834</v>
      </c>
      <c r="F13" s="81">
        <v>597712</v>
      </c>
      <c r="G13" s="82">
        <f t="shared" si="2"/>
        <v>5.8208252336084509E-2</v>
      </c>
      <c r="H13" s="81">
        <v>463619</v>
      </c>
      <c r="I13" s="81">
        <v>505621</v>
      </c>
      <c r="J13" s="82">
        <f t="shared" si="3"/>
        <v>9.0595941926452594E-2</v>
      </c>
      <c r="K13">
        <v>0</v>
      </c>
      <c r="L13">
        <v>21</v>
      </c>
    </row>
    <row r="14" spans="1:12">
      <c r="A14" s="83" t="s">
        <v>15</v>
      </c>
      <c r="B14" s="81">
        <f t="shared" si="0"/>
        <v>893716</v>
      </c>
      <c r="C14" s="81">
        <f t="shared" si="0"/>
        <v>944201</v>
      </c>
      <c r="D14" s="82">
        <f t="shared" si="1"/>
        <v>5.6488862233640136E-2</v>
      </c>
      <c r="E14" s="81">
        <v>494986</v>
      </c>
      <c r="F14" s="81">
        <v>516217</v>
      </c>
      <c r="G14" s="82">
        <f t="shared" si="2"/>
        <v>4.2892122201436012E-2</v>
      </c>
      <c r="H14" s="81">
        <v>398730</v>
      </c>
      <c r="I14" s="81">
        <v>427962</v>
      </c>
      <c r="J14" s="82">
        <f t="shared" si="3"/>
        <v>7.331276803852238E-2</v>
      </c>
      <c r="K14">
        <v>0</v>
      </c>
      <c r="L14">
        <v>22</v>
      </c>
    </row>
    <row r="15" spans="1:12">
      <c r="A15" s="83" t="s">
        <v>16</v>
      </c>
      <c r="B15" s="81">
        <f t="shared" si="0"/>
        <v>844083</v>
      </c>
      <c r="C15" s="81">
        <f t="shared" si="0"/>
        <v>900299</v>
      </c>
      <c r="D15" s="82">
        <f t="shared" si="1"/>
        <v>6.6600085536612008E-2</v>
      </c>
      <c r="E15" s="81">
        <v>466502</v>
      </c>
      <c r="F15" s="81">
        <v>491277</v>
      </c>
      <c r="G15" s="82">
        <f t="shared" si="2"/>
        <v>5.3108025260341973E-2</v>
      </c>
      <c r="H15" s="81">
        <v>377581</v>
      </c>
      <c r="I15" s="81">
        <v>409013</v>
      </c>
      <c r="J15" s="82">
        <f t="shared" si="3"/>
        <v>8.324571416464277E-2</v>
      </c>
      <c r="K15">
        <v>0</v>
      </c>
      <c r="L15">
        <v>9</v>
      </c>
    </row>
    <row r="16" spans="1:12">
      <c r="A16" s="83" t="s">
        <v>17</v>
      </c>
      <c r="B16" s="81">
        <f t="shared" si="0"/>
        <v>885112</v>
      </c>
      <c r="C16" s="81">
        <f t="shared" si="0"/>
        <v>885697</v>
      </c>
      <c r="D16" s="82">
        <f t="shared" si="1"/>
        <v>6.6093330561556307E-4</v>
      </c>
      <c r="E16" s="81">
        <v>481788</v>
      </c>
      <c r="F16" s="81">
        <v>477814</v>
      </c>
      <c r="G16" s="82">
        <f t="shared" si="2"/>
        <v>-8.2484412231105253E-3</v>
      </c>
      <c r="H16" s="81">
        <v>403324</v>
      </c>
      <c r="I16" s="81">
        <v>407880</v>
      </c>
      <c r="J16" s="82">
        <f t="shared" si="3"/>
        <v>1.1296129166625368E-2</v>
      </c>
      <c r="K16">
        <v>0</v>
      </c>
      <c r="L16">
        <v>3</v>
      </c>
    </row>
    <row r="17" spans="1:12">
      <c r="A17" s="83" t="s">
        <v>18</v>
      </c>
      <c r="B17" s="81">
        <f t="shared" si="0"/>
        <v>899701</v>
      </c>
      <c r="C17" s="81">
        <f t="shared" si="0"/>
        <v>914298</v>
      </c>
      <c r="D17" s="82">
        <f t="shared" si="1"/>
        <v>1.6224278954897198E-2</v>
      </c>
      <c r="E17" s="81">
        <v>484999</v>
      </c>
      <c r="F17" s="81">
        <v>489412</v>
      </c>
      <c r="G17" s="82">
        <f t="shared" si="2"/>
        <v>9.098987832964589E-3</v>
      </c>
      <c r="H17" s="81">
        <v>414702</v>
      </c>
      <c r="I17" s="81">
        <v>424883</v>
      </c>
      <c r="J17" s="82">
        <f t="shared" si="3"/>
        <v>2.4550158909289133E-2</v>
      </c>
      <c r="K17">
        <v>0</v>
      </c>
      <c r="L17">
        <v>3</v>
      </c>
    </row>
    <row r="18" spans="1:12">
      <c r="A18" s="83" t="s">
        <v>19</v>
      </c>
      <c r="B18" s="81">
        <f t="shared" si="0"/>
        <v>948374</v>
      </c>
      <c r="C18" s="81">
        <f t="shared" si="0"/>
        <v>959453</v>
      </c>
      <c r="D18" s="82">
        <f t="shared" si="1"/>
        <v>1.1682100099749571E-2</v>
      </c>
      <c r="E18" s="81">
        <v>506571</v>
      </c>
      <c r="F18" s="81">
        <v>510324</v>
      </c>
      <c r="G18" s="82">
        <f t="shared" si="2"/>
        <v>7.4086357095057842E-3</v>
      </c>
      <c r="H18" s="81">
        <v>441803</v>
      </c>
      <c r="I18" s="81">
        <v>449127</v>
      </c>
      <c r="J18" s="82">
        <f t="shared" si="3"/>
        <v>1.657752437172233E-2</v>
      </c>
      <c r="K18">
        <v>0</v>
      </c>
      <c r="L18">
        <v>2</v>
      </c>
    </row>
    <row r="19" spans="1:12">
      <c r="A19" s="83" t="s">
        <v>20</v>
      </c>
      <c r="B19" s="81">
        <f t="shared" si="0"/>
        <v>842903</v>
      </c>
      <c r="C19" s="81">
        <f t="shared" si="0"/>
        <v>878073</v>
      </c>
      <c r="D19" s="82">
        <f t="shared" si="1"/>
        <v>4.1724848529427483E-2</v>
      </c>
      <c r="E19" s="81">
        <v>447333</v>
      </c>
      <c r="F19" s="81">
        <v>464025</v>
      </c>
      <c r="G19" s="82">
        <f t="shared" si="2"/>
        <v>3.7314483840896973E-2</v>
      </c>
      <c r="H19" s="81">
        <v>395570</v>
      </c>
      <c r="I19" s="81">
        <v>414047</v>
      </c>
      <c r="J19" s="82">
        <f t="shared" si="3"/>
        <v>4.6709811158581305E-2</v>
      </c>
      <c r="K19">
        <v>0</v>
      </c>
      <c r="L19">
        <v>1</v>
      </c>
    </row>
    <row r="20" spans="1:12">
      <c r="A20" s="83" t="s">
        <v>21</v>
      </c>
      <c r="B20" s="81">
        <f t="shared" si="0"/>
        <v>693638</v>
      </c>
      <c r="C20" s="81">
        <f t="shared" si="0"/>
        <v>724835</v>
      </c>
      <c r="D20" s="82">
        <f t="shared" si="1"/>
        <v>4.4975909624328514E-2</v>
      </c>
      <c r="E20" s="81">
        <v>374782</v>
      </c>
      <c r="F20" s="81">
        <v>387933</v>
      </c>
      <c r="G20" s="82">
        <f t="shared" si="2"/>
        <v>3.5089732164298226E-2</v>
      </c>
      <c r="H20" s="81">
        <v>318856</v>
      </c>
      <c r="I20" s="81">
        <v>336900</v>
      </c>
      <c r="J20" s="82">
        <f t="shared" si="3"/>
        <v>5.6589808565622013E-2</v>
      </c>
      <c r="K20">
        <v>0</v>
      </c>
      <c r="L20">
        <v>2</v>
      </c>
    </row>
    <row r="21" spans="1:12">
      <c r="A21" s="83" t="s">
        <v>22</v>
      </c>
      <c r="B21" s="81">
        <f t="shared" si="0"/>
        <v>575225</v>
      </c>
      <c r="C21" s="81">
        <f t="shared" si="0"/>
        <v>575676</v>
      </c>
      <c r="D21" s="82">
        <f t="shared" si="1"/>
        <v>7.840410274240206E-4</v>
      </c>
      <c r="E21" s="81">
        <v>311908</v>
      </c>
      <c r="F21" s="81">
        <v>308602</v>
      </c>
      <c r="G21" s="82">
        <f t="shared" si="2"/>
        <v>-1.0599279274657869E-2</v>
      </c>
      <c r="H21" s="81">
        <v>263317</v>
      </c>
      <c r="I21" s="81">
        <v>267074</v>
      </c>
      <c r="J21" s="82">
        <f t="shared" si="3"/>
        <v>1.4267973583171667E-2</v>
      </c>
      <c r="K21">
        <v>0</v>
      </c>
      <c r="L21">
        <v>0</v>
      </c>
    </row>
    <row r="22" spans="1:12">
      <c r="A22" s="83" t="s">
        <v>23</v>
      </c>
      <c r="B22" s="81">
        <f t="shared" si="0"/>
        <v>470771</v>
      </c>
      <c r="C22" s="81">
        <f t="shared" si="0"/>
        <v>478125</v>
      </c>
      <c r="D22" s="82">
        <f t="shared" si="1"/>
        <v>1.5621183123004645E-2</v>
      </c>
      <c r="E22" s="81">
        <v>259155</v>
      </c>
      <c r="F22" s="81">
        <v>262142</v>
      </c>
      <c r="G22" s="82">
        <f t="shared" si="2"/>
        <v>1.1525920780999899E-2</v>
      </c>
      <c r="H22" s="81">
        <v>211616</v>
      </c>
      <c r="I22" s="81">
        <v>215983</v>
      </c>
      <c r="J22" s="82">
        <f t="shared" si="3"/>
        <v>2.063643580825647E-2</v>
      </c>
      <c r="K22">
        <v>0</v>
      </c>
      <c r="L22">
        <v>0</v>
      </c>
    </row>
    <row r="23" spans="1:12">
      <c r="A23" s="83" t="s">
        <v>24</v>
      </c>
      <c r="B23" s="81">
        <f t="shared" si="0"/>
        <v>339292</v>
      </c>
      <c r="C23" s="81">
        <f t="shared" si="0"/>
        <v>347789</v>
      </c>
      <c r="D23" s="82">
        <f t="shared" si="1"/>
        <v>2.5043325513127268E-2</v>
      </c>
      <c r="E23" s="81">
        <v>194842</v>
      </c>
      <c r="F23" s="81">
        <v>199113</v>
      </c>
      <c r="G23" s="82">
        <f t="shared" si="2"/>
        <v>2.1920325186561396E-2</v>
      </c>
      <c r="H23" s="81">
        <v>144450</v>
      </c>
      <c r="I23" s="81">
        <v>148676</v>
      </c>
      <c r="J23" s="82">
        <f t="shared" si="3"/>
        <v>2.9255797853928733E-2</v>
      </c>
      <c r="K23">
        <v>0</v>
      </c>
      <c r="L23">
        <v>0</v>
      </c>
    </row>
    <row r="24" spans="1:12">
      <c r="A24" s="83" t="s">
        <v>25</v>
      </c>
      <c r="B24" s="81">
        <f t="shared" si="0"/>
        <v>418302</v>
      </c>
      <c r="C24" s="81">
        <f t="shared" si="0"/>
        <v>442145</v>
      </c>
      <c r="D24" s="82">
        <f t="shared" si="1"/>
        <v>5.6999488407896592E-2</v>
      </c>
      <c r="E24" s="81">
        <v>271514</v>
      </c>
      <c r="F24" s="81">
        <v>280750</v>
      </c>
      <c r="G24" s="82">
        <f t="shared" si="2"/>
        <v>3.4016662124236596E-2</v>
      </c>
      <c r="H24" s="81">
        <v>146788</v>
      </c>
      <c r="I24" s="81">
        <v>161395</v>
      </c>
      <c r="J24" s="82">
        <f t="shared" si="3"/>
        <v>9.9510859198299606E-2</v>
      </c>
      <c r="K24">
        <v>0</v>
      </c>
      <c r="L24">
        <v>0</v>
      </c>
    </row>
    <row r="25" spans="1:12">
      <c r="A25" s="83" t="s">
        <v>26</v>
      </c>
      <c r="B25" s="81">
        <f t="shared" si="0"/>
        <v>43951</v>
      </c>
      <c r="C25" s="81">
        <f t="shared" si="0"/>
        <v>8056</v>
      </c>
      <c r="D25" s="82">
        <f t="shared" si="1"/>
        <v>-0.8167049668949512</v>
      </c>
      <c r="E25" s="81">
        <v>24713</v>
      </c>
      <c r="F25" s="81">
        <v>2591</v>
      </c>
      <c r="G25" s="82">
        <f t="shared" si="2"/>
        <v>-0.89515639541941483</v>
      </c>
      <c r="H25" s="81">
        <v>19238</v>
      </c>
      <c r="I25" s="81">
        <v>5465</v>
      </c>
      <c r="J25" s="82">
        <f t="shared" si="3"/>
        <v>-0.71592681151886883</v>
      </c>
      <c r="K25">
        <v>0</v>
      </c>
      <c r="L25">
        <v>0</v>
      </c>
    </row>
    <row r="26" spans="1:12">
      <c r="A26" s="84" t="s">
        <v>27</v>
      </c>
      <c r="B26" s="85">
        <f>SUM(B8:B25)</f>
        <v>13598639</v>
      </c>
      <c r="C26" s="85">
        <f>SUM(F26,I26,L26)</f>
        <v>13926475</v>
      </c>
      <c r="D26" s="86">
        <f t="shared" si="1"/>
        <v>2.4108000808022112E-2</v>
      </c>
      <c r="E26" s="85">
        <f>SUM(E8:E25)</f>
        <v>7239486</v>
      </c>
      <c r="F26" s="85">
        <f>SUM(F8:F25)</f>
        <v>7362608</v>
      </c>
      <c r="G26" s="86">
        <f t="shared" si="2"/>
        <v>1.700700850861514E-2</v>
      </c>
      <c r="H26" s="85">
        <f>SUM(H8:H25)</f>
        <v>6359153</v>
      </c>
      <c r="I26" s="85">
        <f>SUM(I8:I25)</f>
        <v>6563772</v>
      </c>
      <c r="J26" s="86">
        <f t="shared" si="3"/>
        <v>3.217708396070984E-2</v>
      </c>
      <c r="K26" s="87">
        <f>SUM(K8:K25)</f>
        <v>0</v>
      </c>
      <c r="L26" s="87">
        <f>SUM(L8:L25)</f>
        <v>95</v>
      </c>
    </row>
    <row r="27" spans="1:12">
      <c r="A27" s="3"/>
      <c r="B27" s="3"/>
      <c r="C27" s="287">
        <f>C26/B26-1</f>
        <v>2.4108000808022112E-2</v>
      </c>
      <c r="D27" s="4"/>
      <c r="E27" s="4"/>
      <c r="F27" s="4"/>
      <c r="G27" s="4"/>
      <c r="H27" s="4"/>
      <c r="I27" s="4"/>
      <c r="J27" s="4"/>
    </row>
    <row r="28" spans="1:12">
      <c r="A28" s="5" t="s">
        <v>28</v>
      </c>
      <c r="B28" s="6"/>
      <c r="C28" s="6"/>
      <c r="D28" s="6"/>
      <c r="E28" s="6"/>
      <c r="F28" s="6"/>
      <c r="G28" s="6"/>
      <c r="H28" s="6"/>
      <c r="I28" s="6"/>
      <c r="J28" s="6"/>
    </row>
    <row r="29" spans="1:12">
      <c r="A29" s="7" t="s">
        <v>1914</v>
      </c>
      <c r="B29" s="6"/>
      <c r="C29" s="6"/>
      <c r="D29" s="6"/>
      <c r="E29" s="6"/>
      <c r="F29" s="6"/>
      <c r="G29" s="6"/>
      <c r="H29" s="8"/>
      <c r="I29" s="8"/>
      <c r="J29" s="6"/>
    </row>
  </sheetData>
  <mergeCells count="4">
    <mergeCell ref="A1:L1"/>
    <mergeCell ref="A2:L2"/>
    <mergeCell ref="A3:L3"/>
    <mergeCell ref="A4:L4"/>
  </mergeCells>
  <hyperlinks>
    <hyperlink ref="A1:J1" location="'Sección C'!A4" display="Tabla C02"/>
  </hyperlinks>
  <pageMargins left="0.7" right="0.7" top="0.75" bottom="0.75" header="0.3" footer="0.3"/>
  <pageSetup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57"/>
  <sheetViews>
    <sheetView showGridLines="0" zoomScale="90" zoomScaleNormal="90" workbookViewId="0">
      <selection activeCell="A26" sqref="A26:O26"/>
    </sheetView>
  </sheetViews>
  <sheetFormatPr baseColWidth="10" defaultRowHeight="15"/>
  <cols>
    <col min="2" max="2" width="27.7109375" customWidth="1"/>
    <col min="3" max="3" width="12.7109375" bestFit="1" customWidth="1"/>
    <col min="4" max="11" width="11.5703125" bestFit="1" customWidth="1"/>
    <col min="12" max="12" width="12.7109375" bestFit="1" customWidth="1"/>
    <col min="13" max="13" width="11.5703125" bestFit="1" customWidth="1"/>
    <col min="14" max="14" width="12.7109375" bestFit="1" customWidth="1"/>
    <col min="15" max="15" width="11.5703125" bestFit="1" customWidth="1"/>
  </cols>
  <sheetData>
    <row r="1" spans="1:15">
      <c r="A1" s="908" t="s">
        <v>29</v>
      </c>
      <c r="B1" s="908"/>
      <c r="C1" s="908"/>
      <c r="D1" s="908"/>
      <c r="E1" s="908"/>
      <c r="F1" s="908"/>
      <c r="G1" s="908"/>
      <c r="H1" s="908"/>
      <c r="I1" s="908"/>
      <c r="J1" s="908"/>
      <c r="K1" s="908"/>
      <c r="L1" s="908"/>
      <c r="M1" s="908"/>
      <c r="N1" s="908"/>
      <c r="O1" s="908"/>
    </row>
    <row r="2" spans="1:15">
      <c r="A2" s="909" t="s">
        <v>888</v>
      </c>
      <c r="B2" s="909"/>
      <c r="C2" s="909"/>
      <c r="D2" s="909"/>
      <c r="E2" s="909"/>
      <c r="F2" s="909"/>
      <c r="G2" s="909"/>
      <c r="H2" s="909"/>
      <c r="I2" s="909"/>
      <c r="J2" s="909"/>
      <c r="K2" s="909"/>
      <c r="L2" s="909"/>
      <c r="M2" s="909"/>
      <c r="N2" s="909"/>
      <c r="O2" s="909"/>
    </row>
    <row r="3" spans="1:15">
      <c r="A3" s="909" t="s">
        <v>30</v>
      </c>
      <c r="B3" s="909"/>
      <c r="C3" s="909"/>
      <c r="D3" s="909"/>
      <c r="E3" s="909"/>
      <c r="F3" s="909"/>
      <c r="G3" s="909"/>
      <c r="H3" s="909"/>
      <c r="I3" s="909"/>
      <c r="J3" s="909"/>
      <c r="K3" s="909"/>
      <c r="L3" s="909"/>
      <c r="M3" s="909"/>
      <c r="N3" s="909"/>
      <c r="O3" s="909"/>
    </row>
    <row r="4" spans="1:15">
      <c r="A4" s="909" t="s">
        <v>73</v>
      </c>
      <c r="B4" s="909"/>
      <c r="C4" s="909"/>
      <c r="D4" s="909"/>
      <c r="E4" s="909"/>
      <c r="F4" s="909"/>
      <c r="G4" s="909"/>
      <c r="H4" s="909"/>
      <c r="I4" s="909"/>
      <c r="J4" s="909"/>
      <c r="K4" s="909"/>
      <c r="L4" s="909"/>
      <c r="M4" s="909"/>
      <c r="N4" s="909"/>
      <c r="O4" s="909"/>
    </row>
    <row r="5" spans="1:15" ht="15.75" thickBot="1">
      <c r="A5" s="9"/>
      <c r="B5" s="9"/>
      <c r="C5" s="9"/>
      <c r="D5" s="9"/>
      <c r="E5" s="9"/>
      <c r="F5" s="9"/>
      <c r="G5" s="9"/>
      <c r="H5" s="9"/>
      <c r="I5" s="9"/>
      <c r="J5" s="9"/>
      <c r="K5" s="9"/>
      <c r="L5" s="9"/>
      <c r="M5" s="9"/>
      <c r="N5" s="9"/>
      <c r="O5" s="9"/>
    </row>
    <row r="6" spans="1:15">
      <c r="A6" s="10"/>
      <c r="B6" s="10"/>
      <c r="C6" s="11" t="s">
        <v>471</v>
      </c>
      <c r="D6" s="910" t="s">
        <v>31</v>
      </c>
      <c r="E6" s="910"/>
      <c r="F6" s="910"/>
      <c r="G6" s="910"/>
      <c r="H6" s="910"/>
      <c r="I6" s="910"/>
      <c r="J6" s="910"/>
      <c r="K6" s="910"/>
      <c r="L6" s="12" t="s">
        <v>32</v>
      </c>
      <c r="M6" s="10"/>
      <c r="N6" s="10" t="s">
        <v>33</v>
      </c>
      <c r="O6" s="10"/>
    </row>
    <row r="7" spans="1:15">
      <c r="A7" s="904" t="s">
        <v>889</v>
      </c>
      <c r="B7" s="904"/>
      <c r="C7" s="193" t="s">
        <v>891</v>
      </c>
      <c r="D7" s="2" t="s">
        <v>34</v>
      </c>
      <c r="E7" s="2" t="s">
        <v>6</v>
      </c>
      <c r="F7" s="2" t="s">
        <v>35</v>
      </c>
      <c r="G7" s="2" t="s">
        <v>6</v>
      </c>
      <c r="H7" s="2" t="s">
        <v>36</v>
      </c>
      <c r="I7" s="2" t="s">
        <v>6</v>
      </c>
      <c r="J7" s="2" t="s">
        <v>37</v>
      </c>
      <c r="K7" s="2" t="s">
        <v>6</v>
      </c>
      <c r="L7" s="195" t="s">
        <v>38</v>
      </c>
      <c r="M7" s="2" t="s">
        <v>6</v>
      </c>
      <c r="N7" s="196" t="s">
        <v>39</v>
      </c>
      <c r="O7" s="2" t="s">
        <v>6</v>
      </c>
    </row>
    <row r="8" spans="1:15">
      <c r="A8" s="13" t="s">
        <v>40</v>
      </c>
      <c r="B8" s="14" t="s">
        <v>41</v>
      </c>
      <c r="C8" s="191">
        <v>245138</v>
      </c>
      <c r="D8" s="27">
        <v>47135</v>
      </c>
      <c r="E8" s="28">
        <f>100*D8/C8</f>
        <v>19.227945075834835</v>
      </c>
      <c r="F8" s="27">
        <v>59036</v>
      </c>
      <c r="G8" s="28">
        <f>100*F8/C8</f>
        <v>24.08276154655745</v>
      </c>
      <c r="H8" s="27">
        <v>21157</v>
      </c>
      <c r="I8" s="28">
        <f>100*H8/C8</f>
        <v>8.6306488590100265</v>
      </c>
      <c r="J8" s="27">
        <v>38766</v>
      </c>
      <c r="K8" s="28">
        <f>100*J8/C8</f>
        <v>15.813949693641948</v>
      </c>
      <c r="L8" s="192">
        <f>+F8+H8+J8</f>
        <v>118959</v>
      </c>
      <c r="M8" s="29">
        <f>100*L8/C8</f>
        <v>48.527360099209425</v>
      </c>
      <c r="N8" s="192">
        <f>+L8+D8</f>
        <v>166094</v>
      </c>
      <c r="O8" s="28">
        <f>100*N8/C8</f>
        <v>67.755305175044256</v>
      </c>
    </row>
    <row r="9" spans="1:15">
      <c r="A9" s="17" t="s">
        <v>42</v>
      </c>
      <c r="B9" s="14" t="s">
        <v>43</v>
      </c>
      <c r="C9" s="192">
        <v>348735</v>
      </c>
      <c r="D9" s="27">
        <v>66996</v>
      </c>
      <c r="E9" s="28">
        <f t="shared" ref="E9:E22" si="0">100*D9/C9</f>
        <v>19.211148866617918</v>
      </c>
      <c r="F9" s="27">
        <v>69338</v>
      </c>
      <c r="G9" s="28">
        <f t="shared" ref="G9:G22" si="1">100*F9/C9</f>
        <v>19.88271896999154</v>
      </c>
      <c r="H9" s="27">
        <v>39784</v>
      </c>
      <c r="I9" s="28">
        <f t="shared" ref="I9:I22" si="2">100*H9/C9</f>
        <v>11.408089236813053</v>
      </c>
      <c r="J9" s="27">
        <v>69888</v>
      </c>
      <c r="K9" s="28">
        <f t="shared" ref="K9:K22" si="3">100*J9/C9</f>
        <v>20.040431846531032</v>
      </c>
      <c r="L9" s="192">
        <f t="shared" ref="L9:L23" si="4">+F9+H9+J9</f>
        <v>179010</v>
      </c>
      <c r="M9" s="29">
        <f t="shared" ref="M9:M22" si="5">100*L9/C9</f>
        <v>51.331240053335627</v>
      </c>
      <c r="N9" s="192">
        <f t="shared" ref="N9:N23" si="6">+L9+D9</f>
        <v>246006</v>
      </c>
      <c r="O9" s="28">
        <f t="shared" ref="O9:O22" si="7">100*N9/C9</f>
        <v>70.542388919953552</v>
      </c>
    </row>
    <row r="10" spans="1:15">
      <c r="A10" s="17" t="s">
        <v>44</v>
      </c>
      <c r="B10" s="14" t="s">
        <v>45</v>
      </c>
      <c r="C10" s="192">
        <v>636412</v>
      </c>
      <c r="D10" s="27">
        <v>64090</v>
      </c>
      <c r="E10" s="28">
        <f t="shared" si="0"/>
        <v>10.070520354738754</v>
      </c>
      <c r="F10" s="27">
        <v>113110</v>
      </c>
      <c r="G10" s="28">
        <f t="shared" si="1"/>
        <v>17.773077817514441</v>
      </c>
      <c r="H10" s="27">
        <v>64992</v>
      </c>
      <c r="I10" s="28">
        <f t="shared" si="2"/>
        <v>10.212252440243113</v>
      </c>
      <c r="J10" s="27">
        <v>155611</v>
      </c>
      <c r="K10" s="28">
        <f t="shared" si="3"/>
        <v>24.451298844144986</v>
      </c>
      <c r="L10" s="192">
        <f t="shared" si="4"/>
        <v>333713</v>
      </c>
      <c r="M10" s="29">
        <f t="shared" si="5"/>
        <v>52.43662910190254</v>
      </c>
      <c r="N10" s="192">
        <f t="shared" si="6"/>
        <v>397803</v>
      </c>
      <c r="O10" s="28">
        <f t="shared" si="7"/>
        <v>62.507149456641294</v>
      </c>
    </row>
    <row r="11" spans="1:15">
      <c r="A11" s="17" t="s">
        <v>46</v>
      </c>
      <c r="B11" s="14" t="s">
        <v>47</v>
      </c>
      <c r="C11" s="192">
        <v>318746</v>
      </c>
      <c r="D11" s="27">
        <v>51305</v>
      </c>
      <c r="E11" s="28">
        <f t="shared" si="0"/>
        <v>16.095888262127211</v>
      </c>
      <c r="F11" s="27">
        <v>69224</v>
      </c>
      <c r="G11" s="28">
        <f t="shared" si="1"/>
        <v>21.717605867995207</v>
      </c>
      <c r="H11" s="27">
        <v>33690</v>
      </c>
      <c r="I11" s="28">
        <f t="shared" si="2"/>
        <v>10.56954440212583</v>
      </c>
      <c r="J11" s="27">
        <v>81608</v>
      </c>
      <c r="K11" s="28">
        <f t="shared" si="3"/>
        <v>25.602831094350989</v>
      </c>
      <c r="L11" s="192">
        <f t="shared" si="4"/>
        <v>184522</v>
      </c>
      <c r="M11" s="29">
        <f t="shared" si="5"/>
        <v>57.889981364472028</v>
      </c>
      <c r="N11" s="192">
        <f t="shared" si="6"/>
        <v>235827</v>
      </c>
      <c r="O11" s="28">
        <f t="shared" si="7"/>
        <v>73.985869626599239</v>
      </c>
    </row>
    <row r="12" spans="1:15">
      <c r="A12" s="17" t="s">
        <v>48</v>
      </c>
      <c r="B12" s="14" t="s">
        <v>49</v>
      </c>
      <c r="C12" s="192">
        <v>788580</v>
      </c>
      <c r="D12" s="27">
        <v>134708</v>
      </c>
      <c r="E12" s="28">
        <f t="shared" si="0"/>
        <v>17.082350554160644</v>
      </c>
      <c r="F12" s="27">
        <v>205509</v>
      </c>
      <c r="G12" s="28">
        <f t="shared" si="1"/>
        <v>26.060640645210377</v>
      </c>
      <c r="H12" s="27">
        <v>91981</v>
      </c>
      <c r="I12" s="28">
        <f t="shared" si="2"/>
        <v>11.664130462350046</v>
      </c>
      <c r="J12" s="27">
        <v>182540</v>
      </c>
      <c r="K12" s="28">
        <f t="shared" si="3"/>
        <v>23.147936797788429</v>
      </c>
      <c r="L12" s="192">
        <f t="shared" si="4"/>
        <v>480030</v>
      </c>
      <c r="M12" s="29">
        <f t="shared" si="5"/>
        <v>60.872707905348854</v>
      </c>
      <c r="N12" s="192">
        <f t="shared" si="6"/>
        <v>614738</v>
      </c>
      <c r="O12" s="28">
        <f t="shared" si="7"/>
        <v>77.955058459509502</v>
      </c>
    </row>
    <row r="13" spans="1:15">
      <c r="A13" s="17" t="s">
        <v>50</v>
      </c>
      <c r="B13" s="14" t="s">
        <v>51</v>
      </c>
      <c r="C13" s="192">
        <v>1851276</v>
      </c>
      <c r="D13" s="27">
        <v>296937</v>
      </c>
      <c r="E13" s="28">
        <f t="shared" si="0"/>
        <v>16.039585669559806</v>
      </c>
      <c r="F13" s="27">
        <v>497153</v>
      </c>
      <c r="G13" s="28">
        <f t="shared" si="1"/>
        <v>26.854612710368418</v>
      </c>
      <c r="H13" s="27">
        <v>222190</v>
      </c>
      <c r="I13" s="28">
        <f t="shared" si="2"/>
        <v>12.001992139475691</v>
      </c>
      <c r="J13" s="27">
        <v>373049</v>
      </c>
      <c r="K13" s="28">
        <f t="shared" si="3"/>
        <v>20.150912127635209</v>
      </c>
      <c r="L13" s="192">
        <f t="shared" si="4"/>
        <v>1092392</v>
      </c>
      <c r="M13" s="29">
        <f t="shared" si="5"/>
        <v>59.00751697747932</v>
      </c>
      <c r="N13" s="192">
        <f t="shared" si="6"/>
        <v>1389329</v>
      </c>
      <c r="O13" s="28">
        <f t="shared" si="7"/>
        <v>75.047102647039125</v>
      </c>
    </row>
    <row r="14" spans="1:15">
      <c r="A14" s="17" t="s">
        <v>52</v>
      </c>
      <c r="B14" s="14" t="s">
        <v>53</v>
      </c>
      <c r="C14" s="192">
        <v>7440839</v>
      </c>
      <c r="D14" s="27">
        <v>1064601</v>
      </c>
      <c r="E14" s="28">
        <f t="shared" si="0"/>
        <v>14.307539781468192</v>
      </c>
      <c r="F14" s="27">
        <v>1587621</v>
      </c>
      <c r="G14" s="28">
        <f t="shared" si="1"/>
        <v>21.336585833936201</v>
      </c>
      <c r="H14" s="27">
        <v>798977</v>
      </c>
      <c r="I14" s="28">
        <f t="shared" si="2"/>
        <v>10.737727291236915</v>
      </c>
      <c r="J14" s="27">
        <v>1537710</v>
      </c>
      <c r="K14" s="28">
        <f t="shared" si="3"/>
        <v>20.665814701809836</v>
      </c>
      <c r="L14" s="192">
        <f t="shared" si="4"/>
        <v>3924308</v>
      </c>
      <c r="M14" s="29">
        <f t="shared" si="5"/>
        <v>52.740127826982949</v>
      </c>
      <c r="N14" s="192">
        <f t="shared" si="6"/>
        <v>4988909</v>
      </c>
      <c r="O14" s="28">
        <f t="shared" si="7"/>
        <v>67.04766760845115</v>
      </c>
    </row>
    <row r="15" spans="1:15">
      <c r="A15" s="17" t="s">
        <v>54</v>
      </c>
      <c r="B15" s="14" t="s">
        <v>74</v>
      </c>
      <c r="C15" s="192">
        <v>930749</v>
      </c>
      <c r="D15" s="27">
        <v>141630</v>
      </c>
      <c r="E15" s="28">
        <f t="shared" si="0"/>
        <v>15.216777025814693</v>
      </c>
      <c r="F15" s="27">
        <v>278177</v>
      </c>
      <c r="G15" s="28">
        <f t="shared" si="1"/>
        <v>29.887434743416325</v>
      </c>
      <c r="H15" s="27">
        <v>117482</v>
      </c>
      <c r="I15" s="28">
        <f t="shared" si="2"/>
        <v>12.622307410483385</v>
      </c>
      <c r="J15" s="27">
        <v>189910</v>
      </c>
      <c r="K15" s="28">
        <f t="shared" si="3"/>
        <v>20.403997210848466</v>
      </c>
      <c r="L15" s="192">
        <f t="shared" si="4"/>
        <v>585569</v>
      </c>
      <c r="M15" s="29">
        <f t="shared" si="5"/>
        <v>62.913739364748174</v>
      </c>
      <c r="N15" s="192">
        <f t="shared" si="6"/>
        <v>727199</v>
      </c>
      <c r="O15" s="28">
        <f t="shared" si="7"/>
        <v>78.130516390562875</v>
      </c>
    </row>
    <row r="16" spans="1:15">
      <c r="A16" s="17" t="s">
        <v>56</v>
      </c>
      <c r="B16" s="14" t="s">
        <v>57</v>
      </c>
      <c r="C16" s="192">
        <v>1053928</v>
      </c>
      <c r="D16" s="27">
        <v>225757</v>
      </c>
      <c r="E16" s="28">
        <f t="shared" si="0"/>
        <v>21.420533470977144</v>
      </c>
      <c r="F16" s="27">
        <v>325755</v>
      </c>
      <c r="G16" s="28">
        <f t="shared" si="1"/>
        <v>30.908657896934137</v>
      </c>
      <c r="H16" s="27">
        <v>132138</v>
      </c>
      <c r="I16" s="28">
        <f t="shared" si="2"/>
        <v>12.537668607343196</v>
      </c>
      <c r="J16" s="27">
        <v>187832</v>
      </c>
      <c r="K16" s="28">
        <f t="shared" si="3"/>
        <v>17.822090313569806</v>
      </c>
      <c r="L16" s="192">
        <f t="shared" si="4"/>
        <v>645725</v>
      </c>
      <c r="M16" s="29">
        <f t="shared" si="5"/>
        <v>61.26841681784714</v>
      </c>
      <c r="N16" s="192">
        <f t="shared" si="6"/>
        <v>871482</v>
      </c>
      <c r="O16" s="28">
        <f t="shared" si="7"/>
        <v>82.688950288824287</v>
      </c>
    </row>
    <row r="17" spans="1:15">
      <c r="A17" s="17" t="s">
        <v>58</v>
      </c>
      <c r="B17" s="14" t="s">
        <v>75</v>
      </c>
      <c r="C17" s="192">
        <v>2134471</v>
      </c>
      <c r="D17" s="27">
        <v>457109</v>
      </c>
      <c r="E17" s="28">
        <f t="shared" si="0"/>
        <v>21.415563856337236</v>
      </c>
      <c r="F17" s="27">
        <v>584007</v>
      </c>
      <c r="G17" s="28">
        <f t="shared" si="1"/>
        <v>27.360737156888053</v>
      </c>
      <c r="H17" s="27">
        <v>247524</v>
      </c>
      <c r="I17" s="28">
        <f t="shared" si="2"/>
        <v>11.596503302223361</v>
      </c>
      <c r="J17" s="27">
        <v>412097</v>
      </c>
      <c r="K17" s="28">
        <f t="shared" si="3"/>
        <v>19.306750946721692</v>
      </c>
      <c r="L17" s="192">
        <f t="shared" si="4"/>
        <v>1243628</v>
      </c>
      <c r="M17" s="29">
        <f t="shared" si="5"/>
        <v>58.26399140583311</v>
      </c>
      <c r="N17" s="192">
        <f t="shared" si="6"/>
        <v>1700737</v>
      </c>
      <c r="O17" s="28">
        <f t="shared" si="7"/>
        <v>79.679555262170339</v>
      </c>
    </row>
    <row r="18" spans="1:15">
      <c r="A18" s="17" t="s">
        <v>60</v>
      </c>
      <c r="B18" s="14" t="s">
        <v>61</v>
      </c>
      <c r="C18" s="192">
        <v>998975</v>
      </c>
      <c r="D18" s="27">
        <v>270196</v>
      </c>
      <c r="E18" s="28">
        <f t="shared" si="0"/>
        <v>27.04732350659426</v>
      </c>
      <c r="F18" s="27">
        <v>273347</v>
      </c>
      <c r="G18" s="28">
        <f t="shared" si="1"/>
        <v>27.362746815485874</v>
      </c>
      <c r="H18" s="27">
        <v>111145</v>
      </c>
      <c r="I18" s="28">
        <f t="shared" si="2"/>
        <v>11.125904051652943</v>
      </c>
      <c r="J18" s="27">
        <v>148989</v>
      </c>
      <c r="K18" s="28">
        <f t="shared" si="3"/>
        <v>14.91418704171776</v>
      </c>
      <c r="L18" s="192">
        <f t="shared" si="4"/>
        <v>533481</v>
      </c>
      <c r="M18" s="29">
        <f t="shared" si="5"/>
        <v>53.402837908856576</v>
      </c>
      <c r="N18" s="192">
        <f t="shared" si="6"/>
        <v>803677</v>
      </c>
      <c r="O18" s="28">
        <f t="shared" si="7"/>
        <v>80.450161415450836</v>
      </c>
    </row>
    <row r="19" spans="1:15">
      <c r="A19" s="17" t="s">
        <v>62</v>
      </c>
      <c r="B19" s="14" t="s">
        <v>63</v>
      </c>
      <c r="C19" s="192">
        <v>850579</v>
      </c>
      <c r="D19" s="27">
        <v>211860</v>
      </c>
      <c r="E19" s="28">
        <f t="shared" si="0"/>
        <v>24.907739316395066</v>
      </c>
      <c r="F19" s="27">
        <v>231065</v>
      </c>
      <c r="G19" s="28">
        <f t="shared" si="1"/>
        <v>27.165613070626009</v>
      </c>
      <c r="H19" s="27">
        <v>103745</v>
      </c>
      <c r="I19" s="28">
        <f t="shared" si="2"/>
        <v>12.196985817895809</v>
      </c>
      <c r="J19" s="27">
        <v>150111</v>
      </c>
      <c r="K19" s="28">
        <f t="shared" si="3"/>
        <v>17.64809617919088</v>
      </c>
      <c r="L19" s="192">
        <f t="shared" si="4"/>
        <v>484921</v>
      </c>
      <c r="M19" s="29">
        <f t="shared" si="5"/>
        <v>57.010695067712696</v>
      </c>
      <c r="N19" s="192">
        <f t="shared" si="6"/>
        <v>696781</v>
      </c>
      <c r="O19" s="28">
        <f t="shared" si="7"/>
        <v>81.918434384107769</v>
      </c>
    </row>
    <row r="20" spans="1:15">
      <c r="A20" s="17" t="s">
        <v>64</v>
      </c>
      <c r="B20" s="14" t="s">
        <v>65</v>
      </c>
      <c r="C20" s="192">
        <v>408699</v>
      </c>
      <c r="D20" s="27">
        <v>96104</v>
      </c>
      <c r="E20" s="28">
        <f t="shared" si="0"/>
        <v>23.514615890912381</v>
      </c>
      <c r="F20" s="27">
        <v>101816</v>
      </c>
      <c r="G20" s="28">
        <f t="shared" si="1"/>
        <v>24.912221463717795</v>
      </c>
      <c r="H20" s="27">
        <v>40970</v>
      </c>
      <c r="I20" s="28">
        <f t="shared" si="2"/>
        <v>10.024492352562644</v>
      </c>
      <c r="J20" s="27">
        <v>60337</v>
      </c>
      <c r="K20" s="28">
        <f t="shared" si="3"/>
        <v>14.763187578144306</v>
      </c>
      <c r="L20" s="192">
        <f t="shared" si="4"/>
        <v>203123</v>
      </c>
      <c r="M20" s="29">
        <f t="shared" si="5"/>
        <v>49.699901394424749</v>
      </c>
      <c r="N20" s="192">
        <f t="shared" si="6"/>
        <v>299227</v>
      </c>
      <c r="O20" s="28">
        <f t="shared" si="7"/>
        <v>73.214517285337138</v>
      </c>
    </row>
    <row r="21" spans="1:15">
      <c r="A21" s="17" t="s">
        <v>66</v>
      </c>
      <c r="B21" s="14" t="s">
        <v>76</v>
      </c>
      <c r="C21" s="192">
        <v>109803</v>
      </c>
      <c r="D21" s="27">
        <v>23519</v>
      </c>
      <c r="E21" s="28">
        <f t="shared" si="0"/>
        <v>21.419269054579566</v>
      </c>
      <c r="F21" s="27">
        <v>27232</v>
      </c>
      <c r="G21" s="28">
        <f t="shared" si="1"/>
        <v>24.800779577971458</v>
      </c>
      <c r="H21" s="27">
        <v>12323</v>
      </c>
      <c r="I21" s="28">
        <f t="shared" si="2"/>
        <v>11.222826334435307</v>
      </c>
      <c r="J21" s="27">
        <v>22017</v>
      </c>
      <c r="K21" s="28">
        <f t="shared" si="3"/>
        <v>20.051364716811015</v>
      </c>
      <c r="L21" s="192">
        <f t="shared" si="4"/>
        <v>61572</v>
      </c>
      <c r="M21" s="29">
        <f t="shared" si="5"/>
        <v>56.074970629217781</v>
      </c>
      <c r="N21" s="192">
        <f t="shared" si="6"/>
        <v>85091</v>
      </c>
      <c r="O21" s="28">
        <f t="shared" si="7"/>
        <v>77.494239683797346</v>
      </c>
    </row>
    <row r="22" spans="1:15">
      <c r="A22" s="17" t="s">
        <v>68</v>
      </c>
      <c r="B22" s="14" t="s">
        <v>69</v>
      </c>
      <c r="C22" s="192">
        <v>165971</v>
      </c>
      <c r="D22" s="27">
        <v>20815</v>
      </c>
      <c r="E22" s="28">
        <f t="shared" si="0"/>
        <v>12.541347584819034</v>
      </c>
      <c r="F22" s="27">
        <v>40434</v>
      </c>
      <c r="G22" s="28">
        <f t="shared" si="1"/>
        <v>24.362087352609795</v>
      </c>
      <c r="H22" s="27">
        <v>20369</v>
      </c>
      <c r="I22" s="28">
        <f t="shared" si="2"/>
        <v>12.272625940676383</v>
      </c>
      <c r="J22" s="27">
        <v>41663</v>
      </c>
      <c r="K22" s="28">
        <f t="shared" si="3"/>
        <v>25.102578161245038</v>
      </c>
      <c r="L22" s="192">
        <f t="shared" si="4"/>
        <v>102466</v>
      </c>
      <c r="M22" s="29">
        <f t="shared" si="5"/>
        <v>61.73729145453121</v>
      </c>
      <c r="N22" s="192">
        <f t="shared" si="6"/>
        <v>123281</v>
      </c>
      <c r="O22" s="28">
        <f t="shared" si="7"/>
        <v>74.278639039350253</v>
      </c>
    </row>
    <row r="23" spans="1:15">
      <c r="A23" s="905" t="s">
        <v>70</v>
      </c>
      <c r="B23" s="905"/>
      <c r="C23" s="194"/>
      <c r="D23" s="27">
        <v>80253</v>
      </c>
      <c r="E23" s="30"/>
      <c r="F23" s="27">
        <v>83404</v>
      </c>
      <c r="G23" s="30"/>
      <c r="H23" s="27">
        <v>31722</v>
      </c>
      <c r="I23" s="30"/>
      <c r="J23" s="27">
        <v>57079</v>
      </c>
      <c r="K23" s="30"/>
      <c r="L23" s="192">
        <f t="shared" si="4"/>
        <v>172205</v>
      </c>
      <c r="M23" s="30"/>
      <c r="N23" s="192">
        <f t="shared" si="6"/>
        <v>252458</v>
      </c>
      <c r="O23" s="30"/>
    </row>
    <row r="24" spans="1:15">
      <c r="A24" s="1" t="s">
        <v>71</v>
      </c>
      <c r="B24" s="1"/>
      <c r="C24" s="31">
        <f>SUM(C8:C23)</f>
        <v>18282901</v>
      </c>
      <c r="D24" s="31">
        <f>SUM(D8:D23)</f>
        <v>3253015</v>
      </c>
      <c r="E24" s="32">
        <f t="shared" ref="E24" si="8">100*D24/C24</f>
        <v>17.792663210285937</v>
      </c>
      <c r="F24" s="31">
        <f>SUM(F8:F23)</f>
        <v>4546228</v>
      </c>
      <c r="G24" s="32">
        <f t="shared" ref="G24" si="9">100*F24/C24</f>
        <v>24.866010049499256</v>
      </c>
      <c r="H24" s="31">
        <f>SUM(H8:H23)</f>
        <v>2090189</v>
      </c>
      <c r="I24" s="32">
        <f t="shared" ref="I24" si="10">100*H24/C24</f>
        <v>11.432479998661044</v>
      </c>
      <c r="J24" s="31">
        <f>SUM(J8:J23)</f>
        <v>3709207</v>
      </c>
      <c r="K24" s="32">
        <f t="shared" ref="K24" si="11">100*J24/C24</f>
        <v>20.287847098225821</v>
      </c>
      <c r="L24" s="31">
        <f>SUM(L8:L23)</f>
        <v>10345624</v>
      </c>
      <c r="M24" s="33">
        <f t="shared" ref="M24" si="12">100*L24/C24</f>
        <v>56.586337146386121</v>
      </c>
      <c r="N24" s="31">
        <f>SUM(N8:N23)</f>
        <v>13598639</v>
      </c>
      <c r="O24" s="32">
        <f t="shared" ref="O24" si="13">100*N24/C24</f>
        <v>74.379000356672066</v>
      </c>
    </row>
    <row r="25" spans="1:15">
      <c r="A25" s="14"/>
      <c r="B25" s="21"/>
      <c r="C25" s="22"/>
      <c r="D25" s="23"/>
      <c r="E25" s="24"/>
      <c r="F25" s="23"/>
      <c r="G25" s="24"/>
      <c r="H25" s="23"/>
      <c r="I25" s="24"/>
      <c r="J25" s="23"/>
      <c r="K25" s="24"/>
      <c r="L25" s="23"/>
      <c r="M25" s="25"/>
      <c r="N25" s="26"/>
      <c r="O25" s="21"/>
    </row>
    <row r="26" spans="1:15">
      <c r="A26" s="908" t="s">
        <v>72</v>
      </c>
      <c r="B26" s="908"/>
      <c r="C26" s="908"/>
      <c r="D26" s="908"/>
      <c r="E26" s="908"/>
      <c r="F26" s="908"/>
      <c r="G26" s="908"/>
      <c r="H26" s="908"/>
      <c r="I26" s="908"/>
      <c r="J26" s="908"/>
      <c r="K26" s="908"/>
      <c r="L26" s="908"/>
      <c r="M26" s="908"/>
      <c r="N26" s="908"/>
      <c r="O26" s="908"/>
    </row>
    <row r="27" spans="1:15">
      <c r="A27" s="909" t="s">
        <v>888</v>
      </c>
      <c r="B27" s="909"/>
      <c r="C27" s="909"/>
      <c r="D27" s="909"/>
      <c r="E27" s="909"/>
      <c r="F27" s="909"/>
      <c r="G27" s="909"/>
      <c r="H27" s="909"/>
      <c r="I27" s="909"/>
      <c r="J27" s="909"/>
      <c r="K27" s="909"/>
      <c r="L27" s="909"/>
      <c r="M27" s="909"/>
      <c r="N27" s="909"/>
      <c r="O27" s="909"/>
    </row>
    <row r="28" spans="1:15">
      <c r="A28" s="909" t="s">
        <v>30</v>
      </c>
      <c r="B28" s="909"/>
      <c r="C28" s="909"/>
      <c r="D28" s="909"/>
      <c r="E28" s="909"/>
      <c r="F28" s="909"/>
      <c r="G28" s="909"/>
      <c r="H28" s="909"/>
      <c r="I28" s="909"/>
      <c r="J28" s="909"/>
      <c r="K28" s="909"/>
      <c r="L28" s="909"/>
      <c r="M28" s="909"/>
      <c r="N28" s="909"/>
      <c r="O28" s="909"/>
    </row>
    <row r="29" spans="1:15">
      <c r="A29" s="909" t="s">
        <v>472</v>
      </c>
      <c r="B29" s="909"/>
      <c r="C29" s="909"/>
      <c r="D29" s="909"/>
      <c r="E29" s="909"/>
      <c r="F29" s="909"/>
      <c r="G29" s="909"/>
      <c r="H29" s="909"/>
      <c r="I29" s="909"/>
      <c r="J29" s="909"/>
      <c r="K29" s="909"/>
      <c r="L29" s="909"/>
      <c r="M29" s="909"/>
      <c r="N29" s="909"/>
      <c r="O29" s="909"/>
    </row>
    <row r="30" spans="1:15" ht="15.75" thickBot="1">
      <c r="A30" s="9"/>
      <c r="B30" s="9"/>
      <c r="C30" s="9"/>
      <c r="D30" s="9"/>
      <c r="E30" s="9"/>
      <c r="F30" s="9"/>
      <c r="G30" s="9"/>
      <c r="H30" s="9"/>
      <c r="I30" s="9"/>
      <c r="J30" s="9"/>
      <c r="K30" s="9"/>
      <c r="L30" s="9"/>
      <c r="M30" s="9"/>
      <c r="N30" s="9"/>
      <c r="O30" s="9"/>
    </row>
    <row r="31" spans="1:15">
      <c r="A31" s="89"/>
      <c r="B31" s="89"/>
      <c r="C31" s="90" t="s">
        <v>928</v>
      </c>
      <c r="D31" s="907" t="s">
        <v>31</v>
      </c>
      <c r="E31" s="907"/>
      <c r="F31" s="907"/>
      <c r="G31" s="907"/>
      <c r="H31" s="907"/>
      <c r="I31" s="907"/>
      <c r="J31" s="907"/>
      <c r="K31" s="907"/>
      <c r="L31" s="91" t="s">
        <v>32</v>
      </c>
      <c r="M31" s="89"/>
      <c r="N31" s="89" t="s">
        <v>33</v>
      </c>
      <c r="O31" s="89"/>
    </row>
    <row r="32" spans="1:15">
      <c r="A32" s="904" t="s">
        <v>890</v>
      </c>
      <c r="B32" s="904"/>
      <c r="C32" s="193" t="s">
        <v>893</v>
      </c>
      <c r="D32" s="2" t="s">
        <v>34</v>
      </c>
      <c r="E32" s="2" t="s">
        <v>6</v>
      </c>
      <c r="F32" s="2" t="s">
        <v>35</v>
      </c>
      <c r="G32" s="2" t="s">
        <v>6</v>
      </c>
      <c r="H32" s="2" t="s">
        <v>36</v>
      </c>
      <c r="I32" s="2" t="s">
        <v>6</v>
      </c>
      <c r="J32" s="2" t="s">
        <v>37</v>
      </c>
      <c r="K32" s="2" t="s">
        <v>6</v>
      </c>
      <c r="L32" s="195" t="s">
        <v>38</v>
      </c>
      <c r="M32" s="2" t="s">
        <v>6</v>
      </c>
      <c r="N32" s="196" t="s">
        <v>39</v>
      </c>
      <c r="O32" s="2" t="s">
        <v>6</v>
      </c>
    </row>
    <row r="33" spans="1:15">
      <c r="A33" s="13" t="s">
        <v>40</v>
      </c>
      <c r="B33" s="14" t="s">
        <v>41</v>
      </c>
      <c r="C33" s="197">
        <v>226068</v>
      </c>
      <c r="D33" s="15">
        <v>48433</v>
      </c>
      <c r="E33" s="92">
        <f>D33/$C33*100</f>
        <v>21.424084788647662</v>
      </c>
      <c r="F33" s="15">
        <v>59162</v>
      </c>
      <c r="G33" s="92">
        <f>F33/$C33*100</f>
        <v>26.17000194631704</v>
      </c>
      <c r="H33" s="15">
        <v>26406</v>
      </c>
      <c r="I33" s="92">
        <f>H33/$C33*100</f>
        <v>11.680556292796858</v>
      </c>
      <c r="J33" s="15">
        <v>36137</v>
      </c>
      <c r="K33" s="92">
        <f>J33/$C33*100</f>
        <v>15.985013358812392</v>
      </c>
      <c r="L33" s="197">
        <f>+J33+H33+F33</f>
        <v>121705</v>
      </c>
      <c r="M33" s="92">
        <f>L33/$C33*100</f>
        <v>53.83557159792629</v>
      </c>
      <c r="N33" s="197">
        <f>D33+F33+H33+J33</f>
        <v>170138</v>
      </c>
      <c r="O33" s="92">
        <f>N33/$C33*100</f>
        <v>75.259656386573951</v>
      </c>
    </row>
    <row r="34" spans="1:15">
      <c r="A34" s="17" t="s">
        <v>42</v>
      </c>
      <c r="B34" s="14" t="s">
        <v>43</v>
      </c>
      <c r="C34" s="197">
        <v>330558</v>
      </c>
      <c r="D34" s="15">
        <v>69322</v>
      </c>
      <c r="E34" s="92">
        <f t="shared" ref="E34:I49" si="14">D34/$C34*100</f>
        <v>20.971206263348641</v>
      </c>
      <c r="F34" s="15">
        <v>72390</v>
      </c>
      <c r="G34" s="92">
        <f t="shared" ref="G34:G47" si="15">F34/$C34*100</f>
        <v>21.89933385366562</v>
      </c>
      <c r="H34" s="15">
        <v>49578</v>
      </c>
      <c r="I34" s="92">
        <f t="shared" ref="I34:I47" si="16">H34/$C34*100</f>
        <v>14.998275643003648</v>
      </c>
      <c r="J34" s="15">
        <v>64358</v>
      </c>
      <c r="K34" s="92">
        <f t="shared" ref="K34:K47" si="17">J34/$C34*100</f>
        <v>19.469503082666279</v>
      </c>
      <c r="L34" s="197">
        <f t="shared" ref="L34:L46" si="18">+J34+H34+F34</f>
        <v>186326</v>
      </c>
      <c r="M34" s="92">
        <f t="shared" ref="M34:O46" si="19">L34/$C34*100</f>
        <v>56.36711257933554</v>
      </c>
      <c r="N34" s="197">
        <f t="shared" ref="N34:N47" si="20">D34+F34+H34+J34</f>
        <v>255648</v>
      </c>
      <c r="O34" s="92">
        <f t="shared" si="19"/>
        <v>77.338318842684188</v>
      </c>
    </row>
    <row r="35" spans="1:15">
      <c r="A35" s="17" t="s">
        <v>44</v>
      </c>
      <c r="B35" s="14" t="s">
        <v>45</v>
      </c>
      <c r="C35" s="197">
        <v>607534</v>
      </c>
      <c r="D35" s="15">
        <v>71523</v>
      </c>
      <c r="E35" s="92">
        <f t="shared" si="14"/>
        <v>11.772674451141828</v>
      </c>
      <c r="F35" s="15">
        <v>120954</v>
      </c>
      <c r="G35" s="92">
        <f t="shared" si="15"/>
        <v>19.909009207715123</v>
      </c>
      <c r="H35" s="15">
        <v>90278</v>
      </c>
      <c r="I35" s="92">
        <f t="shared" si="16"/>
        <v>14.859744475206327</v>
      </c>
      <c r="J35" s="15">
        <v>142462</v>
      </c>
      <c r="K35" s="92">
        <f t="shared" si="17"/>
        <v>23.449222594949418</v>
      </c>
      <c r="L35" s="197">
        <f t="shared" si="18"/>
        <v>353694</v>
      </c>
      <c r="M35" s="92">
        <f t="shared" si="19"/>
        <v>58.217976277870861</v>
      </c>
      <c r="N35" s="197">
        <f t="shared" si="20"/>
        <v>425217</v>
      </c>
      <c r="O35" s="92">
        <f t="shared" si="19"/>
        <v>69.9906507290127</v>
      </c>
    </row>
    <row r="36" spans="1:15">
      <c r="A36" s="17" t="s">
        <v>46</v>
      </c>
      <c r="B36" s="14" t="s">
        <v>47</v>
      </c>
      <c r="C36" s="197">
        <v>286168</v>
      </c>
      <c r="D36" s="15">
        <v>54109</v>
      </c>
      <c r="E36" s="92">
        <f t="shared" si="14"/>
        <v>18.908123899247993</v>
      </c>
      <c r="F36" s="15">
        <v>71000</v>
      </c>
      <c r="G36" s="92">
        <f t="shared" si="15"/>
        <v>24.810600765983619</v>
      </c>
      <c r="H36" s="15">
        <v>44731</v>
      </c>
      <c r="I36" s="92">
        <f t="shared" si="16"/>
        <v>15.631027927650889</v>
      </c>
      <c r="J36" s="15">
        <v>74017</v>
      </c>
      <c r="K36" s="92">
        <f t="shared" si="17"/>
        <v>25.864876575997314</v>
      </c>
      <c r="L36" s="197">
        <f t="shared" si="18"/>
        <v>189748</v>
      </c>
      <c r="M36" s="92">
        <f t="shared" si="19"/>
        <v>66.306505269631828</v>
      </c>
      <c r="N36" s="197">
        <f t="shared" si="20"/>
        <v>243857</v>
      </c>
      <c r="O36" s="92">
        <f t="shared" si="19"/>
        <v>85.214629168879824</v>
      </c>
    </row>
    <row r="37" spans="1:15">
      <c r="A37" s="17" t="s">
        <v>48</v>
      </c>
      <c r="B37" s="14" t="s">
        <v>49</v>
      </c>
      <c r="C37" s="197">
        <v>757586</v>
      </c>
      <c r="D37" s="15">
        <v>141681</v>
      </c>
      <c r="E37" s="92">
        <f t="shared" si="14"/>
        <v>18.701639153838638</v>
      </c>
      <c r="F37" s="15">
        <v>212873</v>
      </c>
      <c r="G37" s="92">
        <f t="shared" si="15"/>
        <v>28.098856103465479</v>
      </c>
      <c r="H37" s="15">
        <v>118113</v>
      </c>
      <c r="I37" s="92">
        <f t="shared" si="16"/>
        <v>15.590705213665512</v>
      </c>
      <c r="J37" s="15">
        <v>166506</v>
      </c>
      <c r="K37" s="92">
        <f t="shared" si="17"/>
        <v>21.97849485074962</v>
      </c>
      <c r="L37" s="197">
        <f t="shared" si="18"/>
        <v>497492</v>
      </c>
      <c r="M37" s="92">
        <f t="shared" si="19"/>
        <v>65.668056167880607</v>
      </c>
      <c r="N37" s="197">
        <f t="shared" si="20"/>
        <v>639173</v>
      </c>
      <c r="O37" s="92">
        <f t="shared" si="19"/>
        <v>84.369695321719249</v>
      </c>
    </row>
    <row r="38" spans="1:15">
      <c r="A38" s="17" t="s">
        <v>50</v>
      </c>
      <c r="B38" s="14" t="s">
        <v>51</v>
      </c>
      <c r="C38" s="197">
        <v>1815902</v>
      </c>
      <c r="D38" s="15">
        <v>305732</v>
      </c>
      <c r="E38" s="92">
        <f t="shared" si="14"/>
        <v>16.836371125754585</v>
      </c>
      <c r="F38" s="15">
        <v>509148</v>
      </c>
      <c r="G38" s="92">
        <f t="shared" si="15"/>
        <v>28.038297220885266</v>
      </c>
      <c r="H38" s="15">
        <v>281912</v>
      </c>
      <c r="I38" s="92">
        <f t="shared" si="16"/>
        <v>15.524626328953875</v>
      </c>
      <c r="J38" s="15">
        <v>336946</v>
      </c>
      <c r="K38" s="92">
        <f t="shared" si="17"/>
        <v>18.555296486264126</v>
      </c>
      <c r="L38" s="197">
        <f t="shared" si="18"/>
        <v>1128006</v>
      </c>
      <c r="M38" s="92">
        <f t="shared" si="19"/>
        <v>62.118220036103267</v>
      </c>
      <c r="N38" s="197">
        <f t="shared" si="20"/>
        <v>1433738</v>
      </c>
      <c r="O38" s="92">
        <f t="shared" si="19"/>
        <v>78.954591161857863</v>
      </c>
    </row>
    <row r="39" spans="1:15">
      <c r="A39" s="17" t="s">
        <v>52</v>
      </c>
      <c r="B39" s="14" t="s">
        <v>53</v>
      </c>
      <c r="C39" s="197">
        <v>7112808</v>
      </c>
      <c r="D39" s="15">
        <v>1086664</v>
      </c>
      <c r="E39" s="92">
        <f t="shared" si="14"/>
        <v>15.277566890600729</v>
      </c>
      <c r="F39" s="15">
        <v>1617637</v>
      </c>
      <c r="G39" s="92">
        <f t="shared" si="15"/>
        <v>22.742593361159194</v>
      </c>
      <c r="H39" s="15">
        <v>1063349</v>
      </c>
      <c r="I39" s="92">
        <f t="shared" si="16"/>
        <v>14.949777921743424</v>
      </c>
      <c r="J39" s="15">
        <v>1372731</v>
      </c>
      <c r="K39" s="92">
        <f t="shared" si="17"/>
        <v>19.299424362361531</v>
      </c>
      <c r="L39" s="197">
        <f t="shared" si="18"/>
        <v>4053717</v>
      </c>
      <c r="M39" s="92">
        <f t="shared" si="19"/>
        <v>56.991795645264155</v>
      </c>
      <c r="N39" s="197">
        <f t="shared" si="20"/>
        <v>5140381</v>
      </c>
      <c r="O39" s="92">
        <f t="shared" si="19"/>
        <v>72.269362535864872</v>
      </c>
    </row>
    <row r="40" spans="1:15">
      <c r="A40" s="17" t="s">
        <v>54</v>
      </c>
      <c r="B40" s="14" t="s">
        <v>55</v>
      </c>
      <c r="C40" s="197">
        <v>914555</v>
      </c>
      <c r="D40" s="15">
        <v>150685</v>
      </c>
      <c r="E40" s="92">
        <f t="shared" si="14"/>
        <v>16.476319084144748</v>
      </c>
      <c r="F40" s="15">
        <v>279989</v>
      </c>
      <c r="G40" s="92">
        <f t="shared" si="15"/>
        <v>30.614779865617702</v>
      </c>
      <c r="H40" s="15">
        <v>145673</v>
      </c>
      <c r="I40" s="92">
        <f t="shared" si="16"/>
        <v>15.92829299495383</v>
      </c>
      <c r="J40" s="15">
        <v>178594</v>
      </c>
      <c r="K40" s="92">
        <f t="shared" si="17"/>
        <v>19.527967153424346</v>
      </c>
      <c r="L40" s="197">
        <f t="shared" si="18"/>
        <v>604256</v>
      </c>
      <c r="M40" s="92">
        <f t="shared" si="19"/>
        <v>66.071040013995869</v>
      </c>
      <c r="N40" s="197">
        <f t="shared" si="20"/>
        <v>754941</v>
      </c>
      <c r="O40" s="92">
        <f t="shared" si="19"/>
        <v>82.547359098140632</v>
      </c>
    </row>
    <row r="41" spans="1:15">
      <c r="A41" s="17" t="s">
        <v>56</v>
      </c>
      <c r="B41" s="14" t="s">
        <v>57</v>
      </c>
      <c r="C41" s="197">
        <v>1044950</v>
      </c>
      <c r="D41" s="15">
        <v>231860</v>
      </c>
      <c r="E41" s="92">
        <f t="shared" si="14"/>
        <v>22.188621465141871</v>
      </c>
      <c r="F41" s="15">
        <v>321914</v>
      </c>
      <c r="G41" s="92">
        <f t="shared" si="15"/>
        <v>30.806641466098856</v>
      </c>
      <c r="H41" s="15">
        <v>155107</v>
      </c>
      <c r="I41" s="92">
        <f t="shared" si="16"/>
        <v>14.84348533422652</v>
      </c>
      <c r="J41" s="15">
        <v>178449</v>
      </c>
      <c r="K41" s="92">
        <f t="shared" si="17"/>
        <v>17.077276424709318</v>
      </c>
      <c r="L41" s="197">
        <f t="shared" si="18"/>
        <v>655470</v>
      </c>
      <c r="M41" s="92">
        <f t="shared" si="19"/>
        <v>62.727403225034692</v>
      </c>
      <c r="N41" s="197">
        <f t="shared" si="20"/>
        <v>887330</v>
      </c>
      <c r="O41" s="92">
        <f t="shared" si="19"/>
        <v>84.916024690176556</v>
      </c>
    </row>
    <row r="42" spans="1:15">
      <c r="A42" s="17" t="s">
        <v>58</v>
      </c>
      <c r="B42" s="14" t="s">
        <v>59</v>
      </c>
      <c r="C42" s="197">
        <v>2037414</v>
      </c>
      <c r="D42" s="15">
        <v>473045</v>
      </c>
      <c r="E42" s="92">
        <f t="shared" si="14"/>
        <v>23.217912510663027</v>
      </c>
      <c r="F42" s="15">
        <v>583002</v>
      </c>
      <c r="G42" s="92">
        <f t="shared" si="15"/>
        <v>28.614802882477491</v>
      </c>
      <c r="H42" s="15">
        <v>303499</v>
      </c>
      <c r="I42" s="92">
        <f t="shared" si="16"/>
        <v>14.896285192896485</v>
      </c>
      <c r="J42" s="15">
        <v>373060</v>
      </c>
      <c r="K42" s="92">
        <f t="shared" si="17"/>
        <v>18.31046611047141</v>
      </c>
      <c r="L42" s="197">
        <f t="shared" si="18"/>
        <v>1259561</v>
      </c>
      <c r="M42" s="92">
        <f t="shared" si="19"/>
        <v>61.821554185845393</v>
      </c>
      <c r="N42" s="197">
        <f t="shared" si="20"/>
        <v>1732606</v>
      </c>
      <c r="O42" s="92">
        <f t="shared" si="19"/>
        <v>85.039466696508413</v>
      </c>
    </row>
    <row r="43" spans="1:15">
      <c r="A43" s="17" t="s">
        <v>60</v>
      </c>
      <c r="B43" s="14" t="s">
        <v>61</v>
      </c>
      <c r="C43" s="197">
        <v>957224</v>
      </c>
      <c r="D43" s="15">
        <v>282777</v>
      </c>
      <c r="E43" s="92">
        <f t="shared" si="14"/>
        <v>29.541361269671469</v>
      </c>
      <c r="F43" s="15">
        <v>274557</v>
      </c>
      <c r="G43" s="92">
        <f t="shared" si="15"/>
        <v>28.682628099587976</v>
      </c>
      <c r="H43" s="15">
        <v>128641</v>
      </c>
      <c r="I43" s="92">
        <f t="shared" si="16"/>
        <v>13.438965174295673</v>
      </c>
      <c r="J43" s="15">
        <v>138240</v>
      </c>
      <c r="K43" s="92">
        <f t="shared" si="17"/>
        <v>14.441760758192441</v>
      </c>
      <c r="L43" s="197">
        <f t="shared" si="18"/>
        <v>541438</v>
      </c>
      <c r="M43" s="92">
        <f t="shared" si="19"/>
        <v>56.563354032076084</v>
      </c>
      <c r="N43" s="197">
        <f t="shared" si="20"/>
        <v>824215</v>
      </c>
      <c r="O43" s="92">
        <f t="shared" si="19"/>
        <v>86.104715301747561</v>
      </c>
    </row>
    <row r="44" spans="1:15">
      <c r="A44" s="17" t="s">
        <v>64</v>
      </c>
      <c r="B44" s="14" t="s">
        <v>65</v>
      </c>
      <c r="C44" s="197">
        <v>384837</v>
      </c>
      <c r="D44" s="15">
        <v>96000</v>
      </c>
      <c r="E44" s="92">
        <f t="shared" si="14"/>
        <v>24.945626330108592</v>
      </c>
      <c r="F44" s="15">
        <v>102042</v>
      </c>
      <c r="G44" s="92">
        <f t="shared" si="15"/>
        <v>26.515641687259802</v>
      </c>
      <c r="H44" s="15">
        <v>47675</v>
      </c>
      <c r="I44" s="92">
        <f t="shared" si="16"/>
        <v>12.388361825915908</v>
      </c>
      <c r="J44" s="15">
        <v>56212</v>
      </c>
      <c r="K44" s="92">
        <f t="shared" si="17"/>
        <v>14.606703617375668</v>
      </c>
      <c r="L44" s="197">
        <f t="shared" si="18"/>
        <v>205929</v>
      </c>
      <c r="M44" s="92">
        <f t="shared" si="19"/>
        <v>53.510707130551374</v>
      </c>
      <c r="N44" s="197">
        <f t="shared" si="20"/>
        <v>301929</v>
      </c>
      <c r="O44" s="92">
        <f t="shared" si="19"/>
        <v>78.456333460659962</v>
      </c>
    </row>
    <row r="45" spans="1:15">
      <c r="A45" s="17" t="s">
        <v>62</v>
      </c>
      <c r="B45" s="14" t="s">
        <v>63</v>
      </c>
      <c r="C45" s="197">
        <v>828708</v>
      </c>
      <c r="D45" s="15">
        <v>218292</v>
      </c>
      <c r="E45" s="92">
        <f t="shared" si="14"/>
        <v>26.341244443157301</v>
      </c>
      <c r="F45" s="15">
        <v>234215</v>
      </c>
      <c r="G45" s="92">
        <f t="shared" si="15"/>
        <v>28.262669118676303</v>
      </c>
      <c r="H45" s="15">
        <v>122695</v>
      </c>
      <c r="I45" s="92">
        <f t="shared" si="16"/>
        <v>14.805576873880788</v>
      </c>
      <c r="J45" s="15">
        <v>144833</v>
      </c>
      <c r="K45" s="92">
        <f t="shared" si="17"/>
        <v>17.476964141772495</v>
      </c>
      <c r="L45" s="197">
        <f t="shared" si="18"/>
        <v>501743</v>
      </c>
      <c r="M45" s="92">
        <f t="shared" si="19"/>
        <v>60.545210134329587</v>
      </c>
      <c r="N45" s="197">
        <f t="shared" si="20"/>
        <v>720035</v>
      </c>
      <c r="O45" s="92">
        <f t="shared" si="19"/>
        <v>86.886454577486887</v>
      </c>
    </row>
    <row r="46" spans="1:15">
      <c r="A46" s="17" t="s">
        <v>66</v>
      </c>
      <c r="B46" s="14" t="s">
        <v>67</v>
      </c>
      <c r="C46" s="197">
        <v>103158</v>
      </c>
      <c r="D46" s="15">
        <v>24403</v>
      </c>
      <c r="E46" s="92">
        <f t="shared" si="14"/>
        <v>23.655945249035458</v>
      </c>
      <c r="F46" s="15">
        <v>28013</v>
      </c>
      <c r="G46" s="92">
        <f t="shared" si="15"/>
        <v>27.155431474049518</v>
      </c>
      <c r="H46" s="15">
        <v>14241</v>
      </c>
      <c r="I46" s="92">
        <f t="shared" si="16"/>
        <v>13.805036933635781</v>
      </c>
      <c r="J46" s="15">
        <v>20725</v>
      </c>
      <c r="K46" s="92">
        <f t="shared" si="17"/>
        <v>20.090540723938037</v>
      </c>
      <c r="L46" s="197">
        <f t="shared" si="18"/>
        <v>62979</v>
      </c>
      <c r="M46" s="92">
        <f t="shared" si="19"/>
        <v>61.051009131623331</v>
      </c>
      <c r="N46" s="197">
        <f t="shared" si="20"/>
        <v>87382</v>
      </c>
      <c r="O46" s="92">
        <f t="shared" si="19"/>
        <v>84.7069543806588</v>
      </c>
    </row>
    <row r="47" spans="1:15">
      <c r="A47" s="17" t="s">
        <v>68</v>
      </c>
      <c r="B47" s="14" t="s">
        <v>69</v>
      </c>
      <c r="C47" s="197">
        <v>166533</v>
      </c>
      <c r="D47" s="15">
        <v>21140</v>
      </c>
      <c r="E47" s="92">
        <f t="shared" si="14"/>
        <v>12.694180732947824</v>
      </c>
      <c r="F47" s="15">
        <v>41791</v>
      </c>
      <c r="G47" s="92">
        <f t="shared" si="15"/>
        <v>25.094725970228122</v>
      </c>
      <c r="H47" s="15">
        <v>25442</v>
      </c>
      <c r="I47" s="92">
        <f t="shared" si="16"/>
        <v>15.277452516918569</v>
      </c>
      <c r="J47" s="15">
        <v>38324</v>
      </c>
      <c r="K47" s="92">
        <f t="shared" si="17"/>
        <v>23.012856310761233</v>
      </c>
      <c r="L47" s="197">
        <f>+J47+H47+F47</f>
        <v>105557</v>
      </c>
      <c r="M47" s="92">
        <f>L47/$C47*100</f>
        <v>63.385034797907927</v>
      </c>
      <c r="N47" s="197">
        <f t="shared" si="20"/>
        <v>126697</v>
      </c>
      <c r="O47" s="92">
        <f>N47/$C47*100</f>
        <v>76.079215530855748</v>
      </c>
    </row>
    <row r="48" spans="1:15">
      <c r="A48" s="905" t="s">
        <v>70</v>
      </c>
      <c r="B48" s="905"/>
      <c r="C48" s="197"/>
      <c r="D48" s="15">
        <v>30183</v>
      </c>
      <c r="E48" s="16"/>
      <c r="F48" s="15">
        <v>67050</v>
      </c>
      <c r="G48" s="16"/>
      <c r="H48" s="15">
        <v>36301</v>
      </c>
      <c r="I48" s="16"/>
      <c r="J48" s="15">
        <v>49654</v>
      </c>
      <c r="K48" s="16"/>
      <c r="L48" s="197">
        <f>+J48+H48+F48</f>
        <v>153005</v>
      </c>
      <c r="M48" s="16"/>
      <c r="N48" s="197">
        <f>D48+F48+H48+J48</f>
        <v>183188</v>
      </c>
      <c r="O48" s="16"/>
    </row>
    <row r="49" spans="1:15">
      <c r="A49" s="1" t="s">
        <v>71</v>
      </c>
      <c r="B49" s="1"/>
      <c r="C49" s="18">
        <f>SUM(C33:C48)</f>
        <v>17574003</v>
      </c>
      <c r="D49" s="18">
        <f>SUM(D33:D48)</f>
        <v>3305849</v>
      </c>
      <c r="E49" s="19">
        <f t="shared" si="14"/>
        <v>18.811018753097972</v>
      </c>
      <c r="F49" s="18">
        <f>SUM(F33:F48)</f>
        <v>4595737</v>
      </c>
      <c r="G49" s="19">
        <f t="shared" si="14"/>
        <v>26.15076940637827</v>
      </c>
      <c r="H49" s="18">
        <f>SUM(H33:H48)</f>
        <v>2653641</v>
      </c>
      <c r="I49" s="19">
        <f t="shared" si="14"/>
        <v>15.099809644962505</v>
      </c>
      <c r="J49" s="18">
        <f>SUM(J33:J48)</f>
        <v>3371248</v>
      </c>
      <c r="K49" s="19">
        <f>J49/$C49*100</f>
        <v>19.183153661689943</v>
      </c>
      <c r="L49" s="18">
        <f>SUM(L33:L48)</f>
        <v>10620626</v>
      </c>
      <c r="M49" s="19">
        <f>L49/$C49*100</f>
        <v>60.433732713030722</v>
      </c>
      <c r="N49" s="20">
        <f>SUM(N33:N48)</f>
        <v>13926475</v>
      </c>
      <c r="O49" s="19">
        <f>N49/$C49*100</f>
        <v>79.24475146612869</v>
      </c>
    </row>
    <row r="50" spans="1:15">
      <c r="A50" s="34"/>
      <c r="B50" s="34"/>
      <c r="C50" s="34"/>
      <c r="D50" s="34"/>
      <c r="E50" s="34"/>
      <c r="F50" s="34"/>
      <c r="G50" s="34"/>
      <c r="H50" s="34"/>
      <c r="I50" s="34"/>
      <c r="J50" s="34"/>
      <c r="K50" s="34"/>
      <c r="L50" s="34"/>
      <c r="M50" s="34"/>
      <c r="N50" s="34"/>
      <c r="O50" s="34"/>
    </row>
    <row r="51" spans="1:15">
      <c r="A51" s="35" t="s">
        <v>77</v>
      </c>
      <c r="B51" s="36"/>
      <c r="C51" s="36"/>
      <c r="D51" s="36"/>
      <c r="E51" s="36"/>
      <c r="F51" s="36"/>
      <c r="G51" s="36"/>
      <c r="H51" s="36"/>
      <c r="I51" s="36"/>
      <c r="J51" s="36"/>
      <c r="K51" s="36"/>
      <c r="L51" s="36"/>
      <c r="M51" s="36"/>
      <c r="N51" s="36"/>
      <c r="O51" s="36"/>
    </row>
    <row r="52" spans="1:15">
      <c r="A52" s="37" t="s">
        <v>860</v>
      </c>
      <c r="B52" s="36"/>
      <c r="C52" s="36"/>
      <c r="D52" s="36"/>
      <c r="E52" s="36"/>
      <c r="F52" s="36"/>
      <c r="G52" s="36"/>
      <c r="H52" s="36"/>
      <c r="I52" s="36"/>
      <c r="J52" s="36"/>
      <c r="K52" s="36"/>
      <c r="L52" s="36"/>
      <c r="M52" s="36"/>
      <c r="N52" s="36"/>
      <c r="O52" s="36"/>
    </row>
    <row r="53" spans="1:15">
      <c r="A53" s="151" t="s">
        <v>892</v>
      </c>
      <c r="B53" s="36"/>
      <c r="C53" s="36"/>
      <c r="D53" s="36"/>
      <c r="E53" s="36"/>
      <c r="F53" s="36"/>
      <c r="G53" s="36"/>
      <c r="H53" s="36"/>
      <c r="I53" s="36"/>
      <c r="J53" s="36"/>
      <c r="K53" s="36"/>
      <c r="L53" s="36"/>
      <c r="M53" s="36"/>
      <c r="N53" s="36"/>
      <c r="O53" s="36"/>
    </row>
    <row r="54" spans="1:15">
      <c r="A54" s="151" t="s">
        <v>894</v>
      </c>
      <c r="B54" s="36"/>
      <c r="C54" s="36"/>
      <c r="D54" s="36"/>
      <c r="E54" s="36"/>
      <c r="F54" s="36"/>
      <c r="G54" s="36"/>
      <c r="H54" s="36"/>
      <c r="I54" s="36"/>
      <c r="J54" s="36"/>
      <c r="K54" s="36"/>
      <c r="L54" s="36"/>
      <c r="M54" s="36"/>
      <c r="N54" s="36"/>
      <c r="O54" s="36"/>
    </row>
    <row r="55" spans="1:15">
      <c r="A55" s="38"/>
      <c r="B55" s="36"/>
      <c r="C55" s="36"/>
      <c r="D55" s="36"/>
      <c r="E55" s="36"/>
      <c r="F55" s="36"/>
      <c r="G55" s="36"/>
      <c r="H55" s="36"/>
      <c r="I55" s="36"/>
      <c r="J55" s="36"/>
      <c r="K55" s="36"/>
      <c r="L55" s="36"/>
      <c r="M55" s="36"/>
      <c r="N55" s="36"/>
      <c r="O55" s="36"/>
    </row>
    <row r="56" spans="1:15">
      <c r="A56" s="5" t="s">
        <v>78</v>
      </c>
      <c r="B56" s="5"/>
      <c r="C56" s="39"/>
      <c r="D56" s="39"/>
      <c r="E56" s="39"/>
      <c r="F56" s="39"/>
      <c r="G56" s="39"/>
      <c r="H56" s="39"/>
      <c r="I56" s="39"/>
      <c r="J56" s="39"/>
      <c r="K56" s="39"/>
      <c r="L56" s="39"/>
      <c r="M56" s="39"/>
      <c r="N56" s="39"/>
      <c r="O56" s="39"/>
    </row>
    <row r="57" spans="1:15">
      <c r="A57" s="906" t="s">
        <v>1914</v>
      </c>
      <c r="B57" s="906"/>
      <c r="C57" s="906"/>
      <c r="D57" s="906"/>
      <c r="E57" s="906"/>
      <c r="F57" s="906"/>
      <c r="G57" s="906"/>
      <c r="H57" s="906"/>
      <c r="I57" s="906"/>
      <c r="J57" s="906"/>
      <c r="K57" s="906"/>
      <c r="L57" s="906"/>
      <c r="M57" s="906"/>
      <c r="N57" s="906"/>
      <c r="O57" s="906"/>
    </row>
  </sheetData>
  <mergeCells count="15">
    <mergeCell ref="A32:B32"/>
    <mergeCell ref="A48:B48"/>
    <mergeCell ref="A57:O57"/>
    <mergeCell ref="D31:K31"/>
    <mergeCell ref="A1:O1"/>
    <mergeCell ref="A2:O2"/>
    <mergeCell ref="A3:O3"/>
    <mergeCell ref="A4:O4"/>
    <mergeCell ref="D6:K6"/>
    <mergeCell ref="A7:B7"/>
    <mergeCell ref="A23:B23"/>
    <mergeCell ref="A26:O26"/>
    <mergeCell ref="A27:O27"/>
    <mergeCell ref="A28:O28"/>
    <mergeCell ref="A29:O29"/>
  </mergeCells>
  <hyperlinks>
    <hyperlink ref="A1:O1" location="'Sección C'!A4" display="TABLA C03a"/>
    <hyperlink ref="A26:O26" location="'Sección C'!A1" display="TABLA C03b"/>
  </hyperlinks>
  <pageMargins left="0.7" right="0.7" top="0.75" bottom="0.75" header="0.3" footer="0.3"/>
  <pageSetup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55"/>
  <sheetViews>
    <sheetView zoomScale="90" zoomScaleNormal="90" workbookViewId="0">
      <selection sqref="A1:N1"/>
    </sheetView>
  </sheetViews>
  <sheetFormatPr baseColWidth="10" defaultColWidth="13.5703125" defaultRowHeight="14.25"/>
  <cols>
    <col min="1" max="1" width="13.5703125" style="40" customWidth="1"/>
    <col min="2" max="2" width="15" style="40" customWidth="1"/>
    <col min="3" max="10" width="13.5703125" style="40" customWidth="1"/>
    <col min="11" max="11" width="3" style="40" customWidth="1"/>
    <col min="12" max="16384" width="13.5703125" style="40"/>
  </cols>
  <sheetData>
    <row r="1" spans="1:16" ht="15">
      <c r="A1" s="911" t="s">
        <v>79</v>
      </c>
      <c r="B1" s="911"/>
      <c r="C1" s="911"/>
      <c r="D1" s="911"/>
      <c r="E1" s="911"/>
      <c r="F1" s="911"/>
      <c r="G1" s="911"/>
      <c r="H1" s="911"/>
      <c r="I1" s="911"/>
      <c r="J1" s="911"/>
      <c r="K1" s="911"/>
      <c r="L1" s="911"/>
      <c r="M1" s="911"/>
      <c r="N1" s="911"/>
    </row>
    <row r="2" spans="1:16" ht="15">
      <c r="A2" s="912" t="s">
        <v>80</v>
      </c>
      <c r="B2" s="912"/>
      <c r="C2" s="912"/>
      <c r="D2" s="912"/>
      <c r="E2" s="912"/>
      <c r="F2" s="912"/>
      <c r="G2" s="912"/>
      <c r="H2" s="912"/>
      <c r="I2" s="912"/>
      <c r="J2" s="912"/>
      <c r="K2" s="912"/>
      <c r="L2" s="912"/>
      <c r="M2" s="912"/>
      <c r="N2" s="912"/>
    </row>
    <row r="3" spans="1:16" ht="15">
      <c r="A3" s="912" t="s">
        <v>473</v>
      </c>
      <c r="B3" s="912"/>
      <c r="C3" s="912"/>
      <c r="D3" s="912"/>
      <c r="E3" s="912"/>
      <c r="F3" s="912"/>
      <c r="G3" s="912"/>
      <c r="H3" s="912"/>
      <c r="I3" s="912"/>
      <c r="J3" s="912"/>
      <c r="K3" s="912"/>
      <c r="L3" s="912"/>
      <c r="M3" s="912"/>
      <c r="N3" s="912"/>
    </row>
    <row r="4" spans="1:16">
      <c r="A4" s="913" t="s">
        <v>2</v>
      </c>
      <c r="B4" s="913"/>
      <c r="C4" s="913"/>
      <c r="D4" s="913"/>
      <c r="E4" s="913"/>
      <c r="F4" s="913"/>
      <c r="G4" s="913"/>
      <c r="H4" s="913"/>
      <c r="I4" s="913"/>
      <c r="J4" s="913"/>
      <c r="K4" s="913"/>
      <c r="L4" s="913"/>
      <c r="M4" s="913"/>
      <c r="N4" s="913"/>
    </row>
    <row r="5" spans="1:16" ht="18" customHeight="1" thickBot="1">
      <c r="A5" s="41"/>
      <c r="B5" s="41"/>
      <c r="J5" s="41"/>
      <c r="L5" s="41"/>
      <c r="M5" s="41"/>
      <c r="N5" s="41"/>
    </row>
    <row r="6" spans="1:16" ht="15" customHeight="1">
      <c r="A6" s="914" t="s">
        <v>81</v>
      </c>
      <c r="B6" s="914" t="s">
        <v>82</v>
      </c>
      <c r="C6" s="916" t="s">
        <v>83</v>
      </c>
      <c r="D6" s="916"/>
      <c r="E6" s="916"/>
      <c r="F6" s="916"/>
      <c r="G6" s="916"/>
      <c r="H6" s="916"/>
      <c r="I6" s="916"/>
      <c r="J6" s="914" t="s">
        <v>84</v>
      </c>
      <c r="L6" s="912" t="s">
        <v>85</v>
      </c>
      <c r="M6" s="912"/>
      <c r="N6" s="912"/>
    </row>
    <row r="7" spans="1:16" ht="30">
      <c r="A7" s="915"/>
      <c r="B7" s="915"/>
      <c r="C7" s="42" t="s">
        <v>86</v>
      </c>
      <c r="D7" s="42" t="s">
        <v>87</v>
      </c>
      <c r="E7" s="42" t="s">
        <v>88</v>
      </c>
      <c r="F7" s="42" t="s">
        <v>89</v>
      </c>
      <c r="G7" s="42" t="s">
        <v>90</v>
      </c>
      <c r="H7" s="42" t="s">
        <v>91</v>
      </c>
      <c r="I7" s="42" t="s">
        <v>92</v>
      </c>
      <c r="J7" s="915"/>
      <c r="L7" s="43" t="s">
        <v>93</v>
      </c>
      <c r="M7" s="43" t="s">
        <v>94</v>
      </c>
      <c r="N7" s="43" t="s">
        <v>95</v>
      </c>
    </row>
    <row r="8" spans="1:16">
      <c r="A8" s="97">
        <v>2005</v>
      </c>
      <c r="B8" s="45" t="s">
        <v>96</v>
      </c>
      <c r="C8" s="46">
        <v>2422305</v>
      </c>
      <c r="D8" s="46">
        <v>968517</v>
      </c>
      <c r="E8" s="46">
        <v>427946</v>
      </c>
      <c r="F8" s="46">
        <v>4315902</v>
      </c>
      <c r="G8" s="46">
        <v>2876978</v>
      </c>
      <c r="H8" s="46">
        <v>10809</v>
      </c>
      <c r="I8" s="46">
        <v>97637</v>
      </c>
      <c r="J8" s="47">
        <f>SUM(C8:I8)</f>
        <v>11120094</v>
      </c>
      <c r="K8" s="45"/>
      <c r="L8" s="46">
        <v>3818768</v>
      </c>
      <c r="M8" s="46">
        <v>7301326</v>
      </c>
      <c r="N8" s="48">
        <f>+L8/M8</f>
        <v>0.52302390004226629</v>
      </c>
      <c r="O8" s="49"/>
      <c r="P8" s="50"/>
    </row>
    <row r="9" spans="1:16">
      <c r="A9" s="98"/>
      <c r="B9" s="45" t="s">
        <v>97</v>
      </c>
      <c r="C9" s="51">
        <f>100*C8/$J8</f>
        <v>21.783134207318753</v>
      </c>
      <c r="D9" s="51">
        <f t="shared" ref="D9:I9" si="0">100*D8/$J8</f>
        <v>8.7096116273837261</v>
      </c>
      <c r="E9" s="51">
        <f t="shared" si="0"/>
        <v>3.8484027203367166</v>
      </c>
      <c r="F9" s="51">
        <f t="shared" si="0"/>
        <v>38.811740260469023</v>
      </c>
      <c r="G9" s="51">
        <f t="shared" si="0"/>
        <v>25.87188561535541</v>
      </c>
      <c r="H9" s="51">
        <f t="shared" si="0"/>
        <v>9.7202415734974901E-2</v>
      </c>
      <c r="I9" s="51">
        <f t="shared" si="0"/>
        <v>0.87802315340140114</v>
      </c>
      <c r="J9" s="51">
        <f>SUM(C9:I9)</f>
        <v>100</v>
      </c>
      <c r="K9" s="45"/>
      <c r="L9" s="51">
        <f>100*L8/J8</f>
        <v>34.34114855503919</v>
      </c>
      <c r="M9" s="51">
        <f>100*M8/J8</f>
        <v>65.658851444960803</v>
      </c>
      <c r="N9" s="52">
        <f>+M9+L9</f>
        <v>100</v>
      </c>
      <c r="P9" s="50"/>
    </row>
    <row r="10" spans="1:16">
      <c r="A10" s="97">
        <v>2006</v>
      </c>
      <c r="B10" s="45" t="s">
        <v>96</v>
      </c>
      <c r="C10" s="46">
        <v>2551796</v>
      </c>
      <c r="D10" s="46">
        <v>953351</v>
      </c>
      <c r="E10" s="46">
        <v>434253</v>
      </c>
      <c r="F10" s="46">
        <v>4433165</v>
      </c>
      <c r="G10" s="46">
        <v>2989915</v>
      </c>
      <c r="H10" s="46">
        <v>9174</v>
      </c>
      <c r="I10" s="46">
        <v>107730</v>
      </c>
      <c r="J10" s="47">
        <f>SUM(C10:I10)</f>
        <v>11479384</v>
      </c>
      <c r="K10" s="45"/>
      <c r="L10" s="46">
        <v>3939400</v>
      </c>
      <c r="M10" s="46">
        <v>7539984</v>
      </c>
      <c r="N10" s="48">
        <f>+L10/M10</f>
        <v>0.52246795218663589</v>
      </c>
      <c r="O10" s="49"/>
      <c r="P10" s="50"/>
    </row>
    <row r="11" spans="1:16">
      <c r="A11" s="98"/>
      <c r="B11" s="45" t="s">
        <v>97</v>
      </c>
      <c r="C11" s="51">
        <f t="shared" ref="C11:I11" si="1">100*C10/$J10</f>
        <v>22.229380949361047</v>
      </c>
      <c r="D11" s="51">
        <f t="shared" si="1"/>
        <v>8.3048968481235583</v>
      </c>
      <c r="E11" s="51">
        <f t="shared" si="1"/>
        <v>3.7828946222201472</v>
      </c>
      <c r="F11" s="51">
        <f t="shared" si="1"/>
        <v>38.618492072396919</v>
      </c>
      <c r="G11" s="51">
        <f t="shared" si="1"/>
        <v>26.045953336868948</v>
      </c>
      <c r="H11" s="51">
        <f t="shared" si="1"/>
        <v>7.9917180225001619E-2</v>
      </c>
      <c r="I11" s="51">
        <f t="shared" si="1"/>
        <v>0.93846499080438461</v>
      </c>
      <c r="J11" s="51">
        <f>SUM(C11:I11)</f>
        <v>100</v>
      </c>
      <c r="K11" s="45"/>
      <c r="L11" s="51">
        <f>100*L10/J10</f>
        <v>34.317172419704754</v>
      </c>
      <c r="M11" s="51">
        <f>100*M10/J10</f>
        <v>65.682827580295253</v>
      </c>
      <c r="N11" s="52">
        <f>+M11+L11</f>
        <v>100</v>
      </c>
      <c r="P11" s="50"/>
    </row>
    <row r="12" spans="1:16">
      <c r="A12" s="98"/>
      <c r="B12" s="45" t="s">
        <v>98</v>
      </c>
      <c r="C12" s="51">
        <f>100*(C10-C8)/C8</f>
        <v>5.3457760273788812</v>
      </c>
      <c r="D12" s="51">
        <f t="shared" ref="D12:N12" si="2">100*(D10-D8)/D8</f>
        <v>-1.5658992046603208</v>
      </c>
      <c r="E12" s="51">
        <f t="shared" si="2"/>
        <v>1.4737840755609353</v>
      </c>
      <c r="F12" s="51">
        <f t="shared" si="2"/>
        <v>2.7169986714248839</v>
      </c>
      <c r="G12" s="51">
        <f t="shared" si="2"/>
        <v>3.9255427048799123</v>
      </c>
      <c r="H12" s="51">
        <f t="shared" si="2"/>
        <v>-15.126283652511797</v>
      </c>
      <c r="I12" s="51">
        <f t="shared" si="2"/>
        <v>10.337269682599834</v>
      </c>
      <c r="J12" s="51">
        <f t="shared" si="2"/>
        <v>3.2309978674640698</v>
      </c>
      <c r="K12" s="45"/>
      <c r="L12" s="51">
        <f t="shared" si="2"/>
        <v>3.158924553678045</v>
      </c>
      <c r="M12" s="51">
        <f t="shared" si="2"/>
        <v>3.2686939331294069</v>
      </c>
      <c r="N12" s="52">
        <f t="shared" si="2"/>
        <v>-0.10629492372824148</v>
      </c>
      <c r="P12" s="50"/>
    </row>
    <row r="13" spans="1:16">
      <c r="A13" s="97">
        <v>2007</v>
      </c>
      <c r="B13" s="45" t="s">
        <v>96</v>
      </c>
      <c r="C13" s="46">
        <v>2549519</v>
      </c>
      <c r="D13" s="46">
        <v>996297</v>
      </c>
      <c r="E13" s="46">
        <v>417347</v>
      </c>
      <c r="F13" s="46">
        <v>4591729</v>
      </c>
      <c r="G13" s="46">
        <v>3074186</v>
      </c>
      <c r="H13" s="46">
        <v>6166</v>
      </c>
      <c r="I13" s="46">
        <v>105444</v>
      </c>
      <c r="J13" s="47">
        <f>SUM(C13:I13)</f>
        <v>11740688</v>
      </c>
      <c r="K13" s="45"/>
      <c r="L13" s="46">
        <v>3963163</v>
      </c>
      <c r="M13" s="46">
        <v>7777525</v>
      </c>
      <c r="N13" s="48">
        <f>+L13/M13</f>
        <v>0.50956608946933635</v>
      </c>
      <c r="O13" s="49"/>
      <c r="P13" s="50"/>
    </row>
    <row r="14" spans="1:16">
      <c r="A14" s="98"/>
      <c r="B14" s="45" t="s">
        <v>97</v>
      </c>
      <c r="C14" s="51">
        <f t="shared" ref="C14:I14" si="3">100*C13/$J13</f>
        <v>21.715243604122687</v>
      </c>
      <c r="D14" s="51">
        <f t="shared" si="3"/>
        <v>8.4858485294899246</v>
      </c>
      <c r="E14" s="51">
        <f t="shared" si="3"/>
        <v>3.5547065044229096</v>
      </c>
      <c r="F14" s="51">
        <f t="shared" si="3"/>
        <v>39.109539406889951</v>
      </c>
      <c r="G14" s="51">
        <f t="shared" si="3"/>
        <v>26.184036233651725</v>
      </c>
      <c r="H14" s="51">
        <f t="shared" si="3"/>
        <v>5.2518216990350142E-2</v>
      </c>
      <c r="I14" s="51">
        <f t="shared" si="3"/>
        <v>0.89810750443244891</v>
      </c>
      <c r="J14" s="51">
        <f>SUM(C14:I14)</f>
        <v>99.999999999999986</v>
      </c>
      <c r="K14" s="45"/>
      <c r="L14" s="51">
        <f>100*L13/J13</f>
        <v>33.755798638035522</v>
      </c>
      <c r="M14" s="51">
        <f>100*M13/J13</f>
        <v>66.244201361964471</v>
      </c>
      <c r="N14" s="52">
        <f>+M14+L14</f>
        <v>100</v>
      </c>
      <c r="P14" s="50"/>
    </row>
    <row r="15" spans="1:16">
      <c r="A15" s="98"/>
      <c r="B15" s="45" t="s">
        <v>98</v>
      </c>
      <c r="C15" s="51">
        <f>100*(C13-C10)/C10</f>
        <v>-8.9231270838264501E-2</v>
      </c>
      <c r="D15" s="51">
        <f t="shared" ref="D15:N15" si="4">100*(D13-D10)/D10</f>
        <v>4.5047416953462047</v>
      </c>
      <c r="E15" s="51">
        <f t="shared" si="4"/>
        <v>-3.8931222121666402</v>
      </c>
      <c r="F15" s="51">
        <f t="shared" si="4"/>
        <v>3.5767673885361813</v>
      </c>
      <c r="G15" s="51">
        <f t="shared" si="4"/>
        <v>2.8185082184610599</v>
      </c>
      <c r="H15" s="51">
        <f t="shared" si="4"/>
        <v>-32.78831480270329</v>
      </c>
      <c r="I15" s="51">
        <f t="shared" si="4"/>
        <v>-2.1219715956558063</v>
      </c>
      <c r="J15" s="51">
        <f t="shared" si="4"/>
        <v>2.276289389744258</v>
      </c>
      <c r="K15" s="45"/>
      <c r="L15" s="51">
        <f t="shared" si="4"/>
        <v>0.60321368736355785</v>
      </c>
      <c r="M15" s="51">
        <f t="shared" si="4"/>
        <v>3.1504178258203202</v>
      </c>
      <c r="N15" s="52">
        <f t="shared" si="4"/>
        <v>-2.4694074848615286</v>
      </c>
      <c r="P15" s="50"/>
    </row>
    <row r="16" spans="1:16">
      <c r="A16" s="97">
        <v>2008</v>
      </c>
      <c r="B16" s="45" t="s">
        <v>96</v>
      </c>
      <c r="C16" s="46">
        <v>2491932</v>
      </c>
      <c r="D16" s="46">
        <v>967995</v>
      </c>
      <c r="E16" s="46">
        <v>401037</v>
      </c>
      <c r="F16" s="46">
        <v>4700648</v>
      </c>
      <c r="G16" s="46">
        <v>3575890</v>
      </c>
      <c r="H16" s="46">
        <v>4528</v>
      </c>
      <c r="I16" s="46">
        <v>106227</v>
      </c>
      <c r="J16" s="47">
        <f>SUM(C16:I16)</f>
        <v>12248257</v>
      </c>
      <c r="K16" s="45"/>
      <c r="L16" s="46">
        <v>3860964</v>
      </c>
      <c r="M16" s="46">
        <v>8387293</v>
      </c>
      <c r="N16" s="48">
        <f>+L16/M16</f>
        <v>0.46033493762528627</v>
      </c>
      <c r="O16" s="49"/>
      <c r="P16" s="50"/>
    </row>
    <row r="17" spans="1:16">
      <c r="A17" s="98"/>
      <c r="B17" s="45" t="s">
        <v>97</v>
      </c>
      <c r="C17" s="51">
        <f t="shared" ref="C17:I17" si="5">100*C16/$J16</f>
        <v>20.345196871685499</v>
      </c>
      <c r="D17" s="51">
        <f t="shared" si="5"/>
        <v>7.9031245017148155</v>
      </c>
      <c r="E17" s="51">
        <f t="shared" si="5"/>
        <v>3.2742373057652201</v>
      </c>
      <c r="F17" s="51">
        <f t="shared" si="5"/>
        <v>38.378097389693899</v>
      </c>
      <c r="G17" s="51">
        <f t="shared" si="5"/>
        <v>29.195092820145756</v>
      </c>
      <c r="H17" s="51">
        <f t="shared" si="5"/>
        <v>3.696852539916496E-2</v>
      </c>
      <c r="I17" s="51">
        <f t="shared" si="5"/>
        <v>0.86728258559564841</v>
      </c>
      <c r="J17" s="51">
        <f>SUM(C17:I17)</f>
        <v>100</v>
      </c>
      <c r="K17" s="45"/>
      <c r="L17" s="51">
        <f>100*L16/J16</f>
        <v>31.522558679165535</v>
      </c>
      <c r="M17" s="51">
        <f>100*M16/J16</f>
        <v>68.477441320834473</v>
      </c>
      <c r="N17" s="52">
        <f>+M17+L17</f>
        <v>100</v>
      </c>
      <c r="P17" s="50"/>
    </row>
    <row r="18" spans="1:16">
      <c r="A18" s="98"/>
      <c r="B18" s="45" t="s">
        <v>98</v>
      </c>
      <c r="C18" s="51">
        <f>100*(C16-C13)/C13</f>
        <v>-2.2587397858184231</v>
      </c>
      <c r="D18" s="51">
        <f t="shared" ref="D18:N18" si="6">100*(D16-D13)/D13</f>
        <v>-2.8407191831351493</v>
      </c>
      <c r="E18" s="51">
        <f t="shared" si="6"/>
        <v>-3.9080189865986816</v>
      </c>
      <c r="F18" s="51">
        <f t="shared" si="6"/>
        <v>2.3720694317979132</v>
      </c>
      <c r="G18" s="51">
        <f t="shared" si="6"/>
        <v>16.319897364700768</v>
      </c>
      <c r="H18" s="51">
        <f t="shared" si="6"/>
        <v>-26.565034057735971</v>
      </c>
      <c r="I18" s="51">
        <f t="shared" si="6"/>
        <v>0.74257425742574257</v>
      </c>
      <c r="J18" s="51">
        <f t="shared" si="6"/>
        <v>4.3231623223443121</v>
      </c>
      <c r="K18" s="45"/>
      <c r="L18" s="51">
        <f t="shared" si="6"/>
        <v>-2.5787231057617364</v>
      </c>
      <c r="M18" s="51">
        <f t="shared" si="6"/>
        <v>7.8401290899097074</v>
      </c>
      <c r="N18" s="52">
        <f t="shared" si="6"/>
        <v>-9.6613869842319264</v>
      </c>
      <c r="P18" s="50"/>
    </row>
    <row r="19" spans="1:16">
      <c r="A19" s="97">
        <v>2009</v>
      </c>
      <c r="B19" s="45" t="s">
        <v>96</v>
      </c>
      <c r="C19" s="46">
        <v>2220185</v>
      </c>
      <c r="D19" s="46">
        <v>1813456</v>
      </c>
      <c r="E19" s="46">
        <v>261561</v>
      </c>
      <c r="F19" s="46">
        <v>4798769</v>
      </c>
      <c r="G19" s="46">
        <v>3302829</v>
      </c>
      <c r="H19" s="46">
        <v>5528</v>
      </c>
      <c r="I19" s="46">
        <v>101898</v>
      </c>
      <c r="J19" s="47">
        <f>SUM(C19:I19)</f>
        <v>12504226</v>
      </c>
      <c r="K19" s="45"/>
      <c r="L19" s="46">
        <v>4295202</v>
      </c>
      <c r="M19" s="46">
        <v>8209024</v>
      </c>
      <c r="N19" s="48">
        <f>+L19/M19</f>
        <v>0.5232293144714889</v>
      </c>
      <c r="O19" s="49"/>
      <c r="P19" s="50"/>
    </row>
    <row r="20" spans="1:16">
      <c r="A20" s="98"/>
      <c r="B20" s="45" t="s">
        <v>97</v>
      </c>
      <c r="C20" s="51">
        <f t="shared" ref="C20:I20" si="7">100*C19/$J19</f>
        <v>17.75547722825867</v>
      </c>
      <c r="D20" s="51">
        <f t="shared" si="7"/>
        <v>14.502744912000152</v>
      </c>
      <c r="E20" s="51">
        <f t="shared" si="7"/>
        <v>2.0917808107435039</v>
      </c>
      <c r="F20" s="51">
        <f t="shared" si="7"/>
        <v>38.377177443849781</v>
      </c>
      <c r="G20" s="51">
        <f t="shared" si="7"/>
        <v>26.41370205560904</v>
      </c>
      <c r="H20" s="51">
        <f t="shared" si="7"/>
        <v>4.4209053803090252E-2</v>
      </c>
      <c r="I20" s="51">
        <f t="shared" si="7"/>
        <v>0.81490849573576163</v>
      </c>
      <c r="J20" s="51">
        <f>SUM(C20:I20)</f>
        <v>99.999999999999986</v>
      </c>
      <c r="K20" s="45"/>
      <c r="L20" s="51">
        <f>100*L19/J19</f>
        <v>34.350002951002324</v>
      </c>
      <c r="M20" s="51">
        <f>100*M19/J19</f>
        <v>65.649997048997676</v>
      </c>
      <c r="N20" s="52">
        <f>+M20+L20</f>
        <v>100</v>
      </c>
      <c r="O20" s="49"/>
      <c r="P20" s="50"/>
    </row>
    <row r="21" spans="1:16">
      <c r="A21" s="98"/>
      <c r="B21" s="45" t="s">
        <v>98</v>
      </c>
      <c r="C21" s="51">
        <f>100*(C19-C16)/C16</f>
        <v>-10.905072851105086</v>
      </c>
      <c r="D21" s="51">
        <f t="shared" ref="D21:N21" si="8">100*(D19-D16)/D16</f>
        <v>87.341463540617468</v>
      </c>
      <c r="E21" s="51">
        <f t="shared" si="8"/>
        <v>-34.77883586801218</v>
      </c>
      <c r="F21" s="51">
        <f t="shared" si="8"/>
        <v>2.087393057297632</v>
      </c>
      <c r="G21" s="51">
        <f t="shared" si="8"/>
        <v>-7.6361688978128521</v>
      </c>
      <c r="H21" s="51">
        <f t="shared" si="8"/>
        <v>22.084805653710248</v>
      </c>
      <c r="I21" s="51">
        <f t="shared" si="8"/>
        <v>-4.0752351097178687</v>
      </c>
      <c r="J21" s="51">
        <f t="shared" si="8"/>
        <v>2.0898402115501007</v>
      </c>
      <c r="K21" s="45"/>
      <c r="L21" s="51">
        <f t="shared" si="8"/>
        <v>11.246880312792349</v>
      </c>
      <c r="M21" s="51">
        <f t="shared" si="8"/>
        <v>-2.1254652722874949</v>
      </c>
      <c r="N21" s="52">
        <f t="shared" si="8"/>
        <v>13.662742430686157</v>
      </c>
      <c r="O21" s="49"/>
      <c r="P21" s="50"/>
    </row>
    <row r="22" spans="1:16">
      <c r="A22" s="97">
        <v>2010</v>
      </c>
      <c r="B22" s="45" t="s">
        <v>96</v>
      </c>
      <c r="C22" s="46">
        <v>2113318</v>
      </c>
      <c r="D22" s="46">
        <v>2183034</v>
      </c>
      <c r="E22" s="46">
        <v>246876</v>
      </c>
      <c r="F22" s="46">
        <v>5551738</v>
      </c>
      <c r="G22" s="46">
        <v>2540942</v>
      </c>
      <c r="H22" s="46">
        <v>3091</v>
      </c>
      <c r="I22" s="46">
        <v>92507</v>
      </c>
      <c r="J22" s="47">
        <f>SUM(C22:I22)</f>
        <v>12731506</v>
      </c>
      <c r="K22" s="45"/>
      <c r="L22" s="46">
        <v>4543228</v>
      </c>
      <c r="M22" s="46">
        <v>8188278</v>
      </c>
      <c r="N22" s="48">
        <f>+L22/M22</f>
        <v>0.55484535332093021</v>
      </c>
      <c r="O22" s="49"/>
      <c r="P22" s="50"/>
    </row>
    <row r="23" spans="1:16">
      <c r="A23" s="98"/>
      <c r="B23" s="45" t="s">
        <v>97</v>
      </c>
      <c r="C23" s="51">
        <f t="shared" ref="C23:I23" si="9">100*C22/$J22</f>
        <v>16.599120324021367</v>
      </c>
      <c r="D23" s="51">
        <f t="shared" si="9"/>
        <v>17.146706760378546</v>
      </c>
      <c r="E23" s="51">
        <f t="shared" si="9"/>
        <v>1.9390950292919</v>
      </c>
      <c r="F23" s="51">
        <f t="shared" si="9"/>
        <v>43.606294494932492</v>
      </c>
      <c r="G23" s="51">
        <f t="shared" si="9"/>
        <v>19.957906001065389</v>
      </c>
      <c r="H23" s="51">
        <f t="shared" si="9"/>
        <v>2.4278353244305897E-2</v>
      </c>
      <c r="I23" s="51">
        <f t="shared" si="9"/>
        <v>0.72659903706599993</v>
      </c>
      <c r="J23" s="51">
        <f>SUM(C23:I23)</f>
        <v>100</v>
      </c>
      <c r="K23" s="45"/>
      <c r="L23" s="51">
        <f>100*L22/J22</f>
        <v>35.684922113691812</v>
      </c>
      <c r="M23" s="51">
        <f>100*M22/J22</f>
        <v>64.315077886308188</v>
      </c>
      <c r="N23" s="52">
        <f>+M23+L23</f>
        <v>100</v>
      </c>
      <c r="O23" s="49"/>
      <c r="P23" s="50"/>
    </row>
    <row r="24" spans="1:16">
      <c r="A24" s="98"/>
      <c r="B24" s="45" t="s">
        <v>98</v>
      </c>
      <c r="C24" s="51">
        <f>100*(C22-C19)/C19</f>
        <v>-4.8134277098530074</v>
      </c>
      <c r="D24" s="51">
        <f t="shared" ref="D24:N24" si="10">100*(D22-D19)/D19</f>
        <v>20.379761074986103</v>
      </c>
      <c r="E24" s="51">
        <f t="shared" si="10"/>
        <v>-5.6143691146615895</v>
      </c>
      <c r="F24" s="51">
        <f t="shared" si="10"/>
        <v>15.69087822314431</v>
      </c>
      <c r="G24" s="51">
        <f t="shared" si="10"/>
        <v>-23.067709530223937</v>
      </c>
      <c r="H24" s="51">
        <f t="shared" si="10"/>
        <v>-44.084659913169318</v>
      </c>
      <c r="I24" s="51">
        <f t="shared" si="10"/>
        <v>-9.2160788239219613</v>
      </c>
      <c r="J24" s="51">
        <f t="shared" si="10"/>
        <v>1.8176254971719161</v>
      </c>
      <c r="K24" s="45"/>
      <c r="L24" s="51">
        <f t="shared" si="10"/>
        <v>5.7744897678851892</v>
      </c>
      <c r="M24" s="51">
        <f t="shared" si="10"/>
        <v>-0.25272188265011775</v>
      </c>
      <c r="N24" s="52">
        <f t="shared" si="10"/>
        <v>6.0424823256274349</v>
      </c>
      <c r="O24" s="49"/>
      <c r="P24" s="50"/>
    </row>
    <row r="25" spans="1:16">
      <c r="A25" s="97">
        <v>2011</v>
      </c>
      <c r="B25" s="45" t="s">
        <v>96</v>
      </c>
      <c r="C25" s="46">
        <v>1711200</v>
      </c>
      <c r="D25" s="46">
        <v>1963607</v>
      </c>
      <c r="E25" s="46">
        <v>224570</v>
      </c>
      <c r="F25" s="46">
        <v>6263334</v>
      </c>
      <c r="G25" s="46">
        <v>3020670</v>
      </c>
      <c r="H25" s="46">
        <v>787</v>
      </c>
      <c r="I25" s="46">
        <v>18585</v>
      </c>
      <c r="J25" s="47">
        <f>SUM(C25:I25)</f>
        <v>13202753</v>
      </c>
      <c r="K25" s="46"/>
      <c r="L25" s="46">
        <v>3896333</v>
      </c>
      <c r="M25" s="46">
        <v>9306420</v>
      </c>
      <c r="N25" s="48">
        <f>+L25/M25</f>
        <v>0.41867151923081058</v>
      </c>
      <c r="O25" s="49"/>
      <c r="P25" s="53"/>
    </row>
    <row r="26" spans="1:16">
      <c r="A26" s="98"/>
      <c r="B26" s="45" t="s">
        <v>97</v>
      </c>
      <c r="C26" s="51">
        <f t="shared" ref="C26:I26" si="11">100*C25/$J25</f>
        <v>12.96093322354815</v>
      </c>
      <c r="D26" s="51">
        <f t="shared" si="11"/>
        <v>14.872708744911005</v>
      </c>
      <c r="E26" s="51">
        <f t="shared" si="11"/>
        <v>1.700933131143179</v>
      </c>
      <c r="F26" s="51">
        <f t="shared" si="11"/>
        <v>47.439605967028243</v>
      </c>
      <c r="G26" s="51">
        <f t="shared" si="11"/>
        <v>22.879091959078533</v>
      </c>
      <c r="H26" s="51">
        <f t="shared" si="11"/>
        <v>5.9608780077912539E-3</v>
      </c>
      <c r="I26" s="51">
        <f t="shared" si="11"/>
        <v>0.14076609628310097</v>
      </c>
      <c r="J26" s="51">
        <f>SUM(C26:I26)</f>
        <v>100.00000000000001</v>
      </c>
      <c r="K26" s="54"/>
      <c r="L26" s="51">
        <f>100*L25/J25</f>
        <v>29.511519302072834</v>
      </c>
      <c r="M26" s="51">
        <f>100*M25/J25</f>
        <v>70.488480697927173</v>
      </c>
      <c r="N26" s="52">
        <f>+M26+L26</f>
        <v>100</v>
      </c>
      <c r="O26" s="49"/>
      <c r="P26" s="55"/>
    </row>
    <row r="27" spans="1:16">
      <c r="A27" s="99"/>
      <c r="B27" s="45" t="s">
        <v>98</v>
      </c>
      <c r="C27" s="56">
        <f>100*(C25-C22)/C22</f>
        <v>-19.027803671761657</v>
      </c>
      <c r="D27" s="56">
        <f t="shared" ref="D27:J27" si="12">100*(D25-D22)/D22</f>
        <v>-10.051469651869828</v>
      </c>
      <c r="E27" s="56">
        <f t="shared" si="12"/>
        <v>-9.0353051734473979</v>
      </c>
      <c r="F27" s="56">
        <f t="shared" si="12"/>
        <v>12.81753569783012</v>
      </c>
      <c r="G27" s="56">
        <f t="shared" si="12"/>
        <v>18.879927208098415</v>
      </c>
      <c r="H27" s="56">
        <f t="shared" si="12"/>
        <v>-74.538984147525071</v>
      </c>
      <c r="I27" s="56">
        <f t="shared" si="12"/>
        <v>-79.90962846054893</v>
      </c>
      <c r="J27" s="56">
        <f t="shared" si="12"/>
        <v>3.701423853548826</v>
      </c>
      <c r="K27" s="54"/>
      <c r="L27" s="56">
        <f>100*(L25-L22)/L22</f>
        <v>-14.238664667500728</v>
      </c>
      <c r="M27" s="56">
        <f>100*(M25-M22)/M22</f>
        <v>13.655398607619331</v>
      </c>
      <c r="N27" s="57">
        <f>100*(N25-N22)/N22</f>
        <v>-24.542664595652621</v>
      </c>
      <c r="O27" s="49"/>
    </row>
    <row r="28" spans="1:16">
      <c r="A28" s="97">
        <v>2012</v>
      </c>
      <c r="B28" s="45" t="s">
        <v>96</v>
      </c>
      <c r="C28" s="46">
        <v>1442758</v>
      </c>
      <c r="D28" s="46">
        <v>1790991</v>
      </c>
      <c r="E28" s="46">
        <v>677078</v>
      </c>
      <c r="F28" s="46">
        <v>6617002</v>
      </c>
      <c r="G28" s="46">
        <v>2710684</v>
      </c>
      <c r="H28" s="46">
        <v>1044</v>
      </c>
      <c r="I28" s="46">
        <v>137525</v>
      </c>
      <c r="J28" s="47">
        <f>SUM(C28:I28)</f>
        <v>13377082</v>
      </c>
      <c r="K28" s="46"/>
      <c r="L28" s="46">
        <v>3232924</v>
      </c>
      <c r="M28" s="46">
        <v>10144158</v>
      </c>
      <c r="N28" s="48">
        <f>+L28/M28</f>
        <v>0.31869811176048324</v>
      </c>
      <c r="O28" s="49"/>
      <c r="P28" s="58"/>
    </row>
    <row r="29" spans="1:16">
      <c r="A29" s="98"/>
      <c r="B29" s="45" t="s">
        <v>97</v>
      </c>
      <c r="C29" s="51">
        <f t="shared" ref="C29:I29" si="13">100*C28/$J28</f>
        <v>10.785296823328137</v>
      </c>
      <c r="D29" s="51">
        <f t="shared" si="13"/>
        <v>13.38850281399187</v>
      </c>
      <c r="E29" s="51">
        <f t="shared" si="13"/>
        <v>5.0614775329926216</v>
      </c>
      <c r="F29" s="51">
        <f t="shared" si="13"/>
        <v>49.465212218927867</v>
      </c>
      <c r="G29" s="51">
        <f t="shared" si="13"/>
        <v>20.263641951211781</v>
      </c>
      <c r="H29" s="51">
        <f t="shared" si="13"/>
        <v>7.8043926171641916E-3</v>
      </c>
      <c r="I29" s="51">
        <f t="shared" si="13"/>
        <v>1.0280642669305609</v>
      </c>
      <c r="J29" s="51">
        <f>SUM(C29:I29)</f>
        <v>100</v>
      </c>
      <c r="K29" s="54"/>
      <c r="L29" s="51">
        <f>100*L28/J28</f>
        <v>24.167632373039204</v>
      </c>
      <c r="M29" s="51">
        <f>100*M28/J28</f>
        <v>75.832367626960803</v>
      </c>
      <c r="N29" s="52">
        <f>+M29+L29</f>
        <v>100</v>
      </c>
      <c r="O29" s="49"/>
      <c r="P29" s="55"/>
    </row>
    <row r="30" spans="1:16">
      <c r="A30" s="99"/>
      <c r="B30" s="45" t="s">
        <v>98</v>
      </c>
      <c r="C30" s="56">
        <f>100*(C28-C25)/C25</f>
        <v>-15.687353903693314</v>
      </c>
      <c r="D30" s="56">
        <f t="shared" ref="D30:J30" si="14">100*(D28-D25)/D25</f>
        <v>-8.7907610840662116</v>
      </c>
      <c r="E30" s="56">
        <f t="shared" si="14"/>
        <v>201.49975508750055</v>
      </c>
      <c r="F30" s="56">
        <f t="shared" si="14"/>
        <v>5.6466412297348345</v>
      </c>
      <c r="G30" s="56">
        <f t="shared" si="14"/>
        <v>-10.262160381637186</v>
      </c>
      <c r="H30" s="56">
        <f t="shared" si="14"/>
        <v>32.655654383735708</v>
      </c>
      <c r="I30" s="56">
        <f t="shared" si="14"/>
        <v>639.97847726661291</v>
      </c>
      <c r="J30" s="56">
        <f t="shared" si="14"/>
        <v>1.3203988592379181</v>
      </c>
      <c r="K30" s="54"/>
      <c r="L30" s="56">
        <f>100*(L28-L25)/L25</f>
        <v>-17.026496451920305</v>
      </c>
      <c r="M30" s="56">
        <f>100*(M28-M25)/M25</f>
        <v>9.0017213923291663</v>
      </c>
      <c r="N30" s="57">
        <f>100*(N28-N25)/N25</f>
        <v>-23.878721832810587</v>
      </c>
      <c r="O30" s="49"/>
    </row>
    <row r="31" spans="1:16">
      <c r="A31" s="97">
        <v>2013</v>
      </c>
      <c r="B31" s="45" t="s">
        <v>96</v>
      </c>
      <c r="C31" s="46">
        <v>1470569</v>
      </c>
      <c r="D31" s="46">
        <v>1725410</v>
      </c>
      <c r="E31" s="46">
        <v>626681</v>
      </c>
      <c r="F31" s="46">
        <v>6833609</v>
      </c>
      <c r="G31" s="46">
        <v>2636606</v>
      </c>
      <c r="H31" s="46">
        <v>1187</v>
      </c>
      <c r="I31" s="46">
        <v>157126</v>
      </c>
      <c r="J31" s="47">
        <f>SUM(C31:I31)</f>
        <v>13451188</v>
      </c>
      <c r="K31" s="46"/>
      <c r="L31" s="46">
        <v>3195979</v>
      </c>
      <c r="M31" s="46">
        <v>10255209</v>
      </c>
      <c r="N31" s="48">
        <f>+L31/M31</f>
        <v>0.31164445307745559</v>
      </c>
      <c r="O31" s="49"/>
      <c r="P31" s="49"/>
    </row>
    <row r="32" spans="1:16">
      <c r="A32" s="98"/>
      <c r="B32" s="45" t="s">
        <v>97</v>
      </c>
      <c r="C32" s="51">
        <f>100*C31/$J31</f>
        <v>10.932632864844354</v>
      </c>
      <c r="D32" s="51">
        <f t="shared" ref="D32:I32" si="15">100*D31/$J31</f>
        <v>12.827194148204605</v>
      </c>
      <c r="E32" s="51">
        <f t="shared" si="15"/>
        <v>4.6589267802962828</v>
      </c>
      <c r="F32" s="51">
        <f t="shared" si="15"/>
        <v>50.80301457388002</v>
      </c>
      <c r="G32" s="51">
        <f t="shared" si="15"/>
        <v>19.601287261764536</v>
      </c>
      <c r="H32" s="51">
        <f t="shared" si="15"/>
        <v>8.8244993676394982E-3</v>
      </c>
      <c r="I32" s="51">
        <f t="shared" si="15"/>
        <v>1.1681198716425643</v>
      </c>
      <c r="J32" s="51">
        <f>SUM(C32:I32)</f>
        <v>100</v>
      </c>
      <c r="K32" s="54"/>
      <c r="L32" s="51">
        <f>100*L31/J31</f>
        <v>23.759827013048959</v>
      </c>
      <c r="M32" s="51">
        <f>100*M31/J31</f>
        <v>76.240172986951038</v>
      </c>
      <c r="N32" s="52">
        <f>+M32+L32</f>
        <v>100</v>
      </c>
    </row>
    <row r="33" spans="1:24">
      <c r="A33" s="99"/>
      <c r="B33" s="54" t="s">
        <v>98</v>
      </c>
      <c r="C33" s="56">
        <f t="shared" ref="C33:J33" si="16">100*(C31-C28)/C28</f>
        <v>1.9276275023254072</v>
      </c>
      <c r="D33" s="56">
        <f t="shared" si="16"/>
        <v>-3.6617157763495181</v>
      </c>
      <c r="E33" s="56">
        <f t="shared" si="16"/>
        <v>-7.4433078611326904</v>
      </c>
      <c r="F33" s="56">
        <f t="shared" si="16"/>
        <v>3.273491529849923</v>
      </c>
      <c r="G33" s="56">
        <f t="shared" si="16"/>
        <v>-2.7328157763870671</v>
      </c>
      <c r="H33" s="56">
        <f t="shared" si="16"/>
        <v>13.697318007662835</v>
      </c>
      <c r="I33" s="56">
        <f t="shared" si="16"/>
        <v>14.252681330667151</v>
      </c>
      <c r="J33" s="56">
        <f t="shared" si="16"/>
        <v>0.55397731732525823</v>
      </c>
      <c r="K33" s="54"/>
      <c r="L33" s="56">
        <f>100*(L31-L28)/L28</f>
        <v>-1.1427735387531535</v>
      </c>
      <c r="M33" s="56">
        <f>100*(M31-M28)/M28</f>
        <v>1.0947286112854315</v>
      </c>
      <c r="N33" s="57">
        <f>100*(N31-N28)/N28</f>
        <v>-2.2132728192405522</v>
      </c>
    </row>
    <row r="34" spans="1:24">
      <c r="A34" s="100">
        <v>2014</v>
      </c>
      <c r="B34" s="54" t="s">
        <v>96</v>
      </c>
      <c r="C34" s="59">
        <v>1577821</v>
      </c>
      <c r="D34" s="59">
        <v>1718387</v>
      </c>
      <c r="E34" s="59">
        <v>593599</v>
      </c>
      <c r="F34" s="59">
        <v>7095776</v>
      </c>
      <c r="G34" s="59">
        <v>2448893</v>
      </c>
      <c r="H34" s="59">
        <v>1164</v>
      </c>
      <c r="I34" s="59">
        <v>32609</v>
      </c>
      <c r="J34" s="59">
        <v>13468249</v>
      </c>
      <c r="K34" s="54"/>
      <c r="L34" s="60">
        <v>3296208</v>
      </c>
      <c r="M34" s="60">
        <v>10172041</v>
      </c>
      <c r="N34" s="61">
        <f>+L34/M34</f>
        <v>0.32404588223739955</v>
      </c>
      <c r="O34" s="62"/>
      <c r="P34" s="58"/>
    </row>
    <row r="35" spans="1:24">
      <c r="A35" s="99"/>
      <c r="B35" s="54" t="s">
        <v>97</v>
      </c>
      <c r="C35" s="56">
        <f t="shared" ref="C35:I35" si="17">100*C34/$J34</f>
        <v>11.715116048121772</v>
      </c>
      <c r="D35" s="56">
        <f t="shared" si="17"/>
        <v>12.758800345909851</v>
      </c>
      <c r="E35" s="56">
        <f t="shared" si="17"/>
        <v>4.4073954973656928</v>
      </c>
      <c r="F35" s="56">
        <f t="shared" si="17"/>
        <v>52.685215427781294</v>
      </c>
      <c r="G35" s="56">
        <f t="shared" si="17"/>
        <v>18.182712541177402</v>
      </c>
      <c r="H35" s="56">
        <f t="shared" si="17"/>
        <v>8.6425488569449524E-3</v>
      </c>
      <c r="I35" s="56">
        <f t="shared" si="17"/>
        <v>0.24211759078704292</v>
      </c>
      <c r="J35" s="56">
        <f>SUM(C35:I35)</f>
        <v>100.00000000000001</v>
      </c>
      <c r="K35" s="54"/>
      <c r="L35" s="56">
        <f>100*L34/J34</f>
        <v>24.473916394031622</v>
      </c>
      <c r="M35" s="56">
        <f>100*M34/J34</f>
        <v>75.526083605968381</v>
      </c>
      <c r="N35" s="57">
        <f>+M35+L35</f>
        <v>100</v>
      </c>
      <c r="P35" s="55"/>
    </row>
    <row r="36" spans="1:24">
      <c r="A36" s="99"/>
      <c r="B36" s="54" t="s">
        <v>98</v>
      </c>
      <c r="C36" s="56">
        <f t="shared" ref="C36:J36" si="18">100*(C34-C31)/C31</f>
        <v>7.2932313954666528</v>
      </c>
      <c r="D36" s="56">
        <f t="shared" si="18"/>
        <v>-0.40703369054311728</v>
      </c>
      <c r="E36" s="56">
        <f t="shared" si="18"/>
        <v>-5.2789218118947279</v>
      </c>
      <c r="F36" s="56">
        <f t="shared" si="18"/>
        <v>3.836435476481022</v>
      </c>
      <c r="G36" s="56">
        <f t="shared" si="18"/>
        <v>-7.1194937734344839</v>
      </c>
      <c r="H36" s="56">
        <f t="shared" si="18"/>
        <v>-1.9376579612468408</v>
      </c>
      <c r="I36" s="56">
        <f t="shared" si="18"/>
        <v>-79.246591907131858</v>
      </c>
      <c r="J36" s="56">
        <f t="shared" si="18"/>
        <v>0.12683638054869206</v>
      </c>
      <c r="K36" s="54"/>
      <c r="L36" s="56">
        <f>100*(L34-L31)/L31</f>
        <v>3.1360969518260289</v>
      </c>
      <c r="M36" s="56">
        <f>100*(M34-M31)/M31</f>
        <v>-0.81098298435458505</v>
      </c>
      <c r="N36" s="57">
        <f>100*(N34-N31)/N31</f>
        <v>3.9793518021839254</v>
      </c>
      <c r="P36" s="55"/>
    </row>
    <row r="37" spans="1:24">
      <c r="A37" s="97">
        <v>2015</v>
      </c>
      <c r="B37" s="54" t="s">
        <v>96</v>
      </c>
      <c r="C37" s="46">
        <v>1640239</v>
      </c>
      <c r="D37" s="46">
        <v>1631209</v>
      </c>
      <c r="E37" s="46">
        <v>537442</v>
      </c>
      <c r="F37" s="46">
        <v>6788442</v>
      </c>
      <c r="G37" s="46">
        <v>2635045</v>
      </c>
      <c r="H37" s="46">
        <v>3287</v>
      </c>
      <c r="I37" s="46">
        <v>20509</v>
      </c>
      <c r="J37" s="47">
        <f>+L37+M37</f>
        <v>13256173</v>
      </c>
      <c r="K37" s="45"/>
      <c r="L37" s="47">
        <f>+C37+D37</f>
        <v>3271448</v>
      </c>
      <c r="M37" s="47">
        <f>+E37+F37+G37+H37+I37</f>
        <v>9984725</v>
      </c>
      <c r="N37" s="61">
        <f>+L37/M37</f>
        <v>0.32764527816239303</v>
      </c>
      <c r="P37" s="55"/>
    </row>
    <row r="38" spans="1:24">
      <c r="A38" s="98"/>
      <c r="B38" s="54" t="s">
        <v>97</v>
      </c>
      <c r="C38" s="56">
        <f t="shared" ref="C38:I38" si="19">100*C37/$J37</f>
        <v>12.373397661602636</v>
      </c>
      <c r="D38" s="56">
        <f t="shared" si="19"/>
        <v>12.305278454045522</v>
      </c>
      <c r="E38" s="56">
        <f t="shared" si="19"/>
        <v>4.05427720353378</v>
      </c>
      <c r="F38" s="56">
        <f t="shared" si="19"/>
        <v>51.209666620977259</v>
      </c>
      <c r="G38" s="56">
        <f t="shared" si="19"/>
        <v>19.87787123779993</v>
      </c>
      <c r="H38" s="56">
        <f t="shared" si="19"/>
        <v>2.4795995043214961E-2</v>
      </c>
      <c r="I38" s="56">
        <f t="shared" si="19"/>
        <v>0.15471282699765612</v>
      </c>
      <c r="J38" s="56">
        <f>SUM(C38:I38)</f>
        <v>100</v>
      </c>
      <c r="K38" s="45"/>
      <c r="L38" s="56">
        <f>100*L37/J37</f>
        <v>24.678676115648159</v>
      </c>
      <c r="M38" s="56">
        <f>100*M37/J37</f>
        <v>75.321323884351841</v>
      </c>
      <c r="N38" s="57">
        <f>+M38+L38</f>
        <v>100</v>
      </c>
      <c r="P38" s="55"/>
    </row>
    <row r="39" spans="1:24">
      <c r="A39" s="99"/>
      <c r="B39" s="54" t="s">
        <v>98</v>
      </c>
      <c r="C39" s="56">
        <f t="shared" ref="C39:J39" si="20">100*(C37-C34)/C34</f>
        <v>3.9559620514621114</v>
      </c>
      <c r="D39" s="56">
        <f t="shared" si="20"/>
        <v>-5.0732460150129164</v>
      </c>
      <c r="E39" s="56">
        <f t="shared" si="20"/>
        <v>-9.4604269885899406</v>
      </c>
      <c r="F39" s="56">
        <f t="shared" si="20"/>
        <v>-4.3312246609814062</v>
      </c>
      <c r="G39" s="56">
        <f t="shared" si="20"/>
        <v>7.6014754421691757</v>
      </c>
      <c r="H39" s="56">
        <f t="shared" si="20"/>
        <v>182.38831615120276</v>
      </c>
      <c r="I39" s="56">
        <f t="shared" si="20"/>
        <v>-37.106320341010154</v>
      </c>
      <c r="J39" s="56">
        <f t="shared" si="20"/>
        <v>-1.5746367623586406</v>
      </c>
      <c r="K39" s="54"/>
      <c r="L39" s="56">
        <f>100*(L37-L34)/L34</f>
        <v>-0.75116618854149986</v>
      </c>
      <c r="M39" s="56">
        <f>100*(M37-M34)/M34</f>
        <v>-1.8414790109477537</v>
      </c>
      <c r="N39" s="57">
        <f>100*(N37-N34)/N34</f>
        <v>1.1107673703924801</v>
      </c>
      <c r="P39" s="55"/>
    </row>
    <row r="40" spans="1:24">
      <c r="A40" s="97">
        <v>2016</v>
      </c>
      <c r="B40" s="54" t="s">
        <v>96</v>
      </c>
      <c r="C40" s="46">
        <v>1198772</v>
      </c>
      <c r="D40" s="46">
        <v>2054293</v>
      </c>
      <c r="E40" s="46">
        <v>539523</v>
      </c>
      <c r="F40" s="46">
        <v>7075961</v>
      </c>
      <c r="G40" s="46">
        <v>2662141</v>
      </c>
      <c r="H40" s="46">
        <v>5178</v>
      </c>
      <c r="I40" s="46">
        <v>62771</v>
      </c>
      <c r="J40" s="47">
        <v>13598639</v>
      </c>
      <c r="K40" s="45"/>
      <c r="L40" s="47">
        <v>3253065</v>
      </c>
      <c r="M40" s="47">
        <v>10345574</v>
      </c>
      <c r="N40" s="61">
        <f>L40/M40</f>
        <v>0.31444026208695625</v>
      </c>
      <c r="Q40" s="50"/>
      <c r="R40" s="50"/>
      <c r="S40" s="50"/>
      <c r="T40" s="50"/>
      <c r="U40" s="50"/>
      <c r="V40" s="50"/>
      <c r="W40" s="50"/>
      <c r="X40" s="50"/>
    </row>
    <row r="41" spans="1:24">
      <c r="A41" s="98"/>
      <c r="B41" s="54" t="s">
        <v>97</v>
      </c>
      <c r="C41" s="56">
        <v>8.8153821864085078</v>
      </c>
      <c r="D41" s="56">
        <v>15.106607359751223</v>
      </c>
      <c r="E41" s="56">
        <v>3.967477921871446</v>
      </c>
      <c r="F41" s="56">
        <v>52.034332259279772</v>
      </c>
      <c r="G41" s="56">
        <v>19.576525268447821</v>
      </c>
      <c r="H41" s="56">
        <v>3.8077339945563671E-2</v>
      </c>
      <c r="I41" s="56">
        <v>0.46159766429566956</v>
      </c>
      <c r="J41" s="56">
        <v>100</v>
      </c>
      <c r="K41" s="45"/>
      <c r="L41" s="56">
        <v>23.921989546159729</v>
      </c>
      <c r="M41" s="56">
        <v>76.078010453840264</v>
      </c>
      <c r="N41" s="57">
        <v>100</v>
      </c>
      <c r="O41" s="63"/>
      <c r="P41" s="64"/>
      <c r="Q41" s="50"/>
      <c r="R41" s="50"/>
      <c r="S41" s="50"/>
      <c r="T41" s="50"/>
      <c r="U41" s="50"/>
      <c r="V41" s="50"/>
      <c r="W41" s="50"/>
      <c r="X41" s="50"/>
    </row>
    <row r="42" spans="1:24">
      <c r="A42" s="99"/>
      <c r="B42" s="54" t="s">
        <v>98</v>
      </c>
      <c r="C42" s="56">
        <v>-0.26914797172851029</v>
      </c>
      <c r="D42" s="56">
        <v>0.25936835807060898</v>
      </c>
      <c r="E42" s="56">
        <v>3.8720457277250384E-3</v>
      </c>
      <c r="F42" s="56">
        <v>4.2354195557684667E-2</v>
      </c>
      <c r="G42" s="56">
        <v>1.0282936344540606E-2</v>
      </c>
      <c r="H42" s="56">
        <v>0.57529662306054152</v>
      </c>
      <c r="I42" s="56">
        <v>2.0606562972353601</v>
      </c>
      <c r="J42" s="56">
        <v>2.5834454634833146</v>
      </c>
      <c r="K42" s="54"/>
      <c r="L42" s="56">
        <v>-0.56192242701091377</v>
      </c>
      <c r="M42" s="56">
        <v>3.6140104008873553</v>
      </c>
      <c r="N42" s="57">
        <v>-4.0302781561502901</v>
      </c>
      <c r="Q42" s="50"/>
      <c r="R42" s="50"/>
      <c r="S42" s="50"/>
      <c r="T42" s="50"/>
      <c r="U42" s="50"/>
      <c r="V42" s="50"/>
      <c r="W42" s="50"/>
      <c r="X42" s="50"/>
    </row>
    <row r="43" spans="1:24">
      <c r="A43" s="97">
        <v>2017</v>
      </c>
      <c r="B43" s="54" t="s">
        <v>96</v>
      </c>
      <c r="C43" s="46">
        <v>1287420</v>
      </c>
      <c r="D43" s="46">
        <v>2018429</v>
      </c>
      <c r="E43" s="46">
        <v>525357</v>
      </c>
      <c r="F43" s="46">
        <v>7269262</v>
      </c>
      <c r="G43" s="46">
        <v>2779121</v>
      </c>
      <c r="H43" s="46">
        <v>7598</v>
      </c>
      <c r="I43" s="46">
        <v>39288</v>
      </c>
      <c r="J43" s="47">
        <f>SUM(C43:I43)</f>
        <v>13926475</v>
      </c>
      <c r="K43" s="45"/>
      <c r="L43" s="47">
        <v>3305849</v>
      </c>
      <c r="M43" s="47">
        <v>10620626</v>
      </c>
      <c r="N43" s="61">
        <f>L43/M43</f>
        <v>0.31126686882675275</v>
      </c>
      <c r="Q43" s="50"/>
      <c r="R43" s="50"/>
      <c r="S43" s="50"/>
      <c r="T43" s="50"/>
      <c r="U43" s="50"/>
      <c r="V43" s="50"/>
      <c r="W43" s="50"/>
      <c r="X43" s="50"/>
    </row>
    <row r="44" spans="1:24">
      <c r="A44" s="45"/>
      <c r="B44" s="54" t="s">
        <v>97</v>
      </c>
      <c r="C44" s="56">
        <f>C43/$J$43*100</f>
        <v>9.2444067863547676</v>
      </c>
      <c r="D44" s="56">
        <f t="shared" ref="D44:J44" si="21">D43/$J$43*100</f>
        <v>14.493466580739204</v>
      </c>
      <c r="E44" s="56">
        <f t="shared" si="21"/>
        <v>3.7723616349435156</v>
      </c>
      <c r="F44" s="56">
        <f t="shared" si="21"/>
        <v>52.197429715703358</v>
      </c>
      <c r="G44" s="56">
        <f t="shared" si="21"/>
        <v>19.955667173495087</v>
      </c>
      <c r="H44" s="56">
        <f t="shared" si="21"/>
        <v>5.4557955261471412E-2</v>
      </c>
      <c r="I44" s="56">
        <f t="shared" si="21"/>
        <v>0.28211015350259128</v>
      </c>
      <c r="J44" s="56">
        <f t="shared" si="21"/>
        <v>100</v>
      </c>
      <c r="K44" s="56"/>
      <c r="L44" s="56">
        <f>L43/$J$43</f>
        <v>0.2373787336709397</v>
      </c>
      <c r="M44" s="56">
        <f>M43/$J$43</f>
        <v>0.76262126632906024</v>
      </c>
      <c r="N44" s="57">
        <v>100</v>
      </c>
      <c r="Q44" s="50"/>
      <c r="R44" s="50"/>
      <c r="S44" s="50"/>
      <c r="T44" s="50"/>
      <c r="U44" s="50"/>
      <c r="V44" s="50"/>
      <c r="W44" s="50"/>
      <c r="X44" s="50"/>
    </row>
    <row r="45" spans="1:24">
      <c r="A45" s="94"/>
      <c r="B45" s="94" t="s">
        <v>98</v>
      </c>
      <c r="C45" s="95">
        <f>C43/C40-1</f>
        <v>7.3949007818000512E-2</v>
      </c>
      <c r="D45" s="95">
        <f t="shared" ref="D45:M45" si="22">D43/D40-1</f>
        <v>-1.7458074383741806E-2</v>
      </c>
      <c r="E45" s="95">
        <f t="shared" si="22"/>
        <v>-2.6256526598495311E-2</v>
      </c>
      <c r="F45" s="95">
        <f t="shared" si="22"/>
        <v>2.7317985500485475E-2</v>
      </c>
      <c r="G45" s="95">
        <f t="shared" si="22"/>
        <v>4.3942075194364216E-2</v>
      </c>
      <c r="H45" s="95">
        <f t="shared" si="22"/>
        <v>0.46736191579760522</v>
      </c>
      <c r="I45" s="95">
        <f t="shared" si="22"/>
        <v>-0.37410587691768493</v>
      </c>
      <c r="J45" s="95">
        <f t="shared" si="22"/>
        <v>2.4108000808022112E-2</v>
      </c>
      <c r="K45" s="54"/>
      <c r="L45" s="95">
        <f t="shared" si="22"/>
        <v>1.6225928470534612E-2</v>
      </c>
      <c r="M45" s="95">
        <f t="shared" si="22"/>
        <v>2.6586441699609997E-2</v>
      </c>
      <c r="N45" s="96">
        <f>N43/N40-1</f>
        <v>-1.0092197605807596E-2</v>
      </c>
      <c r="Q45" s="50"/>
      <c r="R45" s="50"/>
      <c r="S45" s="50"/>
      <c r="T45" s="50"/>
      <c r="U45" s="50"/>
      <c r="V45" s="50"/>
      <c r="W45" s="50"/>
      <c r="X45" s="50"/>
    </row>
    <row r="46" spans="1:24">
      <c r="A46" s="54"/>
      <c r="B46" s="54"/>
      <c r="C46" s="56"/>
      <c r="D46" s="56"/>
      <c r="E46" s="56"/>
      <c r="F46" s="56"/>
      <c r="G46" s="56"/>
      <c r="H46" s="56"/>
      <c r="I46" s="56"/>
      <c r="J46" s="56"/>
      <c r="K46" s="54"/>
      <c r="L46" s="56"/>
      <c r="M46" s="56"/>
      <c r="N46" s="57"/>
      <c r="Q46" s="50"/>
      <c r="R46" s="50"/>
      <c r="S46" s="50"/>
      <c r="T46" s="50"/>
      <c r="U46" s="50"/>
      <c r="V46" s="50"/>
      <c r="W46" s="50"/>
      <c r="X46" s="50"/>
    </row>
    <row r="47" spans="1:24">
      <c r="A47" s="54"/>
      <c r="B47" s="54"/>
      <c r="C47" s="56"/>
      <c r="D47" s="56"/>
      <c r="E47" s="56"/>
      <c r="F47" s="56"/>
      <c r="G47" s="56"/>
      <c r="H47" s="56"/>
      <c r="I47" s="56"/>
      <c r="J47" s="56"/>
      <c r="K47" s="54"/>
      <c r="L47" s="56"/>
      <c r="M47" s="56"/>
      <c r="N47" s="57"/>
      <c r="Q47" s="50"/>
      <c r="R47" s="50"/>
      <c r="S47" s="50"/>
      <c r="T47" s="50"/>
      <c r="U47" s="50"/>
      <c r="V47" s="50"/>
      <c r="W47" s="50"/>
      <c r="X47" s="50"/>
    </row>
    <row r="48" spans="1:24">
      <c r="Q48" s="50"/>
    </row>
    <row r="49" spans="1:13">
      <c r="A49" s="65" t="s">
        <v>28</v>
      </c>
    </row>
    <row r="50" spans="1:13">
      <c r="A50" s="7" t="s">
        <v>1914</v>
      </c>
    </row>
    <row r="51" spans="1:13">
      <c r="A51" s="66" t="s">
        <v>99</v>
      </c>
    </row>
    <row r="53" spans="1:13">
      <c r="C53" s="58"/>
      <c r="D53" s="58"/>
      <c r="E53" s="58"/>
      <c r="F53" s="58"/>
      <c r="G53" s="58"/>
      <c r="H53" s="58"/>
      <c r="I53" s="58"/>
      <c r="J53" s="55"/>
      <c r="L53" s="58"/>
      <c r="M53" s="58"/>
    </row>
    <row r="54" spans="1:13">
      <c r="C54" s="58"/>
      <c r="D54" s="58"/>
      <c r="E54" s="58"/>
      <c r="F54" s="58"/>
      <c r="G54" s="58"/>
      <c r="H54" s="58"/>
      <c r="I54" s="58"/>
      <c r="J54" s="55"/>
    </row>
    <row r="55" spans="1:13">
      <c r="L55" s="55"/>
      <c r="M55" s="55"/>
    </row>
  </sheetData>
  <mergeCells count="9">
    <mergeCell ref="A1:N1"/>
    <mergeCell ref="A2:N2"/>
    <mergeCell ref="A3:N3"/>
    <mergeCell ref="A4:N4"/>
    <mergeCell ref="A6:A7"/>
    <mergeCell ref="B6:B7"/>
    <mergeCell ref="C6:I6"/>
    <mergeCell ref="J6:J7"/>
    <mergeCell ref="L6:N6"/>
  </mergeCells>
  <hyperlinks>
    <hyperlink ref="A1:N1" location="'Sección C'!A4" display="TABLA C04"/>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65</vt:i4>
      </vt:variant>
    </vt:vector>
  </HeadingPairs>
  <TitlesOfParts>
    <vt:vector size="65" baseType="lpstr">
      <vt:lpstr>Indice</vt:lpstr>
      <vt:lpstr>Sección A</vt:lpstr>
      <vt:lpstr>A01</vt:lpstr>
      <vt:lpstr>A02</vt:lpstr>
      <vt:lpstr>Sección C</vt:lpstr>
      <vt:lpstr>C01</vt:lpstr>
      <vt:lpstr>C02</vt:lpstr>
      <vt:lpstr>C03</vt:lpstr>
      <vt:lpstr>C04</vt:lpstr>
      <vt:lpstr>C05</vt:lpstr>
      <vt:lpstr>C06</vt:lpstr>
      <vt:lpstr>C07</vt:lpstr>
      <vt:lpstr>C08</vt:lpstr>
      <vt:lpstr>C09</vt:lpstr>
      <vt:lpstr>C10</vt:lpstr>
      <vt:lpstr>C11</vt:lpstr>
      <vt:lpstr>C12</vt:lpstr>
      <vt:lpstr>Sección D</vt:lpstr>
      <vt:lpstr>D01a</vt:lpstr>
      <vt:lpstr>D01b</vt:lpstr>
      <vt:lpstr>D01c</vt:lpstr>
      <vt:lpstr>D02a</vt:lpstr>
      <vt:lpstr>D02b</vt:lpstr>
      <vt:lpstr>D02c</vt:lpstr>
      <vt:lpstr>D03a</vt:lpstr>
      <vt:lpstr>D03b</vt:lpstr>
      <vt:lpstr>D03c</vt:lpstr>
      <vt:lpstr>D04a</vt:lpstr>
      <vt:lpstr>D04b</vt:lpstr>
      <vt:lpstr>D04c</vt:lpstr>
      <vt:lpstr>D05a 01</vt:lpstr>
      <vt:lpstr>D05b 01</vt:lpstr>
      <vt:lpstr>D05c 01</vt:lpstr>
      <vt:lpstr>D05a 02</vt:lpstr>
      <vt:lpstr>D05b 02</vt:lpstr>
      <vt:lpstr>D05c 02</vt:lpstr>
      <vt:lpstr>D05a 03</vt:lpstr>
      <vt:lpstr>D05b 03</vt:lpstr>
      <vt:lpstr>D05c 03</vt:lpstr>
      <vt:lpstr>Sección F SIL</vt:lpstr>
      <vt:lpstr>F01</vt:lpstr>
      <vt:lpstr>F02</vt:lpstr>
      <vt:lpstr>F03</vt:lpstr>
      <vt:lpstr>F04</vt:lpstr>
      <vt:lpstr>F05</vt:lpstr>
      <vt:lpstr>F06</vt:lpstr>
      <vt:lpstr>F07</vt:lpstr>
      <vt:lpstr>F08</vt:lpstr>
      <vt:lpstr>F09</vt:lpstr>
      <vt:lpstr>F11</vt:lpstr>
      <vt:lpstr>F12</vt:lpstr>
      <vt:lpstr>F13</vt:lpstr>
      <vt:lpstr>Sección PM</vt:lpstr>
      <vt:lpstr>F16</vt:lpstr>
      <vt:lpstr>F17</vt:lpstr>
      <vt:lpstr>F18</vt:lpstr>
      <vt:lpstr>F19</vt:lpstr>
      <vt:lpstr>F20</vt:lpstr>
      <vt:lpstr>F23</vt:lpstr>
      <vt:lpstr>F24</vt:lpstr>
      <vt:lpstr>F25</vt:lpstr>
      <vt:lpstr>F26</vt:lpstr>
      <vt:lpstr>Sección J</vt:lpstr>
      <vt:lpstr>J01a</vt:lpstr>
      <vt:lpstr>J01b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Cory Herrera Aguilera</dc:creator>
  <cp:lastModifiedBy>Jose Angulo Veliz</cp:lastModifiedBy>
  <cp:lastPrinted>2018-03-26T17:33:00Z</cp:lastPrinted>
  <dcterms:created xsi:type="dcterms:W3CDTF">2018-03-23T18:18:36Z</dcterms:created>
  <dcterms:modified xsi:type="dcterms:W3CDTF">2020-04-28T14:24:37Z</dcterms:modified>
</cp:coreProperties>
</file>